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Analytics/P&amp;L/"/>
    </mc:Choice>
  </mc:AlternateContent>
  <xr:revisionPtr revIDLastSave="0" documentId="13_ncr:101_{C1D9AF04-4E09-7047-86AE-0551136897F4}" xr6:coauthVersionLast="47" xr6:coauthVersionMax="47" xr10:uidLastSave="{00000000-0000-0000-0000-000000000000}"/>
  <bookViews>
    <workbookView xWindow="1080" yWindow="1240" windowWidth="27640" windowHeight="16760" xr2:uid="{79B25391-D525-F149-8705-EA370DDD203C}"/>
  </bookViews>
  <sheets>
    <sheet name="NOTE" sheetId="2" r:id="rId1"/>
    <sheet name="DATA" sheetId="3" r:id="rId2"/>
    <sheet name="SAP_Leadsheet" sheetId="4" r:id="rId3"/>
    <sheet name="SAP_Spreadsheet" sheetId="5" r:id="rId4"/>
    <sheet name="Sales plan&amp; PnL" sheetId="6" r:id="rId5"/>
    <sheet name="PnL_Speadsheet" sheetId="7" r:id="rId6"/>
    <sheet name="Sheet1" sheetId="1" r:id="rId7"/>
  </sheets>
  <externalReferences>
    <externalReference r:id="rId8"/>
  </externalReferences>
  <definedNames>
    <definedName name="_____T3" localSheetId="1" hidden="1">{"'Sheet1'!$L$16"}</definedName>
    <definedName name="_____T3" localSheetId="0" hidden="1">{"'Sheet1'!$L$16"}</definedName>
    <definedName name="_____T3" hidden="1">{"'Sheet1'!$L$16"}</definedName>
    <definedName name="____T3" localSheetId="1" hidden="1">{"'Sheet1'!$L$16"}</definedName>
    <definedName name="____T3" localSheetId="0" hidden="1">{"'Sheet1'!$L$16"}</definedName>
    <definedName name="____T3" hidden="1">{"'Sheet1'!$L$16"}</definedName>
    <definedName name="___T3" localSheetId="1"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localSheetId="1" hidden="1">#REF!</definedName>
    <definedName name="__123Graph_AGRAFIEK1" hidden="1">#REF!</definedName>
    <definedName name="__123Graph_AGRAFIEK11" localSheetId="1" hidden="1">#REF!</definedName>
    <definedName name="__123Graph_AGRAFIEK11" hidden="1">#REF!</definedName>
    <definedName name="__123Graph_AGRAFIEK12" localSheetId="1" hidden="1">#REF!</definedName>
    <definedName name="__123Graph_AGRAFIEK12" hidden="1">#REF!</definedName>
    <definedName name="__123Graph_AGRAFIEK13" localSheetId="1" hidden="1">#REF!</definedName>
    <definedName name="__123Graph_AGRAFIEK13" hidden="1">#REF!</definedName>
    <definedName name="__123Graph_AGRAFIEK14" localSheetId="1" hidden="1">#REF!</definedName>
    <definedName name="__123Graph_AGRAFIEK14" hidden="1">#REF!</definedName>
    <definedName name="__123Graph_AGRAFIEK15" localSheetId="1" hidden="1">#REF!</definedName>
    <definedName name="__123Graph_AGRAFIEK15" hidden="1">#REF!</definedName>
    <definedName name="__123Graph_AGRAFIEK16" localSheetId="1" hidden="1">#REF!</definedName>
    <definedName name="__123Graph_AGRAFIEK16" hidden="1">#REF!</definedName>
    <definedName name="__123Graph_AGRAFIEK17" localSheetId="1" hidden="1">#REF!</definedName>
    <definedName name="__123Graph_AGRAFIEK17" hidden="1">#REF!</definedName>
    <definedName name="__123Graph_AGRAFIEK18" localSheetId="1" hidden="1">#REF!</definedName>
    <definedName name="__123Graph_AGRAFIEK18" hidden="1">#REF!</definedName>
    <definedName name="__123Graph_AGRAFIEK19" localSheetId="1" hidden="1">#REF!</definedName>
    <definedName name="__123Graph_AGRAFIEK19" hidden="1">#REF!</definedName>
    <definedName name="__123Graph_AGRAFIEK2" localSheetId="1" hidden="1">#REF!</definedName>
    <definedName name="__123Graph_AGRAFIEK2" hidden="1">#REF!</definedName>
    <definedName name="__123Graph_AGRAFIEK20" localSheetId="1" hidden="1">#REF!</definedName>
    <definedName name="__123Graph_AGRAFIEK20" hidden="1">#REF!</definedName>
    <definedName name="__123Graph_AGRAFIEK3" localSheetId="1" hidden="1">#REF!</definedName>
    <definedName name="__123Graph_AGRAFIEK3" hidden="1">#REF!</definedName>
    <definedName name="__123Graph_AGRAFIEK4" localSheetId="1" hidden="1">#REF!</definedName>
    <definedName name="__123Graph_AGRAFIEK4" hidden="1">#REF!</definedName>
    <definedName name="__123Graph_AGRAFIEK5" localSheetId="1" hidden="1">#REF!</definedName>
    <definedName name="__123Graph_AGRAFIEK5" hidden="1">#REF!</definedName>
    <definedName name="__123Graph_AGRAFIEK6" localSheetId="1" hidden="1">#REF!</definedName>
    <definedName name="__123Graph_AGRAFIEK6" hidden="1">#REF!</definedName>
    <definedName name="__123Graph_AGRAFIEK7" localSheetId="1" hidden="1">#REF!</definedName>
    <definedName name="__123Graph_AGRAFIEK7" hidden="1">#REF!</definedName>
    <definedName name="__123Graph_AGRAFIEK8" localSheetId="1" hidden="1">#REF!</definedName>
    <definedName name="__123Graph_AGRAFIEK8" hidden="1">#REF!</definedName>
    <definedName name="__123Graph_AGRIEK131" localSheetId="1" hidden="1">#REF!</definedName>
    <definedName name="__123Graph_AGRIEK131" hidden="1">#REF!</definedName>
    <definedName name="__123Graph_B" localSheetId="0" hidden="1">#REF!</definedName>
    <definedName name="__123Graph_B" hidden="1">#REF!</definedName>
    <definedName name="__123Graph_BGRAFIEK1" localSheetId="1" hidden="1">#REF!</definedName>
    <definedName name="__123Graph_BGRAFIEK1" hidden="1">#REF!</definedName>
    <definedName name="__123Graph_BGRAFIEK11" localSheetId="1" hidden="1">#REF!</definedName>
    <definedName name="__123Graph_BGRAFIEK11" hidden="1">#REF!</definedName>
    <definedName name="__123Graph_BGRAFIEK12" localSheetId="1" hidden="1">#REF!</definedName>
    <definedName name="__123Graph_BGRAFIEK12" hidden="1">#REF!</definedName>
    <definedName name="__123Graph_BGRAFIEK13" localSheetId="1" hidden="1">#REF!</definedName>
    <definedName name="__123Graph_BGRAFIEK13" hidden="1">#REF!</definedName>
    <definedName name="__123Graph_BGRAFIEK14" localSheetId="1" hidden="1">#REF!</definedName>
    <definedName name="__123Graph_BGRAFIEK14" hidden="1">#REF!</definedName>
    <definedName name="__123Graph_BGRAFIEK16" localSheetId="1" hidden="1">#REF!</definedName>
    <definedName name="__123Graph_BGRAFIEK16" hidden="1">#REF!</definedName>
    <definedName name="__123Graph_BGRAFIEK17" localSheetId="1" hidden="1">#REF!</definedName>
    <definedName name="__123Graph_BGRAFIEK17" hidden="1">#REF!</definedName>
    <definedName name="__123Graph_BGRAFIEK18" localSheetId="1" hidden="1">#REF!</definedName>
    <definedName name="__123Graph_BGRAFIEK18" hidden="1">#REF!</definedName>
    <definedName name="__123Graph_BGRAFIEK2" localSheetId="1" hidden="1">#REF!</definedName>
    <definedName name="__123Graph_BGRAFIEK2" hidden="1">#REF!</definedName>
    <definedName name="__123Graph_BGRAFIEK20" localSheetId="1" hidden="1">#REF!</definedName>
    <definedName name="__123Graph_BGRAFIEK20" hidden="1">#REF!</definedName>
    <definedName name="__123Graph_BGRAFIEK3" localSheetId="1" hidden="1">#REF!</definedName>
    <definedName name="__123Graph_BGRAFIEK3" hidden="1">#REF!</definedName>
    <definedName name="__123Graph_BGRAFIEK4" localSheetId="1" hidden="1">#REF!</definedName>
    <definedName name="__123Graph_BGRAFIEK4" hidden="1">#REF!</definedName>
    <definedName name="__123Graph_BGRAFIEK5" localSheetId="1" hidden="1">#REF!</definedName>
    <definedName name="__123Graph_BGRAFIEK5" hidden="1">#REF!</definedName>
    <definedName name="__123Graph_BGRAFIEK6" localSheetId="1" hidden="1">#REF!</definedName>
    <definedName name="__123Graph_BGRAFIEK6" hidden="1">#REF!</definedName>
    <definedName name="__123Graph_BGRAFIEK7" localSheetId="1" hidden="1">#REF!</definedName>
    <definedName name="__123Graph_BGRAFIEK7" hidden="1">#REF!</definedName>
    <definedName name="__123Graph_BGRAFIEK8" localSheetId="1" hidden="1">#REF!</definedName>
    <definedName name="__123Graph_BGRAFIEK8" hidden="1">#REF!</definedName>
    <definedName name="__123Graph_CGRAFIEK1" localSheetId="1" hidden="1">#REF!</definedName>
    <definedName name="__123Graph_CGRAFIEK1" hidden="1">#REF!</definedName>
    <definedName name="__123Graph_CGRAFIEK16" localSheetId="1" hidden="1">#REF!</definedName>
    <definedName name="__123Graph_CGRAFIEK16" hidden="1">#REF!</definedName>
    <definedName name="__123Graph_CGRAFIEK2" localSheetId="1" hidden="1">#REF!</definedName>
    <definedName name="__123Graph_CGRAFIEK2" hidden="1">#REF!</definedName>
    <definedName name="__123Graph_CGRAFIEK20" localSheetId="1" hidden="1">#REF!</definedName>
    <definedName name="__123Graph_CGRAFIEK20" hidden="1">#REF!</definedName>
    <definedName name="__123Graph_CGRAFIEK3" localSheetId="1" hidden="1">#REF!</definedName>
    <definedName name="__123Graph_CGRAFIEK3" hidden="1">#REF!</definedName>
    <definedName name="__123Graph_CGRAFIEK4" localSheetId="1" hidden="1">#REF!</definedName>
    <definedName name="__123Graph_CGRAFIEK4" hidden="1">#REF!</definedName>
    <definedName name="__123Graph_CGRAFIEK7" localSheetId="1" hidden="1">#REF!</definedName>
    <definedName name="__123Graph_CGRAFIEK7" hidden="1">#REF!</definedName>
    <definedName name="__123Graph_CGRAFIEK8" localSheetId="1"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localSheetId="1" hidden="1">#REF!</definedName>
    <definedName name="__123Graph_XGRAFIEK11" hidden="1">#REF!</definedName>
    <definedName name="__123Graph_XGRAFIEK12" localSheetId="1" hidden="1">#REF!</definedName>
    <definedName name="__123Graph_XGRAFIEK12" hidden="1">#REF!</definedName>
    <definedName name="__123Graph_XGRAFIEK13" localSheetId="1" hidden="1">#REF!</definedName>
    <definedName name="__123Graph_XGRAFIEK13" hidden="1">#REF!</definedName>
    <definedName name="__123Graph_XGRAFIEK14" localSheetId="1" hidden="1">#REF!</definedName>
    <definedName name="__123Graph_XGRAFIEK14" hidden="1">#REF!</definedName>
    <definedName name="__123Graph_XGRAFIEK15" localSheetId="1" hidden="1">#REF!</definedName>
    <definedName name="__123Graph_XGRAFIEK15" hidden="1">#REF!</definedName>
    <definedName name="__123Graph_XGRAFIEK16" localSheetId="1" hidden="1">#REF!</definedName>
    <definedName name="__123Graph_XGRAFIEK16" hidden="1">#REF!</definedName>
    <definedName name="__123Graph_XGRAFIEK17" localSheetId="1" hidden="1">#REF!</definedName>
    <definedName name="__123Graph_XGRAFIEK17" hidden="1">#REF!</definedName>
    <definedName name="__123Graph_XGRAFIEK18" localSheetId="1" hidden="1">#REF!</definedName>
    <definedName name="__123Graph_XGRAFIEK18" hidden="1">#REF!</definedName>
    <definedName name="__123Graph_XGRAFIEK19" localSheetId="1" hidden="1">#REF!</definedName>
    <definedName name="__123Graph_XGRAFIEK19" hidden="1">#REF!</definedName>
    <definedName name="__123Graph_XGRAFIEK2" localSheetId="1" hidden="1">#REF!</definedName>
    <definedName name="__123Graph_XGRAFIEK2" hidden="1">#REF!</definedName>
    <definedName name="__123Graph_XGRAFIEK20" localSheetId="1" hidden="1">#REF!</definedName>
    <definedName name="__123Graph_XGRAFIEK20" hidden="1">#REF!</definedName>
    <definedName name="__123Graph_XGRAFIEK4" localSheetId="1" hidden="1">#REF!</definedName>
    <definedName name="__123Graph_XGRAFIEK4" hidden="1">#REF!</definedName>
    <definedName name="__123Graph_XGRAFIEK5" localSheetId="1" hidden="1">#REF!</definedName>
    <definedName name="__123Graph_XGRAFIEK5" hidden="1">#REF!</definedName>
    <definedName name="__123Graph_XGRAFIEK6" localSheetId="1" hidden="1">#REF!</definedName>
    <definedName name="__123Graph_XGRAFIEK6" hidden="1">#REF!</definedName>
    <definedName name="__123Graph_XGRAFIEK7" localSheetId="1" hidden="1">#REF!</definedName>
    <definedName name="__123Graph_XGRAFIEK7" hidden="1">#REF!</definedName>
    <definedName name="__123Graph_XGRAFIEK8" localSheetId="1" hidden="1">#REF!</definedName>
    <definedName name="__123Graph_XGRAFIEK8" hidden="1">#REF!</definedName>
    <definedName name="__123Graph_Z" localSheetId="0" hidden="1">#REF!</definedName>
    <definedName name="__123Graph_Z" hidden="1">#REF!</definedName>
    <definedName name="__f5" localSheetId="1" hidden="1">{"'Sheet1'!$L$16"}</definedName>
    <definedName name="__f5" localSheetId="0" hidden="1">{"'Sheet1'!$L$16"}</definedName>
    <definedName name="__f5" hidden="1">{"'Sheet1'!$L$16"}</definedName>
    <definedName name="__NSO2" localSheetId="1" hidden="1">{"'Sheet1'!$L$16"}</definedName>
    <definedName name="__NSO2" localSheetId="0" hidden="1">{"'Sheet1'!$L$16"}</definedName>
    <definedName name="__NSO2" hidden="1">{"'Sheet1'!$L$16"}</definedName>
    <definedName name="__S1" localSheetId="1">{"Book1"}</definedName>
    <definedName name="__S1" localSheetId="0">{"Book1"}</definedName>
    <definedName name="__S1">{"Book1"}</definedName>
    <definedName name="__T3" localSheetId="1" hidden="1">{"'Sheet1'!$L$16"}</definedName>
    <definedName name="__T3" localSheetId="0" hidden="1">{"'Sheet1'!$L$16"}</definedName>
    <definedName name="__T3" hidden="1">{"'Sheet1'!$L$16"}</definedName>
    <definedName name="__T5" localSheetId="1"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1">{"'Sheet1'!$L$16"}</definedName>
    <definedName name="_a1" localSheetId="0">{"'Sheet1'!$L$16"}</definedName>
    <definedName name="_a1">{"'Sheet1'!$L$16"}</definedName>
    <definedName name="_a129" localSheetId="1"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1" hidden="1">{#N/A,#N/A,FALSE,"Gesamt";#N/A,#N/A,FALSE,"Ree KG";#N/A,#N/A,FALSE,"Ree Inter";#N/A,#N/A,FALSE,"BTM";#N/A,#N/A,FALSE,"GmbH";#N/A,#N/A,FALSE,"Sonstige"}</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1" hidden="1">{#N/A,#N/A,FALSE,"Gesamt";#N/A,#N/A,FALSE,"Ree KG";#N/A,#N/A,FALSE,"Ree Inter";#N/A,#N/A,FALSE,"BTM";#N/A,#N/A,FALSE,"GmbH";#N/A,#N/A,FALSE,"Sonstige"}</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1" hidden="1">{#N/A,#N/A,FALSE,"Gesamt";#N/A,#N/A,FALSE,"Ree KG";#N/A,#N/A,FALSE,"Ree Inter";#N/A,#N/A,FALSE,"BTM";#N/A,#N/A,FALSE,"GmbH";#N/A,#N/A,FALSE,"Sonstige"}</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1" hidden="1">{#N/A,#N/A,FALSE,"Gesamt";#N/A,#N/A,FALSE,"Ree KG";#N/A,#N/A,FALSE,"Ree Inter";#N/A,#N/A,FALSE,"BTM";#N/A,#N/A,FALSE,"GmbH";#N/A,#N/A,FALSE,"Sonstige"}</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1" hidden="1">{"'Sheet1'!$L$16"}</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1" hidden="1">{"'Sheet1'!$L$16"}</definedName>
    <definedName name="_NSO2" localSheetId="0" hidden="1">{"'Sheet1'!$L$16"}</definedName>
    <definedName name="_NSO2" hidden="1">{"'Sheet1'!$L$16"}</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1">{"Book1"}</definedName>
    <definedName name="_S1" localSheetId="0">{"Book1"}</definedName>
    <definedName name="_S1">{"Book1"}</definedName>
    <definedName name="_Sort" localSheetId="0" hidden="1">#REF!</definedName>
    <definedName name="_Sort" hidden="1">#REF!</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1" hidden="1">{"'Sheet1'!$L$16"}</definedName>
    <definedName name="_T5" localSheetId="0" hidden="1">{"'Sheet1'!$L$16"}</definedName>
    <definedName name="_T5" hidden="1">{"'Sheet1'!$L$16"}</definedName>
    <definedName name="_Table1_In1" localSheetId="1" hidden="1">#REF!</definedName>
    <definedName name="_Table1_In1" hidden="1">#REF!</definedName>
    <definedName name="_Table1_Out" localSheetId="1" hidden="1">#REF!</definedName>
    <definedName name="_Table1_Out" hidden="1">#REF!</definedName>
    <definedName name="_Table2_In1" localSheetId="1" hidden="1">#REF!</definedName>
    <definedName name="_Table2_In1" hidden="1">#REF!</definedName>
    <definedName name="_Table2_In2" localSheetId="1" hidden="1">#REF!</definedName>
    <definedName name="_Table2_In2" hidden="1">#REF!</definedName>
    <definedName name="_Table2_Out" localSheetId="1" hidden="1">#REF!</definedName>
    <definedName name="_Table2_Out" hidden="1">#REF!</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casdas" localSheetId="0" hidden="1">#REF!</definedName>
    <definedName name="adcasdas" hidden="1">#REF!</definedName>
    <definedName name="adf" localSheetId="1">#REF!</definedName>
    <definedName name="adf" localSheetId="0">#REF!</definedName>
    <definedName name="adf">#REF!</definedName>
    <definedName name="AdvIncQ12020" localSheetId="1">#REF!</definedName>
    <definedName name="AdvIncQ12020">#REF!</definedName>
    <definedName name="AdvIncQ12021" localSheetId="1">#REF!</definedName>
    <definedName name="AdvIncQ12021">#REF!</definedName>
    <definedName name="AdvIncQ12022" localSheetId="1">#REF!</definedName>
    <definedName name="AdvIncQ12022">#REF!</definedName>
    <definedName name="AdvIncQ12023" localSheetId="1">#REF!</definedName>
    <definedName name="AdvIncQ12023">#REF!</definedName>
    <definedName name="AdvIncQ12024" localSheetId="1">#REF!</definedName>
    <definedName name="AdvIncQ12024">#REF!</definedName>
    <definedName name="AdvIncQ22020" localSheetId="1">#REF!</definedName>
    <definedName name="AdvIncQ22020">#REF!</definedName>
    <definedName name="AdvIncQ22021" localSheetId="1">#REF!</definedName>
    <definedName name="AdvIncQ22021">#REF!</definedName>
    <definedName name="AdvIncQ22022" localSheetId="1">#REF!</definedName>
    <definedName name="AdvIncQ22022">#REF!</definedName>
    <definedName name="AdvIncQ22023" localSheetId="1">#REF!</definedName>
    <definedName name="AdvIncQ22023">#REF!</definedName>
    <definedName name="AdvIncQ22024" localSheetId="1">#REF!</definedName>
    <definedName name="AdvIncQ22024">#REF!</definedName>
    <definedName name="AdvIncQ32020" localSheetId="1">#REF!</definedName>
    <definedName name="AdvIncQ32020">#REF!</definedName>
    <definedName name="AdvIncQ32021" localSheetId="1">#REF!</definedName>
    <definedName name="AdvIncQ32021">#REF!</definedName>
    <definedName name="AdvIncQ32022" localSheetId="1">#REF!</definedName>
    <definedName name="AdvIncQ32022">#REF!</definedName>
    <definedName name="AdvIncQ32023" localSheetId="1">#REF!</definedName>
    <definedName name="AdvIncQ32023">#REF!</definedName>
    <definedName name="AdvIncQ32024" localSheetId="1">#REF!</definedName>
    <definedName name="AdvIncQ32024">#REF!</definedName>
    <definedName name="AdvIncQ42020" localSheetId="1">#REF!</definedName>
    <definedName name="AdvIncQ42020">#REF!</definedName>
    <definedName name="AdvIncQ42021" localSheetId="1">#REF!</definedName>
    <definedName name="AdvIncQ42021">#REF!</definedName>
    <definedName name="AdvIncQ42022" localSheetId="1">#REF!</definedName>
    <definedName name="AdvIncQ42022">#REF!</definedName>
    <definedName name="AdvIncQ42023" localSheetId="1">#REF!</definedName>
    <definedName name="AdvIncQ42023">#REF!</definedName>
    <definedName name="AdvIncQ42024" localSheetId="1">#REF!</definedName>
    <definedName name="AdvIncQ42024">#REF!</definedName>
    <definedName name="AdvPenRate2020" localSheetId="1">#REF!</definedName>
    <definedName name="AdvPenRate2020">#REF!</definedName>
    <definedName name="AdvPenRate2021" localSheetId="1">#REF!</definedName>
    <definedName name="AdvPenRate2021">#REF!</definedName>
    <definedName name="AdvPenRate2022" localSheetId="1">#REF!</definedName>
    <definedName name="AdvPenRate2022">#REF!</definedName>
    <definedName name="AdvPenRate2023" localSheetId="1">#REF!</definedName>
    <definedName name="AdvPenRate2023">#REF!</definedName>
    <definedName name="AdvPenRate2024" localSheetId="1">#REF!</definedName>
    <definedName name="AdvPenRate2024">#REF!</definedName>
    <definedName name="aldfj" localSheetId="1" hidden="1">{0,#N/A,FALSE,0;0,#N/A,FALSE,0;0,#N/A,FALSE,0;0,#N/A,FALSE,0;0,#N/A,FALSE,0;0,#N/A,FALSE,0;0,#N/A,FALSE,0}</definedName>
    <definedName name="aldfj" localSheetId="0" hidden="1">{0,#N/A,FALSE,0;0,#N/A,FALSE,0;0,#N/A,FALSE,0;0,#N/A,FALSE,0;0,#N/A,FALSE,0;0,#N/A,FALSE,0;0,#N/A,FALSE,0}</definedName>
    <definedName name="aldfj" hidden="1">{0,#N/A,FALSE,0;0,#N/A,FALSE,0;0,#N/A,FALSE,0;0,#N/A,FALSE,0;0,#N/A,FALSE,0;0,#N/A,FALSE,0;0,#N/A,FALSE,0}</definedName>
    <definedName name="AllReportList" localSheetId="1">#REF!</definedName>
    <definedName name="AllReportList">#REF!</definedName>
    <definedName name="Amount_act">#REF!</definedName>
    <definedName name="Amount_CF" localSheetId="1">#REF!</definedName>
    <definedName name="Amount_CF">#REF!</definedName>
    <definedName name="Amount_F">#REF!</definedName>
    <definedName name="Amount_KPI_act">#REF!</definedName>
    <definedName name="anscount" hidden="1">6</definedName>
    <definedName name="approval" localSheetId="1">#REF!</definedName>
    <definedName name="approval" localSheetId="0">#REF!</definedName>
    <definedName name="approval">#REF!</definedName>
    <definedName name="AS2DocOpenMode" hidden="1">"AS2DocumentEdit"</definedName>
    <definedName name="asd" localSheetId="1" hidden="1">{"'Sheet1'!$L$16"}</definedName>
    <definedName name="asd" localSheetId="0"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1" hidden="1">{0,#N/A,FALSE,0;0,#N/A,FALSE,0;0,#N/A,FALSE,0;0,#N/A,FALSE,0;0,#N/A,FALSE,0;0,#N/A,FALSE,0;0,#N/A,FALSE,0}</definedName>
    <definedName name="asdj" localSheetId="0" hidden="1">{0,#N/A,FALSE,0;0,#N/A,FALSE,0;0,#N/A,FALSE,0;0,#N/A,FALSE,0;0,#N/A,FALSE,0;0,#N/A,FALSE,0;0,#N/A,FALSE,0}</definedName>
    <definedName name="asdj" hidden="1">{0,#N/A,FALSE,0;0,#N/A,FALSE,0;0,#N/A,FALSE,0;0,#N/A,FALSE,0;0,#N/A,FALSE,0;0,#N/A,FALSE,0;0,#N/A,FALSE,0}</definedName>
    <definedName name="asdjfhop" localSheetId="1" hidden="1">{0}</definedName>
    <definedName name="asdjfhop" localSheetId="0" hidden="1">{0}</definedName>
    <definedName name="asdjfhop" hidden="1">{0}</definedName>
    <definedName name="Attribute_F">#REF!</definedName>
    <definedName name="B" localSheetId="1">#REF!</definedName>
    <definedName name="B">#REF!</definedName>
    <definedName name="b2bSpr">#REF!</definedName>
    <definedName name="BaoHanhSuaChua">#REF!</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1" hidden="1">{#N/A,#N/A,FALSE,"Gesamt";#N/A,#N/A,FALSE,"Ree KG";#N/A,#N/A,FALSE,"Ree Inter";#N/A,#N/A,FALSE,"BTM";#N/A,#N/A,FALSE,"GmbH";#N/A,#N/A,FALSE,"Sonstige"}</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 localSheetId="1">#REF!</definedName>
    <definedName name="BrMarQ12020">#REF!</definedName>
    <definedName name="BrMarQ12021" localSheetId="1">#REF!</definedName>
    <definedName name="BrMarQ12021">#REF!</definedName>
    <definedName name="BrMarQ12022" localSheetId="1">#REF!</definedName>
    <definedName name="BrMarQ12022">#REF!</definedName>
    <definedName name="BrMarQ12023" localSheetId="1">#REF!</definedName>
    <definedName name="BrMarQ12023">#REF!</definedName>
    <definedName name="BrMarQ12024" localSheetId="1">#REF!</definedName>
    <definedName name="BrMarQ12024">#REF!</definedName>
    <definedName name="BrMarQ22020" localSheetId="1">#REF!</definedName>
    <definedName name="BrMarQ22020">#REF!</definedName>
    <definedName name="BrMarQ22021" localSheetId="1">#REF!</definedName>
    <definedName name="BrMarQ22021">#REF!</definedName>
    <definedName name="BrMarQ22022" localSheetId="1">#REF!</definedName>
    <definedName name="BrMarQ22022">#REF!</definedName>
    <definedName name="BrMarQ22023" localSheetId="1">#REF!</definedName>
    <definedName name="BrMarQ22023">#REF!</definedName>
    <definedName name="BrMarQ22024" localSheetId="1">#REF!</definedName>
    <definedName name="BrMarQ22024">#REF!</definedName>
    <definedName name="BrMarQ32020" localSheetId="1">#REF!</definedName>
    <definedName name="BrMarQ32020">#REF!</definedName>
    <definedName name="BrMarQ32021" localSheetId="1">#REF!</definedName>
    <definedName name="BrMarQ32021">#REF!</definedName>
    <definedName name="BrMarQ32022" localSheetId="1">#REF!</definedName>
    <definedName name="BrMarQ32022">#REF!</definedName>
    <definedName name="BrMarQ32023" localSheetId="1">#REF!</definedName>
    <definedName name="BrMarQ32023">#REF!</definedName>
    <definedName name="BrMarQ32024" localSheetId="1">#REF!</definedName>
    <definedName name="BrMarQ32024">#REF!</definedName>
    <definedName name="BrMarQ42020" localSheetId="1">#REF!</definedName>
    <definedName name="BrMarQ42020">#REF!</definedName>
    <definedName name="BrMarQ42021" localSheetId="1">#REF!</definedName>
    <definedName name="BrMarQ42021">#REF!</definedName>
    <definedName name="BrMarQ42022" localSheetId="1">#REF!</definedName>
    <definedName name="BrMarQ42022">#REF!</definedName>
    <definedName name="BrMarQ42023" localSheetId="1">#REF!</definedName>
    <definedName name="BrMarQ42023">#REF!</definedName>
    <definedName name="BrMarQ42024" localSheetId="1">#REF!</definedName>
    <definedName name="BrMarQ42024">#REF!</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 localSheetId="1">#REF!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 localSheetId="1">#REF!</definedName>
    <definedName name="CarFP2020">#REF!</definedName>
    <definedName name="CarLP2020" localSheetId="1">#REF!</definedName>
    <definedName name="CarLP2020">#REF!</definedName>
    <definedName name="CarLP2021" localSheetId="1">#REF!</definedName>
    <definedName name="CarLP2021">#REF!</definedName>
    <definedName name="CarLP2022" localSheetId="1">#REF!</definedName>
    <definedName name="CarLP2022">#REF!</definedName>
    <definedName name="CarLP2023" localSheetId="1">#REF!</definedName>
    <definedName name="CarLP2023">#REF!</definedName>
    <definedName name="CarLP2024" localSheetId="1">#REF!</definedName>
    <definedName name="CarLP2024">#REF!</definedName>
    <definedName name="CarPurQ12020" localSheetId="1">#REF!</definedName>
    <definedName name="CarPurQ12020">#REF!</definedName>
    <definedName name="CarPurQ12021" localSheetId="1">#REF!</definedName>
    <definedName name="CarPurQ12021">#REF!</definedName>
    <definedName name="CarPurQ12022" localSheetId="1">#REF!</definedName>
    <definedName name="CarPurQ12022">#REF!</definedName>
    <definedName name="CarPurQ12023" localSheetId="1">#REF!</definedName>
    <definedName name="CarPurQ12023">#REF!</definedName>
    <definedName name="CarPurQ12024" localSheetId="1">#REF!</definedName>
    <definedName name="CarPurQ12024">#REF!</definedName>
    <definedName name="CarPurQ22020" localSheetId="1">#REF!</definedName>
    <definedName name="CarPurQ22020">#REF!</definedName>
    <definedName name="CarPurQ22021" localSheetId="1">#REF!</definedName>
    <definedName name="CarPurQ22021">#REF!</definedName>
    <definedName name="CarPurQ22022" localSheetId="1">#REF!</definedName>
    <definedName name="CarPurQ22022">#REF!</definedName>
    <definedName name="CarPurQ22023" localSheetId="1">#REF!</definedName>
    <definedName name="CarPurQ22023">#REF!</definedName>
    <definedName name="CarPurQ22024" localSheetId="1">#REF!</definedName>
    <definedName name="CarPurQ22024">#REF!</definedName>
    <definedName name="CarPurQ32020" localSheetId="1">#REF!</definedName>
    <definedName name="CarPurQ32020">#REF!</definedName>
    <definedName name="CarPurQ32021" localSheetId="1">#REF!</definedName>
    <definedName name="CarPurQ32021">#REF!</definedName>
    <definedName name="CarPurQ32022" localSheetId="1">#REF!</definedName>
    <definedName name="CarPurQ32022">#REF!</definedName>
    <definedName name="CarPurQ32023" localSheetId="1">#REF!</definedName>
    <definedName name="CarPurQ32023">#REF!</definedName>
    <definedName name="CarPurQ32024" localSheetId="1">#REF!</definedName>
    <definedName name="CarPurQ32024">#REF!</definedName>
    <definedName name="CarPurQ42020" localSheetId="1">#REF!</definedName>
    <definedName name="CarPurQ42020">#REF!</definedName>
    <definedName name="CarPurQ42021" localSheetId="1">#REF!</definedName>
    <definedName name="CarPurQ42021">#REF!</definedName>
    <definedName name="CarPurQ42022" localSheetId="1">#REF!</definedName>
    <definedName name="CarPurQ42022">#REF!</definedName>
    <definedName name="CarPurQ42023" localSheetId="1">#REF!</definedName>
    <definedName name="CarPurQ42023">#REF!</definedName>
    <definedName name="CarPurQ42024" localSheetId="1">#REF!</definedName>
    <definedName name="CarPurQ42024">#REF!</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1">#REF!</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 localSheetId="1">#REF!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 localSheetId="1">#REF!</definedName>
    <definedName name="ColumnList">#REF!</definedName>
    <definedName name="Confirmation">#REF!</definedName>
    <definedName name="conx" localSheetId="1">#REF!</definedName>
    <definedName name="conx">#REF!</definedName>
    <definedName name="Currency" localSheetId="1">#REF!</definedName>
    <definedName name="Currency">#REF!</definedName>
    <definedName name="Cwvu.GREY_ALL." hidden="1">#REF!</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1">#REF!</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1" hidden="1">{#N/A,#N/A,FALSE,"Aging Summary";#N/A,#N/A,FALSE,"Ratio Analysis";#N/A,#N/A,FALSE,"Test 120 Day Accts";#N/A,#N/A,FALSE,"Tickmarks"}</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 localSheetId="1">#REF!</definedName>
    <definedName name="DataFilter">#REF!</definedName>
    <definedName name="DataSort" localSheetId="1">#REF!</definedName>
    <definedName name="DataSort">#REF!</definedName>
    <definedName name="DataYTD" localSheetId="0">#REF!</definedName>
    <definedName name="DataYTD">#REF!</definedName>
    <definedName name="DateSelected" localSheetId="1">#REF!</definedName>
    <definedName name="DateSelected">#REF!</definedName>
    <definedName name="DCR" localSheetId="0" hidden="1">#REF!</definedName>
    <definedName name="DCR" hidden="1">#REF!</definedName>
    <definedName name="dcwqc" localSheetId="1" hidden="1">{#N/A,#N/A,FALSE,"Aging Summary";#N/A,#N/A,FALSE,"Ratio Analysis";#N/A,#N/A,FALSE,"Test 120 Day Accts";#N/A,#N/A,FALSE,"Tickmarks"}</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 localSheetId="1">#REF!</definedName>
    <definedName name="dealtype">#REF!</definedName>
    <definedName name="delete" localSheetId="1" hidden="1">{"IGRONIC2",#N/A,FALSE,"IG fixed RONIC";"IGRONIC1",#N/A,FALSE,"IG fixed RONIC"}</definedName>
    <definedName name="delete" localSheetId="0" hidden="1">{"IGRONIC2",#N/A,FALSE,"IG fixed RONIC";"IGRONIC1",#N/A,FALSE,"IG fixed RONIC"}</definedName>
    <definedName name="delete" hidden="1">{"IGRONIC2",#N/A,FALSE,"IG fixed RONIC";"IGRONIC1",#N/A,FALSE,"IG fixed RONIC"}</definedName>
    <definedName name="delete2" localSheetId="1"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 localSheetId="1">#REF!</definedName>
    <definedName name="DepreciationTime">#REF!</definedName>
    <definedName name="Description">#REF!</definedName>
    <definedName name="DeSPr">#REF!</definedName>
    <definedName name="DeSUM">#REF!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 localSheetId="1">#REF!</definedName>
    <definedName name="DGN">#REF!</definedName>
    <definedName name="dgnx" localSheetId="1">#REF!</definedName>
    <definedName name="dgnx">#REF!</definedName>
    <definedName name="dgsdg" localSheetId="1" hidden="1">{"'Sheet1'!$L$16"}</definedName>
    <definedName name="dgsdg" localSheetId="0" hidden="1">{"'Sheet1'!$L$16"}</definedName>
    <definedName name="dgsdg" hidden="1">{"'Sheet1'!$L$16"}</definedName>
    <definedName name="dgx" localSheetId="1">#REF!</definedName>
    <definedName name="dgx">#REF!</definedName>
    <definedName name="dhgfdhgfd" localSheetId="0" hidden="1">#REF!</definedName>
    <definedName name="dhgfdhgfd" hidden="1">#REF!</definedName>
    <definedName name="dhgsd" localSheetId="1" hidden="1">{"Offgrid",#N/A,FALSE,"OFFGRID";"Region",#N/A,FALSE,"REGION";"Offgrid -2",#N/A,FALSE,"OFFGRID";"WTP",#N/A,FALSE,"WTP";"WTP -2",#N/A,FALSE,"WTP";"Project",#N/A,FALSE,"PROJECT";"Summary -2",#N/A,FALSE,"SUMMARY"}</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1" hidden="1">{"'Sheet1'!$L$16"}</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 localSheetId="1">#REF!</definedName>
    <definedName name="diengiai">#REF!</definedName>
    <definedName name="Discount" hidden="1">#REF!</definedName>
    <definedName name="display_area_2" hidden="1">#REF!</definedName>
    <definedName name="djdgjg" localSheetId="0" hidden="1">#REF!</definedName>
    <definedName name="djdgjg" hidden="1">#REF!</definedName>
    <definedName name="dmct" localSheetId="1">#REF!</definedName>
    <definedName name="dmct">#REF!</definedName>
    <definedName name="dmkhncc" localSheetId="1">#REF!</definedName>
    <definedName name="dmkhncc">#REF!</definedName>
    <definedName name="dmtk" localSheetId="1">#REF!</definedName>
    <definedName name="dmtk">#REF!</definedName>
    <definedName name="Document_array" localSheetId="1">{"Book1"}</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 localSheetId="1">#REF!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 localSheetId="1">#REF!</definedName>
    <definedName name="duckco">#REF!</definedName>
    <definedName name="duckno" localSheetId="1">#REF!</definedName>
    <definedName name="duckno">#REF!</definedName>
    <definedName name="dudkno" localSheetId="1">#REF!</definedName>
    <definedName name="dudkno">#REF!</definedName>
    <definedName name="dudkyco" localSheetId="1">#REF!</definedName>
    <definedName name="dudkyco">#REF!</definedName>
    <definedName name="DungCuChuyenMon">#REF!</definedName>
    <definedName name="DuPhong">#REF!</definedName>
    <definedName name="dvt" localSheetId="1">#REF!</definedName>
    <definedName name="dvt">#REF!</definedName>
    <definedName name="DVTNX" localSheetId="1">#REF!</definedName>
    <definedName name="DVTNX">#REF!</definedName>
    <definedName name="Ê1" localSheetId="0">#REF!</definedName>
    <definedName name="Ê1">#REF!</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 localSheetId="1">#REF!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 localSheetId="1">#REF!</definedName>
    <definedName name="eventlabels">#REF!</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 localSheetId="1">#REF!</definedName>
    <definedName name="ExchangeRate">#REF!</definedName>
    <definedName name="expensetype" localSheetId="1">#REF!</definedName>
    <definedName name="expensetype">#REF!</definedName>
    <definedName name="f" localSheetId="0" hidden="1">#REF!</definedName>
    <definedName name="f" hidden="1">#REF!</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1">#REF!</definedName>
    <definedName name="front" localSheetId="0">#REF!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1" hidden="1">{"'Sheet1'!$L$16"}</definedName>
    <definedName name="fshg" localSheetId="0" hidden="1">{"'Sheet1'!$L$16"}</definedName>
    <definedName name="fshg" hidden="1">{"'Sheet1'!$L$16"}</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1" hidden="1">{"'Sheet1'!$L$16"}</definedName>
    <definedName name="gdshd" localSheetId="0" hidden="1">{"'Sheet1'!$L$16"}</definedName>
    <definedName name="gdshd" hidden="1">{"'Sheet1'!$L$16"}</definedName>
    <definedName name="GDV" localSheetId="1">#REF!</definedName>
    <definedName name="GDV" localSheetId="0">#REF!</definedName>
    <definedName name="GDV">#REF!</definedName>
    <definedName name="gfgfg" localSheetId="0">#REF!</definedName>
    <definedName name="gfgfg">#REF!</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 localSheetId="1">#REF!</definedName>
    <definedName name="GoBack">#REF!</definedName>
    <definedName name="GracePeriod" localSheetId="1">#REF!</definedName>
    <definedName name="GracePeriod">#REF!</definedName>
    <definedName name="Gross_booking" localSheetId="1">#REF!</definedName>
    <definedName name="Gross_booking">#REF!</definedName>
    <definedName name="GrossRevPerMonth2020" localSheetId="1">#REF!</definedName>
    <definedName name="GrossRevPerMonth2020">#REF!</definedName>
    <definedName name="GrossRevPerMonth2021" localSheetId="1">#REF!</definedName>
    <definedName name="GrossRevPerMonth2021">#REF!</definedName>
    <definedName name="GrossRevPerMonth2022" localSheetId="1">#REF!</definedName>
    <definedName name="GrossRevPerMonth2022">#REF!</definedName>
    <definedName name="GrossRevPerMonth2023" localSheetId="1">#REF!</definedName>
    <definedName name="GrossRevPerMonth2023">#REF!</definedName>
    <definedName name="GrossRevPerMonth2024" localSheetId="1">#REF!</definedName>
    <definedName name="GrossRevPerMonth2024">#REF!</definedName>
    <definedName name="Group">#REF!</definedName>
    <definedName name="Group_CF" localSheetId="1">#REF!</definedName>
    <definedName name="Group_CF">#REF!</definedName>
    <definedName name="gtnhap" localSheetId="1">#REF!</definedName>
    <definedName name="gtnhap">#REF!</definedName>
    <definedName name="gtton" localSheetId="1">#REF!</definedName>
    <definedName name="gtton">#REF!</definedName>
    <definedName name="gtxuat" localSheetId="1">#REF!</definedName>
    <definedName name="gtxuat">#REF!</definedName>
    <definedName name="h" localSheetId="1" hidden="1">{"'Sheet1'!$L$16"}</definedName>
    <definedName name="h" localSheetId="0" hidden="1">{"'Sheet1'!$L$16"}</definedName>
    <definedName name="h" hidden="1">{"'Sheet1'!$L$16"}</definedName>
    <definedName name="HanhChinh">#REF!</definedName>
    <definedName name="hdsdhd" localSheetId="1" hidden="1">{"Offgrid",#N/A,FALSE,"OFFGRID";"Region",#N/A,FALSE,"REGION";"Offgrid -2",#N/A,FALSE,"OFFGRID";"WTP",#N/A,FALSE,"WTP";"WTP -2",#N/A,FALSE,"WTP";"Project",#N/A,FALSE,"PROJECT";"Summary -2",#N/A,FALSE,"SUMMARY"}</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1">#REF!</definedName>
    <definedName name="hesophucapdatdo" localSheetId="0">#REF!</definedName>
    <definedName name="hesophucapdatdo">#REF!</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1" hidden="1">{"'Sheet1'!$L$16"}</definedName>
    <definedName name="hjjkl" localSheetId="0" hidden="1">{"'Sheet1'!$L$16"}</definedName>
    <definedName name="hjjkl" hidden="1">{"'Sheet1'!$L$16"}</definedName>
    <definedName name="Hoang" localSheetId="1">{"Book1"}</definedName>
    <definedName name="Hoang" localSheetId="0">{"Book1"}</definedName>
    <definedName name="Hoang">{"Book1"}</definedName>
    <definedName name="HSCT3">0.1</definedName>
    <definedName name="HSDN">2.5</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1" hidden="1">{"'Sheet1'!$L$16"}</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1">{"Book1"}</definedName>
    <definedName name="HTthang10" localSheetId="0">{"Book1"}</definedName>
    <definedName name="HTthang10">{"Book1"}</definedName>
    <definedName name="huy" localSheetId="1" hidden="1">{"'Sheet1'!$L$16"}</definedName>
    <definedName name="huy" localSheetId="0" hidden="1">{"'Sheet1'!$L$16"}</definedName>
    <definedName name="huy" hidden="1">{"'Sheet1'!$L$16"}</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1" hidden="1">{"'Sheet1'!$L$16"}</definedName>
    <definedName name="ihh" localSheetId="0" hidden="1">{"'Sheet1'!$L$16"}</definedName>
    <definedName name="ihh" hidden="1">{"'Sheet1'!$L$16"}</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 localSheetId="1">#REF!</definedName>
    <definedName name="InsCom2020">#REF!</definedName>
    <definedName name="InsCom2021" localSheetId="1">#REF!</definedName>
    <definedName name="InsCom2021">#REF!</definedName>
    <definedName name="InsCom2022" localSheetId="1">#REF!</definedName>
    <definedName name="InsCom2022">#REF!</definedName>
    <definedName name="InsCom2023" localSheetId="1">#REF!</definedName>
    <definedName name="InsCom2023">#REF!</definedName>
    <definedName name="InsCom2024" localSheetId="1">#REF!</definedName>
    <definedName name="InsCom2024">#REF!</definedName>
    <definedName name="InsComQ12020" localSheetId="1">#REF!</definedName>
    <definedName name="InsComQ12020">#REF!</definedName>
    <definedName name="InsComQ12021" localSheetId="1">#REF!</definedName>
    <definedName name="InsComQ12021">#REF!</definedName>
    <definedName name="InsComQ12022" localSheetId="1">#REF!</definedName>
    <definedName name="InsComQ12022">#REF!</definedName>
    <definedName name="InsComQ12023" localSheetId="1">#REF!</definedName>
    <definedName name="InsComQ12023">#REF!</definedName>
    <definedName name="InsComQ12024" localSheetId="1">#REF!</definedName>
    <definedName name="InsComQ12024">#REF!</definedName>
    <definedName name="InsComQ22020" localSheetId="1">#REF!</definedName>
    <definedName name="InsComQ22020">#REF!</definedName>
    <definedName name="InsComQ22021" localSheetId="1">#REF!</definedName>
    <definedName name="InsComQ22021">#REF!</definedName>
    <definedName name="InsComQ22022" localSheetId="1">#REF!</definedName>
    <definedName name="InsComQ22022">#REF!</definedName>
    <definedName name="InsComQ22023" localSheetId="1">#REF!</definedName>
    <definedName name="InsComQ22023">#REF!</definedName>
    <definedName name="InsComQ22024" localSheetId="1">#REF!</definedName>
    <definedName name="InsComQ22024">#REF!</definedName>
    <definedName name="InsComQ32020" localSheetId="1">#REF!</definedName>
    <definedName name="InsComQ32020">#REF!</definedName>
    <definedName name="InsComQ32021" localSheetId="1">#REF!</definedName>
    <definedName name="InsComQ32021">#REF!</definedName>
    <definedName name="InsComQ32022" localSheetId="1">#REF!</definedName>
    <definedName name="InsComQ32022">#REF!</definedName>
    <definedName name="InsComQ32023" localSheetId="1">#REF!</definedName>
    <definedName name="InsComQ32023">#REF!</definedName>
    <definedName name="InsComQ32024" localSheetId="1">#REF!</definedName>
    <definedName name="InsComQ32024">#REF!</definedName>
    <definedName name="InsComQ42020" localSheetId="1">#REF!</definedName>
    <definedName name="InsComQ42020">#REF!</definedName>
    <definedName name="InsComQ42021" localSheetId="1">#REF!</definedName>
    <definedName name="InsComQ42021">#REF!</definedName>
    <definedName name="InsComQ42022" localSheetId="1">#REF!</definedName>
    <definedName name="InsComQ42022">#REF!</definedName>
    <definedName name="InsComQ42023" localSheetId="1">#REF!</definedName>
    <definedName name="InsComQ42023">#REF!</definedName>
    <definedName name="InsComQ42024" localSheetId="1">#REF!</definedName>
    <definedName name="InsComQ42024">#REF!</definedName>
    <definedName name="InsPenRate2020" localSheetId="1">#REF!</definedName>
    <definedName name="InsPenRate2020">#REF!</definedName>
    <definedName name="InsPenRate2021" localSheetId="1">#REF!</definedName>
    <definedName name="InsPenRate2021">#REF!</definedName>
    <definedName name="InsPenRate2022" localSheetId="1">#REF!</definedName>
    <definedName name="InsPenRate2022">#REF!</definedName>
    <definedName name="InsPenRate2023" localSheetId="1">#REF!</definedName>
    <definedName name="InsPenRate2023">#REF!</definedName>
    <definedName name="InsPenRate2024" localSheetId="1">#REF!</definedName>
    <definedName name="InsPenRate2024">#REF!</definedName>
    <definedName name="InsValue2020" localSheetId="1">#REF!</definedName>
    <definedName name="InsValue2020">#REF!</definedName>
    <definedName name="InsValue2021" localSheetId="1">#REF!</definedName>
    <definedName name="InsValue2021">#REF!</definedName>
    <definedName name="InsValue2022" localSheetId="1">#REF!</definedName>
    <definedName name="InsValue2022">#REF!</definedName>
    <definedName name="InsValue2023" localSheetId="1">#REF!</definedName>
    <definedName name="InsValue2023">#REF!</definedName>
    <definedName name="InsValue2024" localSheetId="1">#REF!</definedName>
    <definedName name="InsValue2024">#REF!</definedName>
    <definedName name="InterestRateonLoan" localSheetId="1">#REF!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1">#REF!</definedName>
    <definedName name="ketqua" localSheetId="0">#REF!</definedName>
    <definedName name="ketqua">#REF!</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 localSheetId="1">#REF!</definedName>
    <definedName name="khlctt">#REF!</definedName>
    <definedName name="kho" localSheetId="1">#REF!</definedName>
    <definedName name="kho">#REF!</definedName>
    <definedName name="Khối" localSheetId="0" hidden="1">#REF!</definedName>
    <definedName name="Khối" hidden="1">#REF!</definedName>
    <definedName name="khu" localSheetId="1">#REF!</definedName>
    <definedName name="khu" localSheetId="0">#REF!</definedName>
    <definedName name="khu">#REF!</definedName>
    <definedName name="KilometersRun2020" localSheetId="1">#REF!</definedName>
    <definedName name="KilometersRun2020">#REF!</definedName>
    <definedName name="KilometersRun2021" localSheetId="1">#REF!</definedName>
    <definedName name="KilometersRun2021">#REF!</definedName>
    <definedName name="KilometersRun2022" localSheetId="1">#REF!</definedName>
    <definedName name="KilometersRun2022">#REF!</definedName>
    <definedName name="KilometersRun2023" localSheetId="1">#REF!</definedName>
    <definedName name="KilometersRun2023">#REF!</definedName>
    <definedName name="KilometersRun2024" localSheetId="1">#REF!</definedName>
    <definedName name="KilometersRun2024">#REF!</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 localSheetId="1">#REF!</definedName>
    <definedName name="kmcp">#REF!</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1">#REF!</definedName>
    <definedName name="lcbthitruong" localSheetId="0">#REF!</definedName>
    <definedName name="lcbthitruong">#REF!</definedName>
    <definedName name="Legal_F">#REF!</definedName>
    <definedName name="limcount" hidden="1">2</definedName>
    <definedName name="ListOffset" hidden="1">1</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 localSheetId="1">#REF!</definedName>
    <definedName name="loai">#REF!</definedName>
    <definedName name="LoaiKH" localSheetId="1">#REF!</definedName>
    <definedName name="LoaiKH">#REF!</definedName>
    <definedName name="loaikho" localSheetId="1">#REF!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1">#REF!</definedName>
    <definedName name="luongcodinhtt" localSheetId="0">#REF!</definedName>
    <definedName name="luongcodinhtt">#REF!</definedName>
    <definedName name="luongtoithieuvung" localSheetId="1">#REF!</definedName>
    <definedName name="luongtoithieuvung" localSheetId="0">#REF!</definedName>
    <definedName name="luongtoithieuvung">#REF!</definedName>
    <definedName name="MaCoSo">#REF!</definedName>
    <definedName name="MaintExp2020" localSheetId="1">#REF!</definedName>
    <definedName name="MaintExp2020">#REF!</definedName>
    <definedName name="MaintExp2021" localSheetId="1">#REF!</definedName>
    <definedName name="MaintExp2021">#REF!</definedName>
    <definedName name="MaintExp2022" localSheetId="1">#REF!</definedName>
    <definedName name="MaintExp2022">#REF!</definedName>
    <definedName name="MaintExp2023" localSheetId="1">#REF!</definedName>
    <definedName name="MaintExp2023">#REF!</definedName>
    <definedName name="MaintExp2024" localSheetId="1">#REF!</definedName>
    <definedName name="MaintExp2024">#REF!</definedName>
    <definedName name="MaintExpQ12020" localSheetId="1">#REF!</definedName>
    <definedName name="MaintExpQ12020">#REF!</definedName>
    <definedName name="MaintExpQ12021" localSheetId="1">#REF!</definedName>
    <definedName name="MaintExpQ12021">#REF!</definedName>
    <definedName name="MaintExpQ12022" localSheetId="1">#REF!</definedName>
    <definedName name="MaintExpQ12022">#REF!</definedName>
    <definedName name="MaintExpQ12023" localSheetId="1">#REF!</definedName>
    <definedName name="MaintExpQ12023">#REF!</definedName>
    <definedName name="MaintExpQ12024" localSheetId="1">#REF!</definedName>
    <definedName name="MaintExpQ12024">#REF!</definedName>
    <definedName name="MaintExpQ22020" localSheetId="1">#REF!</definedName>
    <definedName name="MaintExpQ22020">#REF!</definedName>
    <definedName name="MaintExpQ22021" localSheetId="1">#REF!</definedName>
    <definedName name="MaintExpQ22021">#REF!</definedName>
    <definedName name="MaintExpQ22022" localSheetId="1">#REF!</definedName>
    <definedName name="MaintExpQ22022">#REF!</definedName>
    <definedName name="MaintExpQ22023" localSheetId="1">#REF!</definedName>
    <definedName name="MaintExpQ22023">#REF!</definedName>
    <definedName name="MaintExpQ22024" localSheetId="1">#REF!</definedName>
    <definedName name="MaintExpQ22024">#REF!</definedName>
    <definedName name="MaintExpQ32020" localSheetId="1">#REF!</definedName>
    <definedName name="MaintExpQ32020">#REF!</definedName>
    <definedName name="MaintExpQ32021" localSheetId="1">#REF!</definedName>
    <definedName name="MaintExpQ32021">#REF!</definedName>
    <definedName name="MaintExpQ32022" localSheetId="1">#REF!</definedName>
    <definedName name="MaintExpQ32022">#REF!</definedName>
    <definedName name="MaintExpQ32023" localSheetId="1">#REF!</definedName>
    <definedName name="MaintExpQ32023">#REF!</definedName>
    <definedName name="MaintExpQ32024" localSheetId="1">#REF!</definedName>
    <definedName name="MaintExpQ32024">#REF!</definedName>
    <definedName name="MaintExpQ42020" localSheetId="1">#REF!</definedName>
    <definedName name="MaintExpQ42020">#REF!</definedName>
    <definedName name="MaintExpQ42021" localSheetId="1">#REF!</definedName>
    <definedName name="MaintExpQ42021">#REF!</definedName>
    <definedName name="MaintExpQ42022" localSheetId="1">#REF!</definedName>
    <definedName name="MaintExpQ42022">#REF!</definedName>
    <definedName name="MaintExpQ42023" localSheetId="1">#REF!</definedName>
    <definedName name="MaintExpQ42023">#REF!</definedName>
    <definedName name="MaintExpQ42024" localSheetId="1">#REF!</definedName>
    <definedName name="MaintExpQ42024">#REF!</definedName>
    <definedName name="makhncc" localSheetId="1">#REF!</definedName>
    <definedName name="makhncc">#REF!</definedName>
    <definedName name="makhnccco" localSheetId="1">#REF!</definedName>
    <definedName name="makhnccco">#REF!</definedName>
    <definedName name="makhnccno" localSheetId="1">#REF!</definedName>
    <definedName name="makhnccno">#REF!</definedName>
    <definedName name="makho" localSheetId="1">#REF!</definedName>
    <definedName name="makho">#REF!</definedName>
    <definedName name="malctt" localSheetId="1">#REF!</definedName>
    <definedName name="malctt">#REF!</definedName>
    <definedName name="MaNhomKMCP">#REF!</definedName>
    <definedName name="MaNhomTien" localSheetId="1">#REF!</definedName>
    <definedName name="MaNhomTien">#REF!</definedName>
    <definedName name="MaNhomTK">#REF!</definedName>
    <definedName name="ManuCom2020" localSheetId="1">#REF!</definedName>
    <definedName name="ManuCom2020">#REF!</definedName>
    <definedName name="ManuCom2021" localSheetId="1">#REF!</definedName>
    <definedName name="ManuCom2021">#REF!</definedName>
    <definedName name="ManuCom2022" localSheetId="1">#REF!</definedName>
    <definedName name="ManuCom2022">#REF!</definedName>
    <definedName name="ManuCom2023" localSheetId="1">#REF!</definedName>
    <definedName name="ManuCom2023">#REF!</definedName>
    <definedName name="ManuCom2024" localSheetId="1">#REF!</definedName>
    <definedName name="ManuCom2024">#REF!</definedName>
    <definedName name="ManuComQ12020" localSheetId="1">#REF!</definedName>
    <definedName name="ManuComQ12020">#REF!</definedName>
    <definedName name="ManuComQ12021" localSheetId="1">#REF!</definedName>
    <definedName name="ManuComQ12021">#REF!</definedName>
    <definedName name="ManuComQ12022" localSheetId="1">#REF!</definedName>
    <definedName name="ManuComQ12022">#REF!</definedName>
    <definedName name="ManuComQ12023" localSheetId="1">#REF!</definedName>
    <definedName name="ManuComQ12023">#REF!</definedName>
    <definedName name="ManuComQ12024" localSheetId="1">#REF!</definedName>
    <definedName name="ManuComQ12024">#REF!</definedName>
    <definedName name="ManuComQ22020" localSheetId="1">#REF!</definedName>
    <definedName name="ManuComQ22020">#REF!</definedName>
    <definedName name="ManuComQ22021" localSheetId="1">#REF!</definedName>
    <definedName name="ManuComQ22021">#REF!</definedName>
    <definedName name="ManuComQ22022" localSheetId="1">#REF!</definedName>
    <definedName name="ManuComQ22022">#REF!</definedName>
    <definedName name="ManuComQ22023" localSheetId="1">#REF!</definedName>
    <definedName name="ManuComQ22023">#REF!</definedName>
    <definedName name="ManuComQ22024" localSheetId="1">#REF!</definedName>
    <definedName name="ManuComQ22024">#REF!</definedName>
    <definedName name="ManuComQ32020" localSheetId="1">#REF!</definedName>
    <definedName name="ManuComQ32020">#REF!</definedName>
    <definedName name="ManuComQ32021" localSheetId="1">#REF!</definedName>
    <definedName name="ManuComQ32021">#REF!</definedName>
    <definedName name="ManuComQ32022" localSheetId="1">#REF!</definedName>
    <definedName name="ManuComQ32022">#REF!</definedName>
    <definedName name="ManuComQ32023" localSheetId="1">#REF!</definedName>
    <definedName name="ManuComQ32023">#REF!</definedName>
    <definedName name="ManuComQ32024" localSheetId="1">#REF!</definedName>
    <definedName name="ManuComQ32024">#REF!</definedName>
    <definedName name="ManuComQ42020" localSheetId="1">#REF!</definedName>
    <definedName name="ManuComQ42020">#REF!</definedName>
    <definedName name="ManuComQ42021" localSheetId="1">#REF!</definedName>
    <definedName name="ManuComQ42021">#REF!</definedName>
    <definedName name="ManuComQ42022" localSheetId="1">#REF!</definedName>
    <definedName name="ManuComQ42022">#REF!</definedName>
    <definedName name="ManuComQ42023" localSheetId="1">#REF!</definedName>
    <definedName name="ManuComQ42023">#REF!</definedName>
    <definedName name="ManuComQ42024" localSheetId="1">#REF!</definedName>
    <definedName name="ManuComQ42024">#REF!</definedName>
    <definedName name="ManuPenRate2020" localSheetId="1">#REF!</definedName>
    <definedName name="ManuPenRate2020">#REF!</definedName>
    <definedName name="ManuPenRate2021" localSheetId="1">#REF!</definedName>
    <definedName name="ManuPenRate2021">#REF!</definedName>
    <definedName name="ManuPenRate2022" localSheetId="1">#REF!</definedName>
    <definedName name="ManuPenRate2022">#REF!</definedName>
    <definedName name="ManuPenRate2023" localSheetId="1">#REF!</definedName>
    <definedName name="ManuPenRate2023">#REF!</definedName>
    <definedName name="ManuPenRate2024" localSheetId="1">#REF!</definedName>
    <definedName name="ManuPenRate2024">#REF!</definedName>
    <definedName name="Marketing">#REF!</definedName>
    <definedName name="MaThang">#REF!</definedName>
    <definedName name="matrandcluong" localSheetId="1">#REF!</definedName>
    <definedName name="matrandcluong" localSheetId="0">#REF!</definedName>
    <definedName name="matrandcluong">#REF!</definedName>
    <definedName name="Mavtnx" localSheetId="1">#REF!</definedName>
    <definedName name="Mavtnx">#REF!</definedName>
    <definedName name="MEWarning" hidden="1">0</definedName>
    <definedName name="Million" localSheetId="1">#REF!</definedName>
    <definedName name="Million">#REF!</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 localSheetId="1">#REF!</definedName>
    <definedName name="Month">#REF!</definedName>
    <definedName name="Month_act">#REF!</definedName>
    <definedName name="Month_CF" localSheetId="1">#REF!</definedName>
    <definedName name="Month_CF">#REF!</definedName>
    <definedName name="Month_F">#REF!</definedName>
    <definedName name="Month_KPI_act">#REF!</definedName>
    <definedName name="month_KPI_bud">#REF!</definedName>
    <definedName name="month_staff" localSheetId="1">#REF!</definedName>
    <definedName name="month_staff">#REF!</definedName>
    <definedName name="Month_trip" localSheetId="1">#REF!</definedName>
    <definedName name="Month_trip">#REF!</definedName>
    <definedName name="MonthList" localSheetId="1">#REF!</definedName>
    <definedName name="MonthList">#REF!</definedName>
    <definedName name="MonthsPaid" localSheetId="1">#REF!</definedName>
    <definedName name="MonthsPaid" localSheetId="0">#REF!</definedName>
    <definedName name="MonthsPaid">#REF!</definedName>
    <definedName name="mst" localSheetId="1">#REF!</definedName>
    <definedName name="mst">#REF!</definedName>
    <definedName name="mucdich" localSheetId="1">#REF!</definedName>
    <definedName name="mucdich" localSheetId="0">#REF!</definedName>
    <definedName name="mucdich">#REF!</definedName>
    <definedName name="mvbr" localSheetId="1">#REF!</definedName>
    <definedName name="mvbr">#REF!</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1">{"Book1"}</definedName>
    <definedName name="nam" localSheetId="0">{"Book1"}</definedName>
    <definedName name="nam">{"Book1"}</definedName>
    <definedName name="Name">#REF!</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 localSheetId="1">#REF!</definedName>
    <definedName name="ngay1">#REF!</definedName>
    <definedName name="ngay2" localSheetId="1">#REF!</definedName>
    <definedName name="ngay2">#REF!</definedName>
    <definedName name="ngayct" localSheetId="1">#REF!</definedName>
    <definedName name="ngayct">#REF!</definedName>
    <definedName name="ngaygs" localSheetId="1">#REF!</definedName>
    <definedName name="ngaygs">#REF!</definedName>
    <definedName name="ngaynx" localSheetId="1">#REF!</definedName>
    <definedName name="ngaynx">#REF!</definedName>
    <definedName name="ngoclan210779" localSheetId="1">{"Book1"}</definedName>
    <definedName name="ngoclan210779" localSheetId="0">{"Book1"}</definedName>
    <definedName name="ngoclan210779">{"Book1"}</definedName>
    <definedName name="NhanSu">#REF!</definedName>
    <definedName name="nnn" localSheetId="0" hidden="1">#REF!</definedName>
    <definedName name="nnn" hidden="1">#REF!</definedName>
    <definedName name="nodky" localSheetId="1">#REF!</definedName>
    <definedName name="nodky">#REF!</definedName>
    <definedName name="noidungcongviec" localSheetId="1">#REF!</definedName>
    <definedName name="noidungcongviec" localSheetId="0">#REF!</definedName>
    <definedName name="noidungcongviec">#REF!</definedName>
    <definedName name="none" hidden="1">#REF!</definedName>
    <definedName name="nonx" localSheetId="1">#REF!</definedName>
    <definedName name="nonx">#REF!</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1" hidden="1">{#N/A,#N/A,FALSE,"Gesamt";#N/A,#N/A,FALSE,"Ree KG";#N/A,#N/A,FALSE,"Ree Inter";#N/A,#N/A,FALSE,"BTM";#N/A,#N/A,FALSE,"GmbH";#N/A,#N/A,FALSE,"Sonstige"}</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 localSheetId="1">#REF!</definedName>
    <definedName name="OpsExpQ12020">#REF!</definedName>
    <definedName name="OpsExpQ12021" localSheetId="1">#REF!</definedName>
    <definedName name="OpsExpQ12021">#REF!</definedName>
    <definedName name="OpsExpQ12022" localSheetId="1">#REF!</definedName>
    <definedName name="OpsExpQ12022">#REF!</definedName>
    <definedName name="OpsExpQ12023" localSheetId="1">#REF!</definedName>
    <definedName name="OpsExpQ12023">#REF!</definedName>
    <definedName name="OpsExpQ12024" localSheetId="1">#REF!</definedName>
    <definedName name="OpsExpQ12024">#REF!</definedName>
    <definedName name="OpsExpQ22020" localSheetId="1">#REF!</definedName>
    <definedName name="OpsExpQ22020">#REF!</definedName>
    <definedName name="OpsExpQ22021" localSheetId="1">#REF!</definedName>
    <definedName name="OpsExpQ22021">#REF!</definedName>
    <definedName name="OpsExpQ22022" localSheetId="1">#REF!</definedName>
    <definedName name="OpsExpQ22022">#REF!</definedName>
    <definedName name="OpsExpQ22023" localSheetId="1">#REF!</definedName>
    <definedName name="OpsExpQ22023">#REF!</definedName>
    <definedName name="OpsExpQ22024" localSheetId="1">#REF!</definedName>
    <definedName name="OpsExpQ22024">#REF!</definedName>
    <definedName name="OpsExpQ32020" localSheetId="1">#REF!</definedName>
    <definedName name="OpsExpQ32020">#REF!</definedName>
    <definedName name="OpsExpQ32021" localSheetId="1">#REF!</definedName>
    <definedName name="OpsExpQ32021">#REF!</definedName>
    <definedName name="OpsExpQ32022" localSheetId="1">#REF!</definedName>
    <definedName name="OpsExpQ32022">#REF!</definedName>
    <definedName name="OpsExpQ32023" localSheetId="1">#REF!</definedName>
    <definedName name="OpsExpQ32023">#REF!</definedName>
    <definedName name="OpsExpQ32024" localSheetId="1">#REF!</definedName>
    <definedName name="OpsExpQ32024">#REF!</definedName>
    <definedName name="OpsExpQ42020" localSheetId="1">#REF!</definedName>
    <definedName name="OpsExpQ42020">#REF!</definedName>
    <definedName name="OpsExpQ42021" localSheetId="1">#REF!</definedName>
    <definedName name="OpsExpQ42021">#REF!</definedName>
    <definedName name="OpsExpQ42022" localSheetId="1">#REF!</definedName>
    <definedName name="OpsExpQ42022">#REF!</definedName>
    <definedName name="OpsExpQ42023" localSheetId="1">#REF!</definedName>
    <definedName name="OpsExpQ42023">#REF!</definedName>
    <definedName name="OpsExpQ42024" localSheetId="1">#REF!</definedName>
    <definedName name="OpsExpQ42024">#REF!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1">PercentCompleteBeyond*PeriodInPlan</definedName>
    <definedName name="PercentComplete" localSheetId="0">#REF!*#REF!</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1">#REF!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1">PeriodInPlan*(#REF!&gt;0)</definedName>
    <definedName name="Plan">PeriodInPlan*(#REF!&gt;0)</definedName>
    <definedName name="PLLYDOTUCHOI" localSheetId="0">#REF!</definedName>
    <definedName name="PLLYDOTUCHOI">#REF!</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 localSheetId="1">#REF!</definedName>
    <definedName name="ProfitSharingRatio2020">#REF!</definedName>
    <definedName name="ProfitSharingRatio2021" localSheetId="1">#REF!</definedName>
    <definedName name="ProfitSharingRatio2021">#REF!</definedName>
    <definedName name="ProfitSharingRatio2022" localSheetId="1">#REF!</definedName>
    <definedName name="ProfitSharingRatio2022">#REF!</definedName>
    <definedName name="ProfitSharingRatio2023" localSheetId="1">#REF!</definedName>
    <definedName name="ProfitSharingRatio2023">#REF!</definedName>
    <definedName name="ProfitSharingRatio2024" localSheetId="1">#REF!</definedName>
    <definedName name="ProfitSharingRatio2024">#REF!</definedName>
    <definedName name="program" localSheetId="1">#REF!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1">#REF!</definedName>
    <definedName name="purpose" localSheetId="0">#REF!</definedName>
    <definedName name="purpose">#REF!</definedName>
    <definedName name="q" localSheetId="0" hidden="1">#REF!</definedName>
    <definedName name="q" hidden="1">#REF!</definedName>
    <definedName name="Q1FY2020" localSheetId="1">#REF!</definedName>
    <definedName name="Q1FY2020">#REF!</definedName>
    <definedName name="Q1FY2021" localSheetId="1">#REF!</definedName>
    <definedName name="Q1FY2021">#REF!</definedName>
    <definedName name="Q1FY2022" localSheetId="1">#REF!</definedName>
    <definedName name="Q1FY2022">#REF!</definedName>
    <definedName name="Q1FY2023" localSheetId="1">#REF!</definedName>
    <definedName name="Q1FY2023">#REF!</definedName>
    <definedName name="Q1FY2024" localSheetId="1">#REF!</definedName>
    <definedName name="Q1FY2024">#REF!</definedName>
    <definedName name="Q2FY2020" localSheetId="1">#REF!</definedName>
    <definedName name="Q2FY2020">#REF!</definedName>
    <definedName name="Q2FY2021" localSheetId="1">#REF!</definedName>
    <definedName name="Q2FY2021">#REF!</definedName>
    <definedName name="Q2FY2022" localSheetId="1">#REF!</definedName>
    <definedName name="Q2FY2022">#REF!</definedName>
    <definedName name="Q2FY2023" localSheetId="1">#REF!</definedName>
    <definedName name="Q2FY2023">#REF!</definedName>
    <definedName name="Q2FY2024" localSheetId="1">#REF!</definedName>
    <definedName name="Q2FY2024">#REF!</definedName>
    <definedName name="Q3FY2020" localSheetId="1">#REF!</definedName>
    <definedName name="Q3FY2020">#REF!</definedName>
    <definedName name="Q3FY2021" localSheetId="1">#REF!</definedName>
    <definedName name="Q3FY2021">#REF!</definedName>
    <definedName name="Q3FY2022" localSheetId="1">#REF!</definedName>
    <definedName name="Q3FY2022">#REF!</definedName>
    <definedName name="Q3FY2023" localSheetId="1">#REF!</definedName>
    <definedName name="Q3FY2023">#REF!</definedName>
    <definedName name="Q3FY2024" localSheetId="1">#REF!</definedName>
    <definedName name="Q3FY2024">#REF!</definedName>
    <definedName name="Q4FY2020" localSheetId="1">#REF!</definedName>
    <definedName name="Q4FY2020">#REF!</definedName>
    <definedName name="Q4FY2021" localSheetId="1">#REF!</definedName>
    <definedName name="Q4FY2021">#REF!</definedName>
    <definedName name="Q4FY2022" localSheetId="1">#REF!</definedName>
    <definedName name="Q4FY2022">#REF!</definedName>
    <definedName name="Q4FY2023" localSheetId="1">#REF!</definedName>
    <definedName name="Q4FY2023">#REF!</definedName>
    <definedName name="Q4FY2024" localSheetId="1">#REF!</definedName>
    <definedName name="Q4FY2024">#REF!</definedName>
    <definedName name="qiyf" localSheetId="1" hidden="1">{0}</definedName>
    <definedName name="qiyf" localSheetId="0" hidden="1">{0}</definedName>
    <definedName name="qiyf" hidden="1">{0}</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 localSheetId="1">#REF!</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1">#REF!</definedName>
    <definedName name="refuse" localSheetId="0">#REF!</definedName>
    <definedName name="refuse">#REF!</definedName>
    <definedName name="Region" localSheetId="1">#REF!</definedName>
    <definedName name="Region" localSheetId="0">#REF!</definedName>
    <definedName name="Region">#REF!</definedName>
    <definedName name="Region_Business_Overview" localSheetId="0">#REF!</definedName>
    <definedName name="Region_Business_Overview">#REF!</definedName>
    <definedName name="RentQ12020" localSheetId="1">#REF!</definedName>
    <definedName name="RentQ12020">#REF!</definedName>
    <definedName name="RentQ12021" localSheetId="1">#REF!</definedName>
    <definedName name="RentQ12021">#REF!</definedName>
    <definedName name="RentQ12022" localSheetId="1">#REF!</definedName>
    <definedName name="RentQ12022">#REF!</definedName>
    <definedName name="RentQ12023" localSheetId="1">#REF!</definedName>
    <definedName name="RentQ12023">#REF!</definedName>
    <definedName name="RentQ12024" localSheetId="1">#REF!</definedName>
    <definedName name="RentQ12024">#REF!</definedName>
    <definedName name="RentQ22020" localSheetId="1">#REF!</definedName>
    <definedName name="RentQ22020">#REF!</definedName>
    <definedName name="RentQ22021" localSheetId="1">#REF!</definedName>
    <definedName name="RentQ22021">#REF!</definedName>
    <definedName name="RentQ22022" localSheetId="1">#REF!</definedName>
    <definedName name="RentQ22022">#REF!</definedName>
    <definedName name="RentQ22023" localSheetId="1">#REF!</definedName>
    <definedName name="RentQ22023">#REF!</definedName>
    <definedName name="RentQ22024" localSheetId="1">#REF!</definedName>
    <definedName name="RentQ22024">#REF!</definedName>
    <definedName name="RentQ32020" localSheetId="1">#REF!</definedName>
    <definedName name="RentQ32020">#REF!</definedName>
    <definedName name="RentQ32021" localSheetId="1">#REF!</definedName>
    <definedName name="RentQ32021">#REF!</definedName>
    <definedName name="RentQ32022" localSheetId="1">#REF!</definedName>
    <definedName name="RentQ32022">#REF!</definedName>
    <definedName name="RentQ32023" localSheetId="1">#REF!</definedName>
    <definedName name="RentQ32023">#REF!</definedName>
    <definedName name="RentQ32024" localSheetId="1">#REF!</definedName>
    <definedName name="RentQ32024">#REF!</definedName>
    <definedName name="RentQ42020" localSheetId="1">#REF!</definedName>
    <definedName name="RentQ42020">#REF!</definedName>
    <definedName name="RentQ42021" localSheetId="1">#REF!</definedName>
    <definedName name="RentQ42021">#REF!</definedName>
    <definedName name="RentQ42022" localSheetId="1">#REF!</definedName>
    <definedName name="RentQ42022">#REF!</definedName>
    <definedName name="RentQ42023" localSheetId="1">#REF!</definedName>
    <definedName name="RentQ42023">#REF!</definedName>
    <definedName name="RentQ42024" localSheetId="1">#REF!</definedName>
    <definedName name="RentQ42024">#REF!</definedName>
    <definedName name="RepairCost">#REF!</definedName>
    <definedName name="Report_act">#REF!</definedName>
    <definedName name="Report_F">#REF!</definedName>
    <definedName name="ReportList" localSheetId="1">#REF!</definedName>
    <definedName name="ReportList">#REF!</definedName>
    <definedName name="ReportType" localSheetId="1">#REF!</definedName>
    <definedName name="ReportType">#REF!</definedName>
    <definedName name="result" localSheetId="1">#REF!</definedName>
    <definedName name="result" localSheetId="0">#REF!</definedName>
    <definedName name="result">#REF!</definedName>
    <definedName name="RevShareRatioBeKIACo2020" localSheetId="1">#REF!</definedName>
    <definedName name="RevShareRatioBeKIACo2020">#REF!</definedName>
    <definedName name="RevShareRatioBeKIACo2021" localSheetId="1">#REF!</definedName>
    <definedName name="RevShareRatioBeKIACo2021">#REF!</definedName>
    <definedName name="RevShareRatioBeKIACo2022" localSheetId="1">#REF!</definedName>
    <definedName name="RevShareRatioBeKIACo2022">#REF!</definedName>
    <definedName name="RevShareRatioBeKIACo2023" localSheetId="1">#REF!</definedName>
    <definedName name="RevShareRatioBeKIACo2023">#REF!</definedName>
    <definedName name="RevShareRatioBeKIACo2024" localSheetId="1">#REF!</definedName>
    <definedName name="RevShareRatioBeKIACo2024">#REF!</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 localSheetId="1">#REF!</definedName>
    <definedName name="SalQ12020">#REF!</definedName>
    <definedName name="SalQ12021" localSheetId="1">#REF!</definedName>
    <definedName name="SalQ12021">#REF!</definedName>
    <definedName name="SalQ12022" localSheetId="1">#REF!</definedName>
    <definedName name="SalQ12022">#REF!</definedName>
    <definedName name="SalQ12023" localSheetId="1">#REF!</definedName>
    <definedName name="SalQ12023">#REF!</definedName>
    <definedName name="SalQ12024" localSheetId="1">#REF!</definedName>
    <definedName name="SalQ12024">#REF!</definedName>
    <definedName name="SalQ22020" localSheetId="1">#REF!</definedName>
    <definedName name="SalQ22020">#REF!</definedName>
    <definedName name="SalQ22021" localSheetId="1">#REF!</definedName>
    <definedName name="SalQ22021">#REF!</definedName>
    <definedName name="SalQ22022" localSheetId="1">#REF!</definedName>
    <definedName name="SalQ22022">#REF!</definedName>
    <definedName name="SalQ22023" localSheetId="1">#REF!</definedName>
    <definedName name="SalQ22023">#REF!</definedName>
    <definedName name="SalQ22024" localSheetId="1">#REF!</definedName>
    <definedName name="SalQ22024">#REF!</definedName>
    <definedName name="SalQ32020" localSheetId="1">#REF!</definedName>
    <definedName name="SalQ32020">#REF!</definedName>
    <definedName name="SalQ32021" localSheetId="1">#REF!</definedName>
    <definedName name="SalQ32021">#REF!</definedName>
    <definedName name="SalQ32022" localSheetId="1">#REF!</definedName>
    <definedName name="SalQ32022">#REF!</definedName>
    <definedName name="SalQ32023" localSheetId="1">#REF!</definedName>
    <definedName name="SalQ32023">#REF!</definedName>
    <definedName name="SalQ32024" localSheetId="1">#REF!</definedName>
    <definedName name="SalQ32024">#REF!</definedName>
    <definedName name="SalQ42020" localSheetId="1">#REF!</definedName>
    <definedName name="SalQ42020">#REF!</definedName>
    <definedName name="SalQ42021" localSheetId="1">#REF!</definedName>
    <definedName name="SalQ42021">#REF!</definedName>
    <definedName name="SalQ42022" localSheetId="1">#REF!</definedName>
    <definedName name="SalQ42022">#REF!</definedName>
    <definedName name="SalQ42023" localSheetId="1">#REF!</definedName>
    <definedName name="SalQ42023">#REF!</definedName>
    <definedName name="SalQ42024" localSheetId="1">#REF!</definedName>
    <definedName name="SalQ42024">#REF!</definedName>
    <definedName name="SalvageValue" localSheetId="1">#REF!</definedName>
    <definedName name="SalvageValue">#REF!</definedName>
    <definedName name="SANPHAM" localSheetId="0">#REF!</definedName>
    <definedName name="SANPHAM">#REF!</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1">#REF!</definedName>
    <definedName name="sda" localSheetId="0">#REF!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1" hidden="1">{"'Sheet1'!$L$16"}</definedName>
    <definedName name="sdgfdh" localSheetId="0" hidden="1">{"'Sheet1'!$L$16"}</definedName>
    <definedName name="sdgfdh" hidden="1">{"'Sheet1'!$L$16"}</definedName>
    <definedName name="sdhrt" localSheetId="1" hidden="1">{"'Sheet1'!$L$16"}</definedName>
    <definedName name="sdhrt" localSheetId="0" hidden="1">{"'Sheet1'!$L$16"}</definedName>
    <definedName name="sdhrt" hidden="1">{"'Sheet1'!$L$16"}</definedName>
    <definedName name="sencount" hidden="1">2</definedName>
    <definedName name="seyrt" localSheetId="1" hidden="1">{"'Sheet1'!$L$16"}</definedName>
    <definedName name="seyrt" localSheetId="0" hidden="1">{"'Sheet1'!$L$16"}</definedName>
    <definedName name="seyrt" hidden="1">{"'Sheet1'!$L$16"}</definedName>
    <definedName name="sgfhg" localSheetId="1" hidden="1">{"'Sheet1'!$L$16"}</definedName>
    <definedName name="sgfhg" localSheetId="0" hidden="1">{"'Sheet1'!$L$16"}</definedName>
    <definedName name="sgfhg" hidden="1">{"'Sheet1'!$L$16"}</definedName>
    <definedName name="sgfhgf" localSheetId="1" hidden="1">{"Offgrid",#N/A,FALSE,"OFFGRID";"Region",#N/A,FALSE,"REGION";"Offgrid -2",#N/A,FALSE,"OFFGRID";"WTP",#N/A,FALSE,"WTP";"WTP -2",#N/A,FALSE,"WTP";"Project",#N/A,FALSE,"PROJECT";"Summary -2",#N/A,FALSE,"SUMMARY"}</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 localSheetId="1">#REF!</definedName>
    <definedName name="SheetList">#REF!</definedName>
    <definedName name="shfg" localSheetId="1" hidden="1">{#N/A,#N/A,FALSE,"Chi tiÆt"}</definedName>
    <definedName name="shfg" localSheetId="0" hidden="1">{#N/A,#N/A,FALSE,"Chi tiÆt"}</definedName>
    <definedName name="shfg" hidden="1">{#N/A,#N/A,FALSE,"Chi tiÆt"}</definedName>
    <definedName name="shfgb" localSheetId="1" hidden="1">{"'Sheet1'!$L$16"}</definedName>
    <definedName name="shfgb" localSheetId="0" hidden="1">{"'Sheet1'!$L$16"}</definedName>
    <definedName name="shfgb" hidden="1">{"'Sheet1'!$L$16"}</definedName>
    <definedName name="shfgf" localSheetId="1" hidden="1">{"'Sheet1'!$L$16"}</definedName>
    <definedName name="shfgf" localSheetId="0" hidden="1">{"'Sheet1'!$L$16"}</definedName>
    <definedName name="shfgf" hidden="1">{"'Sheet1'!$L$16"}</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 localSheetId="1">#REF!</definedName>
    <definedName name="SHTK">#REF!</definedName>
    <definedName name="shyt" localSheetId="1" hidden="1">{"'Sheet1'!$L$16"}</definedName>
    <definedName name="shyt" localSheetId="0" hidden="1">{"'Sheet1'!$L$16"}</definedName>
    <definedName name="shyt" hidden="1">{"'Sheet1'!$L$16"}</definedName>
    <definedName name="slnhap" localSheetId="1">#REF!</definedName>
    <definedName name="slnhap">#REF!</definedName>
    <definedName name="slton" localSheetId="1">#REF!</definedName>
    <definedName name="slton">#REF!</definedName>
    <definedName name="slxuat" localSheetId="1">#REF!</definedName>
    <definedName name="slxuat">#REF!</definedName>
    <definedName name="soct" localSheetId="1">#REF!</definedName>
    <definedName name="soct">#REF!</definedName>
    <definedName name="sohd" localSheetId="1">#REF!</definedName>
    <definedName name="sohd">#REF!</definedName>
    <definedName name="sophieunx" localSheetId="1">#REF!</definedName>
    <definedName name="sophieunx">#REF!</definedName>
    <definedName name="sotien" localSheetId="1">#REF!</definedName>
    <definedName name="sotien">#REF!</definedName>
    <definedName name="SpecialPrice" hidden="1">#REF!</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1" hidden="1">{#N/A,#N/A,FALSE,"Gesamt";#N/A,#N/A,FALSE,"Ree KG";#N/A,#N/A,FALSE,"Ree Inter";#N/A,#N/A,FALSE,"BTM";#N/A,#N/A,FALSE,"GmbH";#N/A,#N/A,FALSE,"Sonstige"}</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 localSheetId="1">#REF!</definedName>
    <definedName name="stt">#REF!</definedName>
    <definedName name="STTC">#REF!</definedName>
    <definedName name="sttnx" localSheetId="1">#REF!</definedName>
    <definedName name="sttnx">#REF!</definedName>
    <definedName name="sua" localSheetId="1" hidden="1">{"'Sheet1'!$L$16"}</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1" hidden="1">{"'Sheet1'!$L$16"}</definedName>
    <definedName name="sygg" localSheetId="0" hidden="1">{"'Sheet1'!$L$16"}</definedName>
    <definedName name="sygg" hidden="1">{"'Sheet1'!$L$16"}</definedName>
    <definedName name="TABLE" localSheetId="0">#REF!</definedName>
    <definedName name="TABLE">#REF!</definedName>
    <definedName name="table_total_apps" localSheetId="1">data_total_Apps</definedName>
    <definedName name="table_total_apps" localSheetId="0">data_total_Apps</definedName>
    <definedName name="table_total_apps">data_total_Apps</definedName>
    <definedName name="Task_Type">#REF!</definedName>
    <definedName name="tbl_ProdInfo" hidden="1">#REF!</definedName>
    <definedName name="TelQ12020" localSheetId="1">#REF!</definedName>
    <definedName name="TelQ12020">#REF!</definedName>
    <definedName name="TelQ12021" localSheetId="1">#REF!</definedName>
    <definedName name="TelQ12021">#REF!</definedName>
    <definedName name="TelQ12022" localSheetId="1">#REF!</definedName>
    <definedName name="TelQ12022">#REF!</definedName>
    <definedName name="TelQ12023" localSheetId="1">#REF!</definedName>
    <definedName name="TelQ12023">#REF!</definedName>
    <definedName name="TelQ12024" localSheetId="1">#REF!</definedName>
    <definedName name="TelQ12024">#REF!</definedName>
    <definedName name="TelQ22020" localSheetId="1">#REF!</definedName>
    <definedName name="TelQ22020">#REF!</definedName>
    <definedName name="TelQ22021" localSheetId="1">#REF!</definedName>
    <definedName name="TelQ22021">#REF!</definedName>
    <definedName name="TelQ22022" localSheetId="1">#REF!</definedName>
    <definedName name="TelQ22022">#REF!</definedName>
    <definedName name="TelQ22023" localSheetId="1">#REF!</definedName>
    <definedName name="TelQ22023">#REF!</definedName>
    <definedName name="TelQ22024" localSheetId="1">#REF!</definedName>
    <definedName name="TelQ22024">#REF!</definedName>
    <definedName name="TelQ32020" localSheetId="1">#REF!</definedName>
    <definedName name="TelQ32020">#REF!</definedName>
    <definedName name="TelQ32021" localSheetId="1">#REF!</definedName>
    <definedName name="TelQ32021">#REF!</definedName>
    <definedName name="TelQ32022" localSheetId="1">#REF!</definedName>
    <definedName name="TelQ32022">#REF!</definedName>
    <definedName name="TelQ32023" localSheetId="1">#REF!</definedName>
    <definedName name="TelQ32023">#REF!</definedName>
    <definedName name="TelQ32024" localSheetId="1">#REF!</definedName>
    <definedName name="TelQ32024">#REF!</definedName>
    <definedName name="TelQ42020" localSheetId="1">#REF!</definedName>
    <definedName name="TelQ42020">#REF!</definedName>
    <definedName name="TelQ42021" localSheetId="1">#REF!</definedName>
    <definedName name="TelQ42021">#REF!</definedName>
    <definedName name="TelQ42022" localSheetId="1">#REF!</definedName>
    <definedName name="TelQ42022">#REF!</definedName>
    <definedName name="TelQ42023" localSheetId="1">#REF!</definedName>
    <definedName name="TelQ42023">#REF!</definedName>
    <definedName name="TelQ42024" localSheetId="1">#REF!</definedName>
    <definedName name="TelQ42024">#REF!</definedName>
    <definedName name="tengs" localSheetId="1">#REF!</definedName>
    <definedName name="tengs">#REF!</definedName>
    <definedName name="Tenkhncc" localSheetId="1">#REF!</definedName>
    <definedName name="Tenkhncc">#REF!</definedName>
    <definedName name="tenkho" localSheetId="1">#REF!</definedName>
    <definedName name="tenkho">#REF!</definedName>
    <definedName name="tennx" localSheetId="1">#REF!</definedName>
    <definedName name="tennx">#REF!</definedName>
    <definedName name="TextRefCopyRangeCount" hidden="1">29</definedName>
    <definedName name="tha" localSheetId="1" hidden="1">{"'Sheet1'!$L$16"}</definedName>
    <definedName name="tha" localSheetId="0" hidden="1">{"'Sheet1'!$L$16"}</definedName>
    <definedName name="tha" hidden="1">{"'Sheet1'!$L$16"}</definedName>
    <definedName name="thang10" localSheetId="1">{"Book1"}</definedName>
    <definedName name="thang10" localSheetId="0">{"Book1"}</definedName>
    <definedName name="thang10">{"Book1"}</definedName>
    <definedName name="ThanhLapBanDau">#REF!</definedName>
    <definedName name="ThucPham">#REF!</definedName>
    <definedName name="ThuePhiLePhi">#REF!</definedName>
    <definedName name="tienthue" localSheetId="1">#REF!</definedName>
    <definedName name="tienthue">#REF!</definedName>
    <definedName name="tkco" localSheetId="1">#REF!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 localSheetId="1">#REF!</definedName>
    <definedName name="tkno">#REF!</definedName>
    <definedName name="tkscai" localSheetId="1">#REF!</definedName>
    <definedName name="tkscai">#REF!</definedName>
    <definedName name="TO_DATE" localSheetId="0">#REF!</definedName>
    <definedName name="TO_DATE">#REF!</definedName>
    <definedName name="ToolsQ12020" localSheetId="1">#REF!</definedName>
    <definedName name="ToolsQ12020">#REF!</definedName>
    <definedName name="ToolsQ12021" localSheetId="1">#REF!</definedName>
    <definedName name="ToolsQ12021">#REF!</definedName>
    <definedName name="ToolsQ12022" localSheetId="1">#REF!</definedName>
    <definedName name="ToolsQ12022">#REF!</definedName>
    <definedName name="ToolsQ12023" localSheetId="1">#REF!</definedName>
    <definedName name="ToolsQ12023">#REF!</definedName>
    <definedName name="ToolsQ12024" localSheetId="1">#REF!</definedName>
    <definedName name="ToolsQ12024">#REF!</definedName>
    <definedName name="ToolsQ22020" localSheetId="1">#REF!</definedName>
    <definedName name="ToolsQ22020">#REF!</definedName>
    <definedName name="ToolsQ22021" localSheetId="1">#REF!</definedName>
    <definedName name="ToolsQ22021">#REF!</definedName>
    <definedName name="ToolsQ22022" localSheetId="1">#REF!</definedName>
    <definedName name="ToolsQ22022">#REF!</definedName>
    <definedName name="ToolsQ22023" localSheetId="1">#REF!</definedName>
    <definedName name="ToolsQ22023">#REF!</definedName>
    <definedName name="ToolsQ22024" localSheetId="1">#REF!</definedName>
    <definedName name="ToolsQ22024">#REF!</definedName>
    <definedName name="ToolsQ32020" localSheetId="1">#REF!</definedName>
    <definedName name="ToolsQ32020">#REF!</definedName>
    <definedName name="ToolsQ32021" localSheetId="1">#REF!</definedName>
    <definedName name="ToolsQ32021">#REF!</definedName>
    <definedName name="ToolsQ32022" localSheetId="1">#REF!</definedName>
    <definedName name="ToolsQ32022">#REF!</definedName>
    <definedName name="ToolsQ32023" localSheetId="1">#REF!</definedName>
    <definedName name="ToolsQ32023">#REF!</definedName>
    <definedName name="ToolsQ32024" localSheetId="1">#REF!</definedName>
    <definedName name="ToolsQ32024">#REF!</definedName>
    <definedName name="ToolsQ42020" localSheetId="1">#REF!</definedName>
    <definedName name="ToolsQ42020">#REF!</definedName>
    <definedName name="ToolsQ42021" localSheetId="1">#REF!</definedName>
    <definedName name="ToolsQ42021">#REF!</definedName>
    <definedName name="ToolsQ42022" localSheetId="1">#REF!</definedName>
    <definedName name="ToolsQ42022">#REF!</definedName>
    <definedName name="ToolsQ42023" localSheetId="1">#REF!</definedName>
    <definedName name="ToolsQ42023">#REF!</definedName>
    <definedName name="ToolsQ42024" localSheetId="1">#REF!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1">#REF!</definedName>
    <definedName name="TTD" localSheetId="0">#REF!</definedName>
    <definedName name="TTD">#REF!</definedName>
    <definedName name="ttntt" localSheetId="1">#REF!</definedName>
    <definedName name="ttntt" localSheetId="0">#REF!</definedName>
    <definedName name="ttntt">#REF!</definedName>
    <definedName name="ttnx" localSheetId="1">#REF!</definedName>
    <definedName name="ttnx">#REF!</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1">#REF!</definedName>
    <definedName name="tuchoi" localSheetId="0">#REF!</definedName>
    <definedName name="tuchoi">#REF!</definedName>
    <definedName name="tyledieuchinhluong" localSheetId="1">#REF!</definedName>
    <definedName name="tyledieuchinhluong" localSheetId="0">#REF!</definedName>
    <definedName name="tyledieuchinhluong">#REF!</definedName>
    <definedName name="Type_detail" localSheetId="1">#REF!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 localSheetId="1">#REF!</definedName>
    <definedName name="USDVND">#REF!</definedName>
    <definedName name="UtilRate2020" localSheetId="1">#REF!</definedName>
    <definedName name="UtilRate2020">#REF!</definedName>
    <definedName name="UtilRate2021" localSheetId="1">#REF!</definedName>
    <definedName name="UtilRate2021">#REF!</definedName>
    <definedName name="UtilRate2022" localSheetId="1">#REF!</definedName>
    <definedName name="UtilRate2022">#REF!</definedName>
    <definedName name="UtilRate2023" localSheetId="1">#REF!</definedName>
    <definedName name="UtilRate2023">#REF!</definedName>
    <definedName name="UtilRate2024" localSheetId="1">#REF!</definedName>
    <definedName name="UtilRate2024">#REF!</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1">#REF!</definedName>
    <definedName name="VPBBaseSalaryScale" localSheetId="0">#REF!</definedName>
    <definedName name="VPBBaseSalaryScale">#REF!</definedName>
    <definedName name="VPBBaseSalaryScaleSale" localSheetId="1">#REF!</definedName>
    <definedName name="VPBBaseSalaryScaleSale" localSheetId="0">#REF!</definedName>
    <definedName name="VPBBaseSalaryScaleSale">#REF!</definedName>
    <definedName name="VPBdata" localSheetId="1">#REF!</definedName>
    <definedName name="VPBdata" localSheetId="0">#REF!</definedName>
    <definedName name="VPBdata">#REF!</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1" hidden="1">{#N/A,#N/A,FALSE,"Gesamt";#N/A,#N/A,FALSE,"Ree KG";#N/A,#N/A,FALSE,"Ree Inter";#N/A,#N/A,FALSE,"BTM";#N/A,#N/A,FALSE,"GmbH";#N/A,#N/A,FALSE,"Sonstige"}</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localSheetId="1" hidden="1">#REF!</definedName>
    <definedName name="wijziging" hidden="1">#REF!</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1" hidden="1">{#N/A,#N/A,FALSE,"Chi tiÆt"}</definedName>
    <definedName name="wrn.chi._.tiÆt." localSheetId="0"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1" hidden="1">{"IGRONIC2",#N/A,FALSE,"IG fixed RONIC";"IGRONIC1",#N/A,FALSE,"IG fixed RONIC"}</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1"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1"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1" hidden="1">{#N/A,#N/A,FALSE,"Gesamt";#N/A,#N/A,FALSE,"Ree KG";#N/A,#N/A,FALSE,"Ree Inter";#N/A,#N/A,FALSE,"BTM";#N/A,#N/A,FALSE,"GmbH";#N/A,#N/A,FALSE,"Sonstige"}</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1"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1" hidden="1">{"'Sheet1'!$L$16"}</definedName>
    <definedName name="xsx" localSheetId="0" hidden="1">{"'Sheet1'!$L$16"}</definedName>
    <definedName name="xsx" hidden="1">{"'Sheet1'!$L$16"}</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 localSheetId="1">#REF!</definedName>
    <definedName name="YearList">#REF!</definedName>
    <definedName name="YTD1" localSheetId="1">#REF!</definedName>
    <definedName name="YTD1" localSheetId="0">#REF!</definedName>
    <definedName name="YTD1">#REF!</definedName>
    <definedName name="YTD10" localSheetId="1">#REF!</definedName>
    <definedName name="YTD10" localSheetId="0">#REF!</definedName>
    <definedName name="YTD10">#REF!</definedName>
    <definedName name="YTD11" localSheetId="1">#REF!</definedName>
    <definedName name="YTD11" localSheetId="0">#REF!</definedName>
    <definedName name="YTD11">#REF!</definedName>
    <definedName name="YTD12" localSheetId="1">#REF!</definedName>
    <definedName name="YTD12" localSheetId="0">#REF!</definedName>
    <definedName name="YTD12">#REF!</definedName>
    <definedName name="YTD2" localSheetId="1">#REF!</definedName>
    <definedName name="YTD2" localSheetId="0">#REF!</definedName>
    <definedName name="YTD2">#REF!</definedName>
    <definedName name="YTD3" localSheetId="1">#REF!</definedName>
    <definedName name="YTD3" localSheetId="0">#REF!</definedName>
    <definedName name="YTD3">#REF!</definedName>
    <definedName name="YTD4" localSheetId="1">#REF!</definedName>
    <definedName name="YTD4" localSheetId="0">#REF!</definedName>
    <definedName name="YTD4">#REF!</definedName>
    <definedName name="YTD5" localSheetId="1">#REF!</definedName>
    <definedName name="YTD5" localSheetId="0">#REF!</definedName>
    <definedName name="YTD5">#REF!</definedName>
    <definedName name="YTD6" localSheetId="1">#REF!</definedName>
    <definedName name="YTD6" localSheetId="0">#REF!</definedName>
    <definedName name="YTD6">#REF!</definedName>
    <definedName name="YTD7" localSheetId="1">#REF!</definedName>
    <definedName name="YTD7" localSheetId="0">#REF!</definedName>
    <definedName name="YTD7">#REF!</definedName>
    <definedName name="YTD8" localSheetId="1">#REF!</definedName>
    <definedName name="YTD8" localSheetId="0">#REF!</definedName>
    <definedName name="YTD8">#REF!</definedName>
    <definedName name="YTD9" localSheetId="1">#REF!</definedName>
    <definedName name="YTD9" localSheetId="0">#REF!</definedName>
    <definedName name="YTD9">#REF!</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1">#REF!</definedName>
    <definedName name="zone" localSheetId="0">#REF!</definedName>
    <definedName name="zone">#REF!</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1" hidden="1">{#N/A,#N/A,FALSE,"Aging Summary";#N/A,#N/A,FALSE,"Ratio Analysis";#N/A,#N/A,FALSE,"Test 120 Day Accts";#N/A,#N/A,FALSE,"Tickmarks"}</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1"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1"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5" i="7" l="1"/>
  <c r="D64" i="7"/>
  <c r="BL62" i="7"/>
  <c r="BK62" i="7"/>
  <c r="BJ62" i="7"/>
  <c r="BI62" i="7"/>
  <c r="BH62" i="7"/>
  <c r="BG62" i="7"/>
  <c r="BF62" i="7"/>
  <c r="BE62" i="7"/>
  <c r="BD62" i="7"/>
  <c r="BC62" i="7"/>
  <c r="BB62" i="7"/>
  <c r="BA62" i="7"/>
  <c r="AZ62" i="7"/>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C61" i="7"/>
  <c r="E5" i="7"/>
  <c r="E4" i="7"/>
  <c r="E3" i="7"/>
  <c r="P20" i="6"/>
  <c r="J18" i="6"/>
  <c r="A10" i="6"/>
  <c r="K9" i="6"/>
  <c r="J9" i="6"/>
  <c r="K14" i="6" s="1"/>
  <c r="L8" i="6"/>
  <c r="K8" i="6"/>
  <c r="F4" i="7" s="1"/>
  <c r="F3" i="7" s="1"/>
  <c r="A8" i="6"/>
  <c r="A6" i="6"/>
  <c r="A4" i="6"/>
  <c r="H1" i="6"/>
  <c r="C1" i="7" s="1"/>
  <c r="BX779" i="5"/>
  <c r="BX778" i="5" s="1"/>
  <c r="BW779" i="5"/>
  <c r="BV779" i="5"/>
  <c r="BV778" i="5" s="1"/>
  <c r="BW778" i="5"/>
  <c r="BO778" i="5"/>
  <c r="BZ775" i="5" a="1"/>
  <c r="BZ775" i="5" s="1"/>
  <c r="BZ779" i="5" s="1"/>
  <c r="BZ778" i="5" s="1"/>
  <c r="BY775" i="5" a="1"/>
  <c r="BY775" i="5" s="1"/>
  <c r="BY779" i="5" s="1"/>
  <c r="BY778" i="5" s="1"/>
  <c r="BX775" i="5"/>
  <c r="BX775" i="5" a="1"/>
  <c r="BW775" i="5" a="1"/>
  <c r="BW775" i="5" s="1"/>
  <c r="BV775" i="5" a="1"/>
  <c r="BV775" i="5" s="1"/>
  <c r="BU775" i="5" a="1"/>
  <c r="BU775" i="5" s="1"/>
  <c r="BU779" i="5" s="1"/>
  <c r="BU778" i="5" s="1"/>
  <c r="BT775" i="5" a="1"/>
  <c r="BT775" i="5" s="1"/>
  <c r="BT779" i="5" s="1"/>
  <c r="BT778" i="5" s="1"/>
  <c r="BS775" i="5" a="1"/>
  <c r="BS775" i="5" s="1"/>
  <c r="BS779" i="5" s="1"/>
  <c r="BS778" i="5" s="1"/>
  <c r="BR775" i="5" a="1"/>
  <c r="BR775" i="5" s="1"/>
  <c r="BR779" i="5" s="1"/>
  <c r="BR778" i="5" s="1"/>
  <c r="BQ775" i="5" a="1"/>
  <c r="BQ775" i="5" s="1"/>
  <c r="BQ779" i="5" s="1"/>
  <c r="BQ778" i="5" s="1"/>
  <c r="BP775" i="5" a="1"/>
  <c r="BP775" i="5" s="1"/>
  <c r="BP779" i="5" s="1"/>
  <c r="BP778" i="5" s="1"/>
  <c r="BO775" i="5" a="1"/>
  <c r="BO775" i="5" s="1"/>
  <c r="BO779" i="5" s="1"/>
  <c r="G768" i="5" a="1"/>
  <c r="G768" i="5" s="1"/>
  <c r="G767" i="5" a="1"/>
  <c r="G767" i="5" s="1"/>
  <c r="G766" i="5" a="1"/>
  <c r="G766" i="5" s="1"/>
  <c r="G765" i="5" a="1"/>
  <c r="G765" i="5" s="1"/>
  <c r="G764" i="5" a="1"/>
  <c r="G764" i="5" s="1"/>
  <c r="G763" i="5" a="1"/>
  <c r="G763" i="5" s="1"/>
  <c r="G762" i="5" a="1"/>
  <c r="G762" i="5" s="1"/>
  <c r="G761" i="5" a="1"/>
  <c r="G761" i="5" s="1"/>
  <c r="G754" i="5" a="1"/>
  <c r="G754" i="5" s="1"/>
  <c r="G753" i="5" a="1"/>
  <c r="G753" i="5" s="1"/>
  <c r="G752" i="5" a="1"/>
  <c r="G752" i="5" s="1"/>
  <c r="G751" i="5" a="1"/>
  <c r="G751" i="5" s="1"/>
  <c r="G750" i="5" a="1"/>
  <c r="G750" i="5" s="1"/>
  <c r="G749" i="5" a="1"/>
  <c r="G749" i="5" s="1"/>
  <c r="G748" i="5" a="1"/>
  <c r="G748" i="5" s="1"/>
  <c r="G747" i="5" a="1"/>
  <c r="G747" i="5" s="1"/>
  <c r="G746" i="5" a="1"/>
  <c r="G746" i="5" s="1"/>
  <c r="G745" i="5" a="1"/>
  <c r="G745" i="5" s="1"/>
  <c r="G744" i="5" a="1"/>
  <c r="G744" i="5" s="1"/>
  <c r="G743" i="5" a="1"/>
  <c r="G743" i="5" s="1"/>
  <c r="G742" i="5" a="1"/>
  <c r="G742" i="5" s="1"/>
  <c r="G741" i="5" a="1"/>
  <c r="G741" i="5" s="1"/>
  <c r="G698" i="5"/>
  <c r="G689" i="5"/>
  <c r="G682" i="5"/>
  <c r="G675" i="5" a="1"/>
  <c r="G675" i="5" s="1"/>
  <c r="G671" i="5"/>
  <c r="G660" i="5"/>
  <c r="G642" i="5"/>
  <c r="G627" i="5"/>
  <c r="H624" i="5"/>
  <c r="I10" i="5"/>
  <c r="J10" i="5" s="1"/>
  <c r="K10" i="5" s="1"/>
  <c r="L10" i="5" s="1"/>
  <c r="M10" i="5" s="1"/>
  <c r="N10" i="5" s="1"/>
  <c r="O10" i="5" s="1"/>
  <c r="P10" i="5" s="1"/>
  <c r="Q10" i="5" s="1"/>
  <c r="R10" i="5" s="1"/>
  <c r="S10" i="5" s="1"/>
  <c r="T10" i="5" s="1"/>
  <c r="U10" i="5" s="1"/>
  <c r="V10" i="5" s="1"/>
  <c r="W10" i="5" s="1"/>
  <c r="X10" i="5" s="1"/>
  <c r="Y10" i="5" s="1"/>
  <c r="Z10" i="5" s="1"/>
  <c r="AA10" i="5" s="1"/>
  <c r="AB10" i="5" s="1"/>
  <c r="AC10" i="5" s="1"/>
  <c r="AD10" i="5" s="1"/>
  <c r="AE10" i="5" s="1"/>
  <c r="AF10" i="5" s="1"/>
  <c r="AG10" i="5" s="1"/>
  <c r="AH10" i="5" s="1"/>
  <c r="AI10" i="5" s="1"/>
  <c r="AJ10" i="5" s="1"/>
  <c r="AK10" i="5" s="1"/>
  <c r="AL10" i="5" s="1"/>
  <c r="AM10" i="5" s="1"/>
  <c r="AN10" i="5" s="1"/>
  <c r="AO10" i="5" s="1"/>
  <c r="AP10" i="5" s="1"/>
  <c r="AQ10" i="5" s="1"/>
  <c r="AR10" i="5" s="1"/>
  <c r="AS10" i="5" s="1"/>
  <c r="AT10" i="5" s="1"/>
  <c r="AU10" i="5" s="1"/>
  <c r="AV10" i="5" s="1"/>
  <c r="AW10" i="5" s="1"/>
  <c r="AX10" i="5" s="1"/>
  <c r="AY10" i="5" s="1"/>
  <c r="AZ10" i="5" s="1"/>
  <c r="BA10" i="5" s="1"/>
  <c r="BB10" i="5" s="1"/>
  <c r="BC10" i="5" s="1"/>
  <c r="BD10" i="5" s="1"/>
  <c r="BE10" i="5" s="1"/>
  <c r="BF10" i="5" s="1"/>
  <c r="BG10" i="5" s="1"/>
  <c r="BH10" i="5" s="1"/>
  <c r="BI10" i="5" s="1"/>
  <c r="BJ10" i="5" s="1"/>
  <c r="BK10" i="5" s="1"/>
  <c r="BL10" i="5" s="1"/>
  <c r="BM10" i="5" s="1"/>
  <c r="BN10" i="5" s="1"/>
  <c r="H10" i="5"/>
  <c r="H7" i="5"/>
  <c r="G6" i="5"/>
  <c r="C4" i="5"/>
  <c r="G628" i="5" s="1"/>
  <c r="W129" i="4"/>
  <c r="V129" i="4"/>
  <c r="U129" i="4"/>
  <c r="T129" i="4"/>
  <c r="S129" i="4"/>
  <c r="V127" i="4"/>
  <c r="U127" i="4"/>
  <c r="T127" i="4"/>
  <c r="S127" i="4"/>
  <c r="P127" i="4"/>
  <c r="W127" i="4" s="1"/>
  <c r="O127" i="4"/>
  <c r="N127" i="4"/>
  <c r="M127" i="4"/>
  <c r="L127" i="4"/>
  <c r="W126" i="4"/>
  <c r="V126" i="4"/>
  <c r="U126" i="4"/>
  <c r="P126" i="4"/>
  <c r="O126" i="4"/>
  <c r="N126" i="4"/>
  <c r="M126" i="4"/>
  <c r="T126" i="4" s="1"/>
  <c r="L126" i="4"/>
  <c r="S126" i="4" s="1"/>
  <c r="W125" i="4"/>
  <c r="P125" i="4"/>
  <c r="O125" i="4"/>
  <c r="V125" i="4" s="1"/>
  <c r="N125" i="4"/>
  <c r="U125" i="4" s="1"/>
  <c r="M125" i="4"/>
  <c r="T125" i="4" s="1"/>
  <c r="L125" i="4"/>
  <c r="S125" i="4" s="1"/>
  <c r="W124" i="4"/>
  <c r="S124" i="4"/>
  <c r="P124" i="4"/>
  <c r="O124" i="4"/>
  <c r="V124" i="4" s="1"/>
  <c r="N124" i="4"/>
  <c r="U124" i="4" s="1"/>
  <c r="M124" i="4"/>
  <c r="T124" i="4" s="1"/>
  <c r="L124" i="4"/>
  <c r="V123" i="4"/>
  <c r="U123" i="4"/>
  <c r="T123" i="4"/>
  <c r="P123" i="4"/>
  <c r="W123" i="4" s="1"/>
  <c r="O123" i="4"/>
  <c r="N123" i="4"/>
  <c r="M123" i="4"/>
  <c r="L123" i="4"/>
  <c r="S123" i="4" s="1"/>
  <c r="W122" i="4"/>
  <c r="V122" i="4"/>
  <c r="T122" i="4"/>
  <c r="S122" i="4"/>
  <c r="P122" i="4"/>
  <c r="O122" i="4"/>
  <c r="N122" i="4"/>
  <c r="U122" i="4" s="1"/>
  <c r="M122" i="4"/>
  <c r="L122" i="4"/>
  <c r="V121" i="4"/>
  <c r="P121" i="4"/>
  <c r="W121" i="4" s="1"/>
  <c r="O121" i="4"/>
  <c r="N121" i="4"/>
  <c r="U121" i="4" s="1"/>
  <c r="M121" i="4"/>
  <c r="T121" i="4" s="1"/>
  <c r="L121" i="4"/>
  <c r="S121" i="4" s="1"/>
  <c r="T82" i="4"/>
  <c r="T32" i="4" s="1"/>
  <c r="S79" i="4"/>
  <c r="R79" i="4"/>
  <c r="Q79" i="4"/>
  <c r="P79" i="4"/>
  <c r="O79" i="4"/>
  <c r="N79" i="4"/>
  <c r="S76" i="4"/>
  <c r="S74" i="4" s="1"/>
  <c r="S28" i="4" s="1"/>
  <c r="R76" i="4"/>
  <c r="R74" i="4" s="1"/>
  <c r="R28" i="4" s="1"/>
  <c r="Q76" i="4"/>
  <c r="P76" i="4"/>
  <c r="S75" i="4"/>
  <c r="R75" i="4"/>
  <c r="Q75" i="4"/>
  <c r="P75" i="4"/>
  <c r="Q74" i="4"/>
  <c r="P74" i="4"/>
  <c r="P28" i="4" s="1"/>
  <c r="S72" i="4"/>
  <c r="R72" i="4"/>
  <c r="Q72" i="4"/>
  <c r="P72" i="4"/>
  <c r="O72" i="4"/>
  <c r="N72" i="4"/>
  <c r="E72" i="4"/>
  <c r="S70" i="4"/>
  <c r="R70" i="4"/>
  <c r="Q70" i="4"/>
  <c r="P70" i="4"/>
  <c r="O70" i="4"/>
  <c r="N70" i="4"/>
  <c r="T66" i="4"/>
  <c r="T83" i="4" s="1"/>
  <c r="S64" i="4"/>
  <c r="R64" i="4"/>
  <c r="Q64" i="4"/>
  <c r="P64" i="4"/>
  <c r="O64" i="4"/>
  <c r="N64" i="4"/>
  <c r="S58" i="4"/>
  <c r="R58" i="4"/>
  <c r="Q58" i="4"/>
  <c r="P58" i="4"/>
  <c r="O58" i="4"/>
  <c r="N58" i="4"/>
  <c r="T33" i="4"/>
  <c r="T31" i="4"/>
  <c r="T30" i="4"/>
  <c r="T29" i="4"/>
  <c r="T28" i="4"/>
  <c r="Q28" i="4"/>
  <c r="T27" i="4"/>
  <c r="T26" i="4"/>
  <c r="T25" i="4"/>
  <c r="T24" i="4"/>
  <c r="T23" i="4"/>
  <c r="T22" i="4"/>
  <c r="T21" i="4"/>
  <c r="T20" i="4"/>
  <c r="T19" i="4"/>
  <c r="T18" i="4"/>
  <c r="T17" i="4"/>
  <c r="D3" i="4"/>
  <c r="C3" i="4"/>
  <c r="BT79" i="3"/>
  <c r="BL79" i="3"/>
  <c r="BG79" i="3"/>
  <c r="AY79" i="3"/>
  <c r="BT78" i="3"/>
  <c r="BL78" i="3"/>
  <c r="BG78" i="3"/>
  <c r="AY78" i="3"/>
  <c r="BT77" i="3"/>
  <c r="BL77" i="3"/>
  <c r="BG77" i="3"/>
  <c r="AY77" i="3"/>
  <c r="BT76" i="3"/>
  <c r="BL76" i="3"/>
  <c r="BG76" i="3"/>
  <c r="AY76" i="3"/>
  <c r="BT75" i="3"/>
  <c r="BL75" i="3"/>
  <c r="BG75" i="3"/>
  <c r="AY75" i="3"/>
  <c r="BT74" i="3"/>
  <c r="BL74" i="3"/>
  <c r="BG74" i="3"/>
  <c r="AY74" i="3"/>
  <c r="BT73" i="3"/>
  <c r="BL73" i="3"/>
  <c r="BG73" i="3"/>
  <c r="AY73" i="3"/>
  <c r="BT72" i="3"/>
  <c r="BL72" i="3"/>
  <c r="BG72" i="3"/>
  <c r="AY72" i="3"/>
  <c r="BT71" i="3"/>
  <c r="BL71" i="3"/>
  <c r="BG71" i="3"/>
  <c r="AY71" i="3"/>
  <c r="BT70" i="3"/>
  <c r="BL70" i="3"/>
  <c r="BG70" i="3"/>
  <c r="AY70" i="3"/>
  <c r="BT69" i="3"/>
  <c r="BL69" i="3"/>
  <c r="BG69" i="3"/>
  <c r="AY69" i="3"/>
  <c r="BT68" i="3"/>
  <c r="BL68" i="3"/>
  <c r="BG68" i="3"/>
  <c r="AY68" i="3"/>
  <c r="BT67" i="3"/>
  <c r="BL67" i="3"/>
  <c r="BG67" i="3"/>
  <c r="AY67" i="3"/>
  <c r="BT66" i="3"/>
  <c r="BL66" i="3"/>
  <c r="BG66" i="3"/>
  <c r="AY66" i="3"/>
  <c r="BT65" i="3"/>
  <c r="BL65" i="3"/>
  <c r="BG65" i="3"/>
  <c r="AY65" i="3"/>
  <c r="BT64" i="3"/>
  <c r="BL64" i="3"/>
  <c r="BG64" i="3"/>
  <c r="AY64" i="3"/>
  <c r="BT63" i="3"/>
  <c r="BL63" i="3"/>
  <c r="BG63" i="3"/>
  <c r="AY63" i="3"/>
  <c r="BT62" i="3"/>
  <c r="BL62" i="3"/>
  <c r="BG62" i="3"/>
  <c r="AY62" i="3"/>
  <c r="BT61" i="3"/>
  <c r="BL61" i="3"/>
  <c r="BG61" i="3"/>
  <c r="AY61" i="3"/>
  <c r="BT60" i="3"/>
  <c r="BL60" i="3"/>
  <c r="BG60" i="3"/>
  <c r="AY60" i="3"/>
  <c r="BT59" i="3"/>
  <c r="BL59" i="3"/>
  <c r="BG59" i="3"/>
  <c r="AY59" i="3"/>
  <c r="BT58" i="3"/>
  <c r="BL58" i="3"/>
  <c r="BG58" i="3"/>
  <c r="AY58" i="3"/>
  <c r="BT57" i="3"/>
  <c r="BL57" i="3"/>
  <c r="BG57" i="3"/>
  <c r="AY57" i="3"/>
  <c r="BT56" i="3"/>
  <c r="BL56" i="3"/>
  <c r="BG56" i="3"/>
  <c r="AY56" i="3"/>
  <c r="BT55" i="3"/>
  <c r="BL55" i="3"/>
  <c r="BG55" i="3"/>
  <c r="AY55" i="3"/>
  <c r="J24" i="3" s="1"/>
  <c r="BT54" i="3"/>
  <c r="BL54" i="3"/>
  <c r="BG54" i="3"/>
  <c r="AY54" i="3"/>
  <c r="BT53" i="3"/>
  <c r="BL53" i="3"/>
  <c r="BG53" i="3"/>
  <c r="AY53" i="3"/>
  <c r="BT52" i="3"/>
  <c r="BL52" i="3"/>
  <c r="BG52" i="3"/>
  <c r="AY52" i="3"/>
  <c r="BT51" i="3"/>
  <c r="BL51" i="3"/>
  <c r="BG51" i="3"/>
  <c r="AY51" i="3"/>
  <c r="BT50" i="3"/>
  <c r="BL50" i="3"/>
  <c r="BG50" i="3"/>
  <c r="AY50" i="3"/>
  <c r="BT49" i="3"/>
  <c r="BL49" i="3"/>
  <c r="BG49" i="3"/>
  <c r="AY49" i="3"/>
  <c r="E49" i="3"/>
  <c r="BT48" i="3"/>
  <c r="BL48" i="3"/>
  <c r="BG48" i="3"/>
  <c r="AY48" i="3"/>
  <c r="E48" i="3"/>
  <c r="BT47" i="3"/>
  <c r="BL47" i="3"/>
  <c r="BG47" i="3"/>
  <c r="AY47" i="3"/>
  <c r="E47" i="3"/>
  <c r="BT46" i="3"/>
  <c r="BL46" i="3"/>
  <c r="BG46" i="3"/>
  <c r="AY46" i="3"/>
  <c r="E46" i="3"/>
  <c r="BT45" i="3"/>
  <c r="BL45" i="3"/>
  <c r="BG45" i="3"/>
  <c r="AY45" i="3"/>
  <c r="E45" i="3"/>
  <c r="H25" i="3"/>
  <c r="G25" i="3"/>
  <c r="F25" i="3"/>
  <c r="H24" i="3"/>
  <c r="G24" i="3"/>
  <c r="F24" i="3"/>
  <c r="J23" i="3"/>
  <c r="I23" i="3"/>
  <c r="H23" i="3"/>
  <c r="G23" i="3"/>
  <c r="F23" i="3"/>
  <c r="J22" i="3"/>
  <c r="I22" i="3"/>
  <c r="H22" i="3"/>
  <c r="G22" i="3"/>
  <c r="F22" i="3"/>
  <c r="J21" i="3"/>
  <c r="I21" i="3"/>
  <c r="H21" i="3"/>
  <c r="G21" i="3"/>
  <c r="F21" i="3"/>
  <c r="J18" i="3"/>
  <c r="I18" i="3"/>
  <c r="I9" i="3" s="1"/>
  <c r="H18" i="3"/>
  <c r="G18" i="3"/>
  <c r="F18" i="3"/>
  <c r="J13" i="3"/>
  <c r="I13" i="3"/>
  <c r="H13" i="3"/>
  <c r="G13" i="3"/>
  <c r="F13" i="3"/>
  <c r="J12" i="3"/>
  <c r="I12" i="3"/>
  <c r="H12" i="3"/>
  <c r="G12" i="3"/>
  <c r="F12" i="3"/>
  <c r="J11" i="3"/>
  <c r="I11" i="3"/>
  <c r="I10" i="3" s="1"/>
  <c r="H11" i="3"/>
  <c r="G11" i="3"/>
  <c r="F11" i="3"/>
  <c r="J10" i="3"/>
  <c r="J9" i="3"/>
  <c r="J8" i="3"/>
  <c r="I8" i="3"/>
  <c r="H8" i="3"/>
  <c r="H9" i="3" s="1"/>
  <c r="G8" i="3"/>
  <c r="G9" i="3" s="1"/>
  <c r="F8" i="3"/>
  <c r="F9" i="3" s="1"/>
  <c r="J7" i="3"/>
  <c r="I7" i="3"/>
  <c r="H7" i="3"/>
  <c r="G7" i="3"/>
  <c r="F7" i="3"/>
  <c r="J6" i="3"/>
  <c r="I6" i="3"/>
  <c r="H6" i="3"/>
  <c r="G6" i="3"/>
  <c r="F6" i="3"/>
  <c r="J5" i="3"/>
  <c r="I5" i="3"/>
  <c r="H5" i="3"/>
  <c r="G5" i="3"/>
  <c r="F5" i="3"/>
  <c r="J4" i="3"/>
  <c r="I4" i="3"/>
  <c r="H4" i="3"/>
  <c r="G4" i="3"/>
  <c r="F4" i="3"/>
  <c r="J3" i="3"/>
  <c r="I3" i="3"/>
  <c r="H3" i="3"/>
  <c r="G3" i="3"/>
  <c r="F3" i="3"/>
  <c r="D1" i="3"/>
  <c r="C1" i="3"/>
  <c r="C22" i="3" l="1"/>
  <c r="E108" i="4" s="1"/>
  <c r="C19" i="3"/>
  <c r="E105" i="4" s="1"/>
  <c r="C21" i="3"/>
  <c r="E107" i="4" s="1"/>
  <c r="C20" i="3"/>
  <c r="E106" i="4" s="1"/>
  <c r="B1" i="3"/>
  <c r="F10" i="3"/>
  <c r="G10" i="3"/>
  <c r="H10" i="3"/>
  <c r="H754" i="5" a="1"/>
  <c r="H754" i="5" s="1"/>
  <c r="H628" i="5"/>
  <c r="H627" i="5"/>
  <c r="H652" i="5"/>
  <c r="H698" i="5"/>
  <c r="H675" i="5" a="1"/>
  <c r="H675" i="5" s="1"/>
  <c r="I7" i="5"/>
  <c r="J25" i="3"/>
  <c r="I25" i="3"/>
  <c r="G734" i="5" a="1"/>
  <c r="G734" i="5" s="1"/>
  <c r="G733" i="5" a="1"/>
  <c r="G733" i="5" s="1"/>
  <c r="G732" i="5" a="1"/>
  <c r="G732" i="5" s="1"/>
  <c r="G731" i="5" a="1"/>
  <c r="G731" i="5" s="1"/>
  <c r="G730" i="5" a="1"/>
  <c r="G730" i="5" s="1"/>
  <c r="G729" i="5" a="1"/>
  <c r="G729" i="5" s="1"/>
  <c r="G728" i="5" a="1"/>
  <c r="G728" i="5" s="1"/>
  <c r="G727" i="5" a="1"/>
  <c r="G727" i="5" s="1"/>
  <c r="I24" i="3"/>
  <c r="H6" i="5"/>
  <c r="L14" i="6"/>
  <c r="M8" i="6"/>
  <c r="L9" i="6"/>
  <c r="G4" i="7"/>
  <c r="G3" i="7" s="1"/>
  <c r="E65" i="7"/>
  <c r="F5" i="7"/>
  <c r="F63" i="7" s="1"/>
  <c r="D66" i="7"/>
  <c r="E64" i="7"/>
  <c r="E63" i="7"/>
  <c r="H4" i="7" l="1"/>
  <c r="M9" i="6"/>
  <c r="N8" i="6"/>
  <c r="I698" i="5"/>
  <c r="I652" i="5"/>
  <c r="I675" i="5" a="1"/>
  <c r="I675" i="5" s="1"/>
  <c r="I627" i="5"/>
  <c r="I628" i="5" s="1"/>
  <c r="I6" i="5"/>
  <c r="J7" i="5"/>
  <c r="I39" i="3"/>
  <c r="G119" i="4" s="1"/>
  <c r="K37" i="3"/>
  <c r="I117" i="4" s="1"/>
  <c r="H36" i="3"/>
  <c r="F116" i="4" s="1"/>
  <c r="J34" i="3"/>
  <c r="H114" i="4" s="1"/>
  <c r="B34" i="3" a="1"/>
  <c r="K40" i="3"/>
  <c r="I120" i="4" s="1"/>
  <c r="P120" i="4" s="1"/>
  <c r="W120" i="4" s="1"/>
  <c r="H39" i="3"/>
  <c r="F119" i="4" s="1"/>
  <c r="J37" i="3"/>
  <c r="H117" i="4" s="1"/>
  <c r="G36" i="3"/>
  <c r="E116" i="4" s="1"/>
  <c r="I34" i="3"/>
  <c r="G114" i="4" s="1"/>
  <c r="E31" i="3"/>
  <c r="I18" i="4" s="1"/>
  <c r="J40" i="3"/>
  <c r="H120" i="4" s="1"/>
  <c r="O120" i="4" s="1"/>
  <c r="V120" i="4" s="1"/>
  <c r="J38" i="3"/>
  <c r="H118" i="4" s="1"/>
  <c r="O118" i="4" s="1"/>
  <c r="V118" i="4" s="1"/>
  <c r="J36" i="3"/>
  <c r="H116" i="4" s="1"/>
  <c r="H34" i="3"/>
  <c r="F114" i="4" s="1"/>
  <c r="B31" i="3"/>
  <c r="F18" i="4" s="1"/>
  <c r="I40" i="3"/>
  <c r="G120" i="4" s="1"/>
  <c r="N120" i="4" s="1"/>
  <c r="U120" i="4" s="1"/>
  <c r="I38" i="3"/>
  <c r="G118" i="4" s="1"/>
  <c r="I36" i="3"/>
  <c r="G116" i="4" s="1"/>
  <c r="G34" i="3"/>
  <c r="E114" i="4" s="1"/>
  <c r="A31" i="3"/>
  <c r="E18" i="4" s="1"/>
  <c r="G12" i="5" s="1"/>
  <c r="C16" i="3"/>
  <c r="E92" i="4" s="1"/>
  <c r="G695" i="5" s="1"/>
  <c r="C13" i="3"/>
  <c r="C9" i="3"/>
  <c r="E36" i="4" s="1"/>
  <c r="C5" i="3"/>
  <c r="E27" i="4" s="1"/>
  <c r="H40" i="3"/>
  <c r="F120" i="4" s="1"/>
  <c r="M120" i="4" s="1"/>
  <c r="T120" i="4" s="1"/>
  <c r="H38" i="3"/>
  <c r="F118" i="4" s="1"/>
  <c r="K35" i="3"/>
  <c r="I115" i="4" s="1"/>
  <c r="D34" i="3"/>
  <c r="E67" i="4" s="1"/>
  <c r="C27" i="3"/>
  <c r="E58" i="4" s="1"/>
  <c r="G40" i="3"/>
  <c r="E120" i="4" s="1"/>
  <c r="L120" i="4" s="1"/>
  <c r="S120" i="4" s="1"/>
  <c r="G726" i="5" s="1" a="1"/>
  <c r="G726" i="5" s="1"/>
  <c r="G38" i="3"/>
  <c r="E118" i="4" s="1"/>
  <c r="J35" i="3"/>
  <c r="H115" i="4" s="1"/>
  <c r="C26" i="3"/>
  <c r="E76" i="4" s="1"/>
  <c r="C23" i="3"/>
  <c r="E77" i="4" s="1"/>
  <c r="K39" i="3"/>
  <c r="I119" i="4" s="1"/>
  <c r="P119" i="4" s="1"/>
  <c r="W119" i="4" s="1"/>
  <c r="I37" i="3"/>
  <c r="G117" i="4" s="1"/>
  <c r="N117" i="4" s="1"/>
  <c r="U117" i="4" s="1"/>
  <c r="I35" i="3"/>
  <c r="G115" i="4" s="1"/>
  <c r="C34" i="3" a="1"/>
  <c r="J39" i="3"/>
  <c r="H119" i="4" s="1"/>
  <c r="O119" i="4" s="1"/>
  <c r="V119" i="4" s="1"/>
  <c r="H37" i="3"/>
  <c r="F117" i="4" s="1"/>
  <c r="H35" i="3"/>
  <c r="F115" i="4" s="1"/>
  <c r="M115" i="4" s="1"/>
  <c r="T115" i="4" s="1"/>
  <c r="C24" i="3"/>
  <c r="E78" i="4" s="1"/>
  <c r="G39" i="3"/>
  <c r="E119" i="4" s="1"/>
  <c r="L119" i="4" s="1"/>
  <c r="S119" i="4" s="1"/>
  <c r="G725" i="5" s="1" a="1"/>
  <c r="G725" i="5" s="1"/>
  <c r="G37" i="3"/>
  <c r="E117" i="4" s="1"/>
  <c r="G35" i="3"/>
  <c r="E115" i="4" s="1"/>
  <c r="D31" i="3"/>
  <c r="H18" i="4" s="1"/>
  <c r="K38" i="3"/>
  <c r="I118" i="4" s="1"/>
  <c r="K36" i="3"/>
  <c r="I116" i="4" s="1"/>
  <c r="K34" i="3"/>
  <c r="I114" i="4" s="1"/>
  <c r="C31" i="3"/>
  <c r="G18" i="4" s="1"/>
  <c r="C25" i="3"/>
  <c r="E79" i="4" s="1"/>
  <c r="C18" i="3"/>
  <c r="E99" i="4" s="1"/>
  <c r="C12" i="3"/>
  <c r="C8" i="3"/>
  <c r="E32" i="4" s="1"/>
  <c r="E5" i="5" s="1"/>
  <c r="C4" i="3"/>
  <c r="E25" i="4" s="1"/>
  <c r="C17" i="3"/>
  <c r="E94" i="4" s="1"/>
  <c r="C15" i="3"/>
  <c r="E91" i="4" s="1"/>
  <c r="C3" i="3"/>
  <c r="E17" i="4" s="1"/>
  <c r="C14" i="3"/>
  <c r="E90" i="4" s="1"/>
  <c r="C11" i="3"/>
  <c r="E85" i="4" s="1"/>
  <c r="C7" i="3"/>
  <c r="E31" i="4" s="1"/>
  <c r="G647" i="5" s="1"/>
  <c r="G646" i="5" s="1"/>
  <c r="C10" i="3"/>
  <c r="E39" i="4" s="1"/>
  <c r="C6" i="3"/>
  <c r="E28" i="4" s="1"/>
  <c r="F28" i="4" s="1"/>
  <c r="G28" i="4" s="1"/>
  <c r="H28" i="4" s="1"/>
  <c r="I28" i="4" s="1"/>
  <c r="F65" i="7"/>
  <c r="G5" i="7"/>
  <c r="D67" i="7"/>
  <c r="F66" i="7"/>
  <c r="E66" i="7"/>
  <c r="M14" i="6"/>
  <c r="F64" i="7"/>
  <c r="H622" i="5"/>
  <c r="H615" i="5"/>
  <c r="H619" i="5"/>
  <c r="H623" i="5"/>
  <c r="H613" i="5"/>
  <c r="H612" i="5"/>
  <c r="H621" i="5"/>
  <c r="H617" i="5"/>
  <c r="H620" i="5"/>
  <c r="H618" i="5"/>
  <c r="H12" i="5"/>
  <c r="H15" i="5"/>
  <c r="H734" i="5" a="1"/>
  <c r="H734" i="5" s="1"/>
  <c r="H616" i="5" l="1"/>
  <c r="D68" i="7"/>
  <c r="E67" i="7"/>
  <c r="F67" i="7"/>
  <c r="H67" i="7"/>
  <c r="G67" i="7"/>
  <c r="G65" i="7"/>
  <c r="G63" i="7"/>
  <c r="H5" i="7"/>
  <c r="G64" i="7"/>
  <c r="J18" i="4"/>
  <c r="G11" i="5"/>
  <c r="M118" i="4"/>
  <c r="T118" i="4" s="1"/>
  <c r="N116" i="4"/>
  <c r="U116" i="4" s="1"/>
  <c r="M116" i="4"/>
  <c r="T116" i="4" s="1"/>
  <c r="J675" i="5" a="1"/>
  <c r="J675" i="5" s="1"/>
  <c r="J652" i="5"/>
  <c r="J638" i="5"/>
  <c r="J628" i="5"/>
  <c r="J627" i="5"/>
  <c r="J698" i="5"/>
  <c r="K7" i="5"/>
  <c r="J6" i="5"/>
  <c r="N118" i="4"/>
  <c r="U118" i="4" s="1"/>
  <c r="N114" i="4"/>
  <c r="U114" i="4" s="1"/>
  <c r="P117" i="4"/>
  <c r="W117" i="4" s="1"/>
  <c r="I613" i="5"/>
  <c r="H762" i="5" a="1"/>
  <c r="H762" i="5" s="1"/>
  <c r="H742" i="5" a="1"/>
  <c r="H742" i="5" s="1"/>
  <c r="L117" i="4"/>
  <c r="S117" i="4" s="1"/>
  <c r="G723" i="5" s="1" a="1"/>
  <c r="G723" i="5" s="1"/>
  <c r="I614" i="5"/>
  <c r="H743" i="5" a="1"/>
  <c r="H743" i="5" s="1"/>
  <c r="H723" i="5" a="1"/>
  <c r="H723" i="5" s="1"/>
  <c r="H763" i="5" a="1"/>
  <c r="H763" i="5" s="1"/>
  <c r="G688" i="5"/>
  <c r="M117" i="4"/>
  <c r="T117" i="4" s="1"/>
  <c r="O115" i="4"/>
  <c r="V115" i="4" s="1"/>
  <c r="G638" i="5"/>
  <c r="H638" i="5"/>
  <c r="L116" i="4"/>
  <c r="S116" i="4" s="1"/>
  <c r="G722" i="5" s="1" a="1"/>
  <c r="G722" i="5" s="1"/>
  <c r="N119" i="4"/>
  <c r="U119" i="4" s="1"/>
  <c r="I15" i="5"/>
  <c r="I12" i="5"/>
  <c r="I623" i="5"/>
  <c r="H752" i="5" a="1"/>
  <c r="H752" i="5" s="1"/>
  <c r="H732" i="5" a="1"/>
  <c r="H732" i="5" s="1"/>
  <c r="P114" i="4"/>
  <c r="W114" i="4" s="1"/>
  <c r="P118" i="4"/>
  <c r="W118" i="4" s="1"/>
  <c r="L118" i="4"/>
  <c r="S118" i="4" s="1"/>
  <c r="G724" i="5" s="1" a="1"/>
  <c r="G724" i="5" s="1"/>
  <c r="O117" i="4"/>
  <c r="V117" i="4" s="1"/>
  <c r="P116" i="4"/>
  <c r="W116" i="4" s="1"/>
  <c r="I620" i="5"/>
  <c r="H749" i="5" a="1"/>
  <c r="H749" i="5" s="1"/>
  <c r="H729" i="5" a="1"/>
  <c r="H729" i="5" s="1"/>
  <c r="G66" i="7"/>
  <c r="I618" i="5"/>
  <c r="H767" i="5" a="1"/>
  <c r="H767" i="5" s="1"/>
  <c r="H727" i="5" a="1"/>
  <c r="H727" i="5" s="1"/>
  <c r="H747" i="5" a="1"/>
  <c r="H747" i="5" s="1"/>
  <c r="N14" i="6"/>
  <c r="E57" i="4"/>
  <c r="E49" i="4"/>
  <c r="C34" i="3"/>
  <c r="E65" i="4" s="1"/>
  <c r="E89" i="4"/>
  <c r="G694" i="5" s="1"/>
  <c r="M114" i="4"/>
  <c r="T114" i="4" s="1"/>
  <c r="M119" i="4"/>
  <c r="T119" i="4" s="1"/>
  <c r="I638" i="5"/>
  <c r="N9" i="6"/>
  <c r="I4" i="7"/>
  <c r="O8" i="6"/>
  <c r="I619" i="5"/>
  <c r="H728" i="5" a="1"/>
  <c r="H728" i="5" s="1"/>
  <c r="H768" i="5" a="1"/>
  <c r="H768" i="5" s="1"/>
  <c r="H748" i="5" a="1"/>
  <c r="H748" i="5" s="1"/>
  <c r="I624" i="5"/>
  <c r="H753" i="5" a="1"/>
  <c r="H753" i="5" s="1"/>
  <c r="H733" i="5" a="1"/>
  <c r="H733" i="5" s="1"/>
  <c r="I621" i="5"/>
  <c r="H750" i="5" a="1"/>
  <c r="H750" i="5" s="1"/>
  <c r="H730" i="5" a="1"/>
  <c r="H730" i="5" s="1"/>
  <c r="F25" i="4"/>
  <c r="G25" i="4" s="1"/>
  <c r="H25" i="4" s="1"/>
  <c r="I25" i="4" s="1"/>
  <c r="G15" i="5"/>
  <c r="G21" i="5" s="1"/>
  <c r="I616" i="5"/>
  <c r="H725" i="5" a="1"/>
  <c r="H725" i="5" s="1"/>
  <c r="H765" i="5" a="1"/>
  <c r="H765" i="5" s="1"/>
  <c r="H745" i="5" a="1"/>
  <c r="H745" i="5" s="1"/>
  <c r="I622" i="5"/>
  <c r="H751" i="5" a="1"/>
  <c r="H751" i="5" s="1"/>
  <c r="H731" i="5" a="1"/>
  <c r="H731" i="5" s="1"/>
  <c r="H614" i="5"/>
  <c r="L115" i="4"/>
  <c r="S115" i="4" s="1"/>
  <c r="G721" i="5" s="1" a="1"/>
  <c r="G721" i="5" s="1"/>
  <c r="N115" i="4"/>
  <c r="U115" i="4" s="1"/>
  <c r="O76" i="4"/>
  <c r="N76" i="4"/>
  <c r="O116" i="4"/>
  <c r="V116" i="4" s="1"/>
  <c r="E56" i="4"/>
  <c r="B34" i="3"/>
  <c r="E64" i="4" s="1"/>
  <c r="E48" i="4"/>
  <c r="H3" i="7"/>
  <c r="P115" i="4"/>
  <c r="W115" i="4" s="1"/>
  <c r="L114" i="4"/>
  <c r="S114" i="4" s="1"/>
  <c r="O114" i="4"/>
  <c r="V114" i="4" s="1"/>
  <c r="E343" i="5" l="1"/>
  <c r="E406" i="5" s="1"/>
  <c r="E346" i="5"/>
  <c r="E409" i="5" s="1"/>
  <c r="E332" i="5"/>
  <c r="E395" i="5" s="1"/>
  <c r="E324" i="5"/>
  <c r="E387" i="5" s="1"/>
  <c r="E316" i="5"/>
  <c r="E379" i="5" s="1"/>
  <c r="E308" i="5"/>
  <c r="E371" i="5" s="1"/>
  <c r="E300" i="5"/>
  <c r="E363" i="5" s="1"/>
  <c r="E292" i="5"/>
  <c r="E355" i="5" s="1"/>
  <c r="E340" i="5"/>
  <c r="E403" i="5" s="1"/>
  <c r="E337" i="5"/>
  <c r="E400" i="5" s="1"/>
  <c r="E335" i="5"/>
  <c r="E398" i="5" s="1"/>
  <c r="E327" i="5"/>
  <c r="E390" i="5" s="1"/>
  <c r="E319" i="5"/>
  <c r="E382" i="5" s="1"/>
  <c r="E311" i="5"/>
  <c r="E374" i="5" s="1"/>
  <c r="E303" i="5"/>
  <c r="E366" i="5" s="1"/>
  <c r="E295" i="5"/>
  <c r="E358" i="5" s="1"/>
  <c r="E330" i="5"/>
  <c r="E393" i="5" s="1"/>
  <c r="E322" i="5"/>
  <c r="E385" i="5" s="1"/>
  <c r="E347" i="5"/>
  <c r="E410" i="5" s="1"/>
  <c r="E344" i="5"/>
  <c r="E407" i="5" s="1"/>
  <c r="E341" i="5"/>
  <c r="E404" i="5" s="1"/>
  <c r="E338" i="5"/>
  <c r="E401" i="5" s="1"/>
  <c r="E333" i="5"/>
  <c r="E396" i="5" s="1"/>
  <c r="E325" i="5"/>
  <c r="E388" i="5" s="1"/>
  <c r="E317" i="5"/>
  <c r="E380" i="5" s="1"/>
  <c r="E328" i="5"/>
  <c r="E391" i="5" s="1"/>
  <c r="E320" i="5"/>
  <c r="E383" i="5" s="1"/>
  <c r="E312" i="5"/>
  <c r="E375" i="5" s="1"/>
  <c r="E331" i="5"/>
  <c r="E394" i="5" s="1"/>
  <c r="E323" i="5"/>
  <c r="E386" i="5" s="1"/>
  <c r="E315" i="5"/>
  <c r="E378" i="5" s="1"/>
  <c r="E307" i="5"/>
  <c r="E370" i="5" s="1"/>
  <c r="E299" i="5"/>
  <c r="E362" i="5" s="1"/>
  <c r="E291" i="5"/>
  <c r="E354" i="5" s="1"/>
  <c r="E334" i="5"/>
  <c r="E397" i="5" s="1"/>
  <c r="E313" i="5"/>
  <c r="E376" i="5" s="1"/>
  <c r="E305" i="5"/>
  <c r="E368" i="5" s="1"/>
  <c r="E301" i="5"/>
  <c r="E364" i="5" s="1"/>
  <c r="E314" i="5"/>
  <c r="E377" i="5" s="1"/>
  <c r="E310" i="5"/>
  <c r="E373" i="5" s="1"/>
  <c r="E306" i="5"/>
  <c r="E369" i="5" s="1"/>
  <c r="E297" i="5"/>
  <c r="E360" i="5" s="1"/>
  <c r="E293" i="5"/>
  <c r="E356" i="5" s="1"/>
  <c r="E345" i="5"/>
  <c r="E408" i="5" s="1"/>
  <c r="E342" i="5"/>
  <c r="E405" i="5" s="1"/>
  <c r="E339" i="5"/>
  <c r="E402" i="5" s="1"/>
  <c r="E336" i="5"/>
  <c r="E399" i="5" s="1"/>
  <c r="E326" i="5"/>
  <c r="E389" i="5" s="1"/>
  <c r="E302" i="5"/>
  <c r="E365" i="5" s="1"/>
  <c r="E298" i="5"/>
  <c r="E361" i="5" s="1"/>
  <c r="E288" i="5"/>
  <c r="E351" i="5" s="1"/>
  <c r="E294" i="5"/>
  <c r="E357" i="5" s="1"/>
  <c r="E318" i="5"/>
  <c r="E381" i="5" s="1"/>
  <c r="E289" i="5"/>
  <c r="E352" i="5" s="1"/>
  <c r="E329" i="5"/>
  <c r="E392" i="5" s="1"/>
  <c r="E304" i="5"/>
  <c r="E367" i="5" s="1"/>
  <c r="E290" i="5"/>
  <c r="E353" i="5" s="1"/>
  <c r="G224" i="5"/>
  <c r="E321" i="5"/>
  <c r="E384" i="5" s="1"/>
  <c r="E309" i="5"/>
  <c r="E372" i="5" s="1"/>
  <c r="E296" i="5"/>
  <c r="E359" i="5" s="1"/>
  <c r="O14" i="6"/>
  <c r="J620" i="5"/>
  <c r="I749" i="5" a="1"/>
  <c r="I749" i="5" s="1"/>
  <c r="I729" i="5" a="1"/>
  <c r="I729" i="5" s="1"/>
  <c r="J621" i="5"/>
  <c r="I730" i="5" a="1"/>
  <c r="I730" i="5" s="1"/>
  <c r="I750" i="5" a="1"/>
  <c r="I750" i="5" s="1"/>
  <c r="K638" i="5"/>
  <c r="K698" i="5"/>
  <c r="K627" i="5"/>
  <c r="K675" i="5" a="1"/>
  <c r="K675" i="5" s="1"/>
  <c r="K652" i="5"/>
  <c r="K628" i="5"/>
  <c r="L7" i="5"/>
  <c r="K6" i="5"/>
  <c r="J622" i="5"/>
  <c r="I731" i="5" a="1"/>
  <c r="I731" i="5" s="1"/>
  <c r="I751" i="5" a="1"/>
  <c r="I751" i="5" s="1"/>
  <c r="G696" i="5"/>
  <c r="N75" i="4"/>
  <c r="O75" i="4"/>
  <c r="O74" i="4" s="1"/>
  <c r="O28" i="4" s="1"/>
  <c r="J614" i="5"/>
  <c r="I743" i="5" a="1"/>
  <c r="I743" i="5" s="1"/>
  <c r="I763" i="5" a="1"/>
  <c r="I763" i="5" s="1"/>
  <c r="I723" i="5" a="1"/>
  <c r="I723" i="5" s="1"/>
  <c r="H64" i="7"/>
  <c r="H63" i="7"/>
  <c r="I5" i="7"/>
  <c r="H65" i="7"/>
  <c r="H66" i="7"/>
  <c r="I733" i="5" a="1"/>
  <c r="I733" i="5" s="1"/>
  <c r="I753" i="5" a="1"/>
  <c r="I753" i="5" s="1"/>
  <c r="G692" i="5"/>
  <c r="E68" i="7"/>
  <c r="F68" i="7"/>
  <c r="I68" i="7"/>
  <c r="D69" i="7"/>
  <c r="H68" i="7"/>
  <c r="G68" i="7"/>
  <c r="I617" i="5"/>
  <c r="H766" i="5" a="1"/>
  <c r="H766" i="5" s="1"/>
  <c r="H746" i="5" a="1"/>
  <c r="H746" i="5" s="1"/>
  <c r="H726" i="5" a="1"/>
  <c r="H726" i="5" s="1"/>
  <c r="I615" i="5"/>
  <c r="I688" i="5" s="1"/>
  <c r="H724" i="5" a="1"/>
  <c r="H724" i="5" s="1"/>
  <c r="H764" i="5" a="1"/>
  <c r="H764" i="5" s="1"/>
  <c r="H744" i="5" a="1"/>
  <c r="H744" i="5" s="1"/>
  <c r="E150" i="5"/>
  <c r="E213" i="5" s="1"/>
  <c r="E142" i="5"/>
  <c r="E205" i="5" s="1"/>
  <c r="E134" i="5"/>
  <c r="E197" i="5" s="1"/>
  <c r="E126" i="5"/>
  <c r="E189" i="5" s="1"/>
  <c r="E118" i="5"/>
  <c r="E181" i="5" s="1"/>
  <c r="E110" i="5"/>
  <c r="E173" i="5" s="1"/>
  <c r="E102" i="5"/>
  <c r="E165" i="5" s="1"/>
  <c r="E153" i="5"/>
  <c r="E216" i="5" s="1"/>
  <c r="E145" i="5"/>
  <c r="E208" i="5" s="1"/>
  <c r="E137" i="5"/>
  <c r="E200" i="5" s="1"/>
  <c r="E129" i="5"/>
  <c r="E192" i="5" s="1"/>
  <c r="E121" i="5"/>
  <c r="E184" i="5" s="1"/>
  <c r="E113" i="5"/>
  <c r="E176" i="5" s="1"/>
  <c r="E105" i="5"/>
  <c r="E168" i="5" s="1"/>
  <c r="E156" i="5"/>
  <c r="E219" i="5" s="1"/>
  <c r="E152" i="5"/>
  <c r="E215" i="5" s="1"/>
  <c r="E144" i="5"/>
  <c r="E207" i="5" s="1"/>
  <c r="E136" i="5"/>
  <c r="E199" i="5" s="1"/>
  <c r="E128" i="5"/>
  <c r="E191" i="5" s="1"/>
  <c r="E132" i="5"/>
  <c r="E195" i="5" s="1"/>
  <c r="E114" i="5"/>
  <c r="E177" i="5" s="1"/>
  <c r="E100" i="5"/>
  <c r="E163" i="5" s="1"/>
  <c r="E149" i="5"/>
  <c r="E212" i="5" s="1"/>
  <c r="E125" i="5"/>
  <c r="E188" i="5" s="1"/>
  <c r="E111" i="5"/>
  <c r="E174" i="5" s="1"/>
  <c r="E107" i="5"/>
  <c r="E170" i="5" s="1"/>
  <c r="E154" i="5"/>
  <c r="E217" i="5" s="1"/>
  <c r="E141" i="5"/>
  <c r="E204" i="5" s="1"/>
  <c r="E122" i="5"/>
  <c r="E185" i="5" s="1"/>
  <c r="E108" i="5"/>
  <c r="E171" i="5" s="1"/>
  <c r="E104" i="5"/>
  <c r="E167" i="5" s="1"/>
  <c r="E146" i="5"/>
  <c r="E209" i="5" s="1"/>
  <c r="E133" i="5"/>
  <c r="E196" i="5" s="1"/>
  <c r="E119" i="5"/>
  <c r="E182" i="5" s="1"/>
  <c r="E115" i="5"/>
  <c r="E178" i="5" s="1"/>
  <c r="E101" i="5"/>
  <c r="E164" i="5" s="1"/>
  <c r="E151" i="5"/>
  <c r="E214" i="5" s="1"/>
  <c r="E138" i="5"/>
  <c r="E201" i="5" s="1"/>
  <c r="E116" i="5"/>
  <c r="E179" i="5" s="1"/>
  <c r="E112" i="5"/>
  <c r="E175" i="5" s="1"/>
  <c r="E98" i="5"/>
  <c r="E161" i="5" s="1"/>
  <c r="E147" i="5"/>
  <c r="E210" i="5" s="1"/>
  <c r="E143" i="5"/>
  <c r="E206" i="5" s="1"/>
  <c r="E130" i="5"/>
  <c r="E193" i="5" s="1"/>
  <c r="E123" i="5"/>
  <c r="E186" i="5" s="1"/>
  <c r="E109" i="5"/>
  <c r="E172" i="5" s="1"/>
  <c r="E148" i="5"/>
  <c r="E211" i="5" s="1"/>
  <c r="E139" i="5"/>
  <c r="E202" i="5" s="1"/>
  <c r="E135" i="5"/>
  <c r="E198" i="5" s="1"/>
  <c r="E124" i="5"/>
  <c r="E187" i="5" s="1"/>
  <c r="E120" i="5"/>
  <c r="E183" i="5" s="1"/>
  <c r="E106" i="5"/>
  <c r="E169" i="5" s="1"/>
  <c r="E157" i="5"/>
  <c r="E220" i="5" s="1"/>
  <c r="E99" i="5"/>
  <c r="E162" i="5" s="1"/>
  <c r="G34" i="5"/>
  <c r="E127" i="5"/>
  <c r="E190" i="5" s="1"/>
  <c r="E117" i="5"/>
  <c r="E180" i="5" s="1"/>
  <c r="E103" i="5"/>
  <c r="E166" i="5" s="1"/>
  <c r="E140" i="5"/>
  <c r="E203" i="5" s="1"/>
  <c r="E155" i="5"/>
  <c r="E218" i="5" s="1"/>
  <c r="E131" i="5"/>
  <c r="E194" i="5" s="1"/>
  <c r="J615" i="5"/>
  <c r="I764" i="5" a="1"/>
  <c r="I764" i="5" s="1"/>
  <c r="I724" i="5" a="1"/>
  <c r="I724" i="5" s="1"/>
  <c r="I744" i="5" a="1"/>
  <c r="I744" i="5" s="1"/>
  <c r="J623" i="5"/>
  <c r="I732" i="5" a="1"/>
  <c r="I732" i="5" s="1"/>
  <c r="I752" i="5" a="1"/>
  <c r="I752" i="5" s="1"/>
  <c r="H722" i="5" a="1"/>
  <c r="H722" i="5" s="1"/>
  <c r="J15" i="5"/>
  <c r="J12" i="5"/>
  <c r="G705" i="5"/>
  <c r="G700" i="5"/>
  <c r="G703" i="5" s="1"/>
  <c r="H11" i="5"/>
  <c r="G709" i="5"/>
  <c r="G712" i="5"/>
  <c r="G710" i="5"/>
  <c r="G711" i="5"/>
  <c r="J617" i="5"/>
  <c r="I726" i="5" a="1"/>
  <c r="I726" i="5" s="1"/>
  <c r="I746" i="5" a="1"/>
  <c r="I746" i="5" s="1"/>
  <c r="I766" i="5" a="1"/>
  <c r="I766" i="5" s="1"/>
  <c r="J4" i="7"/>
  <c r="J3" i="7" s="1"/>
  <c r="O9" i="6"/>
  <c r="P8" i="6"/>
  <c r="E530" i="5"/>
  <c r="E593" i="5" s="1"/>
  <c r="E522" i="5"/>
  <c r="E585" i="5" s="1"/>
  <c r="E533" i="5"/>
  <c r="E596" i="5" s="1"/>
  <c r="E531" i="5"/>
  <c r="E594" i="5" s="1"/>
  <c r="E526" i="5"/>
  <c r="E589" i="5" s="1"/>
  <c r="E523" i="5"/>
  <c r="E586" i="5" s="1"/>
  <c r="E520" i="5"/>
  <c r="E583" i="5" s="1"/>
  <c r="E511" i="5"/>
  <c r="E574" i="5" s="1"/>
  <c r="E503" i="5"/>
  <c r="E566" i="5" s="1"/>
  <c r="E495" i="5"/>
  <c r="E558" i="5" s="1"/>
  <c r="E487" i="5"/>
  <c r="E550" i="5" s="1"/>
  <c r="E479" i="5"/>
  <c r="E542" i="5" s="1"/>
  <c r="E528" i="5"/>
  <c r="E591" i="5" s="1"/>
  <c r="E514" i="5"/>
  <c r="E577" i="5" s="1"/>
  <c r="E506" i="5"/>
  <c r="E569" i="5" s="1"/>
  <c r="E498" i="5"/>
  <c r="E561" i="5" s="1"/>
  <c r="E490" i="5"/>
  <c r="E553" i="5" s="1"/>
  <c r="E482" i="5"/>
  <c r="E545" i="5" s="1"/>
  <c r="E525" i="5"/>
  <c r="E588" i="5" s="1"/>
  <c r="E510" i="5"/>
  <c r="E573" i="5" s="1"/>
  <c r="E502" i="5"/>
  <c r="E565" i="5" s="1"/>
  <c r="E494" i="5"/>
  <c r="E557" i="5" s="1"/>
  <c r="E535" i="5"/>
  <c r="E598" i="5" s="1"/>
  <c r="E497" i="5"/>
  <c r="E560" i="5" s="1"/>
  <c r="E493" i="5"/>
  <c r="E556" i="5" s="1"/>
  <c r="E485" i="5"/>
  <c r="E548" i="5" s="1"/>
  <c r="E481" i="5"/>
  <c r="E544" i="5" s="1"/>
  <c r="E532" i="5"/>
  <c r="E595" i="5" s="1"/>
  <c r="E513" i="5"/>
  <c r="E576" i="5" s="1"/>
  <c r="E509" i="5"/>
  <c r="E572" i="5" s="1"/>
  <c r="E500" i="5"/>
  <c r="E563" i="5" s="1"/>
  <c r="E496" i="5"/>
  <c r="E559" i="5" s="1"/>
  <c r="E524" i="5"/>
  <c r="E587" i="5" s="1"/>
  <c r="E519" i="5"/>
  <c r="E582" i="5" s="1"/>
  <c r="E501" i="5"/>
  <c r="E564" i="5" s="1"/>
  <c r="E499" i="5"/>
  <c r="E562" i="5" s="1"/>
  <c r="E488" i="5"/>
  <c r="E551" i="5" s="1"/>
  <c r="E486" i="5"/>
  <c r="E549" i="5" s="1"/>
  <c r="E483" i="5"/>
  <c r="E546" i="5" s="1"/>
  <c r="E480" i="5"/>
  <c r="E543" i="5" s="1"/>
  <c r="E478" i="5"/>
  <c r="E541" i="5" s="1"/>
  <c r="E477" i="5"/>
  <c r="E540" i="5" s="1"/>
  <c r="E507" i="5"/>
  <c r="E570" i="5" s="1"/>
  <c r="E505" i="5"/>
  <c r="E568" i="5" s="1"/>
  <c r="E504" i="5"/>
  <c r="E567" i="5" s="1"/>
  <c r="E484" i="5"/>
  <c r="E547" i="5" s="1"/>
  <c r="E536" i="5"/>
  <c r="E599" i="5" s="1"/>
  <c r="E527" i="5"/>
  <c r="E590" i="5" s="1"/>
  <c r="E515" i="5"/>
  <c r="E578" i="5" s="1"/>
  <c r="E512" i="5"/>
  <c r="E575" i="5" s="1"/>
  <c r="E508" i="5"/>
  <c r="E571" i="5" s="1"/>
  <c r="E517" i="5"/>
  <c r="E580" i="5" s="1"/>
  <c r="E516" i="5"/>
  <c r="E579" i="5" s="1"/>
  <c r="E534" i="5"/>
  <c r="E597" i="5" s="1"/>
  <c r="E492" i="5"/>
  <c r="E555" i="5" s="1"/>
  <c r="E491" i="5"/>
  <c r="E554" i="5" s="1"/>
  <c r="E529" i="5"/>
  <c r="E592" i="5" s="1"/>
  <c r="E518" i="5"/>
  <c r="E581" i="5" s="1"/>
  <c r="E489" i="5"/>
  <c r="E552" i="5" s="1"/>
  <c r="G413" i="5"/>
  <c r="E521" i="5"/>
  <c r="E584" i="5" s="1"/>
  <c r="I3" i="7"/>
  <c r="J619" i="5"/>
  <c r="I768" i="5" a="1"/>
  <c r="I768" i="5" s="1"/>
  <c r="I728" i="5" a="1"/>
  <c r="I728" i="5" s="1"/>
  <c r="I748" i="5" a="1"/>
  <c r="I748" i="5" s="1"/>
  <c r="J624" i="5"/>
  <c r="I734" i="5" a="1"/>
  <c r="I734" i="5" s="1"/>
  <c r="I754" i="5" a="1"/>
  <c r="I754" i="5" s="1"/>
  <c r="H688" i="5"/>
  <c r="G657" i="5" l="1"/>
  <c r="G656" i="5"/>
  <c r="G658" i="5"/>
  <c r="I11" i="5"/>
  <c r="H712" i="5"/>
  <c r="H709" i="5"/>
  <c r="H705" i="5"/>
  <c r="H707" i="5" s="1"/>
  <c r="H700" i="5"/>
  <c r="H703" i="5" s="1"/>
  <c r="H710" i="5"/>
  <c r="H711" i="5"/>
  <c r="H21" i="5"/>
  <c r="J753" i="5" a="1"/>
  <c r="J753" i="5" s="1"/>
  <c r="J733" i="5" a="1"/>
  <c r="J733" i="5" s="1"/>
  <c r="N74" i="4"/>
  <c r="K616" i="5"/>
  <c r="J745" i="5" a="1"/>
  <c r="J745" i="5" s="1"/>
  <c r="J765" i="5" a="1"/>
  <c r="J765" i="5" s="1"/>
  <c r="J725" i="5" a="1"/>
  <c r="J725" i="5" s="1"/>
  <c r="K620" i="5"/>
  <c r="J729" i="5" a="1"/>
  <c r="J729" i="5" s="1"/>
  <c r="J749" i="5" a="1"/>
  <c r="J749" i="5" s="1"/>
  <c r="K12" i="5"/>
  <c r="K15" i="5"/>
  <c r="K622" i="5"/>
  <c r="J751" i="5" a="1"/>
  <c r="J751" i="5" s="1"/>
  <c r="J731" i="5" a="1"/>
  <c r="J731" i="5" s="1"/>
  <c r="J618" i="5"/>
  <c r="I767" i="5" a="1"/>
  <c r="I767" i="5" s="1"/>
  <c r="I747" i="5" a="1"/>
  <c r="I747" i="5" s="1"/>
  <c r="I727" i="5" a="1"/>
  <c r="I727" i="5" s="1"/>
  <c r="F69" i="7"/>
  <c r="E69" i="7"/>
  <c r="I69" i="7"/>
  <c r="H69" i="7"/>
  <c r="G69" i="7"/>
  <c r="D70" i="7"/>
  <c r="K615" i="5"/>
  <c r="J724" i="5" a="1"/>
  <c r="J724" i="5" s="1"/>
  <c r="J744" i="5" a="1"/>
  <c r="J744" i="5" s="1"/>
  <c r="J764" i="5" a="1"/>
  <c r="J764" i="5" s="1"/>
  <c r="K618" i="5"/>
  <c r="J767" i="5" a="1"/>
  <c r="J767" i="5" s="1"/>
  <c r="J727" i="5" a="1"/>
  <c r="J727" i="5" s="1"/>
  <c r="J747" i="5" a="1"/>
  <c r="J747" i="5" s="1"/>
  <c r="I64" i="7"/>
  <c r="I63" i="7"/>
  <c r="J5" i="7"/>
  <c r="I65" i="7"/>
  <c r="I66" i="7"/>
  <c r="I67" i="7"/>
  <c r="L698" i="5"/>
  <c r="L675" i="5" a="1"/>
  <c r="L675" i="5" s="1"/>
  <c r="L628" i="5"/>
  <c r="L638" i="5"/>
  <c r="L652" i="5"/>
  <c r="L627" i="5"/>
  <c r="M7" i="5"/>
  <c r="L6" i="5"/>
  <c r="G28" i="5"/>
  <c r="K623" i="5"/>
  <c r="J752" i="5" a="1"/>
  <c r="J752" i="5" s="1"/>
  <c r="J732" i="5" a="1"/>
  <c r="J732" i="5" s="1"/>
  <c r="P14" i="6"/>
  <c r="G707" i="5"/>
  <c r="P9" i="6"/>
  <c r="K4" i="7"/>
  <c r="Q8" i="6"/>
  <c r="J616" i="5"/>
  <c r="I725" i="5" a="1"/>
  <c r="I725" i="5" s="1"/>
  <c r="I765" i="5" a="1"/>
  <c r="I765" i="5" s="1"/>
  <c r="I745" i="5" a="1"/>
  <c r="I745" i="5" s="1"/>
  <c r="K624" i="5"/>
  <c r="J754" i="5" a="1"/>
  <c r="J754" i="5" s="1"/>
  <c r="J734" i="5" a="1"/>
  <c r="J734" i="5" s="1"/>
  <c r="G713" i="5"/>
  <c r="K621" i="5"/>
  <c r="J750" i="5" a="1"/>
  <c r="J750" i="5" s="1"/>
  <c r="J730" i="5" a="1"/>
  <c r="J730" i="5" s="1"/>
  <c r="L12" i="5" l="1"/>
  <c r="L15" i="5"/>
  <c r="K753" i="5" a="1"/>
  <c r="K753" i="5" s="1"/>
  <c r="K733" i="5" a="1"/>
  <c r="K733" i="5" s="1"/>
  <c r="L4" i="7"/>
  <c r="L3" i="7" s="1"/>
  <c r="R8" i="6"/>
  <c r="Q9" i="6"/>
  <c r="J11" i="5"/>
  <c r="I712" i="5"/>
  <c r="I700" i="5"/>
  <c r="I703" i="5" s="1"/>
  <c r="I711" i="5"/>
  <c r="I709" i="5"/>
  <c r="I710" i="5"/>
  <c r="I705" i="5"/>
  <c r="I21" i="5"/>
  <c r="J64" i="7"/>
  <c r="J63" i="7"/>
  <c r="K5" i="7"/>
  <c r="J65" i="7"/>
  <c r="J66" i="7"/>
  <c r="J67" i="7"/>
  <c r="J68" i="7"/>
  <c r="K619" i="5"/>
  <c r="J728" i="5" a="1"/>
  <c r="J728" i="5" s="1"/>
  <c r="J768" i="5" a="1"/>
  <c r="J768" i="5" s="1"/>
  <c r="J748" i="5" a="1"/>
  <c r="J748" i="5" s="1"/>
  <c r="L621" i="5"/>
  <c r="K730" i="5" a="1"/>
  <c r="K730" i="5" s="1"/>
  <c r="K750" i="5" a="1"/>
  <c r="K750" i="5" s="1"/>
  <c r="N28" i="4"/>
  <c r="G23" i="5"/>
  <c r="G70" i="7"/>
  <c r="F70" i="7"/>
  <c r="K70" i="7"/>
  <c r="J70" i="7"/>
  <c r="D71" i="7"/>
  <c r="I70" i="7"/>
  <c r="H70" i="7"/>
  <c r="E70" i="7"/>
  <c r="J69" i="7"/>
  <c r="L623" i="5"/>
  <c r="K752" i="5" a="1"/>
  <c r="K752" i="5" s="1"/>
  <c r="K732" i="5" a="1"/>
  <c r="K732" i="5" s="1"/>
  <c r="K3" i="7"/>
  <c r="L617" i="5"/>
  <c r="K766" i="5" a="1"/>
  <c r="K766" i="5" s="1"/>
  <c r="K746" i="5" a="1"/>
  <c r="K746" i="5" s="1"/>
  <c r="K726" i="5" a="1"/>
  <c r="K726" i="5" s="1"/>
  <c r="J688" i="5"/>
  <c r="L622" i="5"/>
  <c r="K731" i="5" a="1"/>
  <c r="K731" i="5" s="1"/>
  <c r="K751" i="5" a="1"/>
  <c r="K751" i="5" s="1"/>
  <c r="L624" i="5"/>
  <c r="K754" i="5" a="1"/>
  <c r="K754" i="5" s="1"/>
  <c r="K734" i="5" a="1"/>
  <c r="K734" i="5" s="1"/>
  <c r="K617" i="5"/>
  <c r="J746" i="5" a="1"/>
  <c r="J746" i="5" s="1"/>
  <c r="J766" i="5" a="1"/>
  <c r="J766" i="5" s="1"/>
  <c r="J726" i="5" a="1"/>
  <c r="J726" i="5" s="1"/>
  <c r="M652" i="5"/>
  <c r="M675" i="5" a="1"/>
  <c r="M675" i="5" s="1"/>
  <c r="M638" i="5"/>
  <c r="M698" i="5"/>
  <c r="M627" i="5"/>
  <c r="M628" i="5" s="1"/>
  <c r="N7" i="5"/>
  <c r="M6" i="5"/>
  <c r="L616" i="5"/>
  <c r="K745" i="5" a="1"/>
  <c r="K745" i="5" s="1"/>
  <c r="K725" i="5" a="1"/>
  <c r="K725" i="5" s="1"/>
  <c r="K765" i="5" a="1"/>
  <c r="K765" i="5" s="1"/>
  <c r="H713" i="5"/>
  <c r="L619" i="5"/>
  <c r="K748" i="5" a="1"/>
  <c r="K748" i="5" s="1"/>
  <c r="K768" i="5" a="1"/>
  <c r="K768" i="5" s="1"/>
  <c r="K728" i="5" a="1"/>
  <c r="K728" i="5" s="1"/>
  <c r="H692" i="5"/>
  <c r="H413" i="5"/>
  <c r="H34" i="5"/>
  <c r="H224" i="5"/>
  <c r="G655" i="5"/>
  <c r="S8" i="6" l="1"/>
  <c r="M4" i="7"/>
  <c r="R9" i="6"/>
  <c r="H28" i="5"/>
  <c r="H23" i="5" s="1"/>
  <c r="M617" i="5"/>
  <c r="L746" i="5" a="1"/>
  <c r="L746" i="5" s="1"/>
  <c r="L726" i="5" a="1"/>
  <c r="L726" i="5" s="1"/>
  <c r="L766" i="5" a="1"/>
  <c r="L766" i="5" s="1"/>
  <c r="L618" i="5"/>
  <c r="K727" i="5" a="1"/>
  <c r="K727" i="5" s="1"/>
  <c r="K747" i="5" a="1"/>
  <c r="K747" i="5" s="1"/>
  <c r="K767" i="5" a="1"/>
  <c r="K767" i="5" s="1"/>
  <c r="L753" i="5" a="1"/>
  <c r="L753" i="5" s="1"/>
  <c r="L733" i="5" a="1"/>
  <c r="L733" i="5" s="1"/>
  <c r="L620" i="5"/>
  <c r="K729" i="5" a="1"/>
  <c r="K729" i="5" s="1"/>
  <c r="K749" i="5" a="1"/>
  <c r="K749" i="5" s="1"/>
  <c r="I692" i="5"/>
  <c r="I413" i="5"/>
  <c r="I658" i="5" s="1"/>
  <c r="I34" i="5"/>
  <c r="I224" i="5"/>
  <c r="H657" i="5"/>
  <c r="H656" i="5"/>
  <c r="M12" i="5"/>
  <c r="M15" i="5"/>
  <c r="M624" i="5"/>
  <c r="L734" i="5" a="1"/>
  <c r="L734" i="5" s="1"/>
  <c r="L754" i="5" a="1"/>
  <c r="L754" i="5" s="1"/>
  <c r="K11" i="5"/>
  <c r="J711" i="5"/>
  <c r="J705" i="5"/>
  <c r="J707" i="5" s="1"/>
  <c r="J709" i="5"/>
  <c r="J710" i="5"/>
  <c r="J712" i="5"/>
  <c r="J700" i="5"/>
  <c r="J703" i="5" s="1"/>
  <c r="J21" i="5"/>
  <c r="M618" i="5"/>
  <c r="L767" i="5" a="1"/>
  <c r="L767" i="5" s="1"/>
  <c r="L727" i="5" a="1"/>
  <c r="L727" i="5" s="1"/>
  <c r="L747" i="5" a="1"/>
  <c r="L747" i="5" s="1"/>
  <c r="N675" i="5" a="1"/>
  <c r="N675" i="5" s="1"/>
  <c r="N652" i="5"/>
  <c r="N698" i="5"/>
  <c r="N638" i="5"/>
  <c r="N628" i="5"/>
  <c r="N627" i="5"/>
  <c r="N6" i="5"/>
  <c r="O7" i="5"/>
  <c r="I707" i="5"/>
  <c r="H71" i="7"/>
  <c r="G71" i="7"/>
  <c r="K71" i="7"/>
  <c r="J71" i="7"/>
  <c r="I71" i="7"/>
  <c r="F71" i="7"/>
  <c r="D72" i="7"/>
  <c r="E71" i="7"/>
  <c r="H658" i="5"/>
  <c r="M623" i="5"/>
  <c r="L752" i="5" a="1"/>
  <c r="L752" i="5" s="1"/>
  <c r="L732" i="5" a="1"/>
  <c r="L732" i="5" s="1"/>
  <c r="M622" i="5"/>
  <c r="L751" i="5" a="1"/>
  <c r="L751" i="5" s="1"/>
  <c r="L731" i="5" a="1"/>
  <c r="L731" i="5" s="1"/>
  <c r="I713" i="5"/>
  <c r="M620" i="5"/>
  <c r="L749" i="5" a="1"/>
  <c r="L749" i="5" s="1"/>
  <c r="L729" i="5" a="1"/>
  <c r="L729" i="5" s="1"/>
  <c r="K64" i="7"/>
  <c r="L5" i="7"/>
  <c r="K65" i="7"/>
  <c r="K63" i="7"/>
  <c r="K66" i="7"/>
  <c r="K67" i="7"/>
  <c r="K68" i="7"/>
  <c r="K69" i="7"/>
  <c r="N621" i="5" l="1"/>
  <c r="M730" i="5" a="1"/>
  <c r="M730" i="5" s="1"/>
  <c r="M750" i="5" a="1"/>
  <c r="M750" i="5" s="1"/>
  <c r="M733" i="5" a="1"/>
  <c r="M733" i="5" s="1"/>
  <c r="M753" i="5" a="1"/>
  <c r="M753" i="5" s="1"/>
  <c r="J692" i="5"/>
  <c r="J34" i="5"/>
  <c r="J28" i="5" s="1"/>
  <c r="J23" i="5" s="1"/>
  <c r="J224" i="5"/>
  <c r="J413" i="5"/>
  <c r="N624" i="5"/>
  <c r="M734" i="5" a="1"/>
  <c r="M734" i="5" s="1"/>
  <c r="M754" i="5" a="1"/>
  <c r="M754" i="5" s="1"/>
  <c r="M619" i="5"/>
  <c r="L768" i="5" a="1"/>
  <c r="L768" i="5" s="1"/>
  <c r="L748" i="5" a="1"/>
  <c r="L748" i="5" s="1"/>
  <c r="L728" i="5" a="1"/>
  <c r="L728" i="5" s="1"/>
  <c r="M3" i="7"/>
  <c r="L11" i="5"/>
  <c r="K710" i="5"/>
  <c r="K705" i="5"/>
  <c r="K709" i="5"/>
  <c r="K712" i="5"/>
  <c r="K700" i="5"/>
  <c r="K703" i="5" s="1"/>
  <c r="K711" i="5"/>
  <c r="K21" i="5"/>
  <c r="N4" i="7"/>
  <c r="N3" i="7" s="1"/>
  <c r="T8" i="6"/>
  <c r="S9" i="6"/>
  <c r="M5" i="7"/>
  <c r="L64" i="7"/>
  <c r="L65" i="7"/>
  <c r="L63" i="7"/>
  <c r="L66" i="7"/>
  <c r="L67" i="7"/>
  <c r="L68" i="7"/>
  <c r="L69" i="7"/>
  <c r="L70" i="7"/>
  <c r="M621" i="5"/>
  <c r="L730" i="5" a="1"/>
  <c r="L730" i="5" s="1"/>
  <c r="L750" i="5" a="1"/>
  <c r="L750" i="5" s="1"/>
  <c r="N623" i="5"/>
  <c r="M752" i="5" a="1"/>
  <c r="M752" i="5" s="1"/>
  <c r="M732" i="5" a="1"/>
  <c r="M732" i="5" s="1"/>
  <c r="L71" i="7"/>
  <c r="I657" i="5"/>
  <c r="I656" i="5"/>
  <c r="I655" i="5" s="1"/>
  <c r="N618" i="5"/>
  <c r="M747" i="5" a="1"/>
  <c r="M747" i="5" s="1"/>
  <c r="M767" i="5" a="1"/>
  <c r="M767" i="5" s="1"/>
  <c r="M727" i="5" a="1"/>
  <c r="M727" i="5" s="1"/>
  <c r="O698" i="5"/>
  <c r="O638" i="5"/>
  <c r="O675" i="5" a="1"/>
  <c r="O675" i="5" s="1"/>
  <c r="O627" i="5"/>
  <c r="O652" i="5"/>
  <c r="O628" i="5"/>
  <c r="O6" i="5"/>
  <c r="P7" i="5"/>
  <c r="N619" i="5"/>
  <c r="M748" i="5" a="1"/>
  <c r="M748" i="5" s="1"/>
  <c r="M728" i="5" a="1"/>
  <c r="M728" i="5" s="1"/>
  <c r="J713" i="5"/>
  <c r="I28" i="5"/>
  <c r="I23" i="5" s="1"/>
  <c r="N12" i="5"/>
  <c r="N15" i="5"/>
  <c r="I72" i="7"/>
  <c r="H72" i="7"/>
  <c r="J72" i="7"/>
  <c r="L72" i="7"/>
  <c r="K72" i="7"/>
  <c r="G72" i="7"/>
  <c r="F72" i="7"/>
  <c r="D73" i="7"/>
  <c r="M72" i="7"/>
  <c r="E72" i="7"/>
  <c r="H655" i="5"/>
  <c r="P638" i="5" l="1"/>
  <c r="P627" i="5"/>
  <c r="P628" i="5" s="1"/>
  <c r="P675" i="5" a="1"/>
  <c r="P675" i="5" s="1"/>
  <c r="P652" i="5"/>
  <c r="P698" i="5"/>
  <c r="P6" i="5"/>
  <c r="Q7" i="5"/>
  <c r="O619" i="5"/>
  <c r="N768" i="5" a="1"/>
  <c r="N768" i="5" s="1"/>
  <c r="N748" i="5" a="1"/>
  <c r="N748" i="5" s="1"/>
  <c r="N728" i="5" a="1"/>
  <c r="N728" i="5" s="1"/>
  <c r="N753" i="5" a="1"/>
  <c r="N753" i="5" s="1"/>
  <c r="N733" i="5" a="1"/>
  <c r="N733" i="5" s="1"/>
  <c r="M65" i="7"/>
  <c r="N5" i="7"/>
  <c r="M64" i="7"/>
  <c r="M63" i="7"/>
  <c r="M66" i="7"/>
  <c r="M67" i="7"/>
  <c r="M68" i="7"/>
  <c r="M69" i="7"/>
  <c r="M70" i="7"/>
  <c r="M71" i="7"/>
  <c r="U8" i="6"/>
  <c r="T9" i="6"/>
  <c r="O4" i="7"/>
  <c r="O3" i="7" s="1"/>
  <c r="N620" i="5"/>
  <c r="M749" i="5" a="1"/>
  <c r="M749" i="5" s="1"/>
  <c r="M729" i="5" a="1"/>
  <c r="M729" i="5" s="1"/>
  <c r="J658" i="5"/>
  <c r="O15" i="5"/>
  <c r="O12" i="5"/>
  <c r="J657" i="5"/>
  <c r="J656" i="5"/>
  <c r="N622" i="5"/>
  <c r="M751" i="5" a="1"/>
  <c r="M751" i="5" s="1"/>
  <c r="M731" i="5" a="1"/>
  <c r="M731" i="5" s="1"/>
  <c r="K713" i="5"/>
  <c r="K707" i="5"/>
  <c r="O622" i="5"/>
  <c r="N751" i="5" a="1"/>
  <c r="N751" i="5" s="1"/>
  <c r="N731" i="5" a="1"/>
  <c r="N731" i="5" s="1"/>
  <c r="K692" i="5"/>
  <c r="K413" i="5"/>
  <c r="K658" i="5" s="1"/>
  <c r="K224" i="5"/>
  <c r="K34" i="5"/>
  <c r="O624" i="5"/>
  <c r="N734" i="5" a="1"/>
  <c r="N734" i="5" s="1"/>
  <c r="N754" i="5" a="1"/>
  <c r="N754" i="5" s="1"/>
  <c r="M768" i="5" a="1"/>
  <c r="M768" i="5" s="1"/>
  <c r="O620" i="5"/>
  <c r="N749" i="5" a="1"/>
  <c r="N749" i="5" s="1"/>
  <c r="N729" i="5" a="1"/>
  <c r="N729" i="5" s="1"/>
  <c r="M11" i="5"/>
  <c r="L710" i="5"/>
  <c r="L709" i="5"/>
  <c r="L705" i="5"/>
  <c r="L707" i="5" s="1"/>
  <c r="L711" i="5"/>
  <c r="L700" i="5"/>
  <c r="L703" i="5" s="1"/>
  <c r="L712" i="5"/>
  <c r="L21" i="5"/>
  <c r="J73" i="7"/>
  <c r="I73" i="7"/>
  <c r="H73" i="7"/>
  <c r="D74" i="7"/>
  <c r="K73" i="7"/>
  <c r="N73" i="7"/>
  <c r="M73" i="7"/>
  <c r="L73" i="7"/>
  <c r="E73" i="7"/>
  <c r="G73" i="7"/>
  <c r="F73" i="7"/>
  <c r="P624" i="5" l="1"/>
  <c r="O754" i="5" a="1"/>
  <c r="O754" i="5" s="1"/>
  <c r="O734" i="5" a="1"/>
  <c r="O734" i="5" s="1"/>
  <c r="K28" i="5"/>
  <c r="K23" i="5" s="1"/>
  <c r="P15" i="5"/>
  <c r="P12" i="5"/>
  <c r="P4" i="7"/>
  <c r="P3" i="7" s="1"/>
  <c r="V8" i="6"/>
  <c r="U9" i="6"/>
  <c r="L713" i="5"/>
  <c r="K656" i="5"/>
  <c r="K655" i="5" s="1"/>
  <c r="K657" i="5"/>
  <c r="O623" i="5"/>
  <c r="N752" i="5" a="1"/>
  <c r="N752" i="5" s="1"/>
  <c r="N732" i="5" a="1"/>
  <c r="N732" i="5" s="1"/>
  <c r="N65" i="7"/>
  <c r="O5" i="7"/>
  <c r="N64" i="7"/>
  <c r="N63" i="7"/>
  <c r="N66" i="7"/>
  <c r="N67" i="7"/>
  <c r="N68" i="7"/>
  <c r="N69" i="7"/>
  <c r="N70" i="7"/>
  <c r="N71" i="7"/>
  <c r="N72" i="7"/>
  <c r="D75" i="7"/>
  <c r="K74" i="7"/>
  <c r="J74" i="7"/>
  <c r="I74" i="7"/>
  <c r="L74" i="7"/>
  <c r="N74" i="7"/>
  <c r="M74" i="7"/>
  <c r="E74" i="7"/>
  <c r="H74" i="7"/>
  <c r="G74" i="7"/>
  <c r="F74" i="7"/>
  <c r="P623" i="5"/>
  <c r="O752" i="5" a="1"/>
  <c r="O752" i="5" s="1"/>
  <c r="O732" i="5" a="1"/>
  <c r="O732" i="5" s="1"/>
  <c r="L692" i="5"/>
  <c r="L34" i="5"/>
  <c r="L413" i="5"/>
  <c r="L658" i="5" s="1"/>
  <c r="L224" i="5"/>
  <c r="P621" i="5"/>
  <c r="O750" i="5" a="1"/>
  <c r="O750" i="5" s="1"/>
  <c r="O730" i="5" a="1"/>
  <c r="O730" i="5" s="1"/>
  <c r="P620" i="5"/>
  <c r="O729" i="5" a="1"/>
  <c r="O729" i="5" s="1"/>
  <c r="O749" i="5" a="1"/>
  <c r="O749" i="5" s="1"/>
  <c r="N11" i="5"/>
  <c r="M712" i="5"/>
  <c r="M705" i="5"/>
  <c r="M707" i="5" s="1"/>
  <c r="M710" i="5"/>
  <c r="M709" i="5"/>
  <c r="M711" i="5"/>
  <c r="M700" i="5"/>
  <c r="M703" i="5" s="1"/>
  <c r="M21" i="5"/>
  <c r="O621" i="5"/>
  <c r="N750" i="5" a="1"/>
  <c r="N750" i="5" s="1"/>
  <c r="N730" i="5" a="1"/>
  <c r="N730" i="5" s="1"/>
  <c r="Q652" i="5"/>
  <c r="Q627" i="5"/>
  <c r="Q628" i="5" s="1"/>
  <c r="Q675" i="5" a="1"/>
  <c r="Q675" i="5" s="1"/>
  <c r="Q698" i="5"/>
  <c r="Q638" i="5"/>
  <c r="Q6" i="5"/>
  <c r="R7" i="5"/>
  <c r="J655" i="5"/>
  <c r="P622" i="5" l="1"/>
  <c r="O731" i="5" a="1"/>
  <c r="O731" i="5" s="1"/>
  <c r="O751" i="5" a="1"/>
  <c r="O751" i="5" s="1"/>
  <c r="M713" i="5"/>
  <c r="O63" i="7"/>
  <c r="O65" i="7"/>
  <c r="P5" i="7"/>
  <c r="O64" i="7"/>
  <c r="O66" i="7"/>
  <c r="O67" i="7"/>
  <c r="O68" i="7"/>
  <c r="O69" i="7"/>
  <c r="O70" i="7"/>
  <c r="O71" i="7"/>
  <c r="O72" i="7"/>
  <c r="O73" i="7"/>
  <c r="V9" i="6"/>
  <c r="W8" i="6"/>
  <c r="Q4" i="7"/>
  <c r="Q3" i="7" s="1"/>
  <c r="Q624" i="5"/>
  <c r="P754" i="5" a="1"/>
  <c r="P754" i="5" s="1"/>
  <c r="P734" i="5" a="1"/>
  <c r="P734" i="5" s="1"/>
  <c r="R675" i="5" a="1"/>
  <c r="R675" i="5" s="1"/>
  <c r="O65" i="4" s="1"/>
  <c r="O22" i="4" s="1"/>
  <c r="R698" i="5"/>
  <c r="R628" i="5"/>
  <c r="R638" i="5"/>
  <c r="R652" i="5"/>
  <c r="R627" i="5"/>
  <c r="R6" i="5"/>
  <c r="S7" i="5"/>
  <c r="M692" i="5"/>
  <c r="M413" i="5"/>
  <c r="M224" i="5"/>
  <c r="M34" i="5"/>
  <c r="Q15" i="5"/>
  <c r="Q12" i="5"/>
  <c r="O11" i="5"/>
  <c r="N711" i="5"/>
  <c r="N710" i="5"/>
  <c r="N709" i="5"/>
  <c r="N705" i="5"/>
  <c r="N707" i="5" s="1"/>
  <c r="N712" i="5"/>
  <c r="N700" i="5"/>
  <c r="N703" i="5" s="1"/>
  <c r="N21" i="5"/>
  <c r="Q621" i="5"/>
  <c r="P750" i="5" a="1"/>
  <c r="P750" i="5" s="1"/>
  <c r="P730" i="5" a="1"/>
  <c r="P730" i="5" s="1"/>
  <c r="L656" i="5"/>
  <c r="L657" i="5"/>
  <c r="P753" i="5" a="1"/>
  <c r="P753" i="5" s="1"/>
  <c r="P733" i="5" a="1"/>
  <c r="P733" i="5" s="1"/>
  <c r="O74" i="7"/>
  <c r="L75" i="7"/>
  <c r="K75" i="7"/>
  <c r="J75" i="7"/>
  <c r="I75" i="7"/>
  <c r="D76" i="7"/>
  <c r="M75" i="7"/>
  <c r="H75" i="7"/>
  <c r="G75" i="7"/>
  <c r="F75" i="7"/>
  <c r="E75" i="7"/>
  <c r="N75" i="7"/>
  <c r="O75" i="7"/>
  <c r="O753" i="5" a="1"/>
  <c r="O753" i="5" s="1"/>
  <c r="O733" i="5" a="1"/>
  <c r="O733" i="5" s="1"/>
  <c r="Q622" i="5"/>
  <c r="P731" i="5" a="1"/>
  <c r="P731" i="5" s="1"/>
  <c r="P751" i="5" a="1"/>
  <c r="P751" i="5" s="1"/>
  <c r="L28" i="5"/>
  <c r="L23" i="5" s="1"/>
  <c r="M28" i="5" l="1"/>
  <c r="M23" i="5" s="1"/>
  <c r="R15" i="5"/>
  <c r="R12" i="5"/>
  <c r="N713" i="5"/>
  <c r="M656" i="5"/>
  <c r="M655" i="5" s="1"/>
  <c r="M657" i="5"/>
  <c r="M658" i="5"/>
  <c r="P64" i="7"/>
  <c r="P63" i="7"/>
  <c r="P65" i="7"/>
  <c r="Q5" i="7"/>
  <c r="P66" i="7"/>
  <c r="P67" i="7"/>
  <c r="P68" i="7"/>
  <c r="P69" i="7"/>
  <c r="P70" i="7"/>
  <c r="P71" i="7"/>
  <c r="P72" i="7"/>
  <c r="P73" i="7"/>
  <c r="P74" i="7"/>
  <c r="R622" i="5"/>
  <c r="Q731" i="5" a="1"/>
  <c r="Q731" i="5" s="1"/>
  <c r="Q751" i="5" a="1"/>
  <c r="Q751" i="5" s="1"/>
  <c r="R624" i="5"/>
  <c r="Q734" i="5" a="1"/>
  <c r="Q734" i="5" s="1"/>
  <c r="Q754" i="5" a="1"/>
  <c r="Q754" i="5" s="1"/>
  <c r="N692" i="5"/>
  <c r="N34" i="5"/>
  <c r="N28" i="5" s="1"/>
  <c r="N23" i="5" s="1"/>
  <c r="N413" i="5"/>
  <c r="N658" i="5" s="1"/>
  <c r="N224" i="5"/>
  <c r="P11" i="5"/>
  <c r="O705" i="5"/>
  <c r="O707" i="5" s="1"/>
  <c r="O712" i="5"/>
  <c r="O711" i="5"/>
  <c r="O710" i="5"/>
  <c r="O700" i="5"/>
  <c r="O703" i="5" s="1"/>
  <c r="O709" i="5"/>
  <c r="O21" i="5"/>
  <c r="S638" i="5"/>
  <c r="S698" i="5"/>
  <c r="S627" i="5"/>
  <c r="S675" i="5" a="1"/>
  <c r="S675" i="5" s="1"/>
  <c r="S628" i="5"/>
  <c r="S6" i="5"/>
  <c r="T7" i="5"/>
  <c r="R4" i="7"/>
  <c r="R3" i="7" s="1"/>
  <c r="W9" i="6"/>
  <c r="X8" i="6"/>
  <c r="Q623" i="5"/>
  <c r="P732" i="5" a="1"/>
  <c r="P732" i="5" s="1"/>
  <c r="P752" i="5" a="1"/>
  <c r="P752" i="5" s="1"/>
  <c r="M76" i="7"/>
  <c r="E76" i="7"/>
  <c r="D77" i="7"/>
  <c r="L76" i="7"/>
  <c r="K76" i="7"/>
  <c r="J76" i="7"/>
  <c r="N76" i="7"/>
  <c r="Q76" i="7"/>
  <c r="P76" i="7"/>
  <c r="O76" i="7"/>
  <c r="F76" i="7"/>
  <c r="I76" i="7"/>
  <c r="H76" i="7"/>
  <c r="G76" i="7"/>
  <c r="R623" i="5"/>
  <c r="Q752" i="5" a="1"/>
  <c r="Q752" i="5" s="1"/>
  <c r="Q732" i="5" a="1"/>
  <c r="Q732" i="5" s="1"/>
  <c r="P75" i="7"/>
  <c r="L655" i="5"/>
  <c r="O692" i="5" l="1"/>
  <c r="O34" i="5"/>
  <c r="O413" i="5"/>
  <c r="O658" i="5" s="1"/>
  <c r="O224" i="5"/>
  <c r="Q64" i="7"/>
  <c r="Q63" i="7"/>
  <c r="R5" i="7"/>
  <c r="Q65" i="7"/>
  <c r="Q66" i="7"/>
  <c r="Q67" i="7"/>
  <c r="Q68" i="7"/>
  <c r="Q69" i="7"/>
  <c r="Q70" i="7"/>
  <c r="Q71" i="7"/>
  <c r="Q72" i="7"/>
  <c r="Q73" i="7"/>
  <c r="Q74" i="7"/>
  <c r="Q75" i="7"/>
  <c r="S624" i="5"/>
  <c r="R754" i="5" a="1"/>
  <c r="R754" i="5" s="1"/>
  <c r="R734" i="5" a="1"/>
  <c r="R734" i="5" s="1"/>
  <c r="Q11" i="5"/>
  <c r="P711" i="5"/>
  <c r="P709" i="5"/>
  <c r="P705" i="5"/>
  <c r="P707" i="5" s="1"/>
  <c r="P700" i="5"/>
  <c r="P703" i="5" s="1"/>
  <c r="P712" i="5"/>
  <c r="P710" i="5"/>
  <c r="P21" i="5"/>
  <c r="R733" i="5" a="1"/>
  <c r="R733" i="5" s="1"/>
  <c r="R753" i="5" a="1"/>
  <c r="R753" i="5" s="1"/>
  <c r="T698" i="5"/>
  <c r="T652" i="5"/>
  <c r="T627" i="5"/>
  <c r="T628" i="5"/>
  <c r="T675" i="5" a="1"/>
  <c r="T675" i="5" s="1"/>
  <c r="T638" i="5"/>
  <c r="U7" i="5"/>
  <c r="T6" i="5"/>
  <c r="N656" i="5"/>
  <c r="N657" i="5"/>
  <c r="Q733" i="5" a="1"/>
  <c r="Q733" i="5" s="1"/>
  <c r="Q753" i="5" a="1"/>
  <c r="Q753" i="5" s="1"/>
  <c r="S623" i="5"/>
  <c r="R752" i="5" a="1"/>
  <c r="R752" i="5" s="1"/>
  <c r="R732" i="5" a="1"/>
  <c r="R732" i="5" s="1"/>
  <c r="N77" i="7"/>
  <c r="F77" i="7"/>
  <c r="M77" i="7"/>
  <c r="D78" i="7"/>
  <c r="L77" i="7"/>
  <c r="K77" i="7"/>
  <c r="O77" i="7"/>
  <c r="E77" i="7"/>
  <c r="J77" i="7"/>
  <c r="I77" i="7"/>
  <c r="H77" i="7"/>
  <c r="G77" i="7"/>
  <c r="P77" i="7"/>
  <c r="Q77" i="7"/>
  <c r="O713" i="5"/>
  <c r="X9" i="6"/>
  <c r="S4" i="7"/>
  <c r="S3" i="7" s="1"/>
  <c r="Y8" i="6"/>
  <c r="S12" i="5"/>
  <c r="S15" i="5"/>
  <c r="T4" i="7" l="1"/>
  <c r="T3" i="7" s="1"/>
  <c r="Z8" i="6"/>
  <c r="Y9" i="6"/>
  <c r="P692" i="5"/>
  <c r="P413" i="5"/>
  <c r="P658" i="5" s="1"/>
  <c r="P224" i="5"/>
  <c r="P34" i="5"/>
  <c r="P28" i="5" s="1"/>
  <c r="P23" i="5" s="1"/>
  <c r="R64" i="7"/>
  <c r="R63" i="7"/>
  <c r="S5" i="7"/>
  <c r="R65" i="7"/>
  <c r="R66" i="7"/>
  <c r="R67" i="7"/>
  <c r="R68" i="7"/>
  <c r="R69" i="7"/>
  <c r="R70" i="7"/>
  <c r="R71" i="7"/>
  <c r="R72" i="7"/>
  <c r="R73" i="7"/>
  <c r="R74" i="7"/>
  <c r="R75" i="7"/>
  <c r="R76" i="7"/>
  <c r="R77" i="7"/>
  <c r="N655" i="5"/>
  <c r="R11" i="5"/>
  <c r="Q709" i="5"/>
  <c r="Q713" i="5" s="1"/>
  <c r="Q711" i="5"/>
  <c r="Q710" i="5"/>
  <c r="Q705" i="5"/>
  <c r="Q707" i="5" s="1"/>
  <c r="Q700" i="5"/>
  <c r="Q703" i="5" s="1"/>
  <c r="Q712" i="5"/>
  <c r="Q21" i="5"/>
  <c r="O28" i="5"/>
  <c r="O23" i="5" s="1"/>
  <c r="O78" i="7"/>
  <c r="G78" i="7"/>
  <c r="N78" i="7"/>
  <c r="E78" i="7"/>
  <c r="M78" i="7"/>
  <c r="D79" i="7"/>
  <c r="L78" i="7"/>
  <c r="P78" i="7"/>
  <c r="F78" i="7"/>
  <c r="S78" i="7"/>
  <c r="R78" i="7"/>
  <c r="Q78" i="7"/>
  <c r="H78" i="7"/>
  <c r="K78" i="7"/>
  <c r="J78" i="7"/>
  <c r="I78" i="7"/>
  <c r="T624" i="5"/>
  <c r="S734" i="5" a="1"/>
  <c r="S734" i="5" s="1"/>
  <c r="S754" i="5" a="1"/>
  <c r="S754" i="5" s="1"/>
  <c r="T12" i="5"/>
  <c r="T15" i="5"/>
  <c r="S753" i="5" a="1"/>
  <c r="S753" i="5" s="1"/>
  <c r="S733" i="5" a="1"/>
  <c r="S733" i="5" s="1"/>
  <c r="U652" i="5"/>
  <c r="U698" i="5"/>
  <c r="U675" i="5" a="1"/>
  <c r="U675" i="5" s="1"/>
  <c r="U638" i="5"/>
  <c r="U627" i="5"/>
  <c r="U628" i="5" s="1"/>
  <c r="V7" i="5"/>
  <c r="U6" i="5"/>
  <c r="P713" i="5"/>
  <c r="O657" i="5"/>
  <c r="O656" i="5"/>
  <c r="P79" i="7" l="1"/>
  <c r="H79" i="7"/>
  <c r="O79" i="7"/>
  <c r="F79" i="7"/>
  <c r="N79" i="7"/>
  <c r="E79" i="7"/>
  <c r="M79" i="7"/>
  <c r="Q79" i="7"/>
  <c r="G79" i="7"/>
  <c r="D80" i="7"/>
  <c r="L79" i="7"/>
  <c r="K79" i="7"/>
  <c r="J79" i="7"/>
  <c r="I79" i="7"/>
  <c r="R79" i="7"/>
  <c r="T79" i="7"/>
  <c r="S79" i="7"/>
  <c r="S64" i="7"/>
  <c r="T5" i="7"/>
  <c r="S65" i="7"/>
  <c r="S63" i="7"/>
  <c r="S66" i="7"/>
  <c r="S67" i="7"/>
  <c r="S68" i="7"/>
  <c r="S69" i="7"/>
  <c r="S70" i="7"/>
  <c r="S71" i="7"/>
  <c r="S72" i="7"/>
  <c r="S73" i="7"/>
  <c r="S74" i="7"/>
  <c r="S75" i="7"/>
  <c r="S76" i="7"/>
  <c r="S77" i="7"/>
  <c r="Q692" i="5"/>
  <c r="Q34" i="5"/>
  <c r="Q224" i="5"/>
  <c r="Q413" i="5"/>
  <c r="Q658" i="5" s="1"/>
  <c r="T734" i="5" a="1"/>
  <c r="T734" i="5" s="1"/>
  <c r="T754" i="5" a="1"/>
  <c r="T754" i="5" s="1"/>
  <c r="S11" i="5"/>
  <c r="R705" i="5"/>
  <c r="R712" i="5"/>
  <c r="R700" i="5"/>
  <c r="R703" i="5" s="1"/>
  <c r="O80" i="4" s="1"/>
  <c r="O30" i="4" s="1"/>
  <c r="R711" i="5"/>
  <c r="R710" i="5"/>
  <c r="R709" i="5"/>
  <c r="R21" i="5"/>
  <c r="O655" i="5"/>
  <c r="U12" i="5"/>
  <c r="U15" i="5"/>
  <c r="V675" i="5" a="1"/>
  <c r="V675" i="5" s="1"/>
  <c r="V652" i="5"/>
  <c r="V638" i="5"/>
  <c r="V627" i="5"/>
  <c r="V628" i="5"/>
  <c r="V698" i="5"/>
  <c r="W7" i="5"/>
  <c r="V6" i="5"/>
  <c r="P657" i="5"/>
  <c r="P656" i="5"/>
  <c r="P655" i="5" s="1"/>
  <c r="Z9" i="6"/>
  <c r="U4" i="7"/>
  <c r="U3" i="7" s="1"/>
  <c r="AA8" i="6"/>
  <c r="T11" i="5" l="1"/>
  <c r="S700" i="5"/>
  <c r="S703" i="5" s="1"/>
  <c r="S711" i="5"/>
  <c r="S705" i="5"/>
  <c r="S712" i="5"/>
  <c r="S709" i="5"/>
  <c r="S710" i="5"/>
  <c r="S21" i="5"/>
  <c r="Q28" i="5"/>
  <c r="Q23" i="5" s="1"/>
  <c r="W698" i="5"/>
  <c r="W638" i="5"/>
  <c r="W652" i="5"/>
  <c r="W675" i="5" a="1"/>
  <c r="W675" i="5" s="1"/>
  <c r="W627" i="5"/>
  <c r="W628" i="5" s="1"/>
  <c r="X7" i="5"/>
  <c r="W6" i="5"/>
  <c r="AB8" i="6"/>
  <c r="V4" i="7"/>
  <c r="V3" i="7" s="1"/>
  <c r="AA9" i="6"/>
  <c r="R713" i="5"/>
  <c r="Q80" i="7"/>
  <c r="I80" i="7"/>
  <c r="P80" i="7"/>
  <c r="G80" i="7"/>
  <c r="O80" i="7"/>
  <c r="F80" i="7"/>
  <c r="N80" i="7"/>
  <c r="E80" i="7"/>
  <c r="R80" i="7"/>
  <c r="H80" i="7"/>
  <c r="T80" i="7"/>
  <c r="S80" i="7"/>
  <c r="J80" i="7"/>
  <c r="D81" i="7"/>
  <c r="M80" i="7"/>
  <c r="L80" i="7"/>
  <c r="K80" i="7"/>
  <c r="O81" i="4"/>
  <c r="O31" i="4" s="1"/>
  <c r="U5" i="7"/>
  <c r="T65" i="7"/>
  <c r="T63" i="7"/>
  <c r="T64" i="7"/>
  <c r="T66" i="7"/>
  <c r="T67" i="7"/>
  <c r="T68" i="7"/>
  <c r="T69" i="7"/>
  <c r="T70" i="7"/>
  <c r="T71" i="7"/>
  <c r="T72" i="7"/>
  <c r="T73" i="7"/>
  <c r="T74" i="7"/>
  <c r="T75" i="7"/>
  <c r="T76" i="7"/>
  <c r="T77" i="7"/>
  <c r="T78" i="7"/>
  <c r="R707" i="5"/>
  <c r="O78" i="4"/>
  <c r="O77" i="4" s="1"/>
  <c r="O29" i="4" s="1"/>
  <c r="V12" i="5"/>
  <c r="V15" i="5"/>
  <c r="R692" i="5"/>
  <c r="O73" i="4" s="1"/>
  <c r="O27" i="4" s="1"/>
  <c r="O48" i="4"/>
  <c r="R413" i="5"/>
  <c r="R658" i="5" s="1"/>
  <c r="R224" i="5"/>
  <c r="R34" i="5"/>
  <c r="R28" i="5" s="1"/>
  <c r="R23" i="5" s="1"/>
  <c r="Q657" i="5"/>
  <c r="Q656" i="5"/>
  <c r="S692" i="5" l="1"/>
  <c r="S413" i="5"/>
  <c r="S658" i="5" s="1"/>
  <c r="S224" i="5"/>
  <c r="S34" i="5"/>
  <c r="S28" i="5" s="1"/>
  <c r="S23" i="5" s="1"/>
  <c r="W12" i="5"/>
  <c r="W15" i="5"/>
  <c r="R657" i="5"/>
  <c r="R656" i="5"/>
  <c r="R655" i="5" s="1"/>
  <c r="AC8" i="6"/>
  <c r="W4" i="7"/>
  <c r="W3" i="7" s="1"/>
  <c r="AB9" i="6"/>
  <c r="U11" i="5"/>
  <c r="T700" i="5"/>
  <c r="T703" i="5" s="1"/>
  <c r="T711" i="5"/>
  <c r="T712" i="5"/>
  <c r="T710" i="5"/>
  <c r="T705" i="5"/>
  <c r="T707" i="5" s="1"/>
  <c r="T709" i="5"/>
  <c r="T713" i="5" s="1"/>
  <c r="T21" i="5"/>
  <c r="V5" i="7"/>
  <c r="U64" i="7"/>
  <c r="U63" i="7"/>
  <c r="U65" i="7"/>
  <c r="U66" i="7"/>
  <c r="U67" i="7"/>
  <c r="U68" i="7"/>
  <c r="U69" i="7"/>
  <c r="U70" i="7"/>
  <c r="U71" i="7"/>
  <c r="U72" i="7"/>
  <c r="U73" i="7"/>
  <c r="U74" i="7"/>
  <c r="U75" i="7"/>
  <c r="U76" i="7"/>
  <c r="U77" i="7"/>
  <c r="U78" i="7"/>
  <c r="U79" i="7"/>
  <c r="X698" i="5"/>
  <c r="X638" i="5"/>
  <c r="X627" i="5"/>
  <c r="X628" i="5" s="1"/>
  <c r="X652" i="5"/>
  <c r="X675" i="5" a="1"/>
  <c r="X675" i="5" s="1"/>
  <c r="X6" i="5"/>
  <c r="Y7" i="5"/>
  <c r="S713" i="5"/>
  <c r="Q655" i="5"/>
  <c r="O17" i="4"/>
  <c r="R81" i="7"/>
  <c r="J81" i="7"/>
  <c r="Q81" i="7"/>
  <c r="H81" i="7"/>
  <c r="P81" i="7"/>
  <c r="G81" i="7"/>
  <c r="O81" i="7"/>
  <c r="F81" i="7"/>
  <c r="S81" i="7"/>
  <c r="I81" i="7"/>
  <c r="N81" i="7"/>
  <c r="M81" i="7"/>
  <c r="D82" i="7"/>
  <c r="L81" i="7"/>
  <c r="K81" i="7"/>
  <c r="T81" i="7"/>
  <c r="V81" i="7"/>
  <c r="U81" i="7"/>
  <c r="E81" i="7"/>
  <c r="U80" i="7"/>
  <c r="S707" i="5"/>
  <c r="Y652" i="5" l="1"/>
  <c r="Y627" i="5"/>
  <c r="Y628" i="5" s="1"/>
  <c r="Y698" i="5"/>
  <c r="Y675" i="5" a="1"/>
  <c r="Y675" i="5" s="1"/>
  <c r="Y638" i="5"/>
  <c r="Y6" i="5"/>
  <c r="Z7" i="5"/>
  <c r="S656" i="5"/>
  <c r="S657" i="5"/>
  <c r="T692" i="5"/>
  <c r="T34" i="5"/>
  <c r="T413" i="5"/>
  <c r="T658" i="5" s="1"/>
  <c r="T224" i="5"/>
  <c r="V11" i="5"/>
  <c r="U705" i="5"/>
  <c r="U707" i="5" s="1"/>
  <c r="U711" i="5"/>
  <c r="U709" i="5"/>
  <c r="U710" i="5"/>
  <c r="U712" i="5"/>
  <c r="U700" i="5"/>
  <c r="U703" i="5" s="1"/>
  <c r="U21" i="5"/>
  <c r="O59" i="4"/>
  <c r="X4" i="7"/>
  <c r="X3" i="7" s="1"/>
  <c r="AC9" i="6"/>
  <c r="AD8" i="6"/>
  <c r="X12" i="5"/>
  <c r="X15" i="5"/>
  <c r="D83" i="7"/>
  <c r="S82" i="7"/>
  <c r="K82" i="7"/>
  <c r="R82" i="7"/>
  <c r="I82" i="7"/>
  <c r="Q82" i="7"/>
  <c r="H82" i="7"/>
  <c r="P82" i="7"/>
  <c r="G82" i="7"/>
  <c r="T82" i="7"/>
  <c r="J82" i="7"/>
  <c r="F82" i="7"/>
  <c r="E82" i="7"/>
  <c r="V82" i="7"/>
  <c r="U82" i="7"/>
  <c r="L82" i="7"/>
  <c r="M82" i="7"/>
  <c r="O82" i="7"/>
  <c r="N82" i="7"/>
  <c r="W5" i="7"/>
  <c r="V65" i="7"/>
  <c r="V64" i="7"/>
  <c r="V63" i="7"/>
  <c r="V66" i="7"/>
  <c r="V67" i="7"/>
  <c r="V68" i="7"/>
  <c r="V69" i="7"/>
  <c r="V70" i="7"/>
  <c r="V71" i="7"/>
  <c r="V72" i="7"/>
  <c r="V73" i="7"/>
  <c r="V74" i="7"/>
  <c r="V75" i="7"/>
  <c r="V76" i="7"/>
  <c r="V77" i="7"/>
  <c r="V78" i="7"/>
  <c r="V79" i="7"/>
  <c r="V80" i="7"/>
  <c r="W63" i="7" l="1"/>
  <c r="W65" i="7"/>
  <c r="X5" i="7"/>
  <c r="W64" i="7"/>
  <c r="W66" i="7"/>
  <c r="W67" i="7"/>
  <c r="W68" i="7"/>
  <c r="W69" i="7"/>
  <c r="W70" i="7"/>
  <c r="W71" i="7"/>
  <c r="W72" i="7"/>
  <c r="W73" i="7"/>
  <c r="W74" i="7"/>
  <c r="W75" i="7"/>
  <c r="W76" i="7"/>
  <c r="W77" i="7"/>
  <c r="W78" i="7"/>
  <c r="W79" i="7"/>
  <c r="W80" i="7"/>
  <c r="W81" i="7"/>
  <c r="T83" i="7"/>
  <c r="L83" i="7"/>
  <c r="D84" i="7"/>
  <c r="S83" i="7"/>
  <c r="K83" i="7"/>
  <c r="X83" i="7"/>
  <c r="N83" i="7"/>
  <c r="W83" i="7"/>
  <c r="M83" i="7"/>
  <c r="V83" i="7"/>
  <c r="J83" i="7"/>
  <c r="O83" i="7"/>
  <c r="E83" i="7"/>
  <c r="U83" i="7"/>
  <c r="R83" i="7"/>
  <c r="Q83" i="7"/>
  <c r="P83" i="7"/>
  <c r="F83" i="7"/>
  <c r="I83" i="7"/>
  <c r="H83" i="7"/>
  <c r="G83" i="7"/>
  <c r="U713" i="5"/>
  <c r="Y15" i="5"/>
  <c r="Y12" i="5"/>
  <c r="T657" i="5"/>
  <c r="T656" i="5"/>
  <c r="T655" i="5" s="1"/>
  <c r="S655" i="5"/>
  <c r="W11" i="5"/>
  <c r="V700" i="5"/>
  <c r="V703" i="5" s="1"/>
  <c r="V710" i="5"/>
  <c r="V705" i="5"/>
  <c r="V707" i="5" s="1"/>
  <c r="V712" i="5"/>
  <c r="V709" i="5"/>
  <c r="V711" i="5"/>
  <c r="V21" i="5"/>
  <c r="T28" i="5"/>
  <c r="T23" i="5" s="1"/>
  <c r="U692" i="5"/>
  <c r="U224" i="5"/>
  <c r="U413" i="5"/>
  <c r="U658" i="5" s="1"/>
  <c r="U34" i="5"/>
  <c r="W82" i="7"/>
  <c r="Z675" i="5" a="1"/>
  <c r="Z675" i="5" s="1"/>
  <c r="Z627" i="5"/>
  <c r="Z628" i="5"/>
  <c r="Z698" i="5"/>
  <c r="Z652" i="5"/>
  <c r="Z638" i="5"/>
  <c r="Z6" i="5"/>
  <c r="AA7" i="5"/>
  <c r="AD9" i="6"/>
  <c r="AE8" i="6"/>
  <c r="Y4" i="7"/>
  <c r="Y3" i="7" s="1"/>
  <c r="Z4" i="7" l="1"/>
  <c r="Z3" i="7" s="1"/>
  <c r="AE9" i="6"/>
  <c r="AF8" i="6"/>
  <c r="AA698" i="5"/>
  <c r="AA638" i="5"/>
  <c r="AA652" i="5"/>
  <c r="AA675" i="5" a="1"/>
  <c r="AA675" i="5" s="1"/>
  <c r="AA627" i="5"/>
  <c r="AA628" i="5" s="1"/>
  <c r="AA6" i="5"/>
  <c r="AB7" i="5"/>
  <c r="U656" i="5"/>
  <c r="U655" i="5" s="1"/>
  <c r="U657" i="5"/>
  <c r="U84" i="7"/>
  <c r="M84" i="7"/>
  <c r="E84" i="7"/>
  <c r="T84" i="7"/>
  <c r="L84" i="7"/>
  <c r="D85" i="7"/>
  <c r="O84" i="7"/>
  <c r="X84" i="7"/>
  <c r="N84" i="7"/>
  <c r="W84" i="7"/>
  <c r="K84" i="7"/>
  <c r="P84" i="7"/>
  <c r="F84" i="7"/>
  <c r="V84" i="7"/>
  <c r="S84" i="7"/>
  <c r="R84" i="7"/>
  <c r="Q84" i="7"/>
  <c r="G84" i="7"/>
  <c r="J84" i="7"/>
  <c r="I84" i="7"/>
  <c r="H84" i="7"/>
  <c r="X11" i="5"/>
  <c r="W705" i="5"/>
  <c r="W710" i="5"/>
  <c r="W712" i="5"/>
  <c r="W709" i="5"/>
  <c r="W700" i="5"/>
  <c r="W703" i="5" s="1"/>
  <c r="W711" i="5"/>
  <c r="W21" i="5"/>
  <c r="Z15" i="5"/>
  <c r="Z12" i="5"/>
  <c r="V692" i="5"/>
  <c r="V413" i="5"/>
  <c r="V658" i="5" s="1"/>
  <c r="V224" i="5"/>
  <c r="V34" i="5"/>
  <c r="U28" i="5"/>
  <c r="U23" i="5" s="1"/>
  <c r="V713" i="5"/>
  <c r="X64" i="7"/>
  <c r="X63" i="7"/>
  <c r="X65" i="7"/>
  <c r="Y5" i="7"/>
  <c r="X66" i="7"/>
  <c r="X67" i="7"/>
  <c r="X68" i="7"/>
  <c r="X69" i="7"/>
  <c r="X70" i="7"/>
  <c r="X71" i="7"/>
  <c r="X72" i="7"/>
  <c r="X73" i="7"/>
  <c r="X74" i="7"/>
  <c r="X75" i="7"/>
  <c r="X76" i="7"/>
  <c r="X77" i="7"/>
  <c r="X78" i="7"/>
  <c r="X79" i="7"/>
  <c r="X80" i="7"/>
  <c r="X81" i="7"/>
  <c r="X82" i="7"/>
  <c r="AF9" i="6" l="1"/>
  <c r="AA4" i="7"/>
  <c r="AA3" i="7" s="1"/>
  <c r="AG8" i="6"/>
  <c r="V656" i="5"/>
  <c r="V657" i="5"/>
  <c r="Y64" i="7"/>
  <c r="Y63" i="7"/>
  <c r="Y65" i="7"/>
  <c r="Z5" i="7"/>
  <c r="Y66" i="7"/>
  <c r="Y67" i="7"/>
  <c r="Y68" i="7"/>
  <c r="Y69" i="7"/>
  <c r="Y70" i="7"/>
  <c r="Y71" i="7"/>
  <c r="Y72" i="7"/>
  <c r="Y73" i="7"/>
  <c r="Y74" i="7"/>
  <c r="Y75" i="7"/>
  <c r="Y76" i="7"/>
  <c r="Y77" i="7"/>
  <c r="Y78" i="7"/>
  <c r="Y79" i="7"/>
  <c r="Y80" i="7"/>
  <c r="Y81" i="7"/>
  <c r="Y82" i="7"/>
  <c r="Y83" i="7"/>
  <c r="W692" i="5"/>
  <c r="W224" i="5"/>
  <c r="W34" i="5"/>
  <c r="W413" i="5"/>
  <c r="W658" i="5" s="1"/>
  <c r="W707" i="5"/>
  <c r="X85" i="7"/>
  <c r="V85" i="7"/>
  <c r="N85" i="7"/>
  <c r="F85" i="7"/>
  <c r="D86" i="7"/>
  <c r="U85" i="7"/>
  <c r="M85" i="7"/>
  <c r="E85" i="7"/>
  <c r="T85" i="7"/>
  <c r="L85" i="7"/>
  <c r="R85" i="7"/>
  <c r="G85" i="7"/>
  <c r="Q85" i="7"/>
  <c r="P85" i="7"/>
  <c r="S85" i="7"/>
  <c r="H85" i="7"/>
  <c r="Z85" i="7"/>
  <c r="Y85" i="7"/>
  <c r="W85" i="7"/>
  <c r="I85" i="7"/>
  <c r="O85" i="7"/>
  <c r="K85" i="7"/>
  <c r="J85" i="7"/>
  <c r="AB698" i="5"/>
  <c r="AB675" i="5" a="1"/>
  <c r="AB675" i="5" s="1"/>
  <c r="AB638" i="5"/>
  <c r="AB627" i="5"/>
  <c r="AB628" i="5" s="1"/>
  <c r="AB652" i="5"/>
  <c r="AC7" i="5"/>
  <c r="AB6" i="5"/>
  <c r="AA15" i="5"/>
  <c r="AA12" i="5"/>
  <c r="Y11" i="5"/>
  <c r="X712" i="5"/>
  <c r="X710" i="5"/>
  <c r="X709" i="5"/>
  <c r="X700" i="5"/>
  <c r="X703" i="5" s="1"/>
  <c r="X711" i="5"/>
  <c r="X705" i="5"/>
  <c r="X707" i="5" s="1"/>
  <c r="X21" i="5"/>
  <c r="W713" i="5"/>
  <c r="Y84" i="7"/>
  <c r="V28" i="5"/>
  <c r="V23" i="5" s="1"/>
  <c r="X692" i="5" l="1"/>
  <c r="X34" i="5"/>
  <c r="X413" i="5"/>
  <c r="X658" i="5" s="1"/>
  <c r="X224" i="5"/>
  <c r="W28" i="5"/>
  <c r="W23" i="5" s="1"/>
  <c r="Z64" i="7"/>
  <c r="Z63" i="7"/>
  <c r="AA5" i="7"/>
  <c r="Z65" i="7"/>
  <c r="Z66" i="7"/>
  <c r="Z67" i="7"/>
  <c r="Z68" i="7"/>
  <c r="Z69" i="7"/>
  <c r="Z70" i="7"/>
  <c r="Z71" i="7"/>
  <c r="Z72" i="7"/>
  <c r="Z73" i="7"/>
  <c r="Z74" i="7"/>
  <c r="Z75" i="7"/>
  <c r="Z76" i="7"/>
  <c r="Z77" i="7"/>
  <c r="Z78" i="7"/>
  <c r="Z79" i="7"/>
  <c r="Z80" i="7"/>
  <c r="Z81" i="7"/>
  <c r="Z82" i="7"/>
  <c r="Z83" i="7"/>
  <c r="Z84" i="7"/>
  <c r="AB4" i="7"/>
  <c r="AB3" i="7" s="1"/>
  <c r="AG9" i="6"/>
  <c r="AH8" i="6"/>
  <c r="Z11" i="5"/>
  <c r="Y710" i="5"/>
  <c r="Y705" i="5"/>
  <c r="Y707" i="5" s="1"/>
  <c r="Y711" i="5"/>
  <c r="Y712" i="5"/>
  <c r="Y709" i="5"/>
  <c r="Y700" i="5"/>
  <c r="Y703" i="5" s="1"/>
  <c r="Y21" i="5"/>
  <c r="W656" i="5"/>
  <c r="W655" i="5" s="1"/>
  <c r="W657" i="5"/>
  <c r="V655" i="5"/>
  <c r="AB15" i="5"/>
  <c r="AB12" i="5"/>
  <c r="AC652" i="5"/>
  <c r="AC627" i="5"/>
  <c r="AC628" i="5" s="1"/>
  <c r="AC698" i="5"/>
  <c r="AC638" i="5"/>
  <c r="AC675" i="5" a="1"/>
  <c r="AC675" i="5" s="1"/>
  <c r="AD7" i="5"/>
  <c r="AC6" i="5"/>
  <c r="Y86" i="7"/>
  <c r="Q86" i="7"/>
  <c r="I86" i="7"/>
  <c r="W86" i="7"/>
  <c r="N86" i="7"/>
  <c r="E86" i="7"/>
  <c r="V86" i="7"/>
  <c r="M86" i="7"/>
  <c r="D87" i="7"/>
  <c r="U86" i="7"/>
  <c r="L86" i="7"/>
  <c r="O86" i="7"/>
  <c r="AA86" i="7"/>
  <c r="K86" i="7"/>
  <c r="Z86" i="7"/>
  <c r="J86" i="7"/>
  <c r="P86" i="7"/>
  <c r="X86" i="7"/>
  <c r="T86" i="7"/>
  <c r="S86" i="7"/>
  <c r="R86" i="7"/>
  <c r="H86" i="7"/>
  <c r="G86" i="7"/>
  <c r="F86" i="7"/>
  <c r="X713" i="5"/>
  <c r="AC12" i="5" l="1"/>
  <c r="AC15" i="5"/>
  <c r="AD675" i="5" a="1"/>
  <c r="AD675" i="5" s="1"/>
  <c r="P65" i="4" s="1"/>
  <c r="P22" i="4" s="1"/>
  <c r="AD652" i="5"/>
  <c r="AD628" i="5"/>
  <c r="AD698" i="5"/>
  <c r="AD638" i="5"/>
  <c r="AD627" i="5"/>
  <c r="AD6" i="5"/>
  <c r="AE7" i="5"/>
  <c r="AH9" i="6"/>
  <c r="AI8" i="6"/>
  <c r="AC4" i="7"/>
  <c r="AC3" i="7" s="1"/>
  <c r="X28" i="5"/>
  <c r="X23" i="5" s="1"/>
  <c r="Y713" i="5"/>
  <c r="AA64" i="7"/>
  <c r="AB5" i="7"/>
  <c r="AA63" i="7"/>
  <c r="AA65" i="7"/>
  <c r="AA66" i="7"/>
  <c r="AA67" i="7"/>
  <c r="AA68" i="7"/>
  <c r="AA69" i="7"/>
  <c r="AA70" i="7"/>
  <c r="AA71" i="7"/>
  <c r="AA72" i="7"/>
  <c r="AA73" i="7"/>
  <c r="AA74" i="7"/>
  <c r="AA75" i="7"/>
  <c r="AA76" i="7"/>
  <c r="AA77" i="7"/>
  <c r="AA78" i="7"/>
  <c r="AA79" i="7"/>
  <c r="AA80" i="7"/>
  <c r="AA81" i="7"/>
  <c r="AA82" i="7"/>
  <c r="AA83" i="7"/>
  <c r="AA84" i="7"/>
  <c r="AA85" i="7"/>
  <c r="Z87" i="7"/>
  <c r="R87" i="7"/>
  <c r="J87" i="7"/>
  <c r="X87" i="7"/>
  <c r="O87" i="7"/>
  <c r="F87" i="7"/>
  <c r="W87" i="7"/>
  <c r="N87" i="7"/>
  <c r="E87" i="7"/>
  <c r="V87" i="7"/>
  <c r="M87" i="7"/>
  <c r="D88" i="7"/>
  <c r="Y87" i="7"/>
  <c r="I87" i="7"/>
  <c r="U87" i="7"/>
  <c r="H87" i="7"/>
  <c r="T87" i="7"/>
  <c r="G87" i="7"/>
  <c r="AA87" i="7"/>
  <c r="K87" i="7"/>
  <c r="S87" i="7"/>
  <c r="Q87" i="7"/>
  <c r="P87" i="7"/>
  <c r="L87" i="7"/>
  <c r="AB87" i="7"/>
  <c r="Y692" i="5"/>
  <c r="Y413" i="5"/>
  <c r="Y658" i="5" s="1"/>
  <c r="Y224" i="5"/>
  <c r="Y34" i="5"/>
  <c r="X656" i="5"/>
  <c r="X657" i="5"/>
  <c r="AA11" i="5"/>
  <c r="Z709" i="5"/>
  <c r="Z705" i="5"/>
  <c r="Z707" i="5" s="1"/>
  <c r="Z712" i="5"/>
  <c r="Z711" i="5"/>
  <c r="Z700" i="5"/>
  <c r="Z703" i="5" s="1"/>
  <c r="Z710" i="5"/>
  <c r="Z21" i="5"/>
  <c r="Y657" i="5" l="1"/>
  <c r="Y656" i="5"/>
  <c r="AC5" i="7"/>
  <c r="AB63" i="7"/>
  <c r="AB64" i="7"/>
  <c r="AB65" i="7"/>
  <c r="AB66" i="7"/>
  <c r="AB67" i="7"/>
  <c r="AB68" i="7"/>
  <c r="AB69" i="7"/>
  <c r="AB70" i="7"/>
  <c r="AB71" i="7"/>
  <c r="AB72" i="7"/>
  <c r="AB73" i="7"/>
  <c r="AB74" i="7"/>
  <c r="AB75" i="7"/>
  <c r="AB76" i="7"/>
  <c r="AB77" i="7"/>
  <c r="AB78" i="7"/>
  <c r="AB79" i="7"/>
  <c r="AB80" i="7"/>
  <c r="AB81" i="7"/>
  <c r="AB82" i="7"/>
  <c r="AB83" i="7"/>
  <c r="AB84" i="7"/>
  <c r="AB85" i="7"/>
  <c r="AB86" i="7"/>
  <c r="AI9" i="6"/>
  <c r="AD4" i="7"/>
  <c r="AD3" i="7" s="1"/>
  <c r="AJ8" i="6"/>
  <c r="X655" i="5"/>
  <c r="AE638" i="5"/>
  <c r="AE675" i="5" a="1"/>
  <c r="AE675" i="5" s="1"/>
  <c r="AE698" i="5"/>
  <c r="AE628" i="5"/>
  <c r="AE627" i="5"/>
  <c r="AE4" i="5"/>
  <c r="AE6" i="5"/>
  <c r="AF7" i="5"/>
  <c r="AE8" i="5"/>
  <c r="Z692" i="5"/>
  <c r="Z34" i="5"/>
  <c r="Z28" i="5" s="1"/>
  <c r="Z23" i="5" s="1"/>
  <c r="Z413" i="5"/>
  <c r="Z658" i="5" s="1"/>
  <c r="Z224" i="5"/>
  <c r="D89" i="7"/>
  <c r="AA88" i="7"/>
  <c r="S88" i="7"/>
  <c r="K88" i="7"/>
  <c r="Y88" i="7"/>
  <c r="P88" i="7"/>
  <c r="G88" i="7"/>
  <c r="X88" i="7"/>
  <c r="O88" i="7"/>
  <c r="F88" i="7"/>
  <c r="W88" i="7"/>
  <c r="N88" i="7"/>
  <c r="E88" i="7"/>
  <c r="AC88" i="7"/>
  <c r="T88" i="7"/>
  <c r="R88" i="7"/>
  <c r="Q88" i="7"/>
  <c r="U88" i="7"/>
  <c r="H88" i="7"/>
  <c r="M88" i="7"/>
  <c r="L88" i="7"/>
  <c r="J88" i="7"/>
  <c r="I88" i="7"/>
  <c r="V88" i="7"/>
  <c r="Z88" i="7"/>
  <c r="AB88" i="7"/>
  <c r="Z713" i="5"/>
  <c r="Y28" i="5"/>
  <c r="Y23" i="5" s="1"/>
  <c r="AB11" i="5"/>
  <c r="AA712" i="5"/>
  <c r="AA700" i="5"/>
  <c r="AA703" i="5" s="1"/>
  <c r="AA709" i="5"/>
  <c r="AA710" i="5"/>
  <c r="AA711" i="5"/>
  <c r="AA705" i="5"/>
  <c r="AA707" i="5" s="1"/>
  <c r="AA21" i="5"/>
  <c r="AD12" i="5"/>
  <c r="AD15" i="5"/>
  <c r="AE12" i="5" l="1"/>
  <c r="AE15" i="5"/>
  <c r="AA692" i="5"/>
  <c r="AA413" i="5"/>
  <c r="AA658" i="5" s="1"/>
  <c r="AA34" i="5"/>
  <c r="AA28" i="5" s="1"/>
  <c r="AA23" i="5" s="1"/>
  <c r="AA224" i="5"/>
  <c r="Z657" i="5"/>
  <c r="Z656" i="5"/>
  <c r="Z655" i="5" s="1"/>
  <c r="AC11" i="5"/>
  <c r="AB705" i="5"/>
  <c r="AB707" i="5" s="1"/>
  <c r="AB712" i="5"/>
  <c r="AB700" i="5"/>
  <c r="AB703" i="5" s="1"/>
  <c r="AB711" i="5"/>
  <c r="AB710" i="5"/>
  <c r="AB709" i="5"/>
  <c r="AB21" i="5"/>
  <c r="AD5" i="7"/>
  <c r="AC65" i="7"/>
  <c r="AC64" i="7"/>
  <c r="AC63" i="7"/>
  <c r="AC66" i="7"/>
  <c r="AC67" i="7"/>
  <c r="AC68" i="7"/>
  <c r="AC69" i="7"/>
  <c r="AC70" i="7"/>
  <c r="AC71" i="7"/>
  <c r="AC72" i="7"/>
  <c r="AC73" i="7"/>
  <c r="AC74" i="7"/>
  <c r="AC75" i="7"/>
  <c r="AC76" i="7"/>
  <c r="AC77" i="7"/>
  <c r="AC78" i="7"/>
  <c r="AC79" i="7"/>
  <c r="AC80" i="7"/>
  <c r="AC81" i="7"/>
  <c r="AC82" i="7"/>
  <c r="AC83" i="7"/>
  <c r="AC84" i="7"/>
  <c r="AC85" i="7"/>
  <c r="AC86" i="7"/>
  <c r="AC87" i="7"/>
  <c r="AK8" i="6"/>
  <c r="AJ9" i="6"/>
  <c r="AE4" i="7"/>
  <c r="AE3" i="7" s="1"/>
  <c r="AF638" i="5"/>
  <c r="AF627" i="5"/>
  <c r="AF628" i="5" s="1"/>
  <c r="AF698" i="5"/>
  <c r="AF652" i="5"/>
  <c r="AF675" i="5" a="1"/>
  <c r="AF675" i="5" s="1"/>
  <c r="AG7" i="5"/>
  <c r="AF6" i="5"/>
  <c r="AA713" i="5"/>
  <c r="AB89" i="7"/>
  <c r="T89" i="7"/>
  <c r="L89" i="7"/>
  <c r="Z89" i="7"/>
  <c r="Q89" i="7"/>
  <c r="H89" i="7"/>
  <c r="Y89" i="7"/>
  <c r="P89" i="7"/>
  <c r="G89" i="7"/>
  <c r="X89" i="7"/>
  <c r="O89" i="7"/>
  <c r="F89" i="7"/>
  <c r="AD89" i="7"/>
  <c r="U89" i="7"/>
  <c r="K89" i="7"/>
  <c r="AC89" i="7"/>
  <c r="J89" i="7"/>
  <c r="AA89" i="7"/>
  <c r="I89" i="7"/>
  <c r="W89" i="7"/>
  <c r="E89" i="7"/>
  <c r="D90" i="7"/>
  <c r="M89" i="7"/>
  <c r="V89" i="7"/>
  <c r="S89" i="7"/>
  <c r="R89" i="7"/>
  <c r="N89" i="7"/>
  <c r="Y655" i="5"/>
  <c r="AD11" i="5" l="1"/>
  <c r="AC711" i="5"/>
  <c r="AC705" i="5"/>
  <c r="AC707" i="5" s="1"/>
  <c r="AC700" i="5"/>
  <c r="AC703" i="5" s="1"/>
  <c r="AC710" i="5"/>
  <c r="AC709" i="5"/>
  <c r="AC712" i="5"/>
  <c r="AC21" i="5"/>
  <c r="AE5" i="7"/>
  <c r="AD64" i="7"/>
  <c r="AD65" i="7"/>
  <c r="AD63" i="7"/>
  <c r="AD66" i="7"/>
  <c r="AD67" i="7"/>
  <c r="AD68" i="7"/>
  <c r="AD69" i="7"/>
  <c r="AD70" i="7"/>
  <c r="AD71" i="7"/>
  <c r="AD72" i="7"/>
  <c r="AD73" i="7"/>
  <c r="AD74" i="7"/>
  <c r="AD75" i="7"/>
  <c r="AD76" i="7"/>
  <c r="AD77" i="7"/>
  <c r="AD78" i="7"/>
  <c r="AD79" i="7"/>
  <c r="AD80" i="7"/>
  <c r="AD81" i="7"/>
  <c r="AD82" i="7"/>
  <c r="AD83" i="7"/>
  <c r="AD84" i="7"/>
  <c r="AD85" i="7"/>
  <c r="AD86" i="7"/>
  <c r="AD87" i="7"/>
  <c r="AD88" i="7"/>
  <c r="AB713" i="5"/>
  <c r="AF12" i="5"/>
  <c r="AF15" i="5"/>
  <c r="AC90" i="7"/>
  <c r="U90" i="7"/>
  <c r="M90" i="7"/>
  <c r="E90" i="7"/>
  <c r="AA90" i="7"/>
  <c r="R90" i="7"/>
  <c r="I90" i="7"/>
  <c r="Z90" i="7"/>
  <c r="Q90" i="7"/>
  <c r="H90" i="7"/>
  <c r="Y90" i="7"/>
  <c r="P90" i="7"/>
  <c r="G90" i="7"/>
  <c r="D91" i="7"/>
  <c r="AE90" i="7"/>
  <c r="V90" i="7"/>
  <c r="L90" i="7"/>
  <c r="T90" i="7"/>
  <c r="S90" i="7"/>
  <c r="O90" i="7"/>
  <c r="W90" i="7"/>
  <c r="AD90" i="7"/>
  <c r="AB90" i="7"/>
  <c r="X90" i="7"/>
  <c r="F90" i="7"/>
  <c r="N90" i="7"/>
  <c r="K90" i="7"/>
  <c r="J90" i="7"/>
  <c r="AA657" i="5"/>
  <c r="AA656" i="5"/>
  <c r="AA655" i="5" s="1"/>
  <c r="AG698" i="5"/>
  <c r="AG652" i="5"/>
  <c r="AG628" i="5"/>
  <c r="AG638" i="5"/>
  <c r="AG627" i="5"/>
  <c r="AG675" i="5" a="1"/>
  <c r="AG675" i="5" s="1"/>
  <c r="AH7" i="5"/>
  <c r="AG6" i="5"/>
  <c r="AL8" i="6"/>
  <c r="AF4" i="7"/>
  <c r="AF3" i="7" s="1"/>
  <c r="AK9" i="6"/>
  <c r="AB692" i="5"/>
  <c r="AB224" i="5"/>
  <c r="AB34" i="5"/>
  <c r="AB413" i="5"/>
  <c r="AB658" i="5" s="1"/>
  <c r="AD91" i="7" l="1"/>
  <c r="V91" i="7"/>
  <c r="N91" i="7"/>
  <c r="F91" i="7"/>
  <c r="D92" i="7"/>
  <c r="AB91" i="7"/>
  <c r="S91" i="7"/>
  <c r="J91" i="7"/>
  <c r="AA91" i="7"/>
  <c r="R91" i="7"/>
  <c r="I91" i="7"/>
  <c r="Z91" i="7"/>
  <c r="Q91" i="7"/>
  <c r="H91" i="7"/>
  <c r="W91" i="7"/>
  <c r="M91" i="7"/>
  <c r="AE91" i="7"/>
  <c r="L91" i="7"/>
  <c r="AC91" i="7"/>
  <c r="K91" i="7"/>
  <c r="Y91" i="7"/>
  <c r="G91" i="7"/>
  <c r="O91" i="7"/>
  <c r="E91" i="7"/>
  <c r="P91" i="7"/>
  <c r="U91" i="7"/>
  <c r="T91" i="7"/>
  <c r="X91" i="7"/>
  <c r="AC692" i="5"/>
  <c r="AC224" i="5"/>
  <c r="AC413" i="5"/>
  <c r="AC658" i="5" s="1"/>
  <c r="AC34" i="5"/>
  <c r="AC28" i="5" s="1"/>
  <c r="AC23" i="5" s="1"/>
  <c r="AE11" i="5"/>
  <c r="AD700" i="5"/>
  <c r="AD703" i="5" s="1"/>
  <c r="P80" i="4" s="1"/>
  <c r="P30" i="4" s="1"/>
  <c r="AD705" i="5"/>
  <c r="AD710" i="5"/>
  <c r="AD712" i="5"/>
  <c r="AD709" i="5"/>
  <c r="AD711" i="5"/>
  <c r="AD21" i="5"/>
  <c r="AB28" i="5"/>
  <c r="AB23" i="5" s="1"/>
  <c r="AB657" i="5"/>
  <c r="AB656" i="5"/>
  <c r="AG15" i="5"/>
  <c r="AG12" i="5"/>
  <c r="AC713" i="5"/>
  <c r="AE63" i="7"/>
  <c r="AE65" i="7"/>
  <c r="AF5" i="7"/>
  <c r="AF91" i="7" s="1"/>
  <c r="AE64" i="7"/>
  <c r="AE66" i="7"/>
  <c r="AE67" i="7"/>
  <c r="AE68" i="7"/>
  <c r="AE69" i="7"/>
  <c r="AE70" i="7"/>
  <c r="AE71" i="7"/>
  <c r="AE72" i="7"/>
  <c r="AE73" i="7"/>
  <c r="AE74" i="7"/>
  <c r="AE75" i="7"/>
  <c r="AE76" i="7"/>
  <c r="AE77" i="7"/>
  <c r="AE78" i="7"/>
  <c r="AE79" i="7"/>
  <c r="AE80" i="7"/>
  <c r="AE81" i="7"/>
  <c r="AE82" i="7"/>
  <c r="AE83" i="7"/>
  <c r="AE84" i="7"/>
  <c r="AE85" i="7"/>
  <c r="AE86" i="7"/>
  <c r="AE87" i="7"/>
  <c r="AE88" i="7"/>
  <c r="AE89" i="7"/>
  <c r="AH675" i="5" a="1"/>
  <c r="AH675" i="5" s="1"/>
  <c r="AH698" i="5"/>
  <c r="AH652" i="5"/>
  <c r="AH638" i="5"/>
  <c r="AH627" i="5"/>
  <c r="AH628" i="5" s="1"/>
  <c r="AH6" i="5"/>
  <c r="AI7" i="5"/>
  <c r="AL9" i="6"/>
  <c r="AM8" i="6"/>
  <c r="AG4" i="7"/>
  <c r="AG3" i="7" s="1"/>
  <c r="AH4" i="7" l="1"/>
  <c r="AH3" i="7" s="1"/>
  <c r="AN8" i="6"/>
  <c r="AM9" i="6"/>
  <c r="AH15" i="5"/>
  <c r="AH12" i="5"/>
  <c r="AF11" i="5"/>
  <c r="AE705" i="5"/>
  <c r="AE711" i="5"/>
  <c r="AE709" i="5"/>
  <c r="AE700" i="5"/>
  <c r="AE703" i="5" s="1"/>
  <c r="AE710" i="5"/>
  <c r="AE712" i="5"/>
  <c r="AE21" i="5"/>
  <c r="AC656" i="5"/>
  <c r="AC657" i="5"/>
  <c r="AB655" i="5"/>
  <c r="AD713" i="5"/>
  <c r="P81" i="4"/>
  <c r="P31" i="4" s="1"/>
  <c r="AF64" i="7"/>
  <c r="AF63" i="7"/>
  <c r="AF65" i="7"/>
  <c r="AG5" i="7"/>
  <c r="AF66" i="7"/>
  <c r="AF67" i="7"/>
  <c r="AF68" i="7"/>
  <c r="AF69" i="7"/>
  <c r="AF70" i="7"/>
  <c r="AF71" i="7"/>
  <c r="AF72" i="7"/>
  <c r="AF73" i="7"/>
  <c r="AF74" i="7"/>
  <c r="AF75" i="7"/>
  <c r="AF76" i="7"/>
  <c r="AF77" i="7"/>
  <c r="AF78" i="7"/>
  <c r="AF79" i="7"/>
  <c r="AF80" i="7"/>
  <c r="AF81" i="7"/>
  <c r="AF82" i="7"/>
  <c r="AF83" i="7"/>
  <c r="AF84" i="7"/>
  <c r="AF85" i="7"/>
  <c r="AF86" i="7"/>
  <c r="AF87" i="7"/>
  <c r="AF88" i="7"/>
  <c r="AF89" i="7"/>
  <c r="AF90" i="7"/>
  <c r="AD707" i="5"/>
  <c r="P78" i="4"/>
  <c r="P77" i="4" s="1"/>
  <c r="P29" i="4" s="1"/>
  <c r="AI638" i="5"/>
  <c r="AI698" i="5"/>
  <c r="AI675" i="5" a="1"/>
  <c r="AI675" i="5" s="1"/>
  <c r="AI652" i="5"/>
  <c r="AI627" i="5"/>
  <c r="AI628" i="5" s="1"/>
  <c r="AI6" i="5"/>
  <c r="AJ7" i="5"/>
  <c r="AD692" i="5"/>
  <c r="P73" i="4" s="1"/>
  <c r="P27" i="4" s="1"/>
  <c r="P48" i="4"/>
  <c r="AD34" i="5"/>
  <c r="AD28" i="5" s="1"/>
  <c r="AD23" i="5" s="1"/>
  <c r="AD413" i="5"/>
  <c r="AD658" i="5" s="1"/>
  <c r="AD224" i="5"/>
  <c r="AE92" i="7"/>
  <c r="W92" i="7"/>
  <c r="O92" i="7"/>
  <c r="G92" i="7"/>
  <c r="AD92" i="7"/>
  <c r="V92" i="7"/>
  <c r="N92" i="7"/>
  <c r="F92" i="7"/>
  <c r="Z92" i="7"/>
  <c r="P92" i="7"/>
  <c r="Y92" i="7"/>
  <c r="M92" i="7"/>
  <c r="X92" i="7"/>
  <c r="L92" i="7"/>
  <c r="AC92" i="7"/>
  <c r="S92" i="7"/>
  <c r="I92" i="7"/>
  <c r="AB92" i="7"/>
  <c r="H92" i="7"/>
  <c r="AA92" i="7"/>
  <c r="E92" i="7"/>
  <c r="D93" i="7"/>
  <c r="U92" i="7"/>
  <c r="AF92" i="7"/>
  <c r="J92" i="7"/>
  <c r="T92" i="7"/>
  <c r="R92" i="7"/>
  <c r="Q92" i="7"/>
  <c r="K92" i="7"/>
  <c r="AG92" i="7"/>
  <c r="AG11" i="5" l="1"/>
  <c r="AF712" i="5"/>
  <c r="AF711" i="5"/>
  <c r="AF709" i="5"/>
  <c r="AF705" i="5"/>
  <c r="AF707" i="5" s="1"/>
  <c r="AF710" i="5"/>
  <c r="AF700" i="5"/>
  <c r="AF703" i="5" s="1"/>
  <c r="AF21" i="5"/>
  <c r="AD656" i="5"/>
  <c r="AD655" i="5" s="1"/>
  <c r="AD657" i="5"/>
  <c r="AG65" i="7"/>
  <c r="AG64" i="7"/>
  <c r="AG63" i="7"/>
  <c r="AH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J698" i="5"/>
  <c r="AJ638" i="5"/>
  <c r="AJ628" i="5"/>
  <c r="AJ627" i="5"/>
  <c r="AJ652" i="5"/>
  <c r="AJ675" i="5" a="1"/>
  <c r="AJ675" i="5" s="1"/>
  <c r="AK7" i="5"/>
  <c r="AJ6" i="5"/>
  <c r="AE713" i="5"/>
  <c r="P17" i="4"/>
  <c r="AI15" i="5"/>
  <c r="AI12" i="5"/>
  <c r="AC655" i="5"/>
  <c r="AN9" i="6"/>
  <c r="AI4" i="7"/>
  <c r="AI3" i="7" s="1"/>
  <c r="AO8" i="6"/>
  <c r="AE692" i="5"/>
  <c r="AE34" i="5"/>
  <c r="AE28" i="5" s="1"/>
  <c r="AE23" i="5" s="1"/>
  <c r="AE413" i="5"/>
  <c r="AE658" i="5" s="1"/>
  <c r="AE224" i="5"/>
  <c r="AE707" i="5"/>
  <c r="AF93" i="7"/>
  <c r="X93" i="7"/>
  <c r="P93" i="7"/>
  <c r="H93" i="7"/>
  <c r="AE93" i="7"/>
  <c r="W93" i="7"/>
  <c r="O93" i="7"/>
  <c r="G93" i="7"/>
  <c r="AD93" i="7"/>
  <c r="V93" i="7"/>
  <c r="N93" i="7"/>
  <c r="F93" i="7"/>
  <c r="U93" i="7"/>
  <c r="J93" i="7"/>
  <c r="AH93" i="7"/>
  <c r="T93" i="7"/>
  <c r="I93" i="7"/>
  <c r="AG93" i="7"/>
  <c r="S93" i="7"/>
  <c r="E93" i="7"/>
  <c r="AA93" i="7"/>
  <c r="M93" i="7"/>
  <c r="L93" i="7"/>
  <c r="K93" i="7"/>
  <c r="AC93" i="7"/>
  <c r="D94" i="7"/>
  <c r="Q93" i="7"/>
  <c r="R93" i="7"/>
  <c r="Y93" i="7"/>
  <c r="AB93" i="7"/>
  <c r="Z93" i="7"/>
  <c r="AK652" i="5" l="1"/>
  <c r="AK698" i="5"/>
  <c r="AK675" i="5" a="1"/>
  <c r="AK675" i="5" s="1"/>
  <c r="AK627" i="5"/>
  <c r="AK628" i="5"/>
  <c r="AK638" i="5"/>
  <c r="AL7" i="5"/>
  <c r="AK6" i="5"/>
  <c r="AJ15" i="5"/>
  <c r="AJ12" i="5"/>
  <c r="P59" i="4"/>
  <c r="AF692" i="5"/>
  <c r="AF34" i="5"/>
  <c r="AF224" i="5"/>
  <c r="AF413" i="5"/>
  <c r="AF658" i="5" s="1"/>
  <c r="AJ4" i="7"/>
  <c r="AJ3" i="7" s="1"/>
  <c r="AP8" i="6"/>
  <c r="AO9" i="6"/>
  <c r="AH11" i="5"/>
  <c r="AG710" i="5"/>
  <c r="AG700" i="5"/>
  <c r="AG703" i="5" s="1"/>
  <c r="AG711" i="5"/>
  <c r="AG712" i="5"/>
  <c r="AG705" i="5"/>
  <c r="AG709" i="5"/>
  <c r="AG21" i="5"/>
  <c r="AH64" i="7"/>
  <c r="AH63" i="7"/>
  <c r="AI5"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H92" i="7"/>
  <c r="AG94" i="7"/>
  <c r="Y94" i="7"/>
  <c r="Q94" i="7"/>
  <c r="I94" i="7"/>
  <c r="AF94" i="7"/>
  <c r="X94" i="7"/>
  <c r="P94" i="7"/>
  <c r="H94" i="7"/>
  <c r="AE94" i="7"/>
  <c r="W94" i="7"/>
  <c r="O94" i="7"/>
  <c r="G94" i="7"/>
  <c r="V94" i="7"/>
  <c r="K94" i="7"/>
  <c r="U94" i="7"/>
  <c r="J94" i="7"/>
  <c r="AH94" i="7"/>
  <c r="T94" i="7"/>
  <c r="F94" i="7"/>
  <c r="D95" i="7"/>
  <c r="AB94" i="7"/>
  <c r="N94" i="7"/>
  <c r="AA94" i="7"/>
  <c r="Z94" i="7"/>
  <c r="S94" i="7"/>
  <c r="AC94" i="7"/>
  <c r="AD94" i="7"/>
  <c r="E94" i="7"/>
  <c r="R94" i="7"/>
  <c r="M94" i="7"/>
  <c r="L94" i="7"/>
  <c r="AE656" i="5"/>
  <c r="AE655" i="5" s="1"/>
  <c r="AE657" i="5"/>
  <c r="AF713" i="5"/>
  <c r="AF656" i="5" l="1"/>
  <c r="AF655" i="5" s="1"/>
  <c r="AF657" i="5"/>
  <c r="AQ8" i="6"/>
  <c r="AK4" i="7"/>
  <c r="AK3" i="7" s="1"/>
  <c r="AP9" i="6"/>
  <c r="AI65" i="7"/>
  <c r="AI64" i="7"/>
  <c r="AJ5" i="7"/>
  <c r="AI63"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G692" i="5"/>
  <c r="AG34" i="5"/>
  <c r="AG413" i="5"/>
  <c r="AG658" i="5" s="1"/>
  <c r="AG224" i="5"/>
  <c r="AH95" i="7"/>
  <c r="Z95" i="7"/>
  <c r="R95" i="7"/>
  <c r="J95" i="7"/>
  <c r="AG95" i="7"/>
  <c r="Y95" i="7"/>
  <c r="Q95" i="7"/>
  <c r="I95" i="7"/>
  <c r="AF95" i="7"/>
  <c r="X95" i="7"/>
  <c r="P95" i="7"/>
  <c r="H95" i="7"/>
  <c r="D96" i="7"/>
  <c r="AI95" i="7"/>
  <c r="AA95" i="7"/>
  <c r="S95" i="7"/>
  <c r="K95" i="7"/>
  <c r="AC95" i="7"/>
  <c r="M95" i="7"/>
  <c r="AB95" i="7"/>
  <c r="L95" i="7"/>
  <c r="W95" i="7"/>
  <c r="G95" i="7"/>
  <c r="AJ95" i="7"/>
  <c r="T95" i="7"/>
  <c r="O95" i="7"/>
  <c r="N95" i="7"/>
  <c r="F95" i="7"/>
  <c r="U95" i="7"/>
  <c r="AE95" i="7"/>
  <c r="AD95" i="7"/>
  <c r="V95" i="7"/>
  <c r="E95" i="7"/>
  <c r="AI94" i="7"/>
  <c r="AI11" i="5"/>
  <c r="AH711" i="5"/>
  <c r="AH710" i="5"/>
  <c r="AH700" i="5"/>
  <c r="AH703" i="5" s="1"/>
  <c r="AH705" i="5"/>
  <c r="AH707" i="5" s="1"/>
  <c r="AH709" i="5"/>
  <c r="AH712" i="5"/>
  <c r="AH21" i="5"/>
  <c r="AK12" i="5"/>
  <c r="AK15" i="5"/>
  <c r="AL675" i="5" a="1"/>
  <c r="AL675" i="5" s="1"/>
  <c r="AL652" i="5"/>
  <c r="AL627" i="5"/>
  <c r="AL628" i="5"/>
  <c r="AL698" i="5"/>
  <c r="AL638" i="5"/>
  <c r="AL6" i="5"/>
  <c r="AM7" i="5"/>
  <c r="AG713" i="5"/>
  <c r="AG707" i="5"/>
  <c r="AF28" i="5"/>
  <c r="AF23" i="5" s="1"/>
  <c r="AM638" i="5" l="1"/>
  <c r="AM652" i="5"/>
  <c r="AM627" i="5"/>
  <c r="AM628" i="5" s="1"/>
  <c r="AM675" i="5" a="1"/>
  <c r="AM675" i="5" s="1"/>
  <c r="AM698" i="5"/>
  <c r="AM6" i="5"/>
  <c r="AN7" i="5"/>
  <c r="AI96" i="7"/>
  <c r="AA96" i="7"/>
  <c r="S96" i="7"/>
  <c r="K96" i="7"/>
  <c r="AH96" i="7"/>
  <c r="Z96" i="7"/>
  <c r="R96" i="7"/>
  <c r="J96" i="7"/>
  <c r="D97" i="7"/>
  <c r="AG96" i="7"/>
  <c r="Y96" i="7"/>
  <c r="Q96" i="7"/>
  <c r="I96" i="7"/>
  <c r="AJ96" i="7"/>
  <c r="AB96" i="7"/>
  <c r="T96" i="7"/>
  <c r="L96" i="7"/>
  <c r="AD96" i="7"/>
  <c r="N96" i="7"/>
  <c r="AC96" i="7"/>
  <c r="M96" i="7"/>
  <c r="X96" i="7"/>
  <c r="H96" i="7"/>
  <c r="U96" i="7"/>
  <c r="E96" i="7"/>
  <c r="P96" i="7"/>
  <c r="O96" i="7"/>
  <c r="G96" i="7"/>
  <c r="V96" i="7"/>
  <c r="AF96" i="7"/>
  <c r="AE96" i="7"/>
  <c r="W96" i="7"/>
  <c r="F96" i="7"/>
  <c r="AR8" i="6"/>
  <c r="AL4" i="7"/>
  <c r="AL3" i="7" s="1"/>
  <c r="AQ9" i="6"/>
  <c r="AH692" i="5"/>
  <c r="AH413" i="5"/>
  <c r="AH658" i="5" s="1"/>
  <c r="AH224" i="5"/>
  <c r="AH34" i="5"/>
  <c r="AG657" i="5"/>
  <c r="AG656" i="5"/>
  <c r="AJ11" i="5"/>
  <c r="AI712" i="5"/>
  <c r="AI700" i="5"/>
  <c r="AI703" i="5" s="1"/>
  <c r="AI709" i="5"/>
  <c r="AI711" i="5"/>
  <c r="AI705" i="5"/>
  <c r="AI710" i="5"/>
  <c r="AI21" i="5"/>
  <c r="AL12" i="5"/>
  <c r="AL15" i="5"/>
  <c r="AK5" i="7"/>
  <c r="AJ65" i="7"/>
  <c r="AJ63" i="7"/>
  <c r="AJ64"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J94" i="7"/>
  <c r="AH713" i="5"/>
  <c r="AG28" i="5"/>
  <c r="AG23" i="5" s="1"/>
  <c r="AI707" i="5" l="1"/>
  <c r="AM12" i="5"/>
  <c r="AM15" i="5"/>
  <c r="AH28" i="5"/>
  <c r="AH23" i="5" s="1"/>
  <c r="AH657" i="5"/>
  <c r="AH656" i="5"/>
  <c r="AS8" i="6"/>
  <c r="AR9" i="6"/>
  <c r="AM4" i="7"/>
  <c r="AM3" i="7" s="1"/>
  <c r="D98" i="7"/>
  <c r="AI97" i="7"/>
  <c r="AA97" i="7"/>
  <c r="S97" i="7"/>
  <c r="K97" i="7"/>
  <c r="AG97" i="7"/>
  <c r="X97" i="7"/>
  <c r="O97" i="7"/>
  <c r="F97" i="7"/>
  <c r="AF97" i="7"/>
  <c r="W97" i="7"/>
  <c r="N97" i="7"/>
  <c r="E97" i="7"/>
  <c r="AE97" i="7"/>
  <c r="V97" i="7"/>
  <c r="M97" i="7"/>
  <c r="AH97" i="7"/>
  <c r="Y97" i="7"/>
  <c r="P97" i="7"/>
  <c r="G97" i="7"/>
  <c r="AK97" i="7"/>
  <c r="R97" i="7"/>
  <c r="AJ97" i="7"/>
  <c r="Q97" i="7"/>
  <c r="AD97" i="7"/>
  <c r="L97" i="7"/>
  <c r="Z97" i="7"/>
  <c r="H97" i="7"/>
  <c r="U97" i="7"/>
  <c r="T97" i="7"/>
  <c r="J97" i="7"/>
  <c r="AB97" i="7"/>
  <c r="AL97" i="7"/>
  <c r="AC97" i="7"/>
  <c r="I97" i="7"/>
  <c r="AI713" i="5"/>
  <c r="AL5" i="7"/>
  <c r="AK64" i="7"/>
  <c r="AK63"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11" i="5"/>
  <c r="AJ712" i="5"/>
  <c r="AJ711" i="5"/>
  <c r="AJ710" i="5"/>
  <c r="AJ700" i="5"/>
  <c r="AJ703" i="5" s="1"/>
  <c r="AJ705" i="5"/>
  <c r="AJ707" i="5" s="1"/>
  <c r="AJ709" i="5"/>
  <c r="AJ21" i="5"/>
  <c r="AN638" i="5"/>
  <c r="AN628" i="5"/>
  <c r="AN627" i="5"/>
  <c r="AN698" i="5"/>
  <c r="AN652" i="5"/>
  <c r="AN675" i="5" a="1"/>
  <c r="AN675" i="5" s="1"/>
  <c r="AN6" i="5"/>
  <c r="AO7" i="5"/>
  <c r="AI692" i="5"/>
  <c r="AI413" i="5"/>
  <c r="AI658" i="5" s="1"/>
  <c r="AI224" i="5"/>
  <c r="AI34" i="5"/>
  <c r="AG655" i="5"/>
  <c r="AK96" i="7"/>
  <c r="AN12" i="5" l="1"/>
  <c r="AN15" i="5"/>
  <c r="AJ692" i="5"/>
  <c r="AJ34" i="5"/>
  <c r="AJ413" i="5"/>
  <c r="AJ658" i="5" s="1"/>
  <c r="AJ224" i="5"/>
  <c r="AI28" i="5"/>
  <c r="AI23" i="5" s="1"/>
  <c r="AL11" i="5"/>
  <c r="AK700" i="5"/>
  <c r="AK703" i="5" s="1"/>
  <c r="AK709" i="5"/>
  <c r="AK712" i="5"/>
  <c r="AK710" i="5"/>
  <c r="AK705" i="5"/>
  <c r="AK707" i="5" s="1"/>
  <c r="AK711" i="5"/>
  <c r="AK21" i="5"/>
  <c r="AI657" i="5"/>
  <c r="AI656" i="5"/>
  <c r="AO698" i="5"/>
  <c r="AO652" i="5"/>
  <c r="AO675" i="5" a="1"/>
  <c r="AO675" i="5" s="1"/>
  <c r="AO638" i="5"/>
  <c r="AO627" i="5"/>
  <c r="AO628" i="5"/>
  <c r="AO6" i="5"/>
  <c r="AP7" i="5"/>
  <c r="AJ713" i="5"/>
  <c r="AM5" i="7"/>
  <c r="AL63" i="7"/>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96" i="7"/>
  <c r="AN4" i="7"/>
  <c r="AN3" i="7" s="1"/>
  <c r="AS9" i="6"/>
  <c r="AT8" i="6"/>
  <c r="AJ98" i="7"/>
  <c r="AB98" i="7"/>
  <c r="T98" i="7"/>
  <c r="L98" i="7"/>
  <c r="AH98" i="7"/>
  <c r="Y98" i="7"/>
  <c r="P98" i="7"/>
  <c r="G98" i="7"/>
  <c r="AG98" i="7"/>
  <c r="X98" i="7"/>
  <c r="O98" i="7"/>
  <c r="F98" i="7"/>
  <c r="AF98" i="7"/>
  <c r="W98" i="7"/>
  <c r="N98" i="7"/>
  <c r="E98" i="7"/>
  <c r="AI98" i="7"/>
  <c r="Z98" i="7"/>
  <c r="Q98" i="7"/>
  <c r="H98" i="7"/>
  <c r="AC98" i="7"/>
  <c r="J98" i="7"/>
  <c r="AA98" i="7"/>
  <c r="I98" i="7"/>
  <c r="V98" i="7"/>
  <c r="AK98" i="7"/>
  <c r="R98" i="7"/>
  <c r="D99" i="7"/>
  <c r="AE98" i="7"/>
  <c r="AD98" i="7"/>
  <c r="U98" i="7"/>
  <c r="AL98" i="7"/>
  <c r="AM98" i="7"/>
  <c r="M98" i="7"/>
  <c r="K98" i="7"/>
  <c r="S98" i="7"/>
  <c r="AH655" i="5"/>
  <c r="AJ656" i="5" l="1"/>
  <c r="AJ655" i="5" s="1"/>
  <c r="AJ657" i="5"/>
  <c r="AO15" i="5"/>
  <c r="AO12" i="5"/>
  <c r="AK713" i="5"/>
  <c r="AT9" i="6"/>
  <c r="AU8" i="6"/>
  <c r="AO4" i="7"/>
  <c r="AO3" i="7" s="1"/>
  <c r="AM63" i="7"/>
  <c r="AN5" i="7"/>
  <c r="AN99" i="7" s="1"/>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I655" i="5"/>
  <c r="AK692" i="5"/>
  <c r="AK413" i="5"/>
  <c r="AK658" i="5" s="1"/>
  <c r="AK34" i="5"/>
  <c r="AK28" i="5" s="1"/>
  <c r="AK23" i="5" s="1"/>
  <c r="AK224" i="5"/>
  <c r="AM11" i="5"/>
  <c r="AL711" i="5"/>
  <c r="AL709" i="5"/>
  <c r="AL705" i="5"/>
  <c r="AL710" i="5"/>
  <c r="AL712" i="5"/>
  <c r="AL700" i="5"/>
  <c r="AL703" i="5" s="1"/>
  <c r="AL21" i="5"/>
  <c r="AJ28" i="5"/>
  <c r="AJ23" i="5" s="1"/>
  <c r="AK99" i="7"/>
  <c r="AC99" i="7"/>
  <c r="U99" i="7"/>
  <c r="M99" i="7"/>
  <c r="E99" i="7"/>
  <c r="AI99" i="7"/>
  <c r="Z99" i="7"/>
  <c r="Q99" i="7"/>
  <c r="H99" i="7"/>
  <c r="AH99" i="7"/>
  <c r="Y99" i="7"/>
  <c r="P99" i="7"/>
  <c r="G99" i="7"/>
  <c r="AG99" i="7"/>
  <c r="X99" i="7"/>
  <c r="O99" i="7"/>
  <c r="F99" i="7"/>
  <c r="AJ99" i="7"/>
  <c r="AA99" i="7"/>
  <c r="R99" i="7"/>
  <c r="I99" i="7"/>
  <c r="AM99" i="7"/>
  <c r="T99" i="7"/>
  <c r="AL99" i="7"/>
  <c r="S99" i="7"/>
  <c r="AF99" i="7"/>
  <c r="N99" i="7"/>
  <c r="D100" i="7"/>
  <c r="AB99" i="7"/>
  <c r="J99" i="7"/>
  <c r="AE99" i="7"/>
  <c r="K99" i="7"/>
  <c r="L99" i="7"/>
  <c r="AD99" i="7"/>
  <c r="W99" i="7"/>
  <c r="V99" i="7"/>
  <c r="AP698" i="5"/>
  <c r="AP675" i="5" a="1"/>
  <c r="AP675" i="5" s="1"/>
  <c r="Q65" i="4" s="1"/>
  <c r="Q22" i="4" s="1"/>
  <c r="AP652" i="5"/>
  <c r="AP638" i="5"/>
  <c r="AP628" i="5"/>
  <c r="AP627" i="5"/>
  <c r="AQ7" i="5"/>
  <c r="AP6" i="5"/>
  <c r="AL713" i="5" l="1"/>
  <c r="AK656" i="5"/>
  <c r="AK655" i="5" s="1"/>
  <c r="AK657" i="5"/>
  <c r="AQ638" i="5"/>
  <c r="AQ627" i="5"/>
  <c r="AQ698" i="5"/>
  <c r="AQ675" i="5" a="1"/>
  <c r="AQ675" i="5" s="1"/>
  <c r="AQ628" i="5"/>
  <c r="AR7" i="5"/>
  <c r="AQ6" i="5"/>
  <c r="AP4" i="7"/>
  <c r="AP3" i="7" s="1"/>
  <c r="AU9" i="6"/>
  <c r="AV8" i="6"/>
  <c r="AL692" i="5"/>
  <c r="AL413" i="5"/>
  <c r="AL658" i="5" s="1"/>
  <c r="AL34" i="5"/>
  <c r="AL224" i="5"/>
  <c r="AL100" i="7"/>
  <c r="AD100" i="7"/>
  <c r="V100" i="7"/>
  <c r="N100" i="7"/>
  <c r="F100" i="7"/>
  <c r="AK100" i="7"/>
  <c r="AC100" i="7"/>
  <c r="U100" i="7"/>
  <c r="M100" i="7"/>
  <c r="E100" i="7"/>
  <c r="AH100" i="7"/>
  <c r="X100" i="7"/>
  <c r="L100" i="7"/>
  <c r="AG100" i="7"/>
  <c r="W100" i="7"/>
  <c r="K100" i="7"/>
  <c r="AF100" i="7"/>
  <c r="T100" i="7"/>
  <c r="J100" i="7"/>
  <c r="D101" i="7"/>
  <c r="AI100" i="7"/>
  <c r="Y100" i="7"/>
  <c r="O100" i="7"/>
  <c r="AM100" i="7"/>
  <c r="Q100" i="7"/>
  <c r="AJ100" i="7"/>
  <c r="P100" i="7"/>
  <c r="AE100" i="7"/>
  <c r="I100" i="7"/>
  <c r="Z100" i="7"/>
  <c r="S100" i="7"/>
  <c r="R100" i="7"/>
  <c r="H100" i="7"/>
  <c r="AA100" i="7"/>
  <c r="G100" i="7"/>
  <c r="AB100" i="7"/>
  <c r="AO100" i="7"/>
  <c r="AN100" i="7"/>
  <c r="AN11" i="5"/>
  <c r="AM705" i="5"/>
  <c r="AM707" i="5" s="1"/>
  <c r="AM700" i="5"/>
  <c r="AM703" i="5" s="1"/>
  <c r="AM709" i="5"/>
  <c r="AM712" i="5"/>
  <c r="AM711" i="5"/>
  <c r="AM710" i="5"/>
  <c r="AM21" i="5"/>
  <c r="AN64" i="7"/>
  <c r="AN63" i="7"/>
  <c r="AO5" i="7"/>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N94" i="7"/>
  <c r="AN95" i="7"/>
  <c r="AN96" i="7"/>
  <c r="AN97" i="7"/>
  <c r="AN98" i="7"/>
  <c r="AP15" i="5"/>
  <c r="AP12" i="5"/>
  <c r="AL707" i="5"/>
  <c r="AM692" i="5" l="1"/>
  <c r="AM34" i="5"/>
  <c r="AM28" i="5" s="1"/>
  <c r="AM23" i="5" s="1"/>
  <c r="AM413" i="5"/>
  <c r="AM658" i="5" s="1"/>
  <c r="AM224" i="5"/>
  <c r="AM101" i="7"/>
  <c r="AE101" i="7"/>
  <c r="W101" i="7"/>
  <c r="O101" i="7"/>
  <c r="G101" i="7"/>
  <c r="AL101" i="7"/>
  <c r="AD101" i="7"/>
  <c r="V101" i="7"/>
  <c r="N101" i="7"/>
  <c r="F101" i="7"/>
  <c r="D102" i="7"/>
  <c r="AI101" i="7"/>
  <c r="Y101" i="7"/>
  <c r="M101" i="7"/>
  <c r="AH101" i="7"/>
  <c r="X101" i="7"/>
  <c r="L101" i="7"/>
  <c r="AG101" i="7"/>
  <c r="U101" i="7"/>
  <c r="K101" i="7"/>
  <c r="AJ101" i="7"/>
  <c r="Z101" i="7"/>
  <c r="P101" i="7"/>
  <c r="AN101" i="7"/>
  <c r="R101" i="7"/>
  <c r="AK101" i="7"/>
  <c r="Q101" i="7"/>
  <c r="AF101" i="7"/>
  <c r="J101" i="7"/>
  <c r="AA101" i="7"/>
  <c r="E101" i="7"/>
  <c r="AO101" i="7"/>
  <c r="AC101" i="7"/>
  <c r="H101" i="7"/>
  <c r="AB101" i="7"/>
  <c r="T101" i="7"/>
  <c r="S101" i="7"/>
  <c r="I101" i="7"/>
  <c r="AV9" i="6"/>
  <c r="AQ4" i="7"/>
  <c r="AQ3" i="7" s="1"/>
  <c r="AW8" i="6"/>
  <c r="AO11" i="5"/>
  <c r="AN711" i="5"/>
  <c r="AN712" i="5"/>
  <c r="AN709" i="5"/>
  <c r="AN700" i="5"/>
  <c r="AN703" i="5" s="1"/>
  <c r="AN710" i="5"/>
  <c r="AN705" i="5"/>
  <c r="AN707" i="5" s="1"/>
  <c r="AN21" i="5"/>
  <c r="AR698" i="5"/>
  <c r="AR627" i="5"/>
  <c r="AR628" i="5" s="1"/>
  <c r="AR675" i="5" a="1"/>
  <c r="AR675" i="5" s="1"/>
  <c r="AR638" i="5"/>
  <c r="AR652" i="5"/>
  <c r="AS7" i="5"/>
  <c r="AR6" i="5"/>
  <c r="AL656" i="5"/>
  <c r="AL655" i="5" s="1"/>
  <c r="AL657" i="5"/>
  <c r="AL28" i="5"/>
  <c r="AL23" i="5" s="1"/>
  <c r="AM713" i="5"/>
  <c r="AO64" i="7"/>
  <c r="AO63" i="7"/>
  <c r="AO65" i="7"/>
  <c r="AP5" i="7"/>
  <c r="AP101" i="7" s="1"/>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Q12" i="5"/>
  <c r="AQ15" i="5"/>
  <c r="AR4" i="7" l="1"/>
  <c r="AR3" i="7" s="1"/>
  <c r="AW9" i="6"/>
  <c r="AX8" i="6"/>
  <c r="AN102" i="7"/>
  <c r="AF102" i="7"/>
  <c r="X102" i="7"/>
  <c r="P102" i="7"/>
  <c r="H102" i="7"/>
  <c r="AM102" i="7"/>
  <c r="AE102" i="7"/>
  <c r="W102" i="7"/>
  <c r="O102" i="7"/>
  <c r="G102" i="7"/>
  <c r="AL102" i="7"/>
  <c r="AO102" i="7"/>
  <c r="AG102" i="7"/>
  <c r="AK102" i="7"/>
  <c r="Z102" i="7"/>
  <c r="N102" i="7"/>
  <c r="AJ102" i="7"/>
  <c r="Y102" i="7"/>
  <c r="M102" i="7"/>
  <c r="D103" i="7"/>
  <c r="AI102" i="7"/>
  <c r="V102" i="7"/>
  <c r="L102" i="7"/>
  <c r="AP102" i="7"/>
  <c r="AA102" i="7"/>
  <c r="Q102" i="7"/>
  <c r="E102" i="7"/>
  <c r="S102" i="7"/>
  <c r="AQ102" i="7"/>
  <c r="R102" i="7"/>
  <c r="AH102" i="7"/>
  <c r="K102" i="7"/>
  <c r="AB102" i="7"/>
  <c r="F102" i="7"/>
  <c r="U102" i="7"/>
  <c r="T102" i="7"/>
  <c r="J102" i="7"/>
  <c r="AC102" i="7"/>
  <c r="AD102" i="7"/>
  <c r="I102" i="7"/>
  <c r="AN713" i="5"/>
  <c r="AM656" i="5"/>
  <c r="AM657" i="5"/>
  <c r="AR12" i="5"/>
  <c r="AR15" i="5"/>
  <c r="AP11" i="5"/>
  <c r="AO711" i="5"/>
  <c r="AO709" i="5"/>
  <c r="AO713" i="5" s="1"/>
  <c r="AO705" i="5"/>
  <c r="AO707" i="5" s="1"/>
  <c r="AO712" i="5"/>
  <c r="AO710" i="5"/>
  <c r="AO700" i="5"/>
  <c r="AO703" i="5" s="1"/>
  <c r="AO21" i="5"/>
  <c r="AP64" i="7"/>
  <c r="AP63" i="7"/>
  <c r="AQ5" i="7"/>
  <c r="AP65" i="7"/>
  <c r="AP66"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P95" i="7"/>
  <c r="AP96" i="7"/>
  <c r="AP97" i="7"/>
  <c r="AP98" i="7"/>
  <c r="AP99" i="7"/>
  <c r="AP100" i="7"/>
  <c r="AS652" i="5"/>
  <c r="AS675" i="5" a="1"/>
  <c r="AS675" i="5" s="1"/>
  <c r="AS627" i="5"/>
  <c r="AS628" i="5" s="1"/>
  <c r="AS638" i="5"/>
  <c r="AS698" i="5"/>
  <c r="AT7" i="5"/>
  <c r="AS6" i="5"/>
  <c r="AN692" i="5"/>
  <c r="AN224" i="5"/>
  <c r="AN34" i="5"/>
  <c r="AN413" i="5"/>
  <c r="AN658" i="5" s="1"/>
  <c r="AN28" i="5" l="1"/>
  <c r="AN23" i="5" s="1"/>
  <c r="AQ64" i="7"/>
  <c r="AQ65" i="7"/>
  <c r="AR5" i="7"/>
  <c r="AQ63"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M655" i="5"/>
  <c r="AN657" i="5"/>
  <c r="AN656" i="5"/>
  <c r="AN655" i="5" s="1"/>
  <c r="AO103" i="7"/>
  <c r="AG103" i="7"/>
  <c r="Y103" i="7"/>
  <c r="Q103" i="7"/>
  <c r="I103" i="7"/>
  <c r="AN103" i="7"/>
  <c r="AF103" i="7"/>
  <c r="X103" i="7"/>
  <c r="P103" i="7"/>
  <c r="H103" i="7"/>
  <c r="AM103" i="7"/>
  <c r="AE103" i="7"/>
  <c r="W103" i="7"/>
  <c r="O103" i="7"/>
  <c r="G103" i="7"/>
  <c r="D104" i="7"/>
  <c r="AP103" i="7"/>
  <c r="AH103" i="7"/>
  <c r="Z103" i="7"/>
  <c r="R103" i="7"/>
  <c r="J103" i="7"/>
  <c r="AL103" i="7"/>
  <c r="V103" i="7"/>
  <c r="F103" i="7"/>
  <c r="AK103" i="7"/>
  <c r="U103" i="7"/>
  <c r="E103" i="7"/>
  <c r="AJ103" i="7"/>
  <c r="T103" i="7"/>
  <c r="AQ103" i="7"/>
  <c r="AA103" i="7"/>
  <c r="K103" i="7"/>
  <c r="M103" i="7"/>
  <c r="AR103" i="7"/>
  <c r="L103" i="7"/>
  <c r="AI103" i="7"/>
  <c r="AD103" i="7"/>
  <c r="AC103" i="7"/>
  <c r="AB103" i="7"/>
  <c r="S103" i="7"/>
  <c r="N103" i="7"/>
  <c r="AS12" i="5"/>
  <c r="AS15" i="5"/>
  <c r="AT675" i="5" a="1"/>
  <c r="AT675" i="5" s="1"/>
  <c r="AT652" i="5"/>
  <c r="AT698" i="5"/>
  <c r="AT638" i="5"/>
  <c r="AT627" i="5"/>
  <c r="AT628" i="5" s="1"/>
  <c r="AT6" i="5"/>
  <c r="AU7" i="5"/>
  <c r="AX9" i="6"/>
  <c r="AS4" i="7"/>
  <c r="AS3" i="7" s="1"/>
  <c r="AY8" i="6"/>
  <c r="AO692" i="5"/>
  <c r="AO413" i="5"/>
  <c r="AO658" i="5" s="1"/>
  <c r="AO224" i="5"/>
  <c r="AO34" i="5"/>
  <c r="AQ11" i="5"/>
  <c r="AP709" i="5"/>
  <c r="AP711" i="5"/>
  <c r="AP712" i="5"/>
  <c r="AP700" i="5"/>
  <c r="AP703" i="5" s="1"/>
  <c r="Q80" i="4" s="1"/>
  <c r="Q30" i="4" s="1"/>
  <c r="AP705" i="5"/>
  <c r="AP710" i="5"/>
  <c r="AP21" i="5"/>
  <c r="AR65" i="7" l="1"/>
  <c r="AS5" i="7"/>
  <c r="AR64" i="7"/>
  <c r="AR63" i="7"/>
  <c r="AR66" i="7"/>
  <c r="AR67" i="7"/>
  <c r="AR68" i="7"/>
  <c r="AR69" i="7"/>
  <c r="AR70" i="7"/>
  <c r="AR71" i="7"/>
  <c r="AR72" i="7"/>
  <c r="AR73" i="7"/>
  <c r="AR74" i="7"/>
  <c r="AR75" i="7"/>
  <c r="AR76" i="7"/>
  <c r="AR77" i="7"/>
  <c r="AR78" i="7"/>
  <c r="AR79" i="7"/>
  <c r="AR80" i="7"/>
  <c r="AR81" i="7"/>
  <c r="AR82" i="7"/>
  <c r="AR83" i="7"/>
  <c r="AR84" i="7"/>
  <c r="AR85" i="7"/>
  <c r="AR86" i="7"/>
  <c r="AR87" i="7"/>
  <c r="AR88" i="7"/>
  <c r="AR89" i="7"/>
  <c r="AR90" i="7"/>
  <c r="AR91" i="7"/>
  <c r="AR92" i="7"/>
  <c r="AR93" i="7"/>
  <c r="AR94" i="7"/>
  <c r="AR95" i="7"/>
  <c r="AR96" i="7"/>
  <c r="AR97" i="7"/>
  <c r="AR98" i="7"/>
  <c r="AR99" i="7"/>
  <c r="AR100" i="7"/>
  <c r="AR101" i="7"/>
  <c r="AR102" i="7"/>
  <c r="AP692" i="5"/>
  <c r="Q73" i="4" s="1"/>
  <c r="Q27" i="4" s="1"/>
  <c r="AP34" i="5"/>
  <c r="AP28" i="5" s="1"/>
  <c r="AP23" i="5" s="1"/>
  <c r="AP413" i="5"/>
  <c r="AP658" i="5" s="1"/>
  <c r="AP224" i="5"/>
  <c r="Q48" i="4"/>
  <c r="AS104" i="7"/>
  <c r="AK104" i="7"/>
  <c r="AC104" i="7"/>
  <c r="U104" i="7"/>
  <c r="M104" i="7"/>
  <c r="E104" i="7"/>
  <c r="D105" i="7"/>
  <c r="AN104" i="7"/>
  <c r="AE104" i="7"/>
  <c r="V104" i="7"/>
  <c r="L104" i="7"/>
  <c r="AM104" i="7"/>
  <c r="AD104" i="7"/>
  <c r="T104" i="7"/>
  <c r="K104" i="7"/>
  <c r="AL104" i="7"/>
  <c r="AB104" i="7"/>
  <c r="S104" i="7"/>
  <c r="J104" i="7"/>
  <c r="AO104" i="7"/>
  <c r="AF104" i="7"/>
  <c r="W104" i="7"/>
  <c r="N104" i="7"/>
  <c r="AA104" i="7"/>
  <c r="I104" i="7"/>
  <c r="AR104" i="7"/>
  <c r="Z104" i="7"/>
  <c r="H104" i="7"/>
  <c r="AQ104" i="7"/>
  <c r="Y104" i="7"/>
  <c r="G104" i="7"/>
  <c r="AG104" i="7"/>
  <c r="O104" i="7"/>
  <c r="Q104" i="7"/>
  <c r="P104" i="7"/>
  <c r="AP104" i="7"/>
  <c r="F104" i="7"/>
  <c r="AJ104" i="7"/>
  <c r="AI104" i="7"/>
  <c r="AH104" i="7"/>
  <c r="R104" i="7"/>
  <c r="X104" i="7"/>
  <c r="AR11" i="5"/>
  <c r="AQ709" i="5"/>
  <c r="AQ710" i="5"/>
  <c r="AQ700" i="5"/>
  <c r="AQ703" i="5" s="1"/>
  <c r="AQ705" i="5"/>
  <c r="AQ711" i="5"/>
  <c r="AQ712" i="5"/>
  <c r="AQ21" i="5"/>
  <c r="AP713" i="5"/>
  <c r="AO657" i="5"/>
  <c r="AO656" i="5"/>
  <c r="AO655" i="5" s="1"/>
  <c r="AP707" i="5"/>
  <c r="Q78" i="4"/>
  <c r="Q77" i="4" s="1"/>
  <c r="Q29" i="4" s="1"/>
  <c r="AT12" i="5"/>
  <c r="AT15" i="5"/>
  <c r="AT4" i="7"/>
  <c r="AT3" i="7" s="1"/>
  <c r="AY9" i="6"/>
  <c r="AZ8" i="6"/>
  <c r="Q81" i="4"/>
  <c r="Q31" i="4" s="1"/>
  <c r="AO28" i="5"/>
  <c r="AO23" i="5" s="1"/>
  <c r="AU638" i="5"/>
  <c r="AU675" i="5" a="1"/>
  <c r="AU675" i="5" s="1"/>
  <c r="AU652" i="5"/>
  <c r="AU627" i="5"/>
  <c r="AU698" i="5"/>
  <c r="AU628" i="5"/>
  <c r="AU6" i="5"/>
  <c r="AV7" i="5"/>
  <c r="AU15" i="5" l="1"/>
  <c r="AU12" i="5"/>
  <c r="AV638" i="5"/>
  <c r="AV628" i="5"/>
  <c r="AV627" i="5"/>
  <c r="AV675" i="5" a="1"/>
  <c r="AV675" i="5" s="1"/>
  <c r="AV652" i="5"/>
  <c r="AV698" i="5"/>
  <c r="AV6" i="5"/>
  <c r="AW7" i="5"/>
  <c r="Q17" i="4"/>
  <c r="AT5" i="7"/>
  <c r="AS65" i="7"/>
  <c r="AS64" i="7"/>
  <c r="AS63" i="7"/>
  <c r="AS66" i="7"/>
  <c r="AS67" i="7"/>
  <c r="AS68" i="7"/>
  <c r="AS69" i="7"/>
  <c r="AS70" i="7"/>
  <c r="AS71" i="7"/>
  <c r="AS72" i="7"/>
  <c r="AS73" i="7"/>
  <c r="AS74" i="7"/>
  <c r="AS75" i="7"/>
  <c r="AS76" i="7"/>
  <c r="AS77" i="7"/>
  <c r="AS78" i="7"/>
  <c r="AS79" i="7"/>
  <c r="AS80" i="7"/>
  <c r="AS81" i="7"/>
  <c r="AS82" i="7"/>
  <c r="AS83" i="7"/>
  <c r="AS84" i="7"/>
  <c r="AS85" i="7"/>
  <c r="AS86" i="7"/>
  <c r="AS87" i="7"/>
  <c r="AS88" i="7"/>
  <c r="AS89" i="7"/>
  <c r="AS90" i="7"/>
  <c r="AS91" i="7"/>
  <c r="AS92" i="7"/>
  <c r="AS93" i="7"/>
  <c r="AS94" i="7"/>
  <c r="AS95" i="7"/>
  <c r="AS96" i="7"/>
  <c r="AS97" i="7"/>
  <c r="AS98" i="7"/>
  <c r="AS99" i="7"/>
  <c r="AS100" i="7"/>
  <c r="AS101" i="7"/>
  <c r="AS102" i="7"/>
  <c r="AS103" i="7"/>
  <c r="AQ692" i="5"/>
  <c r="AQ413" i="5"/>
  <c r="AQ658" i="5" s="1"/>
  <c r="AQ224" i="5"/>
  <c r="AQ34" i="5"/>
  <c r="AQ28" i="5" s="1"/>
  <c r="AQ23" i="5" s="1"/>
  <c r="AS11" i="5"/>
  <c r="AR700" i="5"/>
  <c r="AR703" i="5" s="1"/>
  <c r="AR710" i="5"/>
  <c r="AR712" i="5"/>
  <c r="AR709" i="5"/>
  <c r="AR711" i="5"/>
  <c r="AR705" i="5"/>
  <c r="AR707" i="5" s="1"/>
  <c r="AR21" i="5"/>
  <c r="AT105" i="7"/>
  <c r="AL105" i="7"/>
  <c r="AD105" i="7"/>
  <c r="V105" i="7"/>
  <c r="N105" i="7"/>
  <c r="F105" i="7"/>
  <c r="AO105" i="7"/>
  <c r="AF105" i="7"/>
  <c r="W105" i="7"/>
  <c r="M105" i="7"/>
  <c r="D106" i="7"/>
  <c r="AN105" i="7"/>
  <c r="AE105" i="7"/>
  <c r="U105" i="7"/>
  <c r="L105" i="7"/>
  <c r="AM105" i="7"/>
  <c r="AC105" i="7"/>
  <c r="T105" i="7"/>
  <c r="K105" i="7"/>
  <c r="AP105" i="7"/>
  <c r="AG105" i="7"/>
  <c r="X105" i="7"/>
  <c r="O105" i="7"/>
  <c r="E105" i="7"/>
  <c r="AK105" i="7"/>
  <c r="S105" i="7"/>
  <c r="AJ105" i="7"/>
  <c r="R105" i="7"/>
  <c r="AI105" i="7"/>
  <c r="Q105" i="7"/>
  <c r="AQ105" i="7"/>
  <c r="Y105" i="7"/>
  <c r="G105" i="7"/>
  <c r="AA105" i="7"/>
  <c r="Z105" i="7"/>
  <c r="P105" i="7"/>
  <c r="J105" i="7"/>
  <c r="AS105" i="7"/>
  <c r="I105" i="7"/>
  <c r="AR105" i="7"/>
  <c r="H105" i="7"/>
  <c r="AH105" i="7"/>
  <c r="AB105" i="7"/>
  <c r="AQ707" i="5"/>
  <c r="AP657" i="5"/>
  <c r="AP656" i="5"/>
  <c r="AQ713" i="5"/>
  <c r="BA8" i="6"/>
  <c r="AU4" i="7"/>
  <c r="AU3" i="7" s="1"/>
  <c r="AZ9" i="6"/>
  <c r="AU5" i="7" l="1"/>
  <c r="AT63" i="7"/>
  <c r="AT65" i="7"/>
  <c r="AT64" i="7"/>
  <c r="AT66" i="7"/>
  <c r="AT67" i="7"/>
  <c r="AT68" i="7"/>
  <c r="AT69" i="7"/>
  <c r="AT70" i="7"/>
  <c r="AT71" i="7"/>
  <c r="AT72" i="7"/>
  <c r="AT73" i="7"/>
  <c r="AT74" i="7"/>
  <c r="AT75" i="7"/>
  <c r="AT76" i="7"/>
  <c r="AT77" i="7"/>
  <c r="AT78" i="7"/>
  <c r="AT79" i="7"/>
  <c r="AT80" i="7"/>
  <c r="AT81" i="7"/>
  <c r="AT82" i="7"/>
  <c r="AT83" i="7"/>
  <c r="AT84" i="7"/>
  <c r="AT85" i="7"/>
  <c r="AT86" i="7"/>
  <c r="AT87" i="7"/>
  <c r="AT88" i="7"/>
  <c r="AT89" i="7"/>
  <c r="AT90" i="7"/>
  <c r="AT91" i="7"/>
  <c r="AT92" i="7"/>
  <c r="AT93" i="7"/>
  <c r="AT94" i="7"/>
  <c r="AT95" i="7"/>
  <c r="AT96" i="7"/>
  <c r="AT97" i="7"/>
  <c r="AT98" i="7"/>
  <c r="AT99" i="7"/>
  <c r="AT100" i="7"/>
  <c r="AT101" i="7"/>
  <c r="AT102" i="7"/>
  <c r="AT103" i="7"/>
  <c r="AT104" i="7"/>
  <c r="AT11" i="5"/>
  <c r="AS705" i="5"/>
  <c r="AS707" i="5" s="1"/>
  <c r="AS711" i="5"/>
  <c r="AS710" i="5"/>
  <c r="AS712" i="5"/>
  <c r="AS709" i="5"/>
  <c r="AS700" i="5"/>
  <c r="AS703" i="5" s="1"/>
  <c r="AS21" i="5"/>
  <c r="AR713" i="5"/>
  <c r="BB8" i="6"/>
  <c r="AV4" i="7"/>
  <c r="AV3" i="7" s="1"/>
  <c r="BA9" i="6"/>
  <c r="AU106" i="7"/>
  <c r="AM106" i="7"/>
  <c r="AE106" i="7"/>
  <c r="W106" i="7"/>
  <c r="O106" i="7"/>
  <c r="G106" i="7"/>
  <c r="AP106" i="7"/>
  <c r="AG106" i="7"/>
  <c r="X106" i="7"/>
  <c r="N106" i="7"/>
  <c r="E106" i="7"/>
  <c r="AO106" i="7"/>
  <c r="AF106" i="7"/>
  <c r="V106" i="7"/>
  <c r="M106" i="7"/>
  <c r="D107" i="7"/>
  <c r="AN106" i="7"/>
  <c r="AD106" i="7"/>
  <c r="U106" i="7"/>
  <c r="L106" i="7"/>
  <c r="AQ106" i="7"/>
  <c r="AH106" i="7"/>
  <c r="Y106" i="7"/>
  <c r="P106" i="7"/>
  <c r="F106" i="7"/>
  <c r="AC106" i="7"/>
  <c r="K106" i="7"/>
  <c r="AT106" i="7"/>
  <c r="AB106" i="7"/>
  <c r="J106" i="7"/>
  <c r="AS106" i="7"/>
  <c r="AA106" i="7"/>
  <c r="I106" i="7"/>
  <c r="AI106" i="7"/>
  <c r="Q106" i="7"/>
  <c r="AK106" i="7"/>
  <c r="AJ106" i="7"/>
  <c r="Z106" i="7"/>
  <c r="T106" i="7"/>
  <c r="S106" i="7"/>
  <c r="R106" i="7"/>
  <c r="H106" i="7"/>
  <c r="AL106" i="7"/>
  <c r="AR106" i="7"/>
  <c r="AQ657" i="5"/>
  <c r="AQ656" i="5"/>
  <c r="AQ655" i="5" s="1"/>
  <c r="AW652" i="5"/>
  <c r="AW698" i="5"/>
  <c r="AW638" i="5"/>
  <c r="AW628" i="5"/>
  <c r="AW675" i="5" a="1"/>
  <c r="AW675" i="5" s="1"/>
  <c r="AW627" i="5"/>
  <c r="AW6" i="5"/>
  <c r="AX7" i="5"/>
  <c r="AP655" i="5"/>
  <c r="Q59" i="4" s="1"/>
  <c r="AR692" i="5"/>
  <c r="AR224" i="5"/>
  <c r="AR34" i="5"/>
  <c r="AR413" i="5"/>
  <c r="AR658" i="5" s="1"/>
  <c r="AV15" i="5"/>
  <c r="AV12" i="5"/>
  <c r="AR656" i="5" l="1"/>
  <c r="AR657" i="5"/>
  <c r="AU63" i="7"/>
  <c r="AV5" i="7"/>
  <c r="AU64" i="7"/>
  <c r="AU65" i="7"/>
  <c r="AU66" i="7"/>
  <c r="AU67" i="7"/>
  <c r="AU68" i="7"/>
  <c r="AU69" i="7"/>
  <c r="AU70" i="7"/>
  <c r="AU71" i="7"/>
  <c r="AU72" i="7"/>
  <c r="AU73" i="7"/>
  <c r="AU74" i="7"/>
  <c r="AU75" i="7"/>
  <c r="AU76" i="7"/>
  <c r="AU77" i="7"/>
  <c r="AU78" i="7"/>
  <c r="AU79" i="7"/>
  <c r="AU80" i="7"/>
  <c r="AU81" i="7"/>
  <c r="AU82" i="7"/>
  <c r="AU83" i="7"/>
  <c r="AU84" i="7"/>
  <c r="AU85" i="7"/>
  <c r="AU86" i="7"/>
  <c r="AU87" i="7"/>
  <c r="AU88" i="7"/>
  <c r="AU89" i="7"/>
  <c r="AU90" i="7"/>
  <c r="AU91" i="7"/>
  <c r="AU92" i="7"/>
  <c r="AU93" i="7"/>
  <c r="AU94" i="7"/>
  <c r="AU95" i="7"/>
  <c r="AU96" i="7"/>
  <c r="AU97" i="7"/>
  <c r="AU98" i="7"/>
  <c r="AU99" i="7"/>
  <c r="AU100" i="7"/>
  <c r="AU101" i="7"/>
  <c r="AU102" i="7"/>
  <c r="AU103" i="7"/>
  <c r="AU104" i="7"/>
  <c r="AU105" i="7"/>
  <c r="AR28" i="5"/>
  <c r="AR23" i="5" s="1"/>
  <c r="AX675" i="5" a="1"/>
  <c r="AX675" i="5" s="1"/>
  <c r="AX698" i="5"/>
  <c r="AX638" i="5"/>
  <c r="AX627" i="5"/>
  <c r="AX628" i="5"/>
  <c r="AX652" i="5"/>
  <c r="AX6" i="5"/>
  <c r="AY7" i="5"/>
  <c r="AS692" i="5"/>
  <c r="AS413" i="5"/>
  <c r="AS658" i="5" s="1"/>
  <c r="AS224" i="5"/>
  <c r="AS34" i="5"/>
  <c r="AW15" i="5"/>
  <c r="AW12" i="5"/>
  <c r="AU11" i="5"/>
  <c r="AT705" i="5"/>
  <c r="AT711" i="5"/>
  <c r="AT700" i="5"/>
  <c r="AT703" i="5" s="1"/>
  <c r="AT712" i="5"/>
  <c r="AT710" i="5"/>
  <c r="AT709" i="5"/>
  <c r="AT21" i="5"/>
  <c r="AN107" i="7"/>
  <c r="AF107" i="7"/>
  <c r="X107" i="7"/>
  <c r="P107" i="7"/>
  <c r="H107" i="7"/>
  <c r="AU107" i="7"/>
  <c r="AM107" i="7"/>
  <c r="AE107" i="7"/>
  <c r="D108" i="7"/>
  <c r="AS107" i="7"/>
  <c r="AI107" i="7"/>
  <c r="Y107" i="7"/>
  <c r="O107" i="7"/>
  <c r="F107" i="7"/>
  <c r="AR107" i="7"/>
  <c r="AH107" i="7"/>
  <c r="W107" i="7"/>
  <c r="N107" i="7"/>
  <c r="E107" i="7"/>
  <c r="AQ107" i="7"/>
  <c r="AG107" i="7"/>
  <c r="V107" i="7"/>
  <c r="M107" i="7"/>
  <c r="AT107" i="7"/>
  <c r="AJ107" i="7"/>
  <c r="Z107" i="7"/>
  <c r="Q107" i="7"/>
  <c r="G107" i="7"/>
  <c r="AP107" i="7"/>
  <c r="U107" i="7"/>
  <c r="AO107" i="7"/>
  <c r="T107" i="7"/>
  <c r="AL107" i="7"/>
  <c r="S107" i="7"/>
  <c r="AA107" i="7"/>
  <c r="I107" i="7"/>
  <c r="K107" i="7"/>
  <c r="J107" i="7"/>
  <c r="AK107" i="7"/>
  <c r="AD107" i="7"/>
  <c r="AC107" i="7"/>
  <c r="AB107" i="7"/>
  <c r="R107" i="7"/>
  <c r="L107" i="7"/>
  <c r="BB9" i="6"/>
  <c r="BC8" i="6"/>
  <c r="AW4" i="7"/>
  <c r="AW3" i="7" s="1"/>
  <c r="AS713" i="5"/>
  <c r="AR655" i="5" l="1"/>
  <c r="AV11" i="5"/>
  <c r="AU700" i="5"/>
  <c r="AU703" i="5" s="1"/>
  <c r="AU711" i="5"/>
  <c r="AU709" i="5"/>
  <c r="AU705" i="5"/>
  <c r="AU707" i="5" s="1"/>
  <c r="AU710" i="5"/>
  <c r="AU712" i="5"/>
  <c r="AU21" i="5"/>
  <c r="AY698" i="5"/>
  <c r="AY638" i="5"/>
  <c r="AY627" i="5"/>
  <c r="AY628" i="5"/>
  <c r="AY652" i="5"/>
  <c r="AY675" i="5" a="1"/>
  <c r="AY675" i="5" s="1"/>
  <c r="AY6" i="5"/>
  <c r="AZ7" i="5"/>
  <c r="AV64" i="7"/>
  <c r="AV63" i="7"/>
  <c r="AW5" i="7"/>
  <c r="AV65" i="7"/>
  <c r="AV66" i="7"/>
  <c r="AV67" i="7"/>
  <c r="AV68" i="7"/>
  <c r="AV69" i="7"/>
  <c r="AV70" i="7"/>
  <c r="AV71" i="7"/>
  <c r="AV72" i="7"/>
  <c r="AV73" i="7"/>
  <c r="AV74" i="7"/>
  <c r="AV75" i="7"/>
  <c r="AV76" i="7"/>
  <c r="AV77" i="7"/>
  <c r="AV78" i="7"/>
  <c r="AV79" i="7"/>
  <c r="AV80" i="7"/>
  <c r="AV81" i="7"/>
  <c r="AV82" i="7"/>
  <c r="AV83" i="7"/>
  <c r="AV84" i="7"/>
  <c r="AV85" i="7"/>
  <c r="AV86" i="7"/>
  <c r="AV87" i="7"/>
  <c r="AV88" i="7"/>
  <c r="AV89" i="7"/>
  <c r="AV90" i="7"/>
  <c r="AV91" i="7"/>
  <c r="AV92" i="7"/>
  <c r="AV93" i="7"/>
  <c r="AV94" i="7"/>
  <c r="AV95" i="7"/>
  <c r="AV96" i="7"/>
  <c r="AV97" i="7"/>
  <c r="AV98" i="7"/>
  <c r="AV99" i="7"/>
  <c r="AV100" i="7"/>
  <c r="AV101" i="7"/>
  <c r="AV102" i="7"/>
  <c r="AV103" i="7"/>
  <c r="AV104" i="7"/>
  <c r="AV105" i="7"/>
  <c r="AV106" i="7"/>
  <c r="AS28" i="5"/>
  <c r="AS23" i="5" s="1"/>
  <c r="AX15" i="5"/>
  <c r="AX12" i="5"/>
  <c r="AT692" i="5"/>
  <c r="AT413" i="5"/>
  <c r="AT658" i="5" s="1"/>
  <c r="AT224" i="5"/>
  <c r="AT34" i="5"/>
  <c r="AT28" i="5" s="1"/>
  <c r="AT23" i="5" s="1"/>
  <c r="AT707" i="5"/>
  <c r="AX4" i="7"/>
  <c r="AX3" i="7" s="1"/>
  <c r="BD8" i="6"/>
  <c r="BC9" i="6"/>
  <c r="AT713" i="5"/>
  <c r="AW108" i="7"/>
  <c r="AO108" i="7"/>
  <c r="AG108" i="7"/>
  <c r="Y108" i="7"/>
  <c r="Q108" i="7"/>
  <c r="I108" i="7"/>
  <c r="AV108" i="7"/>
  <c r="AN108" i="7"/>
  <c r="AF108" i="7"/>
  <c r="X108" i="7"/>
  <c r="P108" i="7"/>
  <c r="H108" i="7"/>
  <c r="AT108" i="7"/>
  <c r="AJ108" i="7"/>
  <c r="Z108" i="7"/>
  <c r="N108" i="7"/>
  <c r="D109" i="7"/>
  <c r="AS108" i="7"/>
  <c r="AI108" i="7"/>
  <c r="W108" i="7"/>
  <c r="M108" i="7"/>
  <c r="AR108" i="7"/>
  <c r="AH108" i="7"/>
  <c r="V108" i="7"/>
  <c r="L108" i="7"/>
  <c r="AU108" i="7"/>
  <c r="AK108" i="7"/>
  <c r="AA108" i="7"/>
  <c r="O108" i="7"/>
  <c r="E108" i="7"/>
  <c r="AQ108" i="7"/>
  <c r="U108" i="7"/>
  <c r="AP108" i="7"/>
  <c r="T108" i="7"/>
  <c r="AM108" i="7"/>
  <c r="S108" i="7"/>
  <c r="AB108" i="7"/>
  <c r="F108" i="7"/>
  <c r="AD108" i="7"/>
  <c r="AC108" i="7"/>
  <c r="R108" i="7"/>
  <c r="K108" i="7"/>
  <c r="J108" i="7"/>
  <c r="G108" i="7"/>
  <c r="AL108" i="7"/>
  <c r="AE108" i="7"/>
  <c r="AV107" i="7"/>
  <c r="AS656" i="5"/>
  <c r="AS657" i="5"/>
  <c r="AU692" i="5" l="1"/>
  <c r="AU224" i="5"/>
  <c r="AU34" i="5"/>
  <c r="AU28" i="5" s="1"/>
  <c r="AU23" i="5" s="1"/>
  <c r="AU413" i="5"/>
  <c r="AU658" i="5" s="1"/>
  <c r="AW11" i="5"/>
  <c r="AV711" i="5"/>
  <c r="AV712" i="5"/>
  <c r="AV709" i="5"/>
  <c r="AV705" i="5"/>
  <c r="AV707" i="5" s="1"/>
  <c r="AV710" i="5"/>
  <c r="AV700" i="5"/>
  <c r="AV703" i="5" s="1"/>
  <c r="AV21" i="5"/>
  <c r="AZ698" i="5"/>
  <c r="AZ627" i="5"/>
  <c r="AZ652" i="5"/>
  <c r="AZ638" i="5"/>
  <c r="AZ628" i="5"/>
  <c r="AZ675" i="5" a="1"/>
  <c r="AZ675" i="5" s="1"/>
  <c r="BA7" i="5"/>
  <c r="AZ6" i="5"/>
  <c r="AS655" i="5"/>
  <c r="AW65" i="7"/>
  <c r="AW63" i="7"/>
  <c r="AX5" i="7"/>
  <c r="AW64" i="7"/>
  <c r="AW66" i="7"/>
  <c r="AW67" i="7"/>
  <c r="AW68" i="7"/>
  <c r="AW69" i="7"/>
  <c r="AW70" i="7"/>
  <c r="AW71" i="7"/>
  <c r="AW72" i="7"/>
  <c r="AW73" i="7"/>
  <c r="AW74" i="7"/>
  <c r="AW75" i="7"/>
  <c r="AW76" i="7"/>
  <c r="AW77" i="7"/>
  <c r="AW78" i="7"/>
  <c r="AW79" i="7"/>
  <c r="AW80" i="7"/>
  <c r="AW81" i="7"/>
  <c r="AW82" i="7"/>
  <c r="AW83" i="7"/>
  <c r="AW84" i="7"/>
  <c r="AW85" i="7"/>
  <c r="AW86" i="7"/>
  <c r="AW87" i="7"/>
  <c r="AW88" i="7"/>
  <c r="AW89" i="7"/>
  <c r="AW90" i="7"/>
  <c r="AW91" i="7"/>
  <c r="AW92" i="7"/>
  <c r="AW93" i="7"/>
  <c r="AW94" i="7"/>
  <c r="AW95" i="7"/>
  <c r="AW96" i="7"/>
  <c r="AW97" i="7"/>
  <c r="AW98" i="7"/>
  <c r="AW99" i="7"/>
  <c r="AW100" i="7"/>
  <c r="AW101" i="7"/>
  <c r="AW102" i="7"/>
  <c r="AW103" i="7"/>
  <c r="AW104" i="7"/>
  <c r="AW105" i="7"/>
  <c r="AW106" i="7"/>
  <c r="AW107" i="7"/>
  <c r="AY12" i="5"/>
  <c r="AY15" i="5"/>
  <c r="AU713" i="5"/>
  <c r="AX109" i="7"/>
  <c r="AP109" i="7"/>
  <c r="AH109" i="7"/>
  <c r="Z109" i="7"/>
  <c r="R109" i="7"/>
  <c r="J109" i="7"/>
  <c r="AW109" i="7"/>
  <c r="AO109" i="7"/>
  <c r="AG109" i="7"/>
  <c r="Y109" i="7"/>
  <c r="Q109" i="7"/>
  <c r="I109" i="7"/>
  <c r="AU109" i="7"/>
  <c r="AK109" i="7"/>
  <c r="AA109" i="7"/>
  <c r="O109" i="7"/>
  <c r="E109" i="7"/>
  <c r="AT109" i="7"/>
  <c r="AJ109" i="7"/>
  <c r="X109" i="7"/>
  <c r="N109" i="7"/>
  <c r="D110" i="7"/>
  <c r="AS109" i="7"/>
  <c r="AI109" i="7"/>
  <c r="W109" i="7"/>
  <c r="M109" i="7"/>
  <c r="AV109" i="7"/>
  <c r="AL109" i="7"/>
  <c r="AB109" i="7"/>
  <c r="P109" i="7"/>
  <c r="F109" i="7"/>
  <c r="AR109" i="7"/>
  <c r="V109" i="7"/>
  <c r="AQ109" i="7"/>
  <c r="U109" i="7"/>
  <c r="AN109" i="7"/>
  <c r="T109" i="7"/>
  <c r="AC109" i="7"/>
  <c r="G109" i="7"/>
  <c r="K109" i="7"/>
  <c r="H109" i="7"/>
  <c r="AM109" i="7"/>
  <c r="AF109" i="7"/>
  <c r="AE109" i="7"/>
  <c r="AD109" i="7"/>
  <c r="L109" i="7"/>
  <c r="S109" i="7"/>
  <c r="BD9" i="6"/>
  <c r="AY4" i="7"/>
  <c r="AY3" i="7" s="1"/>
  <c r="BE8" i="6"/>
  <c r="AT656" i="5"/>
  <c r="AT657" i="5"/>
  <c r="AZ4" i="7" l="1"/>
  <c r="AZ3" i="7" s="1"/>
  <c r="BF8" i="6"/>
  <c r="BE9" i="6"/>
  <c r="AX11" i="5"/>
  <c r="AW710" i="5"/>
  <c r="AW709" i="5"/>
  <c r="AW711" i="5"/>
  <c r="AW705" i="5"/>
  <c r="AW707" i="5" s="1"/>
  <c r="AW700" i="5"/>
  <c r="AW703" i="5" s="1"/>
  <c r="AW712" i="5"/>
  <c r="AW21" i="5"/>
  <c r="AU657" i="5"/>
  <c r="AU656" i="5"/>
  <c r="AU655" i="5" s="1"/>
  <c r="AT655" i="5"/>
  <c r="D111" i="7"/>
  <c r="AY110" i="7"/>
  <c r="AQ110" i="7"/>
  <c r="AI110" i="7"/>
  <c r="AA110" i="7"/>
  <c r="S110" i="7"/>
  <c r="K110" i="7"/>
  <c r="AX110" i="7"/>
  <c r="AP110" i="7"/>
  <c r="AH110" i="7"/>
  <c r="Z110" i="7"/>
  <c r="R110" i="7"/>
  <c r="J110" i="7"/>
  <c r="AW110" i="7"/>
  <c r="AO110" i="7"/>
  <c r="AG110" i="7"/>
  <c r="Y110" i="7"/>
  <c r="Q110" i="7"/>
  <c r="I110" i="7"/>
  <c r="AS110" i="7"/>
  <c r="AE110" i="7"/>
  <c r="T110" i="7"/>
  <c r="F110" i="7"/>
  <c r="AR110" i="7"/>
  <c r="AD110" i="7"/>
  <c r="P110" i="7"/>
  <c r="E110" i="7"/>
  <c r="AN110" i="7"/>
  <c r="AC110" i="7"/>
  <c r="O110" i="7"/>
  <c r="AT110" i="7"/>
  <c r="AF110" i="7"/>
  <c r="U110" i="7"/>
  <c r="G110" i="7"/>
  <c r="AB110" i="7"/>
  <c r="X110" i="7"/>
  <c r="AV110" i="7"/>
  <c r="W110" i="7"/>
  <c r="AJ110" i="7"/>
  <c r="H110" i="7"/>
  <c r="AL110" i="7"/>
  <c r="AK110" i="7"/>
  <c r="V110" i="7"/>
  <c r="N110" i="7"/>
  <c r="M110" i="7"/>
  <c r="L110" i="7"/>
  <c r="AU110" i="7"/>
  <c r="AM110" i="7"/>
  <c r="AX63" i="7"/>
  <c r="AX64" i="7"/>
  <c r="AY5" i="7"/>
  <c r="AX65" i="7"/>
  <c r="AX66" i="7"/>
  <c r="AX67" i="7"/>
  <c r="AX68" i="7"/>
  <c r="AX69" i="7"/>
  <c r="AX70" i="7"/>
  <c r="AX71" i="7"/>
  <c r="AX72" i="7"/>
  <c r="AX73" i="7"/>
  <c r="AX74" i="7"/>
  <c r="AX75" i="7"/>
  <c r="AX76" i="7"/>
  <c r="AX77" i="7"/>
  <c r="AX78" i="7"/>
  <c r="AX79" i="7"/>
  <c r="AX80" i="7"/>
  <c r="AX81" i="7"/>
  <c r="AX82" i="7"/>
  <c r="AX83" i="7"/>
  <c r="AX84" i="7"/>
  <c r="AX85" i="7"/>
  <c r="AX86" i="7"/>
  <c r="AX87" i="7"/>
  <c r="AX88" i="7"/>
  <c r="AX89" i="7"/>
  <c r="AX90" i="7"/>
  <c r="AX91" i="7"/>
  <c r="AX92" i="7"/>
  <c r="AX93" i="7"/>
  <c r="AX94" i="7"/>
  <c r="AX95" i="7"/>
  <c r="AX96" i="7"/>
  <c r="AX97" i="7"/>
  <c r="AX98" i="7"/>
  <c r="AX99" i="7"/>
  <c r="AX100" i="7"/>
  <c r="AX101" i="7"/>
  <c r="AX102" i="7"/>
  <c r="AX103" i="7"/>
  <c r="AX104" i="7"/>
  <c r="AX105" i="7"/>
  <c r="AX106" i="7"/>
  <c r="AX107" i="7"/>
  <c r="AX108" i="7"/>
  <c r="BA652" i="5"/>
  <c r="BA627" i="5"/>
  <c r="BA675" i="5" a="1"/>
  <c r="BA675" i="5" s="1"/>
  <c r="BA628" i="5"/>
  <c r="BA638" i="5"/>
  <c r="BA698" i="5"/>
  <c r="BB7" i="5"/>
  <c r="BA6" i="5"/>
  <c r="AV713" i="5"/>
  <c r="AZ12" i="5"/>
  <c r="AZ15" i="5"/>
  <c r="AV692" i="5"/>
  <c r="AV413" i="5"/>
  <c r="AV658" i="5" s="1"/>
  <c r="AV34" i="5"/>
  <c r="AV224" i="5"/>
  <c r="AV28" i="5" l="1"/>
  <c r="AV23" i="5" s="1"/>
  <c r="AR111" i="7"/>
  <c r="AJ111" i="7"/>
  <c r="AB111" i="7"/>
  <c r="T111" i="7"/>
  <c r="L111" i="7"/>
  <c r="D112" i="7"/>
  <c r="AY111" i="7"/>
  <c r="AQ111" i="7"/>
  <c r="AI111" i="7"/>
  <c r="AA111" i="7"/>
  <c r="S111" i="7"/>
  <c r="K111" i="7"/>
  <c r="AX111" i="7"/>
  <c r="AP111" i="7"/>
  <c r="AH111" i="7"/>
  <c r="Z111" i="7"/>
  <c r="R111" i="7"/>
  <c r="J111" i="7"/>
  <c r="AT111" i="7"/>
  <c r="AF111" i="7"/>
  <c r="U111" i="7"/>
  <c r="G111" i="7"/>
  <c r="AS111" i="7"/>
  <c r="AE111" i="7"/>
  <c r="Q111" i="7"/>
  <c r="F111" i="7"/>
  <c r="AO111" i="7"/>
  <c r="AD111" i="7"/>
  <c r="P111" i="7"/>
  <c r="E111" i="7"/>
  <c r="AU111" i="7"/>
  <c r="AG111" i="7"/>
  <c r="V111" i="7"/>
  <c r="H111" i="7"/>
  <c r="AN111" i="7"/>
  <c r="O111" i="7"/>
  <c r="AM111" i="7"/>
  <c r="N111" i="7"/>
  <c r="AL111" i="7"/>
  <c r="M111" i="7"/>
  <c r="AK111" i="7"/>
  <c r="AV111" i="7"/>
  <c r="W111" i="7"/>
  <c r="Y111" i="7"/>
  <c r="X111" i="7"/>
  <c r="I111" i="7"/>
  <c r="AW111" i="7"/>
  <c r="AC111" i="7"/>
  <c r="BF9" i="6"/>
  <c r="BG8" i="6"/>
  <c r="BA4" i="7"/>
  <c r="BA3" i="7" s="1"/>
  <c r="AW692" i="5"/>
  <c r="AW224" i="5"/>
  <c r="AW413" i="5"/>
  <c r="AW658" i="5" s="1"/>
  <c r="AW34" i="5"/>
  <c r="AW28" i="5" s="1"/>
  <c r="AW23" i="5" s="1"/>
  <c r="BA12" i="5"/>
  <c r="BA15" i="5"/>
  <c r="AY11" i="5"/>
  <c r="AX700" i="5"/>
  <c r="AX703" i="5" s="1"/>
  <c r="AX705" i="5"/>
  <c r="AX707" i="5" s="1"/>
  <c r="AX709" i="5"/>
  <c r="AX710" i="5"/>
  <c r="AX711" i="5"/>
  <c r="AX712" i="5"/>
  <c r="AX21" i="5"/>
  <c r="BB675" i="5" a="1"/>
  <c r="BB675" i="5" s="1"/>
  <c r="R65" i="4" s="1"/>
  <c r="R22" i="4" s="1"/>
  <c r="BB652" i="5"/>
  <c r="BB698" i="5"/>
  <c r="BB638" i="5"/>
  <c r="BB627" i="5"/>
  <c r="BB628" i="5" s="1"/>
  <c r="BC7" i="5"/>
  <c r="BB6" i="5"/>
  <c r="AV656" i="5"/>
  <c r="AV655" i="5" s="1"/>
  <c r="AV657" i="5"/>
  <c r="AY65" i="7"/>
  <c r="AY64" i="7"/>
  <c r="AZ5" i="7"/>
  <c r="AY63" i="7"/>
  <c r="AY66" i="7"/>
  <c r="AY67" i="7"/>
  <c r="AY68" i="7"/>
  <c r="AY69" i="7"/>
  <c r="AY70" i="7"/>
  <c r="AY71" i="7"/>
  <c r="AY72" i="7"/>
  <c r="AY73" i="7"/>
  <c r="AY74" i="7"/>
  <c r="AY75" i="7"/>
  <c r="AY76" i="7"/>
  <c r="AY77" i="7"/>
  <c r="AY78" i="7"/>
  <c r="AY79" i="7"/>
  <c r="AY80" i="7"/>
  <c r="AY81" i="7"/>
  <c r="AY82" i="7"/>
  <c r="AY83" i="7"/>
  <c r="AY84" i="7"/>
  <c r="AY85" i="7"/>
  <c r="AY86" i="7"/>
  <c r="AY87" i="7"/>
  <c r="AY88" i="7"/>
  <c r="AY89" i="7"/>
  <c r="AY90" i="7"/>
  <c r="AY91" i="7"/>
  <c r="AY92" i="7"/>
  <c r="AY93" i="7"/>
  <c r="AY94" i="7"/>
  <c r="AY95" i="7"/>
  <c r="AY96" i="7"/>
  <c r="AY97" i="7"/>
  <c r="AY98" i="7"/>
  <c r="AY99" i="7"/>
  <c r="AY100" i="7"/>
  <c r="AY101" i="7"/>
  <c r="AY102" i="7"/>
  <c r="AY103" i="7"/>
  <c r="AY104" i="7"/>
  <c r="AY105" i="7"/>
  <c r="AY106" i="7"/>
  <c r="AY107" i="7"/>
  <c r="AY108" i="7"/>
  <c r="AY109" i="7"/>
  <c r="AW713" i="5"/>
  <c r="AX713" i="5" l="1"/>
  <c r="AZ65" i="7"/>
  <c r="AZ64" i="7"/>
  <c r="BA5" i="7"/>
  <c r="AZ63" i="7"/>
  <c r="AZ66" i="7"/>
  <c r="AZ67" i="7"/>
  <c r="AZ68" i="7"/>
  <c r="AZ69" i="7"/>
  <c r="AZ70" i="7"/>
  <c r="AZ71" i="7"/>
  <c r="AZ72" i="7"/>
  <c r="AZ73" i="7"/>
  <c r="AZ74" i="7"/>
  <c r="AZ75" i="7"/>
  <c r="AZ76" i="7"/>
  <c r="AZ77" i="7"/>
  <c r="AZ78" i="7"/>
  <c r="AZ79" i="7"/>
  <c r="AZ80" i="7"/>
  <c r="AZ81" i="7"/>
  <c r="AZ82" i="7"/>
  <c r="AZ83" i="7"/>
  <c r="AZ84" i="7"/>
  <c r="AZ85" i="7"/>
  <c r="AZ86" i="7"/>
  <c r="AZ87" i="7"/>
  <c r="AZ88" i="7"/>
  <c r="AZ89" i="7"/>
  <c r="AZ90" i="7"/>
  <c r="AZ91" i="7"/>
  <c r="AZ92" i="7"/>
  <c r="AZ93" i="7"/>
  <c r="AZ94" i="7"/>
  <c r="AZ95" i="7"/>
  <c r="AZ96" i="7"/>
  <c r="AZ97" i="7"/>
  <c r="AZ98" i="7"/>
  <c r="AZ99" i="7"/>
  <c r="AZ100" i="7"/>
  <c r="AZ101" i="7"/>
  <c r="AZ102" i="7"/>
  <c r="AZ103" i="7"/>
  <c r="AZ104" i="7"/>
  <c r="AZ105" i="7"/>
  <c r="AZ106" i="7"/>
  <c r="AZ107" i="7"/>
  <c r="AZ108" i="7"/>
  <c r="AZ109" i="7"/>
  <c r="AZ110" i="7"/>
  <c r="AX692" i="5"/>
  <c r="AX34" i="5"/>
  <c r="AX413" i="5"/>
  <c r="AX658" i="5" s="1"/>
  <c r="AX224" i="5"/>
  <c r="BB12" i="5"/>
  <c r="BB15" i="5"/>
  <c r="AZ11" i="5"/>
  <c r="AY709" i="5"/>
  <c r="AY710" i="5"/>
  <c r="AY705" i="5"/>
  <c r="AY707" i="5" s="1"/>
  <c r="AY711" i="5"/>
  <c r="AY700" i="5"/>
  <c r="AY703" i="5" s="1"/>
  <c r="AY712" i="5"/>
  <c r="AY21" i="5"/>
  <c r="AW657" i="5"/>
  <c r="AW656" i="5"/>
  <c r="AZ111" i="7"/>
  <c r="BB4" i="7"/>
  <c r="BB3" i="7" s="1"/>
  <c r="BH8" i="6"/>
  <c r="BG9" i="6"/>
  <c r="AT112" i="7"/>
  <c r="AL112" i="7"/>
  <c r="AD112" i="7"/>
  <c r="V112" i="7"/>
  <c r="D113" i="7"/>
  <c r="AW112" i="7"/>
  <c r="AN112" i="7"/>
  <c r="AE112" i="7"/>
  <c r="U112" i="7"/>
  <c r="M112" i="7"/>
  <c r="E112" i="7"/>
  <c r="AV112" i="7"/>
  <c r="AM112" i="7"/>
  <c r="AC112" i="7"/>
  <c r="T112" i="7"/>
  <c r="L112" i="7"/>
  <c r="AU112" i="7"/>
  <c r="AK112" i="7"/>
  <c r="AB112" i="7"/>
  <c r="S112" i="7"/>
  <c r="K112" i="7"/>
  <c r="AX112" i="7"/>
  <c r="AO112" i="7"/>
  <c r="AF112" i="7"/>
  <c r="AJ112" i="7"/>
  <c r="W112" i="7"/>
  <c r="H112" i="7"/>
  <c r="BA112" i="7"/>
  <c r="AI112" i="7"/>
  <c r="R112" i="7"/>
  <c r="G112" i="7"/>
  <c r="AZ112" i="7"/>
  <c r="AH112" i="7"/>
  <c r="Q112" i="7"/>
  <c r="F112" i="7"/>
  <c r="AP112" i="7"/>
  <c r="X112" i="7"/>
  <c r="I112" i="7"/>
  <c r="AG112" i="7"/>
  <c r="AA112" i="7"/>
  <c r="Z112" i="7"/>
  <c r="Y112" i="7"/>
  <c r="AQ112" i="7"/>
  <c r="J112" i="7"/>
  <c r="AR112" i="7"/>
  <c r="P112" i="7"/>
  <c r="O112" i="7"/>
  <c r="N112" i="7"/>
  <c r="AS112" i="7"/>
  <c r="AY112" i="7"/>
  <c r="BC638" i="5"/>
  <c r="BC698" i="5"/>
  <c r="BC675" i="5" a="1"/>
  <c r="BC675" i="5" s="1"/>
  <c r="BC627" i="5"/>
  <c r="BC628" i="5" s="1"/>
  <c r="BD7" i="5"/>
  <c r="BC6" i="5"/>
  <c r="BC12" i="5" l="1"/>
  <c r="BC15" i="5"/>
  <c r="AX657" i="5"/>
  <c r="AX656" i="5"/>
  <c r="BD638" i="5"/>
  <c r="BD628" i="5"/>
  <c r="BD627" i="5"/>
  <c r="BD698" i="5"/>
  <c r="BD652" i="5"/>
  <c r="BD675" i="5" a="1"/>
  <c r="BD675" i="5" s="1"/>
  <c r="BD6" i="5"/>
  <c r="BE7" i="5"/>
  <c r="AU113" i="7"/>
  <c r="AM113" i="7"/>
  <c r="AE113" i="7"/>
  <c r="W113" i="7"/>
  <c r="O113" i="7"/>
  <c r="G113" i="7"/>
  <c r="BB113" i="7"/>
  <c r="AT113" i="7"/>
  <c r="AL113" i="7"/>
  <c r="AD113" i="7"/>
  <c r="V113" i="7"/>
  <c r="N113" i="7"/>
  <c r="BA113" i="7"/>
  <c r="AS113" i="7"/>
  <c r="AK113" i="7"/>
  <c r="AC113" i="7"/>
  <c r="U113" i="7"/>
  <c r="M113" i="7"/>
  <c r="AZ113" i="7"/>
  <c r="AO113" i="7"/>
  <c r="AA113" i="7"/>
  <c r="P113" i="7"/>
  <c r="AY113" i="7"/>
  <c r="AN113" i="7"/>
  <c r="Z113" i="7"/>
  <c r="L113" i="7"/>
  <c r="AX113" i="7"/>
  <c r="AJ113" i="7"/>
  <c r="Y113" i="7"/>
  <c r="K113" i="7"/>
  <c r="D114" i="7"/>
  <c r="AP113" i="7"/>
  <c r="AB113" i="7"/>
  <c r="Q113" i="7"/>
  <c r="E113" i="7"/>
  <c r="AI113" i="7"/>
  <c r="J113" i="7"/>
  <c r="AH113" i="7"/>
  <c r="I113" i="7"/>
  <c r="AG113" i="7"/>
  <c r="H113" i="7"/>
  <c r="AQ113" i="7"/>
  <c r="R113" i="7"/>
  <c r="F113" i="7"/>
  <c r="AW113" i="7"/>
  <c r="AV113" i="7"/>
  <c r="AR113" i="7"/>
  <c r="S113" i="7"/>
  <c r="AF113" i="7"/>
  <c r="X113" i="7"/>
  <c r="T113" i="7"/>
  <c r="BI8" i="6"/>
  <c r="BC4" i="7"/>
  <c r="BC3" i="7" s="1"/>
  <c r="BH9" i="6"/>
  <c r="AY692" i="5"/>
  <c r="AY413" i="5"/>
  <c r="AY658" i="5" s="1"/>
  <c r="AY224" i="5"/>
  <c r="AY34" i="5"/>
  <c r="AY713" i="5"/>
  <c r="BA11" i="5"/>
  <c r="AZ709" i="5"/>
  <c r="AZ712" i="5"/>
  <c r="AZ700" i="5"/>
  <c r="AZ703" i="5" s="1"/>
  <c r="AZ710" i="5"/>
  <c r="AZ711" i="5"/>
  <c r="AZ705" i="5"/>
  <c r="AZ707" i="5" s="1"/>
  <c r="AZ21" i="5"/>
  <c r="AW655" i="5"/>
  <c r="AX28" i="5"/>
  <c r="AX23" i="5" s="1"/>
  <c r="BA65" i="7"/>
  <c r="BB5" i="7"/>
  <c r="BA64" i="7"/>
  <c r="BA63" i="7"/>
  <c r="BA66" i="7"/>
  <c r="BA67" i="7"/>
  <c r="BA68" i="7"/>
  <c r="BA69" i="7"/>
  <c r="BA70" i="7"/>
  <c r="BA71" i="7"/>
  <c r="BA72" i="7"/>
  <c r="BA73" i="7"/>
  <c r="BA74" i="7"/>
  <c r="BA75" i="7"/>
  <c r="BA76" i="7"/>
  <c r="BA77" i="7"/>
  <c r="BA78" i="7"/>
  <c r="BA79" i="7"/>
  <c r="BA80" i="7"/>
  <c r="BA81" i="7"/>
  <c r="BA82" i="7"/>
  <c r="BA83" i="7"/>
  <c r="BA84" i="7"/>
  <c r="BA85" i="7"/>
  <c r="BA86" i="7"/>
  <c r="BA87" i="7"/>
  <c r="BA88" i="7"/>
  <c r="BA89" i="7"/>
  <c r="BA90" i="7"/>
  <c r="BA91" i="7"/>
  <c r="BA92" i="7"/>
  <c r="BA93" i="7"/>
  <c r="BA94" i="7"/>
  <c r="BA95" i="7"/>
  <c r="BA96" i="7"/>
  <c r="BA97" i="7"/>
  <c r="BA98" i="7"/>
  <c r="BA99" i="7"/>
  <c r="BA100" i="7"/>
  <c r="BA101" i="7"/>
  <c r="BA102" i="7"/>
  <c r="BA103" i="7"/>
  <c r="BA104" i="7"/>
  <c r="BA105" i="7"/>
  <c r="BA106" i="7"/>
  <c r="BA107" i="7"/>
  <c r="BA108" i="7"/>
  <c r="BA109" i="7"/>
  <c r="BA110" i="7"/>
  <c r="BA111" i="7"/>
  <c r="AY656" i="5" l="1"/>
  <c r="AY655" i="5" s="1"/>
  <c r="AY657" i="5"/>
  <c r="AZ692" i="5"/>
  <c r="AZ224" i="5"/>
  <c r="AZ34" i="5"/>
  <c r="AZ28" i="5" s="1"/>
  <c r="AZ23" i="5" s="1"/>
  <c r="AZ413" i="5"/>
  <c r="AZ658" i="5" s="1"/>
  <c r="BC5" i="7"/>
  <c r="BB65" i="7"/>
  <c r="BB64" i="7"/>
  <c r="BB63" i="7"/>
  <c r="BB66" i="7"/>
  <c r="BB67" i="7"/>
  <c r="BB68" i="7"/>
  <c r="BB69" i="7"/>
  <c r="BB70" i="7"/>
  <c r="BB71" i="7"/>
  <c r="BB72" i="7"/>
  <c r="BB73" i="7"/>
  <c r="BB74" i="7"/>
  <c r="BB75" i="7"/>
  <c r="BB76" i="7"/>
  <c r="BB77" i="7"/>
  <c r="BB78" i="7"/>
  <c r="BB79" i="7"/>
  <c r="BB80" i="7"/>
  <c r="BB81" i="7"/>
  <c r="BB82" i="7"/>
  <c r="BB83" i="7"/>
  <c r="BB84" i="7"/>
  <c r="BB85" i="7"/>
  <c r="BB86" i="7"/>
  <c r="BB87" i="7"/>
  <c r="BB88" i="7"/>
  <c r="BB89" i="7"/>
  <c r="BB90" i="7"/>
  <c r="BB91" i="7"/>
  <c r="BB92" i="7"/>
  <c r="BB93" i="7"/>
  <c r="BB94" i="7"/>
  <c r="BB95" i="7"/>
  <c r="BB96" i="7"/>
  <c r="BB97" i="7"/>
  <c r="BB98" i="7"/>
  <c r="BB99" i="7"/>
  <c r="BB100" i="7"/>
  <c r="BB101" i="7"/>
  <c r="BB102" i="7"/>
  <c r="BB103" i="7"/>
  <c r="BB104" i="7"/>
  <c r="BB105" i="7"/>
  <c r="BB106" i="7"/>
  <c r="BB107" i="7"/>
  <c r="BB108" i="7"/>
  <c r="BB109" i="7"/>
  <c r="BB110" i="7"/>
  <c r="BB111" i="7"/>
  <c r="BB112" i="7"/>
  <c r="AX655" i="5"/>
  <c r="BE652" i="5"/>
  <c r="BE627" i="5"/>
  <c r="BE675" i="5" a="1"/>
  <c r="BE675" i="5" s="1"/>
  <c r="BE698" i="5"/>
  <c r="BE638" i="5"/>
  <c r="BE628" i="5"/>
  <c r="BE6" i="5"/>
  <c r="BF7" i="5"/>
  <c r="BD12" i="5"/>
  <c r="BD15" i="5"/>
  <c r="BD4" i="7"/>
  <c r="BD3" i="7" s="1"/>
  <c r="BJ8" i="6"/>
  <c r="BI9" i="6"/>
  <c r="AZ713" i="5"/>
  <c r="BB11" i="5"/>
  <c r="BA712" i="5"/>
  <c r="BA705" i="5"/>
  <c r="BA707" i="5" s="1"/>
  <c r="BA710" i="5"/>
  <c r="BA700" i="5"/>
  <c r="BA703" i="5" s="1"/>
  <c r="BA711" i="5"/>
  <c r="BA709" i="5"/>
  <c r="BA21" i="5"/>
  <c r="AY28" i="5"/>
  <c r="AY23" i="5" s="1"/>
  <c r="AV114" i="7"/>
  <c r="AN114" i="7"/>
  <c r="AF114" i="7"/>
  <c r="X114" i="7"/>
  <c r="P114" i="7"/>
  <c r="H114" i="7"/>
  <c r="BC114" i="7"/>
  <c r="AU114" i="7"/>
  <c r="AM114" i="7"/>
  <c r="AE114" i="7"/>
  <c r="W114" i="7"/>
  <c r="O114" i="7"/>
  <c r="G114" i="7"/>
  <c r="BB114" i="7"/>
  <c r="AT114" i="7"/>
  <c r="AL114" i="7"/>
  <c r="AD114" i="7"/>
  <c r="V114" i="7"/>
  <c r="N114" i="7"/>
  <c r="F114" i="7"/>
  <c r="D115" i="7"/>
  <c r="BA114" i="7"/>
  <c r="AP114" i="7"/>
  <c r="AB114" i="7"/>
  <c r="Q114" i="7"/>
  <c r="AZ114" i="7"/>
  <c r="AO114" i="7"/>
  <c r="AA114" i="7"/>
  <c r="M114" i="7"/>
  <c r="AY114" i="7"/>
  <c r="AK114" i="7"/>
  <c r="Z114" i="7"/>
  <c r="L114" i="7"/>
  <c r="AQ114" i="7"/>
  <c r="AC114" i="7"/>
  <c r="R114" i="7"/>
  <c r="AX114" i="7"/>
  <c r="Y114" i="7"/>
  <c r="AW114" i="7"/>
  <c r="U114" i="7"/>
  <c r="AS114" i="7"/>
  <c r="T114" i="7"/>
  <c r="AG114" i="7"/>
  <c r="E114" i="7"/>
  <c r="AR114" i="7"/>
  <c r="AJ114" i="7"/>
  <c r="AI114" i="7"/>
  <c r="AH114" i="7"/>
  <c r="I114" i="7"/>
  <c r="S114" i="7"/>
  <c r="K114" i="7"/>
  <c r="J114" i="7"/>
  <c r="BC63" i="7" l="1"/>
  <c r="BD5" i="7"/>
  <c r="BC65" i="7"/>
  <c r="BC64" i="7"/>
  <c r="BC66" i="7"/>
  <c r="BC67" i="7"/>
  <c r="BC68" i="7"/>
  <c r="BC69" i="7"/>
  <c r="BC70" i="7"/>
  <c r="BC71" i="7"/>
  <c r="BC72" i="7"/>
  <c r="BC73" i="7"/>
  <c r="BC74" i="7"/>
  <c r="BC75" i="7"/>
  <c r="BC76" i="7"/>
  <c r="BC77" i="7"/>
  <c r="BC78" i="7"/>
  <c r="BC79" i="7"/>
  <c r="BC80" i="7"/>
  <c r="BC81" i="7"/>
  <c r="BC82" i="7"/>
  <c r="BC83" i="7"/>
  <c r="BC84" i="7"/>
  <c r="BC85" i="7"/>
  <c r="BC86" i="7"/>
  <c r="BC87" i="7"/>
  <c r="BC88" i="7"/>
  <c r="BC89" i="7"/>
  <c r="BC90" i="7"/>
  <c r="BC91" i="7"/>
  <c r="BC92" i="7"/>
  <c r="BC93" i="7"/>
  <c r="BC94" i="7"/>
  <c r="BC95" i="7"/>
  <c r="BC96" i="7"/>
  <c r="BC97" i="7"/>
  <c r="BC98" i="7"/>
  <c r="BC99" i="7"/>
  <c r="BC100" i="7"/>
  <c r="BC101" i="7"/>
  <c r="BC102" i="7"/>
  <c r="BC103" i="7"/>
  <c r="BC104" i="7"/>
  <c r="BC105" i="7"/>
  <c r="BC106" i="7"/>
  <c r="BC107" i="7"/>
  <c r="BC108" i="7"/>
  <c r="BC109" i="7"/>
  <c r="BC110" i="7"/>
  <c r="BC111" i="7"/>
  <c r="BC112" i="7"/>
  <c r="BC113" i="7"/>
  <c r="AW115" i="7"/>
  <c r="AO115" i="7"/>
  <c r="AG115" i="7"/>
  <c r="Y115" i="7"/>
  <c r="Q115" i="7"/>
  <c r="I115" i="7"/>
  <c r="AV115" i="7"/>
  <c r="AN115" i="7"/>
  <c r="AF115" i="7"/>
  <c r="X115" i="7"/>
  <c r="P115" i="7"/>
  <c r="H115" i="7"/>
  <c r="BC115" i="7"/>
  <c r="AU115" i="7"/>
  <c r="AM115" i="7"/>
  <c r="AE115" i="7"/>
  <c r="W115" i="7"/>
  <c r="O115" i="7"/>
  <c r="G115" i="7"/>
  <c r="AX115" i="7"/>
  <c r="AP115" i="7"/>
  <c r="AH115" i="7"/>
  <c r="Z115" i="7"/>
  <c r="R115" i="7"/>
  <c r="J115" i="7"/>
  <c r="AZ115" i="7"/>
  <c r="AJ115" i="7"/>
  <c r="T115" i="7"/>
  <c r="D116" i="7"/>
  <c r="AY115" i="7"/>
  <c r="AI115" i="7"/>
  <c r="S115" i="7"/>
  <c r="AT115" i="7"/>
  <c r="AD115" i="7"/>
  <c r="N115" i="7"/>
  <c r="BA115" i="7"/>
  <c r="AK115" i="7"/>
  <c r="U115" i="7"/>
  <c r="E115" i="7"/>
  <c r="AS115" i="7"/>
  <c r="M115" i="7"/>
  <c r="AR115" i="7"/>
  <c r="L115" i="7"/>
  <c r="AQ115" i="7"/>
  <c r="K115" i="7"/>
  <c r="BB115" i="7"/>
  <c r="V115" i="7"/>
  <c r="AL115" i="7"/>
  <c r="AC115" i="7"/>
  <c r="AB115" i="7"/>
  <c r="AA115" i="7"/>
  <c r="F115" i="7"/>
  <c r="BF675" i="5" a="1"/>
  <c r="BF675" i="5" s="1"/>
  <c r="BF628" i="5"/>
  <c r="BF698" i="5"/>
  <c r="BF638" i="5"/>
  <c r="BF627" i="5"/>
  <c r="BF652" i="5"/>
  <c r="BF6" i="5"/>
  <c r="BG7" i="5"/>
  <c r="AZ657" i="5"/>
  <c r="AZ656" i="5"/>
  <c r="BA713" i="5"/>
  <c r="BE15" i="5"/>
  <c r="BE12" i="5"/>
  <c r="BC11" i="5"/>
  <c r="BB709" i="5"/>
  <c r="BB713" i="5" s="1"/>
  <c r="BB711" i="5"/>
  <c r="BB712" i="5"/>
  <c r="BB700" i="5"/>
  <c r="BB703" i="5" s="1"/>
  <c r="R80" i="4" s="1"/>
  <c r="R30" i="4" s="1"/>
  <c r="BB710" i="5"/>
  <c r="BB705" i="5"/>
  <c r="BB21" i="5"/>
  <c r="BA692" i="5"/>
  <c r="BA413" i="5"/>
  <c r="BA658" i="5" s="1"/>
  <c r="BA224" i="5"/>
  <c r="BA34" i="5"/>
  <c r="BA28" i="5" s="1"/>
  <c r="BA23" i="5" s="1"/>
  <c r="BJ9" i="6"/>
  <c r="BK8" i="6"/>
  <c r="BE4" i="7"/>
  <c r="BE3" i="7" s="1"/>
  <c r="R81" i="4" l="1"/>
  <c r="R31" i="4" s="1"/>
  <c r="BG698" i="5"/>
  <c r="BG638" i="5"/>
  <c r="BG652" i="5"/>
  <c r="BG675" i="5" a="1"/>
  <c r="BG675" i="5" s="1"/>
  <c r="BG627" i="5"/>
  <c r="BG628" i="5" s="1"/>
  <c r="BG6" i="5"/>
  <c r="BH7" i="5"/>
  <c r="AX116" i="7"/>
  <c r="AP116" i="7"/>
  <c r="AH116" i="7"/>
  <c r="Z116" i="7"/>
  <c r="R116" i="7"/>
  <c r="J116" i="7"/>
  <c r="AW116" i="7"/>
  <c r="AO116" i="7"/>
  <c r="AG116" i="7"/>
  <c r="Y116" i="7"/>
  <c r="Q116" i="7"/>
  <c r="I116" i="7"/>
  <c r="BD116" i="7"/>
  <c r="AV116" i="7"/>
  <c r="AN116" i="7"/>
  <c r="AF116" i="7"/>
  <c r="X116" i="7"/>
  <c r="P116" i="7"/>
  <c r="H116" i="7"/>
  <c r="D117" i="7"/>
  <c r="AY116" i="7"/>
  <c r="AQ116" i="7"/>
  <c r="AI116" i="7"/>
  <c r="AA116" i="7"/>
  <c r="S116" i="7"/>
  <c r="K116" i="7"/>
  <c r="BA116" i="7"/>
  <c r="AK116" i="7"/>
  <c r="U116" i="7"/>
  <c r="E116" i="7"/>
  <c r="AZ116" i="7"/>
  <c r="AJ116" i="7"/>
  <c r="T116" i="7"/>
  <c r="AU116" i="7"/>
  <c r="AE116" i="7"/>
  <c r="O116" i="7"/>
  <c r="BB116" i="7"/>
  <c r="AL116" i="7"/>
  <c r="V116" i="7"/>
  <c r="F116" i="7"/>
  <c r="AT116" i="7"/>
  <c r="N116" i="7"/>
  <c r="AS116" i="7"/>
  <c r="M116" i="7"/>
  <c r="AR116" i="7"/>
  <c r="L116" i="7"/>
  <c r="BC116" i="7"/>
  <c r="W116" i="7"/>
  <c r="AM116" i="7"/>
  <c r="AD116" i="7"/>
  <c r="AC116" i="7"/>
  <c r="AB116" i="7"/>
  <c r="G116" i="7"/>
  <c r="BD63" i="7"/>
  <c r="BE5" i="7"/>
  <c r="BE116" i="7" s="1"/>
  <c r="BD64" i="7"/>
  <c r="BD65" i="7"/>
  <c r="BD66" i="7"/>
  <c r="BD67" i="7"/>
  <c r="BD68" i="7"/>
  <c r="BD69" i="7"/>
  <c r="BD70" i="7"/>
  <c r="BD71" i="7"/>
  <c r="BD72" i="7"/>
  <c r="BD73" i="7"/>
  <c r="BD74" i="7"/>
  <c r="BD75" i="7"/>
  <c r="BD76" i="7"/>
  <c r="BD77" i="7"/>
  <c r="BD78" i="7"/>
  <c r="BD79" i="7"/>
  <c r="BD80" i="7"/>
  <c r="BD81" i="7"/>
  <c r="BD82" i="7"/>
  <c r="BD83" i="7"/>
  <c r="BD84" i="7"/>
  <c r="BD85" i="7"/>
  <c r="BD86" i="7"/>
  <c r="BD87" i="7"/>
  <c r="BD88" i="7"/>
  <c r="BD89" i="7"/>
  <c r="BD90" i="7"/>
  <c r="BD91" i="7"/>
  <c r="BD92" i="7"/>
  <c r="BD93" i="7"/>
  <c r="BD94" i="7"/>
  <c r="BD95" i="7"/>
  <c r="BD96" i="7"/>
  <c r="BD97" i="7"/>
  <c r="BD98" i="7"/>
  <c r="BD99" i="7"/>
  <c r="BD100" i="7"/>
  <c r="BD101" i="7"/>
  <c r="BD102" i="7"/>
  <c r="BD103" i="7"/>
  <c r="BD104" i="7"/>
  <c r="BD105" i="7"/>
  <c r="BD106" i="7"/>
  <c r="BD107" i="7"/>
  <c r="BD108" i="7"/>
  <c r="BD109" i="7"/>
  <c r="BD110" i="7"/>
  <c r="BD111" i="7"/>
  <c r="BD112" i="7"/>
  <c r="BD113" i="7"/>
  <c r="BD114" i="7"/>
  <c r="BB692" i="5"/>
  <c r="R73" i="4" s="1"/>
  <c r="R27" i="4" s="1"/>
  <c r="BB34" i="5"/>
  <c r="BB28" i="5" s="1"/>
  <c r="BB23" i="5" s="1"/>
  <c r="BB413" i="5"/>
  <c r="BB658" i="5" s="1"/>
  <c r="BB224" i="5"/>
  <c r="R48" i="4"/>
  <c r="BD11" i="5"/>
  <c r="BC711" i="5"/>
  <c r="BC710" i="5"/>
  <c r="BC712" i="5"/>
  <c r="BC705" i="5"/>
  <c r="BC709" i="5"/>
  <c r="BC700" i="5"/>
  <c r="BC703" i="5" s="1"/>
  <c r="BC21" i="5"/>
  <c r="BF15" i="5"/>
  <c r="BF12" i="5"/>
  <c r="BD115" i="7"/>
  <c r="BF4" i="7"/>
  <c r="BF3" i="7" s="1"/>
  <c r="BK9" i="6"/>
  <c r="BL8" i="6"/>
  <c r="BA656" i="5"/>
  <c r="BA657" i="5"/>
  <c r="BB707" i="5"/>
  <c r="R78" i="4"/>
  <c r="R77" i="4" s="1"/>
  <c r="R29" i="4" s="1"/>
  <c r="AZ655" i="5"/>
  <c r="BC692" i="5" l="1"/>
  <c r="BC413" i="5"/>
  <c r="BC658" i="5" s="1"/>
  <c r="BC224" i="5"/>
  <c r="BC34" i="5"/>
  <c r="BL9" i="6"/>
  <c r="BM8" i="6"/>
  <c r="BG4" i="7"/>
  <c r="BG3" i="7" s="1"/>
  <c r="BC707" i="5"/>
  <c r="BB656" i="5"/>
  <c r="BB655" i="5" s="1"/>
  <c r="R59" i="4" s="1"/>
  <c r="BB657" i="5"/>
  <c r="BG15" i="5"/>
  <c r="BG12" i="5"/>
  <c r="BE63" i="7"/>
  <c r="BF5" i="7"/>
  <c r="BF117" i="7" s="1"/>
  <c r="BE64" i="7"/>
  <c r="BE65" i="7"/>
  <c r="BE66" i="7"/>
  <c r="BE67" i="7"/>
  <c r="BE68" i="7"/>
  <c r="BE69" i="7"/>
  <c r="BE70" i="7"/>
  <c r="BE71" i="7"/>
  <c r="BE72" i="7"/>
  <c r="BE73" i="7"/>
  <c r="BE74" i="7"/>
  <c r="BE75" i="7"/>
  <c r="BE76" i="7"/>
  <c r="BE77" i="7"/>
  <c r="BE78" i="7"/>
  <c r="BE79" i="7"/>
  <c r="BE80" i="7"/>
  <c r="BE81" i="7"/>
  <c r="BE82" i="7"/>
  <c r="BE83" i="7"/>
  <c r="BE84" i="7"/>
  <c r="BE85" i="7"/>
  <c r="BE86" i="7"/>
  <c r="BE87" i="7"/>
  <c r="BE88" i="7"/>
  <c r="BE89" i="7"/>
  <c r="BE90" i="7"/>
  <c r="BE91" i="7"/>
  <c r="BE92" i="7"/>
  <c r="BE93" i="7"/>
  <c r="BE94" i="7"/>
  <c r="BE95" i="7"/>
  <c r="BE96" i="7"/>
  <c r="BE97" i="7"/>
  <c r="BE98" i="7"/>
  <c r="BE99" i="7"/>
  <c r="BE100" i="7"/>
  <c r="BE101" i="7"/>
  <c r="BE102" i="7"/>
  <c r="BE103" i="7"/>
  <c r="BE104" i="7"/>
  <c r="BE105" i="7"/>
  <c r="BE106" i="7"/>
  <c r="BE107" i="7"/>
  <c r="BE108" i="7"/>
  <c r="BE109" i="7"/>
  <c r="BE110" i="7"/>
  <c r="BE111" i="7"/>
  <c r="BE112" i="7"/>
  <c r="BE113" i="7"/>
  <c r="BE114" i="7"/>
  <c r="BE115" i="7"/>
  <c r="D118" i="7"/>
  <c r="AY117" i="7"/>
  <c r="AQ117" i="7"/>
  <c r="AI117" i="7"/>
  <c r="AA117" i="7"/>
  <c r="S117" i="7"/>
  <c r="K117" i="7"/>
  <c r="AX117" i="7"/>
  <c r="AP117" i="7"/>
  <c r="AH117" i="7"/>
  <c r="Z117" i="7"/>
  <c r="R117" i="7"/>
  <c r="J117" i="7"/>
  <c r="BE117" i="7"/>
  <c r="AW117" i="7"/>
  <c r="AO117" i="7"/>
  <c r="AG117" i="7"/>
  <c r="Y117" i="7"/>
  <c r="Q117" i="7"/>
  <c r="I117" i="7"/>
  <c r="AZ117" i="7"/>
  <c r="AR117" i="7"/>
  <c r="AJ117" i="7"/>
  <c r="AB117" i="7"/>
  <c r="T117" i="7"/>
  <c r="L117" i="7"/>
  <c r="BB117" i="7"/>
  <c r="AL117" i="7"/>
  <c r="V117" i="7"/>
  <c r="F117" i="7"/>
  <c r="BA117" i="7"/>
  <c r="AK117" i="7"/>
  <c r="U117" i="7"/>
  <c r="E117" i="7"/>
  <c r="AV117" i="7"/>
  <c r="AF117" i="7"/>
  <c r="P117" i="7"/>
  <c r="BC117" i="7"/>
  <c r="AM117" i="7"/>
  <c r="W117" i="7"/>
  <c r="G117" i="7"/>
  <c r="AU117" i="7"/>
  <c r="O117" i="7"/>
  <c r="AT117" i="7"/>
  <c r="N117" i="7"/>
  <c r="AS117" i="7"/>
  <c r="M117" i="7"/>
  <c r="BD117" i="7"/>
  <c r="X117" i="7"/>
  <c r="AN117" i="7"/>
  <c r="AE117" i="7"/>
  <c r="AD117" i="7"/>
  <c r="AC117" i="7"/>
  <c r="H117" i="7"/>
  <c r="BE11" i="5"/>
  <c r="BD709" i="5"/>
  <c r="BD700" i="5"/>
  <c r="BD703" i="5" s="1"/>
  <c r="BD710" i="5"/>
  <c r="BD711" i="5"/>
  <c r="BD705" i="5"/>
  <c r="BD707" i="5" s="1"/>
  <c r="BD712" i="5"/>
  <c r="BD21" i="5"/>
  <c r="BH698" i="5"/>
  <c r="BH652" i="5"/>
  <c r="BH675" i="5" a="1"/>
  <c r="BH675" i="5" s="1"/>
  <c r="BH638" i="5"/>
  <c r="BH628" i="5"/>
  <c r="BH627" i="5"/>
  <c r="BI7" i="5"/>
  <c r="BH6" i="5"/>
  <c r="BA655" i="5"/>
  <c r="BC713" i="5"/>
  <c r="R17" i="4"/>
  <c r="BC28" i="5" l="1"/>
  <c r="BC23" i="5" s="1"/>
  <c r="BC657" i="5"/>
  <c r="BC656" i="5"/>
  <c r="BC655" i="5" s="1"/>
  <c r="BH15" i="5"/>
  <c r="BH12" i="5"/>
  <c r="BD713" i="5"/>
  <c r="BH4" i="7"/>
  <c r="BH3" i="7" s="1"/>
  <c r="BM9" i="6"/>
  <c r="BN8" i="6"/>
  <c r="AZ118" i="7"/>
  <c r="AR118" i="7"/>
  <c r="AJ118" i="7"/>
  <c r="AB118" i="7"/>
  <c r="T118" i="7"/>
  <c r="L118" i="7"/>
  <c r="D119" i="7"/>
  <c r="AY118" i="7"/>
  <c r="AQ118" i="7"/>
  <c r="AI118" i="7"/>
  <c r="AA118" i="7"/>
  <c r="S118" i="7"/>
  <c r="K118" i="7"/>
  <c r="BF118" i="7"/>
  <c r="AX118" i="7"/>
  <c r="AP118" i="7"/>
  <c r="AH118" i="7"/>
  <c r="Z118" i="7"/>
  <c r="R118" i="7"/>
  <c r="J118" i="7"/>
  <c r="BA118" i="7"/>
  <c r="AS118" i="7"/>
  <c r="AK118" i="7"/>
  <c r="AC118" i="7"/>
  <c r="U118" i="7"/>
  <c r="M118" i="7"/>
  <c r="E118" i="7"/>
  <c r="BC118" i="7"/>
  <c r="AM118" i="7"/>
  <c r="W118" i="7"/>
  <c r="G118" i="7"/>
  <c r="BB118" i="7"/>
  <c r="AL118" i="7"/>
  <c r="V118" i="7"/>
  <c r="F118" i="7"/>
  <c r="AW118" i="7"/>
  <c r="AG118" i="7"/>
  <c r="Q118" i="7"/>
  <c r="BD118" i="7"/>
  <c r="AN118" i="7"/>
  <c r="X118" i="7"/>
  <c r="H118" i="7"/>
  <c r="AV118" i="7"/>
  <c r="P118" i="7"/>
  <c r="AU118" i="7"/>
  <c r="O118" i="7"/>
  <c r="AT118" i="7"/>
  <c r="N118" i="7"/>
  <c r="BE118" i="7"/>
  <c r="Y118" i="7"/>
  <c r="AO118" i="7"/>
  <c r="AF118" i="7"/>
  <c r="AE118" i="7"/>
  <c r="AD118" i="7"/>
  <c r="I118" i="7"/>
  <c r="BF11" i="5"/>
  <c r="BE710" i="5"/>
  <c r="BE705" i="5"/>
  <c r="BE709" i="5"/>
  <c r="BE711" i="5"/>
  <c r="BE712" i="5"/>
  <c r="BE700" i="5"/>
  <c r="BE703" i="5" s="1"/>
  <c r="BE21" i="5"/>
  <c r="BD692" i="5"/>
  <c r="BD224" i="5"/>
  <c r="BD34" i="5"/>
  <c r="BD413" i="5"/>
  <c r="BD658" i="5" s="1"/>
  <c r="BF63" i="7"/>
  <c r="BF64" i="7"/>
  <c r="BG5" i="7"/>
  <c r="BG118" i="7" s="1"/>
  <c r="BF65" i="7"/>
  <c r="BF66" i="7"/>
  <c r="BF67" i="7"/>
  <c r="BF68" i="7"/>
  <c r="BF69" i="7"/>
  <c r="BF70" i="7"/>
  <c r="BF71" i="7"/>
  <c r="BF72" i="7"/>
  <c r="BF73" i="7"/>
  <c r="BF74" i="7"/>
  <c r="BF75" i="7"/>
  <c r="BF76" i="7"/>
  <c r="BF77" i="7"/>
  <c r="BF78" i="7"/>
  <c r="BF79" i="7"/>
  <c r="BF80" i="7"/>
  <c r="BF81" i="7"/>
  <c r="BF82" i="7"/>
  <c r="BF83" i="7"/>
  <c r="BF84" i="7"/>
  <c r="BF85" i="7"/>
  <c r="BF86" i="7"/>
  <c r="BF87" i="7"/>
  <c r="BF88" i="7"/>
  <c r="BF89" i="7"/>
  <c r="BF90" i="7"/>
  <c r="BF91" i="7"/>
  <c r="BF92" i="7"/>
  <c r="BF93" i="7"/>
  <c r="BF94" i="7"/>
  <c r="BF95" i="7"/>
  <c r="BF96" i="7"/>
  <c r="BF97" i="7"/>
  <c r="BF98" i="7"/>
  <c r="BF99" i="7"/>
  <c r="BF100" i="7"/>
  <c r="BF101" i="7"/>
  <c r="BF102" i="7"/>
  <c r="BF103" i="7"/>
  <c r="BF104" i="7"/>
  <c r="BF105" i="7"/>
  <c r="BF106" i="7"/>
  <c r="BF107" i="7"/>
  <c r="BF108" i="7"/>
  <c r="BF109" i="7"/>
  <c r="BF110" i="7"/>
  <c r="BF111" i="7"/>
  <c r="BF112" i="7"/>
  <c r="BF113" i="7"/>
  <c r="BF114" i="7"/>
  <c r="BF115" i="7"/>
  <c r="BF116" i="7"/>
  <c r="BI698" i="5"/>
  <c r="BI652" i="5"/>
  <c r="BI638" i="5"/>
  <c r="BI627" i="5"/>
  <c r="BI675" i="5" a="1"/>
  <c r="BI675" i="5" s="1"/>
  <c r="BI628" i="5"/>
  <c r="BJ7" i="5"/>
  <c r="BI6" i="5"/>
  <c r="BE707" i="5" l="1"/>
  <c r="BE692" i="5"/>
  <c r="BE34" i="5"/>
  <c r="BE413" i="5"/>
  <c r="BE658" i="5" s="1"/>
  <c r="BE224" i="5"/>
  <c r="BD28" i="5"/>
  <c r="BD23" i="5" s="1"/>
  <c r="BG11" i="5"/>
  <c r="BF712" i="5"/>
  <c r="BF711" i="5"/>
  <c r="BF700" i="5"/>
  <c r="BF703" i="5" s="1"/>
  <c r="BF705" i="5"/>
  <c r="BF707" i="5" s="1"/>
  <c r="BF709" i="5"/>
  <c r="BF710" i="5"/>
  <c r="BF21" i="5"/>
  <c r="BO8" i="6"/>
  <c r="BN9" i="6"/>
  <c r="BI4" i="7"/>
  <c r="BI3" i="7" s="1"/>
  <c r="BD656" i="5"/>
  <c r="BD655" i="5" s="1"/>
  <c r="BD657" i="5"/>
  <c r="BA119" i="7"/>
  <c r="AS119" i="7"/>
  <c r="AK119" i="7"/>
  <c r="AC119" i="7"/>
  <c r="U119" i="7"/>
  <c r="M119" i="7"/>
  <c r="E119" i="7"/>
  <c r="BH119" i="7"/>
  <c r="AZ119" i="7"/>
  <c r="AR119" i="7"/>
  <c r="AJ119" i="7"/>
  <c r="AB119" i="7"/>
  <c r="T119" i="7"/>
  <c r="L119" i="7"/>
  <c r="D120" i="7"/>
  <c r="BG119" i="7"/>
  <c r="AY119" i="7"/>
  <c r="AQ119" i="7"/>
  <c r="AI119" i="7"/>
  <c r="AA119" i="7"/>
  <c r="S119" i="7"/>
  <c r="K119" i="7"/>
  <c r="BB119" i="7"/>
  <c r="AT119" i="7"/>
  <c r="AL119" i="7"/>
  <c r="AD119" i="7"/>
  <c r="V119" i="7"/>
  <c r="N119" i="7"/>
  <c r="F119" i="7"/>
  <c r="BD119" i="7"/>
  <c r="AN119" i="7"/>
  <c r="X119" i="7"/>
  <c r="H119" i="7"/>
  <c r="BC119" i="7"/>
  <c r="AM119" i="7"/>
  <c r="W119" i="7"/>
  <c r="G119" i="7"/>
  <c r="AX119" i="7"/>
  <c r="AH119" i="7"/>
  <c r="R119" i="7"/>
  <c r="BE119" i="7"/>
  <c r="AO119" i="7"/>
  <c r="Y119" i="7"/>
  <c r="I119" i="7"/>
  <c r="AW119" i="7"/>
  <c r="Q119" i="7"/>
  <c r="AV119" i="7"/>
  <c r="P119" i="7"/>
  <c r="AU119" i="7"/>
  <c r="O119" i="7"/>
  <c r="BF119" i="7"/>
  <c r="Z119" i="7"/>
  <c r="AP119" i="7"/>
  <c r="AG119" i="7"/>
  <c r="AF119" i="7"/>
  <c r="AE119" i="7"/>
  <c r="J119" i="7"/>
  <c r="BI12" i="5"/>
  <c r="BI15" i="5"/>
  <c r="BG64" i="7"/>
  <c r="BH5" i="7"/>
  <c r="BG63" i="7"/>
  <c r="BG65" i="7"/>
  <c r="BG66" i="7"/>
  <c r="BG67" i="7"/>
  <c r="BG68" i="7"/>
  <c r="BG69" i="7"/>
  <c r="BG70" i="7"/>
  <c r="BG71" i="7"/>
  <c r="BG72" i="7"/>
  <c r="BG73" i="7"/>
  <c r="BG74" i="7"/>
  <c r="BG75" i="7"/>
  <c r="BG76" i="7"/>
  <c r="BG77" i="7"/>
  <c r="BG78" i="7"/>
  <c r="BG79" i="7"/>
  <c r="BG80" i="7"/>
  <c r="BG81" i="7"/>
  <c r="BG82" i="7"/>
  <c r="BG83" i="7"/>
  <c r="BG84" i="7"/>
  <c r="BG85" i="7"/>
  <c r="BG86" i="7"/>
  <c r="BG87" i="7"/>
  <c r="BG88" i="7"/>
  <c r="BG89" i="7"/>
  <c r="BG90" i="7"/>
  <c r="BG91" i="7"/>
  <c r="BG92" i="7"/>
  <c r="BG93" i="7"/>
  <c r="BG94" i="7"/>
  <c r="BG95" i="7"/>
  <c r="BG96" i="7"/>
  <c r="BG97" i="7"/>
  <c r="BG98" i="7"/>
  <c r="BG99" i="7"/>
  <c r="BG100" i="7"/>
  <c r="BG101" i="7"/>
  <c r="BG102" i="7"/>
  <c r="BG103" i="7"/>
  <c r="BG104" i="7"/>
  <c r="BG105" i="7"/>
  <c r="BG106" i="7"/>
  <c r="BG107" i="7"/>
  <c r="BG108" i="7"/>
  <c r="BG109" i="7"/>
  <c r="BG110" i="7"/>
  <c r="BG111" i="7"/>
  <c r="BG112" i="7"/>
  <c r="BG113" i="7"/>
  <c r="BG114" i="7"/>
  <c r="BG115" i="7"/>
  <c r="BG116" i="7"/>
  <c r="BG117" i="7"/>
  <c r="BJ675" i="5" a="1"/>
  <c r="BJ675" i="5" s="1"/>
  <c r="BJ652" i="5"/>
  <c r="BJ627" i="5"/>
  <c r="BJ628" i="5" s="1"/>
  <c r="BJ698" i="5"/>
  <c r="BJ638" i="5"/>
  <c r="BJ224" i="5"/>
  <c r="BJ6" i="5"/>
  <c r="BK7" i="5"/>
  <c r="BE713" i="5"/>
  <c r="BH11" i="5" l="1"/>
  <c r="BG710" i="5"/>
  <c r="BG705" i="5"/>
  <c r="BG707" i="5" s="1"/>
  <c r="BG711" i="5"/>
  <c r="BG709" i="5"/>
  <c r="BG712" i="5"/>
  <c r="BG700" i="5"/>
  <c r="BG703" i="5" s="1"/>
  <c r="BG21" i="5"/>
  <c r="BJ656" i="5"/>
  <c r="BJ657" i="5"/>
  <c r="BF713" i="5"/>
  <c r="BB120" i="7"/>
  <c r="AT120" i="7"/>
  <c r="AL120" i="7"/>
  <c r="AD120" i="7"/>
  <c r="V120" i="7"/>
  <c r="N120" i="7"/>
  <c r="F120" i="7"/>
  <c r="BA120" i="7"/>
  <c r="AS120" i="7"/>
  <c r="AK120" i="7"/>
  <c r="AC120" i="7"/>
  <c r="U120" i="7"/>
  <c r="M120" i="7"/>
  <c r="E120" i="7"/>
  <c r="BH120" i="7"/>
  <c r="AZ120" i="7"/>
  <c r="AR120" i="7"/>
  <c r="AJ120" i="7"/>
  <c r="AB120" i="7"/>
  <c r="T120" i="7"/>
  <c r="L120" i="7"/>
  <c r="BC120" i="7"/>
  <c r="AU120" i="7"/>
  <c r="AM120" i="7"/>
  <c r="AE120" i="7"/>
  <c r="W120" i="7"/>
  <c r="O120" i="7"/>
  <c r="G120" i="7"/>
  <c r="BE120" i="7"/>
  <c r="AO120" i="7"/>
  <c r="Y120" i="7"/>
  <c r="I120" i="7"/>
  <c r="BD120" i="7"/>
  <c r="AN120" i="7"/>
  <c r="X120" i="7"/>
  <c r="H120" i="7"/>
  <c r="D121" i="7"/>
  <c r="AY120" i="7"/>
  <c r="AI120" i="7"/>
  <c r="S120" i="7"/>
  <c r="BF120" i="7"/>
  <c r="AP120" i="7"/>
  <c r="Z120" i="7"/>
  <c r="J120" i="7"/>
  <c r="AX120" i="7"/>
  <c r="R120" i="7"/>
  <c r="AW120" i="7"/>
  <c r="Q120" i="7"/>
  <c r="AV120" i="7"/>
  <c r="P120" i="7"/>
  <c r="BG120" i="7"/>
  <c r="AA120" i="7"/>
  <c r="AQ120" i="7"/>
  <c r="AH120" i="7"/>
  <c r="AG120" i="7"/>
  <c r="AF120" i="7"/>
  <c r="K120" i="7"/>
  <c r="BP8" i="6"/>
  <c r="BO9" i="6"/>
  <c r="BJ4" i="7"/>
  <c r="BJ3" i="7" s="1"/>
  <c r="BE657" i="5"/>
  <c r="BE656" i="5"/>
  <c r="BK638" i="5"/>
  <c r="BK628" i="5"/>
  <c r="BK698" i="5"/>
  <c r="BK675" i="5" a="1"/>
  <c r="BK675" i="5" s="1"/>
  <c r="BK652" i="5"/>
  <c r="BK627" i="5"/>
  <c r="BK413" i="5"/>
  <c r="BK658" i="5" s="1"/>
  <c r="BK224" i="5"/>
  <c r="BK6" i="5"/>
  <c r="BL7" i="5"/>
  <c r="BJ12" i="5"/>
  <c r="BJ15" i="5"/>
  <c r="BH64" i="7"/>
  <c r="BH65" i="7"/>
  <c r="BI5" i="7"/>
  <c r="BH63" i="7"/>
  <c r="BH66" i="7"/>
  <c r="BH67" i="7"/>
  <c r="BH68" i="7"/>
  <c r="BH69" i="7"/>
  <c r="BH70" i="7"/>
  <c r="BH71" i="7"/>
  <c r="BH72" i="7"/>
  <c r="BH73" i="7"/>
  <c r="BH74" i="7"/>
  <c r="BH75" i="7"/>
  <c r="BH76" i="7"/>
  <c r="BH77" i="7"/>
  <c r="BH78" i="7"/>
  <c r="BH79" i="7"/>
  <c r="BH80" i="7"/>
  <c r="BH81" i="7"/>
  <c r="BH82" i="7"/>
  <c r="BH83" i="7"/>
  <c r="BH84" i="7"/>
  <c r="BH85" i="7"/>
  <c r="BH86" i="7"/>
  <c r="BH87" i="7"/>
  <c r="BH88" i="7"/>
  <c r="BH89" i="7"/>
  <c r="BH90" i="7"/>
  <c r="BH91" i="7"/>
  <c r="BH92" i="7"/>
  <c r="BH93" i="7"/>
  <c r="BH94" i="7"/>
  <c r="BH95" i="7"/>
  <c r="BH96" i="7"/>
  <c r="BH97" i="7"/>
  <c r="BH98" i="7"/>
  <c r="BH99" i="7"/>
  <c r="BH100" i="7"/>
  <c r="BH101" i="7"/>
  <c r="BH102" i="7"/>
  <c r="BH103" i="7"/>
  <c r="BH104" i="7"/>
  <c r="BH105" i="7"/>
  <c r="BH106" i="7"/>
  <c r="BH107" i="7"/>
  <c r="BH108" i="7"/>
  <c r="BH109" i="7"/>
  <c r="BH110" i="7"/>
  <c r="BH111" i="7"/>
  <c r="BH112" i="7"/>
  <c r="BH113" i="7"/>
  <c r="BH114" i="7"/>
  <c r="BH115" i="7"/>
  <c r="BH116" i="7"/>
  <c r="BH117" i="7"/>
  <c r="BH118" i="7"/>
  <c r="BF692" i="5"/>
  <c r="BF224" i="5"/>
  <c r="BF34" i="5"/>
  <c r="BF413" i="5"/>
  <c r="BF658" i="5" s="1"/>
  <c r="BE28" i="5"/>
  <c r="BE23" i="5" s="1"/>
  <c r="BK12" i="5" l="1"/>
  <c r="BK15" i="5"/>
  <c r="BE655" i="5"/>
  <c r="BI11" i="5"/>
  <c r="BH710" i="5"/>
  <c r="BH709" i="5"/>
  <c r="BH711" i="5"/>
  <c r="BH705" i="5"/>
  <c r="BH712" i="5"/>
  <c r="BH700" i="5"/>
  <c r="BH703" i="5" s="1"/>
  <c r="BH21" i="5"/>
  <c r="BK656" i="5"/>
  <c r="BK655" i="5" s="1"/>
  <c r="BK657" i="5"/>
  <c r="BG713" i="5"/>
  <c r="BI64" i="7"/>
  <c r="BI65" i="7"/>
  <c r="BJ5" i="7"/>
  <c r="BI63" i="7"/>
  <c r="BI66" i="7"/>
  <c r="BI67" i="7"/>
  <c r="BI68" i="7"/>
  <c r="BI69" i="7"/>
  <c r="BI70" i="7"/>
  <c r="BI71" i="7"/>
  <c r="BI72" i="7"/>
  <c r="BI73" i="7"/>
  <c r="BI74" i="7"/>
  <c r="BI75" i="7"/>
  <c r="BI76" i="7"/>
  <c r="BI77" i="7"/>
  <c r="BI78" i="7"/>
  <c r="BI79" i="7"/>
  <c r="BI80" i="7"/>
  <c r="BI81" i="7"/>
  <c r="BI82" i="7"/>
  <c r="BI83" i="7"/>
  <c r="BI84" i="7"/>
  <c r="BI85" i="7"/>
  <c r="BI86" i="7"/>
  <c r="BI87" i="7"/>
  <c r="BI88" i="7"/>
  <c r="BI89" i="7"/>
  <c r="BI90" i="7"/>
  <c r="BI91" i="7"/>
  <c r="BI92" i="7"/>
  <c r="BI93" i="7"/>
  <c r="BI94" i="7"/>
  <c r="BI95" i="7"/>
  <c r="BI96" i="7"/>
  <c r="BI97" i="7"/>
  <c r="BI98" i="7"/>
  <c r="BI99" i="7"/>
  <c r="BI100" i="7"/>
  <c r="BI101" i="7"/>
  <c r="BI102" i="7"/>
  <c r="BI103" i="7"/>
  <c r="BI104" i="7"/>
  <c r="BI105" i="7"/>
  <c r="BI106" i="7"/>
  <c r="BI107" i="7"/>
  <c r="BI108" i="7"/>
  <c r="BI109" i="7"/>
  <c r="BI110" i="7"/>
  <c r="BI111" i="7"/>
  <c r="BI112" i="7"/>
  <c r="BI113" i="7"/>
  <c r="BI114" i="7"/>
  <c r="BI115" i="7"/>
  <c r="BI116" i="7"/>
  <c r="BI117" i="7"/>
  <c r="BI118" i="7"/>
  <c r="BI119" i="7"/>
  <c r="BF28" i="5"/>
  <c r="BF23" i="5" s="1"/>
  <c r="BI120" i="7"/>
  <c r="BF657" i="5"/>
  <c r="BF656" i="5"/>
  <c r="BF655" i="5" s="1"/>
  <c r="BQ8" i="6"/>
  <c r="BP9" i="6"/>
  <c r="BK4" i="7"/>
  <c r="BK3" i="7" s="1"/>
  <c r="BC121" i="7"/>
  <c r="AU121" i="7"/>
  <c r="AM121" i="7"/>
  <c r="AE121" i="7"/>
  <c r="W121" i="7"/>
  <c r="O121" i="7"/>
  <c r="G121" i="7"/>
  <c r="BJ121" i="7"/>
  <c r="BB121" i="7"/>
  <c r="AT121" i="7"/>
  <c r="AL121" i="7"/>
  <c r="AD121" i="7"/>
  <c r="V121" i="7"/>
  <c r="N121" i="7"/>
  <c r="F121" i="7"/>
  <c r="BI121" i="7"/>
  <c r="BA121" i="7"/>
  <c r="AS121" i="7"/>
  <c r="AK121" i="7"/>
  <c r="AC121" i="7"/>
  <c r="U121" i="7"/>
  <c r="M121" i="7"/>
  <c r="E121" i="7"/>
  <c r="BD121" i="7"/>
  <c r="AV121" i="7"/>
  <c r="AN121" i="7"/>
  <c r="AF121" i="7"/>
  <c r="X121" i="7"/>
  <c r="P121" i="7"/>
  <c r="H121" i="7"/>
  <c r="BF121" i="7"/>
  <c r="AP121" i="7"/>
  <c r="Z121" i="7"/>
  <c r="J121" i="7"/>
  <c r="BE121" i="7"/>
  <c r="AO121" i="7"/>
  <c r="Y121" i="7"/>
  <c r="I121" i="7"/>
  <c r="AZ121" i="7"/>
  <c r="AJ121" i="7"/>
  <c r="T121" i="7"/>
  <c r="BG121" i="7"/>
  <c r="AQ121" i="7"/>
  <c r="AA121" i="7"/>
  <c r="K121" i="7"/>
  <c r="AY121" i="7"/>
  <c r="S121" i="7"/>
  <c r="AX121" i="7"/>
  <c r="R121" i="7"/>
  <c r="AW121" i="7"/>
  <c r="Q121" i="7"/>
  <c r="BH121" i="7"/>
  <c r="AB121" i="7"/>
  <c r="AR121" i="7"/>
  <c r="AI121" i="7"/>
  <c r="AH121" i="7"/>
  <c r="AG121" i="7"/>
  <c r="D122" i="7"/>
  <c r="L121" i="7"/>
  <c r="BL638" i="5"/>
  <c r="BL627" i="5"/>
  <c r="BL628" i="5" s="1"/>
  <c r="BL698" i="5"/>
  <c r="BL652" i="5"/>
  <c r="BL675" i="5" a="1"/>
  <c r="BL675" i="5" s="1"/>
  <c r="BL413" i="5"/>
  <c r="BL658" i="5" s="1"/>
  <c r="BL224" i="5"/>
  <c r="BM7" i="5"/>
  <c r="BL6" i="5"/>
  <c r="BG692" i="5"/>
  <c r="BG413" i="5"/>
  <c r="BG658" i="5" s="1"/>
  <c r="BG34" i="5"/>
  <c r="BG224" i="5"/>
  <c r="BL656" i="5" l="1"/>
  <c r="BL655" i="5" s="1"/>
  <c r="BL657" i="5"/>
  <c r="BH31" i="7" a="1"/>
  <c r="BH31" i="7" s="1"/>
  <c r="BH692" i="5"/>
  <c r="BH413" i="5"/>
  <c r="BH658" i="5" s="1"/>
  <c r="BH224" i="5"/>
  <c r="BH34" i="5"/>
  <c r="BL12" i="5"/>
  <c r="BL15" i="5"/>
  <c r="BJ11" i="5"/>
  <c r="BI700" i="5"/>
  <c r="BI703" i="5" s="1"/>
  <c r="BI709" i="5"/>
  <c r="BI712" i="5"/>
  <c r="BI711" i="5"/>
  <c r="BI710" i="5"/>
  <c r="BI705" i="5"/>
  <c r="BI707" i="5" s="1"/>
  <c r="BI21" i="5"/>
  <c r="BH707" i="5"/>
  <c r="BL4" i="7"/>
  <c r="BQ9" i="6"/>
  <c r="BR8" i="6"/>
  <c r="BR9" i="6" s="1"/>
  <c r="BG656" i="5"/>
  <c r="BG657" i="5"/>
  <c r="BI29" i="7" a="1"/>
  <c r="BI29" i="7" s="1"/>
  <c r="BI31" i="7" a="1"/>
  <c r="BI31" i="7" s="1"/>
  <c r="BI23" i="7" a="1"/>
  <c r="BI23" i="7" s="1"/>
  <c r="BI17" i="7" a="1"/>
  <c r="BI17" i="7" s="1"/>
  <c r="BD122" i="7"/>
  <c r="AV122" i="7"/>
  <c r="AN122" i="7"/>
  <c r="AF122" i="7"/>
  <c r="X122" i="7"/>
  <c r="P122" i="7"/>
  <c r="H122" i="7"/>
  <c r="BC122" i="7"/>
  <c r="AU122" i="7"/>
  <c r="AM122" i="7"/>
  <c r="AE122" i="7"/>
  <c r="W122" i="7"/>
  <c r="O122" i="7"/>
  <c r="G122" i="7"/>
  <c r="BJ122" i="7"/>
  <c r="BB122" i="7"/>
  <c r="AT122" i="7"/>
  <c r="AL122" i="7"/>
  <c r="AD122" i="7"/>
  <c r="V122" i="7"/>
  <c r="N122" i="7"/>
  <c r="F122" i="7"/>
  <c r="BI122" i="7"/>
  <c r="BH122" i="7"/>
  <c r="BE122" i="7"/>
  <c r="AW122" i="7"/>
  <c r="AO122" i="7"/>
  <c r="AG122" i="7"/>
  <c r="Y122" i="7"/>
  <c r="Q122" i="7"/>
  <c r="I122" i="7"/>
  <c r="BG122" i="7"/>
  <c r="AQ122" i="7"/>
  <c r="AA122" i="7"/>
  <c r="K122" i="7"/>
  <c r="BF122" i="7"/>
  <c r="AP122" i="7"/>
  <c r="Z122" i="7"/>
  <c r="J122" i="7"/>
  <c r="BA122" i="7"/>
  <c r="AK122" i="7"/>
  <c r="U122" i="7"/>
  <c r="E122" i="7"/>
  <c r="AR122" i="7"/>
  <c r="AB122" i="7"/>
  <c r="L122" i="7"/>
  <c r="AZ122" i="7"/>
  <c r="T122" i="7"/>
  <c r="AY122" i="7"/>
  <c r="S122" i="7"/>
  <c r="AX122" i="7"/>
  <c r="R122" i="7"/>
  <c r="AC122" i="7"/>
  <c r="AS122" i="7"/>
  <c r="AJ122" i="7"/>
  <c r="AI122" i="7"/>
  <c r="AH122" i="7"/>
  <c r="M122" i="7"/>
  <c r="C122" i="7"/>
  <c r="BG17" i="7" a="1"/>
  <c r="BG17" i="7" s="1"/>
  <c r="BG29" i="7" a="1"/>
  <c r="BG29" i="7" s="1"/>
  <c r="BG23" i="7" a="1"/>
  <c r="BG23" i="7" s="1"/>
  <c r="BG36" i="7" a="1"/>
  <c r="BG36" i="7" s="1"/>
  <c r="BJ65" i="7"/>
  <c r="BK5" i="7"/>
  <c r="BK122" i="7" s="1"/>
  <c r="BJ64" i="7"/>
  <c r="BJ63" i="7"/>
  <c r="BJ66" i="7"/>
  <c r="BJ67" i="7"/>
  <c r="BJ68" i="7"/>
  <c r="BJ69" i="7"/>
  <c r="BJ70" i="7"/>
  <c r="BJ71" i="7"/>
  <c r="BJ72" i="7"/>
  <c r="BJ73" i="7"/>
  <c r="BJ74" i="7"/>
  <c r="BJ75" i="7"/>
  <c r="BJ76" i="7"/>
  <c r="BJ77" i="7"/>
  <c r="BJ78" i="7"/>
  <c r="BJ79" i="7"/>
  <c r="BJ80" i="7"/>
  <c r="BJ81" i="7"/>
  <c r="BJ82" i="7"/>
  <c r="BJ83" i="7"/>
  <c r="BJ84" i="7"/>
  <c r="BJ85" i="7"/>
  <c r="BJ86" i="7"/>
  <c r="BJ87" i="7"/>
  <c r="BJ88" i="7"/>
  <c r="BJ89" i="7"/>
  <c r="BJ90" i="7"/>
  <c r="BJ91" i="7"/>
  <c r="BJ92" i="7"/>
  <c r="BJ93" i="7"/>
  <c r="BJ94" i="7"/>
  <c r="BJ95" i="7"/>
  <c r="BJ96" i="7"/>
  <c r="BJ97" i="7"/>
  <c r="BJ98" i="7"/>
  <c r="BJ99" i="7"/>
  <c r="BJ100" i="7"/>
  <c r="BJ101" i="7"/>
  <c r="BJ102" i="7"/>
  <c r="BJ103" i="7"/>
  <c r="BJ104" i="7"/>
  <c r="BJ105" i="7"/>
  <c r="BJ106" i="7"/>
  <c r="BJ107" i="7"/>
  <c r="BJ108" i="7"/>
  <c r="BJ109" i="7"/>
  <c r="BJ110" i="7"/>
  <c r="BJ111" i="7"/>
  <c r="BJ112" i="7"/>
  <c r="BJ113" i="7"/>
  <c r="BJ114" i="7"/>
  <c r="BJ115" i="7"/>
  <c r="BJ116" i="7"/>
  <c r="BJ117" i="7"/>
  <c r="BJ118" i="7"/>
  <c r="BJ119" i="7"/>
  <c r="BJ120" i="7"/>
  <c r="BH23" i="7" a="1"/>
  <c r="BH23" i="7" s="1"/>
  <c r="BH33" i="7" a="1"/>
  <c r="BH33" i="7" s="1"/>
  <c r="BD36" i="7" a="1"/>
  <c r="BD36" i="7" s="1"/>
  <c r="BD17" i="7" a="1"/>
  <c r="BD17" i="7" s="1"/>
  <c r="BM652" i="5"/>
  <c r="BM698" i="5"/>
  <c r="BM627" i="5"/>
  <c r="BM638" i="5"/>
  <c r="BM628" i="5"/>
  <c r="BM675" i="5" a="1"/>
  <c r="BM675" i="5" s="1"/>
  <c r="BM413" i="5"/>
  <c r="BM658" i="5" s="1"/>
  <c r="BM224" i="5"/>
  <c r="BN7" i="5"/>
  <c r="C119" i="7" s="1"/>
  <c r="BM34" i="5"/>
  <c r="BM6" i="5"/>
  <c r="C120" i="7"/>
  <c r="B113" i="7"/>
  <c r="BC17" i="7" a="1"/>
  <c r="BC17" i="7" s="1"/>
  <c r="BE17" i="7" a="1"/>
  <c r="BE17" i="7" s="1"/>
  <c r="BE29" i="7" a="1"/>
  <c r="BE29" i="7" s="1"/>
  <c r="BE36" i="7" a="1"/>
  <c r="BE36" i="7" s="1"/>
  <c r="BE33" i="7" a="1"/>
  <c r="BE33" i="7" s="1"/>
  <c r="BE23" i="7" a="1"/>
  <c r="BE23" i="7" s="1"/>
  <c r="BE31" i="7" a="1"/>
  <c r="BE31" i="7" s="1"/>
  <c r="BG28" i="5"/>
  <c r="BG23" i="5" s="1"/>
  <c r="BH713" i="5"/>
  <c r="L31" i="7" l="1" a="1"/>
  <c r="L31" i="7" s="1"/>
  <c r="L17" i="7" a="1"/>
  <c r="L17" i="7" s="1"/>
  <c r="L33" i="7" a="1"/>
  <c r="L33" i="7" s="1"/>
  <c r="L36" i="7" a="1"/>
  <c r="L36" i="7" s="1"/>
  <c r="L29" i="7" a="1"/>
  <c r="L29" i="7" s="1"/>
  <c r="L23" i="7" a="1"/>
  <c r="L23" i="7" s="1"/>
  <c r="G29" i="7" a="1"/>
  <c r="G29" i="7" s="1"/>
  <c r="G23" i="7" a="1"/>
  <c r="G23" i="7" s="1"/>
  <c r="G17" i="7" a="1"/>
  <c r="G17" i="7" s="1"/>
  <c r="G31" i="7" a="1"/>
  <c r="G31" i="7" s="1"/>
  <c r="G33" i="7" a="1"/>
  <c r="G33" i="7" s="1"/>
  <c r="G36" i="7" a="1"/>
  <c r="G36" i="7" s="1"/>
  <c r="BJ36" i="7" a="1"/>
  <c r="BJ36" i="7" s="1"/>
  <c r="BJ33" i="7" a="1"/>
  <c r="BJ33" i="7" s="1"/>
  <c r="BJ29" i="7" a="1"/>
  <c r="BJ29" i="7" s="1"/>
  <c r="BJ31" i="7" a="1"/>
  <c r="BJ31" i="7" s="1"/>
  <c r="BJ23" i="7" a="1"/>
  <c r="BJ23" i="7" s="1"/>
  <c r="BJ17" i="7" a="1"/>
  <c r="BJ17" i="7" s="1"/>
  <c r="BF29" i="7" a="1"/>
  <c r="BF29" i="7" s="1"/>
  <c r="C121" i="7"/>
  <c r="AI23" i="7" a="1"/>
  <c r="AI23" i="7" s="1"/>
  <c r="AI17" i="7" a="1"/>
  <c r="AI17" i="7" s="1"/>
  <c r="AI29" i="7" a="1"/>
  <c r="AI29" i="7" s="1"/>
  <c r="AI31" i="7" a="1"/>
  <c r="AI31" i="7" s="1"/>
  <c r="AI36" i="7" a="1"/>
  <c r="AI36" i="7" s="1"/>
  <c r="AI33" i="7" a="1"/>
  <c r="AI33" i="7" s="1"/>
  <c r="T36" i="7" a="1"/>
  <c r="T36" i="7" s="1"/>
  <c r="T33" i="7" a="1"/>
  <c r="T33" i="7" s="1"/>
  <c r="T29" i="7" a="1"/>
  <c r="T29" i="7" s="1"/>
  <c r="T17" i="7" a="1"/>
  <c r="T17" i="7" s="1"/>
  <c r="T23" i="7" a="1"/>
  <c r="T23" i="7" s="1"/>
  <c r="T31" i="7" a="1"/>
  <c r="T31" i="7" s="1"/>
  <c r="BA29" i="7" a="1"/>
  <c r="BA29" i="7" s="1"/>
  <c r="BA23" i="7" a="1"/>
  <c r="BA23" i="7" s="1"/>
  <c r="BA17" i="7" a="1"/>
  <c r="BA17" i="7" s="1"/>
  <c r="BA33" i="7" a="1"/>
  <c r="BA33" i="7" s="1"/>
  <c r="BA31" i="7" a="1"/>
  <c r="BA31" i="7" s="1"/>
  <c r="BA36" i="7" a="1"/>
  <c r="BA36" i="7" s="1"/>
  <c r="BH36" i="7" a="1"/>
  <c r="BH36" i="7" s="1"/>
  <c r="BC31" i="7" a="1"/>
  <c r="BC31" i="7" s="1"/>
  <c r="BC23" i="7" a="1"/>
  <c r="BC23" i="7" s="1"/>
  <c r="BC29" i="7" a="1"/>
  <c r="BC29" i="7" s="1"/>
  <c r="BC33" i="7" a="1"/>
  <c r="BC33" i="7" s="1"/>
  <c r="BD33" i="7" a="1"/>
  <c r="BD33" i="7" s="1"/>
  <c r="B117" i="7"/>
  <c r="BB23" i="7" a="1"/>
  <c r="BB23" i="7" s="1"/>
  <c r="AS29" i="7" a="1"/>
  <c r="AS29" i="7" s="1"/>
  <c r="AS17" i="7" a="1"/>
  <c r="AS17" i="7" s="1"/>
  <c r="AS31" i="7" a="1"/>
  <c r="AS31" i="7" s="1"/>
  <c r="AS33" i="7" a="1"/>
  <c r="AS33" i="7" s="1"/>
  <c r="AS23" i="7" a="1"/>
  <c r="AS23" i="7" s="1"/>
  <c r="AS24" i="7" a="1"/>
  <c r="AS24" i="7" s="1"/>
  <c r="AS36" i="7" a="1"/>
  <c r="AS36" i="7" s="1"/>
  <c r="BF23" i="7" a="1"/>
  <c r="BF23" i="7" s="1"/>
  <c r="BN675" i="5" a="1"/>
  <c r="BN675" i="5" s="1"/>
  <c r="L24" i="7" s="1" a="1"/>
  <c r="L24" i="7" s="1"/>
  <c r="BN652" i="5"/>
  <c r="BN638" i="5"/>
  <c r="BN627" i="5"/>
  <c r="BN628" i="5" s="1"/>
  <c r="BN698" i="5"/>
  <c r="BN413" i="5"/>
  <c r="BN34" i="5"/>
  <c r="BN224" i="5"/>
  <c r="BN6" i="5"/>
  <c r="BO7" i="5"/>
  <c r="C288" i="5" a="1"/>
  <c r="C98" i="5" a="1"/>
  <c r="C64" i="7"/>
  <c r="B64" i="7"/>
  <c r="C416" i="5" a="1"/>
  <c r="C416" i="5" s="1"/>
  <c r="C37" i="5" a="1"/>
  <c r="C37" i="5" s="1"/>
  <c r="C65" i="7"/>
  <c r="C227" i="5" a="1"/>
  <c r="C227" i="5" s="1"/>
  <c r="C66" i="7"/>
  <c r="C477" i="5" a="1"/>
  <c r="C63" i="7"/>
  <c r="BJ57" i="7" s="1"/>
  <c r="B66" i="7"/>
  <c r="C68" i="7"/>
  <c r="B67" i="7"/>
  <c r="B65" i="7"/>
  <c r="C67" i="7"/>
  <c r="B63" i="7"/>
  <c r="C69" i="7"/>
  <c r="C70" i="7"/>
  <c r="B69" i="7"/>
  <c r="B68" i="7"/>
  <c r="C72" i="7"/>
  <c r="C74" i="7"/>
  <c r="C71" i="7"/>
  <c r="B70" i="7"/>
  <c r="C73" i="7"/>
  <c r="B73" i="7"/>
  <c r="B75" i="7"/>
  <c r="B74" i="7"/>
  <c r="B71" i="7"/>
  <c r="C75" i="7"/>
  <c r="B72" i="7"/>
  <c r="C77" i="7"/>
  <c r="C76" i="7"/>
  <c r="C78" i="7"/>
  <c r="C79" i="7"/>
  <c r="B79" i="7"/>
  <c r="B76" i="7"/>
  <c r="B78" i="7"/>
  <c r="C80" i="7"/>
  <c r="C81" i="7"/>
  <c r="B77" i="7"/>
  <c r="C83" i="7"/>
  <c r="C82" i="7"/>
  <c r="B81" i="7"/>
  <c r="C86" i="7"/>
  <c r="C85" i="7"/>
  <c r="B80" i="7"/>
  <c r="B82" i="7"/>
  <c r="B85" i="7"/>
  <c r="C84" i="7"/>
  <c r="B84" i="7"/>
  <c r="C87" i="7"/>
  <c r="C88" i="7"/>
  <c r="C89" i="7"/>
  <c r="B83" i="7"/>
  <c r="C90" i="7"/>
  <c r="B86" i="7"/>
  <c r="B87" i="7"/>
  <c r="B90" i="7"/>
  <c r="B89" i="7"/>
  <c r="B88" i="7"/>
  <c r="C91" i="7"/>
  <c r="B92" i="7"/>
  <c r="B93" i="7"/>
  <c r="C93" i="7"/>
  <c r="B91" i="7"/>
  <c r="C92" i="7"/>
  <c r="C95" i="7"/>
  <c r="C96" i="7"/>
  <c r="C94" i="7"/>
  <c r="C99" i="7"/>
  <c r="B95" i="7"/>
  <c r="B94" i="7"/>
  <c r="C97" i="7"/>
  <c r="C98" i="7"/>
  <c r="C102" i="7"/>
  <c r="B96" i="7"/>
  <c r="C100" i="7"/>
  <c r="B97" i="7"/>
  <c r="B99" i="7"/>
  <c r="C101" i="7"/>
  <c r="B100" i="7"/>
  <c r="B101" i="7"/>
  <c r="B98" i="7"/>
  <c r="C103" i="7"/>
  <c r="B103" i="7"/>
  <c r="C105" i="7"/>
  <c r="B102" i="7"/>
  <c r="C104" i="7"/>
  <c r="B105" i="7"/>
  <c r="B104" i="7"/>
  <c r="C106" i="7"/>
  <c r="C108" i="7"/>
  <c r="C110" i="7"/>
  <c r="B106" i="7"/>
  <c r="C107" i="7"/>
  <c r="C111" i="7"/>
  <c r="B107" i="7"/>
  <c r="C109" i="7"/>
  <c r="C112" i="7"/>
  <c r="B108" i="7"/>
  <c r="C113" i="7"/>
  <c r="B109" i="7"/>
  <c r="C115" i="7"/>
  <c r="B110" i="7"/>
  <c r="B111" i="7"/>
  <c r="B112" i="7"/>
  <c r="C114" i="7"/>
  <c r="B114" i="7"/>
  <c r="B115" i="7"/>
  <c r="BD23" i="7" a="1"/>
  <c r="BD23" i="7" s="1"/>
  <c r="C118" i="7"/>
  <c r="AJ33" i="7" a="1"/>
  <c r="AJ33" i="7" s="1"/>
  <c r="AJ31" i="7" a="1"/>
  <c r="AJ31" i="7" s="1"/>
  <c r="AJ17" i="7" a="1"/>
  <c r="AJ17" i="7" s="1"/>
  <c r="AJ36" i="7" a="1"/>
  <c r="AJ36" i="7" s="1"/>
  <c r="AJ29" i="7" a="1"/>
  <c r="AJ29" i="7" s="1"/>
  <c r="AJ23" i="7" a="1"/>
  <c r="AJ23" i="7" s="1"/>
  <c r="AZ36" i="7" a="1"/>
  <c r="AZ36" i="7" s="1"/>
  <c r="AZ23" i="7" a="1"/>
  <c r="AZ23" i="7" s="1"/>
  <c r="AZ29" i="7" a="1"/>
  <c r="AZ29" i="7" s="1"/>
  <c r="AZ31" i="7" a="1"/>
  <c r="AZ31" i="7" s="1"/>
  <c r="AZ33" i="7" a="1"/>
  <c r="AZ33" i="7" s="1"/>
  <c r="AZ24" i="7" a="1"/>
  <c r="AZ24" i="7" s="1"/>
  <c r="AZ17" i="7" a="1"/>
  <c r="AZ17" i="7" s="1"/>
  <c r="J36" i="7" a="1"/>
  <c r="J36" i="7" s="1"/>
  <c r="J31" i="7" a="1"/>
  <c r="J31" i="7" s="1"/>
  <c r="J33" i="7" a="1"/>
  <c r="J33" i="7" s="1"/>
  <c r="J17" i="7" a="1"/>
  <c r="J17" i="7" s="1"/>
  <c r="J24" i="7" a="1"/>
  <c r="J24" i="7" s="1"/>
  <c r="J23" i="7" a="1"/>
  <c r="J23" i="7" s="1"/>
  <c r="J29" i="7" a="1"/>
  <c r="J29" i="7" s="1"/>
  <c r="I29" i="7" a="1"/>
  <c r="I29" i="7" s="1"/>
  <c r="I36" i="7" a="1"/>
  <c r="I36" i="7" s="1"/>
  <c r="I17" i="7" a="1"/>
  <c r="I17" i="7" s="1"/>
  <c r="I33" i="7" a="1"/>
  <c r="I33" i="7" s="1"/>
  <c r="I31" i="7" a="1"/>
  <c r="I31" i="7" s="1"/>
  <c r="I23" i="7" a="1"/>
  <c r="I23" i="7" s="1"/>
  <c r="BH29" i="7" a="1"/>
  <c r="BH29" i="7" s="1"/>
  <c r="BI36" i="7" a="1"/>
  <c r="BI36" i="7" s="1"/>
  <c r="BI33" i="7" a="1"/>
  <c r="BI33" i="7" s="1"/>
  <c r="BG655" i="5"/>
  <c r="BI713" i="5"/>
  <c r="BC36" i="7" a="1"/>
  <c r="BC36" i="7" s="1"/>
  <c r="BD29" i="7" a="1"/>
  <c r="BD29" i="7" s="1"/>
  <c r="C117" i="7"/>
  <c r="AC24" i="7" a="1"/>
  <c r="AC24" i="7" s="1"/>
  <c r="AC36" i="7" a="1"/>
  <c r="AC36" i="7" s="1"/>
  <c r="AC29" i="7" a="1"/>
  <c r="AC29" i="7" s="1"/>
  <c r="AC33" i="7" a="1"/>
  <c r="AC33" i="7" s="1"/>
  <c r="AC23" i="7" a="1"/>
  <c r="AC23" i="7" s="1"/>
  <c r="AC17" i="7" a="1"/>
  <c r="AC17" i="7" s="1"/>
  <c r="AC31" i="7" a="1"/>
  <c r="AC31" i="7" s="1"/>
  <c r="AB31" i="7" a="1"/>
  <c r="AB31" i="7" s="1"/>
  <c r="AB29" i="7" a="1"/>
  <c r="AB29" i="7" s="1"/>
  <c r="AB23" i="7" a="1"/>
  <c r="AB23" i="7" s="1"/>
  <c r="AB24" i="7" a="1"/>
  <c r="AB24" i="7" s="1"/>
  <c r="AB33" i="7" a="1"/>
  <c r="AB33" i="7" s="1"/>
  <c r="AB36" i="7" a="1"/>
  <c r="AB36" i="7" s="1"/>
  <c r="AB17" i="7" a="1"/>
  <c r="AB17" i="7" s="1"/>
  <c r="AP36" i="7" a="1"/>
  <c r="AP36" i="7" s="1"/>
  <c r="AP33" i="7" a="1"/>
  <c r="AP33" i="7" s="1"/>
  <c r="AP24" i="7" a="1"/>
  <c r="AP24" i="7" s="1"/>
  <c r="AP31" i="7" a="1"/>
  <c r="AP31" i="7" s="1"/>
  <c r="AP17" i="7" a="1"/>
  <c r="AP17" i="7" s="1"/>
  <c r="AP23" i="7" a="1"/>
  <c r="AP23" i="7" s="1"/>
  <c r="AP29" i="7" a="1"/>
  <c r="AP29" i="7" s="1"/>
  <c r="Y33" i="7" a="1"/>
  <c r="Y33" i="7" s="1"/>
  <c r="Y31" i="7" a="1"/>
  <c r="Y31" i="7" s="1"/>
  <c r="Y23" i="7" a="1"/>
  <c r="Y23" i="7" s="1"/>
  <c r="Y36" i="7" a="1"/>
  <c r="Y36" i="7" s="1"/>
  <c r="Y24" i="7" a="1"/>
  <c r="Y24" i="7" s="1"/>
  <c r="Y29" i="7" a="1"/>
  <c r="Y29" i="7" s="1"/>
  <c r="Y17" i="7" a="1"/>
  <c r="Y17" i="7" s="1"/>
  <c r="N24" i="7" a="1"/>
  <c r="N24" i="7" s="1"/>
  <c r="N17" i="7" a="1"/>
  <c r="N17" i="7" s="1"/>
  <c r="N31" i="7" a="1"/>
  <c r="N31" i="7" s="1"/>
  <c r="N36" i="7" a="1"/>
  <c r="N36" i="7" s="1"/>
  <c r="N33" i="7" a="1"/>
  <c r="N33" i="7" s="1"/>
  <c r="N29" i="7" a="1"/>
  <c r="N29" i="7" s="1"/>
  <c r="N23" i="7" a="1"/>
  <c r="N23" i="7" s="1"/>
  <c r="O24" i="7" a="1"/>
  <c r="O24" i="7" s="1"/>
  <c r="O23" i="7" a="1"/>
  <c r="O23" i="7" s="1"/>
  <c r="O17" i="7" a="1"/>
  <c r="O17" i="7" s="1"/>
  <c r="O33" i="7" a="1"/>
  <c r="O33" i="7" s="1"/>
  <c r="O31" i="7" a="1"/>
  <c r="O31" i="7" s="1"/>
  <c r="O29" i="7" a="1"/>
  <c r="O29" i="7" s="1"/>
  <c r="O36" i="7" a="1"/>
  <c r="O36" i="7" s="1"/>
  <c r="P24" i="7" a="1"/>
  <c r="P24" i="7" s="1"/>
  <c r="P31" i="7" a="1"/>
  <c r="P31" i="7" s="1"/>
  <c r="P36" i="7" a="1"/>
  <c r="P36" i="7" s="1"/>
  <c r="P23" i="7" a="1"/>
  <c r="P23" i="7" s="1"/>
  <c r="P33" i="7" a="1"/>
  <c r="P33" i="7" s="1"/>
  <c r="P17" i="7" a="1"/>
  <c r="P17" i="7" s="1"/>
  <c r="P29" i="7" a="1"/>
  <c r="P29" i="7" s="1"/>
  <c r="BF33" i="7" a="1"/>
  <c r="BF33" i="7" s="1"/>
  <c r="BK11" i="5"/>
  <c r="B118" i="7"/>
  <c r="BJ710" i="5"/>
  <c r="BJ709" i="5"/>
  <c r="BJ713" i="5" s="1"/>
  <c r="BJ712" i="5"/>
  <c r="BJ705" i="5"/>
  <c r="BJ700" i="5"/>
  <c r="BJ703" i="5" s="1"/>
  <c r="BJ711" i="5"/>
  <c r="BJ21" i="5"/>
  <c r="BH17" i="7" a="1"/>
  <c r="BH17" i="7" s="1"/>
  <c r="C116" i="7"/>
  <c r="Z23" i="7" a="1"/>
  <c r="Z23" i="7" s="1"/>
  <c r="Z33" i="7" a="1"/>
  <c r="Z33" i="7" s="1"/>
  <c r="Z24" i="7" a="1"/>
  <c r="Z24" i="7" s="1"/>
  <c r="Z31" i="7" a="1"/>
  <c r="Z31" i="7" s="1"/>
  <c r="Z29" i="7" a="1"/>
  <c r="Z29" i="7" s="1"/>
  <c r="Z17" i="7" a="1"/>
  <c r="Z17" i="7" s="1"/>
  <c r="Z36" i="7" a="1"/>
  <c r="Z36" i="7" s="1"/>
  <c r="F31" i="7" a="1"/>
  <c r="F31" i="7" s="1"/>
  <c r="F23" i="7" a="1"/>
  <c r="F23" i="7" s="1"/>
  <c r="F17" i="7" a="1"/>
  <c r="F17" i="7" s="1"/>
  <c r="F36" i="7" a="1"/>
  <c r="F36" i="7" s="1"/>
  <c r="F29" i="7" a="1"/>
  <c r="F29" i="7" s="1"/>
  <c r="F24" i="7" a="1"/>
  <c r="F24" i="7" s="1"/>
  <c r="F33" i="7" a="1"/>
  <c r="F33" i="7" s="1"/>
  <c r="BI692" i="5"/>
  <c r="BI224" i="5"/>
  <c r="BI34" i="5"/>
  <c r="BI413" i="5"/>
  <c r="BI658" i="5" s="1"/>
  <c r="R24" i="7" a="1"/>
  <c r="R24" i="7" s="1"/>
  <c r="R36" i="7" a="1"/>
  <c r="R36" i="7" s="1"/>
  <c r="R31" i="7" a="1"/>
  <c r="R31" i="7" s="1"/>
  <c r="R33" i="7" a="1"/>
  <c r="R33" i="7" s="1"/>
  <c r="R23" i="7" a="1"/>
  <c r="R23" i="7" s="1"/>
  <c r="R17" i="7" a="1"/>
  <c r="R17" i="7" s="1"/>
  <c r="R29" i="7" a="1"/>
  <c r="R29" i="7" s="1"/>
  <c r="AR33" i="7" a="1"/>
  <c r="AR33" i="7" s="1"/>
  <c r="AR24" i="7" a="1"/>
  <c r="AR24" i="7" s="1"/>
  <c r="AR36" i="7" a="1"/>
  <c r="AR36" i="7" s="1"/>
  <c r="AR17" i="7" a="1"/>
  <c r="AR17" i="7" s="1"/>
  <c r="AR23" i="7" a="1"/>
  <c r="AR23" i="7" s="1"/>
  <c r="AR29" i="7" a="1"/>
  <c r="AR29" i="7" s="1"/>
  <c r="AR31" i="7" a="1"/>
  <c r="AR31" i="7" s="1"/>
  <c r="BF17" i="7" a="1"/>
  <c r="BF17" i="7" s="1"/>
  <c r="AG33" i="7" a="1"/>
  <c r="AG33" i="7" s="1"/>
  <c r="AG36" i="7" a="1"/>
  <c r="AG36" i="7" s="1"/>
  <c r="AG29" i="7" a="1"/>
  <c r="AG29" i="7" s="1"/>
  <c r="AG24" i="7" a="1"/>
  <c r="AG24" i="7" s="1"/>
  <c r="AG23" i="7" a="1"/>
  <c r="AG23" i="7" s="1"/>
  <c r="AG31" i="7" a="1"/>
  <c r="AG31" i="7" s="1"/>
  <c r="AG17" i="7" a="1"/>
  <c r="AG17" i="7" s="1"/>
  <c r="V31" i="7" a="1"/>
  <c r="V31" i="7" s="1"/>
  <c r="V29" i="7" a="1"/>
  <c r="V29" i="7" s="1"/>
  <c r="V36" i="7" a="1"/>
  <c r="V36" i="7" s="1"/>
  <c r="V17" i="7" a="1"/>
  <c r="V17" i="7" s="1"/>
  <c r="V23" i="7" a="1"/>
  <c r="V23" i="7" s="1"/>
  <c r="V24" i="7" a="1"/>
  <c r="V24" i="7" s="1"/>
  <c r="V33" i="7" a="1"/>
  <c r="V33" i="7" s="1"/>
  <c r="W33" i="7" a="1"/>
  <c r="W33" i="7" s="1"/>
  <c r="W36" i="7" a="1"/>
  <c r="W36" i="7" s="1"/>
  <c r="W24" i="7" a="1"/>
  <c r="W24" i="7" s="1"/>
  <c r="W29" i="7" a="1"/>
  <c r="W29" i="7" s="1"/>
  <c r="W23" i="7" a="1"/>
  <c r="W23" i="7" s="1"/>
  <c r="W17" i="7" a="1"/>
  <c r="W17" i="7" s="1"/>
  <c r="W31" i="7" a="1"/>
  <c r="W31" i="7" s="1"/>
  <c r="X23" i="7" a="1"/>
  <c r="X23" i="7" s="1"/>
  <c r="X29" i="7" a="1"/>
  <c r="X29" i="7" s="1"/>
  <c r="X17" i="7" a="1"/>
  <c r="X17" i="7" s="1"/>
  <c r="X24" i="7" a="1"/>
  <c r="X24" i="7" s="1"/>
  <c r="X36" i="7" a="1"/>
  <c r="X36" i="7" s="1"/>
  <c r="X31" i="7" a="1"/>
  <c r="X31" i="7" s="1"/>
  <c r="X33" i="7" a="1"/>
  <c r="X33" i="7" s="1"/>
  <c r="B116" i="7"/>
  <c r="Q23" i="7" a="1"/>
  <c r="Q23" i="7" s="1"/>
  <c r="Q31" i="7" a="1"/>
  <c r="Q31" i="7" s="1"/>
  <c r="Q29" i="7" a="1"/>
  <c r="Q29" i="7" s="1"/>
  <c r="Q24" i="7" a="1"/>
  <c r="Q24" i="7" s="1"/>
  <c r="Q36" i="7" a="1"/>
  <c r="Q36" i="7" s="1"/>
  <c r="Q33" i="7" a="1"/>
  <c r="Q33" i="7" s="1"/>
  <c r="Q17" i="7" a="1"/>
  <c r="Q17" i="7" s="1"/>
  <c r="BM657" i="5"/>
  <c r="BM656" i="5"/>
  <c r="BM655" i="5" s="1"/>
  <c r="M29" i="7" a="1"/>
  <c r="M29" i="7" s="1"/>
  <c r="M23" i="7" a="1"/>
  <c r="M23" i="7" s="1"/>
  <c r="M36" i="7" a="1"/>
  <c r="M36" i="7" s="1"/>
  <c r="M31" i="7" a="1"/>
  <c r="M31" i="7" s="1"/>
  <c r="M24" i="7" a="1"/>
  <c r="M24" i="7" s="1"/>
  <c r="M33" i="7" a="1"/>
  <c r="M33" i="7" s="1"/>
  <c r="M17" i="7" a="1"/>
  <c r="M17" i="7" s="1"/>
  <c r="AX31" i="7" a="1"/>
  <c r="AX31" i="7" s="1"/>
  <c r="AX29" i="7" a="1"/>
  <c r="AX29" i="7" s="1"/>
  <c r="AX24" i="7" a="1"/>
  <c r="AX24" i="7" s="1"/>
  <c r="AX36" i="7" a="1"/>
  <c r="AX36" i="7" s="1"/>
  <c r="AX33" i="7" a="1"/>
  <c r="AX33" i="7" s="1"/>
  <c r="AX23" i="7" a="1"/>
  <c r="AX23" i="7" s="1"/>
  <c r="AX17" i="7" a="1"/>
  <c r="AX17" i="7" s="1"/>
  <c r="E23" i="7" a="1"/>
  <c r="E23" i="7" s="1"/>
  <c r="K37" i="6" s="1"/>
  <c r="E33" i="7" a="1"/>
  <c r="E33" i="7" s="1"/>
  <c r="K45" i="6" s="1"/>
  <c r="E17" i="7" a="1"/>
  <c r="E17" i="7" s="1"/>
  <c r="E24" i="7" a="1"/>
  <c r="E24" i="7" s="1"/>
  <c r="E36" i="7" a="1"/>
  <c r="E36" i="7" s="1"/>
  <c r="E29" i="7" a="1"/>
  <c r="E29" i="7" s="1"/>
  <c r="E31" i="7" a="1"/>
  <c r="E31" i="7" s="1"/>
  <c r="K17" i="7" a="1"/>
  <c r="K17" i="7" s="1"/>
  <c r="K24" i="7" a="1"/>
  <c r="K24" i="7" s="1"/>
  <c r="K23" i="7" a="1"/>
  <c r="K23" i="7" s="1"/>
  <c r="K31" i="7" a="1"/>
  <c r="K31" i="7" s="1"/>
  <c r="K33" i="7" a="1"/>
  <c r="K33" i="7" s="1"/>
  <c r="K36" i="7" a="1"/>
  <c r="K36" i="7" s="1"/>
  <c r="K29" i="7" a="1"/>
  <c r="K29" i="7" s="1"/>
  <c r="AO24" i="7" a="1"/>
  <c r="AO24" i="7" s="1"/>
  <c r="AO29" i="7" a="1"/>
  <c r="AO29" i="7" s="1"/>
  <c r="AO17" i="7" a="1"/>
  <c r="AO17" i="7" s="1"/>
  <c r="AO36" i="7" a="1"/>
  <c r="AO36" i="7" s="1"/>
  <c r="AO31" i="7" a="1"/>
  <c r="AO31" i="7" s="1"/>
  <c r="AO33" i="7" a="1"/>
  <c r="AO33" i="7" s="1"/>
  <c r="AO23" i="7" a="1"/>
  <c r="AO23" i="7" s="1"/>
  <c r="AD36" i="7" a="1"/>
  <c r="AD36" i="7" s="1"/>
  <c r="AD29" i="7" a="1"/>
  <c r="AD29" i="7" s="1"/>
  <c r="AD24" i="7" a="1"/>
  <c r="AD24" i="7" s="1"/>
  <c r="AD31" i="7" a="1"/>
  <c r="AD31" i="7" s="1"/>
  <c r="AD33" i="7" a="1"/>
  <c r="AD33" i="7" s="1"/>
  <c r="AD23" i="7" a="1"/>
  <c r="AD23" i="7" s="1"/>
  <c r="AD17" i="7" a="1"/>
  <c r="AD17" i="7" s="1"/>
  <c r="AE23" i="7" a="1"/>
  <c r="AE23" i="7" s="1"/>
  <c r="AE31" i="7" a="1"/>
  <c r="AE31" i="7" s="1"/>
  <c r="AE36" i="7" a="1"/>
  <c r="AE36" i="7" s="1"/>
  <c r="AE33" i="7" a="1"/>
  <c r="AE33" i="7" s="1"/>
  <c r="AE24" i="7" a="1"/>
  <c r="AE24" i="7" s="1"/>
  <c r="AE29" i="7" a="1"/>
  <c r="AE29" i="7" s="1"/>
  <c r="AE17" i="7" a="1"/>
  <c r="AE17" i="7" s="1"/>
  <c r="AF24" i="7" a="1"/>
  <c r="AF24" i="7" s="1"/>
  <c r="AF31" i="7" a="1"/>
  <c r="AF31" i="7" s="1"/>
  <c r="AF23" i="7" a="1"/>
  <c r="AF23" i="7" s="1"/>
  <c r="AF33" i="7" a="1"/>
  <c r="AF33" i="7" s="1"/>
  <c r="AF29" i="7" a="1"/>
  <c r="AF29" i="7" s="1"/>
  <c r="AF36" i="7" a="1"/>
  <c r="AF36" i="7" s="1"/>
  <c r="AF17" i="7" a="1"/>
  <c r="AF17" i="7" s="1"/>
  <c r="K17" i="6"/>
  <c r="L17" i="6"/>
  <c r="L18" i="6" s="1"/>
  <c r="N17" i="6"/>
  <c r="N18" i="6" s="1"/>
  <c r="O17" i="6"/>
  <c r="O18" i="6" s="1"/>
  <c r="M17" i="6"/>
  <c r="M18" i="6" s="1"/>
  <c r="P17" i="6"/>
  <c r="P18" i="6" s="1"/>
  <c r="BB24" i="7" a="1"/>
  <c r="BB24" i="7" s="1"/>
  <c r="BF31" i="7" a="1"/>
  <c r="BF31" i="7" s="1"/>
  <c r="BH28" i="5"/>
  <c r="BH23" i="5" s="1"/>
  <c r="BB33" i="7" a="1"/>
  <c r="BB33" i="7" s="1"/>
  <c r="BM28" i="5"/>
  <c r="BM23" i="5" s="1"/>
  <c r="BK63" i="7"/>
  <c r="BL5" i="7"/>
  <c r="BK64" i="7"/>
  <c r="BK65" i="7"/>
  <c r="BK66" i="7"/>
  <c r="BK67" i="7"/>
  <c r="BK68" i="7"/>
  <c r="BK69" i="7"/>
  <c r="BK70" i="7"/>
  <c r="BK71" i="7"/>
  <c r="BK72" i="7"/>
  <c r="BK73" i="7"/>
  <c r="BK74" i="7"/>
  <c r="BK75" i="7"/>
  <c r="BK76" i="7"/>
  <c r="BK77" i="7"/>
  <c r="BK78" i="7"/>
  <c r="BK79" i="7"/>
  <c r="BK80" i="7"/>
  <c r="BK81" i="7"/>
  <c r="BK82" i="7"/>
  <c r="BK83" i="7"/>
  <c r="BK84" i="7"/>
  <c r="BK85" i="7"/>
  <c r="BK86" i="7"/>
  <c r="BK87" i="7"/>
  <c r="BK88" i="7"/>
  <c r="BK89" i="7"/>
  <c r="BK90" i="7"/>
  <c r="BK91" i="7"/>
  <c r="BK92" i="7"/>
  <c r="BK93" i="7"/>
  <c r="BK94" i="7"/>
  <c r="BK95" i="7"/>
  <c r="BK96" i="7"/>
  <c r="BK97" i="7"/>
  <c r="BK98" i="7"/>
  <c r="BK99" i="7"/>
  <c r="BK100" i="7"/>
  <c r="BK101" i="7"/>
  <c r="BK102" i="7"/>
  <c r="BK103" i="7"/>
  <c r="BK104" i="7"/>
  <c r="BK105" i="7"/>
  <c r="BK106" i="7"/>
  <c r="BK107" i="7"/>
  <c r="BK108" i="7"/>
  <c r="BK109" i="7"/>
  <c r="BK110" i="7"/>
  <c r="BK111" i="7"/>
  <c r="BK112" i="7"/>
  <c r="BK113" i="7"/>
  <c r="BK114" i="7"/>
  <c r="BK115" i="7"/>
  <c r="BK116" i="7"/>
  <c r="BK117" i="7"/>
  <c r="BK118" i="7"/>
  <c r="BK119" i="7"/>
  <c r="BK120" i="7"/>
  <c r="BK121" i="7"/>
  <c r="S36" i="7" a="1"/>
  <c r="S36" i="7" s="1"/>
  <c r="S17" i="7" a="1"/>
  <c r="S17" i="7" s="1"/>
  <c r="S29" i="7" a="1"/>
  <c r="S29" i="7" s="1"/>
  <c r="S23" i="7" a="1"/>
  <c r="S23" i="7" s="1"/>
  <c r="S31" i="7" a="1"/>
  <c r="S31" i="7" s="1"/>
  <c r="S24" i="7" a="1"/>
  <c r="S24" i="7" s="1"/>
  <c r="S33" i="7" a="1"/>
  <c r="S33" i="7" s="1"/>
  <c r="U36" i="7" a="1"/>
  <c r="U36" i="7" s="1"/>
  <c r="U31" i="7" a="1"/>
  <c r="U31" i="7" s="1"/>
  <c r="U17" i="7" a="1"/>
  <c r="U17" i="7" s="1"/>
  <c r="U24" i="7" a="1"/>
  <c r="U24" i="7" s="1"/>
  <c r="U29" i="7" a="1"/>
  <c r="U29" i="7" s="1"/>
  <c r="U23" i="7" a="1"/>
  <c r="U23" i="7" s="1"/>
  <c r="U33" i="7" a="1"/>
  <c r="U33" i="7" s="1"/>
  <c r="AA29" i="7" a="1"/>
  <c r="AA29" i="7" s="1"/>
  <c r="AA31" i="7" a="1"/>
  <c r="AA31" i="7" s="1"/>
  <c r="AA23" i="7" a="1"/>
  <c r="AA23" i="7" s="1"/>
  <c r="AA24" i="7" a="1"/>
  <c r="AA24" i="7" s="1"/>
  <c r="AA33" i="7" a="1"/>
  <c r="AA33" i="7" s="1"/>
  <c r="AA17" i="7" a="1"/>
  <c r="AA17" i="7" s="1"/>
  <c r="AA36" i="7" a="1"/>
  <c r="AA36" i="7" s="1"/>
  <c r="AW24" i="7" a="1"/>
  <c r="AW24" i="7" s="1"/>
  <c r="AW23" i="7" a="1"/>
  <c r="AW23" i="7" s="1"/>
  <c r="AW36" i="7" a="1"/>
  <c r="AW36" i="7" s="1"/>
  <c r="AW33" i="7" a="1"/>
  <c r="AW33" i="7" s="1"/>
  <c r="AW29" i="7" a="1"/>
  <c r="AW29" i="7" s="1"/>
  <c r="AW17" i="7" a="1"/>
  <c r="AW17" i="7" s="1"/>
  <c r="AW31" i="7" a="1"/>
  <c r="AW31" i="7" s="1"/>
  <c r="AL33" i="7" a="1"/>
  <c r="AL33" i="7" s="1"/>
  <c r="AL17" i="7" a="1"/>
  <c r="AL17" i="7" s="1"/>
  <c r="AL29" i="7" a="1"/>
  <c r="AL29" i="7" s="1"/>
  <c r="AL36" i="7" a="1"/>
  <c r="AL36" i="7" s="1"/>
  <c r="AL23" i="7" a="1"/>
  <c r="AL23" i="7" s="1"/>
  <c r="AL24" i="7" a="1"/>
  <c r="AL24" i="7" s="1"/>
  <c r="AL31" i="7" a="1"/>
  <c r="AL31" i="7" s="1"/>
  <c r="AM23" i="7" a="1"/>
  <c r="AM23" i="7" s="1"/>
  <c r="AM31" i="7" a="1"/>
  <c r="AM31" i="7" s="1"/>
  <c r="AM36" i="7" a="1"/>
  <c r="AM36" i="7" s="1"/>
  <c r="AM17" i="7" a="1"/>
  <c r="AM17" i="7" s="1"/>
  <c r="AM33" i="7" a="1"/>
  <c r="AM33" i="7" s="1"/>
  <c r="AM24" i="7" a="1"/>
  <c r="AM24" i="7" s="1"/>
  <c r="AM29" i="7" a="1"/>
  <c r="AM29" i="7" s="1"/>
  <c r="AN23" i="7" a="1"/>
  <c r="AN23" i="7" s="1"/>
  <c r="AN36" i="7" a="1"/>
  <c r="AN36" i="7" s="1"/>
  <c r="AN31" i="7" a="1"/>
  <c r="AN31" i="7" s="1"/>
  <c r="AN24" i="7" a="1"/>
  <c r="AN24" i="7" s="1"/>
  <c r="AN17" i="7" a="1"/>
  <c r="AN17" i="7" s="1"/>
  <c r="AN29" i="7" a="1"/>
  <c r="AN29" i="7" s="1"/>
  <c r="AN33" i="7" a="1"/>
  <c r="AN33" i="7" s="1"/>
  <c r="BL3" i="7"/>
  <c r="BD31" i="7" a="1"/>
  <c r="BD31" i="7" s="1"/>
  <c r="BF36" i="7" a="1"/>
  <c r="BF36" i="7" s="1"/>
  <c r="BA24" i="7" a="1"/>
  <c r="BA24" i="7" s="1"/>
  <c r="BB31" i="7" a="1"/>
  <c r="BB31" i="7" s="1"/>
  <c r="H29" i="7" a="1"/>
  <c r="H29" i="7" s="1"/>
  <c r="H23" i="7" a="1"/>
  <c r="H23" i="7" s="1"/>
  <c r="H24" i="7" a="1"/>
  <c r="H24" i="7" s="1"/>
  <c r="H31" i="7" a="1"/>
  <c r="H31" i="7" s="1"/>
  <c r="H36" i="7" a="1"/>
  <c r="H36" i="7" s="1"/>
  <c r="H17" i="7" a="1"/>
  <c r="H17" i="7" s="1"/>
  <c r="H33" i="7" a="1"/>
  <c r="H33" i="7" s="1"/>
  <c r="BM15" i="5"/>
  <c r="BM12" i="5"/>
  <c r="BG31" i="7" a="1"/>
  <c r="BG31" i="7" s="1"/>
  <c r="BG33" i="7" a="1"/>
  <c r="BG33" i="7" s="1"/>
  <c r="AH24" i="7" a="1"/>
  <c r="AH24" i="7" s="1"/>
  <c r="AH23" i="7" a="1"/>
  <c r="AH23" i="7" s="1"/>
  <c r="AH17" i="7" a="1"/>
  <c r="AH17" i="7" s="1"/>
  <c r="AH31" i="7" a="1"/>
  <c r="AH31" i="7" s="1"/>
  <c r="AH36" i="7" a="1"/>
  <c r="AH36" i="7" s="1"/>
  <c r="AH29" i="7" a="1"/>
  <c r="AH29" i="7" s="1"/>
  <c r="AH33" i="7" a="1"/>
  <c r="AH33" i="7" s="1"/>
  <c r="AY24" i="7" a="1"/>
  <c r="AY24" i="7" s="1"/>
  <c r="AY17" i="7" a="1"/>
  <c r="AY17" i="7" s="1"/>
  <c r="AY33" i="7" a="1"/>
  <c r="AY33" i="7" s="1"/>
  <c r="AY29" i="7" a="1"/>
  <c r="AY29" i="7" s="1"/>
  <c r="AY23" i="7" a="1"/>
  <c r="AY23" i="7" s="1"/>
  <c r="AY36" i="7" a="1"/>
  <c r="AY36" i="7" s="1"/>
  <c r="AY31" i="7" a="1"/>
  <c r="AY31" i="7" s="1"/>
  <c r="AK33" i="7" a="1"/>
  <c r="AK33" i="7" s="1"/>
  <c r="AK23" i="7" a="1"/>
  <c r="AK23" i="7" s="1"/>
  <c r="AK17" i="7" a="1"/>
  <c r="AK17" i="7" s="1"/>
  <c r="AK36" i="7" a="1"/>
  <c r="AK36" i="7" s="1"/>
  <c r="AK29" i="7" a="1"/>
  <c r="AK29" i="7" s="1"/>
  <c r="AK31" i="7" a="1"/>
  <c r="AK31" i="7" s="1"/>
  <c r="AK24" i="7" a="1"/>
  <c r="AK24" i="7" s="1"/>
  <c r="AQ36" i="7" a="1"/>
  <c r="AQ36" i="7" s="1"/>
  <c r="AQ23" i="7" a="1"/>
  <c r="AQ23" i="7" s="1"/>
  <c r="AQ31" i="7" a="1"/>
  <c r="AQ31" i="7" s="1"/>
  <c r="AQ24" i="7" a="1"/>
  <c r="AQ24" i="7" s="1"/>
  <c r="AQ29" i="7" a="1"/>
  <c r="AQ29" i="7" s="1"/>
  <c r="AQ33" i="7" a="1"/>
  <c r="AQ33" i="7" s="1"/>
  <c r="AQ17" i="7" a="1"/>
  <c r="AQ17" i="7" s="1"/>
  <c r="AT23" i="7" a="1"/>
  <c r="AT23" i="7" s="1"/>
  <c r="AT17" i="7" a="1"/>
  <c r="AT17" i="7" s="1"/>
  <c r="AT31" i="7" a="1"/>
  <c r="AT31" i="7" s="1"/>
  <c r="AT29" i="7" a="1"/>
  <c r="AT29" i="7" s="1"/>
  <c r="AT36" i="7" a="1"/>
  <c r="AT36" i="7" s="1"/>
  <c r="AT33" i="7" a="1"/>
  <c r="AT33" i="7" s="1"/>
  <c r="AT24" i="7" a="1"/>
  <c r="AT24" i="7" s="1"/>
  <c r="AU24" i="7" a="1"/>
  <c r="AU24" i="7" s="1"/>
  <c r="AU23" i="7" a="1"/>
  <c r="AU23" i="7" s="1"/>
  <c r="AU31" i="7" a="1"/>
  <c r="AU31" i="7" s="1"/>
  <c r="AU36" i="7" a="1"/>
  <c r="AU36" i="7" s="1"/>
  <c r="AU17" i="7" a="1"/>
  <c r="AU17" i="7" s="1"/>
  <c r="AU29" i="7" a="1"/>
  <c r="AU29" i="7" s="1"/>
  <c r="AU33" i="7" a="1"/>
  <c r="AU33" i="7" s="1"/>
  <c r="AV36" i="7" a="1"/>
  <c r="AV36" i="7" s="1"/>
  <c r="AV31" i="7" a="1"/>
  <c r="AV31" i="7" s="1"/>
  <c r="AV33" i="7" a="1"/>
  <c r="AV33" i="7" s="1"/>
  <c r="AV24" i="7" a="1"/>
  <c r="AV24" i="7" s="1"/>
  <c r="AV17" i="7" a="1"/>
  <c r="AV17" i="7" s="1"/>
  <c r="AV29" i="7" a="1"/>
  <c r="AV29" i="7" s="1"/>
  <c r="AV23" i="7" a="1"/>
  <c r="AV23" i="7" s="1"/>
  <c r="BB36" i="7" a="1"/>
  <c r="BB36" i="7" s="1"/>
  <c r="BB17" i="7" a="1"/>
  <c r="BB17" i="7" s="1"/>
  <c r="BB29" i="7" a="1"/>
  <c r="BB29" i="7" s="1"/>
  <c r="BH657" i="5"/>
  <c r="BH656" i="5"/>
  <c r="BH655" i="5" s="1"/>
  <c r="BL63" i="7" l="1"/>
  <c r="BL65" i="7"/>
  <c r="BL64" i="7"/>
  <c r="BL66" i="7"/>
  <c r="BL67" i="7"/>
  <c r="BL68" i="7"/>
  <c r="BL69" i="7"/>
  <c r="BL70" i="7"/>
  <c r="BL71" i="7"/>
  <c r="BL72" i="7"/>
  <c r="BL73" i="7"/>
  <c r="BL74" i="7"/>
  <c r="BL75" i="7"/>
  <c r="BL76" i="7"/>
  <c r="BL77" i="7"/>
  <c r="BL78" i="7"/>
  <c r="BL79" i="7"/>
  <c r="BL80" i="7"/>
  <c r="BL81" i="7"/>
  <c r="BL82" i="7"/>
  <c r="BL83" i="7"/>
  <c r="BL84" i="7"/>
  <c r="BL85" i="7"/>
  <c r="BL86" i="7"/>
  <c r="BL87" i="7"/>
  <c r="BL88" i="7"/>
  <c r="BL89" i="7"/>
  <c r="BL90" i="7"/>
  <c r="BL91" i="7"/>
  <c r="BL92" i="7"/>
  <c r="BL93" i="7"/>
  <c r="BL94" i="7"/>
  <c r="BL95" i="7"/>
  <c r="BL96" i="7"/>
  <c r="BL97" i="7"/>
  <c r="BL98" i="7"/>
  <c r="BL99" i="7"/>
  <c r="BL100" i="7"/>
  <c r="BL101" i="7"/>
  <c r="BL102" i="7"/>
  <c r="BL103" i="7"/>
  <c r="BL104" i="7"/>
  <c r="BL105" i="7"/>
  <c r="BL106" i="7"/>
  <c r="BL107" i="7"/>
  <c r="BL108" i="7"/>
  <c r="BL109" i="7"/>
  <c r="BL110" i="7"/>
  <c r="BL111" i="7"/>
  <c r="BL112" i="7"/>
  <c r="BL113" i="7"/>
  <c r="BL114" i="7"/>
  <c r="BL115" i="7"/>
  <c r="BL116" i="7"/>
  <c r="BL117" i="7"/>
  <c r="BL118" i="7"/>
  <c r="BL119" i="7"/>
  <c r="BL120" i="7"/>
  <c r="BL121" i="7"/>
  <c r="BL122" i="7"/>
  <c r="BK57" i="7"/>
  <c r="BK36" i="7" a="1"/>
  <c r="BK36" i="7" s="1"/>
  <c r="BK33" i="7" a="1"/>
  <c r="BK33" i="7" s="1"/>
  <c r="BK31" i="7" a="1"/>
  <c r="BK31" i="7" s="1"/>
  <c r="BK29" i="7" a="1"/>
  <c r="BK29" i="7" s="1"/>
  <c r="BK23" i="7" a="1"/>
  <c r="BK23" i="7" s="1"/>
  <c r="BK24" i="7" a="1"/>
  <c r="BK24" i="7" s="1"/>
  <c r="BK17" i="7" a="1"/>
  <c r="BK17" i="7" s="1"/>
  <c r="BN15" i="5"/>
  <c r="BN12" i="5"/>
  <c r="BJ692" i="5"/>
  <c r="BJ34" i="5"/>
  <c r="BJ413" i="5"/>
  <c r="BJ658" i="5" s="1"/>
  <c r="BJ655" i="5" s="1"/>
  <c r="N65" i="4"/>
  <c r="S65" i="4"/>
  <c r="S22" i="4" s="1"/>
  <c r="BE24" i="7" a="1"/>
  <c r="BE24" i="7" s="1"/>
  <c r="BH24" i="7" a="1"/>
  <c r="BH24" i="7" s="1"/>
  <c r="BC24" i="7" a="1"/>
  <c r="BC24" i="7" s="1"/>
  <c r="BD24" i="7" a="1"/>
  <c r="BD24" i="7" s="1"/>
  <c r="BG24" i="7" a="1"/>
  <c r="BG24" i="7" s="1"/>
  <c r="BJ24" i="7" a="1"/>
  <c r="BJ24" i="7" s="1"/>
  <c r="BI28" i="5"/>
  <c r="BI23" i="5" s="1"/>
  <c r="BL11" i="5"/>
  <c r="BK712" i="5"/>
  <c r="BK705" i="5"/>
  <c r="BK709" i="5"/>
  <c r="BK710" i="5"/>
  <c r="BK711" i="5"/>
  <c r="B119" i="7"/>
  <c r="BK700" i="5"/>
  <c r="BK703" i="5" s="1"/>
  <c r="BK21" i="5"/>
  <c r="G24" i="7" a="1"/>
  <c r="G24" i="7" s="1"/>
  <c r="F57" i="7"/>
  <c r="E57" i="7"/>
  <c r="G57" i="7"/>
  <c r="H57" i="7"/>
  <c r="I57" i="7"/>
  <c r="J57" i="7"/>
  <c r="K57" i="7"/>
  <c r="L57" i="7"/>
  <c r="M57" i="7"/>
  <c r="N57"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BA57" i="7"/>
  <c r="BB57" i="7"/>
  <c r="BC57" i="7"/>
  <c r="BD57" i="7"/>
  <c r="BE57" i="7"/>
  <c r="BF57" i="7"/>
  <c r="BG57" i="7"/>
  <c r="BH57" i="7"/>
  <c r="BI57" i="7"/>
  <c r="BN657" i="5"/>
  <c r="BN656" i="5"/>
  <c r="D288" i="5" a="1"/>
  <c r="T24" i="7" a="1"/>
  <c r="T24" i="7" s="1"/>
  <c r="C599" i="5"/>
  <c r="C591" i="5"/>
  <c r="C583" i="5"/>
  <c r="C575" i="5"/>
  <c r="C567" i="5"/>
  <c r="C592" i="5"/>
  <c r="C596" i="5"/>
  <c r="C585" i="5"/>
  <c r="C576" i="5"/>
  <c r="C566" i="5"/>
  <c r="C559" i="5"/>
  <c r="C551" i="5"/>
  <c r="C543" i="5"/>
  <c r="BL536" i="5"/>
  <c r="BD536" i="5"/>
  <c r="AV536" i="5"/>
  <c r="AN536" i="5"/>
  <c r="AF536" i="5"/>
  <c r="X536" i="5"/>
  <c r="P536" i="5"/>
  <c r="H536" i="5"/>
  <c r="BI535" i="5"/>
  <c r="BA535" i="5"/>
  <c r="AS535" i="5"/>
  <c r="AK535" i="5"/>
  <c r="AC535" i="5"/>
  <c r="U535" i="5"/>
  <c r="M535" i="5"/>
  <c r="BF534" i="5"/>
  <c r="AX534" i="5"/>
  <c r="AP534" i="5"/>
  <c r="AH534" i="5"/>
  <c r="Z534" i="5"/>
  <c r="R534" i="5"/>
  <c r="J534" i="5"/>
  <c r="BC533" i="5"/>
  <c r="AU533" i="5"/>
  <c r="AM533" i="5"/>
  <c r="AE533" i="5"/>
  <c r="W533" i="5"/>
  <c r="O533" i="5"/>
  <c r="G533" i="5"/>
  <c r="BH532" i="5"/>
  <c r="AZ532" i="5"/>
  <c r="AR532" i="5"/>
  <c r="AJ532" i="5"/>
  <c r="AB532" i="5"/>
  <c r="T532" i="5"/>
  <c r="L532" i="5"/>
  <c r="BE531" i="5"/>
  <c r="AW531" i="5"/>
  <c r="AO531" i="5"/>
  <c r="AG531" i="5"/>
  <c r="Y531" i="5"/>
  <c r="Q531" i="5"/>
  <c r="I531" i="5"/>
  <c r="BB530" i="5"/>
  <c r="AT530" i="5"/>
  <c r="AL530" i="5"/>
  <c r="AD530" i="5"/>
  <c r="V530" i="5"/>
  <c r="N530" i="5"/>
  <c r="AY529" i="5"/>
  <c r="AQ529" i="5"/>
  <c r="AI529" i="5"/>
  <c r="AA529" i="5"/>
  <c r="S529" i="5"/>
  <c r="K529" i="5"/>
  <c r="BL528" i="5"/>
  <c r="BD528" i="5"/>
  <c r="AV528" i="5"/>
  <c r="AN528" i="5"/>
  <c r="AF528" i="5"/>
  <c r="X528" i="5"/>
  <c r="P528" i="5"/>
  <c r="H528" i="5"/>
  <c r="BA527" i="5"/>
  <c r="AS527" i="5"/>
  <c r="AK527" i="5"/>
  <c r="AC527" i="5"/>
  <c r="U527" i="5"/>
  <c r="M527" i="5"/>
  <c r="BN526" i="5"/>
  <c r="AX526" i="5"/>
  <c r="AP526" i="5"/>
  <c r="AH526" i="5"/>
  <c r="Z526" i="5"/>
  <c r="R526" i="5"/>
  <c r="J526" i="5"/>
  <c r="BK525" i="5"/>
  <c r="AU525" i="5"/>
  <c r="AM525" i="5"/>
  <c r="AE525" i="5"/>
  <c r="W525" i="5"/>
  <c r="O525" i="5"/>
  <c r="G525" i="5"/>
  <c r="BH524" i="5"/>
  <c r="AZ524" i="5"/>
  <c r="AR524" i="5"/>
  <c r="AJ524" i="5"/>
  <c r="AB524" i="5"/>
  <c r="T524" i="5"/>
  <c r="L524" i="5"/>
  <c r="BM523" i="5"/>
  <c r="AW523" i="5"/>
  <c r="AO523" i="5"/>
  <c r="AG523" i="5"/>
  <c r="Y523" i="5"/>
  <c r="Q523" i="5"/>
  <c r="I523" i="5"/>
  <c r="BJ522" i="5"/>
  <c r="AT522" i="5"/>
  <c r="AL522" i="5"/>
  <c r="AD522" i="5"/>
  <c r="V522" i="5"/>
  <c r="N522" i="5"/>
  <c r="BG521" i="5"/>
  <c r="AQ521" i="5"/>
  <c r="AI521" i="5"/>
  <c r="AA521" i="5"/>
  <c r="S521" i="5"/>
  <c r="K521" i="5"/>
  <c r="BL520" i="5"/>
  <c r="BD520" i="5"/>
  <c r="AV520" i="5"/>
  <c r="AN520" i="5"/>
  <c r="AF520" i="5"/>
  <c r="X520" i="5"/>
  <c r="P520" i="5"/>
  <c r="H520" i="5"/>
  <c r="BI519" i="5"/>
  <c r="AS519" i="5"/>
  <c r="AK519" i="5"/>
  <c r="AC519" i="5"/>
  <c r="U519" i="5"/>
  <c r="M519" i="5"/>
  <c r="BN518" i="5"/>
  <c r="BF518" i="5"/>
  <c r="AP518" i="5"/>
  <c r="AH518" i="5"/>
  <c r="Z518" i="5"/>
  <c r="R518" i="5"/>
  <c r="J518" i="5"/>
  <c r="BK517" i="5"/>
  <c r="BC517" i="5"/>
  <c r="AM517" i="5"/>
  <c r="AE517" i="5"/>
  <c r="W517" i="5"/>
  <c r="C594" i="5"/>
  <c r="C586" i="5"/>
  <c r="C577" i="5"/>
  <c r="C568" i="5"/>
  <c r="C560" i="5"/>
  <c r="C552" i="5"/>
  <c r="C544" i="5"/>
  <c r="BK536" i="5"/>
  <c r="BC536" i="5"/>
  <c r="AU536" i="5"/>
  <c r="AM536" i="5"/>
  <c r="AE536" i="5"/>
  <c r="W536" i="5"/>
  <c r="O536" i="5"/>
  <c r="G536" i="5"/>
  <c r="BH535" i="5"/>
  <c r="AZ535" i="5"/>
  <c r="AR535" i="5"/>
  <c r="AJ535" i="5"/>
  <c r="AB535" i="5"/>
  <c r="T535" i="5"/>
  <c r="L535" i="5"/>
  <c r="BE534" i="5"/>
  <c r="AW534" i="5"/>
  <c r="AO534" i="5"/>
  <c r="AG534" i="5"/>
  <c r="Y534" i="5"/>
  <c r="Q534" i="5"/>
  <c r="I534" i="5"/>
  <c r="BJ533" i="5"/>
  <c r="BB533" i="5"/>
  <c r="AT533" i="5"/>
  <c r="AL533" i="5"/>
  <c r="AD533" i="5"/>
  <c r="V533" i="5"/>
  <c r="N533" i="5"/>
  <c r="BG532" i="5"/>
  <c r="AY532" i="5"/>
  <c r="AQ532" i="5"/>
  <c r="AI532" i="5"/>
  <c r="AA532" i="5"/>
  <c r="S532" i="5"/>
  <c r="K532" i="5"/>
  <c r="BD531" i="5"/>
  <c r="AV531" i="5"/>
  <c r="AN531" i="5"/>
  <c r="AF531" i="5"/>
  <c r="X531" i="5"/>
  <c r="P531" i="5"/>
  <c r="H531" i="5"/>
  <c r="BA530" i="5"/>
  <c r="AS530" i="5"/>
  <c r="AK530" i="5"/>
  <c r="AC530" i="5"/>
  <c r="U530" i="5"/>
  <c r="M530" i="5"/>
  <c r="BN529" i="5"/>
  <c r="BF529" i="5"/>
  <c r="AX529" i="5"/>
  <c r="AP529" i="5"/>
  <c r="AH529" i="5"/>
  <c r="Z529" i="5"/>
  <c r="R529" i="5"/>
  <c r="J529" i="5"/>
  <c r="BK528" i="5"/>
  <c r="BC528" i="5"/>
  <c r="AU528" i="5"/>
  <c r="AM528" i="5"/>
  <c r="AE528" i="5"/>
  <c r="W528" i="5"/>
  <c r="O528" i="5"/>
  <c r="G528" i="5"/>
  <c r="AZ527" i="5"/>
  <c r="AR527" i="5"/>
  <c r="AJ527" i="5"/>
  <c r="C589" i="5"/>
  <c r="C581" i="5"/>
  <c r="C572" i="5"/>
  <c r="C556" i="5"/>
  <c r="C548" i="5"/>
  <c r="BG536" i="5"/>
  <c r="AY536" i="5"/>
  <c r="AQ536" i="5"/>
  <c r="AI536" i="5"/>
  <c r="AA536" i="5"/>
  <c r="S536" i="5"/>
  <c r="K536" i="5"/>
  <c r="BL535" i="5"/>
  <c r="BD535" i="5"/>
  <c r="AV535" i="5"/>
  <c r="AN535" i="5"/>
  <c r="AF535" i="5"/>
  <c r="X535" i="5"/>
  <c r="P535" i="5"/>
  <c r="C593" i="5"/>
  <c r="C584" i="5"/>
  <c r="C571" i="5"/>
  <c r="C563" i="5"/>
  <c r="C550" i="5"/>
  <c r="BI536" i="5"/>
  <c r="AW536" i="5"/>
  <c r="AJ536" i="5"/>
  <c r="V536" i="5"/>
  <c r="J536" i="5"/>
  <c r="BF535" i="5"/>
  <c r="AT535" i="5"/>
  <c r="AG535" i="5"/>
  <c r="S535" i="5"/>
  <c r="H535" i="5"/>
  <c r="BG534" i="5"/>
  <c r="AU534" i="5"/>
  <c r="AK534" i="5"/>
  <c r="AA534" i="5"/>
  <c r="O534" i="5"/>
  <c r="BD533" i="5"/>
  <c r="AR533" i="5"/>
  <c r="AH533" i="5"/>
  <c r="X533" i="5"/>
  <c r="L533" i="5"/>
  <c r="BA532" i="5"/>
  <c r="AO532" i="5"/>
  <c r="AE532" i="5"/>
  <c r="U532" i="5"/>
  <c r="I532" i="5"/>
  <c r="BH531" i="5"/>
  <c r="AX531" i="5"/>
  <c r="AL531" i="5"/>
  <c r="AB531" i="5"/>
  <c r="R531" i="5"/>
  <c r="BE530" i="5"/>
  <c r="AU530" i="5"/>
  <c r="AI530" i="5"/>
  <c r="Y530" i="5"/>
  <c r="O530" i="5"/>
  <c r="BL529" i="5"/>
  <c r="BB529" i="5"/>
  <c r="AR529" i="5"/>
  <c r="AF529" i="5"/>
  <c r="V529" i="5"/>
  <c r="L529" i="5"/>
  <c r="AY528" i="5"/>
  <c r="AO528" i="5"/>
  <c r="AC528" i="5"/>
  <c r="S528" i="5"/>
  <c r="I528" i="5"/>
  <c r="AV527" i="5"/>
  <c r="AL527" i="5"/>
  <c r="AA527" i="5"/>
  <c r="R527" i="5"/>
  <c r="I527" i="5"/>
  <c r="BI526" i="5"/>
  <c r="AZ526" i="5"/>
  <c r="AQ526" i="5"/>
  <c r="AG526" i="5"/>
  <c r="X526" i="5"/>
  <c r="O526" i="5"/>
  <c r="AW525" i="5"/>
  <c r="AN525" i="5"/>
  <c r="AD525" i="5"/>
  <c r="U525" i="5"/>
  <c r="L525" i="5"/>
  <c r="BL524" i="5"/>
  <c r="AT524" i="5"/>
  <c r="AK524" i="5"/>
  <c r="AA524" i="5"/>
  <c r="R524" i="5"/>
  <c r="I524" i="5"/>
  <c r="BI523" i="5"/>
  <c r="AZ523" i="5"/>
  <c r="AQ523" i="5"/>
  <c r="AH523" i="5"/>
  <c r="X523" i="5"/>
  <c r="O523" i="5"/>
  <c r="BF522" i="5"/>
  <c r="AW522" i="5"/>
  <c r="AN522" i="5"/>
  <c r="AE522" i="5"/>
  <c r="U522" i="5"/>
  <c r="L522" i="5"/>
  <c r="BL521" i="5"/>
  <c r="AT521" i="5"/>
  <c r="AK521" i="5"/>
  <c r="AB521" i="5"/>
  <c r="R521" i="5"/>
  <c r="I521" i="5"/>
  <c r="BI520" i="5"/>
  <c r="AQ520" i="5"/>
  <c r="AH520" i="5"/>
  <c r="Y520" i="5"/>
  <c r="O520" i="5"/>
  <c r="BF519" i="5"/>
  <c r="AN519" i="5"/>
  <c r="AE519" i="5"/>
  <c r="V519" i="5"/>
  <c r="L519" i="5"/>
  <c r="BL518" i="5"/>
  <c r="BC518" i="5"/>
  <c r="AT518" i="5"/>
  <c r="AK518" i="5"/>
  <c r="AB518" i="5"/>
  <c r="S518" i="5"/>
  <c r="I518" i="5"/>
  <c r="BI517" i="5"/>
  <c r="AZ517" i="5"/>
  <c r="AQ517" i="5"/>
  <c r="AH517" i="5"/>
  <c r="Y517" i="5"/>
  <c r="P517" i="5"/>
  <c r="H517" i="5"/>
  <c r="BI516" i="5"/>
  <c r="BA516" i="5"/>
  <c r="AS516" i="5"/>
  <c r="AK516" i="5"/>
  <c r="AC516" i="5"/>
  <c r="U516" i="5"/>
  <c r="M516" i="5"/>
  <c r="BN515" i="5"/>
  <c r="BF515" i="5"/>
  <c r="AX515" i="5"/>
  <c r="AP515" i="5"/>
  <c r="AH515" i="5"/>
  <c r="Z515" i="5"/>
  <c r="R515" i="5"/>
  <c r="J515" i="5"/>
  <c r="BK514" i="5"/>
  <c r="BC514" i="5"/>
  <c r="AM514" i="5"/>
  <c r="AE514" i="5"/>
  <c r="W514" i="5"/>
  <c r="O514" i="5"/>
  <c r="G514" i="5"/>
  <c r="BH513" i="5"/>
  <c r="AZ513" i="5"/>
  <c r="AJ513" i="5"/>
  <c r="AB513" i="5"/>
  <c r="T513" i="5"/>
  <c r="L513" i="5"/>
  <c r="BM512" i="5"/>
  <c r="BE512" i="5"/>
  <c r="AW512" i="5"/>
  <c r="AO512" i="5"/>
  <c r="AG512" i="5"/>
  <c r="Y512" i="5"/>
  <c r="Q512" i="5"/>
  <c r="I512" i="5"/>
  <c r="BJ511" i="5"/>
  <c r="BB511" i="5"/>
  <c r="AT511" i="5"/>
  <c r="AL511" i="5"/>
  <c r="AD511" i="5"/>
  <c r="V511" i="5"/>
  <c r="N511" i="5"/>
  <c r="BG510" i="5"/>
  <c r="AY510" i="5"/>
  <c r="AI510" i="5"/>
  <c r="AA510" i="5"/>
  <c r="S510" i="5"/>
  <c r="K510" i="5"/>
  <c r="BL509" i="5"/>
  <c r="BD509" i="5"/>
  <c r="AV509" i="5"/>
  <c r="AF509" i="5"/>
  <c r="X509" i="5"/>
  <c r="P509" i="5"/>
  <c r="H509" i="5"/>
  <c r="BI508" i="5"/>
  <c r="BA508" i="5"/>
  <c r="AS508" i="5"/>
  <c r="AK508" i="5"/>
  <c r="AC508" i="5"/>
  <c r="U508" i="5"/>
  <c r="M508" i="5"/>
  <c r="BN507" i="5"/>
  <c r="BF507" i="5"/>
  <c r="AX507" i="5"/>
  <c r="AP507" i="5"/>
  <c r="AH507" i="5"/>
  <c r="Z507" i="5"/>
  <c r="R507" i="5"/>
  <c r="J507" i="5"/>
  <c r="BK506" i="5"/>
  <c r="BC506" i="5"/>
  <c r="AU506" i="5"/>
  <c r="AE506" i="5"/>
  <c r="W506" i="5"/>
  <c r="O506" i="5"/>
  <c r="G506" i="5"/>
  <c r="BH505" i="5"/>
  <c r="AZ505" i="5"/>
  <c r="AR505" i="5"/>
  <c r="AB505" i="5"/>
  <c r="T505" i="5"/>
  <c r="L505" i="5"/>
  <c r="BM504" i="5"/>
  <c r="BE504" i="5"/>
  <c r="AW504" i="5"/>
  <c r="AO504" i="5"/>
  <c r="AG504" i="5"/>
  <c r="Y504" i="5"/>
  <c r="Q504" i="5"/>
  <c r="I504" i="5"/>
  <c r="BJ503" i="5"/>
  <c r="BB503" i="5"/>
  <c r="AT503" i="5"/>
  <c r="AL503" i="5"/>
  <c r="AD503" i="5"/>
  <c r="V503" i="5"/>
  <c r="N503" i="5"/>
  <c r="BG502" i="5"/>
  <c r="AY502" i="5"/>
  <c r="AQ502" i="5"/>
  <c r="AA502" i="5"/>
  <c r="S502" i="5"/>
  <c r="K502" i="5"/>
  <c r="BL501" i="5"/>
  <c r="BD501" i="5"/>
  <c r="AV501" i="5"/>
  <c r="AN501" i="5"/>
  <c r="X501" i="5"/>
  <c r="P501" i="5"/>
  <c r="H501" i="5"/>
  <c r="BI500" i="5"/>
  <c r="BA500" i="5"/>
  <c r="AS500" i="5"/>
  <c r="AK500" i="5"/>
  <c r="AC500" i="5"/>
  <c r="U500" i="5"/>
  <c r="M500" i="5"/>
  <c r="BN499" i="5"/>
  <c r="BF499" i="5"/>
  <c r="AX499" i="5"/>
  <c r="AP499" i="5"/>
  <c r="AH499" i="5"/>
  <c r="Z499" i="5"/>
  <c r="R499" i="5"/>
  <c r="J499" i="5"/>
  <c r="BK498" i="5"/>
  <c r="BC498" i="5"/>
  <c r="AU498" i="5"/>
  <c r="AM498" i="5"/>
  <c r="W498" i="5"/>
  <c r="O498" i="5"/>
  <c r="G498" i="5"/>
  <c r="BH497" i="5"/>
  <c r="AZ497" i="5"/>
  <c r="AR497" i="5"/>
  <c r="AJ497" i="5"/>
  <c r="T497" i="5"/>
  <c r="L497" i="5"/>
  <c r="BM496" i="5"/>
  <c r="BE496" i="5"/>
  <c r="AW496" i="5"/>
  <c r="AO496" i="5"/>
  <c r="AG496" i="5"/>
  <c r="Y496" i="5"/>
  <c r="Q496" i="5"/>
  <c r="I496" i="5"/>
  <c r="BJ495" i="5"/>
  <c r="BB495" i="5"/>
  <c r="AT495" i="5"/>
  <c r="AL495" i="5"/>
  <c r="AD495" i="5"/>
  <c r="V495" i="5"/>
  <c r="N495" i="5"/>
  <c r="BG494" i="5"/>
  <c r="AY494" i="5"/>
  <c r="AQ494" i="5"/>
  <c r="AI494" i="5"/>
  <c r="S494" i="5"/>
  <c r="K494" i="5"/>
  <c r="BL493" i="5"/>
  <c r="BD493" i="5"/>
  <c r="AV493" i="5"/>
  <c r="AN493" i="5"/>
  <c r="AF493" i="5"/>
  <c r="P493" i="5"/>
  <c r="H493" i="5"/>
  <c r="BI492" i="5"/>
  <c r="BA492" i="5"/>
  <c r="AS492" i="5"/>
  <c r="AK492" i="5"/>
  <c r="AC492" i="5"/>
  <c r="U492" i="5"/>
  <c r="M492" i="5"/>
  <c r="BN491" i="5"/>
  <c r="BF491" i="5"/>
  <c r="AX491" i="5"/>
  <c r="AP491" i="5"/>
  <c r="AH491" i="5"/>
  <c r="Z491" i="5"/>
  <c r="R491" i="5"/>
  <c r="J491" i="5"/>
  <c r="BK490" i="5"/>
  <c r="BC490" i="5"/>
  <c r="AU490" i="5"/>
  <c r="AM490" i="5"/>
  <c r="AE490" i="5"/>
  <c r="O490" i="5"/>
  <c r="G490" i="5"/>
  <c r="BH489" i="5"/>
  <c r="AZ489" i="5"/>
  <c r="AR489" i="5"/>
  <c r="AJ489" i="5"/>
  <c r="AB489" i="5"/>
  <c r="L489" i="5"/>
  <c r="BM488" i="5"/>
  <c r="BE488" i="5"/>
  <c r="AW488" i="5"/>
  <c r="AO488" i="5"/>
  <c r="AG488" i="5"/>
  <c r="Y488" i="5"/>
  <c r="Q488" i="5"/>
  <c r="I488" i="5"/>
  <c r="BJ487" i="5"/>
  <c r="BB487" i="5"/>
  <c r="AT487" i="5"/>
  <c r="AL487" i="5"/>
  <c r="AD487" i="5"/>
  <c r="V487" i="5"/>
  <c r="N487" i="5"/>
  <c r="BG486" i="5"/>
  <c r="AY486" i="5"/>
  <c r="AQ486" i="5"/>
  <c r="AI486" i="5"/>
  <c r="AA486" i="5"/>
  <c r="K486" i="5"/>
  <c r="BL485" i="5"/>
  <c r="BD485" i="5"/>
  <c r="AV485" i="5"/>
  <c r="AN485" i="5"/>
  <c r="AF485" i="5"/>
  <c r="X485" i="5"/>
  <c r="H485" i="5"/>
  <c r="BI484" i="5"/>
  <c r="BA484" i="5"/>
  <c r="AS484" i="5"/>
  <c r="AK484" i="5"/>
  <c r="AC484" i="5"/>
  <c r="U484" i="5"/>
  <c r="M484" i="5"/>
  <c r="BN483" i="5"/>
  <c r="BF483" i="5"/>
  <c r="AX483" i="5"/>
  <c r="AP483" i="5"/>
  <c r="AH483" i="5"/>
  <c r="Z483" i="5"/>
  <c r="R483" i="5"/>
  <c r="J483" i="5"/>
  <c r="BK482" i="5"/>
  <c r="BC482" i="5"/>
  <c r="AU482" i="5"/>
  <c r="AM482" i="5"/>
  <c r="AE482" i="5"/>
  <c r="W482" i="5"/>
  <c r="G482" i="5"/>
  <c r="BH481" i="5"/>
  <c r="AZ481" i="5"/>
  <c r="AR481" i="5"/>
  <c r="AJ481" i="5"/>
  <c r="AB481" i="5"/>
  <c r="T481" i="5"/>
  <c r="BM480" i="5"/>
  <c r="BE480" i="5"/>
  <c r="AW480" i="5"/>
  <c r="AO480" i="5"/>
  <c r="AG480" i="5"/>
  <c r="Y480" i="5"/>
  <c r="Q480" i="5"/>
  <c r="I480" i="5"/>
  <c r="BJ479" i="5"/>
  <c r="BB479" i="5"/>
  <c r="AT479" i="5"/>
  <c r="AL479" i="5"/>
  <c r="AD479" i="5"/>
  <c r="V479" i="5"/>
  <c r="N479" i="5"/>
  <c r="BG478" i="5"/>
  <c r="AY478" i="5"/>
  <c r="AQ478" i="5"/>
  <c r="AI478" i="5"/>
  <c r="AA478" i="5"/>
  <c r="S478" i="5"/>
  <c r="BI475" i="5"/>
  <c r="BA475" i="5"/>
  <c r="AS475" i="5"/>
  <c r="AK475" i="5"/>
  <c r="AC475" i="5"/>
  <c r="U475" i="5"/>
  <c r="M475" i="5"/>
  <c r="BE474" i="5"/>
  <c r="AW474" i="5"/>
  <c r="AO474" i="5"/>
  <c r="AG474" i="5"/>
  <c r="Y474" i="5"/>
  <c r="Q474" i="5"/>
  <c r="I474" i="5"/>
  <c r="BI473" i="5"/>
  <c r="BA473" i="5"/>
  <c r="AS473" i="5"/>
  <c r="AK473" i="5"/>
  <c r="AC473" i="5"/>
  <c r="U473" i="5"/>
  <c r="M473" i="5"/>
  <c r="BE472" i="5"/>
  <c r="AW472" i="5"/>
  <c r="AO472" i="5"/>
  <c r="AG472" i="5"/>
  <c r="Y472" i="5"/>
  <c r="Q472" i="5"/>
  <c r="I472" i="5"/>
  <c r="BI471" i="5"/>
  <c r="BA471" i="5"/>
  <c r="AS471" i="5"/>
  <c r="AK471" i="5"/>
  <c r="AC471" i="5"/>
  <c r="U471" i="5"/>
  <c r="M471" i="5"/>
  <c r="BM470" i="5"/>
  <c r="BE470" i="5"/>
  <c r="AW470" i="5"/>
  <c r="AO470" i="5"/>
  <c r="AG470" i="5"/>
  <c r="Y470" i="5"/>
  <c r="Q470" i="5"/>
  <c r="I470" i="5"/>
  <c r="BA469" i="5"/>
  <c r="AS469" i="5"/>
  <c r="AK469" i="5"/>
  <c r="AC469" i="5"/>
  <c r="U469" i="5"/>
  <c r="M469" i="5"/>
  <c r="BM468" i="5"/>
  <c r="BE468" i="5"/>
  <c r="AW468" i="5"/>
  <c r="AO468" i="5"/>
  <c r="AG468" i="5"/>
  <c r="Y468" i="5"/>
  <c r="Q468" i="5"/>
  <c r="I468" i="5"/>
  <c r="BA467" i="5"/>
  <c r="AS467" i="5"/>
  <c r="AK467" i="5"/>
  <c r="AC467" i="5"/>
  <c r="U467" i="5"/>
  <c r="M467" i="5"/>
  <c r="BM466" i="5"/>
  <c r="AW466" i="5"/>
  <c r="AO466" i="5"/>
  <c r="AG466" i="5"/>
  <c r="Y466" i="5"/>
  <c r="Q466" i="5"/>
  <c r="I466" i="5"/>
  <c r="BI465" i="5"/>
  <c r="BA465" i="5"/>
  <c r="AS465" i="5"/>
  <c r="AK465" i="5"/>
  <c r="AC465" i="5"/>
  <c r="U465" i="5"/>
  <c r="M465" i="5"/>
  <c r="BM464" i="5"/>
  <c r="AW464" i="5"/>
  <c r="AO464" i="5"/>
  <c r="AG464" i="5"/>
  <c r="Y464" i="5"/>
  <c r="Q464" i="5"/>
  <c r="I464" i="5"/>
  <c r="BI463" i="5"/>
  <c r="BA463" i="5"/>
  <c r="AS463" i="5"/>
  <c r="AK463" i="5"/>
  <c r="AC463" i="5"/>
  <c r="U463" i="5"/>
  <c r="M463" i="5"/>
  <c r="BM462" i="5"/>
  <c r="BE462" i="5"/>
  <c r="AW462" i="5"/>
  <c r="AO462" i="5"/>
  <c r="AG462" i="5"/>
  <c r="Y462" i="5"/>
  <c r="Q462" i="5"/>
  <c r="I462" i="5"/>
  <c r="BI461" i="5"/>
  <c r="AS461" i="5"/>
  <c r="AK461" i="5"/>
  <c r="AC461" i="5"/>
  <c r="U461" i="5"/>
  <c r="M461" i="5"/>
  <c r="BM460" i="5"/>
  <c r="BE460" i="5"/>
  <c r="AW460" i="5"/>
  <c r="AO460" i="5"/>
  <c r="AG460" i="5"/>
  <c r="Y460" i="5"/>
  <c r="Q460" i="5"/>
  <c r="I460" i="5"/>
  <c r="BI459" i="5"/>
  <c r="AS459" i="5"/>
  <c r="AK459" i="5"/>
  <c r="AC459" i="5"/>
  <c r="U459" i="5"/>
  <c r="M459" i="5"/>
  <c r="BM458" i="5"/>
  <c r="BE458" i="5"/>
  <c r="AO458" i="5"/>
  <c r="AG458" i="5"/>
  <c r="Y458" i="5"/>
  <c r="Q458" i="5"/>
  <c r="I458" i="5"/>
  <c r="BI457" i="5"/>
  <c r="BA457" i="5"/>
  <c r="AS457" i="5"/>
  <c r="AK457" i="5"/>
  <c r="AC457" i="5"/>
  <c r="U457" i="5"/>
  <c r="M457" i="5"/>
  <c r="BM456" i="5"/>
  <c r="BE456" i="5"/>
  <c r="AO456" i="5"/>
  <c r="AG456" i="5"/>
  <c r="Y456" i="5"/>
  <c r="Q456" i="5"/>
  <c r="I456" i="5"/>
  <c r="C598" i="5"/>
  <c r="C597" i="5"/>
  <c r="C590" i="5"/>
  <c r="C587" i="5"/>
  <c r="C574" i="5"/>
  <c r="C564" i="5"/>
  <c r="C553" i="5"/>
  <c r="BH536" i="5"/>
  <c r="AT536" i="5"/>
  <c r="AH536" i="5"/>
  <c r="U536" i="5"/>
  <c r="I536" i="5"/>
  <c r="BE535" i="5"/>
  <c r="AQ535" i="5"/>
  <c r="AE535" i="5"/>
  <c r="R535" i="5"/>
  <c r="G535" i="5"/>
  <c r="BD534" i="5"/>
  <c r="AT534" i="5"/>
  <c r="AJ534" i="5"/>
  <c r="X534" i="5"/>
  <c r="N534" i="5"/>
  <c r="BA533" i="5"/>
  <c r="AQ533" i="5"/>
  <c r="AG533" i="5"/>
  <c r="U533" i="5"/>
  <c r="K533" i="5"/>
  <c r="AX532" i="5"/>
  <c r="AN532" i="5"/>
  <c r="AD532" i="5"/>
  <c r="R532" i="5"/>
  <c r="H532" i="5"/>
  <c r="BG531" i="5"/>
  <c r="AU531" i="5"/>
  <c r="AK531" i="5"/>
  <c r="AA531" i="5"/>
  <c r="O531" i="5"/>
  <c r="BN530" i="5"/>
  <c r="BD530" i="5"/>
  <c r="AR530" i="5"/>
  <c r="AH530" i="5"/>
  <c r="X530" i="5"/>
  <c r="L530" i="5"/>
  <c r="BA529" i="5"/>
  <c r="AO529" i="5"/>
  <c r="AE529" i="5"/>
  <c r="U529" i="5"/>
  <c r="I529" i="5"/>
  <c r="AX528" i="5"/>
  <c r="AL528" i="5"/>
  <c r="AB528" i="5"/>
  <c r="R528" i="5"/>
  <c r="AU527" i="5"/>
  <c r="AI527" i="5"/>
  <c r="Z527" i="5"/>
  <c r="Q527" i="5"/>
  <c r="H527" i="5"/>
  <c r="AY526" i="5"/>
  <c r="AO526" i="5"/>
  <c r="AF526" i="5"/>
  <c r="W526" i="5"/>
  <c r="N526" i="5"/>
  <c r="BN525" i="5"/>
  <c r="AV525" i="5"/>
  <c r="AL525" i="5"/>
  <c r="AC525" i="5"/>
  <c r="T525" i="5"/>
  <c r="K525" i="5"/>
  <c r="BK524" i="5"/>
  <c r="AS524" i="5"/>
  <c r="AI524" i="5"/>
  <c r="Z524" i="5"/>
  <c r="Q524" i="5"/>
  <c r="H524" i="5"/>
  <c r="BH523" i="5"/>
  <c r="AY523" i="5"/>
  <c r="AP523" i="5"/>
  <c r="AF523" i="5"/>
  <c r="W523" i="5"/>
  <c r="N523" i="5"/>
  <c r="BN522" i="5"/>
  <c r="BE522" i="5"/>
  <c r="AV522" i="5"/>
  <c r="AM522" i="5"/>
  <c r="AC522" i="5"/>
  <c r="T522" i="5"/>
  <c r="K522" i="5"/>
  <c r="BK521" i="5"/>
  <c r="AS521" i="5"/>
  <c r="AJ521" i="5"/>
  <c r="Z521" i="5"/>
  <c r="Q521" i="5"/>
  <c r="H521" i="5"/>
  <c r="BH520" i="5"/>
  <c r="AP520" i="5"/>
  <c r="AG520" i="5"/>
  <c r="W520" i="5"/>
  <c r="N520" i="5"/>
  <c r="BN519" i="5"/>
  <c r="BE519" i="5"/>
  <c r="AV519" i="5"/>
  <c r="AM519" i="5"/>
  <c r="AD519" i="5"/>
  <c r="T519" i="5"/>
  <c r="K519" i="5"/>
  <c r="BK518" i="5"/>
  <c r="BB518" i="5"/>
  <c r="AS518" i="5"/>
  <c r="AJ518" i="5"/>
  <c r="AA518" i="5"/>
  <c r="Q518" i="5"/>
  <c r="H518" i="5"/>
  <c r="BH517" i="5"/>
  <c r="AP517" i="5"/>
  <c r="AG517" i="5"/>
  <c r="X517" i="5"/>
  <c r="O517" i="5"/>
  <c r="G517" i="5"/>
  <c r="BH516" i="5"/>
  <c r="AZ516" i="5"/>
  <c r="AR516" i="5"/>
  <c r="AJ516" i="5"/>
  <c r="AB516" i="5"/>
  <c r="T516" i="5"/>
  <c r="L516" i="5"/>
  <c r="BM515" i="5"/>
  <c r="BE515" i="5"/>
  <c r="AO515" i="5"/>
  <c r="AG515" i="5"/>
  <c r="Y515" i="5"/>
  <c r="Q515" i="5"/>
  <c r="I515" i="5"/>
  <c r="BJ514" i="5"/>
  <c r="BB514" i="5"/>
  <c r="AL514" i="5"/>
  <c r="AD514" i="5"/>
  <c r="V514" i="5"/>
  <c r="N514" i="5"/>
  <c r="BG513" i="5"/>
  <c r="AY513" i="5"/>
  <c r="AI513" i="5"/>
  <c r="AA513" i="5"/>
  <c r="S513" i="5"/>
  <c r="K513" i="5"/>
  <c r="BL512" i="5"/>
  <c r="BD512" i="5"/>
  <c r="AV512" i="5"/>
  <c r="AN512" i="5"/>
  <c r="AF512" i="5"/>
  <c r="X512" i="5"/>
  <c r="P512" i="5"/>
  <c r="H512" i="5"/>
  <c r="BI511" i="5"/>
  <c r="BA511" i="5"/>
  <c r="AK511" i="5"/>
  <c r="AC511" i="5"/>
  <c r="U511" i="5"/>
  <c r="M511" i="5"/>
  <c r="BN510" i="5"/>
  <c r="BF510" i="5"/>
  <c r="AX510" i="5"/>
  <c r="AH510" i="5"/>
  <c r="Z510" i="5"/>
  <c r="R510" i="5"/>
  <c r="J510" i="5"/>
  <c r="BK509" i="5"/>
  <c r="BC509" i="5"/>
  <c r="AU509" i="5"/>
  <c r="AE509" i="5"/>
  <c r="W509" i="5"/>
  <c r="O509" i="5"/>
  <c r="G509" i="5"/>
  <c r="BH508" i="5"/>
  <c r="AZ508" i="5"/>
  <c r="AR508" i="5"/>
  <c r="AJ508" i="5"/>
  <c r="AB508" i="5"/>
  <c r="T508" i="5"/>
  <c r="L508" i="5"/>
  <c r="BM507" i="5"/>
  <c r="BE507" i="5"/>
  <c r="AW507" i="5"/>
  <c r="AG507" i="5"/>
  <c r="Y507" i="5"/>
  <c r="Q507" i="5"/>
  <c r="I507" i="5"/>
  <c r="BJ506" i="5"/>
  <c r="BB506" i="5"/>
  <c r="AT506" i="5"/>
  <c r="AD506" i="5"/>
  <c r="V506" i="5"/>
  <c r="N506" i="5"/>
  <c r="BG505" i="5"/>
  <c r="AY505" i="5"/>
  <c r="AQ505" i="5"/>
  <c r="AA505" i="5"/>
  <c r="S505" i="5"/>
  <c r="K505" i="5"/>
  <c r="BL504" i="5"/>
  <c r="BD504" i="5"/>
  <c r="AV504" i="5"/>
  <c r="AN504" i="5"/>
  <c r="AF504" i="5"/>
  <c r="X504" i="5"/>
  <c r="P504" i="5"/>
  <c r="H504" i="5"/>
  <c r="BI503" i="5"/>
  <c r="BA503" i="5"/>
  <c r="AS503" i="5"/>
  <c r="AC503" i="5"/>
  <c r="U503" i="5"/>
  <c r="M503" i="5"/>
  <c r="BN502" i="5"/>
  <c r="BF502" i="5"/>
  <c r="AX502" i="5"/>
  <c r="AP502" i="5"/>
  <c r="Z502" i="5"/>
  <c r="R502" i="5"/>
  <c r="J502" i="5"/>
  <c r="BK501" i="5"/>
  <c r="BC501" i="5"/>
  <c r="AU501" i="5"/>
  <c r="AM501" i="5"/>
  <c r="W501" i="5"/>
  <c r="O501" i="5"/>
  <c r="G501" i="5"/>
  <c r="BH500" i="5"/>
  <c r="AZ500" i="5"/>
  <c r="AR500" i="5"/>
  <c r="AJ500" i="5"/>
  <c r="AB500" i="5"/>
  <c r="T500" i="5"/>
  <c r="L500" i="5"/>
  <c r="BM499" i="5"/>
  <c r="BE499" i="5"/>
  <c r="AW499" i="5"/>
  <c r="AO499" i="5"/>
  <c r="Y499" i="5"/>
  <c r="Q499" i="5"/>
  <c r="I499" i="5"/>
  <c r="BJ498" i="5"/>
  <c r="BB498" i="5"/>
  <c r="AT498" i="5"/>
  <c r="AL498" i="5"/>
  <c r="V498" i="5"/>
  <c r="N498" i="5"/>
  <c r="BG497" i="5"/>
  <c r="AY497" i="5"/>
  <c r="AQ497" i="5"/>
  <c r="AI497" i="5"/>
  <c r="S497" i="5"/>
  <c r="K497" i="5"/>
  <c r="BL496" i="5"/>
  <c r="BD496" i="5"/>
  <c r="AV496" i="5"/>
  <c r="AN496" i="5"/>
  <c r="AF496" i="5"/>
  <c r="X496" i="5"/>
  <c r="P496" i="5"/>
  <c r="H496" i="5"/>
  <c r="BI495" i="5"/>
  <c r="BA495" i="5"/>
  <c r="AS495" i="5"/>
  <c r="AK495" i="5"/>
  <c r="U495" i="5"/>
  <c r="M495" i="5"/>
  <c r="BN494" i="5"/>
  <c r="BF494" i="5"/>
  <c r="AX494" i="5"/>
  <c r="AP494" i="5"/>
  <c r="AH494" i="5"/>
  <c r="R494" i="5"/>
  <c r="J494" i="5"/>
  <c r="BK493" i="5"/>
  <c r="BC493" i="5"/>
  <c r="AU493" i="5"/>
  <c r="AM493" i="5"/>
  <c r="AE493" i="5"/>
  <c r="O493" i="5"/>
  <c r="G493" i="5"/>
  <c r="BH492" i="5"/>
  <c r="AZ492" i="5"/>
  <c r="AR492" i="5"/>
  <c r="AJ492" i="5"/>
  <c r="AB492" i="5"/>
  <c r="T492" i="5"/>
  <c r="L492" i="5"/>
  <c r="BM491" i="5"/>
  <c r="BE491" i="5"/>
  <c r="AW491" i="5"/>
  <c r="AO491" i="5"/>
  <c r="AG491" i="5"/>
  <c r="Q491" i="5"/>
  <c r="I491" i="5"/>
  <c r="BJ490" i="5"/>
  <c r="BB490" i="5"/>
  <c r="AT490" i="5"/>
  <c r="AL490" i="5"/>
  <c r="AD490" i="5"/>
  <c r="N490" i="5"/>
  <c r="BG489" i="5"/>
  <c r="AY489" i="5"/>
  <c r="AQ489" i="5"/>
  <c r="AI489" i="5"/>
  <c r="AA489" i="5"/>
  <c r="K489" i="5"/>
  <c r="BL488" i="5"/>
  <c r="BD488" i="5"/>
  <c r="AV488" i="5"/>
  <c r="AN488" i="5"/>
  <c r="AF488" i="5"/>
  <c r="X488" i="5"/>
  <c r="P488" i="5"/>
  <c r="H488" i="5"/>
  <c r="BI487" i="5"/>
  <c r="BA487" i="5"/>
  <c r="AS487" i="5"/>
  <c r="AK487" i="5"/>
  <c r="AC487" i="5"/>
  <c r="M487" i="5"/>
  <c r="BN486" i="5"/>
  <c r="BF486" i="5"/>
  <c r="AX486" i="5"/>
  <c r="AP486" i="5"/>
  <c r="AH486" i="5"/>
  <c r="Z486" i="5"/>
  <c r="J486" i="5"/>
  <c r="BK485" i="5"/>
  <c r="BC485" i="5"/>
  <c r="AU485" i="5"/>
  <c r="AM485" i="5"/>
  <c r="AE485" i="5"/>
  <c r="W485" i="5"/>
  <c r="G485" i="5"/>
  <c r="BH484" i="5"/>
  <c r="AZ484" i="5"/>
  <c r="AR484" i="5"/>
  <c r="AJ484" i="5"/>
  <c r="AB484" i="5"/>
  <c r="T484" i="5"/>
  <c r="L484" i="5"/>
  <c r="BM483" i="5"/>
  <c r="BE483" i="5"/>
  <c r="AW483" i="5"/>
  <c r="AO483" i="5"/>
  <c r="AG483" i="5"/>
  <c r="Y483" i="5"/>
  <c r="I483" i="5"/>
  <c r="BJ482" i="5"/>
  <c r="BB482" i="5"/>
  <c r="AT482" i="5"/>
  <c r="AL482" i="5"/>
  <c r="AD482" i="5"/>
  <c r="V482" i="5"/>
  <c r="BG481" i="5"/>
  <c r="AY481" i="5"/>
  <c r="AQ481" i="5"/>
  <c r="AI481" i="5"/>
  <c r="AA481" i="5"/>
  <c r="S481" i="5"/>
  <c r="BL480" i="5"/>
  <c r="BD480" i="5"/>
  <c r="AV480" i="5"/>
  <c r="AN480" i="5"/>
  <c r="AF480" i="5"/>
  <c r="X480" i="5"/>
  <c r="P480" i="5"/>
  <c r="H480" i="5"/>
  <c r="BI479" i="5"/>
  <c r="BA479" i="5"/>
  <c r="AS479" i="5"/>
  <c r="AK479" i="5"/>
  <c r="AC479" i="5"/>
  <c r="U479" i="5"/>
  <c r="BN478" i="5"/>
  <c r="BF478" i="5"/>
  <c r="AX478" i="5"/>
  <c r="AP478" i="5"/>
  <c r="AH478" i="5"/>
  <c r="Z478" i="5"/>
  <c r="R478" i="5"/>
  <c r="BH475" i="5"/>
  <c r="AZ475" i="5"/>
  <c r="AR475" i="5"/>
  <c r="C595" i="5"/>
  <c r="C580" i="5"/>
  <c r="C582" i="5"/>
  <c r="C558" i="5"/>
  <c r="C546" i="5"/>
  <c r="BA536" i="5"/>
  <c r="AO536" i="5"/>
  <c r="AB536" i="5"/>
  <c r="N536" i="5"/>
  <c r="BK535" i="5"/>
  <c r="AX535" i="5"/>
  <c r="AL535" i="5"/>
  <c r="Y535" i="5"/>
  <c r="K535" i="5"/>
  <c r="BJ534" i="5"/>
  <c r="AZ534" i="5"/>
  <c r="AN534" i="5"/>
  <c r="AD534" i="5"/>
  <c r="T534" i="5"/>
  <c r="H534" i="5"/>
  <c r="BG533" i="5"/>
  <c r="AW533" i="5"/>
  <c r="AK533" i="5"/>
  <c r="AA533" i="5"/>
  <c r="Q533" i="5"/>
  <c r="BD532" i="5"/>
  <c r="AT532" i="5"/>
  <c r="AH532" i="5"/>
  <c r="X532" i="5"/>
  <c r="N532" i="5"/>
  <c r="BA531" i="5"/>
  <c r="AQ531" i="5"/>
  <c r="AE531" i="5"/>
  <c r="U531" i="5"/>
  <c r="K531" i="5"/>
  <c r="AX530" i="5"/>
  <c r="AN530" i="5"/>
  <c r="AB530" i="5"/>
  <c r="R530" i="5"/>
  <c r="H530" i="5"/>
  <c r="BE529" i="5"/>
  <c r="AU529" i="5"/>
  <c r="AK529" i="5"/>
  <c r="Y529" i="5"/>
  <c r="O529" i="5"/>
  <c r="BN528" i="5"/>
  <c r="BB528" i="5"/>
  <c r="AR528" i="5"/>
  <c r="AH528" i="5"/>
  <c r="V528" i="5"/>
  <c r="L528" i="5"/>
  <c r="BK527" i="5"/>
  <c r="AY527" i="5"/>
  <c r="AO527" i="5"/>
  <c r="AE527" i="5"/>
  <c r="V527" i="5"/>
  <c r="L527" i="5"/>
  <c r="BL526" i="5"/>
  <c r="BC526" i="5"/>
  <c r="AT526" i="5"/>
  <c r="AK526" i="5"/>
  <c r="AB526" i="5"/>
  <c r="S526" i="5"/>
  <c r="I526" i="5"/>
  <c r="BI525" i="5"/>
  <c r="AZ525" i="5"/>
  <c r="AQ525" i="5"/>
  <c r="AH525" i="5"/>
  <c r="Y525" i="5"/>
  <c r="P525" i="5"/>
  <c r="AW524" i="5"/>
  <c r="AN524" i="5"/>
  <c r="AE524" i="5"/>
  <c r="V524" i="5"/>
  <c r="M524" i="5"/>
  <c r="BL523" i="5"/>
  <c r="AT523" i="5"/>
  <c r="AK523" i="5"/>
  <c r="AB523" i="5"/>
  <c r="S523" i="5"/>
  <c r="J523" i="5"/>
  <c r="BI522" i="5"/>
  <c r="AQ522" i="5"/>
  <c r="AH522" i="5"/>
  <c r="Y522" i="5"/>
  <c r="P522" i="5"/>
  <c r="G522" i="5"/>
  <c r="BF521" i="5"/>
  <c r="AW521" i="5"/>
  <c r="AN521" i="5"/>
  <c r="AE521" i="5"/>
  <c r="V521" i="5"/>
  <c r="M521" i="5"/>
  <c r="BM520" i="5"/>
  <c r="BC520" i="5"/>
  <c r="AT520" i="5"/>
  <c r="AK520" i="5"/>
  <c r="AB520" i="5"/>
  <c r="S520" i="5"/>
  <c r="J520" i="5"/>
  <c r="BJ519" i="5"/>
  <c r="AQ519" i="5"/>
  <c r="AH519" i="5"/>
  <c r="Y519" i="5"/>
  <c r="P519" i="5"/>
  <c r="G519" i="5"/>
  <c r="BG518" i="5"/>
  <c r="AN518" i="5"/>
  <c r="AE518" i="5"/>
  <c r="V518" i="5"/>
  <c r="M518" i="5"/>
  <c r="BM517" i="5"/>
  <c r="BD517" i="5"/>
  <c r="AT517" i="5"/>
  <c r="AK517" i="5"/>
  <c r="AB517" i="5"/>
  <c r="S517" i="5"/>
  <c r="K517" i="5"/>
  <c r="BL516" i="5"/>
  <c r="BD516" i="5"/>
  <c r="AN516" i="5"/>
  <c r="AF516" i="5"/>
  <c r="X516" i="5"/>
  <c r="P516" i="5"/>
  <c r="H516" i="5"/>
  <c r="BI515" i="5"/>
  <c r="BA515" i="5"/>
  <c r="AK515" i="5"/>
  <c r="AC515" i="5"/>
  <c r="U515" i="5"/>
  <c r="M515" i="5"/>
  <c r="BN514" i="5"/>
  <c r="BF514" i="5"/>
  <c r="AX514" i="5"/>
  <c r="AP514" i="5"/>
  <c r="AH514" i="5"/>
  <c r="Z514" i="5"/>
  <c r="R514" i="5"/>
  <c r="J514" i="5"/>
  <c r="BK513" i="5"/>
  <c r="BC513" i="5"/>
  <c r="AM513" i="5"/>
  <c r="AE513" i="5"/>
  <c r="W513" i="5"/>
  <c r="O513" i="5"/>
  <c r="G513" i="5"/>
  <c r="BH512" i="5"/>
  <c r="AZ512" i="5"/>
  <c r="AJ512" i="5"/>
  <c r="AB512" i="5"/>
  <c r="T512" i="5"/>
  <c r="L512" i="5"/>
  <c r="BM511" i="5"/>
  <c r="BE511" i="5"/>
  <c r="AW511" i="5"/>
  <c r="AG511" i="5"/>
  <c r="Y511" i="5"/>
  <c r="Q511" i="5"/>
  <c r="I511" i="5"/>
  <c r="BJ510" i="5"/>
  <c r="BB510" i="5"/>
  <c r="AT510" i="5"/>
  <c r="AL510" i="5"/>
  <c r="AD510" i="5"/>
  <c r="V510" i="5"/>
  <c r="N510" i="5"/>
  <c r="BG509" i="5"/>
  <c r="AY509" i="5"/>
  <c r="AI509" i="5"/>
  <c r="AA509" i="5"/>
  <c r="S509" i="5"/>
  <c r="K509" i="5"/>
  <c r="BL508" i="5"/>
  <c r="BD508" i="5"/>
  <c r="AV508" i="5"/>
  <c r="AF508" i="5"/>
  <c r="X508" i="5"/>
  <c r="P508" i="5"/>
  <c r="H508" i="5"/>
  <c r="BI507" i="5"/>
  <c r="BA507" i="5"/>
  <c r="AS507" i="5"/>
  <c r="AC507" i="5"/>
  <c r="U507" i="5"/>
  <c r="M507" i="5"/>
  <c r="BN506" i="5"/>
  <c r="BF506" i="5"/>
  <c r="AX506" i="5"/>
  <c r="AP506" i="5"/>
  <c r="AH506" i="5"/>
  <c r="Z506" i="5"/>
  <c r="R506" i="5"/>
  <c r="J506" i="5"/>
  <c r="BK505" i="5"/>
  <c r="BC505" i="5"/>
  <c r="AU505" i="5"/>
  <c r="AE505" i="5"/>
  <c r="W505" i="5"/>
  <c r="O505" i="5"/>
  <c r="G505" i="5"/>
  <c r="BH504" i="5"/>
  <c r="AZ504" i="5"/>
  <c r="AR504" i="5"/>
  <c r="AB504" i="5"/>
  <c r="T504" i="5"/>
  <c r="L504" i="5"/>
  <c r="BM503" i="5"/>
  <c r="BE503" i="5"/>
  <c r="AW503" i="5"/>
  <c r="AO503" i="5"/>
  <c r="Y503" i="5"/>
  <c r="Q503" i="5"/>
  <c r="I503" i="5"/>
  <c r="BJ502" i="5"/>
  <c r="BB502" i="5"/>
  <c r="AT502" i="5"/>
  <c r="AL502" i="5"/>
  <c r="AD502" i="5"/>
  <c r="V502" i="5"/>
  <c r="N502" i="5"/>
  <c r="BG501" i="5"/>
  <c r="AY501" i="5"/>
  <c r="AQ501" i="5"/>
  <c r="AA501" i="5"/>
  <c r="S501" i="5"/>
  <c r="K501" i="5"/>
  <c r="BL500" i="5"/>
  <c r="BD500" i="5"/>
  <c r="AV500" i="5"/>
  <c r="AN500" i="5"/>
  <c r="X500" i="5"/>
  <c r="P500" i="5"/>
  <c r="H500" i="5"/>
  <c r="BI499" i="5"/>
  <c r="BA499" i="5"/>
  <c r="AS499" i="5"/>
  <c r="AK499" i="5"/>
  <c r="U499" i="5"/>
  <c r="M499" i="5"/>
  <c r="BN498" i="5"/>
  <c r="BF498" i="5"/>
  <c r="AX498" i="5"/>
  <c r="AP498" i="5"/>
  <c r="AH498" i="5"/>
  <c r="Z498" i="5"/>
  <c r="R498" i="5"/>
  <c r="J498" i="5"/>
  <c r="BK497" i="5"/>
  <c r="BC497" i="5"/>
  <c r="AU497" i="5"/>
  <c r="AM497" i="5"/>
  <c r="W497" i="5"/>
  <c r="O497" i="5"/>
  <c r="G497" i="5"/>
  <c r="BH496" i="5"/>
  <c r="AZ496" i="5"/>
  <c r="AR496" i="5"/>
  <c r="AJ496" i="5"/>
  <c r="T496" i="5"/>
  <c r="L496" i="5"/>
  <c r="BM495" i="5"/>
  <c r="BE495" i="5"/>
  <c r="AW495" i="5"/>
  <c r="AO495" i="5"/>
  <c r="AG495" i="5"/>
  <c r="Q495" i="5"/>
  <c r="I495" i="5"/>
  <c r="BJ494" i="5"/>
  <c r="BB494" i="5"/>
  <c r="AT494" i="5"/>
  <c r="AL494" i="5"/>
  <c r="AD494" i="5"/>
  <c r="V494" i="5"/>
  <c r="N494" i="5"/>
  <c r="BG493" i="5"/>
  <c r="AY493" i="5"/>
  <c r="AQ493" i="5"/>
  <c r="AI493" i="5"/>
  <c r="S493" i="5"/>
  <c r="K493" i="5"/>
  <c r="BL492" i="5"/>
  <c r="BD492" i="5"/>
  <c r="AV492" i="5"/>
  <c r="AN492" i="5"/>
  <c r="AF492" i="5"/>
  <c r="P492" i="5"/>
  <c r="H492" i="5"/>
  <c r="BI491" i="5"/>
  <c r="BA491" i="5"/>
  <c r="AS491" i="5"/>
  <c r="AK491" i="5"/>
  <c r="AC491" i="5"/>
  <c r="M491" i="5"/>
  <c r="BN490" i="5"/>
  <c r="BF490" i="5"/>
  <c r="AX490" i="5"/>
  <c r="AP490" i="5"/>
  <c r="AH490" i="5"/>
  <c r="Z490" i="5"/>
  <c r="R490" i="5"/>
  <c r="J490" i="5"/>
  <c r="BK489" i="5"/>
  <c r="BC489" i="5"/>
  <c r="AU489" i="5"/>
  <c r="AM489" i="5"/>
  <c r="AE489" i="5"/>
  <c r="O489" i="5"/>
  <c r="G489" i="5"/>
  <c r="BH488" i="5"/>
  <c r="AZ488" i="5"/>
  <c r="AR488" i="5"/>
  <c r="AJ488" i="5"/>
  <c r="AB488" i="5"/>
  <c r="L488" i="5"/>
  <c r="C579" i="5"/>
  <c r="C555" i="5"/>
  <c r="C554" i="5"/>
  <c r="C542" i="5"/>
  <c r="C541" i="5"/>
  <c r="AS536" i="5"/>
  <c r="Z536" i="5"/>
  <c r="AU535" i="5"/>
  <c r="Z535" i="5"/>
  <c r="AY534" i="5"/>
  <c r="AF534" i="5"/>
  <c r="P534" i="5"/>
  <c r="BH533" i="5"/>
  <c r="AP533" i="5"/>
  <c r="Z533" i="5"/>
  <c r="I533" i="5"/>
  <c r="BB532" i="5"/>
  <c r="AK532" i="5"/>
  <c r="Q532" i="5"/>
  <c r="AS531" i="5"/>
  <c r="AC531" i="5"/>
  <c r="L531" i="5"/>
  <c r="BC530" i="5"/>
  <c r="AM530" i="5"/>
  <c r="T530" i="5"/>
  <c r="BM529" i="5"/>
  <c r="AV529" i="5"/>
  <c r="AD529" i="5"/>
  <c r="N529" i="5"/>
  <c r="AP528" i="5"/>
  <c r="Y528" i="5"/>
  <c r="BN527" i="5"/>
  <c r="AX527" i="5"/>
  <c r="AG527" i="5"/>
  <c r="S527" i="5"/>
  <c r="BM526" i="5"/>
  <c r="AW526" i="5"/>
  <c r="AJ526" i="5"/>
  <c r="U526" i="5"/>
  <c r="G526" i="5"/>
  <c r="BA525" i="5"/>
  <c r="AK525" i="5"/>
  <c r="X525" i="5"/>
  <c r="I525" i="5"/>
  <c r="AO524" i="5"/>
  <c r="Y524" i="5"/>
  <c r="K524" i="5"/>
  <c r="BF523" i="5"/>
  <c r="AR523" i="5"/>
  <c r="AC523" i="5"/>
  <c r="M523" i="5"/>
  <c r="BH522" i="5"/>
  <c r="AS522" i="5"/>
  <c r="AF522" i="5"/>
  <c r="Q522" i="5"/>
  <c r="BJ521" i="5"/>
  <c r="AV521" i="5"/>
  <c r="AG521" i="5"/>
  <c r="T521" i="5"/>
  <c r="BN520" i="5"/>
  <c r="AJ520" i="5"/>
  <c r="U520" i="5"/>
  <c r="G520" i="5"/>
  <c r="BB519" i="5"/>
  <c r="AL519" i="5"/>
  <c r="X519" i="5"/>
  <c r="I519" i="5"/>
  <c r="BD518" i="5"/>
  <c r="AO518" i="5"/>
  <c r="Y518" i="5"/>
  <c r="L518" i="5"/>
  <c r="BF517" i="5"/>
  <c r="AR517" i="5"/>
  <c r="AC517" i="5"/>
  <c r="N517" i="5"/>
  <c r="BK516" i="5"/>
  <c r="AL516" i="5"/>
  <c r="Y516" i="5"/>
  <c r="K516" i="5"/>
  <c r="BH515" i="5"/>
  <c r="AI515" i="5"/>
  <c r="V515" i="5"/>
  <c r="H515" i="5"/>
  <c r="BE514" i="5"/>
  <c r="AF514" i="5"/>
  <c r="S514" i="5"/>
  <c r="BN513" i="5"/>
  <c r="BB513" i="5"/>
  <c r="AO513" i="5"/>
  <c r="AC513" i="5"/>
  <c r="P513" i="5"/>
  <c r="BK512" i="5"/>
  <c r="AY512" i="5"/>
  <c r="AL512" i="5"/>
  <c r="Z512" i="5"/>
  <c r="M512" i="5"/>
  <c r="BH511" i="5"/>
  <c r="AV511" i="5"/>
  <c r="AI511" i="5"/>
  <c r="W511" i="5"/>
  <c r="J511" i="5"/>
  <c r="BE510" i="5"/>
  <c r="AS510" i="5"/>
  <c r="AF510" i="5"/>
  <c r="T510" i="5"/>
  <c r="G510" i="5"/>
  <c r="BB509" i="5"/>
  <c r="AC509" i="5"/>
  <c r="Q509" i="5"/>
  <c r="BM508" i="5"/>
  <c r="AY508" i="5"/>
  <c r="Z508" i="5"/>
  <c r="N508" i="5"/>
  <c r="BJ507" i="5"/>
  <c r="AV507" i="5"/>
  <c r="AJ507" i="5"/>
  <c r="W507" i="5"/>
  <c r="K507" i="5"/>
  <c r="BG506" i="5"/>
  <c r="AS506" i="5"/>
  <c r="AG506" i="5"/>
  <c r="T506" i="5"/>
  <c r="H506" i="5"/>
  <c r="BD505" i="5"/>
  <c r="AP505" i="5"/>
  <c r="AD505" i="5"/>
  <c r="Q505" i="5"/>
  <c r="BN504" i="5"/>
  <c r="BA504" i="5"/>
  <c r="AM504" i="5"/>
  <c r="AA504" i="5"/>
  <c r="N504" i="5"/>
  <c r="BK503" i="5"/>
  <c r="AX503" i="5"/>
  <c r="X503" i="5"/>
  <c r="K503" i="5"/>
  <c r="BH502" i="5"/>
  <c r="AU502" i="5"/>
  <c r="U502" i="5"/>
  <c r="H502" i="5"/>
  <c r="BE501" i="5"/>
  <c r="AR501" i="5"/>
  <c r="AD501" i="5"/>
  <c r="R501" i="5"/>
  <c r="BN500" i="5"/>
  <c r="BB500" i="5"/>
  <c r="AO500" i="5"/>
  <c r="AA500" i="5"/>
  <c r="O500" i="5"/>
  <c r="BK499" i="5"/>
  <c r="AY499" i="5"/>
  <c r="AL499" i="5"/>
  <c r="X499" i="5"/>
  <c r="L499" i="5"/>
  <c r="BH498" i="5"/>
  <c r="AV498" i="5"/>
  <c r="AI498" i="5"/>
  <c r="U498" i="5"/>
  <c r="I498" i="5"/>
  <c r="BE497" i="5"/>
  <c r="AS497" i="5"/>
  <c r="AF497" i="5"/>
  <c r="R497" i="5"/>
  <c r="BB496" i="5"/>
  <c r="AP496" i="5"/>
  <c r="O496" i="5"/>
  <c r="BL495" i="5"/>
  <c r="AY495" i="5"/>
  <c r="AM495" i="5"/>
  <c r="L495" i="5"/>
  <c r="BI494" i="5"/>
  <c r="AV494" i="5"/>
  <c r="AJ494" i="5"/>
  <c r="W494" i="5"/>
  <c r="I494" i="5"/>
  <c r="BF493" i="5"/>
  <c r="AS493" i="5"/>
  <c r="AG493" i="5"/>
  <c r="T493" i="5"/>
  <c r="BC492" i="5"/>
  <c r="AP492" i="5"/>
  <c r="AD492" i="5"/>
  <c r="Q492" i="5"/>
  <c r="BL491" i="5"/>
  <c r="AZ491" i="5"/>
  <c r="AM491" i="5"/>
  <c r="AA491" i="5"/>
  <c r="N491" i="5"/>
  <c r="BI490" i="5"/>
  <c r="AW490" i="5"/>
  <c r="AJ490" i="5"/>
  <c r="K490" i="5"/>
  <c r="BF489" i="5"/>
  <c r="AT489" i="5"/>
  <c r="AG489" i="5"/>
  <c r="H489" i="5"/>
  <c r="BC488" i="5"/>
  <c r="AQ488" i="5"/>
  <c r="AD488" i="5"/>
  <c r="BN487" i="5"/>
  <c r="BD487" i="5"/>
  <c r="AR487" i="5"/>
  <c r="AH487" i="5"/>
  <c r="X487" i="5"/>
  <c r="L487" i="5"/>
  <c r="BK486" i="5"/>
  <c r="BA486" i="5"/>
  <c r="AO486" i="5"/>
  <c r="AE486" i="5"/>
  <c r="U486" i="5"/>
  <c r="I486" i="5"/>
  <c r="BH485" i="5"/>
  <c r="AX485" i="5"/>
  <c r="AL485" i="5"/>
  <c r="AB485" i="5"/>
  <c r="BE484" i="5"/>
  <c r="AU484" i="5"/>
  <c r="AI484" i="5"/>
  <c r="Y484" i="5"/>
  <c r="BL483" i="5"/>
  <c r="BB483" i="5"/>
  <c r="AR483" i="5"/>
  <c r="AF483" i="5"/>
  <c r="V483" i="5"/>
  <c r="L483" i="5"/>
  <c r="BI482" i="5"/>
  <c r="AY482" i="5"/>
  <c r="AO482" i="5"/>
  <c r="AC482" i="5"/>
  <c r="S482" i="5"/>
  <c r="I482" i="5"/>
  <c r="BF481" i="5"/>
  <c r="AV481" i="5"/>
  <c r="AL481" i="5"/>
  <c r="Z481" i="5"/>
  <c r="P481" i="5"/>
  <c r="BC480" i="5"/>
  <c r="AS480" i="5"/>
  <c r="AI480" i="5"/>
  <c r="W480" i="5"/>
  <c r="BL479" i="5"/>
  <c r="AZ479" i="5"/>
  <c r="AP479" i="5"/>
  <c r="AF479" i="5"/>
  <c r="T479" i="5"/>
  <c r="BI478" i="5"/>
  <c r="AW478" i="5"/>
  <c r="AM478" i="5"/>
  <c r="AC478" i="5"/>
  <c r="Q478" i="5"/>
  <c r="G478" i="5"/>
  <c r="C578" i="5"/>
  <c r="C573" i="5"/>
  <c r="C570" i="5"/>
  <c r="BM536" i="5"/>
  <c r="AR536" i="5"/>
  <c r="Y536" i="5"/>
  <c r="AP535" i="5"/>
  <c r="W535" i="5"/>
  <c r="AV534" i="5"/>
  <c r="AE534" i="5"/>
  <c r="M534" i="5"/>
  <c r="BF533" i="5"/>
  <c r="AO533" i="5"/>
  <c r="Y533" i="5"/>
  <c r="H533" i="5"/>
  <c r="AW532" i="5"/>
  <c r="AG532" i="5"/>
  <c r="P532" i="5"/>
  <c r="AR531" i="5"/>
  <c r="Z531" i="5"/>
  <c r="J531" i="5"/>
  <c r="AZ530" i="5"/>
  <c r="AJ530" i="5"/>
  <c r="S530" i="5"/>
  <c r="AT529" i="5"/>
  <c r="AC529" i="5"/>
  <c r="M529" i="5"/>
  <c r="BE528" i="5"/>
  <c r="AK528" i="5"/>
  <c r="U528" i="5"/>
  <c r="BM527" i="5"/>
  <c r="AW527" i="5"/>
  <c r="AF527" i="5"/>
  <c r="P527" i="5"/>
  <c r="BK526" i="5"/>
  <c r="AV526" i="5"/>
  <c r="AI526" i="5"/>
  <c r="T526" i="5"/>
  <c r="BM525" i="5"/>
  <c r="AY525" i="5"/>
  <c r="AJ525" i="5"/>
  <c r="V525" i="5"/>
  <c r="H525" i="5"/>
  <c r="BA524" i="5"/>
  <c r="AM524" i="5"/>
  <c r="X524" i="5"/>
  <c r="J524" i="5"/>
  <c r="AN523" i="5"/>
  <c r="AA523" i="5"/>
  <c r="L523" i="5"/>
  <c r="BG522" i="5"/>
  <c r="AR522" i="5"/>
  <c r="AB522" i="5"/>
  <c r="O522" i="5"/>
  <c r="BI521" i="5"/>
  <c r="AU521" i="5"/>
  <c r="AF521" i="5"/>
  <c r="P521" i="5"/>
  <c r="BK520" i="5"/>
  <c r="AW520" i="5"/>
  <c r="AI520" i="5"/>
  <c r="T520" i="5"/>
  <c r="BM519" i="5"/>
  <c r="AJ519" i="5"/>
  <c r="W519" i="5"/>
  <c r="H519" i="5"/>
  <c r="BA518" i="5"/>
  <c r="AM518" i="5"/>
  <c r="X518" i="5"/>
  <c r="K518" i="5"/>
  <c r="BE517" i="5"/>
  <c r="AO517" i="5"/>
  <c r="AA517" i="5"/>
  <c r="M517" i="5"/>
  <c r="BJ516" i="5"/>
  <c r="AI516" i="5"/>
  <c r="W516" i="5"/>
  <c r="J516" i="5"/>
  <c r="BG515" i="5"/>
  <c r="AF515" i="5"/>
  <c r="T515" i="5"/>
  <c r="G515" i="5"/>
  <c r="BD514" i="5"/>
  <c r="AQ514" i="5"/>
  <c r="AC514" i="5"/>
  <c r="Q514" i="5"/>
  <c r="BM513" i="5"/>
  <c r="BA513" i="5"/>
  <c r="AN513" i="5"/>
  <c r="Z513" i="5"/>
  <c r="N513" i="5"/>
  <c r="BJ512" i="5"/>
  <c r="AX512" i="5"/>
  <c r="AK512" i="5"/>
  <c r="W512" i="5"/>
  <c r="K512" i="5"/>
  <c r="BG511" i="5"/>
  <c r="AU511" i="5"/>
  <c r="AH511" i="5"/>
  <c r="T511" i="5"/>
  <c r="H511" i="5"/>
  <c r="BD510" i="5"/>
  <c r="AE510" i="5"/>
  <c r="Q510" i="5"/>
  <c r="BN509" i="5"/>
  <c r="BA509" i="5"/>
  <c r="AB509" i="5"/>
  <c r="N509" i="5"/>
  <c r="BK508" i="5"/>
  <c r="AX508" i="5"/>
  <c r="Y508" i="5"/>
  <c r="K508" i="5"/>
  <c r="BH507" i="5"/>
  <c r="AU507" i="5"/>
  <c r="AI507" i="5"/>
  <c r="V507" i="5"/>
  <c r="H507" i="5"/>
  <c r="BE506" i="5"/>
  <c r="AR506" i="5"/>
  <c r="AF506" i="5"/>
  <c r="S506" i="5"/>
  <c r="BN505" i="5"/>
  <c r="BB505" i="5"/>
  <c r="AO505" i="5"/>
  <c r="AC505" i="5"/>
  <c r="P505" i="5"/>
  <c r="BK504" i="5"/>
  <c r="AY504" i="5"/>
  <c r="Z504" i="5"/>
  <c r="M504" i="5"/>
  <c r="BH503" i="5"/>
  <c r="AV503" i="5"/>
  <c r="W503" i="5"/>
  <c r="J503" i="5"/>
  <c r="BE502" i="5"/>
  <c r="AS502" i="5"/>
  <c r="T502" i="5"/>
  <c r="G502" i="5"/>
  <c r="BB501" i="5"/>
  <c r="AP501" i="5"/>
  <c r="AC501" i="5"/>
  <c r="Q501" i="5"/>
  <c r="BM500" i="5"/>
  <c r="AY500" i="5"/>
  <c r="AM500" i="5"/>
  <c r="Z500" i="5"/>
  <c r="N500" i="5"/>
  <c r="BJ499" i="5"/>
  <c r="AV499" i="5"/>
  <c r="AJ499" i="5"/>
  <c r="W499" i="5"/>
  <c r="K499" i="5"/>
  <c r="BG498" i="5"/>
  <c r="AS498" i="5"/>
  <c r="AG498" i="5"/>
  <c r="T498" i="5"/>
  <c r="H498" i="5"/>
  <c r="BD497" i="5"/>
  <c r="AP497" i="5"/>
  <c r="Q497" i="5"/>
  <c r="BN496" i="5"/>
  <c r="BA496" i="5"/>
  <c r="AM496" i="5"/>
  <c r="N496" i="5"/>
  <c r="BK495" i="5"/>
  <c r="AX495" i="5"/>
  <c r="AJ495" i="5"/>
  <c r="X495" i="5"/>
  <c r="K495" i="5"/>
  <c r="BH494" i="5"/>
  <c r="AU494" i="5"/>
  <c r="AG494" i="5"/>
  <c r="U494" i="5"/>
  <c r="H494" i="5"/>
  <c r="BE493" i="5"/>
  <c r="AR493" i="5"/>
  <c r="AD493" i="5"/>
  <c r="R493" i="5"/>
  <c r="BN492" i="5"/>
  <c r="BB492" i="5"/>
  <c r="AO492" i="5"/>
  <c r="AA492" i="5"/>
  <c r="O492" i="5"/>
  <c r="BK491" i="5"/>
  <c r="C565" i="5"/>
  <c r="C545" i="5"/>
  <c r="AZ536" i="5"/>
  <c r="AD536" i="5"/>
  <c r="L536" i="5"/>
  <c r="AY535" i="5"/>
  <c r="AD535" i="5"/>
  <c r="J535" i="5"/>
  <c r="BB534" i="5"/>
  <c r="AL534" i="5"/>
  <c r="U534" i="5"/>
  <c r="AV533" i="5"/>
  <c r="AC533" i="5"/>
  <c r="M533" i="5"/>
  <c r="BE532" i="5"/>
  <c r="AM532" i="5"/>
  <c r="W532" i="5"/>
  <c r="AY531" i="5"/>
  <c r="AH531" i="5"/>
  <c r="N531" i="5"/>
  <c r="BG530" i="5"/>
  <c r="AP530" i="5"/>
  <c r="Z530" i="5"/>
  <c r="I530" i="5"/>
  <c r="AZ529" i="5"/>
  <c r="AJ529" i="5"/>
  <c r="Q529" i="5"/>
  <c r="AS528" i="5"/>
  <c r="AA528" i="5"/>
  <c r="K528" i="5"/>
  <c r="BC527" i="5"/>
  <c r="AM527" i="5"/>
  <c r="W527" i="5"/>
  <c r="G527" i="5"/>
  <c r="BB526" i="5"/>
  <c r="AM526" i="5"/>
  <c r="Y526" i="5"/>
  <c r="K526" i="5"/>
  <c r="AP525" i="5"/>
  <c r="AA525" i="5"/>
  <c r="M525" i="5"/>
  <c r="BG524" i="5"/>
  <c r="AQ524" i="5"/>
  <c r="AD524" i="5"/>
  <c r="O524" i="5"/>
  <c r="BJ523" i="5"/>
  <c r="AU523" i="5"/>
  <c r="AE523" i="5"/>
  <c r="R523" i="5"/>
  <c r="BL522" i="5"/>
  <c r="AX522" i="5"/>
  <c r="AI522" i="5"/>
  <c r="S522" i="5"/>
  <c r="BN521" i="5"/>
  <c r="AL521" i="5"/>
  <c r="W521" i="5"/>
  <c r="G521" i="5"/>
  <c r="AM520" i="5"/>
  <c r="Z520" i="5"/>
  <c r="K520" i="5"/>
  <c r="BD519" i="5"/>
  <c r="AP519" i="5"/>
  <c r="AA519" i="5"/>
  <c r="N519" i="5"/>
  <c r="BH518" i="5"/>
  <c r="AR518" i="5"/>
  <c r="AD518" i="5"/>
  <c r="O518" i="5"/>
  <c r="BJ517" i="5"/>
  <c r="AF517" i="5"/>
  <c r="R517" i="5"/>
  <c r="BN516" i="5"/>
  <c r="BB516" i="5"/>
  <c r="AO516" i="5"/>
  <c r="AA516" i="5"/>
  <c r="O516" i="5"/>
  <c r="BK515" i="5"/>
  <c r="AY515" i="5"/>
  <c r="AL515" i="5"/>
  <c r="X515" i="5"/>
  <c r="L515" i="5"/>
  <c r="BH514" i="5"/>
  <c r="AI514" i="5"/>
  <c r="U514" i="5"/>
  <c r="I514" i="5"/>
  <c r="BE513" i="5"/>
  <c r="AF513" i="5"/>
  <c r="R513" i="5"/>
  <c r="BB512" i="5"/>
  <c r="AC512" i="5"/>
  <c r="O512" i="5"/>
  <c r="BL511" i="5"/>
  <c r="AY511" i="5"/>
  <c r="AM511" i="5"/>
  <c r="Z511" i="5"/>
  <c r="L511" i="5"/>
  <c r="BI510" i="5"/>
  <c r="AV510" i="5"/>
  <c r="AJ510" i="5"/>
  <c r="W510" i="5"/>
  <c r="I510" i="5"/>
  <c r="BF509" i="5"/>
  <c r="AS509" i="5"/>
  <c r="AG509" i="5"/>
  <c r="T509" i="5"/>
  <c r="BC508" i="5"/>
  <c r="AD508" i="5"/>
  <c r="Q508" i="5"/>
  <c r="BL507" i="5"/>
  <c r="AZ507" i="5"/>
  <c r="AA507" i="5"/>
  <c r="N507" i="5"/>
  <c r="BI506" i="5"/>
  <c r="AW506" i="5"/>
  <c r="X506" i="5"/>
  <c r="K506" i="5"/>
  <c r="BF505" i="5"/>
  <c r="AT505" i="5"/>
  <c r="AG505" i="5"/>
  <c r="U505" i="5"/>
  <c r="H505" i="5"/>
  <c r="BC504" i="5"/>
  <c r="AQ504" i="5"/>
  <c r="AD504" i="5"/>
  <c r="R504" i="5"/>
  <c r="BN503" i="5"/>
  <c r="AZ503" i="5"/>
  <c r="AN503" i="5"/>
  <c r="AA503" i="5"/>
  <c r="O503" i="5"/>
  <c r="BK502" i="5"/>
  <c r="AW502" i="5"/>
  <c r="AK502" i="5"/>
  <c r="X502" i="5"/>
  <c r="L502" i="5"/>
  <c r="BH501" i="5"/>
  <c r="AT501" i="5"/>
  <c r="U501" i="5"/>
  <c r="I501" i="5"/>
  <c r="BE500" i="5"/>
  <c r="AQ500" i="5"/>
  <c r="R500" i="5"/>
  <c r="BB499" i="5"/>
  <c r="AN499" i="5"/>
  <c r="AB499" i="5"/>
  <c r="O499" i="5"/>
  <c r="BL498" i="5"/>
  <c r="AY498" i="5"/>
  <c r="AK498" i="5"/>
  <c r="Y498" i="5"/>
  <c r="L498" i="5"/>
  <c r="BI497" i="5"/>
  <c r="AV497" i="5"/>
  <c r="AH497" i="5"/>
  <c r="V497" i="5"/>
  <c r="I497" i="5"/>
  <c r="BF496" i="5"/>
  <c r="AS496" i="5"/>
  <c r="AE496" i="5"/>
  <c r="S496" i="5"/>
  <c r="BC495" i="5"/>
  <c r="AP495" i="5"/>
  <c r="P495" i="5"/>
  <c r="BL494" i="5"/>
  <c r="AZ494" i="5"/>
  <c r="AM494" i="5"/>
  <c r="M494" i="5"/>
  <c r="BI493" i="5"/>
  <c r="AW493" i="5"/>
  <c r="AJ493" i="5"/>
  <c r="V493" i="5"/>
  <c r="J493" i="5"/>
  <c r="AX536" i="5"/>
  <c r="Q536" i="5"/>
  <c r="AO535" i="5"/>
  <c r="N535" i="5"/>
  <c r="AR534" i="5"/>
  <c r="S534" i="5"/>
  <c r="AY533" i="5"/>
  <c r="T533" i="5"/>
  <c r="BF532" i="5"/>
  <c r="AC532" i="5"/>
  <c r="BN531" i="5"/>
  <c r="AJ531" i="5"/>
  <c r="G531" i="5"/>
  <c r="AQ530" i="5"/>
  <c r="P530" i="5"/>
  <c r="AW529" i="5"/>
  <c r="W529" i="5"/>
  <c r="BA528" i="5"/>
  <c r="AD528" i="5"/>
  <c r="BJ527" i="5"/>
  <c r="AH527" i="5"/>
  <c r="K527" i="5"/>
  <c r="AU526" i="5"/>
  <c r="AA526" i="5"/>
  <c r="BJ525" i="5"/>
  <c r="AO525" i="5"/>
  <c r="Q525" i="5"/>
  <c r="AY524" i="5"/>
  <c r="AF524" i="5"/>
  <c r="AS523" i="5"/>
  <c r="U523" i="5"/>
  <c r="AJ522" i="5"/>
  <c r="J522" i="5"/>
  <c r="AX521" i="5"/>
  <c r="Y521" i="5"/>
  <c r="BJ520" i="5"/>
  <c r="AO520" i="5"/>
  <c r="Q520" i="5"/>
  <c r="BC519" i="5"/>
  <c r="AF519" i="5"/>
  <c r="AU518" i="5"/>
  <c r="U518" i="5"/>
  <c r="BG517" i="5"/>
  <c r="AJ517" i="5"/>
  <c r="L517" i="5"/>
  <c r="BC516" i="5"/>
  <c r="AG516" i="5"/>
  <c r="N516" i="5"/>
  <c r="BB515" i="5"/>
  <c r="AE515" i="5"/>
  <c r="N515" i="5"/>
  <c r="AZ514" i="5"/>
  <c r="AG514" i="5"/>
  <c r="L514" i="5"/>
  <c r="AX513" i="5"/>
  <c r="AG513" i="5"/>
  <c r="J513" i="5"/>
  <c r="BA512" i="5"/>
  <c r="AE512" i="5"/>
  <c r="J512" i="5"/>
  <c r="AZ511" i="5"/>
  <c r="AE511" i="5"/>
  <c r="K511" i="5"/>
  <c r="AZ510" i="5"/>
  <c r="AC510" i="5"/>
  <c r="L510" i="5"/>
  <c r="AX509" i="5"/>
  <c r="AD509" i="5"/>
  <c r="J509" i="5"/>
  <c r="AW508" i="5"/>
  <c r="AE508" i="5"/>
  <c r="I508" i="5"/>
  <c r="AY507" i="5"/>
  <c r="AD507" i="5"/>
  <c r="G507" i="5"/>
  <c r="AY506" i="5"/>
  <c r="AB506" i="5"/>
  <c r="I506" i="5"/>
  <c r="AW505" i="5"/>
  <c r="Z505" i="5"/>
  <c r="I505" i="5"/>
  <c r="AU504" i="5"/>
  <c r="AC504" i="5"/>
  <c r="G504" i="5"/>
  <c r="AU503" i="5"/>
  <c r="AB503" i="5"/>
  <c r="G503" i="5"/>
  <c r="AV502" i="5"/>
  <c r="AB502" i="5"/>
  <c r="BN501" i="5"/>
  <c r="AW501" i="5"/>
  <c r="Z501" i="5"/>
  <c r="AU500" i="5"/>
  <c r="Y500" i="5"/>
  <c r="G500" i="5"/>
  <c r="AT499" i="5"/>
  <c r="AA499" i="5"/>
  <c r="AR498" i="5"/>
  <c r="AA498" i="5"/>
  <c r="BM497" i="5"/>
  <c r="AT497" i="5"/>
  <c r="Y497" i="5"/>
  <c r="BK496" i="5"/>
  <c r="AT496" i="5"/>
  <c r="W496" i="5"/>
  <c r="BN495" i="5"/>
  <c r="AR495" i="5"/>
  <c r="W495" i="5"/>
  <c r="BM494" i="5"/>
  <c r="AR494" i="5"/>
  <c r="BM493" i="5"/>
  <c r="AP493" i="5"/>
  <c r="BK492" i="5"/>
  <c r="AU492" i="5"/>
  <c r="AE492" i="5"/>
  <c r="K492" i="5"/>
  <c r="BD491" i="5"/>
  <c r="AQ491" i="5"/>
  <c r="AB491" i="5"/>
  <c r="L491" i="5"/>
  <c r="BG490" i="5"/>
  <c r="AR490" i="5"/>
  <c r="AC490" i="5"/>
  <c r="P490" i="5"/>
  <c r="BJ489" i="5"/>
  <c r="AV489" i="5"/>
  <c r="AF489" i="5"/>
  <c r="Q489" i="5"/>
  <c r="BK488" i="5"/>
  <c r="AX488" i="5"/>
  <c r="AI488" i="5"/>
  <c r="BC487" i="5"/>
  <c r="AP487" i="5"/>
  <c r="AE487" i="5"/>
  <c r="G487" i="5"/>
  <c r="BC486" i="5"/>
  <c r="AR486" i="5"/>
  <c r="AD486" i="5"/>
  <c r="BB485" i="5"/>
  <c r="AQ485" i="5"/>
  <c r="AD485" i="5"/>
  <c r="BN484" i="5"/>
  <c r="BC484" i="5"/>
  <c r="AP484" i="5"/>
  <c r="AE484" i="5"/>
  <c r="G484" i="5"/>
  <c r="BC483" i="5"/>
  <c r="AQ483" i="5"/>
  <c r="AD483" i="5"/>
  <c r="S483" i="5"/>
  <c r="BD482" i="5"/>
  <c r="AQ482" i="5"/>
  <c r="AF482" i="5"/>
  <c r="R482" i="5"/>
  <c r="BN481" i="5"/>
  <c r="BC481" i="5"/>
  <c r="AP481" i="5"/>
  <c r="AE481" i="5"/>
  <c r="R481" i="5"/>
  <c r="G481" i="5"/>
  <c r="BB480" i="5"/>
  <c r="AQ480" i="5"/>
  <c r="AD480" i="5"/>
  <c r="S480" i="5"/>
  <c r="BD479" i="5"/>
  <c r="AQ479" i="5"/>
  <c r="AE479" i="5"/>
  <c r="R479" i="5"/>
  <c r="G479" i="5"/>
  <c r="BC478" i="5"/>
  <c r="AR478" i="5"/>
  <c r="AE478" i="5"/>
  <c r="T478" i="5"/>
  <c r="BD475" i="5"/>
  <c r="AT475" i="5"/>
  <c r="AI475" i="5"/>
  <c r="Z475" i="5"/>
  <c r="Q475" i="5"/>
  <c r="H475" i="5"/>
  <c r="BG474" i="5"/>
  <c r="AX474" i="5"/>
  <c r="AN474" i="5"/>
  <c r="AE474" i="5"/>
  <c r="V474" i="5"/>
  <c r="M474" i="5"/>
  <c r="BC473" i="5"/>
  <c r="AT473" i="5"/>
  <c r="AJ473" i="5"/>
  <c r="AA473" i="5"/>
  <c r="R473" i="5"/>
  <c r="I473" i="5"/>
  <c r="BH472" i="5"/>
  <c r="AY472" i="5"/>
  <c r="AP472" i="5"/>
  <c r="AF472" i="5"/>
  <c r="W472" i="5"/>
  <c r="N472" i="5"/>
  <c r="BD471" i="5"/>
  <c r="AU471" i="5"/>
  <c r="AL471" i="5"/>
  <c r="AB471" i="5"/>
  <c r="S471" i="5"/>
  <c r="J471" i="5"/>
  <c r="AZ470" i="5"/>
  <c r="AQ470" i="5"/>
  <c r="AH470" i="5"/>
  <c r="X470" i="5"/>
  <c r="O470" i="5"/>
  <c r="BN469" i="5"/>
  <c r="BE469" i="5"/>
  <c r="AV469" i="5"/>
  <c r="AM469" i="5"/>
  <c r="AD469" i="5"/>
  <c r="T469" i="5"/>
  <c r="K469" i="5"/>
  <c r="BA468" i="5"/>
  <c r="AR468" i="5"/>
  <c r="AI468" i="5"/>
  <c r="Z468" i="5"/>
  <c r="P468" i="5"/>
  <c r="G468" i="5"/>
  <c r="AW467" i="5"/>
  <c r="AN467" i="5"/>
  <c r="AE467" i="5"/>
  <c r="V467" i="5"/>
  <c r="L467" i="5"/>
  <c r="BK466" i="5"/>
  <c r="BB466" i="5"/>
  <c r="AS466" i="5"/>
  <c r="AJ466" i="5"/>
  <c r="AA466" i="5"/>
  <c r="R466" i="5"/>
  <c r="H466" i="5"/>
  <c r="AX465" i="5"/>
  <c r="AO465" i="5"/>
  <c r="AF465" i="5"/>
  <c r="W465" i="5"/>
  <c r="N465" i="5"/>
  <c r="BL464" i="5"/>
  <c r="AT464" i="5"/>
  <c r="AK464" i="5"/>
  <c r="AB464" i="5"/>
  <c r="S464" i="5"/>
  <c r="J464" i="5"/>
  <c r="BH463" i="5"/>
  <c r="AY463" i="5"/>
  <c r="AP463" i="5"/>
  <c r="AG463" i="5"/>
  <c r="X463" i="5"/>
  <c r="O463" i="5"/>
  <c r="BN462" i="5"/>
  <c r="AU462" i="5"/>
  <c r="AL462" i="5"/>
  <c r="AC462" i="5"/>
  <c r="T462" i="5"/>
  <c r="K462" i="5"/>
  <c r="BJ461" i="5"/>
  <c r="AQ461" i="5"/>
  <c r="AH461" i="5"/>
  <c r="Y461" i="5"/>
  <c r="P461" i="5"/>
  <c r="G461" i="5"/>
  <c r="BF460" i="5"/>
  <c r="AV460" i="5"/>
  <c r="AM460" i="5"/>
  <c r="AD460" i="5"/>
  <c r="U460" i="5"/>
  <c r="L460" i="5"/>
  <c r="BK459" i="5"/>
  <c r="BB459" i="5"/>
  <c r="AR459" i="5"/>
  <c r="AI459" i="5"/>
  <c r="Z459" i="5"/>
  <c r="Q459" i="5"/>
  <c r="H459" i="5"/>
  <c r="BG458" i="5"/>
  <c r="AN458" i="5"/>
  <c r="AE458" i="5"/>
  <c r="V458" i="5"/>
  <c r="M458" i="5"/>
  <c r="BL457" i="5"/>
  <c r="BC457" i="5"/>
  <c r="AT457" i="5"/>
  <c r="AJ457" i="5"/>
  <c r="AA457" i="5"/>
  <c r="R457" i="5"/>
  <c r="I457" i="5"/>
  <c r="BH456" i="5"/>
  <c r="AY456" i="5"/>
  <c r="AP456" i="5"/>
  <c r="AF456" i="5"/>
  <c r="W456" i="5"/>
  <c r="N456" i="5"/>
  <c r="BM455" i="5"/>
  <c r="BE455" i="5"/>
  <c r="AO455" i="5"/>
  <c r="AG455" i="5"/>
  <c r="Y455" i="5"/>
  <c r="Q455" i="5"/>
  <c r="I455" i="5"/>
  <c r="BI454" i="5"/>
  <c r="BA454" i="5"/>
  <c r="AK454" i="5"/>
  <c r="AC454" i="5"/>
  <c r="U454" i="5"/>
  <c r="M454" i="5"/>
  <c r="BM453" i="5"/>
  <c r="BE453" i="5"/>
  <c r="AW453" i="5"/>
  <c r="AO453" i="5"/>
  <c r="AG453" i="5"/>
  <c r="Y453" i="5"/>
  <c r="Q453" i="5"/>
  <c r="I453" i="5"/>
  <c r="BI452" i="5"/>
  <c r="BA452" i="5"/>
  <c r="AK452" i="5"/>
  <c r="AC452" i="5"/>
  <c r="U452" i="5"/>
  <c r="M452" i="5"/>
  <c r="BM451" i="5"/>
  <c r="BE451" i="5"/>
  <c r="AW451" i="5"/>
  <c r="AO451" i="5"/>
  <c r="AG451" i="5"/>
  <c r="Y451" i="5"/>
  <c r="Q451" i="5"/>
  <c r="I451" i="5"/>
  <c r="BI450" i="5"/>
  <c r="BA450" i="5"/>
  <c r="AS450" i="5"/>
  <c r="AK450" i="5"/>
  <c r="AC450" i="5"/>
  <c r="U450" i="5"/>
  <c r="M450" i="5"/>
  <c r="BM449" i="5"/>
  <c r="BE449" i="5"/>
  <c r="AW449" i="5"/>
  <c r="AG449" i="5"/>
  <c r="Y449" i="5"/>
  <c r="Q449" i="5"/>
  <c r="I449" i="5"/>
  <c r="BI448" i="5"/>
  <c r="BA448" i="5"/>
  <c r="AS448" i="5"/>
  <c r="AK448" i="5"/>
  <c r="AC448" i="5"/>
  <c r="U448" i="5"/>
  <c r="M448" i="5"/>
  <c r="BM447" i="5"/>
  <c r="BE447" i="5"/>
  <c r="AW447" i="5"/>
  <c r="AG447" i="5"/>
  <c r="Y447" i="5"/>
  <c r="Q447" i="5"/>
  <c r="I447" i="5"/>
  <c r="BI446" i="5"/>
  <c r="BA446" i="5"/>
  <c r="AS446" i="5"/>
  <c r="AC446" i="5"/>
  <c r="U446" i="5"/>
  <c r="M446" i="5"/>
  <c r="BM445" i="5"/>
  <c r="BE445" i="5"/>
  <c r="AW445" i="5"/>
  <c r="AO445" i="5"/>
  <c r="AG445" i="5"/>
  <c r="Y445" i="5"/>
  <c r="Q445" i="5"/>
  <c r="I445" i="5"/>
  <c r="BI444" i="5"/>
  <c r="BA444" i="5"/>
  <c r="AS444" i="5"/>
  <c r="AC444" i="5"/>
  <c r="U444" i="5"/>
  <c r="M444" i="5"/>
  <c r="BM443" i="5"/>
  <c r="BE443" i="5"/>
  <c r="AW443" i="5"/>
  <c r="AO443" i="5"/>
  <c r="AG443" i="5"/>
  <c r="Y443" i="5"/>
  <c r="Q443" i="5"/>
  <c r="I443" i="5"/>
  <c r="BI442" i="5"/>
  <c r="BA442" i="5"/>
  <c r="AS442" i="5"/>
  <c r="AK442" i="5"/>
  <c r="AC442" i="5"/>
  <c r="U442" i="5"/>
  <c r="M442" i="5"/>
  <c r="BM441" i="5"/>
  <c r="BE441" i="5"/>
  <c r="AW441" i="5"/>
  <c r="AO441" i="5"/>
  <c r="Y441" i="5"/>
  <c r="Q441" i="5"/>
  <c r="I441" i="5"/>
  <c r="BI440" i="5"/>
  <c r="BA440" i="5"/>
  <c r="AS440" i="5"/>
  <c r="AK440" i="5"/>
  <c r="AC440" i="5"/>
  <c r="U440" i="5"/>
  <c r="M440" i="5"/>
  <c r="BM439" i="5"/>
  <c r="BE439" i="5"/>
  <c r="AW439" i="5"/>
  <c r="AO439" i="5"/>
  <c r="Y439" i="5"/>
  <c r="Q439" i="5"/>
  <c r="I439" i="5"/>
  <c r="BI438" i="5"/>
  <c r="BA438" i="5"/>
  <c r="AS438" i="5"/>
  <c r="AK438" i="5"/>
  <c r="U438" i="5"/>
  <c r="M438" i="5"/>
  <c r="BM437" i="5"/>
  <c r="BE437" i="5"/>
  <c r="AW437" i="5"/>
  <c r="AO437" i="5"/>
  <c r="AG437" i="5"/>
  <c r="Y437" i="5"/>
  <c r="Q437" i="5"/>
  <c r="I437" i="5"/>
  <c r="BI436" i="5"/>
  <c r="BA436" i="5"/>
  <c r="AS436" i="5"/>
  <c r="AK436" i="5"/>
  <c r="U436" i="5"/>
  <c r="M436" i="5"/>
  <c r="BM435" i="5"/>
  <c r="BE435" i="5"/>
  <c r="AW435" i="5"/>
  <c r="AO435" i="5"/>
  <c r="AG435" i="5"/>
  <c r="Y435" i="5"/>
  <c r="Q435" i="5"/>
  <c r="I435" i="5"/>
  <c r="BI434" i="5"/>
  <c r="BA434" i="5"/>
  <c r="AS434" i="5"/>
  <c r="AK434" i="5"/>
  <c r="AC434" i="5"/>
  <c r="U434" i="5"/>
  <c r="M434" i="5"/>
  <c r="BM433" i="5"/>
  <c r="BE433" i="5"/>
  <c r="AW433" i="5"/>
  <c r="AO433" i="5"/>
  <c r="AG433" i="5"/>
  <c r="Q433" i="5"/>
  <c r="I433" i="5"/>
  <c r="BI432" i="5"/>
  <c r="BA432" i="5"/>
  <c r="AS432" i="5"/>
  <c r="AK432" i="5"/>
  <c r="AC432" i="5"/>
  <c r="U432" i="5"/>
  <c r="M432" i="5"/>
  <c r="BM431" i="5"/>
  <c r="BE431" i="5"/>
  <c r="AW431" i="5"/>
  <c r="AO431" i="5"/>
  <c r="AG431" i="5"/>
  <c r="Q431" i="5"/>
  <c r="I431" i="5"/>
  <c r="BI430" i="5"/>
  <c r="BA430" i="5"/>
  <c r="AS430" i="5"/>
  <c r="AK430" i="5"/>
  <c r="AC430" i="5"/>
  <c r="M430" i="5"/>
  <c r="BM429" i="5"/>
  <c r="BE429" i="5"/>
  <c r="AW429" i="5"/>
  <c r="AO429" i="5"/>
  <c r="AG429" i="5"/>
  <c r="Y429" i="5"/>
  <c r="Q429" i="5"/>
  <c r="I429" i="5"/>
  <c r="BI428" i="5"/>
  <c r="BA428" i="5"/>
  <c r="AS428" i="5"/>
  <c r="AK428" i="5"/>
  <c r="AC428" i="5"/>
  <c r="M428" i="5"/>
  <c r="BM427" i="5"/>
  <c r="BE427" i="5"/>
  <c r="AW427" i="5"/>
  <c r="AO427" i="5"/>
  <c r="AG427" i="5"/>
  <c r="Y427" i="5"/>
  <c r="Q427" i="5"/>
  <c r="I427" i="5"/>
  <c r="BI426" i="5"/>
  <c r="BA426" i="5"/>
  <c r="AS426" i="5"/>
  <c r="AK426" i="5"/>
  <c r="AC426" i="5"/>
  <c r="U426" i="5"/>
  <c r="M426" i="5"/>
  <c r="BM425" i="5"/>
  <c r="BE425" i="5"/>
  <c r="AW425" i="5"/>
  <c r="AO425" i="5"/>
  <c r="AG425" i="5"/>
  <c r="Y425" i="5"/>
  <c r="I425" i="5"/>
  <c r="BI424" i="5"/>
  <c r="BA424" i="5"/>
  <c r="AS424" i="5"/>
  <c r="AK424" i="5"/>
  <c r="AC424" i="5"/>
  <c r="U424" i="5"/>
  <c r="M424" i="5"/>
  <c r="BM423" i="5"/>
  <c r="BE423" i="5"/>
  <c r="AW423" i="5"/>
  <c r="AO423" i="5"/>
  <c r="AG423" i="5"/>
  <c r="Y423" i="5"/>
  <c r="I423" i="5"/>
  <c r="BI422" i="5"/>
  <c r="BA422" i="5"/>
  <c r="AS422" i="5"/>
  <c r="AK422" i="5"/>
  <c r="AC422" i="5"/>
  <c r="U422" i="5"/>
  <c r="BM421" i="5"/>
  <c r="BE421" i="5"/>
  <c r="AW421" i="5"/>
  <c r="AO421" i="5"/>
  <c r="AG421" i="5"/>
  <c r="Y421" i="5"/>
  <c r="Q421" i="5"/>
  <c r="I421" i="5"/>
  <c r="BI420" i="5"/>
  <c r="BA420" i="5"/>
  <c r="AS420" i="5"/>
  <c r="AK420" i="5"/>
  <c r="AC420" i="5"/>
  <c r="U420" i="5"/>
  <c r="BM419" i="5"/>
  <c r="BE419" i="5"/>
  <c r="AW419" i="5"/>
  <c r="AO419" i="5"/>
  <c r="AG419" i="5"/>
  <c r="Y419" i="5"/>
  <c r="Q419" i="5"/>
  <c r="I419" i="5"/>
  <c r="BI418" i="5"/>
  <c r="BA418" i="5"/>
  <c r="AS418" i="5"/>
  <c r="AK418" i="5"/>
  <c r="AC418" i="5"/>
  <c r="U418" i="5"/>
  <c r="M418" i="5"/>
  <c r="BM417" i="5"/>
  <c r="BE417" i="5"/>
  <c r="AW417" i="5"/>
  <c r="AO417" i="5"/>
  <c r="AG417" i="5"/>
  <c r="Y417" i="5"/>
  <c r="Q417" i="5"/>
  <c r="C557" i="5"/>
  <c r="AP536" i="5"/>
  <c r="M536" i="5"/>
  <c r="AM535" i="5"/>
  <c r="I535" i="5"/>
  <c r="AQ534" i="5"/>
  <c r="L534" i="5"/>
  <c r="AX533" i="5"/>
  <c r="S533" i="5"/>
  <c r="BC532" i="5"/>
  <c r="Z532" i="5"/>
  <c r="BF531" i="5"/>
  <c r="AI531" i="5"/>
  <c r="BM530" i="5"/>
  <c r="AO530" i="5"/>
  <c r="K530" i="5"/>
  <c r="AS529" i="5"/>
  <c r="T529" i="5"/>
  <c r="AZ528" i="5"/>
  <c r="Z528" i="5"/>
  <c r="AD527" i="5"/>
  <c r="J527" i="5"/>
  <c r="AS526" i="5"/>
  <c r="V526" i="5"/>
  <c r="BH525" i="5"/>
  <c r="AI525" i="5"/>
  <c r="N525" i="5"/>
  <c r="AX524" i="5"/>
  <c r="AC524" i="5"/>
  <c r="BN523" i="5"/>
  <c r="AM523" i="5"/>
  <c r="T523" i="5"/>
  <c r="AG522" i="5"/>
  <c r="I522" i="5"/>
  <c r="AR521" i="5"/>
  <c r="X521" i="5"/>
  <c r="BG520" i="5"/>
  <c r="AL520" i="5"/>
  <c r="M520" i="5"/>
  <c r="AB519" i="5"/>
  <c r="BM518" i="5"/>
  <c r="AQ518" i="5"/>
  <c r="T518" i="5"/>
  <c r="BB517" i="5"/>
  <c r="AI517" i="5"/>
  <c r="J517" i="5"/>
  <c r="AY516" i="5"/>
  <c r="AE516" i="5"/>
  <c r="I516" i="5"/>
  <c r="AZ515" i="5"/>
  <c r="AD515" i="5"/>
  <c r="K515" i="5"/>
  <c r="AY514" i="5"/>
  <c r="AB514" i="5"/>
  <c r="K514" i="5"/>
  <c r="AW513" i="5"/>
  <c r="AD513" i="5"/>
  <c r="I513" i="5"/>
  <c r="AU512" i="5"/>
  <c r="AD512" i="5"/>
  <c r="G512" i="5"/>
  <c r="AX511" i="5"/>
  <c r="AB511" i="5"/>
  <c r="G511" i="5"/>
  <c r="AW510" i="5"/>
  <c r="AB510" i="5"/>
  <c r="H510" i="5"/>
  <c r="AW509" i="5"/>
  <c r="Z509" i="5"/>
  <c r="I509" i="5"/>
  <c r="AU508" i="5"/>
  <c r="AA508" i="5"/>
  <c r="G508" i="5"/>
  <c r="AT507" i="5"/>
  <c r="AB507" i="5"/>
  <c r="AV506" i="5"/>
  <c r="AA506" i="5"/>
  <c r="BM505" i="5"/>
  <c r="AV505" i="5"/>
  <c r="Y505" i="5"/>
  <c r="AT504" i="5"/>
  <c r="W504" i="5"/>
  <c r="AR503" i="5"/>
  <c r="Z503" i="5"/>
  <c r="BM502" i="5"/>
  <c r="AR502" i="5"/>
  <c r="Y502" i="5"/>
  <c r="BM501" i="5"/>
  <c r="AS501" i="5"/>
  <c r="Y501" i="5"/>
  <c r="BK500" i="5"/>
  <c r="AT500" i="5"/>
  <c r="W500" i="5"/>
  <c r="BL499" i="5"/>
  <c r="AR499" i="5"/>
  <c r="V499" i="5"/>
  <c r="BM498" i="5"/>
  <c r="AQ498" i="5"/>
  <c r="X498" i="5"/>
  <c r="BL497" i="5"/>
  <c r="AO497" i="5"/>
  <c r="X497" i="5"/>
  <c r="BJ496" i="5"/>
  <c r="AQ496" i="5"/>
  <c r="V496" i="5"/>
  <c r="BH495" i="5"/>
  <c r="AQ495" i="5"/>
  <c r="T495" i="5"/>
  <c r="BK494" i="5"/>
  <c r="AO494" i="5"/>
  <c r="T494" i="5"/>
  <c r="BJ493" i="5"/>
  <c r="AO493" i="5"/>
  <c r="U493" i="5"/>
  <c r="BJ492" i="5"/>
  <c r="AT492" i="5"/>
  <c r="J492" i="5"/>
  <c r="BC491" i="5"/>
  <c r="AN491" i="5"/>
  <c r="K491" i="5"/>
  <c r="BE490" i="5"/>
  <c r="AQ490" i="5"/>
  <c r="AB490" i="5"/>
  <c r="M490" i="5"/>
  <c r="BI489" i="5"/>
  <c r="AS489" i="5"/>
  <c r="AD489" i="5"/>
  <c r="P489" i="5"/>
  <c r="BJ488" i="5"/>
  <c r="AU488" i="5"/>
  <c r="AH488" i="5"/>
  <c r="BM487" i="5"/>
  <c r="AZ487" i="5"/>
  <c r="AO487" i="5"/>
  <c r="AB487" i="5"/>
  <c r="BM486" i="5"/>
  <c r="BB486" i="5"/>
  <c r="AN486" i="5"/>
  <c r="AC486" i="5"/>
  <c r="BN485" i="5"/>
  <c r="BA485" i="5"/>
  <c r="AP485" i="5"/>
  <c r="AC485" i="5"/>
  <c r="BM484" i="5"/>
  <c r="BB484" i="5"/>
  <c r="AO484" i="5"/>
  <c r="AD484" i="5"/>
  <c r="BA483" i="5"/>
  <c r="AN483" i="5"/>
  <c r="AC483" i="5"/>
  <c r="BN482" i="5"/>
  <c r="BA482" i="5"/>
  <c r="AP482" i="5"/>
  <c r="AB482" i="5"/>
  <c r="Q482" i="5"/>
  <c r="BM481" i="5"/>
  <c r="BB481" i="5"/>
  <c r="AO481" i="5"/>
  <c r="AD481" i="5"/>
  <c r="Q481" i="5"/>
  <c r="BN480" i="5"/>
  <c r="BA480" i="5"/>
  <c r="AP480" i="5"/>
  <c r="AC480" i="5"/>
  <c r="R480" i="5"/>
  <c r="BN479" i="5"/>
  <c r="BC479" i="5"/>
  <c r="AO479" i="5"/>
  <c r="AB479" i="5"/>
  <c r="Q479" i="5"/>
  <c r="BM478" i="5"/>
  <c r="BB478" i="5"/>
  <c r="AO478" i="5"/>
  <c r="AD478" i="5"/>
  <c r="P478" i="5"/>
  <c r="BM475" i="5"/>
  <c r="BC475" i="5"/>
  <c r="AQ475" i="5"/>
  <c r="AH475" i="5"/>
  <c r="Y475" i="5"/>
  <c r="P475" i="5"/>
  <c r="G475" i="5"/>
  <c r="BF474" i="5"/>
  <c r="AV474" i="5"/>
  <c r="AM474" i="5"/>
  <c r="AD474" i="5"/>
  <c r="U474" i="5"/>
  <c r="L474" i="5"/>
  <c r="BK473" i="5"/>
  <c r="BB473" i="5"/>
  <c r="AR473" i="5"/>
  <c r="AI473" i="5"/>
  <c r="Z473" i="5"/>
  <c r="Q473" i="5"/>
  <c r="H473" i="5"/>
  <c r="BG472" i="5"/>
  <c r="AX472" i="5"/>
  <c r="AN472" i="5"/>
  <c r="AE472" i="5"/>
  <c r="V472" i="5"/>
  <c r="M472" i="5"/>
  <c r="BC471" i="5"/>
  <c r="AT471" i="5"/>
  <c r="AJ471" i="5"/>
  <c r="AA471" i="5"/>
  <c r="R471" i="5"/>
  <c r="I471" i="5"/>
  <c r="BH470" i="5"/>
  <c r="AY470" i="5"/>
  <c r="AP470" i="5"/>
  <c r="AF470" i="5"/>
  <c r="W470" i="5"/>
  <c r="N470" i="5"/>
  <c r="BM469" i="5"/>
  <c r="BD469" i="5"/>
  <c r="AU469" i="5"/>
  <c r="AL469" i="5"/>
  <c r="AB469" i="5"/>
  <c r="S469" i="5"/>
  <c r="J469" i="5"/>
  <c r="AZ468" i="5"/>
  <c r="AQ468" i="5"/>
  <c r="AH468" i="5"/>
  <c r="X468" i="5"/>
  <c r="O468" i="5"/>
  <c r="BN467" i="5"/>
  <c r="BE467" i="5"/>
  <c r="AV467" i="5"/>
  <c r="AM467" i="5"/>
  <c r="AD467" i="5"/>
  <c r="T467" i="5"/>
  <c r="K467" i="5"/>
  <c r="BJ466" i="5"/>
  <c r="BA466" i="5"/>
  <c r="AR466" i="5"/>
  <c r="AI466" i="5"/>
  <c r="Z466" i="5"/>
  <c r="P466" i="5"/>
  <c r="G466" i="5"/>
  <c r="AW465" i="5"/>
  <c r="AN465" i="5"/>
  <c r="AE465" i="5"/>
  <c r="V465" i="5"/>
  <c r="L465" i="5"/>
  <c r="BK464" i="5"/>
  <c r="BB464" i="5"/>
  <c r="AS464" i="5"/>
  <c r="AJ464" i="5"/>
  <c r="AA464" i="5"/>
  <c r="R464" i="5"/>
  <c r="H464" i="5"/>
  <c r="BG463" i="5"/>
  <c r="AX463" i="5"/>
  <c r="AO463" i="5"/>
  <c r="AF463" i="5"/>
  <c r="W463" i="5"/>
  <c r="N463" i="5"/>
  <c r="BL462" i="5"/>
  <c r="AT462" i="5"/>
  <c r="AK462" i="5"/>
  <c r="AB462" i="5"/>
  <c r="S462" i="5"/>
  <c r="J462" i="5"/>
  <c r="BH461" i="5"/>
  <c r="AY461" i="5"/>
  <c r="AP461" i="5"/>
  <c r="AG461" i="5"/>
  <c r="X461" i="5"/>
  <c r="O461" i="5"/>
  <c r="BN460" i="5"/>
  <c r="BD460" i="5"/>
  <c r="AU460" i="5"/>
  <c r="AL460" i="5"/>
  <c r="AC460" i="5"/>
  <c r="T460" i="5"/>
  <c r="K460" i="5"/>
  <c r="BJ459" i="5"/>
  <c r="AQ459" i="5"/>
  <c r="AH459" i="5"/>
  <c r="Y459" i="5"/>
  <c r="P459" i="5"/>
  <c r="G459" i="5"/>
  <c r="BF458" i="5"/>
  <c r="AV458" i="5"/>
  <c r="AM458" i="5"/>
  <c r="AD458" i="5"/>
  <c r="U458" i="5"/>
  <c r="L458" i="5"/>
  <c r="BK457" i="5"/>
  <c r="BB457" i="5"/>
  <c r="AR457" i="5"/>
  <c r="AI457" i="5"/>
  <c r="Z457" i="5"/>
  <c r="Q457" i="5"/>
  <c r="H457" i="5"/>
  <c r="BG456" i="5"/>
  <c r="AN456" i="5"/>
  <c r="AE456" i="5"/>
  <c r="V456" i="5"/>
  <c r="M456" i="5"/>
  <c r="BL455" i="5"/>
  <c r="BD455" i="5"/>
  <c r="AN455" i="5"/>
  <c r="AF455" i="5"/>
  <c r="X455" i="5"/>
  <c r="P455" i="5"/>
  <c r="H455" i="5"/>
  <c r="BH454" i="5"/>
  <c r="AZ454" i="5"/>
  <c r="AR454" i="5"/>
  <c r="AJ454" i="5"/>
  <c r="AB454" i="5"/>
  <c r="T454" i="5"/>
  <c r="L454" i="5"/>
  <c r="BL453" i="5"/>
  <c r="BD453" i="5"/>
  <c r="AV453" i="5"/>
  <c r="AN453" i="5"/>
  <c r="AF453" i="5"/>
  <c r="X453" i="5"/>
  <c r="P453" i="5"/>
  <c r="H453" i="5"/>
  <c r="BH452" i="5"/>
  <c r="AZ452" i="5"/>
  <c r="AJ452" i="5"/>
  <c r="AB452" i="5"/>
  <c r="T452" i="5"/>
  <c r="L452" i="5"/>
  <c r="BL451" i="5"/>
  <c r="BD451" i="5"/>
  <c r="AV451" i="5"/>
  <c r="AN451" i="5"/>
  <c r="AF451" i="5"/>
  <c r="X451" i="5"/>
  <c r="P451" i="5"/>
  <c r="H451" i="5"/>
  <c r="BH450" i="5"/>
  <c r="AZ450" i="5"/>
  <c r="AJ450" i="5"/>
  <c r="AB450" i="5"/>
  <c r="T450" i="5"/>
  <c r="L450" i="5"/>
  <c r="BL449" i="5"/>
  <c r="BD449" i="5"/>
  <c r="AV449" i="5"/>
  <c r="AF449" i="5"/>
  <c r="X449" i="5"/>
  <c r="P449" i="5"/>
  <c r="H449" i="5"/>
  <c r="BH448" i="5"/>
  <c r="AZ448" i="5"/>
  <c r="AR448" i="5"/>
  <c r="AJ448" i="5"/>
  <c r="AB448" i="5"/>
  <c r="T448" i="5"/>
  <c r="L448" i="5"/>
  <c r="BL447" i="5"/>
  <c r="BD447" i="5"/>
  <c r="AV447" i="5"/>
  <c r="AF447" i="5"/>
  <c r="X447" i="5"/>
  <c r="P447" i="5"/>
  <c r="H447" i="5"/>
  <c r="BH446" i="5"/>
  <c r="AZ446" i="5"/>
  <c r="AR446" i="5"/>
  <c r="AJ446" i="5"/>
  <c r="AB446" i="5"/>
  <c r="T446" i="5"/>
  <c r="L446" i="5"/>
  <c r="BL445" i="5"/>
  <c r="BD445" i="5"/>
  <c r="AV445" i="5"/>
  <c r="AN445" i="5"/>
  <c r="AF445" i="5"/>
  <c r="X445" i="5"/>
  <c r="P445" i="5"/>
  <c r="H445" i="5"/>
  <c r="BH444" i="5"/>
  <c r="AZ444" i="5"/>
  <c r="AR444" i="5"/>
  <c r="AB444" i="5"/>
  <c r="T444" i="5"/>
  <c r="L444" i="5"/>
  <c r="BL443" i="5"/>
  <c r="BD443" i="5"/>
  <c r="AV443" i="5"/>
  <c r="AN443" i="5"/>
  <c r="AF443" i="5"/>
  <c r="X443" i="5"/>
  <c r="P443" i="5"/>
  <c r="H443" i="5"/>
  <c r="BH442" i="5"/>
  <c r="AZ442" i="5"/>
  <c r="AR442" i="5"/>
  <c r="AB442" i="5"/>
  <c r="T442" i="5"/>
  <c r="L442" i="5"/>
  <c r="BL441" i="5"/>
  <c r="BD441" i="5"/>
  <c r="AV441" i="5"/>
  <c r="AN441" i="5"/>
  <c r="X441" i="5"/>
  <c r="P441" i="5"/>
  <c r="H441" i="5"/>
  <c r="BH440" i="5"/>
  <c r="AZ440" i="5"/>
  <c r="AR440" i="5"/>
  <c r="AJ440" i="5"/>
  <c r="AB440" i="5"/>
  <c r="T440" i="5"/>
  <c r="L440" i="5"/>
  <c r="BL439" i="5"/>
  <c r="BD439" i="5"/>
  <c r="AV439" i="5"/>
  <c r="AN439" i="5"/>
  <c r="X439" i="5"/>
  <c r="P439" i="5"/>
  <c r="H439" i="5"/>
  <c r="BH438" i="5"/>
  <c r="AZ438" i="5"/>
  <c r="AR438" i="5"/>
  <c r="AJ438" i="5"/>
  <c r="AB438" i="5"/>
  <c r="T438" i="5"/>
  <c r="L438" i="5"/>
  <c r="BL437" i="5"/>
  <c r="BD437" i="5"/>
  <c r="AV437" i="5"/>
  <c r="AN437" i="5"/>
  <c r="AF437" i="5"/>
  <c r="X437" i="5"/>
  <c r="P437" i="5"/>
  <c r="H437" i="5"/>
  <c r="BH436" i="5"/>
  <c r="AZ436" i="5"/>
  <c r="AR436" i="5"/>
  <c r="AJ436" i="5"/>
  <c r="T436" i="5"/>
  <c r="L436" i="5"/>
  <c r="BL435" i="5"/>
  <c r="BD435" i="5"/>
  <c r="AV435" i="5"/>
  <c r="AN435" i="5"/>
  <c r="AF435" i="5"/>
  <c r="X435" i="5"/>
  <c r="P435" i="5"/>
  <c r="H435" i="5"/>
  <c r="BH434" i="5"/>
  <c r="AZ434" i="5"/>
  <c r="AR434" i="5"/>
  <c r="AJ434" i="5"/>
  <c r="T434" i="5"/>
  <c r="L434" i="5"/>
  <c r="BL433" i="5"/>
  <c r="BD433" i="5"/>
  <c r="AV433" i="5"/>
  <c r="AN433" i="5"/>
  <c r="AF433" i="5"/>
  <c r="P433" i="5"/>
  <c r="H433" i="5"/>
  <c r="BH432" i="5"/>
  <c r="AZ432" i="5"/>
  <c r="AR432" i="5"/>
  <c r="AJ432" i="5"/>
  <c r="AB432" i="5"/>
  <c r="T432" i="5"/>
  <c r="L432" i="5"/>
  <c r="BL431" i="5"/>
  <c r="BD431" i="5"/>
  <c r="AV431" i="5"/>
  <c r="AN431" i="5"/>
  <c r="AF431" i="5"/>
  <c r="P431" i="5"/>
  <c r="H431" i="5"/>
  <c r="BH430" i="5"/>
  <c r="AZ430" i="5"/>
  <c r="AR430" i="5"/>
  <c r="AJ430" i="5"/>
  <c r="AB430" i="5"/>
  <c r="T430" i="5"/>
  <c r="L430" i="5"/>
  <c r="BL429" i="5"/>
  <c r="BD429" i="5"/>
  <c r="AV429" i="5"/>
  <c r="AN429" i="5"/>
  <c r="AF429" i="5"/>
  <c r="X429" i="5"/>
  <c r="P429" i="5"/>
  <c r="H429" i="5"/>
  <c r="BH428" i="5"/>
  <c r="AZ428" i="5"/>
  <c r="AR428" i="5"/>
  <c r="AJ428" i="5"/>
  <c r="AB428" i="5"/>
  <c r="L428" i="5"/>
  <c r="BL427" i="5"/>
  <c r="BD427" i="5"/>
  <c r="AV427" i="5"/>
  <c r="AN427" i="5"/>
  <c r="AF427" i="5"/>
  <c r="X427" i="5"/>
  <c r="P427" i="5"/>
  <c r="H427" i="5"/>
  <c r="BH426" i="5"/>
  <c r="AZ426" i="5"/>
  <c r="AR426" i="5"/>
  <c r="AJ426" i="5"/>
  <c r="AB426" i="5"/>
  <c r="L426" i="5"/>
  <c r="BL425" i="5"/>
  <c r="BD425" i="5"/>
  <c r="AV425" i="5"/>
  <c r="AN425" i="5"/>
  <c r="AF425" i="5"/>
  <c r="X425" i="5"/>
  <c r="H425" i="5"/>
  <c r="BH424" i="5"/>
  <c r="AZ424" i="5"/>
  <c r="AR424" i="5"/>
  <c r="AJ424" i="5"/>
  <c r="AB424" i="5"/>
  <c r="T424" i="5"/>
  <c r="L424" i="5"/>
  <c r="BL423" i="5"/>
  <c r="BD423" i="5"/>
  <c r="AV423" i="5"/>
  <c r="AN423" i="5"/>
  <c r="AF423" i="5"/>
  <c r="X423" i="5"/>
  <c r="H423" i="5"/>
  <c r="BH422" i="5"/>
  <c r="AZ422" i="5"/>
  <c r="AR422" i="5"/>
  <c r="AJ422" i="5"/>
  <c r="AB422" i="5"/>
  <c r="T422" i="5"/>
  <c r="L422" i="5"/>
  <c r="BL421" i="5"/>
  <c r="BD421" i="5"/>
  <c r="AV421" i="5"/>
  <c r="AN421" i="5"/>
  <c r="AF421" i="5"/>
  <c r="X421" i="5"/>
  <c r="P421" i="5"/>
  <c r="H421" i="5"/>
  <c r="BH420" i="5"/>
  <c r="AZ420" i="5"/>
  <c r="AR420" i="5"/>
  <c r="AJ420" i="5"/>
  <c r="AB420" i="5"/>
  <c r="T420" i="5"/>
  <c r="BL419" i="5"/>
  <c r="BD419" i="5"/>
  <c r="AV419" i="5"/>
  <c r="AN419" i="5"/>
  <c r="AF419" i="5"/>
  <c r="X419" i="5"/>
  <c r="P419" i="5"/>
  <c r="H419" i="5"/>
  <c r="BH418" i="5"/>
  <c r="AZ418" i="5"/>
  <c r="AR418" i="5"/>
  <c r="AJ418" i="5"/>
  <c r="AB418" i="5"/>
  <c r="T418" i="5"/>
  <c r="BL417" i="5"/>
  <c r="BD417" i="5"/>
  <c r="AV417" i="5"/>
  <c r="AN417" i="5"/>
  <c r="AF417" i="5"/>
  <c r="X417" i="5"/>
  <c r="P417" i="5"/>
  <c r="C569" i="5"/>
  <c r="AL536" i="5"/>
  <c r="AI535" i="5"/>
  <c r="BK534" i="5"/>
  <c r="AM534" i="5"/>
  <c r="K534" i="5"/>
  <c r="AS533" i="5"/>
  <c r="R533" i="5"/>
  <c r="AV532" i="5"/>
  <c r="Y532" i="5"/>
  <c r="BC531" i="5"/>
  <c r="AD531" i="5"/>
  <c r="AG530" i="5"/>
  <c r="J530" i="5"/>
  <c r="AN529" i="5"/>
  <c r="P529" i="5"/>
  <c r="AW528" i="5"/>
  <c r="T528" i="5"/>
  <c r="BD527" i="5"/>
  <c r="AB527" i="5"/>
  <c r="AR526" i="5"/>
  <c r="Q526" i="5"/>
  <c r="AG525" i="5"/>
  <c r="J525" i="5"/>
  <c r="AV524" i="5"/>
  <c r="W524" i="5"/>
  <c r="BK523" i="5"/>
  <c r="AL523" i="5"/>
  <c r="P523" i="5"/>
  <c r="AA522" i="5"/>
  <c r="H522" i="5"/>
  <c r="AP521" i="5"/>
  <c r="U521" i="5"/>
  <c r="BF520" i="5"/>
  <c r="AE520" i="5"/>
  <c r="L520" i="5"/>
  <c r="AU519" i="5"/>
  <c r="Z519" i="5"/>
  <c r="BJ518" i="5"/>
  <c r="AL518" i="5"/>
  <c r="P518" i="5"/>
  <c r="BA517" i="5"/>
  <c r="AD517" i="5"/>
  <c r="I517" i="5"/>
  <c r="AD516" i="5"/>
  <c r="G516" i="5"/>
  <c r="AB515" i="5"/>
  <c r="AW514" i="5"/>
  <c r="AA514" i="5"/>
  <c r="H514" i="5"/>
  <c r="AV513" i="5"/>
  <c r="Y513" i="5"/>
  <c r="H513" i="5"/>
  <c r="AA512" i="5"/>
  <c r="AA511" i="5"/>
  <c r="BM510" i="5"/>
  <c r="AU510" i="5"/>
  <c r="Y510" i="5"/>
  <c r="BM509" i="5"/>
  <c r="AT509" i="5"/>
  <c r="Y509" i="5"/>
  <c r="BN508" i="5"/>
  <c r="AT508" i="5"/>
  <c r="W508" i="5"/>
  <c r="AR507" i="5"/>
  <c r="X507" i="5"/>
  <c r="BM506" i="5"/>
  <c r="AQ506" i="5"/>
  <c r="Y506" i="5"/>
  <c r="BL505" i="5"/>
  <c r="AS505" i="5"/>
  <c r="X505" i="5"/>
  <c r="BJ504" i="5"/>
  <c r="AS504" i="5"/>
  <c r="V504" i="5"/>
  <c r="BL503" i="5"/>
  <c r="AQ503" i="5"/>
  <c r="T503" i="5"/>
  <c r="BL502" i="5"/>
  <c r="AO502" i="5"/>
  <c r="W502" i="5"/>
  <c r="BJ501" i="5"/>
  <c r="AO501" i="5"/>
  <c r="V501" i="5"/>
  <c r="BJ500" i="5"/>
  <c r="AP500" i="5"/>
  <c r="V500" i="5"/>
  <c r="BH499" i="5"/>
  <c r="AQ499" i="5"/>
  <c r="T499" i="5"/>
  <c r="BI498" i="5"/>
  <c r="AO498" i="5"/>
  <c r="S498" i="5"/>
  <c r="BJ497" i="5"/>
  <c r="AN497" i="5"/>
  <c r="U497" i="5"/>
  <c r="BI496" i="5"/>
  <c r="AL496" i="5"/>
  <c r="U496" i="5"/>
  <c r="BG495" i="5"/>
  <c r="AN495" i="5"/>
  <c r="S495" i="5"/>
  <c r="BE494" i="5"/>
  <c r="AN494" i="5"/>
  <c r="Q494" i="5"/>
  <c r="BH493" i="5"/>
  <c r="AL493" i="5"/>
  <c r="Q493" i="5"/>
  <c r="BG492" i="5"/>
  <c r="AQ492" i="5"/>
  <c r="I492" i="5"/>
  <c r="BB491" i="5"/>
  <c r="AL491" i="5"/>
  <c r="H491" i="5"/>
  <c r="BD490" i="5"/>
  <c r="AO490" i="5"/>
  <c r="AA490" i="5"/>
  <c r="L490" i="5"/>
  <c r="BE489" i="5"/>
  <c r="AP489" i="5"/>
  <c r="AC489" i="5"/>
  <c r="N489" i="5"/>
  <c r="BI488" i="5"/>
  <c r="AT488" i="5"/>
  <c r="AE488" i="5"/>
  <c r="O488" i="5"/>
  <c r="BL487" i="5"/>
  <c r="AY487" i="5"/>
  <c r="AN487" i="5"/>
  <c r="AA487" i="5"/>
  <c r="P487" i="5"/>
  <c r="BL486" i="5"/>
  <c r="AZ486" i="5"/>
  <c r="AM486" i="5"/>
  <c r="AB486" i="5"/>
  <c r="O486" i="5"/>
  <c r="BM485" i="5"/>
  <c r="AZ485" i="5"/>
  <c r="AO485" i="5"/>
  <c r="AA485" i="5"/>
  <c r="N485" i="5"/>
  <c r="BL484" i="5"/>
  <c r="AY484" i="5"/>
  <c r="AN484" i="5"/>
  <c r="AA484" i="5"/>
  <c r="BK483" i="5"/>
  <c r="AZ483" i="5"/>
  <c r="AM483" i="5"/>
  <c r="AB483" i="5"/>
  <c r="BM482" i="5"/>
  <c r="AZ482" i="5"/>
  <c r="AN482" i="5"/>
  <c r="AA482" i="5"/>
  <c r="BL481" i="5"/>
  <c r="BA481" i="5"/>
  <c r="AN481" i="5"/>
  <c r="AC481" i="5"/>
  <c r="BK480" i="5"/>
  <c r="AZ480" i="5"/>
  <c r="AM480" i="5"/>
  <c r="AB480" i="5"/>
  <c r="O480" i="5"/>
  <c r="BM479" i="5"/>
  <c r="AY479" i="5"/>
  <c r="AN479" i="5"/>
  <c r="AA479" i="5"/>
  <c r="P479" i="5"/>
  <c r="BL478" i="5"/>
  <c r="BA478" i="5"/>
  <c r="AN478" i="5"/>
  <c r="AB478" i="5"/>
  <c r="O478" i="5"/>
  <c r="C477" i="5"/>
  <c r="BL475" i="5"/>
  <c r="BB475" i="5"/>
  <c r="AP475" i="5"/>
  <c r="AG475" i="5"/>
  <c r="X475" i="5"/>
  <c r="O475" i="5"/>
  <c r="BD474" i="5"/>
  <c r="AU474" i="5"/>
  <c r="AL474" i="5"/>
  <c r="AC474" i="5"/>
  <c r="T474" i="5"/>
  <c r="K474" i="5"/>
  <c r="BJ473" i="5"/>
  <c r="AZ473" i="5"/>
  <c r="AQ473" i="5"/>
  <c r="AH473" i="5"/>
  <c r="Y473" i="5"/>
  <c r="P473" i="5"/>
  <c r="C588" i="5"/>
  <c r="C561" i="5"/>
  <c r="C547" i="5"/>
  <c r="AK536" i="5"/>
  <c r="BJ535" i="5"/>
  <c r="AH535" i="5"/>
  <c r="BI534" i="5"/>
  <c r="AI534" i="5"/>
  <c r="G534" i="5"/>
  <c r="AN533" i="5"/>
  <c r="P533" i="5"/>
  <c r="AU532" i="5"/>
  <c r="V532" i="5"/>
  <c r="BB531" i="5"/>
  <c r="W531" i="5"/>
  <c r="AF530" i="5"/>
  <c r="G530" i="5"/>
  <c r="AM529" i="5"/>
  <c r="H529" i="5"/>
  <c r="AT528" i="5"/>
  <c r="Q528" i="5"/>
  <c r="BB527" i="5"/>
  <c r="Y527" i="5"/>
  <c r="BJ526" i="5"/>
  <c r="AN526" i="5"/>
  <c r="P526" i="5"/>
  <c r="BB525" i="5"/>
  <c r="AF525" i="5"/>
  <c r="BN524" i="5"/>
  <c r="AU524" i="5"/>
  <c r="U524" i="5"/>
  <c r="BG523" i="5"/>
  <c r="AJ523" i="5"/>
  <c r="K523" i="5"/>
  <c r="AY522" i="5"/>
  <c r="Z522" i="5"/>
  <c r="BM521" i="5"/>
  <c r="AO521" i="5"/>
  <c r="O521" i="5"/>
  <c r="BE520" i="5"/>
  <c r="AD520" i="5"/>
  <c r="I520" i="5"/>
  <c r="AT519" i="5"/>
  <c r="S519" i="5"/>
  <c r="BI518" i="5"/>
  <c r="AI518" i="5"/>
  <c r="N518" i="5"/>
  <c r="Z517" i="5"/>
  <c r="Z516" i="5"/>
  <c r="AR515" i="5"/>
  <c r="AA515" i="5"/>
  <c r="BM514" i="5"/>
  <c r="Y514" i="5"/>
  <c r="BL513" i="5"/>
  <c r="X513" i="5"/>
  <c r="BN512" i="5"/>
  <c r="V512" i="5"/>
  <c r="BN511" i="5"/>
  <c r="X511" i="5"/>
  <c r="BL510" i="5"/>
  <c r="X510" i="5"/>
  <c r="BJ509" i="5"/>
  <c r="AR509" i="5"/>
  <c r="V509" i="5"/>
  <c r="BJ508" i="5"/>
  <c r="AQ508" i="5"/>
  <c r="V508" i="5"/>
  <c r="BK507" i="5"/>
  <c r="AQ507" i="5"/>
  <c r="T507" i="5"/>
  <c r="BL506" i="5"/>
  <c r="AO506" i="5"/>
  <c r="U506" i="5"/>
  <c r="BJ505" i="5"/>
  <c r="AN505" i="5"/>
  <c r="V505" i="5"/>
  <c r="BI504" i="5"/>
  <c r="AP504" i="5"/>
  <c r="U504" i="5"/>
  <c r="BG503" i="5"/>
  <c r="AP503" i="5"/>
  <c r="S503" i="5"/>
  <c r="BI502" i="5"/>
  <c r="AN502" i="5"/>
  <c r="Q502" i="5"/>
  <c r="BI501" i="5"/>
  <c r="AL501" i="5"/>
  <c r="T501" i="5"/>
  <c r="BG500" i="5"/>
  <c r="AL500" i="5"/>
  <c r="S500" i="5"/>
  <c r="BG499" i="5"/>
  <c r="AM499" i="5"/>
  <c r="S499" i="5"/>
  <c r="BE498" i="5"/>
  <c r="AN498" i="5"/>
  <c r="Q498" i="5"/>
  <c r="BF497" i="5"/>
  <c r="AL497" i="5"/>
  <c r="P497" i="5"/>
  <c r="BG496" i="5"/>
  <c r="AK496" i="5"/>
  <c r="R496" i="5"/>
  <c r="BF495" i="5"/>
  <c r="AI495" i="5"/>
  <c r="R495" i="5"/>
  <c r="BD494" i="5"/>
  <c r="AK494" i="5"/>
  <c r="P494" i="5"/>
  <c r="BB493" i="5"/>
  <c r="AK493" i="5"/>
  <c r="N493" i="5"/>
  <c r="BF492" i="5"/>
  <c r="AM492" i="5"/>
  <c r="G492" i="5"/>
  <c r="AY491" i="5"/>
  <c r="AJ491" i="5"/>
  <c r="G491" i="5"/>
  <c r="BA490" i="5"/>
  <c r="AN490" i="5"/>
  <c r="Y490" i="5"/>
  <c r="I490" i="5"/>
  <c r="BD489" i="5"/>
  <c r="AO489" i="5"/>
  <c r="Z489" i="5"/>
  <c r="M489" i="5"/>
  <c r="BG488" i="5"/>
  <c r="AS488" i="5"/>
  <c r="AC488" i="5"/>
  <c r="N488" i="5"/>
  <c r="BK487" i="5"/>
  <c r="AX487" i="5"/>
  <c r="AM487" i="5"/>
  <c r="Z487" i="5"/>
  <c r="O487" i="5"/>
  <c r="BJ486" i="5"/>
  <c r="AW486" i="5"/>
  <c r="AL486" i="5"/>
  <c r="Y486" i="5"/>
  <c r="N486" i="5"/>
  <c r="BJ485" i="5"/>
  <c r="AY485" i="5"/>
  <c r="AK485" i="5"/>
  <c r="Z485" i="5"/>
  <c r="M485" i="5"/>
  <c r="BK484" i="5"/>
  <c r="AX484" i="5"/>
  <c r="AM484" i="5"/>
  <c r="Z484" i="5"/>
  <c r="BJ483" i="5"/>
  <c r="AY483" i="5"/>
  <c r="AL483" i="5"/>
  <c r="AA483" i="5"/>
  <c r="BL482" i="5"/>
  <c r="AX482" i="5"/>
  <c r="AK482" i="5"/>
  <c r="Z482" i="5"/>
  <c r="BK481" i="5"/>
  <c r="AX481" i="5"/>
  <c r="AM481" i="5"/>
  <c r="Y481" i="5"/>
  <c r="BJ480" i="5"/>
  <c r="AY480" i="5"/>
  <c r="AL480" i="5"/>
  <c r="AA480" i="5"/>
  <c r="BK479" i="5"/>
  <c r="AX479" i="5"/>
  <c r="AM479" i="5"/>
  <c r="Z479" i="5"/>
  <c r="O479" i="5"/>
  <c r="BK478" i="5"/>
  <c r="AZ478" i="5"/>
  <c r="AL478" i="5"/>
  <c r="Y478" i="5"/>
  <c r="N478" i="5"/>
  <c r="BK475" i="5"/>
  <c r="AY475" i="5"/>
  <c r="AO475" i="5"/>
  <c r="AF475" i="5"/>
  <c r="W475" i="5"/>
  <c r="N475" i="5"/>
  <c r="BL474" i="5"/>
  <c r="BC474" i="5"/>
  <c r="AT474" i="5"/>
  <c r="AK474" i="5"/>
  <c r="AB474" i="5"/>
  <c r="S474" i="5"/>
  <c r="J474" i="5"/>
  <c r="BH473" i="5"/>
  <c r="AY473" i="5"/>
  <c r="AP473" i="5"/>
  <c r="AG473" i="5"/>
  <c r="X473" i="5"/>
  <c r="O473" i="5"/>
  <c r="BD472" i="5"/>
  <c r="AU472" i="5"/>
  <c r="AL472" i="5"/>
  <c r="AC472" i="5"/>
  <c r="T472" i="5"/>
  <c r="K472" i="5"/>
  <c r="AZ471" i="5"/>
  <c r="AQ471" i="5"/>
  <c r="AH471" i="5"/>
  <c r="Y471" i="5"/>
  <c r="P471" i="5"/>
  <c r="G471" i="5"/>
  <c r="BF470" i="5"/>
  <c r="AV470" i="5"/>
  <c r="AM470" i="5"/>
  <c r="AD470" i="5"/>
  <c r="U470" i="5"/>
  <c r="L470" i="5"/>
  <c r="BB469" i="5"/>
  <c r="AR469" i="5"/>
  <c r="AI469" i="5"/>
  <c r="Z469" i="5"/>
  <c r="Q469" i="5"/>
  <c r="H469" i="5"/>
  <c r="AX468" i="5"/>
  <c r="AN468" i="5"/>
  <c r="AE468" i="5"/>
  <c r="V468" i="5"/>
  <c r="M468" i="5"/>
  <c r="BL467" i="5"/>
  <c r="BC467" i="5"/>
  <c r="AT467" i="5"/>
  <c r="AJ467" i="5"/>
  <c r="AA467" i="5"/>
  <c r="R467" i="5"/>
  <c r="I467" i="5"/>
  <c r="AY466" i="5"/>
  <c r="AP466" i="5"/>
  <c r="AF466" i="5"/>
  <c r="W466" i="5"/>
  <c r="N466" i="5"/>
  <c r="BM465" i="5"/>
  <c r="C562" i="5"/>
  <c r="C549" i="5"/>
  <c r="BJ536" i="5"/>
  <c r="AG536" i="5"/>
  <c r="BG535" i="5"/>
  <c r="AA535" i="5"/>
  <c r="BH534" i="5"/>
  <c r="AC534" i="5"/>
  <c r="AJ533" i="5"/>
  <c r="J533" i="5"/>
  <c r="AS532" i="5"/>
  <c r="O532" i="5"/>
  <c r="AZ531" i="5"/>
  <c r="V531" i="5"/>
  <c r="BF530" i="5"/>
  <c r="AE530" i="5"/>
  <c r="AL529" i="5"/>
  <c r="G529" i="5"/>
  <c r="AQ528" i="5"/>
  <c r="N528" i="5"/>
  <c r="AT527" i="5"/>
  <c r="X527" i="5"/>
  <c r="AL526" i="5"/>
  <c r="M526" i="5"/>
  <c r="AX525" i="5"/>
  <c r="AB525" i="5"/>
  <c r="BM524" i="5"/>
  <c r="AP524" i="5"/>
  <c r="S524" i="5"/>
  <c r="AI523" i="5"/>
  <c r="H523" i="5"/>
  <c r="AU522" i="5"/>
  <c r="X522" i="5"/>
  <c r="BH521" i="5"/>
  <c r="AM521" i="5"/>
  <c r="N521" i="5"/>
  <c r="AC520" i="5"/>
  <c r="BL519" i="5"/>
  <c r="AR519" i="5"/>
  <c r="R519" i="5"/>
  <c r="BE518" i="5"/>
  <c r="AG518" i="5"/>
  <c r="G518" i="5"/>
  <c r="V517" i="5"/>
  <c r="BM516" i="5"/>
  <c r="AQ516" i="5"/>
  <c r="V516" i="5"/>
  <c r="BL515" i="5"/>
  <c r="AQ515" i="5"/>
  <c r="W515" i="5"/>
  <c r="BL514" i="5"/>
  <c r="AO514" i="5"/>
  <c r="X514" i="5"/>
  <c r="BJ513" i="5"/>
  <c r="AP513" i="5"/>
  <c r="V513" i="5"/>
  <c r="BI512" i="5"/>
  <c r="U512" i="5"/>
  <c r="BK511" i="5"/>
  <c r="S511" i="5"/>
  <c r="BK510" i="5"/>
  <c r="U510" i="5"/>
  <c r="BI509" i="5"/>
  <c r="AL509" i="5"/>
  <c r="U509" i="5"/>
  <c r="BG508" i="5"/>
  <c r="S508" i="5"/>
  <c r="BG507" i="5"/>
  <c r="S507" i="5"/>
  <c r="BH506" i="5"/>
  <c r="Q506" i="5"/>
  <c r="BI505" i="5"/>
  <c r="R505" i="5"/>
  <c r="BG504" i="5"/>
  <c r="S504" i="5"/>
  <c r="BF503" i="5"/>
  <c r="AM503" i="5"/>
  <c r="R503" i="5"/>
  <c r="BD502" i="5"/>
  <c r="AM502" i="5"/>
  <c r="P502" i="5"/>
  <c r="BF501" i="5"/>
  <c r="AK501" i="5"/>
  <c r="N501" i="5"/>
  <c r="BF500" i="5"/>
  <c r="AI500" i="5"/>
  <c r="Q500" i="5"/>
  <c r="BD499" i="5"/>
  <c r="AI499" i="5"/>
  <c r="P499" i="5"/>
  <c r="BD498" i="5"/>
  <c r="AJ498" i="5"/>
  <c r="P498" i="5"/>
  <c r="BB497" i="5"/>
  <c r="AK497" i="5"/>
  <c r="N497" i="5"/>
  <c r="BC496" i="5"/>
  <c r="AI496" i="5"/>
  <c r="M496" i="5"/>
  <c r="BD495" i="5"/>
  <c r="AH495" i="5"/>
  <c r="O495" i="5"/>
  <c r="BC494" i="5"/>
  <c r="AF494" i="5"/>
  <c r="O494" i="5"/>
  <c r="BA493" i="5"/>
  <c r="AH493" i="5"/>
  <c r="M493" i="5"/>
  <c r="BE492" i="5"/>
  <c r="AL492" i="5"/>
  <c r="AV491" i="5"/>
  <c r="AI491" i="5"/>
  <c r="T491" i="5"/>
  <c r="AZ490" i="5"/>
  <c r="AK490" i="5"/>
  <c r="H490" i="5"/>
  <c r="BB489" i="5"/>
  <c r="AN489" i="5"/>
  <c r="Y489" i="5"/>
  <c r="J489" i="5"/>
  <c r="BF488" i="5"/>
  <c r="AP488" i="5"/>
  <c r="AA488" i="5"/>
  <c r="M488" i="5"/>
  <c r="BH487" i="5"/>
  <c r="AW487" i="5"/>
  <c r="AJ487" i="5"/>
  <c r="Y487" i="5"/>
  <c r="K487" i="5"/>
  <c r="BI486" i="5"/>
  <c r="AV486" i="5"/>
  <c r="AK486" i="5"/>
  <c r="X486" i="5"/>
  <c r="M486" i="5"/>
  <c r="BI485" i="5"/>
  <c r="AW485" i="5"/>
  <c r="AJ485" i="5"/>
  <c r="Y485" i="5"/>
  <c r="L485" i="5"/>
  <c r="BJ484" i="5"/>
  <c r="AW484" i="5"/>
  <c r="AL484" i="5"/>
  <c r="X484" i="5"/>
  <c r="K484" i="5"/>
  <c r="BI483" i="5"/>
  <c r="AV483" i="5"/>
  <c r="AK483" i="5"/>
  <c r="X483" i="5"/>
  <c r="BH482" i="5"/>
  <c r="BF536" i="5"/>
  <c r="AC536" i="5"/>
  <c r="BC535" i="5"/>
  <c r="V535" i="5"/>
  <c r="BC534" i="5"/>
  <c r="AB534" i="5"/>
  <c r="BI533" i="5"/>
  <c r="AI533" i="5"/>
  <c r="AP532" i="5"/>
  <c r="M532" i="5"/>
  <c r="AT531" i="5"/>
  <c r="T531" i="5"/>
  <c r="AY530" i="5"/>
  <c r="AA530" i="5"/>
  <c r="AG529" i="5"/>
  <c r="AJ528" i="5"/>
  <c r="M528" i="5"/>
  <c r="AQ527" i="5"/>
  <c r="T527" i="5"/>
  <c r="AE526" i="5"/>
  <c r="L526" i="5"/>
  <c r="AT525" i="5"/>
  <c r="Z525" i="5"/>
  <c r="BJ524" i="5"/>
  <c r="AL524" i="5"/>
  <c r="P524" i="5"/>
  <c r="AD523" i="5"/>
  <c r="G523" i="5"/>
  <c r="AP522" i="5"/>
  <c r="W522" i="5"/>
  <c r="BE521" i="5"/>
  <c r="AH521" i="5"/>
  <c r="L521" i="5"/>
  <c r="AU520" i="5"/>
  <c r="AA520" i="5"/>
  <c r="BK519" i="5"/>
  <c r="AO519" i="5"/>
  <c r="Q519" i="5"/>
  <c r="AF518" i="5"/>
  <c r="AS517" i="5"/>
  <c r="U517" i="5"/>
  <c r="BG516" i="5"/>
  <c r="AP516" i="5"/>
  <c r="S516" i="5"/>
  <c r="BJ515" i="5"/>
  <c r="AN515" i="5"/>
  <c r="S515" i="5"/>
  <c r="BI514" i="5"/>
  <c r="AN514" i="5"/>
  <c r="T514" i="5"/>
  <c r="BI513" i="5"/>
  <c r="AL513" i="5"/>
  <c r="U513" i="5"/>
  <c r="BG512" i="5"/>
  <c r="AM512" i="5"/>
  <c r="S512" i="5"/>
  <c r="BF511" i="5"/>
  <c r="AN511" i="5"/>
  <c r="R511" i="5"/>
  <c r="BH510" i="5"/>
  <c r="AM510" i="5"/>
  <c r="P510" i="5"/>
  <c r="BH509" i="5"/>
  <c r="AK509" i="5"/>
  <c r="R509" i="5"/>
  <c r="BF508" i="5"/>
  <c r="AI508" i="5"/>
  <c r="R508" i="5"/>
  <c r="BD507" i="5"/>
  <c r="P507" i="5"/>
  <c r="BD506" i="5"/>
  <c r="P506" i="5"/>
  <c r="BE505" i="5"/>
  <c r="N505" i="5"/>
  <c r="BF504" i="5"/>
  <c r="O504" i="5"/>
  <c r="BD503" i="5"/>
  <c r="P503" i="5"/>
  <c r="BC502" i="5"/>
  <c r="O502" i="5"/>
  <c r="BA501" i="5"/>
  <c r="AJ501" i="5"/>
  <c r="M501" i="5"/>
  <c r="BC500" i="5"/>
  <c r="K500" i="5"/>
  <c r="BC499" i="5"/>
  <c r="N499" i="5"/>
  <c r="BA498" i="5"/>
  <c r="M498" i="5"/>
  <c r="BA497" i="5"/>
  <c r="AG497" i="5"/>
  <c r="M497" i="5"/>
  <c r="AY496" i="5"/>
  <c r="AH496" i="5"/>
  <c r="K496" i="5"/>
  <c r="AZ495" i="5"/>
  <c r="AF495" i="5"/>
  <c r="J495" i="5"/>
  <c r="BA494" i="5"/>
  <c r="AE494" i="5"/>
  <c r="L494" i="5"/>
  <c r="AZ493" i="5"/>
  <c r="AC493" i="5"/>
  <c r="L493" i="5"/>
  <c r="AY492" i="5"/>
  <c r="AI492" i="5"/>
  <c r="S492" i="5"/>
  <c r="BJ491" i="5"/>
  <c r="AU491" i="5"/>
  <c r="AF491" i="5"/>
  <c r="S491" i="5"/>
  <c r="BM490" i="5"/>
  <c r="AY490" i="5"/>
  <c r="AI490" i="5"/>
  <c r="BN489" i="5"/>
  <c r="BA489" i="5"/>
  <c r="AL489" i="5"/>
  <c r="X489" i="5"/>
  <c r="I489" i="5"/>
  <c r="BB488" i="5"/>
  <c r="AM488" i="5"/>
  <c r="Z488" i="5"/>
  <c r="K488" i="5"/>
  <c r="BG487" i="5"/>
  <c r="AV487" i="5"/>
  <c r="AI487" i="5"/>
  <c r="W487" i="5"/>
  <c r="J487" i="5"/>
  <c r="BH486" i="5"/>
  <c r="AU486" i="5"/>
  <c r="AJ486" i="5"/>
  <c r="W486" i="5"/>
  <c r="L486" i="5"/>
  <c r="BG485" i="5"/>
  <c r="AT485" i="5"/>
  <c r="AI485" i="5"/>
  <c r="V485" i="5"/>
  <c r="K485" i="5"/>
  <c r="BG484" i="5"/>
  <c r="AV484" i="5"/>
  <c r="AH484" i="5"/>
  <c r="W484" i="5"/>
  <c r="J484" i="5"/>
  <c r="BH483" i="5"/>
  <c r="AU483" i="5"/>
  <c r="AJ483" i="5"/>
  <c r="W483" i="5"/>
  <c r="K483" i="5"/>
  <c r="BG482" i="5"/>
  <c r="AV482" i="5"/>
  <c r="AI482" i="5"/>
  <c r="X482" i="5"/>
  <c r="K482" i="5"/>
  <c r="BI481" i="5"/>
  <c r="AU481" i="5"/>
  <c r="AH481" i="5"/>
  <c r="W481" i="5"/>
  <c r="J481" i="5"/>
  <c r="BH480" i="5"/>
  <c r="AU480" i="5"/>
  <c r="AJ480" i="5"/>
  <c r="V480" i="5"/>
  <c r="BG479" i="5"/>
  <c r="AV479" i="5"/>
  <c r="AI479" i="5"/>
  <c r="X479" i="5"/>
  <c r="BH478" i="5"/>
  <c r="AU478" i="5"/>
  <c r="AJ478" i="5"/>
  <c r="W478" i="5"/>
  <c r="BG475" i="5"/>
  <c r="AW475" i="5"/>
  <c r="AM475" i="5"/>
  <c r="AD475" i="5"/>
  <c r="T475" i="5"/>
  <c r="K475" i="5"/>
  <c r="BJ474" i="5"/>
  <c r="BA474" i="5"/>
  <c r="AR474" i="5"/>
  <c r="AI474" i="5"/>
  <c r="Z474" i="5"/>
  <c r="P474" i="5"/>
  <c r="G474" i="5"/>
  <c r="BF473" i="5"/>
  <c r="AW473" i="5"/>
  <c r="AN473" i="5"/>
  <c r="AE473" i="5"/>
  <c r="V473" i="5"/>
  <c r="L473" i="5"/>
  <c r="BB472" i="5"/>
  <c r="AS472" i="5"/>
  <c r="AJ472" i="5"/>
  <c r="AA472" i="5"/>
  <c r="R472" i="5"/>
  <c r="H472" i="5"/>
  <c r="BG471" i="5"/>
  <c r="AX471" i="5"/>
  <c r="AO471" i="5"/>
  <c r="AF471" i="5"/>
  <c r="W471" i="5"/>
  <c r="N471" i="5"/>
  <c r="BC470" i="5"/>
  <c r="AT470" i="5"/>
  <c r="AK470" i="5"/>
  <c r="AB470" i="5"/>
  <c r="S470" i="5"/>
  <c r="J470" i="5"/>
  <c r="AY469" i="5"/>
  <c r="AP469" i="5"/>
  <c r="AG469" i="5"/>
  <c r="X469" i="5"/>
  <c r="O469" i="5"/>
  <c r="BN468" i="5"/>
  <c r="BD468" i="5"/>
  <c r="AU468" i="5"/>
  <c r="AL468" i="5"/>
  <c r="AC468" i="5"/>
  <c r="T468" i="5"/>
  <c r="K468" i="5"/>
  <c r="BJ467" i="5"/>
  <c r="AZ467" i="5"/>
  <c r="AQ467" i="5"/>
  <c r="AH467" i="5"/>
  <c r="Y467" i="5"/>
  <c r="P467" i="5"/>
  <c r="G467" i="5"/>
  <c r="AV466" i="5"/>
  <c r="AM466" i="5"/>
  <c r="AD466" i="5"/>
  <c r="U466" i="5"/>
  <c r="L466" i="5"/>
  <c r="BK465" i="5"/>
  <c r="BB465" i="5"/>
  <c r="AR465" i="5"/>
  <c r="AI465" i="5"/>
  <c r="Z465" i="5"/>
  <c r="Q465" i="5"/>
  <c r="H465" i="5"/>
  <c r="BG464" i="5"/>
  <c r="AX464" i="5"/>
  <c r="AN464" i="5"/>
  <c r="AE464" i="5"/>
  <c r="V464" i="5"/>
  <c r="M464" i="5"/>
  <c r="BL463" i="5"/>
  <c r="AT463" i="5"/>
  <c r="AJ463" i="5"/>
  <c r="AA463" i="5"/>
  <c r="R463" i="5"/>
  <c r="I463" i="5"/>
  <c r="BH462" i="5"/>
  <c r="AY462" i="5"/>
  <c r="AP462" i="5"/>
  <c r="AF462" i="5"/>
  <c r="W462" i="5"/>
  <c r="N462" i="5"/>
  <c r="BM461" i="5"/>
  <c r="BD461" i="5"/>
  <c r="AU461" i="5"/>
  <c r="AL461" i="5"/>
  <c r="AB461" i="5"/>
  <c r="S461" i="5"/>
  <c r="J461" i="5"/>
  <c r="BI460" i="5"/>
  <c r="AQ460" i="5"/>
  <c r="AH460" i="5"/>
  <c r="X460" i="5"/>
  <c r="O460" i="5"/>
  <c r="BN459" i="5"/>
  <c r="BE459" i="5"/>
  <c r="AV459" i="5"/>
  <c r="AM459" i="5"/>
  <c r="AD459" i="5"/>
  <c r="T459" i="5"/>
  <c r="K459" i="5"/>
  <c r="BJ458" i="5"/>
  <c r="BA458" i="5"/>
  <c r="AR458" i="5"/>
  <c r="AI458" i="5"/>
  <c r="Z458" i="5"/>
  <c r="P458" i="5"/>
  <c r="G458" i="5"/>
  <c r="BF457" i="5"/>
  <c r="AN457" i="5"/>
  <c r="AE457" i="5"/>
  <c r="V457" i="5"/>
  <c r="L457" i="5"/>
  <c r="BK456" i="5"/>
  <c r="BB456" i="5"/>
  <c r="AS456" i="5"/>
  <c r="AJ456" i="5"/>
  <c r="AA456" i="5"/>
  <c r="R456" i="5"/>
  <c r="H456" i="5"/>
  <c r="BH455" i="5"/>
  <c r="AZ455" i="5"/>
  <c r="AR455" i="5"/>
  <c r="AJ455" i="5"/>
  <c r="AB455" i="5"/>
  <c r="T455" i="5"/>
  <c r="L455" i="5"/>
  <c r="BL454" i="5"/>
  <c r="BD454" i="5"/>
  <c r="AN454" i="5"/>
  <c r="AF454" i="5"/>
  <c r="X454" i="5"/>
  <c r="P454" i="5"/>
  <c r="H454" i="5"/>
  <c r="BH453" i="5"/>
  <c r="AZ453" i="5"/>
  <c r="AJ453" i="5"/>
  <c r="AB453" i="5"/>
  <c r="T453" i="5"/>
  <c r="L453" i="5"/>
  <c r="BL452" i="5"/>
  <c r="BD452" i="5"/>
  <c r="AV452" i="5"/>
  <c r="AN452" i="5"/>
  <c r="AF452" i="5"/>
  <c r="X452" i="5"/>
  <c r="P452" i="5"/>
  <c r="H452" i="5"/>
  <c r="BH451" i="5"/>
  <c r="AZ451" i="5"/>
  <c r="AJ451" i="5"/>
  <c r="AB451" i="5"/>
  <c r="T451" i="5"/>
  <c r="L451" i="5"/>
  <c r="BL450" i="5"/>
  <c r="BD450" i="5"/>
  <c r="AV450" i="5"/>
  <c r="AN450" i="5"/>
  <c r="AF450" i="5"/>
  <c r="X450" i="5"/>
  <c r="P450" i="5"/>
  <c r="H450" i="5"/>
  <c r="BH449" i="5"/>
  <c r="AZ449" i="5"/>
  <c r="AR449" i="5"/>
  <c r="AJ449" i="5"/>
  <c r="AB449" i="5"/>
  <c r="T449" i="5"/>
  <c r="L449" i="5"/>
  <c r="BL448" i="5"/>
  <c r="BD448" i="5"/>
  <c r="AV448" i="5"/>
  <c r="AF448" i="5"/>
  <c r="X448" i="5"/>
  <c r="P448" i="5"/>
  <c r="H448" i="5"/>
  <c r="BH447" i="5"/>
  <c r="AZ447" i="5"/>
  <c r="AR447" i="5"/>
  <c r="AJ447" i="5"/>
  <c r="AB447" i="5"/>
  <c r="T447" i="5"/>
  <c r="L447" i="5"/>
  <c r="BL446" i="5"/>
  <c r="BD446" i="5"/>
  <c r="AV446" i="5"/>
  <c r="AF446" i="5"/>
  <c r="X446" i="5"/>
  <c r="P446" i="5"/>
  <c r="H446" i="5"/>
  <c r="BH445" i="5"/>
  <c r="AZ445" i="5"/>
  <c r="AR445" i="5"/>
  <c r="AB445" i="5"/>
  <c r="T445" i="5"/>
  <c r="L445" i="5"/>
  <c r="BL444" i="5"/>
  <c r="BD444" i="5"/>
  <c r="AV444" i="5"/>
  <c r="AN444" i="5"/>
  <c r="AF444" i="5"/>
  <c r="X444" i="5"/>
  <c r="P444" i="5"/>
  <c r="H444" i="5"/>
  <c r="BH443" i="5"/>
  <c r="AZ443" i="5"/>
  <c r="AR443" i="5"/>
  <c r="AB443" i="5"/>
  <c r="T443" i="5"/>
  <c r="L443" i="5"/>
  <c r="BL442" i="5"/>
  <c r="BD442" i="5"/>
  <c r="AV442" i="5"/>
  <c r="AN442" i="5"/>
  <c r="AF442" i="5"/>
  <c r="X442" i="5"/>
  <c r="P442" i="5"/>
  <c r="H442" i="5"/>
  <c r="BH441" i="5"/>
  <c r="AZ441" i="5"/>
  <c r="AR441" i="5"/>
  <c r="AJ441" i="5"/>
  <c r="AB441" i="5"/>
  <c r="T441" i="5"/>
  <c r="L441" i="5"/>
  <c r="BL440" i="5"/>
  <c r="BD440" i="5"/>
  <c r="AV440" i="5"/>
  <c r="AN440" i="5"/>
  <c r="X440" i="5"/>
  <c r="P440" i="5"/>
  <c r="H440" i="5"/>
  <c r="BH439" i="5"/>
  <c r="AZ439" i="5"/>
  <c r="AR439" i="5"/>
  <c r="AJ439" i="5"/>
  <c r="AB439" i="5"/>
  <c r="T439" i="5"/>
  <c r="L439" i="5"/>
  <c r="BL438" i="5"/>
  <c r="BD438" i="5"/>
  <c r="AV438" i="5"/>
  <c r="AN438" i="5"/>
  <c r="X438" i="5"/>
  <c r="P438" i="5"/>
  <c r="H438" i="5"/>
  <c r="BH437" i="5"/>
  <c r="AZ437" i="5"/>
  <c r="AR437" i="5"/>
  <c r="AJ437" i="5"/>
  <c r="T437" i="5"/>
  <c r="L437" i="5"/>
  <c r="BL436" i="5"/>
  <c r="BD436" i="5"/>
  <c r="AV436" i="5"/>
  <c r="AN436" i="5"/>
  <c r="AF436" i="5"/>
  <c r="X436" i="5"/>
  <c r="P436" i="5"/>
  <c r="H436" i="5"/>
  <c r="BH435" i="5"/>
  <c r="AZ435" i="5"/>
  <c r="AR435" i="5"/>
  <c r="AJ435" i="5"/>
  <c r="T435" i="5"/>
  <c r="L435" i="5"/>
  <c r="BL434" i="5"/>
  <c r="BD434" i="5"/>
  <c r="AV434" i="5"/>
  <c r="AN434" i="5"/>
  <c r="AF434" i="5"/>
  <c r="X434" i="5"/>
  <c r="P434" i="5"/>
  <c r="H434" i="5"/>
  <c r="BH433" i="5"/>
  <c r="AZ433" i="5"/>
  <c r="AR433" i="5"/>
  <c r="AJ433" i="5"/>
  <c r="AB433" i="5"/>
  <c r="T433" i="5"/>
  <c r="L433" i="5"/>
  <c r="BL432" i="5"/>
  <c r="BD432" i="5"/>
  <c r="AV432" i="5"/>
  <c r="AN432" i="5"/>
  <c r="AF432" i="5"/>
  <c r="P432" i="5"/>
  <c r="H432" i="5"/>
  <c r="BH431" i="5"/>
  <c r="AZ431" i="5"/>
  <c r="AR431" i="5"/>
  <c r="AJ431" i="5"/>
  <c r="AB431" i="5"/>
  <c r="T431" i="5"/>
  <c r="L431" i="5"/>
  <c r="BL430" i="5"/>
  <c r="BD430" i="5"/>
  <c r="AV430" i="5"/>
  <c r="AN430" i="5"/>
  <c r="AF430" i="5"/>
  <c r="P430" i="5"/>
  <c r="H430" i="5"/>
  <c r="BH429" i="5"/>
  <c r="AZ429" i="5"/>
  <c r="AR429" i="5"/>
  <c r="AJ429" i="5"/>
  <c r="AB429" i="5"/>
  <c r="L429" i="5"/>
  <c r="BL428" i="5"/>
  <c r="BD428" i="5"/>
  <c r="AV428" i="5"/>
  <c r="AN428" i="5"/>
  <c r="AF428" i="5"/>
  <c r="X428" i="5"/>
  <c r="P428" i="5"/>
  <c r="H428" i="5"/>
  <c r="BH427" i="5"/>
  <c r="AZ427" i="5"/>
  <c r="AR427" i="5"/>
  <c r="AJ427" i="5"/>
  <c r="AB427" i="5"/>
  <c r="L427" i="5"/>
  <c r="BL426" i="5"/>
  <c r="BD426" i="5"/>
  <c r="AV426" i="5"/>
  <c r="AN426" i="5"/>
  <c r="AF426" i="5"/>
  <c r="X426" i="5"/>
  <c r="P426" i="5"/>
  <c r="H426" i="5"/>
  <c r="BH425" i="5"/>
  <c r="AZ425" i="5"/>
  <c r="AR425" i="5"/>
  <c r="AJ425" i="5"/>
  <c r="AB425" i="5"/>
  <c r="T425" i="5"/>
  <c r="L425" i="5"/>
  <c r="BL424" i="5"/>
  <c r="BD424" i="5"/>
  <c r="AV424" i="5"/>
  <c r="AN424" i="5"/>
  <c r="AF424" i="5"/>
  <c r="X424" i="5"/>
  <c r="H424" i="5"/>
  <c r="BH423" i="5"/>
  <c r="AZ423" i="5"/>
  <c r="AR423" i="5"/>
  <c r="AJ423" i="5"/>
  <c r="AB423" i="5"/>
  <c r="T423" i="5"/>
  <c r="L423" i="5"/>
  <c r="BL422" i="5"/>
  <c r="BD422" i="5"/>
  <c r="AV422" i="5"/>
  <c r="AN422" i="5"/>
  <c r="AF422" i="5"/>
  <c r="X422" i="5"/>
  <c r="H422" i="5"/>
  <c r="BH421" i="5"/>
  <c r="AZ421" i="5"/>
  <c r="AR421" i="5"/>
  <c r="AJ421" i="5"/>
  <c r="AB421" i="5"/>
  <c r="T421" i="5"/>
  <c r="BL420" i="5"/>
  <c r="BD420" i="5"/>
  <c r="AV420" i="5"/>
  <c r="AN420" i="5"/>
  <c r="AF420" i="5"/>
  <c r="X420" i="5"/>
  <c r="P420" i="5"/>
  <c r="H420" i="5"/>
  <c r="BH419" i="5"/>
  <c r="AZ419" i="5"/>
  <c r="AR419" i="5"/>
  <c r="AJ419" i="5"/>
  <c r="AB419" i="5"/>
  <c r="T419" i="5"/>
  <c r="BL418" i="5"/>
  <c r="BD418" i="5"/>
  <c r="AV418" i="5"/>
  <c r="AN418" i="5"/>
  <c r="AF418" i="5"/>
  <c r="X418" i="5"/>
  <c r="P418" i="5"/>
  <c r="H418" i="5"/>
  <c r="BH417" i="5"/>
  <c r="AZ417" i="5"/>
  <c r="AR417" i="5"/>
  <c r="AJ417" i="5"/>
  <c r="AB417" i="5"/>
  <c r="T417" i="5"/>
  <c r="L417" i="5"/>
  <c r="BE536" i="5"/>
  <c r="T536" i="5"/>
  <c r="BB535" i="5"/>
  <c r="Q535" i="5"/>
  <c r="BA534" i="5"/>
  <c r="W534" i="5"/>
  <c r="BE533" i="5"/>
  <c r="AF533" i="5"/>
  <c r="AL532" i="5"/>
  <c r="J532" i="5"/>
  <c r="AP531" i="5"/>
  <c r="S531" i="5"/>
  <c r="AW530" i="5"/>
  <c r="W530" i="5"/>
  <c r="BD529" i="5"/>
  <c r="AB529" i="5"/>
  <c r="BM528" i="5"/>
  <c r="AI528" i="5"/>
  <c r="J528" i="5"/>
  <c r="AP527" i="5"/>
  <c r="O527" i="5"/>
  <c r="AD526" i="5"/>
  <c r="H526" i="5"/>
  <c r="AS525" i="5"/>
  <c r="S525" i="5"/>
  <c r="BI524" i="5"/>
  <c r="AH524" i="5"/>
  <c r="N524" i="5"/>
  <c r="AX523" i="5"/>
  <c r="Z523" i="5"/>
  <c r="BM522" i="5"/>
  <c r="AO522" i="5"/>
  <c r="R522" i="5"/>
  <c r="BD521" i="5"/>
  <c r="AD521" i="5"/>
  <c r="J521" i="5"/>
  <c r="AS520" i="5"/>
  <c r="V520" i="5"/>
  <c r="BH519" i="5"/>
  <c r="AI519" i="5"/>
  <c r="O519" i="5"/>
  <c r="AC518" i="5"/>
  <c r="BN517" i="5"/>
  <c r="AN517" i="5"/>
  <c r="T517" i="5"/>
  <c r="BF516" i="5"/>
  <c r="AM516" i="5"/>
  <c r="R516" i="5"/>
  <c r="BD515" i="5"/>
  <c r="AM515" i="5"/>
  <c r="P515" i="5"/>
  <c r="BG514" i="5"/>
  <c r="AK514" i="5"/>
  <c r="P514" i="5"/>
  <c r="BF513" i="5"/>
  <c r="AK513" i="5"/>
  <c r="Q513" i="5"/>
  <c r="BF512" i="5"/>
  <c r="AI512" i="5"/>
  <c r="R512" i="5"/>
  <c r="BD511" i="5"/>
  <c r="AJ511" i="5"/>
  <c r="P511" i="5"/>
  <c r="BC510" i="5"/>
  <c r="AK510" i="5"/>
  <c r="O510" i="5"/>
  <c r="BE509" i="5"/>
  <c r="AJ509" i="5"/>
  <c r="M509" i="5"/>
  <c r="BE508" i="5"/>
  <c r="AH508" i="5"/>
  <c r="O508" i="5"/>
  <c r="BC507" i="5"/>
  <c r="AF507" i="5"/>
  <c r="O507" i="5"/>
  <c r="BA506" i="5"/>
  <c r="AI506" i="5"/>
  <c r="M506" i="5"/>
  <c r="BA505" i="5"/>
  <c r="AH505" i="5"/>
  <c r="M505" i="5"/>
  <c r="BB504" i="5"/>
  <c r="K504" i="5"/>
  <c r="BC503" i="5"/>
  <c r="AF503" i="5"/>
  <c r="L503" i="5"/>
  <c r="BA502" i="5"/>
  <c r="AE502" i="5"/>
  <c r="M502" i="5"/>
  <c r="AZ501" i="5"/>
  <c r="L501" i="5"/>
  <c r="AX500" i="5"/>
  <c r="J500" i="5"/>
  <c r="AZ499" i="5"/>
  <c r="H499" i="5"/>
  <c r="AZ498" i="5"/>
  <c r="AZ533" i="5"/>
  <c r="Q530" i="5"/>
  <c r="BA526" i="5"/>
  <c r="AV523" i="5"/>
  <c r="AR520" i="5"/>
  <c r="AL517" i="5"/>
  <c r="BA514" i="5"/>
  <c r="N512" i="5"/>
  <c r="AH509" i="5"/>
  <c r="AZ506" i="5"/>
  <c r="J504" i="5"/>
  <c r="AB501" i="5"/>
  <c r="AW498" i="5"/>
  <c r="J497" i="5"/>
  <c r="AV495" i="5"/>
  <c r="AC494" i="5"/>
  <c r="I493" i="5"/>
  <c r="BH491" i="5"/>
  <c r="BL490" i="5"/>
  <c r="BM489" i="5"/>
  <c r="J488" i="5"/>
  <c r="AG486" i="5"/>
  <c r="AS485" i="5"/>
  <c r="BF484" i="5"/>
  <c r="I484" i="5"/>
  <c r="U483" i="5"/>
  <c r="AR482" i="5"/>
  <c r="J482" i="5"/>
  <c r="AK481" i="5"/>
  <c r="H481" i="5"/>
  <c r="AH480" i="5"/>
  <c r="BH479" i="5"/>
  <c r="AG479" i="5"/>
  <c r="BE478" i="5"/>
  <c r="X478" i="5"/>
  <c r="BF475" i="5"/>
  <c r="AE475" i="5"/>
  <c r="I475" i="5"/>
  <c r="AQ474" i="5"/>
  <c r="R474" i="5"/>
  <c r="BD473" i="5"/>
  <c r="AD473" i="5"/>
  <c r="G473" i="5"/>
  <c r="AV472" i="5"/>
  <c r="AD472" i="5"/>
  <c r="L472" i="5"/>
  <c r="BB471" i="5"/>
  <c r="AI471" i="5"/>
  <c r="Q471" i="5"/>
  <c r="BG470" i="5"/>
  <c r="AN470" i="5"/>
  <c r="V470" i="5"/>
  <c r="BL469" i="5"/>
  <c r="AT469" i="5"/>
  <c r="AA469" i="5"/>
  <c r="I469" i="5"/>
  <c r="AY468" i="5"/>
  <c r="AF468" i="5"/>
  <c r="N468" i="5"/>
  <c r="BD467" i="5"/>
  <c r="AL467" i="5"/>
  <c r="S467" i="5"/>
  <c r="BI466" i="5"/>
  <c r="AQ466" i="5"/>
  <c r="X466" i="5"/>
  <c r="BN465" i="5"/>
  <c r="AV465" i="5"/>
  <c r="AH465" i="5"/>
  <c r="S465" i="5"/>
  <c r="BN464" i="5"/>
  <c r="AY464" i="5"/>
  <c r="AI464" i="5"/>
  <c r="U464" i="5"/>
  <c r="BN463" i="5"/>
  <c r="AZ463" i="5"/>
  <c r="AL463" i="5"/>
  <c r="V463" i="5"/>
  <c r="H463" i="5"/>
  <c r="AM462" i="5"/>
  <c r="X462" i="5"/>
  <c r="H462" i="5"/>
  <c r="AN461" i="5"/>
  <c r="Z461" i="5"/>
  <c r="K461" i="5"/>
  <c r="BC460" i="5"/>
  <c r="AP460" i="5"/>
  <c r="AA460" i="5"/>
  <c r="M460" i="5"/>
  <c r="BF459" i="5"/>
  <c r="AP459" i="5"/>
  <c r="AB459" i="5"/>
  <c r="N459" i="5"/>
  <c r="BH458" i="5"/>
  <c r="AS458" i="5"/>
  <c r="AC458" i="5"/>
  <c r="O458" i="5"/>
  <c r="BH457" i="5"/>
  <c r="AU457" i="5"/>
  <c r="AF457" i="5"/>
  <c r="P457" i="5"/>
  <c r="BJ456" i="5"/>
  <c r="AH456" i="5"/>
  <c r="S456" i="5"/>
  <c r="BK455" i="5"/>
  <c r="AY455" i="5"/>
  <c r="AL455" i="5"/>
  <c r="Z455" i="5"/>
  <c r="M455" i="5"/>
  <c r="BG454" i="5"/>
  <c r="AH454" i="5"/>
  <c r="V454" i="5"/>
  <c r="I454" i="5"/>
  <c r="BC453" i="5"/>
  <c r="AQ453" i="5"/>
  <c r="AD453" i="5"/>
  <c r="R453" i="5"/>
  <c r="BM452" i="5"/>
  <c r="AY452" i="5"/>
  <c r="AM452" i="5"/>
  <c r="Z452" i="5"/>
  <c r="N452" i="5"/>
  <c r="BI451" i="5"/>
  <c r="AU451" i="5"/>
  <c r="AI451" i="5"/>
  <c r="V451" i="5"/>
  <c r="J451" i="5"/>
  <c r="BE450" i="5"/>
  <c r="AE450" i="5"/>
  <c r="R450" i="5"/>
  <c r="BN449" i="5"/>
  <c r="BA449" i="5"/>
  <c r="AM449" i="5"/>
  <c r="AA449" i="5"/>
  <c r="N449" i="5"/>
  <c r="BJ448" i="5"/>
  <c r="AW448" i="5"/>
  <c r="AI448" i="5"/>
  <c r="W448" i="5"/>
  <c r="J448" i="5"/>
  <c r="BF447" i="5"/>
  <c r="AS447" i="5"/>
  <c r="AE447" i="5"/>
  <c r="S447" i="5"/>
  <c r="BN446" i="5"/>
  <c r="BB446" i="5"/>
  <c r="AO446" i="5"/>
  <c r="AA446" i="5"/>
  <c r="O446" i="5"/>
  <c r="BJ445" i="5"/>
  <c r="AX445" i="5"/>
  <c r="W445" i="5"/>
  <c r="K445" i="5"/>
  <c r="BF444" i="5"/>
  <c r="AT444" i="5"/>
  <c r="AG444" i="5"/>
  <c r="S444" i="5"/>
  <c r="G444" i="5"/>
  <c r="BB443" i="5"/>
  <c r="AP443" i="5"/>
  <c r="AC443" i="5"/>
  <c r="O443" i="5"/>
  <c r="BK442" i="5"/>
  <c r="AX442" i="5"/>
  <c r="AL442" i="5"/>
  <c r="Y442" i="5"/>
  <c r="K442" i="5"/>
  <c r="BG441" i="5"/>
  <c r="AT441" i="5"/>
  <c r="U441" i="5"/>
  <c r="G441" i="5"/>
  <c r="BC440" i="5"/>
  <c r="AP440" i="5"/>
  <c r="AD440" i="5"/>
  <c r="Q440" i="5"/>
  <c r="BK439" i="5"/>
  <c r="AY439" i="5"/>
  <c r="AL439" i="5"/>
  <c r="Z439" i="5"/>
  <c r="M439" i="5"/>
  <c r="BG438" i="5"/>
  <c r="AU438" i="5"/>
  <c r="AH438" i="5"/>
  <c r="V438" i="5"/>
  <c r="I438" i="5"/>
  <c r="BC437" i="5"/>
  <c r="AQ437" i="5"/>
  <c r="R437" i="5"/>
  <c r="BM436" i="5"/>
  <c r="AY436" i="5"/>
  <c r="AM436" i="5"/>
  <c r="Z436" i="5"/>
  <c r="N436" i="5"/>
  <c r="BI435" i="5"/>
  <c r="AU435" i="5"/>
  <c r="AI435" i="5"/>
  <c r="V435" i="5"/>
  <c r="J435" i="5"/>
  <c r="BE434" i="5"/>
  <c r="AQ434" i="5"/>
  <c r="AE434" i="5"/>
  <c r="R434" i="5"/>
  <c r="BN433" i="5"/>
  <c r="BA433" i="5"/>
  <c r="AM433" i="5"/>
  <c r="N433" i="5"/>
  <c r="BJ432" i="5"/>
  <c r="AW432" i="5"/>
  <c r="AI432" i="5"/>
  <c r="J432" i="5"/>
  <c r="BF431" i="5"/>
  <c r="AS431" i="5"/>
  <c r="AE431" i="5"/>
  <c r="S431" i="5"/>
  <c r="BN430" i="5"/>
  <c r="BB430" i="5"/>
  <c r="AO430" i="5"/>
  <c r="AA430" i="5"/>
  <c r="O430" i="5"/>
  <c r="BJ429" i="5"/>
  <c r="AX429" i="5"/>
  <c r="AK429" i="5"/>
  <c r="K429" i="5"/>
  <c r="BF428" i="5"/>
  <c r="AT428" i="5"/>
  <c r="AG428" i="5"/>
  <c r="G428" i="5"/>
  <c r="BB427" i="5"/>
  <c r="AP427" i="5"/>
  <c r="AC427" i="5"/>
  <c r="O427" i="5"/>
  <c r="BK426" i="5"/>
  <c r="AX426" i="5"/>
  <c r="AL426" i="5"/>
  <c r="Y426" i="5"/>
  <c r="K426" i="5"/>
  <c r="BG425" i="5"/>
  <c r="AT425" i="5"/>
  <c r="AH425" i="5"/>
  <c r="U425" i="5"/>
  <c r="G425" i="5"/>
  <c r="BC424" i="5"/>
  <c r="AP424" i="5"/>
  <c r="AD424" i="5"/>
  <c r="BK423" i="5"/>
  <c r="AY423" i="5"/>
  <c r="AL423" i="5"/>
  <c r="Z423" i="5"/>
  <c r="M423" i="5"/>
  <c r="BG422" i="5"/>
  <c r="AU422" i="5"/>
  <c r="AH422" i="5"/>
  <c r="V422" i="5"/>
  <c r="I422" i="5"/>
  <c r="BC421" i="5"/>
  <c r="AQ421" i="5"/>
  <c r="AD421" i="5"/>
  <c r="R421" i="5"/>
  <c r="BM420" i="5"/>
  <c r="AY420" i="5"/>
  <c r="AM420" i="5"/>
  <c r="Z420" i="5"/>
  <c r="BI419" i="5"/>
  <c r="AU419" i="5"/>
  <c r="AI419" i="5"/>
  <c r="V419" i="5"/>
  <c r="BE418" i="5"/>
  <c r="AQ418" i="5"/>
  <c r="AE418" i="5"/>
  <c r="R418" i="5"/>
  <c r="BN417" i="5"/>
  <c r="BA417" i="5"/>
  <c r="AM417" i="5"/>
  <c r="AA417" i="5"/>
  <c r="N417" i="5"/>
  <c r="AB533" i="5"/>
  <c r="BC529" i="5"/>
  <c r="AC526" i="5"/>
  <c r="V523" i="5"/>
  <c r="R520" i="5"/>
  <c r="Q517" i="5"/>
  <c r="AJ514" i="5"/>
  <c r="BC511" i="5"/>
  <c r="L509" i="5"/>
  <c r="AC506" i="5"/>
  <c r="AY503" i="5"/>
  <c r="J501" i="5"/>
  <c r="H497" i="5"/>
  <c r="AU495" i="5"/>
  <c r="BM492" i="5"/>
  <c r="BG491" i="5"/>
  <c r="BH490" i="5"/>
  <c r="BL489" i="5"/>
  <c r="BN488" i="5"/>
  <c r="G488" i="5"/>
  <c r="AF486" i="5"/>
  <c r="AR485" i="5"/>
  <c r="BD484" i="5"/>
  <c r="H484" i="5"/>
  <c r="T483" i="5"/>
  <c r="AJ482" i="5"/>
  <c r="H482" i="5"/>
  <c r="AG481" i="5"/>
  <c r="BI480" i="5"/>
  <c r="AE480" i="5"/>
  <c r="BF479" i="5"/>
  <c r="Y479" i="5"/>
  <c r="BD478" i="5"/>
  <c r="V478" i="5"/>
  <c r="BE475" i="5"/>
  <c r="AB475" i="5"/>
  <c r="BK474" i="5"/>
  <c r="AP474" i="5"/>
  <c r="O474" i="5"/>
  <c r="AX473" i="5"/>
  <c r="AB473" i="5"/>
  <c r="AT472" i="5"/>
  <c r="AB472" i="5"/>
  <c r="J472" i="5"/>
  <c r="AY471" i="5"/>
  <c r="AG471" i="5"/>
  <c r="O471" i="5"/>
  <c r="BD470" i="5"/>
  <c r="AL470" i="5"/>
  <c r="T470" i="5"/>
  <c r="AQ469" i="5"/>
  <c r="Y469" i="5"/>
  <c r="G469" i="5"/>
  <c r="AV468" i="5"/>
  <c r="AD468" i="5"/>
  <c r="L468" i="5"/>
  <c r="BB467" i="5"/>
  <c r="AI467" i="5"/>
  <c r="Q467" i="5"/>
  <c r="AN466" i="5"/>
  <c r="V466" i="5"/>
  <c r="BL465" i="5"/>
  <c r="AU465" i="5"/>
  <c r="AG465" i="5"/>
  <c r="R465" i="5"/>
  <c r="BJ464" i="5"/>
  <c r="AV464" i="5"/>
  <c r="AH464" i="5"/>
  <c r="T464" i="5"/>
  <c r="BM463" i="5"/>
  <c r="AW463" i="5"/>
  <c r="AI463" i="5"/>
  <c r="T463" i="5"/>
  <c r="G463" i="5"/>
  <c r="AZ462" i="5"/>
  <c r="AJ462" i="5"/>
  <c r="V462" i="5"/>
  <c r="G462" i="5"/>
  <c r="AM461" i="5"/>
  <c r="W461" i="5"/>
  <c r="I461" i="5"/>
  <c r="AN460" i="5"/>
  <c r="Z460" i="5"/>
  <c r="J460" i="5"/>
  <c r="BD459" i="5"/>
  <c r="AO459" i="5"/>
  <c r="AA459" i="5"/>
  <c r="L459" i="5"/>
  <c r="BD458" i="5"/>
  <c r="AQ458" i="5"/>
  <c r="AB458" i="5"/>
  <c r="N458" i="5"/>
  <c r="BG457" i="5"/>
  <c r="AQ457" i="5"/>
  <c r="AD457" i="5"/>
  <c r="O457" i="5"/>
  <c r="BI456" i="5"/>
  <c r="AT456" i="5"/>
  <c r="AD456" i="5"/>
  <c r="P456" i="5"/>
  <c r="BJ455" i="5"/>
  <c r="AX455" i="5"/>
  <c r="AK455" i="5"/>
  <c r="W455" i="5"/>
  <c r="K455" i="5"/>
  <c r="BF454" i="5"/>
  <c r="AG454" i="5"/>
  <c r="S454" i="5"/>
  <c r="G454" i="5"/>
  <c r="BB453" i="5"/>
  <c r="AP453" i="5"/>
  <c r="AC453" i="5"/>
  <c r="O453" i="5"/>
  <c r="BK452" i="5"/>
  <c r="AX452" i="5"/>
  <c r="AL452" i="5"/>
  <c r="Y452" i="5"/>
  <c r="K452" i="5"/>
  <c r="BG451" i="5"/>
  <c r="AT451" i="5"/>
  <c r="AH451" i="5"/>
  <c r="U451" i="5"/>
  <c r="G451" i="5"/>
  <c r="BC450" i="5"/>
  <c r="AD450" i="5"/>
  <c r="Q450" i="5"/>
  <c r="BK449" i="5"/>
  <c r="AY449" i="5"/>
  <c r="AL449" i="5"/>
  <c r="Z449" i="5"/>
  <c r="M449" i="5"/>
  <c r="BG448" i="5"/>
  <c r="AU448" i="5"/>
  <c r="AH448" i="5"/>
  <c r="V448" i="5"/>
  <c r="I448" i="5"/>
  <c r="BC447" i="5"/>
  <c r="AQ447" i="5"/>
  <c r="AD447" i="5"/>
  <c r="R447" i="5"/>
  <c r="BM446" i="5"/>
  <c r="AY446" i="5"/>
  <c r="Z446" i="5"/>
  <c r="N446" i="5"/>
  <c r="BI445" i="5"/>
  <c r="AU445" i="5"/>
  <c r="AI445" i="5"/>
  <c r="V445" i="5"/>
  <c r="J445" i="5"/>
  <c r="BE444" i="5"/>
  <c r="AQ444" i="5"/>
  <c r="AE444" i="5"/>
  <c r="R444" i="5"/>
  <c r="BN443" i="5"/>
  <c r="BA443" i="5"/>
  <c r="AM443" i="5"/>
  <c r="AA443" i="5"/>
  <c r="N443" i="5"/>
  <c r="BJ442" i="5"/>
  <c r="AW442" i="5"/>
  <c r="W442" i="5"/>
  <c r="J442" i="5"/>
  <c r="BF441" i="5"/>
  <c r="AS441" i="5"/>
  <c r="AE441" i="5"/>
  <c r="S441" i="5"/>
  <c r="BN440" i="5"/>
  <c r="BB440" i="5"/>
  <c r="AO440" i="5"/>
  <c r="AA440" i="5"/>
  <c r="O440" i="5"/>
  <c r="BJ439" i="5"/>
  <c r="AX439" i="5"/>
  <c r="AK439" i="5"/>
  <c r="W439" i="5"/>
  <c r="K439" i="5"/>
  <c r="BF438" i="5"/>
  <c r="AT438" i="5"/>
  <c r="AG438" i="5"/>
  <c r="S438" i="5"/>
  <c r="G438" i="5"/>
  <c r="BB437" i="5"/>
  <c r="AP437" i="5"/>
  <c r="O437" i="5"/>
  <c r="BK436" i="5"/>
  <c r="AX436" i="5"/>
  <c r="AL436" i="5"/>
  <c r="Y436" i="5"/>
  <c r="K436" i="5"/>
  <c r="BG435" i="5"/>
  <c r="AT435" i="5"/>
  <c r="AH435" i="5"/>
  <c r="U435" i="5"/>
  <c r="G435" i="5"/>
  <c r="BC434" i="5"/>
  <c r="AP434" i="5"/>
  <c r="AD434" i="5"/>
  <c r="Q434" i="5"/>
  <c r="BK433" i="5"/>
  <c r="AY433" i="5"/>
  <c r="AL433" i="5"/>
  <c r="M433" i="5"/>
  <c r="BG432" i="5"/>
  <c r="AU432" i="5"/>
  <c r="AH432" i="5"/>
  <c r="V432" i="5"/>
  <c r="I432" i="5"/>
  <c r="BC431" i="5"/>
  <c r="AQ431" i="5"/>
  <c r="AD431" i="5"/>
  <c r="R431" i="5"/>
  <c r="BM430" i="5"/>
  <c r="AY430" i="5"/>
  <c r="AM430" i="5"/>
  <c r="Z430" i="5"/>
  <c r="N430" i="5"/>
  <c r="BI429" i="5"/>
  <c r="AU429" i="5"/>
  <c r="AI429" i="5"/>
  <c r="J429" i="5"/>
  <c r="BE428" i="5"/>
  <c r="AQ428" i="5"/>
  <c r="AE428" i="5"/>
  <c r="R428" i="5"/>
  <c r="BN427" i="5"/>
  <c r="BA427" i="5"/>
  <c r="AM427" i="5"/>
  <c r="AA427" i="5"/>
  <c r="N427" i="5"/>
  <c r="BJ426" i="5"/>
  <c r="AW426" i="5"/>
  <c r="AI426" i="5"/>
  <c r="W426" i="5"/>
  <c r="J426" i="5"/>
  <c r="BF425" i="5"/>
  <c r="AS425" i="5"/>
  <c r="AE425" i="5"/>
  <c r="BN424" i="5"/>
  <c r="BB424" i="5"/>
  <c r="AO424" i="5"/>
  <c r="AA424" i="5"/>
  <c r="BJ423" i="5"/>
  <c r="AX423" i="5"/>
  <c r="AK423" i="5"/>
  <c r="W423" i="5"/>
  <c r="K423" i="5"/>
  <c r="BF422" i="5"/>
  <c r="AT422" i="5"/>
  <c r="AG422" i="5"/>
  <c r="S422" i="5"/>
  <c r="G422" i="5"/>
  <c r="BB421" i="5"/>
  <c r="AP421" i="5"/>
  <c r="AC421" i="5"/>
  <c r="BK420" i="5"/>
  <c r="AX420" i="5"/>
  <c r="AL420" i="5"/>
  <c r="Y420" i="5"/>
  <c r="BG419" i="5"/>
  <c r="AT419" i="5"/>
  <c r="AH419" i="5"/>
  <c r="U419" i="5"/>
  <c r="G419" i="5"/>
  <c r="BC418" i="5"/>
  <c r="AP418" i="5"/>
  <c r="AD418" i="5"/>
  <c r="Q418" i="5"/>
  <c r="BK417" i="5"/>
  <c r="AY417" i="5"/>
  <c r="AL417" i="5"/>
  <c r="Z417" i="5"/>
  <c r="M417" i="5"/>
  <c r="BB536" i="5"/>
  <c r="BI532" i="5"/>
  <c r="X529" i="5"/>
  <c r="BL525" i="5"/>
  <c r="BK522" i="5"/>
  <c r="BG519" i="5"/>
  <c r="BE516" i="5"/>
  <c r="M514" i="5"/>
  <c r="AF511" i="5"/>
  <c r="BB508" i="5"/>
  <c r="L506" i="5"/>
  <c r="AE503" i="5"/>
  <c r="AW500" i="5"/>
  <c r="K498" i="5"/>
  <c r="AX496" i="5"/>
  <c r="AE495" i="5"/>
  <c r="G494" i="5"/>
  <c r="AX492" i="5"/>
  <c r="AT491" i="5"/>
  <c r="AV490" i="5"/>
  <c r="AX489" i="5"/>
  <c r="BA488" i="5"/>
  <c r="BF487" i="5"/>
  <c r="I487" i="5"/>
  <c r="V486" i="5"/>
  <c r="AH485" i="5"/>
  <c r="AT484" i="5"/>
  <c r="BG483" i="5"/>
  <c r="H483" i="5"/>
  <c r="AH482" i="5"/>
  <c r="BJ481" i="5"/>
  <c r="AF481" i="5"/>
  <c r="BG480" i="5"/>
  <c r="Z480" i="5"/>
  <c r="BE479" i="5"/>
  <c r="W479" i="5"/>
  <c r="AV478" i="5"/>
  <c r="U478" i="5"/>
  <c r="AX475" i="5"/>
  <c r="AA475" i="5"/>
  <c r="BI474" i="5"/>
  <c r="AJ474" i="5"/>
  <c r="N474" i="5"/>
  <c r="AV473" i="5"/>
  <c r="W473" i="5"/>
  <c r="BJ472" i="5"/>
  <c r="AR472" i="5"/>
  <c r="Z472" i="5"/>
  <c r="G472" i="5"/>
  <c r="AW471" i="5"/>
  <c r="AE471" i="5"/>
  <c r="L471" i="5"/>
  <c r="BB470" i="5"/>
  <c r="AJ470" i="5"/>
  <c r="R470" i="5"/>
  <c r="BG469" i="5"/>
  <c r="AO469" i="5"/>
  <c r="W469" i="5"/>
  <c r="BL468" i="5"/>
  <c r="AT468" i="5"/>
  <c r="AB468" i="5"/>
  <c r="J468" i="5"/>
  <c r="AY467" i="5"/>
  <c r="AG467" i="5"/>
  <c r="O467" i="5"/>
  <c r="BD466" i="5"/>
  <c r="AL466" i="5"/>
  <c r="T466" i="5"/>
  <c r="BJ465" i="5"/>
  <c r="AT465" i="5"/>
  <c r="AD465" i="5"/>
  <c r="P465" i="5"/>
  <c r="BI464" i="5"/>
  <c r="AU464" i="5"/>
  <c r="AF464" i="5"/>
  <c r="P464" i="5"/>
  <c r="BK463" i="5"/>
  <c r="AV463" i="5"/>
  <c r="AH463" i="5"/>
  <c r="S463" i="5"/>
  <c r="BK462" i="5"/>
  <c r="AX462" i="5"/>
  <c r="AI462" i="5"/>
  <c r="U462" i="5"/>
  <c r="BN461" i="5"/>
  <c r="AX461" i="5"/>
  <c r="AJ461" i="5"/>
  <c r="V461" i="5"/>
  <c r="H461" i="5"/>
  <c r="AK460" i="5"/>
  <c r="W460" i="5"/>
  <c r="H460" i="5"/>
  <c r="BC459" i="5"/>
  <c r="AN459" i="5"/>
  <c r="X459" i="5"/>
  <c r="J459" i="5"/>
  <c r="BC458" i="5"/>
  <c r="AP458" i="5"/>
  <c r="AA458" i="5"/>
  <c r="K458" i="5"/>
  <c r="BE457" i="5"/>
  <c r="AP457" i="5"/>
  <c r="AB457" i="5"/>
  <c r="N457" i="5"/>
  <c r="BF456" i="5"/>
  <c r="AR456" i="5"/>
  <c r="AC456" i="5"/>
  <c r="O456" i="5"/>
  <c r="BI455" i="5"/>
  <c r="AI455" i="5"/>
  <c r="V455" i="5"/>
  <c r="J455" i="5"/>
  <c r="BE454" i="5"/>
  <c r="AQ454" i="5"/>
  <c r="AE454" i="5"/>
  <c r="R454" i="5"/>
  <c r="BN453" i="5"/>
  <c r="BA453" i="5"/>
  <c r="AM453" i="5"/>
  <c r="AA453" i="5"/>
  <c r="N453" i="5"/>
  <c r="BJ452" i="5"/>
  <c r="AW452" i="5"/>
  <c r="AI452" i="5"/>
  <c r="W452" i="5"/>
  <c r="J452" i="5"/>
  <c r="BF451" i="5"/>
  <c r="AE451" i="5"/>
  <c r="S451" i="5"/>
  <c r="BN450" i="5"/>
  <c r="BB450" i="5"/>
  <c r="AA450" i="5"/>
  <c r="O450" i="5"/>
  <c r="BJ449" i="5"/>
  <c r="AX449" i="5"/>
  <c r="AK449" i="5"/>
  <c r="W449" i="5"/>
  <c r="K449" i="5"/>
  <c r="BF448" i="5"/>
  <c r="AT448" i="5"/>
  <c r="AG448" i="5"/>
  <c r="S448" i="5"/>
  <c r="G448" i="5"/>
  <c r="BB447" i="5"/>
  <c r="AP447" i="5"/>
  <c r="AC447" i="5"/>
  <c r="O447" i="5"/>
  <c r="BK446" i="5"/>
  <c r="AX446" i="5"/>
  <c r="Y446" i="5"/>
  <c r="K446" i="5"/>
  <c r="BG445" i="5"/>
  <c r="AT445" i="5"/>
  <c r="AH445" i="5"/>
  <c r="U445" i="5"/>
  <c r="G445" i="5"/>
  <c r="BC444" i="5"/>
  <c r="AP444" i="5"/>
  <c r="AD444" i="5"/>
  <c r="Q444" i="5"/>
  <c r="BK443" i="5"/>
  <c r="AY443" i="5"/>
  <c r="AL443" i="5"/>
  <c r="Z443" i="5"/>
  <c r="M443" i="5"/>
  <c r="BG442" i="5"/>
  <c r="AU442" i="5"/>
  <c r="V442" i="5"/>
  <c r="I442" i="5"/>
  <c r="BC441" i="5"/>
  <c r="AQ441" i="5"/>
  <c r="AD441" i="5"/>
  <c r="R441" i="5"/>
  <c r="BM440" i="5"/>
  <c r="AY440" i="5"/>
  <c r="AM440" i="5"/>
  <c r="Z440" i="5"/>
  <c r="N440" i="5"/>
  <c r="BI439" i="5"/>
  <c r="AU439" i="5"/>
  <c r="AI439" i="5"/>
  <c r="V439" i="5"/>
  <c r="J439" i="5"/>
  <c r="BE438" i="5"/>
  <c r="AQ438" i="5"/>
  <c r="R438" i="5"/>
  <c r="BN437" i="5"/>
  <c r="BA437" i="5"/>
  <c r="AM437" i="5"/>
  <c r="AA437" i="5"/>
  <c r="N437" i="5"/>
  <c r="BJ436" i="5"/>
  <c r="AW436" i="5"/>
  <c r="AI436" i="5"/>
  <c r="W436" i="5"/>
  <c r="J436" i="5"/>
  <c r="BF435" i="5"/>
  <c r="AS435" i="5"/>
  <c r="AE435" i="5"/>
  <c r="S435" i="5"/>
  <c r="BN434" i="5"/>
  <c r="BB434" i="5"/>
  <c r="AO434" i="5"/>
  <c r="O434" i="5"/>
  <c r="BJ433" i="5"/>
  <c r="AX433" i="5"/>
  <c r="AK433" i="5"/>
  <c r="W433" i="5"/>
  <c r="K433" i="5"/>
  <c r="BF432" i="5"/>
  <c r="AT432" i="5"/>
  <c r="AG432" i="5"/>
  <c r="S432" i="5"/>
  <c r="G432" i="5"/>
  <c r="BB431" i="5"/>
  <c r="AP431" i="5"/>
  <c r="AC431" i="5"/>
  <c r="O431" i="5"/>
  <c r="BK430" i="5"/>
  <c r="AX430" i="5"/>
  <c r="AL430" i="5"/>
  <c r="Y430" i="5"/>
  <c r="K430" i="5"/>
  <c r="BG429" i="5"/>
  <c r="AT429" i="5"/>
  <c r="AH429" i="5"/>
  <c r="G429" i="5"/>
  <c r="BC428" i="5"/>
  <c r="AP428" i="5"/>
  <c r="AD428" i="5"/>
  <c r="Q428" i="5"/>
  <c r="BK427" i="5"/>
  <c r="AY427" i="5"/>
  <c r="AL427" i="5"/>
  <c r="Z427" i="5"/>
  <c r="M427" i="5"/>
  <c r="BG426" i="5"/>
  <c r="AU426" i="5"/>
  <c r="AH426" i="5"/>
  <c r="V426" i="5"/>
  <c r="I426" i="5"/>
  <c r="BC425" i="5"/>
  <c r="AQ425" i="5"/>
  <c r="AD425" i="5"/>
  <c r="BM424" i="5"/>
  <c r="AY424" i="5"/>
  <c r="AM424" i="5"/>
  <c r="Z424" i="5"/>
  <c r="N424" i="5"/>
  <c r="BI423" i="5"/>
  <c r="AU423" i="5"/>
  <c r="AI423" i="5"/>
  <c r="V423" i="5"/>
  <c r="J423" i="5"/>
  <c r="BE422" i="5"/>
  <c r="AQ422" i="5"/>
  <c r="AE422" i="5"/>
  <c r="R422" i="5"/>
  <c r="BN421" i="5"/>
  <c r="BA421" i="5"/>
  <c r="AM421" i="5"/>
  <c r="AA421" i="5"/>
  <c r="BJ420" i="5"/>
  <c r="AW420" i="5"/>
  <c r="AI420" i="5"/>
  <c r="W420" i="5"/>
  <c r="J420" i="5"/>
  <c r="BF419" i="5"/>
  <c r="AS419" i="5"/>
  <c r="AE419" i="5"/>
  <c r="S419" i="5"/>
  <c r="BN418" i="5"/>
  <c r="BB418" i="5"/>
  <c r="AO418" i="5"/>
  <c r="AA418" i="5"/>
  <c r="O418" i="5"/>
  <c r="BJ417" i="5"/>
  <c r="AX417" i="5"/>
  <c r="AK417" i="5"/>
  <c r="W417" i="5"/>
  <c r="R536" i="5"/>
  <c r="AF532" i="5"/>
  <c r="AR525" i="5"/>
  <c r="AK522" i="5"/>
  <c r="AG519" i="5"/>
  <c r="AH516" i="5"/>
  <c r="BD513" i="5"/>
  <c r="O511" i="5"/>
  <c r="AG508" i="5"/>
  <c r="AX505" i="5"/>
  <c r="H503" i="5"/>
  <c r="BN497" i="5"/>
  <c r="AU496" i="5"/>
  <c r="BN493" i="5"/>
  <c r="AW492" i="5"/>
  <c r="AR491" i="5"/>
  <c r="AS490" i="5"/>
  <c r="AW489" i="5"/>
  <c r="AY488" i="5"/>
  <c r="BE487" i="5"/>
  <c r="H487" i="5"/>
  <c r="AG485" i="5"/>
  <c r="AQ484" i="5"/>
  <c r="BD483" i="5"/>
  <c r="G483" i="5"/>
  <c r="AG482" i="5"/>
  <c r="BE481" i="5"/>
  <c r="X481" i="5"/>
  <c r="BF480" i="5"/>
  <c r="U480" i="5"/>
  <c r="AW479" i="5"/>
  <c r="S479" i="5"/>
  <c r="AT478" i="5"/>
  <c r="M478" i="5"/>
  <c r="AV475" i="5"/>
  <c r="V475" i="5"/>
  <c r="BH474" i="5"/>
  <c r="AH474" i="5"/>
  <c r="H474" i="5"/>
  <c r="AU473" i="5"/>
  <c r="T473" i="5"/>
  <c r="BI472" i="5"/>
  <c r="AQ472" i="5"/>
  <c r="X472" i="5"/>
  <c r="BN471" i="5"/>
  <c r="AV471" i="5"/>
  <c r="AD471" i="5"/>
  <c r="K471" i="5"/>
  <c r="BA470" i="5"/>
  <c r="AI470" i="5"/>
  <c r="P470" i="5"/>
  <c r="BF469" i="5"/>
  <c r="AN469" i="5"/>
  <c r="V469" i="5"/>
  <c r="BK468" i="5"/>
  <c r="AS468" i="5"/>
  <c r="AA468" i="5"/>
  <c r="H468" i="5"/>
  <c r="AX467" i="5"/>
  <c r="AF467" i="5"/>
  <c r="N467" i="5"/>
  <c r="BC466" i="5"/>
  <c r="AK466" i="5"/>
  <c r="S466" i="5"/>
  <c r="BH465" i="5"/>
  <c r="AQ465" i="5"/>
  <c r="AB465" i="5"/>
  <c r="O465" i="5"/>
  <c r="BH464" i="5"/>
  <c r="AR464" i="5"/>
  <c r="AD464" i="5"/>
  <c r="O464" i="5"/>
  <c r="BJ463" i="5"/>
  <c r="AU463" i="5"/>
  <c r="AE463" i="5"/>
  <c r="Q463" i="5"/>
  <c r="BJ462" i="5"/>
  <c r="AV462" i="5"/>
  <c r="AH462" i="5"/>
  <c r="R462" i="5"/>
  <c r="BL461" i="5"/>
  <c r="AW461" i="5"/>
  <c r="AI461" i="5"/>
  <c r="T461" i="5"/>
  <c r="BL460" i="5"/>
  <c r="AJ460" i="5"/>
  <c r="V460" i="5"/>
  <c r="G460" i="5"/>
  <c r="AL459" i="5"/>
  <c r="W459" i="5"/>
  <c r="I459" i="5"/>
  <c r="BB458" i="5"/>
  <c r="AL458" i="5"/>
  <c r="X458" i="5"/>
  <c r="J458" i="5"/>
  <c r="BD457" i="5"/>
  <c r="AO457" i="5"/>
  <c r="Y457" i="5"/>
  <c r="K457" i="5"/>
  <c r="BD456" i="5"/>
  <c r="AQ456" i="5"/>
  <c r="AB456" i="5"/>
  <c r="L456" i="5"/>
  <c r="BG455" i="5"/>
  <c r="AH455" i="5"/>
  <c r="U455" i="5"/>
  <c r="G455" i="5"/>
  <c r="BC454" i="5"/>
  <c r="AP454" i="5"/>
  <c r="AD454" i="5"/>
  <c r="Q454" i="5"/>
  <c r="BK453" i="5"/>
  <c r="AY453" i="5"/>
  <c r="AL453" i="5"/>
  <c r="Z453" i="5"/>
  <c r="M453" i="5"/>
  <c r="BG452" i="5"/>
  <c r="AU452" i="5"/>
  <c r="AH452" i="5"/>
  <c r="V452" i="5"/>
  <c r="I452" i="5"/>
  <c r="BC451" i="5"/>
  <c r="AD451" i="5"/>
  <c r="R451" i="5"/>
  <c r="BM450" i="5"/>
  <c r="AY450" i="5"/>
  <c r="AM450" i="5"/>
  <c r="Z450" i="5"/>
  <c r="N450" i="5"/>
  <c r="BI449" i="5"/>
  <c r="AU449" i="5"/>
  <c r="AI449" i="5"/>
  <c r="V449" i="5"/>
  <c r="J449" i="5"/>
  <c r="BE448" i="5"/>
  <c r="AQ448" i="5"/>
  <c r="AE448" i="5"/>
  <c r="R448" i="5"/>
  <c r="BN447" i="5"/>
  <c r="BA447" i="5"/>
  <c r="AA447" i="5"/>
  <c r="N447" i="5"/>
  <c r="BJ446" i="5"/>
  <c r="AW446" i="5"/>
  <c r="AI446" i="5"/>
  <c r="W446" i="5"/>
  <c r="J446" i="5"/>
  <c r="BF445" i="5"/>
  <c r="AS445" i="5"/>
  <c r="AE445" i="5"/>
  <c r="S445" i="5"/>
  <c r="BN444" i="5"/>
  <c r="BB444" i="5"/>
  <c r="AO444" i="5"/>
  <c r="AA444" i="5"/>
  <c r="O444" i="5"/>
  <c r="BJ443" i="5"/>
  <c r="AX443" i="5"/>
  <c r="W443" i="5"/>
  <c r="K443" i="5"/>
  <c r="BF442" i="5"/>
  <c r="AT442" i="5"/>
  <c r="S442" i="5"/>
  <c r="G442" i="5"/>
  <c r="BB441" i="5"/>
  <c r="AP441" i="5"/>
  <c r="AC441" i="5"/>
  <c r="O441" i="5"/>
  <c r="BK440" i="5"/>
  <c r="AX440" i="5"/>
  <c r="AL440" i="5"/>
  <c r="Y440" i="5"/>
  <c r="K440" i="5"/>
  <c r="BG439" i="5"/>
  <c r="AT439" i="5"/>
  <c r="AH439" i="5"/>
  <c r="U439" i="5"/>
  <c r="G439" i="5"/>
  <c r="BC438" i="5"/>
  <c r="AP438" i="5"/>
  <c r="Q438" i="5"/>
  <c r="BK437" i="5"/>
  <c r="AY437" i="5"/>
  <c r="AL437" i="5"/>
  <c r="Z437" i="5"/>
  <c r="M437" i="5"/>
  <c r="BG436" i="5"/>
  <c r="AU436" i="5"/>
  <c r="AH436" i="5"/>
  <c r="V436" i="5"/>
  <c r="I436" i="5"/>
  <c r="BC435" i="5"/>
  <c r="AQ435" i="5"/>
  <c r="AD435" i="5"/>
  <c r="R435" i="5"/>
  <c r="BM434" i="5"/>
  <c r="AY434" i="5"/>
  <c r="AM434" i="5"/>
  <c r="N434" i="5"/>
  <c r="BI433" i="5"/>
  <c r="AU433" i="5"/>
  <c r="AI433" i="5"/>
  <c r="V433" i="5"/>
  <c r="J433" i="5"/>
  <c r="BE432" i="5"/>
  <c r="AQ432" i="5"/>
  <c r="AE432" i="5"/>
  <c r="R432" i="5"/>
  <c r="BN431" i="5"/>
  <c r="BA431" i="5"/>
  <c r="AM431" i="5"/>
  <c r="AA431" i="5"/>
  <c r="N431" i="5"/>
  <c r="BJ430" i="5"/>
  <c r="AW430" i="5"/>
  <c r="AI430" i="5"/>
  <c r="J430" i="5"/>
  <c r="BF429" i="5"/>
  <c r="AS429" i="5"/>
  <c r="AE429" i="5"/>
  <c r="S429" i="5"/>
  <c r="BN428" i="5"/>
  <c r="BB428" i="5"/>
  <c r="AO428" i="5"/>
  <c r="AA428" i="5"/>
  <c r="O428" i="5"/>
  <c r="BJ427" i="5"/>
  <c r="AX427" i="5"/>
  <c r="AK427" i="5"/>
  <c r="W427" i="5"/>
  <c r="K427" i="5"/>
  <c r="BF426" i="5"/>
  <c r="AT426" i="5"/>
  <c r="AG426" i="5"/>
  <c r="G426" i="5"/>
  <c r="BB425" i="5"/>
  <c r="AP425" i="5"/>
  <c r="AC425" i="5"/>
  <c r="O425" i="5"/>
  <c r="BK424" i="5"/>
  <c r="AX424" i="5"/>
  <c r="AL424" i="5"/>
  <c r="Y424" i="5"/>
  <c r="K424" i="5"/>
  <c r="BG423" i="5"/>
  <c r="AT423" i="5"/>
  <c r="AH423" i="5"/>
  <c r="U423" i="5"/>
  <c r="G423" i="5"/>
  <c r="BC422" i="5"/>
  <c r="AP422" i="5"/>
  <c r="AD422" i="5"/>
  <c r="Q422" i="5"/>
  <c r="BK421" i="5"/>
  <c r="AY421" i="5"/>
  <c r="AL421" i="5"/>
  <c r="Z421" i="5"/>
  <c r="BG420" i="5"/>
  <c r="AU420" i="5"/>
  <c r="AH420" i="5"/>
  <c r="V420" i="5"/>
  <c r="I420" i="5"/>
  <c r="BC419" i="5"/>
  <c r="AQ419" i="5"/>
  <c r="AD419" i="5"/>
  <c r="R419" i="5"/>
  <c r="BM418" i="5"/>
  <c r="AY418" i="5"/>
  <c r="AM418" i="5"/>
  <c r="Z418" i="5"/>
  <c r="N418" i="5"/>
  <c r="BI417" i="5"/>
  <c r="AU417" i="5"/>
  <c r="AI417" i="5"/>
  <c r="V417" i="5"/>
  <c r="AW535" i="5"/>
  <c r="G532" i="5"/>
  <c r="AG528" i="5"/>
  <c r="R525" i="5"/>
  <c r="M522" i="5"/>
  <c r="J519" i="5"/>
  <c r="Q516" i="5"/>
  <c r="AH513" i="5"/>
  <c r="BA510" i="5"/>
  <c r="J508" i="5"/>
  <c r="AF505" i="5"/>
  <c r="AZ502" i="5"/>
  <c r="I500" i="5"/>
  <c r="AX497" i="5"/>
  <c r="H495" i="5"/>
  <c r="AX493" i="5"/>
  <c r="AH492" i="5"/>
  <c r="AE491" i="5"/>
  <c r="AG490" i="5"/>
  <c r="AK489" i="5"/>
  <c r="AL488" i="5"/>
  <c r="AU487" i="5"/>
  <c r="BE486" i="5"/>
  <c r="H486" i="5"/>
  <c r="U485" i="5"/>
  <c r="AG484" i="5"/>
  <c r="AT483" i="5"/>
  <c r="BF482" i="5"/>
  <c r="Y482" i="5"/>
  <c r="BD481" i="5"/>
  <c r="V481" i="5"/>
  <c r="AX480" i="5"/>
  <c r="T480" i="5"/>
  <c r="AU479" i="5"/>
  <c r="AS478" i="5"/>
  <c r="AU475" i="5"/>
  <c r="S475" i="5"/>
  <c r="BB474" i="5"/>
  <c r="AF474" i="5"/>
  <c r="AO473" i="5"/>
  <c r="S473" i="5"/>
  <c r="BF472" i="5"/>
  <c r="AM472" i="5"/>
  <c r="U472" i="5"/>
  <c r="AR471" i="5"/>
  <c r="Z471" i="5"/>
  <c r="H471" i="5"/>
  <c r="AX470" i="5"/>
  <c r="AE470" i="5"/>
  <c r="M470" i="5"/>
  <c r="BC469" i="5"/>
  <c r="AJ469" i="5"/>
  <c r="R469" i="5"/>
  <c r="AP468" i="5"/>
  <c r="W468" i="5"/>
  <c r="BM467" i="5"/>
  <c r="AU467" i="5"/>
  <c r="AB467" i="5"/>
  <c r="J467" i="5"/>
  <c r="AZ466" i="5"/>
  <c r="AH466" i="5"/>
  <c r="O466" i="5"/>
  <c r="AP465" i="5"/>
  <c r="AA465" i="5"/>
  <c r="K465" i="5"/>
  <c r="AQ464" i="5"/>
  <c r="AC464" i="5"/>
  <c r="N464" i="5"/>
  <c r="BF463" i="5"/>
  <c r="AR463" i="5"/>
  <c r="AD463" i="5"/>
  <c r="P463" i="5"/>
  <c r="BI462" i="5"/>
  <c r="AS462" i="5"/>
  <c r="AE462" i="5"/>
  <c r="P462" i="5"/>
  <c r="BK461" i="5"/>
  <c r="AV461" i="5"/>
  <c r="AF461" i="5"/>
  <c r="R461" i="5"/>
  <c r="BK460" i="5"/>
  <c r="AX460" i="5"/>
  <c r="AI460" i="5"/>
  <c r="S460" i="5"/>
  <c r="BM459" i="5"/>
  <c r="AJ459" i="5"/>
  <c r="V459" i="5"/>
  <c r="BN458" i="5"/>
  <c r="AK458" i="5"/>
  <c r="W458" i="5"/>
  <c r="H458" i="5"/>
  <c r="AZ457" i="5"/>
  <c r="AM457" i="5"/>
  <c r="X457" i="5"/>
  <c r="J457" i="5"/>
  <c r="BC456" i="5"/>
  <c r="AM456" i="5"/>
  <c r="Z456" i="5"/>
  <c r="K456" i="5"/>
  <c r="BF455" i="5"/>
  <c r="AS455" i="5"/>
  <c r="AE455" i="5"/>
  <c r="S455" i="5"/>
  <c r="BN454" i="5"/>
  <c r="BB454" i="5"/>
  <c r="AO454" i="5"/>
  <c r="AA454" i="5"/>
  <c r="O454" i="5"/>
  <c r="BJ453" i="5"/>
  <c r="AX453" i="5"/>
  <c r="AK453" i="5"/>
  <c r="W453" i="5"/>
  <c r="K453" i="5"/>
  <c r="BF452" i="5"/>
  <c r="AG452" i="5"/>
  <c r="S452" i="5"/>
  <c r="G452" i="5"/>
  <c r="BB451" i="5"/>
  <c r="AC451" i="5"/>
  <c r="O451" i="5"/>
  <c r="BK450" i="5"/>
  <c r="AX450" i="5"/>
  <c r="AL450" i="5"/>
  <c r="Y450" i="5"/>
  <c r="K450" i="5"/>
  <c r="BG449" i="5"/>
  <c r="AT449" i="5"/>
  <c r="AH449" i="5"/>
  <c r="U449" i="5"/>
  <c r="G449" i="5"/>
  <c r="BC448" i="5"/>
  <c r="AD448" i="5"/>
  <c r="Q448" i="5"/>
  <c r="BK447" i="5"/>
  <c r="AY447" i="5"/>
  <c r="Z447" i="5"/>
  <c r="M447" i="5"/>
  <c r="BG446" i="5"/>
  <c r="AU446" i="5"/>
  <c r="AH446" i="5"/>
  <c r="V446" i="5"/>
  <c r="I446" i="5"/>
  <c r="BC445" i="5"/>
  <c r="AQ445" i="5"/>
  <c r="AD445" i="5"/>
  <c r="R445" i="5"/>
  <c r="BM444" i="5"/>
  <c r="AY444" i="5"/>
  <c r="AM444" i="5"/>
  <c r="Z444" i="5"/>
  <c r="N444" i="5"/>
  <c r="BI443" i="5"/>
  <c r="AU443" i="5"/>
  <c r="V443" i="5"/>
  <c r="J443" i="5"/>
  <c r="BE442" i="5"/>
  <c r="AQ442" i="5"/>
  <c r="AE442" i="5"/>
  <c r="R442" i="5"/>
  <c r="BN441" i="5"/>
  <c r="BA441" i="5"/>
  <c r="AM441" i="5"/>
  <c r="AA441" i="5"/>
  <c r="N441" i="5"/>
  <c r="BJ440" i="5"/>
  <c r="AW440" i="5"/>
  <c r="AI440" i="5"/>
  <c r="W440" i="5"/>
  <c r="J440" i="5"/>
  <c r="BF439" i="5"/>
  <c r="AS439" i="5"/>
  <c r="S439" i="5"/>
  <c r="BN438" i="5"/>
  <c r="BB438" i="5"/>
  <c r="AO438" i="5"/>
  <c r="AA438" i="5"/>
  <c r="O438" i="5"/>
  <c r="BJ437" i="5"/>
  <c r="AX437" i="5"/>
  <c r="AK437" i="5"/>
  <c r="W437" i="5"/>
  <c r="K437" i="5"/>
  <c r="BF436" i="5"/>
  <c r="AT436" i="5"/>
  <c r="AG436" i="5"/>
  <c r="S436" i="5"/>
  <c r="G436" i="5"/>
  <c r="BB435" i="5"/>
  <c r="AP435" i="5"/>
  <c r="O435" i="5"/>
  <c r="BK434" i="5"/>
  <c r="AX434" i="5"/>
  <c r="AL434" i="5"/>
  <c r="K434" i="5"/>
  <c r="BG433" i="5"/>
  <c r="AT433" i="5"/>
  <c r="AH433" i="5"/>
  <c r="U433" i="5"/>
  <c r="G433" i="5"/>
  <c r="BC432" i="5"/>
  <c r="AP432" i="5"/>
  <c r="AD432" i="5"/>
  <c r="Q432" i="5"/>
  <c r="BK431" i="5"/>
  <c r="AY431" i="5"/>
  <c r="AL431" i="5"/>
  <c r="Z431" i="5"/>
  <c r="M431" i="5"/>
  <c r="BG430" i="5"/>
  <c r="AU430" i="5"/>
  <c r="AH430" i="5"/>
  <c r="I430" i="5"/>
  <c r="BC429" i="5"/>
  <c r="AQ429" i="5"/>
  <c r="AD429" i="5"/>
  <c r="R429" i="5"/>
  <c r="BM428" i="5"/>
  <c r="AY428" i="5"/>
  <c r="AM428" i="5"/>
  <c r="Z428" i="5"/>
  <c r="N428" i="5"/>
  <c r="BI427" i="5"/>
  <c r="AU427" i="5"/>
  <c r="AI427" i="5"/>
  <c r="V427" i="5"/>
  <c r="J427" i="5"/>
  <c r="BE426" i="5"/>
  <c r="AQ426" i="5"/>
  <c r="AE426" i="5"/>
  <c r="BN425" i="5"/>
  <c r="BA425" i="5"/>
  <c r="AM425" i="5"/>
  <c r="AA425" i="5"/>
  <c r="N425" i="5"/>
  <c r="BJ424" i="5"/>
  <c r="AW424" i="5"/>
  <c r="AI424" i="5"/>
  <c r="W424" i="5"/>
  <c r="J424" i="5"/>
  <c r="BF423" i="5"/>
  <c r="AS423" i="5"/>
  <c r="AE423" i="5"/>
  <c r="S423" i="5"/>
  <c r="BN422" i="5"/>
  <c r="BB422" i="5"/>
  <c r="AO422" i="5"/>
  <c r="AA422" i="5"/>
  <c r="BJ421" i="5"/>
  <c r="AX421" i="5"/>
  <c r="AK421" i="5"/>
  <c r="W421" i="5"/>
  <c r="K421" i="5"/>
  <c r="BF420" i="5"/>
  <c r="AT420" i="5"/>
  <c r="AG420" i="5"/>
  <c r="S420" i="5"/>
  <c r="G420" i="5"/>
  <c r="BB419" i="5"/>
  <c r="AP419" i="5"/>
  <c r="AC419" i="5"/>
  <c r="O419" i="5"/>
  <c r="BK418" i="5"/>
  <c r="AX418" i="5"/>
  <c r="AL418" i="5"/>
  <c r="Y418" i="5"/>
  <c r="BG417" i="5"/>
  <c r="AT417" i="5"/>
  <c r="AH417" i="5"/>
  <c r="U417" i="5"/>
  <c r="G417" i="5"/>
  <c r="O535" i="5"/>
  <c r="AM531" i="5"/>
  <c r="BL527" i="5"/>
  <c r="BC515" i="5"/>
  <c r="M513" i="5"/>
  <c r="AG510" i="5"/>
  <c r="BB507" i="5"/>
  <c r="J505" i="5"/>
  <c r="AC502" i="5"/>
  <c r="AU499" i="5"/>
  <c r="AW497" i="5"/>
  <c r="G495" i="5"/>
  <c r="AT493" i="5"/>
  <c r="AG492" i="5"/>
  <c r="AD491" i="5"/>
  <c r="AF490" i="5"/>
  <c r="AH489" i="5"/>
  <c r="AK488" i="5"/>
  <c r="AQ487" i="5"/>
  <c r="BD486" i="5"/>
  <c r="G486" i="5"/>
  <c r="T485" i="5"/>
  <c r="AF484" i="5"/>
  <c r="AS483" i="5"/>
  <c r="BE482" i="5"/>
  <c r="U482" i="5"/>
  <c r="AW481" i="5"/>
  <c r="U481" i="5"/>
  <c r="AT480" i="5"/>
  <c r="AR479" i="5"/>
  <c r="AK478" i="5"/>
  <c r="AN475" i="5"/>
  <c r="R475" i="5"/>
  <c r="AZ474" i="5"/>
  <c r="AA474" i="5"/>
  <c r="AM473" i="5"/>
  <c r="N473" i="5"/>
  <c r="BC472" i="5"/>
  <c r="AK472" i="5"/>
  <c r="S472" i="5"/>
  <c r="BH471" i="5"/>
  <c r="AP471" i="5"/>
  <c r="X471" i="5"/>
  <c r="BN470" i="5"/>
  <c r="AU470" i="5"/>
  <c r="AC470" i="5"/>
  <c r="K470" i="5"/>
  <c r="AZ469" i="5"/>
  <c r="AH469" i="5"/>
  <c r="P469" i="5"/>
  <c r="BF468" i="5"/>
  <c r="AM468" i="5"/>
  <c r="U468" i="5"/>
  <c r="BK467" i="5"/>
  <c r="AR467" i="5"/>
  <c r="Z467" i="5"/>
  <c r="H467" i="5"/>
  <c r="AX466" i="5"/>
  <c r="AE466" i="5"/>
  <c r="M466" i="5"/>
  <c r="BC465" i="5"/>
  <c r="AM465" i="5"/>
  <c r="Y465" i="5"/>
  <c r="J465" i="5"/>
  <c r="AP464" i="5"/>
  <c r="Z464" i="5"/>
  <c r="L464" i="5"/>
  <c r="AQ463" i="5"/>
  <c r="AB463" i="5"/>
  <c r="L463" i="5"/>
  <c r="BG462" i="5"/>
  <c r="AR462" i="5"/>
  <c r="AD462" i="5"/>
  <c r="O462" i="5"/>
  <c r="BG461" i="5"/>
  <c r="AT461" i="5"/>
  <c r="AE461" i="5"/>
  <c r="Q461" i="5"/>
  <c r="BJ460" i="5"/>
  <c r="AT460" i="5"/>
  <c r="AF460" i="5"/>
  <c r="R460" i="5"/>
  <c r="BL459" i="5"/>
  <c r="AW459" i="5"/>
  <c r="AG459" i="5"/>
  <c r="S459" i="5"/>
  <c r="BL458" i="5"/>
  <c r="AJ458" i="5"/>
  <c r="T458" i="5"/>
  <c r="BN457" i="5"/>
  <c r="AL457" i="5"/>
  <c r="W457" i="5"/>
  <c r="G457" i="5"/>
  <c r="BA456" i="5"/>
  <c r="AL456" i="5"/>
  <c r="X456" i="5"/>
  <c r="J456" i="5"/>
  <c r="BC455" i="5"/>
  <c r="AQ455" i="5"/>
  <c r="AD455" i="5"/>
  <c r="R455" i="5"/>
  <c r="BM454" i="5"/>
  <c r="AY454" i="5"/>
  <c r="AM454" i="5"/>
  <c r="Z454" i="5"/>
  <c r="N454" i="5"/>
  <c r="BI453" i="5"/>
  <c r="AI453" i="5"/>
  <c r="V453" i="5"/>
  <c r="J453" i="5"/>
  <c r="BE452" i="5"/>
  <c r="AE452" i="5"/>
  <c r="R452" i="5"/>
  <c r="BN451" i="5"/>
  <c r="BA451" i="5"/>
  <c r="AM451" i="5"/>
  <c r="AA451" i="5"/>
  <c r="N451" i="5"/>
  <c r="BJ450" i="5"/>
  <c r="AW450" i="5"/>
  <c r="AI450" i="5"/>
  <c r="W450" i="5"/>
  <c r="J450" i="5"/>
  <c r="BF449" i="5"/>
  <c r="AS449" i="5"/>
  <c r="AE449" i="5"/>
  <c r="S449" i="5"/>
  <c r="BN448" i="5"/>
  <c r="BB448" i="5"/>
  <c r="AA448" i="5"/>
  <c r="O448" i="5"/>
  <c r="BJ447" i="5"/>
  <c r="AX447" i="5"/>
  <c r="AK447" i="5"/>
  <c r="W447" i="5"/>
  <c r="K447" i="5"/>
  <c r="BF446" i="5"/>
  <c r="AT446" i="5"/>
  <c r="AG446" i="5"/>
  <c r="S446" i="5"/>
  <c r="G446" i="5"/>
  <c r="BB445" i="5"/>
  <c r="AP445" i="5"/>
  <c r="AC445" i="5"/>
  <c r="O445" i="5"/>
  <c r="BK444" i="5"/>
  <c r="AX444" i="5"/>
  <c r="Y444" i="5"/>
  <c r="K444" i="5"/>
  <c r="BG443" i="5"/>
  <c r="AT443" i="5"/>
  <c r="U443" i="5"/>
  <c r="G443" i="5"/>
  <c r="BC442" i="5"/>
  <c r="AP442" i="5"/>
  <c r="AD442" i="5"/>
  <c r="Q442" i="5"/>
  <c r="BK441" i="5"/>
  <c r="AY441" i="5"/>
  <c r="AL441" i="5"/>
  <c r="Z441" i="5"/>
  <c r="M441" i="5"/>
  <c r="BG440" i="5"/>
  <c r="AU440" i="5"/>
  <c r="V440" i="5"/>
  <c r="I440" i="5"/>
  <c r="BC439" i="5"/>
  <c r="AQ439" i="5"/>
  <c r="R439" i="5"/>
  <c r="BM438" i="5"/>
  <c r="AY438" i="5"/>
  <c r="AM438" i="5"/>
  <c r="Z438" i="5"/>
  <c r="N438" i="5"/>
  <c r="BI437" i="5"/>
  <c r="AU437" i="5"/>
  <c r="AI437" i="5"/>
  <c r="V437" i="5"/>
  <c r="J437" i="5"/>
  <c r="BE436" i="5"/>
  <c r="AQ436" i="5"/>
  <c r="AE436" i="5"/>
  <c r="R436" i="5"/>
  <c r="BN435" i="5"/>
  <c r="BA435" i="5"/>
  <c r="AM435" i="5"/>
  <c r="N435" i="5"/>
  <c r="BJ434" i="5"/>
  <c r="AW434" i="5"/>
  <c r="AI434" i="5"/>
  <c r="W434" i="5"/>
  <c r="J434" i="5"/>
  <c r="BF433" i="5"/>
  <c r="AS433" i="5"/>
  <c r="AE433" i="5"/>
  <c r="S433" i="5"/>
  <c r="BN432" i="5"/>
  <c r="BB432" i="5"/>
  <c r="AO432" i="5"/>
  <c r="AA432" i="5"/>
  <c r="O432" i="5"/>
  <c r="BJ431" i="5"/>
  <c r="AX431" i="5"/>
  <c r="AK431" i="5"/>
  <c r="K431" i="5"/>
  <c r="BF430" i="5"/>
  <c r="AT430" i="5"/>
  <c r="AG430" i="5"/>
  <c r="S430" i="5"/>
  <c r="G430" i="5"/>
  <c r="BB429" i="5"/>
  <c r="AP429" i="5"/>
  <c r="AC429" i="5"/>
  <c r="O429" i="5"/>
  <c r="BK428" i="5"/>
  <c r="AX428" i="5"/>
  <c r="AL428" i="5"/>
  <c r="Y428" i="5"/>
  <c r="K428" i="5"/>
  <c r="BG427" i="5"/>
  <c r="AT427" i="5"/>
  <c r="AH427" i="5"/>
  <c r="G427" i="5"/>
  <c r="BC426" i="5"/>
  <c r="AP426" i="5"/>
  <c r="AD426" i="5"/>
  <c r="BK425" i="5"/>
  <c r="AY425" i="5"/>
  <c r="AL425" i="5"/>
  <c r="Z425" i="5"/>
  <c r="M425" i="5"/>
  <c r="BG424" i="5"/>
  <c r="AU424" i="5"/>
  <c r="AH424" i="5"/>
  <c r="V424" i="5"/>
  <c r="I424" i="5"/>
  <c r="BC423" i="5"/>
  <c r="AQ423" i="5"/>
  <c r="AD423" i="5"/>
  <c r="R423" i="5"/>
  <c r="BM422" i="5"/>
  <c r="AY422" i="5"/>
  <c r="AM422" i="5"/>
  <c r="Z422" i="5"/>
  <c r="BI421" i="5"/>
  <c r="AU421" i="5"/>
  <c r="AI421" i="5"/>
  <c r="V421" i="5"/>
  <c r="J421" i="5"/>
  <c r="BE420" i="5"/>
  <c r="AQ420" i="5"/>
  <c r="AE420" i="5"/>
  <c r="R420" i="5"/>
  <c r="BN419" i="5"/>
  <c r="BA419" i="5"/>
  <c r="AM419" i="5"/>
  <c r="AA419" i="5"/>
  <c r="N419" i="5"/>
  <c r="BJ418" i="5"/>
  <c r="AW418" i="5"/>
  <c r="AI418" i="5"/>
  <c r="W418" i="5"/>
  <c r="BF417" i="5"/>
  <c r="AS417" i="5"/>
  <c r="AE417" i="5"/>
  <c r="S417" i="5"/>
  <c r="AS534" i="5"/>
  <c r="M531" i="5"/>
  <c r="AN527" i="5"/>
  <c r="AG524" i="5"/>
  <c r="AC521" i="5"/>
  <c r="W518" i="5"/>
  <c r="AJ515" i="5"/>
  <c r="BC512" i="5"/>
  <c r="M510" i="5"/>
  <c r="AE507" i="5"/>
  <c r="AX504" i="5"/>
  <c r="I502" i="5"/>
  <c r="J496" i="5"/>
  <c r="AW494" i="5"/>
  <c r="AB493" i="5"/>
  <c r="R492" i="5"/>
  <c r="P491" i="5"/>
  <c r="S490" i="5"/>
  <c r="W488" i="5"/>
  <c r="AG487" i="5"/>
  <c r="AT486" i="5"/>
  <c r="BF485" i="5"/>
  <c r="J485" i="5"/>
  <c r="V484" i="5"/>
  <c r="AI483" i="5"/>
  <c r="AW482" i="5"/>
  <c r="T482" i="5"/>
  <c r="AT481" i="5"/>
  <c r="AR480" i="5"/>
  <c r="AJ479" i="5"/>
  <c r="H479" i="5"/>
  <c r="AG478" i="5"/>
  <c r="AL475" i="5"/>
  <c r="L475" i="5"/>
  <c r="AY474" i="5"/>
  <c r="X474" i="5"/>
  <c r="BG473" i="5"/>
  <c r="AL473" i="5"/>
  <c r="K473" i="5"/>
  <c r="BA472" i="5"/>
  <c r="AI472" i="5"/>
  <c r="P472" i="5"/>
  <c r="BF471" i="5"/>
  <c r="AN471" i="5"/>
  <c r="V471" i="5"/>
  <c r="AS470" i="5"/>
  <c r="AA470" i="5"/>
  <c r="H470" i="5"/>
  <c r="AX469" i="5"/>
  <c r="AF469" i="5"/>
  <c r="N469" i="5"/>
  <c r="BC468" i="5"/>
  <c r="AK468" i="5"/>
  <c r="S468" i="5"/>
  <c r="AP467" i="5"/>
  <c r="X467" i="5"/>
  <c r="BN466" i="5"/>
  <c r="AU466" i="5"/>
  <c r="AC466" i="5"/>
  <c r="K466" i="5"/>
  <c r="AZ465" i="5"/>
  <c r="AL465" i="5"/>
  <c r="X465" i="5"/>
  <c r="I465" i="5"/>
  <c r="BA464" i="5"/>
  <c r="AM464" i="5"/>
  <c r="X464" i="5"/>
  <c r="K464" i="5"/>
  <c r="AN463" i="5"/>
  <c r="Z463" i="5"/>
  <c r="K463" i="5"/>
  <c r="BF462" i="5"/>
  <c r="AQ462" i="5"/>
  <c r="AA462" i="5"/>
  <c r="M462" i="5"/>
  <c r="BF461" i="5"/>
  <c r="AR461" i="5"/>
  <c r="AD461" i="5"/>
  <c r="N461" i="5"/>
  <c r="BH460" i="5"/>
  <c r="AS460" i="5"/>
  <c r="AE460" i="5"/>
  <c r="P460" i="5"/>
  <c r="BH459" i="5"/>
  <c r="AU459" i="5"/>
  <c r="AF459" i="5"/>
  <c r="R459" i="5"/>
  <c r="BK458" i="5"/>
  <c r="AU458" i="5"/>
  <c r="AH458" i="5"/>
  <c r="S458" i="5"/>
  <c r="BM457" i="5"/>
  <c r="AH457" i="5"/>
  <c r="T457" i="5"/>
  <c r="BN456" i="5"/>
  <c r="AZ456" i="5"/>
  <c r="AK456" i="5"/>
  <c r="U456" i="5"/>
  <c r="G456" i="5"/>
  <c r="BB455" i="5"/>
  <c r="AP455" i="5"/>
  <c r="AC455" i="5"/>
  <c r="O455" i="5"/>
  <c r="BK454" i="5"/>
  <c r="AX454" i="5"/>
  <c r="AL454" i="5"/>
  <c r="Y454" i="5"/>
  <c r="K454" i="5"/>
  <c r="BG453" i="5"/>
  <c r="AH453" i="5"/>
  <c r="U453" i="5"/>
  <c r="G453" i="5"/>
  <c r="BC452" i="5"/>
  <c r="AP452" i="5"/>
  <c r="AD452" i="5"/>
  <c r="Q452" i="5"/>
  <c r="BK451" i="5"/>
  <c r="AY451" i="5"/>
  <c r="AL451" i="5"/>
  <c r="Z451" i="5"/>
  <c r="M451" i="5"/>
  <c r="BG450" i="5"/>
  <c r="AU450" i="5"/>
  <c r="AH450" i="5"/>
  <c r="V450" i="5"/>
  <c r="I450" i="5"/>
  <c r="BC449" i="5"/>
  <c r="AD449" i="5"/>
  <c r="R449" i="5"/>
  <c r="BM448" i="5"/>
  <c r="AY448" i="5"/>
  <c r="Z448" i="5"/>
  <c r="N448" i="5"/>
  <c r="BI447" i="5"/>
  <c r="AU447" i="5"/>
  <c r="AI447" i="5"/>
  <c r="V447" i="5"/>
  <c r="J447" i="5"/>
  <c r="BE446" i="5"/>
  <c r="AQ446" i="5"/>
  <c r="AE446" i="5"/>
  <c r="R446" i="5"/>
  <c r="BN445" i="5"/>
  <c r="BA445" i="5"/>
  <c r="AA445" i="5"/>
  <c r="N445" i="5"/>
  <c r="BJ444" i="5"/>
  <c r="AW444" i="5"/>
  <c r="W444" i="5"/>
  <c r="J444" i="5"/>
  <c r="BF443" i="5"/>
  <c r="AS443" i="5"/>
  <c r="AE443" i="5"/>
  <c r="S443" i="5"/>
  <c r="BN442" i="5"/>
  <c r="BB442" i="5"/>
  <c r="AO442" i="5"/>
  <c r="AA442" i="5"/>
  <c r="O442" i="5"/>
  <c r="BJ441" i="5"/>
  <c r="AX441" i="5"/>
  <c r="AK441" i="5"/>
  <c r="W441" i="5"/>
  <c r="K441" i="5"/>
  <c r="BF440" i="5"/>
  <c r="AT440" i="5"/>
  <c r="S440" i="5"/>
  <c r="G440" i="5"/>
  <c r="BB439" i="5"/>
  <c r="AP439" i="5"/>
  <c r="AC439" i="5"/>
  <c r="O439" i="5"/>
  <c r="BK438" i="5"/>
  <c r="AX438" i="5"/>
  <c r="AL438" i="5"/>
  <c r="Y438" i="5"/>
  <c r="K438" i="5"/>
  <c r="BG437" i="5"/>
  <c r="AT437" i="5"/>
  <c r="AH437" i="5"/>
  <c r="U437" i="5"/>
  <c r="G437" i="5"/>
  <c r="BC436" i="5"/>
  <c r="AP436" i="5"/>
  <c r="Q436" i="5"/>
  <c r="BK435" i="5"/>
  <c r="AY435" i="5"/>
  <c r="AL435" i="5"/>
  <c r="M435" i="5"/>
  <c r="BG434" i="5"/>
  <c r="AU434" i="5"/>
  <c r="AH434" i="5"/>
  <c r="V434" i="5"/>
  <c r="I434" i="5"/>
  <c r="BC433" i="5"/>
  <c r="AQ433" i="5"/>
  <c r="AD433" i="5"/>
  <c r="R433" i="5"/>
  <c r="BM432" i="5"/>
  <c r="AY432" i="5"/>
  <c r="AM432" i="5"/>
  <c r="N432" i="5"/>
  <c r="BI431" i="5"/>
  <c r="AU431" i="5"/>
  <c r="AI431" i="5"/>
  <c r="J431" i="5"/>
  <c r="BE430" i="5"/>
  <c r="AQ430" i="5"/>
  <c r="AE430" i="5"/>
  <c r="R430" i="5"/>
  <c r="BN429" i="5"/>
  <c r="BA429" i="5"/>
  <c r="AM429" i="5"/>
  <c r="AA429" i="5"/>
  <c r="N429" i="5"/>
  <c r="BJ428" i="5"/>
  <c r="AW428" i="5"/>
  <c r="AI428" i="5"/>
  <c r="W428" i="5"/>
  <c r="J428" i="5"/>
  <c r="BF427" i="5"/>
  <c r="AS427" i="5"/>
  <c r="AE427" i="5"/>
  <c r="BN426" i="5"/>
  <c r="BB426" i="5"/>
  <c r="AO426" i="5"/>
  <c r="AA426" i="5"/>
  <c r="O426" i="5"/>
  <c r="BJ425" i="5"/>
  <c r="AX425" i="5"/>
  <c r="AK425" i="5"/>
  <c r="W425" i="5"/>
  <c r="K425" i="5"/>
  <c r="BF424" i="5"/>
  <c r="AT424" i="5"/>
  <c r="AG424" i="5"/>
  <c r="S424" i="5"/>
  <c r="G424" i="5"/>
  <c r="BB423" i="5"/>
  <c r="AP423" i="5"/>
  <c r="AC423" i="5"/>
  <c r="BK422" i="5"/>
  <c r="AX422" i="5"/>
  <c r="AL422" i="5"/>
  <c r="Y422" i="5"/>
  <c r="K422" i="5"/>
  <c r="BG421" i="5"/>
  <c r="AT421" i="5"/>
  <c r="AH421" i="5"/>
  <c r="U421" i="5"/>
  <c r="G421" i="5"/>
  <c r="BC420" i="5"/>
  <c r="AP420" i="5"/>
  <c r="AD420" i="5"/>
  <c r="Q420" i="5"/>
  <c r="BK419" i="5"/>
  <c r="AY419" i="5"/>
  <c r="AL419" i="5"/>
  <c r="Z419" i="5"/>
  <c r="BG418" i="5"/>
  <c r="AU418" i="5"/>
  <c r="AH418" i="5"/>
  <c r="V418" i="5"/>
  <c r="BC417" i="5"/>
  <c r="AQ417" i="5"/>
  <c r="AD417" i="5"/>
  <c r="R417" i="5"/>
  <c r="V534" i="5"/>
  <c r="AZ509" i="5"/>
  <c r="BE485" i="5"/>
  <c r="AK480" i="5"/>
  <c r="J473" i="5"/>
  <c r="AR470" i="5"/>
  <c r="R468" i="5"/>
  <c r="AY465" i="5"/>
  <c r="BE461" i="5"/>
  <c r="BG459" i="5"/>
  <c r="BJ457" i="5"/>
  <c r="BN455" i="5"/>
  <c r="W454" i="5"/>
  <c r="AO452" i="5"/>
  <c r="BF450" i="5"/>
  <c r="O449" i="5"/>
  <c r="AH447" i="5"/>
  <c r="AY445" i="5"/>
  <c r="I444" i="5"/>
  <c r="Z442" i="5"/>
  <c r="AQ440" i="5"/>
  <c r="BJ438" i="5"/>
  <c r="S437" i="5"/>
  <c r="AK435" i="5"/>
  <c r="BB433" i="5"/>
  <c r="K432" i="5"/>
  <c r="AD430" i="5"/>
  <c r="AU428" i="5"/>
  <c r="BM426" i="5"/>
  <c r="V425" i="5"/>
  <c r="AM423" i="5"/>
  <c r="BF421" i="5"/>
  <c r="O420" i="5"/>
  <c r="AG418" i="5"/>
  <c r="AV530" i="5"/>
  <c r="L507" i="5"/>
  <c r="N492" i="5"/>
  <c r="I485" i="5"/>
  <c r="G480" i="5"/>
  <c r="BJ475" i="5"/>
  <c r="AZ472" i="5"/>
  <c r="Z470" i="5"/>
  <c r="AJ465" i="5"/>
  <c r="AM463" i="5"/>
  <c r="AO461" i="5"/>
  <c r="AT459" i="5"/>
  <c r="BA455" i="5"/>
  <c r="J454" i="5"/>
  <c r="AA452" i="5"/>
  <c r="AT450" i="5"/>
  <c r="BK448" i="5"/>
  <c r="U447" i="5"/>
  <c r="BC443" i="5"/>
  <c r="N442" i="5"/>
  <c r="AW438" i="5"/>
  <c r="BN436" i="5"/>
  <c r="W435" i="5"/>
  <c r="AP433" i="5"/>
  <c r="BG431" i="5"/>
  <c r="Q430" i="5"/>
  <c r="AH428" i="5"/>
  <c r="AY426" i="5"/>
  <c r="J425" i="5"/>
  <c r="AA423" i="5"/>
  <c r="AS421" i="5"/>
  <c r="BJ419" i="5"/>
  <c r="S418" i="5"/>
  <c r="N527" i="5"/>
  <c r="AE504" i="5"/>
  <c r="O491" i="5"/>
  <c r="S484" i="5"/>
  <c r="AH479" i="5"/>
  <c r="AJ475" i="5"/>
  <c r="AH472" i="5"/>
  <c r="G470" i="5"/>
  <c r="AO467" i="5"/>
  <c r="T465" i="5"/>
  <c r="Y463" i="5"/>
  <c r="AA461" i="5"/>
  <c r="AE459" i="5"/>
  <c r="AG457" i="5"/>
  <c r="AM455" i="5"/>
  <c r="BF453" i="5"/>
  <c r="O452" i="5"/>
  <c r="AG450" i="5"/>
  <c r="AX448" i="5"/>
  <c r="G447" i="5"/>
  <c r="Z445" i="5"/>
  <c r="AQ443" i="5"/>
  <c r="BI441" i="5"/>
  <c r="R440" i="5"/>
  <c r="AI438" i="5"/>
  <c r="BB436" i="5"/>
  <c r="K435" i="5"/>
  <c r="AC433" i="5"/>
  <c r="AT431" i="5"/>
  <c r="BK429" i="5"/>
  <c r="AM426" i="5"/>
  <c r="BE424" i="5"/>
  <c r="AE421" i="5"/>
  <c r="AX419" i="5"/>
  <c r="G418" i="5"/>
  <c r="G524" i="5"/>
  <c r="AX501" i="5"/>
  <c r="Q490" i="5"/>
  <c r="AE483" i="5"/>
  <c r="BJ478" i="5"/>
  <c r="J475" i="5"/>
  <c r="O472" i="5"/>
  <c r="AW469" i="5"/>
  <c r="W467" i="5"/>
  <c r="G465" i="5"/>
  <c r="J463" i="5"/>
  <c r="L461" i="5"/>
  <c r="O459" i="5"/>
  <c r="S457" i="5"/>
  <c r="AA455" i="5"/>
  <c r="BJ451" i="5"/>
  <c r="S450" i="5"/>
  <c r="AL448" i="5"/>
  <c r="BC446" i="5"/>
  <c r="M445" i="5"/>
  <c r="AD443" i="5"/>
  <c r="AU441" i="5"/>
  <c r="BN439" i="5"/>
  <c r="W438" i="5"/>
  <c r="AO436" i="5"/>
  <c r="BF434" i="5"/>
  <c r="O433" i="5"/>
  <c r="AH431" i="5"/>
  <c r="AY429" i="5"/>
  <c r="I428" i="5"/>
  <c r="Z426" i="5"/>
  <c r="AQ424" i="5"/>
  <c r="BJ422" i="5"/>
  <c r="S421" i="5"/>
  <c r="AK419" i="5"/>
  <c r="BB417" i="5"/>
  <c r="G499" i="5"/>
  <c r="R489" i="5"/>
  <c r="AS482" i="5"/>
  <c r="AF478" i="5"/>
  <c r="AS474" i="5"/>
  <c r="BE471" i="5"/>
  <c r="AE469" i="5"/>
  <c r="BL466" i="5"/>
  <c r="AZ464" i="5"/>
  <c r="BG460" i="5"/>
  <c r="BI458" i="5"/>
  <c r="BL456" i="5"/>
  <c r="N455" i="5"/>
  <c r="AE453" i="5"/>
  <c r="AX451" i="5"/>
  <c r="G450" i="5"/>
  <c r="Y448" i="5"/>
  <c r="AP446" i="5"/>
  <c r="BG444" i="5"/>
  <c r="R443" i="5"/>
  <c r="BA439" i="5"/>
  <c r="J438" i="5"/>
  <c r="AT434" i="5"/>
  <c r="BK432" i="5"/>
  <c r="U431" i="5"/>
  <c r="AL429" i="5"/>
  <c r="BC427" i="5"/>
  <c r="N426" i="5"/>
  <c r="AE424" i="5"/>
  <c r="AW422" i="5"/>
  <c r="BN420" i="5"/>
  <c r="W419" i="5"/>
  <c r="AP417" i="5"/>
  <c r="BL517" i="5"/>
  <c r="Z497" i="5"/>
  <c r="W474" i="5"/>
  <c r="AM471" i="5"/>
  <c r="L469" i="5"/>
  <c r="AT466" i="5"/>
  <c r="AL464" i="5"/>
  <c r="AN462" i="5"/>
  <c r="AR460" i="5"/>
  <c r="AT458" i="5"/>
  <c r="BJ454" i="5"/>
  <c r="S453" i="5"/>
  <c r="AK451" i="5"/>
  <c r="BB449" i="5"/>
  <c r="K448" i="5"/>
  <c r="AD446" i="5"/>
  <c r="AU444" i="5"/>
  <c r="BM442" i="5"/>
  <c r="V441" i="5"/>
  <c r="AM439" i="5"/>
  <c r="BF437" i="5"/>
  <c r="O436" i="5"/>
  <c r="AG434" i="5"/>
  <c r="AX432" i="5"/>
  <c r="G431" i="5"/>
  <c r="Z429" i="5"/>
  <c r="AQ427" i="5"/>
  <c r="BI425" i="5"/>
  <c r="AI422" i="5"/>
  <c r="BB420" i="5"/>
  <c r="AC417" i="5"/>
  <c r="O515" i="5"/>
  <c r="G496" i="5"/>
  <c r="AF487" i="5"/>
  <c r="AS481" i="5"/>
  <c r="BE473" i="5"/>
  <c r="T471" i="5"/>
  <c r="BB468" i="5"/>
  <c r="AB466" i="5"/>
  <c r="W464" i="5"/>
  <c r="Z462" i="5"/>
  <c r="AB460" i="5"/>
  <c r="AF458" i="5"/>
  <c r="AI456" i="5"/>
  <c r="AW454" i="5"/>
  <c r="BN452" i="5"/>
  <c r="W451" i="5"/>
  <c r="BG447" i="5"/>
  <c r="Q446" i="5"/>
  <c r="AH444" i="5"/>
  <c r="AY442" i="5"/>
  <c r="J441" i="5"/>
  <c r="AA439" i="5"/>
  <c r="AS437" i="5"/>
  <c r="BJ435" i="5"/>
  <c r="S434" i="5"/>
  <c r="AL432" i="5"/>
  <c r="BC430" i="5"/>
  <c r="M429" i="5"/>
  <c r="AD427" i="5"/>
  <c r="AU425" i="5"/>
  <c r="BN423" i="5"/>
  <c r="W422" i="5"/>
  <c r="AO420" i="5"/>
  <c r="BF418" i="5"/>
  <c r="O417" i="5"/>
  <c r="AJ468" i="5"/>
  <c r="BB452" i="5"/>
  <c r="N439" i="5"/>
  <c r="AI425" i="5"/>
  <c r="AH512" i="5"/>
  <c r="J466" i="5"/>
  <c r="K451" i="5"/>
  <c r="BA423" i="5"/>
  <c r="AS494" i="5"/>
  <c r="G464" i="5"/>
  <c r="AC449" i="5"/>
  <c r="AX435" i="5"/>
  <c r="J422" i="5"/>
  <c r="AS486" i="5"/>
  <c r="L462" i="5"/>
  <c r="AT447" i="5"/>
  <c r="G434" i="5"/>
  <c r="AA420" i="5"/>
  <c r="I481" i="5"/>
  <c r="N460" i="5"/>
  <c r="BK445" i="5"/>
  <c r="AT418" i="5"/>
  <c r="R458" i="5"/>
  <c r="V444" i="5"/>
  <c r="AP430" i="5"/>
  <c r="AF473" i="5"/>
  <c r="T456" i="5"/>
  <c r="AM442" i="5"/>
  <c r="BG428" i="5"/>
  <c r="AI454" i="5"/>
  <c r="BE440" i="5"/>
  <c r="C216" i="5"/>
  <c r="C220" i="5"/>
  <c r="C211" i="5"/>
  <c r="C206" i="5"/>
  <c r="C198" i="5"/>
  <c r="C212" i="5"/>
  <c r="C207" i="5"/>
  <c r="C199" i="5"/>
  <c r="C191" i="5"/>
  <c r="C183" i="5"/>
  <c r="C175" i="5"/>
  <c r="C214" i="5"/>
  <c r="C203" i="5"/>
  <c r="C193" i="5"/>
  <c r="C186" i="5"/>
  <c r="C177" i="5"/>
  <c r="C169" i="5"/>
  <c r="BG157" i="5"/>
  <c r="AY157" i="5"/>
  <c r="AQ157" i="5"/>
  <c r="AI157" i="5"/>
  <c r="AA157" i="5"/>
  <c r="S157" i="5"/>
  <c r="K157" i="5"/>
  <c r="BL156" i="5"/>
  <c r="BD156" i="5"/>
  <c r="AV156" i="5"/>
  <c r="AN156" i="5"/>
  <c r="AF156" i="5"/>
  <c r="X156" i="5"/>
  <c r="P156" i="5"/>
  <c r="H156" i="5"/>
  <c r="BI155" i="5"/>
  <c r="BA155" i="5"/>
  <c r="AS155" i="5"/>
  <c r="AK155" i="5"/>
  <c r="AC155" i="5"/>
  <c r="U155" i="5"/>
  <c r="M155" i="5"/>
  <c r="BN154" i="5"/>
  <c r="BF154" i="5"/>
  <c r="AX154" i="5"/>
  <c r="AP154" i="5"/>
  <c r="AH154" i="5"/>
  <c r="Z154" i="5"/>
  <c r="R154" i="5"/>
  <c r="J154" i="5"/>
  <c r="BC153" i="5"/>
  <c r="AU153" i="5"/>
  <c r="AM153" i="5"/>
  <c r="AE153" i="5"/>
  <c r="W153" i="5"/>
  <c r="O153" i="5"/>
  <c r="G153" i="5"/>
  <c r="BH152" i="5"/>
  <c r="AZ152" i="5"/>
  <c r="AR152" i="5"/>
  <c r="AJ152" i="5"/>
  <c r="AB152" i="5"/>
  <c r="T152" i="5"/>
  <c r="L152" i="5"/>
  <c r="BM151" i="5"/>
  <c r="BE151" i="5"/>
  <c r="AW151" i="5"/>
  <c r="AO151" i="5"/>
  <c r="AG151" i="5"/>
  <c r="Y151" i="5"/>
  <c r="Q151" i="5"/>
  <c r="I151" i="5"/>
  <c r="BJ150" i="5"/>
  <c r="BB150" i="5"/>
  <c r="AT150" i="5"/>
  <c r="AL150" i="5"/>
  <c r="AD150" i="5"/>
  <c r="V150" i="5"/>
  <c r="N150" i="5"/>
  <c r="AY149" i="5"/>
  <c r="AQ149" i="5"/>
  <c r="AI149" i="5"/>
  <c r="AA149" i="5"/>
  <c r="S149" i="5"/>
  <c r="K149" i="5"/>
  <c r="BL148" i="5"/>
  <c r="BD148" i="5"/>
  <c r="AV148" i="5"/>
  <c r="AN148" i="5"/>
  <c r="AF148" i="5"/>
  <c r="X148" i="5"/>
  <c r="P148" i="5"/>
  <c r="H148" i="5"/>
  <c r="BI147" i="5"/>
  <c r="BA147" i="5"/>
  <c r="AS147" i="5"/>
  <c r="AK147" i="5"/>
  <c r="AC147" i="5"/>
  <c r="U147" i="5"/>
  <c r="M147" i="5"/>
  <c r="BN146" i="5"/>
  <c r="BF146" i="5"/>
  <c r="AX146" i="5"/>
  <c r="AP146" i="5"/>
  <c r="AH146" i="5"/>
  <c r="Z146" i="5"/>
  <c r="R146" i="5"/>
  <c r="J146" i="5"/>
  <c r="BK145" i="5"/>
  <c r="AU145" i="5"/>
  <c r="AM145" i="5"/>
  <c r="AE145" i="5"/>
  <c r="W145" i="5"/>
  <c r="O145" i="5"/>
  <c r="G145" i="5"/>
  <c r="BH144" i="5"/>
  <c r="AZ144" i="5"/>
  <c r="AR144" i="5"/>
  <c r="AJ144" i="5"/>
  <c r="AB144" i="5"/>
  <c r="T144" i="5"/>
  <c r="L144" i="5"/>
  <c r="BM143" i="5"/>
  <c r="BE143" i="5"/>
  <c r="AW143" i="5"/>
  <c r="AO143" i="5"/>
  <c r="AG143" i="5"/>
  <c r="Y143" i="5"/>
  <c r="Q143" i="5"/>
  <c r="I143" i="5"/>
  <c r="BJ142" i="5"/>
  <c r="BB142" i="5"/>
  <c r="AT142" i="5"/>
  <c r="AL142" i="5"/>
  <c r="AD142" i="5"/>
  <c r="V142" i="5"/>
  <c r="N142" i="5"/>
  <c r="BG141" i="5"/>
  <c r="AQ141" i="5"/>
  <c r="AI141" i="5"/>
  <c r="AA141" i="5"/>
  <c r="S141" i="5"/>
  <c r="K141" i="5"/>
  <c r="BL140" i="5"/>
  <c r="BD140" i="5"/>
  <c r="AV140" i="5"/>
  <c r="AN140" i="5"/>
  <c r="AF140" i="5"/>
  <c r="X140" i="5"/>
  <c r="P140" i="5"/>
  <c r="H140" i="5"/>
  <c r="BI139" i="5"/>
  <c r="BA139" i="5"/>
  <c r="AS139" i="5"/>
  <c r="AK139" i="5"/>
  <c r="AC139" i="5"/>
  <c r="U139" i="5"/>
  <c r="M139" i="5"/>
  <c r="BN138" i="5"/>
  <c r="BF138" i="5"/>
  <c r="AX138" i="5"/>
  <c r="AP138" i="5"/>
  <c r="AH138" i="5"/>
  <c r="Z138" i="5"/>
  <c r="R138" i="5"/>
  <c r="J138" i="5"/>
  <c r="BK137" i="5"/>
  <c r="BC137" i="5"/>
  <c r="AM137" i="5"/>
  <c r="AE137" i="5"/>
  <c r="W137" i="5"/>
  <c r="O137" i="5"/>
  <c r="G137" i="5"/>
  <c r="BH136" i="5"/>
  <c r="AZ136" i="5"/>
  <c r="AR136" i="5"/>
  <c r="AJ136" i="5"/>
  <c r="AB136" i="5"/>
  <c r="T136" i="5"/>
  <c r="L136" i="5"/>
  <c r="BM135" i="5"/>
  <c r="BE135" i="5"/>
  <c r="AW135" i="5"/>
  <c r="AO135" i="5"/>
  <c r="AG135" i="5"/>
  <c r="Y135" i="5"/>
  <c r="Q135" i="5"/>
  <c r="I135" i="5"/>
  <c r="BJ134" i="5"/>
  <c r="BB134" i="5"/>
  <c r="AT134" i="5"/>
  <c r="AL134" i="5"/>
  <c r="AD134" i="5"/>
  <c r="V134" i="5"/>
  <c r="N134" i="5"/>
  <c r="BG133" i="5"/>
  <c r="AY133" i="5"/>
  <c r="AI133" i="5"/>
  <c r="AA133" i="5"/>
  <c r="S133" i="5"/>
  <c r="K133" i="5"/>
  <c r="BL132" i="5"/>
  <c r="BD132" i="5"/>
  <c r="AV132" i="5"/>
  <c r="AN132" i="5"/>
  <c r="AF132" i="5"/>
  <c r="X132" i="5"/>
  <c r="P132" i="5"/>
  <c r="H132" i="5"/>
  <c r="BI131" i="5"/>
  <c r="BA131" i="5"/>
  <c r="AS131" i="5"/>
  <c r="AK131" i="5"/>
  <c r="AC131" i="5"/>
  <c r="U131" i="5"/>
  <c r="M131" i="5"/>
  <c r="BN130" i="5"/>
  <c r="BF130" i="5"/>
  <c r="AX130" i="5"/>
  <c r="AP130" i="5"/>
  <c r="AH130" i="5"/>
  <c r="Z130" i="5"/>
  <c r="R130" i="5"/>
  <c r="J130" i="5"/>
  <c r="BK129" i="5"/>
  <c r="BC129" i="5"/>
  <c r="AU129" i="5"/>
  <c r="AE129" i="5"/>
  <c r="W129" i="5"/>
  <c r="O129" i="5"/>
  <c r="G129" i="5"/>
  <c r="BH128" i="5"/>
  <c r="AZ128" i="5"/>
  <c r="AR128" i="5"/>
  <c r="AJ128" i="5"/>
  <c r="AB128" i="5"/>
  <c r="T128" i="5"/>
  <c r="L128" i="5"/>
  <c r="BM127" i="5"/>
  <c r="BE127" i="5"/>
  <c r="AW127" i="5"/>
  <c r="AO127" i="5"/>
  <c r="AG127" i="5"/>
  <c r="Y127" i="5"/>
  <c r="Q127" i="5"/>
  <c r="I127" i="5"/>
  <c r="BJ126" i="5"/>
  <c r="BB126" i="5"/>
  <c r="AT126" i="5"/>
  <c r="AL126" i="5"/>
  <c r="AD126" i="5"/>
  <c r="V126" i="5"/>
  <c r="N126" i="5"/>
  <c r="BG125" i="5"/>
  <c r="AY125" i="5"/>
  <c r="AQ125" i="5"/>
  <c r="AA125" i="5"/>
  <c r="S125" i="5"/>
  <c r="K125" i="5"/>
  <c r="BL124" i="5"/>
  <c r="BD124" i="5"/>
  <c r="AV124" i="5"/>
  <c r="AN124" i="5"/>
  <c r="AF124" i="5"/>
  <c r="X124" i="5"/>
  <c r="P124" i="5"/>
  <c r="H124" i="5"/>
  <c r="BI123" i="5"/>
  <c r="BA123" i="5"/>
  <c r="AS123" i="5"/>
  <c r="AK123" i="5"/>
  <c r="AC123" i="5"/>
  <c r="U123" i="5"/>
  <c r="M123" i="5"/>
  <c r="BN122" i="5"/>
  <c r="BF122" i="5"/>
  <c r="AX122" i="5"/>
  <c r="AP122" i="5"/>
  <c r="AH122" i="5"/>
  <c r="Z122" i="5"/>
  <c r="R122" i="5"/>
  <c r="J122" i="5"/>
  <c r="BK121" i="5"/>
  <c r="BC121" i="5"/>
  <c r="AU121" i="5"/>
  <c r="AM121" i="5"/>
  <c r="W121" i="5"/>
  <c r="O121" i="5"/>
  <c r="G121" i="5"/>
  <c r="BH120" i="5"/>
  <c r="AZ120" i="5"/>
  <c r="AR120" i="5"/>
  <c r="AJ120" i="5"/>
  <c r="AB120" i="5"/>
  <c r="T120" i="5"/>
  <c r="L120" i="5"/>
  <c r="BM119" i="5"/>
  <c r="BE119" i="5"/>
  <c r="AW119" i="5"/>
  <c r="AO119" i="5"/>
  <c r="AG119" i="5"/>
  <c r="Y119" i="5"/>
  <c r="Q119" i="5"/>
  <c r="I119" i="5"/>
  <c r="BJ118" i="5"/>
  <c r="BB118" i="5"/>
  <c r="AT118" i="5"/>
  <c r="AL118" i="5"/>
  <c r="AD118" i="5"/>
  <c r="V118" i="5"/>
  <c r="N118" i="5"/>
  <c r="BG117" i="5"/>
  <c r="AY117" i="5"/>
  <c r="AQ117" i="5"/>
  <c r="AI117" i="5"/>
  <c r="S117" i="5"/>
  <c r="K117" i="5"/>
  <c r="BL116" i="5"/>
  <c r="BD116" i="5"/>
  <c r="AV116" i="5"/>
  <c r="AN116" i="5"/>
  <c r="AF116" i="5"/>
  <c r="X116" i="5"/>
  <c r="P116" i="5"/>
  <c r="H116" i="5"/>
  <c r="BI115" i="5"/>
  <c r="BA115" i="5"/>
  <c r="AS115" i="5"/>
  <c r="AK115" i="5"/>
  <c r="AC115" i="5"/>
  <c r="U115" i="5"/>
  <c r="M115" i="5"/>
  <c r="BN114" i="5"/>
  <c r="BF114" i="5"/>
  <c r="AX114" i="5"/>
  <c r="AP114" i="5"/>
  <c r="AH114" i="5"/>
  <c r="Z114" i="5"/>
  <c r="R114" i="5"/>
  <c r="J114" i="5"/>
  <c r="BK113" i="5"/>
  <c r="BC113" i="5"/>
  <c r="AU113" i="5"/>
  <c r="AM113" i="5"/>
  <c r="AE113" i="5"/>
  <c r="O113" i="5"/>
  <c r="G113" i="5"/>
  <c r="BH112" i="5"/>
  <c r="AZ112" i="5"/>
  <c r="AR112" i="5"/>
  <c r="AJ112" i="5"/>
  <c r="AB112" i="5"/>
  <c r="T112" i="5"/>
  <c r="L112" i="5"/>
  <c r="BM111" i="5"/>
  <c r="BE111" i="5"/>
  <c r="AW111" i="5"/>
  <c r="AO111" i="5"/>
  <c r="AG111" i="5"/>
  <c r="Y111" i="5"/>
  <c r="Q111" i="5"/>
  <c r="I111" i="5"/>
  <c r="BJ110" i="5"/>
  <c r="BB110" i="5"/>
  <c r="AT110" i="5"/>
  <c r="AL110" i="5"/>
  <c r="AD110" i="5"/>
  <c r="V110" i="5"/>
  <c r="N110" i="5"/>
  <c r="BG109" i="5"/>
  <c r="AY109" i="5"/>
  <c r="AQ109" i="5"/>
  <c r="AI109" i="5"/>
  <c r="AA109" i="5"/>
  <c r="K109" i="5"/>
  <c r="BL108" i="5"/>
  <c r="BD108" i="5"/>
  <c r="AV108" i="5"/>
  <c r="AN108" i="5"/>
  <c r="AF108" i="5"/>
  <c r="X108" i="5"/>
  <c r="P108" i="5"/>
  <c r="H108" i="5"/>
  <c r="BI107" i="5"/>
  <c r="BA107" i="5"/>
  <c r="AS107" i="5"/>
  <c r="AK107" i="5"/>
  <c r="AC107" i="5"/>
  <c r="U107" i="5"/>
  <c r="M107" i="5"/>
  <c r="BN106" i="5"/>
  <c r="BF106" i="5"/>
  <c r="AX106" i="5"/>
  <c r="AP106" i="5"/>
  <c r="AH106" i="5"/>
  <c r="Z106" i="5"/>
  <c r="R106" i="5"/>
  <c r="J106" i="5"/>
  <c r="BK105" i="5"/>
  <c r="BC105" i="5"/>
  <c r="AU105" i="5"/>
  <c r="AM105" i="5"/>
  <c r="AE105" i="5"/>
  <c r="W105" i="5"/>
  <c r="G105" i="5"/>
  <c r="BH104" i="5"/>
  <c r="AZ104" i="5"/>
  <c r="AR104" i="5"/>
  <c r="AJ104" i="5"/>
  <c r="AB104" i="5"/>
  <c r="T104" i="5"/>
  <c r="L104" i="5"/>
  <c r="BM103" i="5"/>
  <c r="BE103" i="5"/>
  <c r="AW103" i="5"/>
  <c r="AO103" i="5"/>
  <c r="AG103" i="5"/>
  <c r="Y103" i="5"/>
  <c r="Q103" i="5"/>
  <c r="I103" i="5"/>
  <c r="BJ102" i="5"/>
  <c r="BB102" i="5"/>
  <c r="AT102" i="5"/>
  <c r="AL102" i="5"/>
  <c r="AD102" i="5"/>
  <c r="V102" i="5"/>
  <c r="N102" i="5"/>
  <c r="BG101" i="5"/>
  <c r="AY101" i="5"/>
  <c r="AQ101" i="5"/>
  <c r="AI101" i="5"/>
  <c r="AA101" i="5"/>
  <c r="S101" i="5"/>
  <c r="BL100" i="5"/>
  <c r="BD100" i="5"/>
  <c r="AV100" i="5"/>
  <c r="AN100" i="5"/>
  <c r="AF100" i="5"/>
  <c r="X100" i="5"/>
  <c r="P100" i="5"/>
  <c r="H100" i="5"/>
  <c r="BI99" i="5"/>
  <c r="BA99" i="5"/>
  <c r="AS99" i="5"/>
  <c r="AK99" i="5"/>
  <c r="AC99" i="5"/>
  <c r="U99" i="5"/>
  <c r="M99" i="5"/>
  <c r="BK96" i="5"/>
  <c r="BC96" i="5"/>
  <c r="AU96" i="5"/>
  <c r="AM96" i="5"/>
  <c r="AE96" i="5"/>
  <c r="W96" i="5"/>
  <c r="O96" i="5"/>
  <c r="G96" i="5"/>
  <c r="BG95" i="5"/>
  <c r="AY95" i="5"/>
  <c r="AQ95" i="5"/>
  <c r="AI95" i="5"/>
  <c r="AA95" i="5"/>
  <c r="S95" i="5"/>
  <c r="K95" i="5"/>
  <c r="BK94" i="5"/>
  <c r="BC94" i="5"/>
  <c r="AU94" i="5"/>
  <c r="AM94" i="5"/>
  <c r="AE94" i="5"/>
  <c r="W94" i="5"/>
  <c r="O94" i="5"/>
  <c r="G94" i="5"/>
  <c r="BG93" i="5"/>
  <c r="AY93" i="5"/>
  <c r="AQ93" i="5"/>
  <c r="AI93" i="5"/>
  <c r="AA93" i="5"/>
  <c r="S93" i="5"/>
  <c r="K93" i="5"/>
  <c r="BC92" i="5"/>
  <c r="AU92" i="5"/>
  <c r="AM92" i="5"/>
  <c r="AE92" i="5"/>
  <c r="W92" i="5"/>
  <c r="O92" i="5"/>
  <c r="G92" i="5"/>
  <c r="BG91" i="5"/>
  <c r="AY91" i="5"/>
  <c r="AQ91" i="5"/>
  <c r="AI91" i="5"/>
  <c r="AA91" i="5"/>
  <c r="S91" i="5"/>
  <c r="K91" i="5"/>
  <c r="BK90" i="5"/>
  <c r="BC90" i="5"/>
  <c r="AU90" i="5"/>
  <c r="AM90" i="5"/>
  <c r="AE90" i="5"/>
  <c r="W90" i="5"/>
  <c r="O90" i="5"/>
  <c r="G90" i="5"/>
  <c r="AY89" i="5"/>
  <c r="AQ89" i="5"/>
  <c r="AI89" i="5"/>
  <c r="AA89" i="5"/>
  <c r="S89" i="5"/>
  <c r="K89" i="5"/>
  <c r="BK88" i="5"/>
  <c r="BC88" i="5"/>
  <c r="AU88" i="5"/>
  <c r="AM88" i="5"/>
  <c r="AE88" i="5"/>
  <c r="W88" i="5"/>
  <c r="O88" i="5"/>
  <c r="G88" i="5"/>
  <c r="BG87" i="5"/>
  <c r="AY87" i="5"/>
  <c r="AQ87" i="5"/>
  <c r="AI87" i="5"/>
  <c r="AA87" i="5"/>
  <c r="S87" i="5"/>
  <c r="K87" i="5"/>
  <c r="BK86" i="5"/>
  <c r="BC86" i="5"/>
  <c r="AU86" i="5"/>
  <c r="AM86" i="5"/>
  <c r="AE86" i="5"/>
  <c r="W86" i="5"/>
  <c r="O86" i="5"/>
  <c r="G86" i="5"/>
  <c r="BG85" i="5"/>
  <c r="AY85" i="5"/>
  <c r="AQ85" i="5"/>
  <c r="AI85" i="5"/>
  <c r="AA85" i="5"/>
  <c r="S85" i="5"/>
  <c r="K85" i="5"/>
  <c r="BK84" i="5"/>
  <c r="AU84" i="5"/>
  <c r="AM84" i="5"/>
  <c r="AE84" i="5"/>
  <c r="W84" i="5"/>
  <c r="O84" i="5"/>
  <c r="G84" i="5"/>
  <c r="BG83" i="5"/>
  <c r="AY83" i="5"/>
  <c r="AQ83" i="5"/>
  <c r="AI83" i="5"/>
  <c r="AA83" i="5"/>
  <c r="S83" i="5"/>
  <c r="K83" i="5"/>
  <c r="BK82" i="5"/>
  <c r="BC82" i="5"/>
  <c r="AU82" i="5"/>
  <c r="AM82" i="5"/>
  <c r="AE82" i="5"/>
  <c r="W82" i="5"/>
  <c r="O82" i="5"/>
  <c r="G82" i="5"/>
  <c r="BG81" i="5"/>
  <c r="AQ81" i="5"/>
  <c r="AI81" i="5"/>
  <c r="AA81" i="5"/>
  <c r="S81" i="5"/>
  <c r="K81" i="5"/>
  <c r="BK80" i="5"/>
  <c r="BC80" i="5"/>
  <c r="AU80" i="5"/>
  <c r="AM80" i="5"/>
  <c r="AE80" i="5"/>
  <c r="W80" i="5"/>
  <c r="O80" i="5"/>
  <c r="G80" i="5"/>
  <c r="BG79" i="5"/>
  <c r="AY79" i="5"/>
  <c r="AQ79" i="5"/>
  <c r="AI79" i="5"/>
  <c r="AA79" i="5"/>
  <c r="S79" i="5"/>
  <c r="K79" i="5"/>
  <c r="BK78" i="5"/>
  <c r="BC78" i="5"/>
  <c r="AU78" i="5"/>
  <c r="AM78" i="5"/>
  <c r="AE78" i="5"/>
  <c r="W78" i="5"/>
  <c r="O78" i="5"/>
  <c r="G78" i="5"/>
  <c r="BG77" i="5"/>
  <c r="AY77" i="5"/>
  <c r="AQ77" i="5"/>
  <c r="AI77" i="5"/>
  <c r="AA77" i="5"/>
  <c r="S77" i="5"/>
  <c r="K77" i="5"/>
  <c r="BK76" i="5"/>
  <c r="BC76" i="5"/>
  <c r="AM76" i="5"/>
  <c r="AE76" i="5"/>
  <c r="W76" i="5"/>
  <c r="O76" i="5"/>
  <c r="G76" i="5"/>
  <c r="BG75" i="5"/>
  <c r="AY75" i="5"/>
  <c r="AQ75" i="5"/>
  <c r="AI75" i="5"/>
  <c r="AA75" i="5"/>
  <c r="S75" i="5"/>
  <c r="K75" i="5"/>
  <c r="BK74" i="5"/>
  <c r="BC74" i="5"/>
  <c r="AU74" i="5"/>
  <c r="AM74" i="5"/>
  <c r="AE74" i="5"/>
  <c r="W74" i="5"/>
  <c r="O74" i="5"/>
  <c r="G74" i="5"/>
  <c r="BG73" i="5"/>
  <c r="AY73" i="5"/>
  <c r="AI73" i="5"/>
  <c r="AA73" i="5"/>
  <c r="S73" i="5"/>
  <c r="K73" i="5"/>
  <c r="BK72" i="5"/>
  <c r="BC72" i="5"/>
  <c r="AU72" i="5"/>
  <c r="AM72" i="5"/>
  <c r="AE72" i="5"/>
  <c r="W72" i="5"/>
  <c r="O72" i="5"/>
  <c r="G72" i="5"/>
  <c r="BG71" i="5"/>
  <c r="AY71" i="5"/>
  <c r="AQ71" i="5"/>
  <c r="AI71" i="5"/>
  <c r="AA71" i="5"/>
  <c r="S71" i="5"/>
  <c r="K71" i="5"/>
  <c r="BK70" i="5"/>
  <c r="BC70" i="5"/>
  <c r="AU70" i="5"/>
  <c r="AM70" i="5"/>
  <c r="AE70" i="5"/>
  <c r="W70" i="5"/>
  <c r="O70" i="5"/>
  <c r="G70" i="5"/>
  <c r="BG69" i="5"/>
  <c r="AY69" i="5"/>
  <c r="AQ69" i="5"/>
  <c r="AI69" i="5"/>
  <c r="AA69" i="5"/>
  <c r="S69" i="5"/>
  <c r="K69" i="5"/>
  <c r="BK68" i="5"/>
  <c r="BC68" i="5"/>
  <c r="AU68" i="5"/>
  <c r="AE68" i="5"/>
  <c r="W68" i="5"/>
  <c r="O68" i="5"/>
  <c r="G68" i="5"/>
  <c r="BG67" i="5"/>
  <c r="AY67" i="5"/>
  <c r="AQ67" i="5"/>
  <c r="AI67" i="5"/>
  <c r="AA67" i="5"/>
  <c r="S67" i="5"/>
  <c r="K67" i="5"/>
  <c r="BK66" i="5"/>
  <c r="BC66" i="5"/>
  <c r="AU66" i="5"/>
  <c r="AM66" i="5"/>
  <c r="AE66" i="5"/>
  <c r="W66" i="5"/>
  <c r="O66" i="5"/>
  <c r="G66" i="5"/>
  <c r="BG65" i="5"/>
  <c r="AY65" i="5"/>
  <c r="AQ65" i="5"/>
  <c r="AA65" i="5"/>
  <c r="S65" i="5"/>
  <c r="K65" i="5"/>
  <c r="BK64" i="5"/>
  <c r="BC64" i="5"/>
  <c r="AU64" i="5"/>
  <c r="AM64" i="5"/>
  <c r="AE64" i="5"/>
  <c r="W64" i="5"/>
  <c r="O64" i="5"/>
  <c r="G64" i="5"/>
  <c r="BG63" i="5"/>
  <c r="AY63" i="5"/>
  <c r="AQ63" i="5"/>
  <c r="AI63" i="5"/>
  <c r="AA63" i="5"/>
  <c r="S63" i="5"/>
  <c r="K63" i="5"/>
  <c r="BK62" i="5"/>
  <c r="BC62" i="5"/>
  <c r="AU62" i="5"/>
  <c r="AM62" i="5"/>
  <c r="AE62" i="5"/>
  <c r="W62" i="5"/>
  <c r="O62" i="5"/>
  <c r="G62" i="5"/>
  <c r="BG61" i="5"/>
  <c r="AY61" i="5"/>
  <c r="AQ61" i="5"/>
  <c r="AI61" i="5"/>
  <c r="AA61" i="5"/>
  <c r="S61" i="5"/>
  <c r="K61" i="5"/>
  <c r="BK60" i="5"/>
  <c r="BC60" i="5"/>
  <c r="AU60" i="5"/>
  <c r="AM60" i="5"/>
  <c r="W60" i="5"/>
  <c r="O60" i="5"/>
  <c r="G60" i="5"/>
  <c r="BG59" i="5"/>
  <c r="AY59" i="5"/>
  <c r="AQ59" i="5"/>
  <c r="AI59" i="5"/>
  <c r="AA59" i="5"/>
  <c r="S59" i="5"/>
  <c r="K59" i="5"/>
  <c r="BK58" i="5"/>
  <c r="BC58" i="5"/>
  <c r="AU58" i="5"/>
  <c r="AM58" i="5"/>
  <c r="AE58" i="5"/>
  <c r="W58" i="5"/>
  <c r="O58" i="5"/>
  <c r="G58" i="5"/>
  <c r="BG57" i="5"/>
  <c r="AY57" i="5"/>
  <c r="AQ57" i="5"/>
  <c r="AI57" i="5"/>
  <c r="S57" i="5"/>
  <c r="K57" i="5"/>
  <c r="BK56" i="5"/>
  <c r="BC56" i="5"/>
  <c r="AU56" i="5"/>
  <c r="AM56" i="5"/>
  <c r="AE56" i="5"/>
  <c r="W56" i="5"/>
  <c r="O56" i="5"/>
  <c r="G56" i="5"/>
  <c r="BG55" i="5"/>
  <c r="AY55" i="5"/>
  <c r="AQ55" i="5"/>
  <c r="AI55" i="5"/>
  <c r="AA55" i="5"/>
  <c r="S55" i="5"/>
  <c r="K55" i="5"/>
  <c r="BK54" i="5"/>
  <c r="BC54" i="5"/>
  <c r="AU54" i="5"/>
  <c r="AM54" i="5"/>
  <c r="AE54" i="5"/>
  <c r="W54" i="5"/>
  <c r="O54" i="5"/>
  <c r="G54" i="5"/>
  <c r="BG53" i="5"/>
  <c r="AY53" i="5"/>
  <c r="AQ53" i="5"/>
  <c r="AI53" i="5"/>
  <c r="AA53" i="5"/>
  <c r="S53" i="5"/>
  <c r="K53" i="5"/>
  <c r="BK52" i="5"/>
  <c r="BC52" i="5"/>
  <c r="AU52" i="5"/>
  <c r="AM52" i="5"/>
  <c r="AE52" i="5"/>
  <c r="O52" i="5"/>
  <c r="G52" i="5"/>
  <c r="BG51" i="5"/>
  <c r="AY51" i="5"/>
  <c r="AQ51" i="5"/>
  <c r="AI51" i="5"/>
  <c r="AA51" i="5"/>
  <c r="S51" i="5"/>
  <c r="K51" i="5"/>
  <c r="BK50" i="5"/>
  <c r="BC50" i="5"/>
  <c r="AU50" i="5"/>
  <c r="AM50" i="5"/>
  <c r="AE50" i="5"/>
  <c r="W50" i="5"/>
  <c r="C213" i="5"/>
  <c r="C204" i="5"/>
  <c r="C194" i="5"/>
  <c r="C187" i="5"/>
  <c r="C178" i="5"/>
  <c r="C170" i="5"/>
  <c r="C162" i="5"/>
  <c r="BF157" i="5"/>
  <c r="AX157" i="5"/>
  <c r="AP157" i="5"/>
  <c r="AH157" i="5"/>
  <c r="Z157" i="5"/>
  <c r="R157" i="5"/>
  <c r="J157" i="5"/>
  <c r="BK156" i="5"/>
  <c r="BC156" i="5"/>
  <c r="AU156" i="5"/>
  <c r="AM156" i="5"/>
  <c r="AE156" i="5"/>
  <c r="W156" i="5"/>
  <c r="O156" i="5"/>
  <c r="G156" i="5"/>
  <c r="BH155" i="5"/>
  <c r="AZ155" i="5"/>
  <c r="AR155" i="5"/>
  <c r="AJ155" i="5"/>
  <c r="AB155" i="5"/>
  <c r="T155" i="5"/>
  <c r="L155" i="5"/>
  <c r="BE154" i="5"/>
  <c r="AW154" i="5"/>
  <c r="AO154" i="5"/>
  <c r="AG154" i="5"/>
  <c r="Y154" i="5"/>
  <c r="Q154" i="5"/>
  <c r="I154" i="5"/>
  <c r="BB153" i="5"/>
  <c r="AT153" i="5"/>
  <c r="AL153" i="5"/>
  <c r="AD153" i="5"/>
  <c r="V153" i="5"/>
  <c r="N153" i="5"/>
  <c r="BG152" i="5"/>
  <c r="AY152" i="5"/>
  <c r="AQ152" i="5"/>
  <c r="AI152" i="5"/>
  <c r="AA152" i="5"/>
  <c r="S152" i="5"/>
  <c r="K152" i="5"/>
  <c r="BL151" i="5"/>
  <c r="BD151" i="5"/>
  <c r="AV151" i="5"/>
  <c r="AN151" i="5"/>
  <c r="AF151" i="5"/>
  <c r="X151" i="5"/>
  <c r="P151" i="5"/>
  <c r="H151" i="5"/>
  <c r="BA150" i="5"/>
  <c r="AS150" i="5"/>
  <c r="AK150" i="5"/>
  <c r="AC150" i="5"/>
  <c r="U150" i="5"/>
  <c r="M150" i="5"/>
  <c r="BN149" i="5"/>
  <c r="AX149" i="5"/>
  <c r="AP149" i="5"/>
  <c r="AH149" i="5"/>
  <c r="Z149" i="5"/>
  <c r="R149" i="5"/>
  <c r="J149" i="5"/>
  <c r="BK148" i="5"/>
  <c r="BC148" i="5"/>
  <c r="AU148" i="5"/>
  <c r="AM148" i="5"/>
  <c r="AE148" i="5"/>
  <c r="W148" i="5"/>
  <c r="O148" i="5"/>
  <c r="G148" i="5"/>
  <c r="BH147" i="5"/>
  <c r="AZ147" i="5"/>
  <c r="AR147" i="5"/>
  <c r="AJ147" i="5"/>
  <c r="AB147" i="5"/>
  <c r="T147" i="5"/>
  <c r="L147" i="5"/>
  <c r="BM146" i="5"/>
  <c r="AW146" i="5"/>
  <c r="AO146" i="5"/>
  <c r="AG146" i="5"/>
  <c r="Y146" i="5"/>
  <c r="Q146" i="5"/>
  <c r="I146" i="5"/>
  <c r="BJ145" i="5"/>
  <c r="AT145" i="5"/>
  <c r="AL145" i="5"/>
  <c r="AD145" i="5"/>
  <c r="V145" i="5"/>
  <c r="N145" i="5"/>
  <c r="BG144" i="5"/>
  <c r="AY144" i="5"/>
  <c r="AQ144" i="5"/>
  <c r="AI144" i="5"/>
  <c r="AA144" i="5"/>
  <c r="S144" i="5"/>
  <c r="K144" i="5"/>
  <c r="BL143" i="5"/>
  <c r="BD143" i="5"/>
  <c r="AV143" i="5"/>
  <c r="AN143" i="5"/>
  <c r="AF143" i="5"/>
  <c r="X143" i="5"/>
  <c r="P143" i="5"/>
  <c r="H143" i="5"/>
  <c r="BI142" i="5"/>
  <c r="AS142" i="5"/>
  <c r="AK142" i="5"/>
  <c r="AC142" i="5"/>
  <c r="U142" i="5"/>
  <c r="M142" i="5"/>
  <c r="BN141" i="5"/>
  <c r="BF141" i="5"/>
  <c r="AP141" i="5"/>
  <c r="AH141" i="5"/>
  <c r="Z141" i="5"/>
  <c r="R141" i="5"/>
  <c r="J141" i="5"/>
  <c r="BK140" i="5"/>
  <c r="BC140" i="5"/>
  <c r="AU140" i="5"/>
  <c r="AM140" i="5"/>
  <c r="AE140" i="5"/>
  <c r="W140" i="5"/>
  <c r="O140" i="5"/>
  <c r="G140" i="5"/>
  <c r="BH139" i="5"/>
  <c r="AZ139" i="5"/>
  <c r="AR139" i="5"/>
  <c r="AJ139" i="5"/>
  <c r="AB139" i="5"/>
  <c r="T139" i="5"/>
  <c r="L139" i="5"/>
  <c r="BM138" i="5"/>
  <c r="BE138" i="5"/>
  <c r="AO138" i="5"/>
  <c r="AG138" i="5"/>
  <c r="Y138" i="5"/>
  <c r="Q138" i="5"/>
  <c r="I138" i="5"/>
  <c r="BJ137" i="5"/>
  <c r="BB137" i="5"/>
  <c r="AL137" i="5"/>
  <c r="AD137" i="5"/>
  <c r="V137" i="5"/>
  <c r="N137" i="5"/>
  <c r="BG136" i="5"/>
  <c r="AY136" i="5"/>
  <c r="AQ136" i="5"/>
  <c r="AI136" i="5"/>
  <c r="AA136" i="5"/>
  <c r="S136" i="5"/>
  <c r="K136" i="5"/>
  <c r="BL135" i="5"/>
  <c r="BD135" i="5"/>
  <c r="AV135" i="5"/>
  <c r="AN135" i="5"/>
  <c r="AF135" i="5"/>
  <c r="X135" i="5"/>
  <c r="P135" i="5"/>
  <c r="H135" i="5"/>
  <c r="BI134" i="5"/>
  <c r="BA134" i="5"/>
  <c r="AK134" i="5"/>
  <c r="AC134" i="5"/>
  <c r="U134" i="5"/>
  <c r="M134" i="5"/>
  <c r="BN133" i="5"/>
  <c r="BF133" i="5"/>
  <c r="AX133" i="5"/>
  <c r="AH133" i="5"/>
  <c r="Z133" i="5"/>
  <c r="R133" i="5"/>
  <c r="J133" i="5"/>
  <c r="BK132" i="5"/>
  <c r="BC132" i="5"/>
  <c r="AU132" i="5"/>
  <c r="AM132" i="5"/>
  <c r="AE132" i="5"/>
  <c r="W132" i="5"/>
  <c r="O132" i="5"/>
  <c r="G132" i="5"/>
  <c r="BH131" i="5"/>
  <c r="AZ131" i="5"/>
  <c r="AR131" i="5"/>
  <c r="AJ131" i="5"/>
  <c r="AB131" i="5"/>
  <c r="T131" i="5"/>
  <c r="L131" i="5"/>
  <c r="BM130" i="5"/>
  <c r="BE130" i="5"/>
  <c r="AW130" i="5"/>
  <c r="AG130" i="5"/>
  <c r="Y130" i="5"/>
  <c r="Q130" i="5"/>
  <c r="I130" i="5"/>
  <c r="BJ129" i="5"/>
  <c r="BB129" i="5"/>
  <c r="AT129" i="5"/>
  <c r="AD129" i="5"/>
  <c r="V129" i="5"/>
  <c r="N129" i="5"/>
  <c r="BG128" i="5"/>
  <c r="AY128" i="5"/>
  <c r="AQ128" i="5"/>
  <c r="AI128" i="5"/>
  <c r="AA128" i="5"/>
  <c r="S128" i="5"/>
  <c r="K128" i="5"/>
  <c r="BL127" i="5"/>
  <c r="BD127" i="5"/>
  <c r="AV127" i="5"/>
  <c r="AN127" i="5"/>
  <c r="AF127" i="5"/>
  <c r="X127" i="5"/>
  <c r="P127" i="5"/>
  <c r="H127" i="5"/>
  <c r="BI126" i="5"/>
  <c r="BA126" i="5"/>
  <c r="AS126" i="5"/>
  <c r="AC126" i="5"/>
  <c r="U126" i="5"/>
  <c r="M126" i="5"/>
  <c r="BN125" i="5"/>
  <c r="BF125" i="5"/>
  <c r="AX125" i="5"/>
  <c r="AP125" i="5"/>
  <c r="Z125" i="5"/>
  <c r="R125" i="5"/>
  <c r="J125" i="5"/>
  <c r="BK124" i="5"/>
  <c r="BC124" i="5"/>
  <c r="AU124" i="5"/>
  <c r="AM124" i="5"/>
  <c r="AE124" i="5"/>
  <c r="W124" i="5"/>
  <c r="O124" i="5"/>
  <c r="G124" i="5"/>
  <c r="BH123" i="5"/>
  <c r="AZ123" i="5"/>
  <c r="AR123" i="5"/>
  <c r="AJ123" i="5"/>
  <c r="AB123" i="5"/>
  <c r="T123" i="5"/>
  <c r="L123" i="5"/>
  <c r="BM122" i="5"/>
  <c r="BE122" i="5"/>
  <c r="AW122" i="5"/>
  <c r="AO122" i="5"/>
  <c r="Y122" i="5"/>
  <c r="Q122" i="5"/>
  <c r="I122" i="5"/>
  <c r="BJ121" i="5"/>
  <c r="BB121" i="5"/>
  <c r="AT121" i="5"/>
  <c r="AL121" i="5"/>
  <c r="V121" i="5"/>
  <c r="N121" i="5"/>
  <c r="BG120" i="5"/>
  <c r="AY120" i="5"/>
  <c r="AQ120" i="5"/>
  <c r="AI120" i="5"/>
  <c r="AA120" i="5"/>
  <c r="S120" i="5"/>
  <c r="K120" i="5"/>
  <c r="BL119" i="5"/>
  <c r="BD119" i="5"/>
  <c r="AV119" i="5"/>
  <c r="AN119" i="5"/>
  <c r="AF119" i="5"/>
  <c r="X119" i="5"/>
  <c r="P119" i="5"/>
  <c r="H119" i="5"/>
  <c r="BI118" i="5"/>
  <c r="BA118" i="5"/>
  <c r="AS118" i="5"/>
  <c r="AK118" i="5"/>
  <c r="U118" i="5"/>
  <c r="M118" i="5"/>
  <c r="BN117" i="5"/>
  <c r="BF117" i="5"/>
  <c r="AX117" i="5"/>
  <c r="AP117" i="5"/>
  <c r="AH117" i="5"/>
  <c r="R117" i="5"/>
  <c r="J117" i="5"/>
  <c r="BK116" i="5"/>
  <c r="BC116" i="5"/>
  <c r="AU116" i="5"/>
  <c r="AM116" i="5"/>
  <c r="AE116" i="5"/>
  <c r="W116" i="5"/>
  <c r="O116" i="5"/>
  <c r="G116" i="5"/>
  <c r="BH115" i="5"/>
  <c r="AZ115" i="5"/>
  <c r="AR115" i="5"/>
  <c r="AJ115" i="5"/>
  <c r="AB115" i="5"/>
  <c r="T115" i="5"/>
  <c r="L115" i="5"/>
  <c r="BM114" i="5"/>
  <c r="BE114" i="5"/>
  <c r="AW114" i="5"/>
  <c r="AO114" i="5"/>
  <c r="AG114" i="5"/>
  <c r="Q114" i="5"/>
  <c r="I114" i="5"/>
  <c r="BJ113" i="5"/>
  <c r="BB113" i="5"/>
  <c r="AT113" i="5"/>
  <c r="AL113" i="5"/>
  <c r="AD113" i="5"/>
  <c r="N113" i="5"/>
  <c r="BG112" i="5"/>
  <c r="AY112" i="5"/>
  <c r="AQ112" i="5"/>
  <c r="AI112" i="5"/>
  <c r="AA112" i="5"/>
  <c r="S112" i="5"/>
  <c r="K112" i="5"/>
  <c r="BL111" i="5"/>
  <c r="BD111" i="5"/>
  <c r="AV111" i="5"/>
  <c r="AN111" i="5"/>
  <c r="AF111" i="5"/>
  <c r="X111" i="5"/>
  <c r="P111" i="5"/>
  <c r="H111" i="5"/>
  <c r="BI110" i="5"/>
  <c r="BA110" i="5"/>
  <c r="AS110" i="5"/>
  <c r="AK110" i="5"/>
  <c r="AC110" i="5"/>
  <c r="M110" i="5"/>
  <c r="BN109" i="5"/>
  <c r="BF109" i="5"/>
  <c r="AX109" i="5"/>
  <c r="AP109" i="5"/>
  <c r="AH109" i="5"/>
  <c r="Z109" i="5"/>
  <c r="J109" i="5"/>
  <c r="BK108" i="5"/>
  <c r="BC108" i="5"/>
  <c r="AU108" i="5"/>
  <c r="AM108" i="5"/>
  <c r="AE108" i="5"/>
  <c r="W108" i="5"/>
  <c r="O108" i="5"/>
  <c r="G108" i="5"/>
  <c r="BH107" i="5"/>
  <c r="AZ107" i="5"/>
  <c r="AR107" i="5"/>
  <c r="AJ107" i="5"/>
  <c r="AB107" i="5"/>
  <c r="T107" i="5"/>
  <c r="L107" i="5"/>
  <c r="BM106" i="5"/>
  <c r="BE106" i="5"/>
  <c r="AW106" i="5"/>
  <c r="AO106" i="5"/>
  <c r="AG106" i="5"/>
  <c r="Y106" i="5"/>
  <c r="I106" i="5"/>
  <c r="BJ105" i="5"/>
  <c r="BB105" i="5"/>
  <c r="AT105" i="5"/>
  <c r="AL105" i="5"/>
  <c r="AD105" i="5"/>
  <c r="V105" i="5"/>
  <c r="BG104" i="5"/>
  <c r="AY104" i="5"/>
  <c r="AQ104" i="5"/>
  <c r="AI104" i="5"/>
  <c r="AA104" i="5"/>
  <c r="S104" i="5"/>
  <c r="K104" i="5"/>
  <c r="BL103" i="5"/>
  <c r="BD103" i="5"/>
  <c r="AV103" i="5"/>
  <c r="AN103" i="5"/>
  <c r="AF103" i="5"/>
  <c r="X103" i="5"/>
  <c r="P103" i="5"/>
  <c r="H103" i="5"/>
  <c r="BI102" i="5"/>
  <c r="BA102" i="5"/>
  <c r="AS102" i="5"/>
  <c r="AK102" i="5"/>
  <c r="AC102" i="5"/>
  <c r="U102" i="5"/>
  <c r="BN101" i="5"/>
  <c r="BF101" i="5"/>
  <c r="AX101" i="5"/>
  <c r="AP101" i="5"/>
  <c r="AH101" i="5"/>
  <c r="Z101" i="5"/>
  <c r="R101" i="5"/>
  <c r="BK100" i="5"/>
  <c r="BC100" i="5"/>
  <c r="AU100" i="5"/>
  <c r="AM100" i="5"/>
  <c r="AE100" i="5"/>
  <c r="W100" i="5"/>
  <c r="O100" i="5"/>
  <c r="G100" i="5"/>
  <c r="BH99" i="5"/>
  <c r="AZ99" i="5"/>
  <c r="AR99" i="5"/>
  <c r="AJ99" i="5"/>
  <c r="AB99" i="5"/>
  <c r="T99" i="5"/>
  <c r="L99" i="5"/>
  <c r="BJ96" i="5"/>
  <c r="BB96" i="5"/>
  <c r="AT96" i="5"/>
  <c r="AL96" i="5"/>
  <c r="AD96" i="5"/>
  <c r="V96" i="5"/>
  <c r="N96" i="5"/>
  <c r="BF95" i="5"/>
  <c r="AX95" i="5"/>
  <c r="AP95" i="5"/>
  <c r="AH95" i="5"/>
  <c r="Z95" i="5"/>
  <c r="R95" i="5"/>
  <c r="J95" i="5"/>
  <c r="BJ94" i="5"/>
  <c r="BB94" i="5"/>
  <c r="AT94" i="5"/>
  <c r="AL94" i="5"/>
  <c r="AD94" i="5"/>
  <c r="V94" i="5"/>
  <c r="N94" i="5"/>
  <c r="BN93" i="5"/>
  <c r="BF93" i="5"/>
  <c r="AX93" i="5"/>
  <c r="AP93" i="5"/>
  <c r="AH93" i="5"/>
  <c r="Z93" i="5"/>
  <c r="R93" i="5"/>
  <c r="J93" i="5"/>
  <c r="BB92" i="5"/>
  <c r="AT92" i="5"/>
  <c r="AL92" i="5"/>
  <c r="AD92" i="5"/>
  <c r="V92" i="5"/>
  <c r="N92" i="5"/>
  <c r="BN91" i="5"/>
  <c r="BF91" i="5"/>
  <c r="AX91" i="5"/>
  <c r="AP91" i="5"/>
  <c r="AH91" i="5"/>
  <c r="Z91" i="5"/>
  <c r="R91" i="5"/>
  <c r="J91" i="5"/>
  <c r="BJ90" i="5"/>
  <c r="BB90" i="5"/>
  <c r="AT90" i="5"/>
  <c r="AL90" i="5"/>
  <c r="AD90" i="5"/>
  <c r="V90" i="5"/>
  <c r="N90" i="5"/>
  <c r="BN89" i="5"/>
  <c r="BF89" i="5"/>
  <c r="AX89" i="5"/>
  <c r="AP89" i="5"/>
  <c r="AH89" i="5"/>
  <c r="Z89" i="5"/>
  <c r="R89" i="5"/>
  <c r="J89" i="5"/>
  <c r="BJ88" i="5"/>
  <c r="BB88" i="5"/>
  <c r="AT88" i="5"/>
  <c r="AL88" i="5"/>
  <c r="AD88" i="5"/>
  <c r="V88" i="5"/>
  <c r="N88" i="5"/>
  <c r="BN87" i="5"/>
  <c r="AX87" i="5"/>
  <c r="AP87" i="5"/>
  <c r="AH87" i="5"/>
  <c r="Z87" i="5"/>
  <c r="R87" i="5"/>
  <c r="J87" i="5"/>
  <c r="BJ86" i="5"/>
  <c r="BB86" i="5"/>
  <c r="AT86" i="5"/>
  <c r="AL86" i="5"/>
  <c r="AD86" i="5"/>
  <c r="V86" i="5"/>
  <c r="N86" i="5"/>
  <c r="BN85" i="5"/>
  <c r="BF85" i="5"/>
  <c r="AX85" i="5"/>
  <c r="AP85" i="5"/>
  <c r="AH85" i="5"/>
  <c r="Z85" i="5"/>
  <c r="R85" i="5"/>
  <c r="J85" i="5"/>
  <c r="BJ84" i="5"/>
  <c r="AT84" i="5"/>
  <c r="AL84" i="5"/>
  <c r="AD84" i="5"/>
  <c r="V84" i="5"/>
  <c r="N84" i="5"/>
  <c r="BN83" i="5"/>
  <c r="BF83" i="5"/>
  <c r="AX83" i="5"/>
  <c r="AP83" i="5"/>
  <c r="AH83" i="5"/>
  <c r="Z83" i="5"/>
  <c r="R83" i="5"/>
  <c r="J83" i="5"/>
  <c r="BJ82" i="5"/>
  <c r="BB82" i="5"/>
  <c r="AT82" i="5"/>
  <c r="AL82" i="5"/>
  <c r="AD82" i="5"/>
  <c r="V82" i="5"/>
  <c r="N82" i="5"/>
  <c r="BN81" i="5"/>
  <c r="BF81" i="5"/>
  <c r="AX81" i="5"/>
  <c r="AP81" i="5"/>
  <c r="AH81" i="5"/>
  <c r="Z81" i="5"/>
  <c r="R81" i="5"/>
  <c r="J81" i="5"/>
  <c r="BJ80" i="5"/>
  <c r="BB80" i="5"/>
  <c r="AT80" i="5"/>
  <c r="AL80" i="5"/>
  <c r="AD80" i="5"/>
  <c r="V80" i="5"/>
  <c r="N80" i="5"/>
  <c r="BN79" i="5"/>
  <c r="BF79" i="5"/>
  <c r="AP79" i="5"/>
  <c r="AH79" i="5"/>
  <c r="Z79" i="5"/>
  <c r="R79" i="5"/>
  <c r="J79" i="5"/>
  <c r="BJ78" i="5"/>
  <c r="BB78" i="5"/>
  <c r="AT78" i="5"/>
  <c r="AL78" i="5"/>
  <c r="AD78" i="5"/>
  <c r="V78" i="5"/>
  <c r="N78" i="5"/>
  <c r="BN77" i="5"/>
  <c r="BF77" i="5"/>
  <c r="AX77" i="5"/>
  <c r="AP77" i="5"/>
  <c r="AH77" i="5"/>
  <c r="Z77" i="5"/>
  <c r="R77" i="5"/>
  <c r="J77" i="5"/>
  <c r="BJ76" i="5"/>
  <c r="BB76" i="5"/>
  <c r="AL76" i="5"/>
  <c r="AD76" i="5"/>
  <c r="V76" i="5"/>
  <c r="N76" i="5"/>
  <c r="BN75" i="5"/>
  <c r="BF75" i="5"/>
  <c r="AX75" i="5"/>
  <c r="AP75" i="5"/>
  <c r="AH75" i="5"/>
  <c r="Z75" i="5"/>
  <c r="R75" i="5"/>
  <c r="J75" i="5"/>
  <c r="BJ74" i="5"/>
  <c r="BB74" i="5"/>
  <c r="C205" i="5"/>
  <c r="C195" i="5"/>
  <c r="C188" i="5"/>
  <c r="C179" i="5"/>
  <c r="C171" i="5"/>
  <c r="C163" i="5"/>
  <c r="BM157" i="5"/>
  <c r="BE157" i="5"/>
  <c r="AW157" i="5"/>
  <c r="AO157" i="5"/>
  <c r="AG157" i="5"/>
  <c r="Y157" i="5"/>
  <c r="Q157" i="5"/>
  <c r="I157" i="5"/>
  <c r="BJ156" i="5"/>
  <c r="BB156" i="5"/>
  <c r="AT156" i="5"/>
  <c r="AL156" i="5"/>
  <c r="AD156" i="5"/>
  <c r="V156" i="5"/>
  <c r="N156" i="5"/>
  <c r="BG155" i="5"/>
  <c r="AY155" i="5"/>
  <c r="AQ155" i="5"/>
  <c r="AI155" i="5"/>
  <c r="AA155" i="5"/>
  <c r="S155" i="5"/>
  <c r="K155" i="5"/>
  <c r="BD154" i="5"/>
  <c r="AV154" i="5"/>
  <c r="AN154" i="5"/>
  <c r="AF154" i="5"/>
  <c r="X154" i="5"/>
  <c r="C218" i="5"/>
  <c r="C208" i="5"/>
  <c r="C196" i="5"/>
  <c r="C189" i="5"/>
  <c r="C180" i="5"/>
  <c r="C172" i="5"/>
  <c r="C164" i="5"/>
  <c r="BL157" i="5"/>
  <c r="BD157" i="5"/>
  <c r="AV157" i="5"/>
  <c r="AN157" i="5"/>
  <c r="AF157" i="5"/>
  <c r="X157" i="5"/>
  <c r="P157" i="5"/>
  <c r="H157" i="5"/>
  <c r="BI156" i="5"/>
  <c r="BA156" i="5"/>
  <c r="AS156" i="5"/>
  <c r="AK156" i="5"/>
  <c r="AC156" i="5"/>
  <c r="U156" i="5"/>
  <c r="M156" i="5"/>
  <c r="BF155" i="5"/>
  <c r="AX155" i="5"/>
  <c r="AP155" i="5"/>
  <c r="AH155" i="5"/>
  <c r="Z155" i="5"/>
  <c r="R155" i="5"/>
  <c r="J155" i="5"/>
  <c r="BC154" i="5"/>
  <c r="AU154" i="5"/>
  <c r="AM154" i="5"/>
  <c r="AE154" i="5"/>
  <c r="C217" i="5"/>
  <c r="C197" i="5"/>
  <c r="C190" i="5"/>
  <c r="C181" i="5"/>
  <c r="C165" i="5"/>
  <c r="BK157" i="5"/>
  <c r="BC157" i="5"/>
  <c r="AU157" i="5"/>
  <c r="AM157" i="5"/>
  <c r="AE157" i="5"/>
  <c r="W157" i="5"/>
  <c r="O157" i="5"/>
  <c r="G157" i="5"/>
  <c r="BH156" i="5"/>
  <c r="AZ156" i="5"/>
  <c r="AR156" i="5"/>
  <c r="AJ156" i="5"/>
  <c r="AB156" i="5"/>
  <c r="T156" i="5"/>
  <c r="C219" i="5"/>
  <c r="C200" i="5"/>
  <c r="C182" i="5"/>
  <c r="C210" i="5"/>
  <c r="C201" i="5"/>
  <c r="C184" i="5"/>
  <c r="C174" i="5"/>
  <c r="C167" i="5"/>
  <c r="BI157" i="5"/>
  <c r="BA157" i="5"/>
  <c r="AS157" i="5"/>
  <c r="AK157" i="5"/>
  <c r="AC157" i="5"/>
  <c r="U157" i="5"/>
  <c r="M157" i="5"/>
  <c r="BF156" i="5"/>
  <c r="AX156" i="5"/>
  <c r="AP156" i="5"/>
  <c r="AH156" i="5"/>
  <c r="Z156" i="5"/>
  <c r="R156" i="5"/>
  <c r="J156" i="5"/>
  <c r="BK155" i="5"/>
  <c r="BC155" i="5"/>
  <c r="AU155" i="5"/>
  <c r="AM155" i="5"/>
  <c r="AE155" i="5"/>
  <c r="W155" i="5"/>
  <c r="O155" i="5"/>
  <c r="G155" i="5"/>
  <c r="BH154" i="5"/>
  <c r="AZ154" i="5"/>
  <c r="AR154" i="5"/>
  <c r="AJ154" i="5"/>
  <c r="AB154" i="5"/>
  <c r="T154" i="5"/>
  <c r="L154" i="5"/>
  <c r="BM153" i="5"/>
  <c r="BE153" i="5"/>
  <c r="AW153" i="5"/>
  <c r="AO153" i="5"/>
  <c r="AG153" i="5"/>
  <c r="Y153" i="5"/>
  <c r="Q153" i="5"/>
  <c r="I153" i="5"/>
  <c r="BB152" i="5"/>
  <c r="AT152" i="5"/>
  <c r="AL152" i="5"/>
  <c r="AD152" i="5"/>
  <c r="V152" i="5"/>
  <c r="N152" i="5"/>
  <c r="BG151" i="5"/>
  <c r="AY151" i="5"/>
  <c r="AQ151" i="5"/>
  <c r="AI151" i="5"/>
  <c r="AA151" i="5"/>
  <c r="S151" i="5"/>
  <c r="K151" i="5"/>
  <c r="BL150" i="5"/>
  <c r="BD150" i="5"/>
  <c r="AV150" i="5"/>
  <c r="AN150" i="5"/>
  <c r="AF150" i="5"/>
  <c r="X150" i="5"/>
  <c r="P150" i="5"/>
  <c r="H150" i="5"/>
  <c r="BI149" i="5"/>
  <c r="BA149" i="5"/>
  <c r="AS149" i="5"/>
  <c r="AK149" i="5"/>
  <c r="AC149" i="5"/>
  <c r="U149" i="5"/>
  <c r="M149" i="5"/>
  <c r="BN148" i="5"/>
  <c r="AX148" i="5"/>
  <c r="AP148" i="5"/>
  <c r="AH148" i="5"/>
  <c r="Z148" i="5"/>
  <c r="R148" i="5"/>
  <c r="J148" i="5"/>
  <c r="BK147" i="5"/>
  <c r="BC147" i="5"/>
  <c r="AU147" i="5"/>
  <c r="AM147" i="5"/>
  <c r="AE147" i="5"/>
  <c r="W147" i="5"/>
  <c r="O147" i="5"/>
  <c r="G147" i="5"/>
  <c r="BH146" i="5"/>
  <c r="AZ146" i="5"/>
  <c r="AR146" i="5"/>
  <c r="AJ146" i="5"/>
  <c r="AB146" i="5"/>
  <c r="T146" i="5"/>
  <c r="L146" i="5"/>
  <c r="BM145" i="5"/>
  <c r="BE145" i="5"/>
  <c r="AW145" i="5"/>
  <c r="AO145" i="5"/>
  <c r="AG145" i="5"/>
  <c r="Y145" i="5"/>
  <c r="Q145" i="5"/>
  <c r="I145" i="5"/>
  <c r="BJ144" i="5"/>
  <c r="AT144" i="5"/>
  <c r="AL144" i="5"/>
  <c r="AD144" i="5"/>
  <c r="V144" i="5"/>
  <c r="N144" i="5"/>
  <c r="BG143" i="5"/>
  <c r="AY143" i="5"/>
  <c r="AQ143" i="5"/>
  <c r="AI143" i="5"/>
  <c r="AA143" i="5"/>
  <c r="S143" i="5"/>
  <c r="K143" i="5"/>
  <c r="BL142" i="5"/>
  <c r="BD142" i="5"/>
  <c r="AV142" i="5"/>
  <c r="AN142" i="5"/>
  <c r="AF142" i="5"/>
  <c r="X142" i="5"/>
  <c r="P142" i="5"/>
  <c r="H142" i="5"/>
  <c r="BI141" i="5"/>
  <c r="BA141" i="5"/>
  <c r="AS141" i="5"/>
  <c r="AK141" i="5"/>
  <c r="AC141" i="5"/>
  <c r="U141" i="5"/>
  <c r="M141" i="5"/>
  <c r="BN140" i="5"/>
  <c r="BF140" i="5"/>
  <c r="AP140" i="5"/>
  <c r="AH140" i="5"/>
  <c r="Z140" i="5"/>
  <c r="R140" i="5"/>
  <c r="J140" i="5"/>
  <c r="BK139" i="5"/>
  <c r="BC139" i="5"/>
  <c r="AU139" i="5"/>
  <c r="AM139" i="5"/>
  <c r="AE139" i="5"/>
  <c r="W139" i="5"/>
  <c r="O139" i="5"/>
  <c r="G139" i="5"/>
  <c r="BH138" i="5"/>
  <c r="AZ138" i="5"/>
  <c r="AR138" i="5"/>
  <c r="AJ138" i="5"/>
  <c r="AB138" i="5"/>
  <c r="T138" i="5"/>
  <c r="L138" i="5"/>
  <c r="BM137" i="5"/>
  <c r="BE137" i="5"/>
  <c r="AW137" i="5"/>
  <c r="AO137" i="5"/>
  <c r="AG137" i="5"/>
  <c r="Y137" i="5"/>
  <c r="Q137" i="5"/>
  <c r="I137" i="5"/>
  <c r="BJ136" i="5"/>
  <c r="BB136" i="5"/>
  <c r="AL136" i="5"/>
  <c r="AD136" i="5"/>
  <c r="V136" i="5"/>
  <c r="N136" i="5"/>
  <c r="BG135" i="5"/>
  <c r="AY135" i="5"/>
  <c r="AQ135" i="5"/>
  <c r="AI135" i="5"/>
  <c r="AA135" i="5"/>
  <c r="S135" i="5"/>
  <c r="K135" i="5"/>
  <c r="BL134" i="5"/>
  <c r="BD134" i="5"/>
  <c r="AV134" i="5"/>
  <c r="AN134" i="5"/>
  <c r="AF134" i="5"/>
  <c r="X134" i="5"/>
  <c r="P134" i="5"/>
  <c r="H134" i="5"/>
  <c r="BI133" i="5"/>
  <c r="BA133" i="5"/>
  <c r="AS133" i="5"/>
  <c r="AK133" i="5"/>
  <c r="AC133" i="5"/>
  <c r="U133" i="5"/>
  <c r="M133" i="5"/>
  <c r="BN132" i="5"/>
  <c r="BF132" i="5"/>
  <c r="AX132" i="5"/>
  <c r="AH132" i="5"/>
  <c r="Z132" i="5"/>
  <c r="R132" i="5"/>
  <c r="J132" i="5"/>
  <c r="BK131" i="5"/>
  <c r="BC131" i="5"/>
  <c r="AU131" i="5"/>
  <c r="AM131" i="5"/>
  <c r="AE131" i="5"/>
  <c r="W131" i="5"/>
  <c r="O131" i="5"/>
  <c r="G131" i="5"/>
  <c r="BH130" i="5"/>
  <c r="AZ130" i="5"/>
  <c r="AR130" i="5"/>
  <c r="AJ130" i="5"/>
  <c r="AB130" i="5"/>
  <c r="T130" i="5"/>
  <c r="L130" i="5"/>
  <c r="BM129" i="5"/>
  <c r="BE129" i="5"/>
  <c r="AW129" i="5"/>
  <c r="AO129" i="5"/>
  <c r="AG129" i="5"/>
  <c r="Y129" i="5"/>
  <c r="Q129" i="5"/>
  <c r="I129" i="5"/>
  <c r="BJ128" i="5"/>
  <c r="BB128" i="5"/>
  <c r="AT128" i="5"/>
  <c r="AD128" i="5"/>
  <c r="V128" i="5"/>
  <c r="N128" i="5"/>
  <c r="BG127" i="5"/>
  <c r="AY127" i="5"/>
  <c r="AQ127" i="5"/>
  <c r="AI127" i="5"/>
  <c r="AA127" i="5"/>
  <c r="S127" i="5"/>
  <c r="K127" i="5"/>
  <c r="BL126" i="5"/>
  <c r="BD126" i="5"/>
  <c r="AV126" i="5"/>
  <c r="AN126" i="5"/>
  <c r="AF126" i="5"/>
  <c r="X126" i="5"/>
  <c r="P126" i="5"/>
  <c r="H126" i="5"/>
  <c r="BI125" i="5"/>
  <c r="BA125" i="5"/>
  <c r="AJ157" i="5"/>
  <c r="AG156" i="5"/>
  <c r="AT155" i="5"/>
  <c r="X155" i="5"/>
  <c r="BJ154" i="5"/>
  <c r="AQ154" i="5"/>
  <c r="V154" i="5"/>
  <c r="H154" i="5"/>
  <c r="BF153" i="5"/>
  <c r="AR153" i="5"/>
  <c r="AF153" i="5"/>
  <c r="S153" i="5"/>
  <c r="BN152" i="5"/>
  <c r="BC152" i="5"/>
  <c r="AO152" i="5"/>
  <c r="AC152" i="5"/>
  <c r="P152" i="5"/>
  <c r="BK151" i="5"/>
  <c r="AZ151" i="5"/>
  <c r="AL151" i="5"/>
  <c r="Z151" i="5"/>
  <c r="M151" i="5"/>
  <c r="AW150" i="5"/>
  <c r="AI150" i="5"/>
  <c r="W150" i="5"/>
  <c r="J150" i="5"/>
  <c r="BE149" i="5"/>
  <c r="AT149" i="5"/>
  <c r="AF149" i="5"/>
  <c r="T149" i="5"/>
  <c r="G149" i="5"/>
  <c r="BB148" i="5"/>
  <c r="AQ148" i="5"/>
  <c r="AC148" i="5"/>
  <c r="Q148" i="5"/>
  <c r="BM147" i="5"/>
  <c r="AY147" i="5"/>
  <c r="AN147" i="5"/>
  <c r="Z147" i="5"/>
  <c r="N147" i="5"/>
  <c r="BJ146" i="5"/>
  <c r="AV146" i="5"/>
  <c r="AK146" i="5"/>
  <c r="W146" i="5"/>
  <c r="K146" i="5"/>
  <c r="BG145" i="5"/>
  <c r="AS145" i="5"/>
  <c r="AH145" i="5"/>
  <c r="T145" i="5"/>
  <c r="H145" i="5"/>
  <c r="BD144" i="5"/>
  <c r="AP144" i="5"/>
  <c r="AE144" i="5"/>
  <c r="Q144" i="5"/>
  <c r="BN143" i="5"/>
  <c r="AM143" i="5"/>
  <c r="AB143" i="5"/>
  <c r="N143" i="5"/>
  <c r="BK142" i="5"/>
  <c r="AX142" i="5"/>
  <c r="AJ142" i="5"/>
  <c r="Y142" i="5"/>
  <c r="K142" i="5"/>
  <c r="BH141" i="5"/>
  <c r="AU141" i="5"/>
  <c r="AG141" i="5"/>
  <c r="V141" i="5"/>
  <c r="H141" i="5"/>
  <c r="BE140" i="5"/>
  <c r="AR140" i="5"/>
  <c r="AD140" i="5"/>
  <c r="S140" i="5"/>
  <c r="BN139" i="5"/>
  <c r="BB139" i="5"/>
  <c r="AO139" i="5"/>
  <c r="AA139" i="5"/>
  <c r="P139" i="5"/>
  <c r="BK138" i="5"/>
  <c r="AY138" i="5"/>
  <c r="AL138" i="5"/>
  <c r="X138" i="5"/>
  <c r="M138" i="5"/>
  <c r="BH137" i="5"/>
  <c r="AI137" i="5"/>
  <c r="U137" i="5"/>
  <c r="J137" i="5"/>
  <c r="BE136" i="5"/>
  <c r="AF136" i="5"/>
  <c r="R136" i="5"/>
  <c r="G136" i="5"/>
  <c r="BB135" i="5"/>
  <c r="AP135" i="5"/>
  <c r="AC135" i="5"/>
  <c r="O135" i="5"/>
  <c r="BM134" i="5"/>
  <c r="AY134" i="5"/>
  <c r="AM134" i="5"/>
  <c r="Z134" i="5"/>
  <c r="L134" i="5"/>
  <c r="BJ133" i="5"/>
  <c r="AV133" i="5"/>
  <c r="AJ133" i="5"/>
  <c r="W133" i="5"/>
  <c r="I133" i="5"/>
  <c r="BG132" i="5"/>
  <c r="AS132" i="5"/>
  <c r="AG132" i="5"/>
  <c r="T132" i="5"/>
  <c r="BD131" i="5"/>
  <c r="AD131" i="5"/>
  <c r="Q131" i="5"/>
  <c r="BL130" i="5"/>
  <c r="BA130" i="5"/>
  <c r="AA130" i="5"/>
  <c r="N130" i="5"/>
  <c r="BI129" i="5"/>
  <c r="AX129" i="5"/>
  <c r="AJ129" i="5"/>
  <c r="X129" i="5"/>
  <c r="K129" i="5"/>
  <c r="BF128" i="5"/>
  <c r="AU128" i="5"/>
  <c r="AG128" i="5"/>
  <c r="U128" i="5"/>
  <c r="H128" i="5"/>
  <c r="BC127" i="5"/>
  <c r="AR127" i="5"/>
  <c r="AD127" i="5"/>
  <c r="R127" i="5"/>
  <c r="BN126" i="5"/>
  <c r="AZ126" i="5"/>
  <c r="AO126" i="5"/>
  <c r="AA126" i="5"/>
  <c r="O126" i="5"/>
  <c r="BK125" i="5"/>
  <c r="AW125" i="5"/>
  <c r="AM125" i="5"/>
  <c r="AC125" i="5"/>
  <c r="Q125" i="5"/>
  <c r="G125" i="5"/>
  <c r="BF124" i="5"/>
  <c r="AT124" i="5"/>
  <c r="AJ124" i="5"/>
  <c r="Z124" i="5"/>
  <c r="N124" i="5"/>
  <c r="BM123" i="5"/>
  <c r="BC123" i="5"/>
  <c r="AQ123" i="5"/>
  <c r="W123" i="5"/>
  <c r="K123" i="5"/>
  <c r="BJ122" i="5"/>
  <c r="AZ122" i="5"/>
  <c r="AN122" i="5"/>
  <c r="AD122" i="5"/>
  <c r="T122" i="5"/>
  <c r="H122" i="5"/>
  <c r="BG121" i="5"/>
  <c r="AW121" i="5"/>
  <c r="AK121" i="5"/>
  <c r="AA121" i="5"/>
  <c r="Q121" i="5"/>
  <c r="BN120" i="5"/>
  <c r="BD120" i="5"/>
  <c r="AT120" i="5"/>
  <c r="AH120" i="5"/>
  <c r="X120" i="5"/>
  <c r="N120" i="5"/>
  <c r="BK119" i="5"/>
  <c r="BA119" i="5"/>
  <c r="AQ119" i="5"/>
  <c r="AE119" i="5"/>
  <c r="U119" i="5"/>
  <c r="K119" i="5"/>
  <c r="BH118" i="5"/>
  <c r="AX118" i="5"/>
  <c r="AN118" i="5"/>
  <c r="R118" i="5"/>
  <c r="H118" i="5"/>
  <c r="BE117" i="5"/>
  <c r="AU117" i="5"/>
  <c r="AK117" i="5"/>
  <c r="Y117" i="5"/>
  <c r="O117" i="5"/>
  <c r="BN116" i="5"/>
  <c r="BB116" i="5"/>
  <c r="AR116" i="5"/>
  <c r="AH116" i="5"/>
  <c r="V116" i="5"/>
  <c r="L116" i="5"/>
  <c r="BK115" i="5"/>
  <c r="AY115" i="5"/>
  <c r="AO115" i="5"/>
  <c r="AE115" i="5"/>
  <c r="S115" i="5"/>
  <c r="I115" i="5"/>
  <c r="BH114" i="5"/>
  <c r="AV114" i="5"/>
  <c r="AL114" i="5"/>
  <c r="AB114" i="5"/>
  <c r="P114" i="5"/>
  <c r="BE113" i="5"/>
  <c r="AS113" i="5"/>
  <c r="AI113" i="5"/>
  <c r="Y113" i="5"/>
  <c r="M113" i="5"/>
  <c r="BL112" i="5"/>
  <c r="BB112" i="5"/>
  <c r="AP112" i="5"/>
  <c r="AF112" i="5"/>
  <c r="J112" i="5"/>
  <c r="BI111" i="5"/>
  <c r="AY111" i="5"/>
  <c r="AM111" i="5"/>
  <c r="AC111" i="5"/>
  <c r="S111" i="5"/>
  <c r="G111" i="5"/>
  <c r="BF110" i="5"/>
  <c r="AV110" i="5"/>
  <c r="AJ110" i="5"/>
  <c r="Z110" i="5"/>
  <c r="P110" i="5"/>
  <c r="BM109" i="5"/>
  <c r="BC109" i="5"/>
  <c r="AS109" i="5"/>
  <c r="AG109" i="5"/>
  <c r="W109" i="5"/>
  <c r="M109" i="5"/>
  <c r="BJ108" i="5"/>
  <c r="AZ108" i="5"/>
  <c r="AP108" i="5"/>
  <c r="AD108" i="5"/>
  <c r="T108" i="5"/>
  <c r="J108" i="5"/>
  <c r="BG107" i="5"/>
  <c r="AW107" i="5"/>
  <c r="AM107" i="5"/>
  <c r="AA107" i="5"/>
  <c r="G107" i="5"/>
  <c r="BD106" i="5"/>
  <c r="AT106" i="5"/>
  <c r="AJ106" i="5"/>
  <c r="X106" i="5"/>
  <c r="N106" i="5"/>
  <c r="BM105" i="5"/>
  <c r="BA105" i="5"/>
  <c r="AQ105" i="5"/>
  <c r="AG105" i="5"/>
  <c r="U105" i="5"/>
  <c r="K105" i="5"/>
  <c r="BJ104" i="5"/>
  <c r="AX104" i="5"/>
  <c r="AN104" i="5"/>
  <c r="AD104" i="5"/>
  <c r="R104" i="5"/>
  <c r="H104" i="5"/>
  <c r="BG103" i="5"/>
  <c r="AU103" i="5"/>
  <c r="AK103" i="5"/>
  <c r="AA103" i="5"/>
  <c r="O103" i="5"/>
  <c r="BN102" i="5"/>
  <c r="BD102" i="5"/>
  <c r="AR102" i="5"/>
  <c r="AH102" i="5"/>
  <c r="X102" i="5"/>
  <c r="BK101" i="5"/>
  <c r="BA101" i="5"/>
  <c r="AO101" i="5"/>
  <c r="AE101" i="5"/>
  <c r="U101" i="5"/>
  <c r="I101" i="5"/>
  <c r="BH100" i="5"/>
  <c r="AX100" i="5"/>
  <c r="AL100" i="5"/>
  <c r="AB100" i="5"/>
  <c r="R100" i="5"/>
  <c r="BE99" i="5"/>
  <c r="AU99" i="5"/>
  <c r="AI99" i="5"/>
  <c r="Y99" i="5"/>
  <c r="O99" i="5"/>
  <c r="BI96" i="5"/>
  <c r="AY96" i="5"/>
  <c r="AO96" i="5"/>
  <c r="AC96" i="5"/>
  <c r="S96" i="5"/>
  <c r="I96" i="5"/>
  <c r="BE95" i="5"/>
  <c r="AU95" i="5"/>
  <c r="AK95" i="5"/>
  <c r="Y95" i="5"/>
  <c r="O95" i="5"/>
  <c r="BA94" i="5"/>
  <c r="AQ94" i="5"/>
  <c r="AG94" i="5"/>
  <c r="U94" i="5"/>
  <c r="K94" i="5"/>
  <c r="BI93" i="5"/>
  <c r="AW93" i="5"/>
  <c r="AM93" i="5"/>
  <c r="AC93" i="5"/>
  <c r="Q93" i="5"/>
  <c r="G93" i="5"/>
  <c r="BE92" i="5"/>
  <c r="AS92" i="5"/>
  <c r="AI92" i="5"/>
  <c r="Y92" i="5"/>
  <c r="M92" i="5"/>
  <c r="BK91" i="5"/>
  <c r="BA91" i="5"/>
  <c r="AO91" i="5"/>
  <c r="AE91" i="5"/>
  <c r="U91" i="5"/>
  <c r="I91" i="5"/>
  <c r="BG90" i="5"/>
  <c r="AW90" i="5"/>
  <c r="AK90" i="5"/>
  <c r="AA90" i="5"/>
  <c r="Q90" i="5"/>
  <c r="BM89" i="5"/>
  <c r="BC89" i="5"/>
  <c r="AS89" i="5"/>
  <c r="AG89" i="5"/>
  <c r="W89" i="5"/>
  <c r="M89" i="5"/>
  <c r="BI88" i="5"/>
  <c r="AY88" i="5"/>
  <c r="AO88" i="5"/>
  <c r="AC88" i="5"/>
  <c r="S88" i="5"/>
  <c r="I88" i="5"/>
  <c r="AU87" i="5"/>
  <c r="AK87" i="5"/>
  <c r="Y87" i="5"/>
  <c r="O87" i="5"/>
  <c r="BM86" i="5"/>
  <c r="BA86" i="5"/>
  <c r="AQ86" i="5"/>
  <c r="AG86" i="5"/>
  <c r="U86" i="5"/>
  <c r="K86" i="5"/>
  <c r="BI85" i="5"/>
  <c r="AW85" i="5"/>
  <c r="AM85" i="5"/>
  <c r="AC85" i="5"/>
  <c r="Q85" i="5"/>
  <c r="G85" i="5"/>
  <c r="BE84" i="5"/>
  <c r="AS84" i="5"/>
  <c r="AI84" i="5"/>
  <c r="Y84" i="5"/>
  <c r="M84" i="5"/>
  <c r="BK83" i="5"/>
  <c r="AO83" i="5"/>
  <c r="AE83" i="5"/>
  <c r="U83" i="5"/>
  <c r="I83" i="5"/>
  <c r="BG82" i="5"/>
  <c r="AW82" i="5"/>
  <c r="AK82" i="5"/>
  <c r="AA82" i="5"/>
  <c r="Q82" i="5"/>
  <c r="BM81" i="5"/>
  <c r="BC81" i="5"/>
  <c r="AS81" i="5"/>
  <c r="AG81" i="5"/>
  <c r="W81" i="5"/>
  <c r="M81" i="5"/>
  <c r="BI80" i="5"/>
  <c r="AO80" i="5"/>
  <c r="AC80" i="5"/>
  <c r="S80" i="5"/>
  <c r="I80" i="5"/>
  <c r="BE79" i="5"/>
  <c r="AU79" i="5"/>
  <c r="AK79" i="5"/>
  <c r="Y79" i="5"/>
  <c r="O79" i="5"/>
  <c r="BM78" i="5"/>
  <c r="BA78" i="5"/>
  <c r="AQ78" i="5"/>
  <c r="AG78" i="5"/>
  <c r="U78" i="5"/>
  <c r="K78" i="5"/>
  <c r="BI77" i="5"/>
  <c r="AW77" i="5"/>
  <c r="AM77" i="5"/>
  <c r="AC77" i="5"/>
  <c r="Q77" i="5"/>
  <c r="G77" i="5"/>
  <c r="BE76" i="5"/>
  <c r="AS76" i="5"/>
  <c r="AI76" i="5"/>
  <c r="Y76" i="5"/>
  <c r="M76" i="5"/>
  <c r="BK75" i="5"/>
  <c r="BA75" i="5"/>
  <c r="AO75" i="5"/>
  <c r="AE75" i="5"/>
  <c r="U75" i="5"/>
  <c r="I75" i="5"/>
  <c r="BG74" i="5"/>
  <c r="AW74" i="5"/>
  <c r="AN74" i="5"/>
  <c r="AD74" i="5"/>
  <c r="U74" i="5"/>
  <c r="L74" i="5"/>
  <c r="BK73" i="5"/>
  <c r="BB73" i="5"/>
  <c r="AS73" i="5"/>
  <c r="AJ73" i="5"/>
  <c r="Z73" i="5"/>
  <c r="Q73" i="5"/>
  <c r="H73" i="5"/>
  <c r="BG72" i="5"/>
  <c r="AX72" i="5"/>
  <c r="AO72" i="5"/>
  <c r="AF72" i="5"/>
  <c r="V72" i="5"/>
  <c r="M72" i="5"/>
  <c r="BL71" i="5"/>
  <c r="BC71" i="5"/>
  <c r="AT71" i="5"/>
  <c r="AK71" i="5"/>
  <c r="AB71" i="5"/>
  <c r="R71" i="5"/>
  <c r="I71" i="5"/>
  <c r="BH70" i="5"/>
  <c r="AY70" i="5"/>
  <c r="AP70" i="5"/>
  <c r="AG70" i="5"/>
  <c r="X70" i="5"/>
  <c r="N70" i="5"/>
  <c r="BM69" i="5"/>
  <c r="BD69" i="5"/>
  <c r="AU69" i="5"/>
  <c r="AL69" i="5"/>
  <c r="AC69" i="5"/>
  <c r="T69" i="5"/>
  <c r="J69" i="5"/>
  <c r="BI68" i="5"/>
  <c r="AZ68" i="5"/>
  <c r="AQ68" i="5"/>
  <c r="AH68" i="5"/>
  <c r="Y68" i="5"/>
  <c r="P68" i="5"/>
  <c r="BN67" i="5"/>
  <c r="BE67" i="5"/>
  <c r="AV67" i="5"/>
  <c r="AM67" i="5"/>
  <c r="AD67" i="5"/>
  <c r="U67" i="5"/>
  <c r="L67" i="5"/>
  <c r="BJ66" i="5"/>
  <c r="BA66" i="5"/>
  <c r="AR66" i="5"/>
  <c r="AI66" i="5"/>
  <c r="Z66" i="5"/>
  <c r="Q66" i="5"/>
  <c r="H66" i="5"/>
  <c r="BF65" i="5"/>
  <c r="AW65" i="5"/>
  <c r="AN65" i="5"/>
  <c r="AE65" i="5"/>
  <c r="V65" i="5"/>
  <c r="M65" i="5"/>
  <c r="BL64" i="5"/>
  <c r="BB64" i="5"/>
  <c r="AS64" i="5"/>
  <c r="AJ64" i="5"/>
  <c r="AA64" i="5"/>
  <c r="R64" i="5"/>
  <c r="I64" i="5"/>
  <c r="BH63" i="5"/>
  <c r="AX63" i="5"/>
  <c r="AO63" i="5"/>
  <c r="AF63" i="5"/>
  <c r="W63" i="5"/>
  <c r="N63" i="5"/>
  <c r="BM62" i="5"/>
  <c r="BD62" i="5"/>
  <c r="AT62" i="5"/>
  <c r="AK62" i="5"/>
  <c r="AB62" i="5"/>
  <c r="S62" i="5"/>
  <c r="J62" i="5"/>
  <c r="BI61" i="5"/>
  <c r="AZ61" i="5"/>
  <c r="AP61" i="5"/>
  <c r="AG61" i="5"/>
  <c r="X61" i="5"/>
  <c r="O61" i="5"/>
  <c r="BN60" i="5"/>
  <c r="BE60" i="5"/>
  <c r="AV60" i="5"/>
  <c r="AL60" i="5"/>
  <c r="AC60" i="5"/>
  <c r="T60" i="5"/>
  <c r="K60" i="5"/>
  <c r="BJ59" i="5"/>
  <c r="BA59" i="5"/>
  <c r="AR59" i="5"/>
  <c r="AH59" i="5"/>
  <c r="Y59" i="5"/>
  <c r="P59" i="5"/>
  <c r="G59" i="5"/>
  <c r="BF58" i="5"/>
  <c r="AW58" i="5"/>
  <c r="AN58" i="5"/>
  <c r="AD58" i="5"/>
  <c r="U58" i="5"/>
  <c r="L58" i="5"/>
  <c r="BK57" i="5"/>
  <c r="BB57" i="5"/>
  <c r="AS57" i="5"/>
  <c r="AJ57" i="5"/>
  <c r="Z57" i="5"/>
  <c r="Q57" i="5"/>
  <c r="H57" i="5"/>
  <c r="BG56" i="5"/>
  <c r="AX56" i="5"/>
  <c r="AO56" i="5"/>
  <c r="AF56" i="5"/>
  <c r="V56" i="5"/>
  <c r="M56" i="5"/>
  <c r="BL55" i="5"/>
  <c r="BC55" i="5"/>
  <c r="AT55" i="5"/>
  <c r="AK55" i="5"/>
  <c r="AB55" i="5"/>
  <c r="R55" i="5"/>
  <c r="I55" i="5"/>
  <c r="BH54" i="5"/>
  <c r="AY54" i="5"/>
  <c r="AP54" i="5"/>
  <c r="AG54" i="5"/>
  <c r="N54" i="5"/>
  <c r="BM53" i="5"/>
  <c r="BD53" i="5"/>
  <c r="AU53" i="5"/>
  <c r="AL53" i="5"/>
  <c r="AC53" i="5"/>
  <c r="T53" i="5"/>
  <c r="J53" i="5"/>
  <c r="BI52" i="5"/>
  <c r="AZ52" i="5"/>
  <c r="AQ52" i="5"/>
  <c r="AH52" i="5"/>
  <c r="Y52" i="5"/>
  <c r="P52" i="5"/>
  <c r="BN51" i="5"/>
  <c r="BE51" i="5"/>
  <c r="AV51" i="5"/>
  <c r="AM51" i="5"/>
  <c r="AD51" i="5"/>
  <c r="L51" i="5"/>
  <c r="BJ50" i="5"/>
  <c r="BA50" i="5"/>
  <c r="AR50" i="5"/>
  <c r="AI50" i="5"/>
  <c r="Z50" i="5"/>
  <c r="Q50" i="5"/>
  <c r="I50" i="5"/>
  <c r="BI49" i="5"/>
  <c r="BA49" i="5"/>
  <c r="AS49" i="5"/>
  <c r="AK49" i="5"/>
  <c r="AC49" i="5"/>
  <c r="U49" i="5"/>
  <c r="M49" i="5"/>
  <c r="BM48" i="5"/>
  <c r="BE48" i="5"/>
  <c r="AW48" i="5"/>
  <c r="AO48" i="5"/>
  <c r="AG48" i="5"/>
  <c r="Y48" i="5"/>
  <c r="Q48" i="5"/>
  <c r="I48" i="5"/>
  <c r="BI47" i="5"/>
  <c r="BA47" i="5"/>
  <c r="AS47" i="5"/>
  <c r="AK47" i="5"/>
  <c r="AC47" i="5"/>
  <c r="U47" i="5"/>
  <c r="M47" i="5"/>
  <c r="BM46" i="5"/>
  <c r="BE46" i="5"/>
  <c r="AW46" i="5"/>
  <c r="AO46" i="5"/>
  <c r="AG46" i="5"/>
  <c r="Y46" i="5"/>
  <c r="I46" i="5"/>
  <c r="BI45" i="5"/>
  <c r="BA45" i="5"/>
  <c r="AS45" i="5"/>
  <c r="AK45" i="5"/>
  <c r="AC45" i="5"/>
  <c r="U45" i="5"/>
  <c r="M45" i="5"/>
  <c r="BM44" i="5"/>
  <c r="BE44" i="5"/>
  <c r="AW44" i="5"/>
  <c r="AO44" i="5"/>
  <c r="AG44" i="5"/>
  <c r="Y44" i="5"/>
  <c r="Q44" i="5"/>
  <c r="I44" i="5"/>
  <c r="BI43" i="5"/>
  <c r="BA43" i="5"/>
  <c r="AS43" i="5"/>
  <c r="AK43" i="5"/>
  <c r="AC43" i="5"/>
  <c r="U43" i="5"/>
  <c r="BM42" i="5"/>
  <c r="BE42" i="5"/>
  <c r="AW42" i="5"/>
  <c r="AO42" i="5"/>
  <c r="AG42" i="5"/>
  <c r="Y42" i="5"/>
  <c r="Q42" i="5"/>
  <c r="I42" i="5"/>
  <c r="BI41" i="5"/>
  <c r="BA41" i="5"/>
  <c r="AS41" i="5"/>
  <c r="AK41" i="5"/>
  <c r="AC41" i="5"/>
  <c r="U41" i="5"/>
  <c r="M41" i="5"/>
  <c r="BM40" i="5"/>
  <c r="BE40" i="5"/>
  <c r="AW40" i="5"/>
  <c r="AO40" i="5"/>
  <c r="AG40" i="5"/>
  <c r="Y40" i="5"/>
  <c r="Q40" i="5"/>
  <c r="I40" i="5"/>
  <c r="BI39" i="5"/>
  <c r="BA39" i="5"/>
  <c r="AS39" i="5"/>
  <c r="AK39" i="5"/>
  <c r="AC39" i="5"/>
  <c r="U39" i="5"/>
  <c r="M39" i="5"/>
  <c r="BM38" i="5"/>
  <c r="BE38" i="5"/>
  <c r="AW38" i="5"/>
  <c r="AO38" i="5"/>
  <c r="AG38" i="5"/>
  <c r="Y38" i="5"/>
  <c r="Q38" i="5"/>
  <c r="C209" i="5"/>
  <c r="BJ157" i="5"/>
  <c r="AD157" i="5"/>
  <c r="BG156" i="5"/>
  <c r="AA156" i="5"/>
  <c r="AO155" i="5"/>
  <c r="V155" i="5"/>
  <c r="BI154" i="5"/>
  <c r="AL154" i="5"/>
  <c r="U154" i="5"/>
  <c r="G154" i="5"/>
  <c r="BD153" i="5"/>
  <c r="AQ153" i="5"/>
  <c r="AC153" i="5"/>
  <c r="R153" i="5"/>
  <c r="BM152" i="5"/>
  <c r="BA152" i="5"/>
  <c r="AN152" i="5"/>
  <c r="Z152" i="5"/>
  <c r="O152" i="5"/>
  <c r="AX151" i="5"/>
  <c r="AK151" i="5"/>
  <c r="W151" i="5"/>
  <c r="L151" i="5"/>
  <c r="AU150" i="5"/>
  <c r="AH150" i="5"/>
  <c r="T150" i="5"/>
  <c r="I150" i="5"/>
  <c r="BD149" i="5"/>
  <c r="AR149" i="5"/>
  <c r="AE149" i="5"/>
  <c r="Q149" i="5"/>
  <c r="BA148" i="5"/>
  <c r="AO148" i="5"/>
  <c r="AB148" i="5"/>
  <c r="N148" i="5"/>
  <c r="BL147" i="5"/>
  <c r="AX147" i="5"/>
  <c r="AL147" i="5"/>
  <c r="Y147" i="5"/>
  <c r="K147" i="5"/>
  <c r="BI146" i="5"/>
  <c r="AU146" i="5"/>
  <c r="AI146" i="5"/>
  <c r="V146" i="5"/>
  <c r="H146" i="5"/>
  <c r="BF145" i="5"/>
  <c r="AR145" i="5"/>
  <c r="AF145" i="5"/>
  <c r="S145" i="5"/>
  <c r="BN144" i="5"/>
  <c r="AO144" i="5"/>
  <c r="AC144" i="5"/>
  <c r="P144" i="5"/>
  <c r="BK143" i="5"/>
  <c r="AL143" i="5"/>
  <c r="Z143" i="5"/>
  <c r="M143" i="5"/>
  <c r="BH142" i="5"/>
  <c r="AW142" i="5"/>
  <c r="AI142" i="5"/>
  <c r="W142" i="5"/>
  <c r="J142" i="5"/>
  <c r="BE141" i="5"/>
  <c r="AT141" i="5"/>
  <c r="AF141" i="5"/>
  <c r="T141" i="5"/>
  <c r="G141" i="5"/>
  <c r="BB140" i="5"/>
  <c r="AQ140" i="5"/>
  <c r="AC140" i="5"/>
  <c r="Q140" i="5"/>
  <c r="BM139" i="5"/>
  <c r="AY139" i="5"/>
  <c r="AN139" i="5"/>
  <c r="Z139" i="5"/>
  <c r="N139" i="5"/>
  <c r="BJ138" i="5"/>
  <c r="AK138" i="5"/>
  <c r="W138" i="5"/>
  <c r="K138" i="5"/>
  <c r="BG137" i="5"/>
  <c r="AS137" i="5"/>
  <c r="AH137" i="5"/>
  <c r="T137" i="5"/>
  <c r="H137" i="5"/>
  <c r="BD136" i="5"/>
  <c r="AP136" i="5"/>
  <c r="AE136" i="5"/>
  <c r="Q136" i="5"/>
  <c r="BN135" i="5"/>
  <c r="BA135" i="5"/>
  <c r="AM135" i="5"/>
  <c r="AB135" i="5"/>
  <c r="N135" i="5"/>
  <c r="BK134" i="5"/>
  <c r="AX134" i="5"/>
  <c r="AJ134" i="5"/>
  <c r="Y134" i="5"/>
  <c r="K134" i="5"/>
  <c r="BH133" i="5"/>
  <c r="AU133" i="5"/>
  <c r="AG133" i="5"/>
  <c r="V133" i="5"/>
  <c r="H133" i="5"/>
  <c r="BE132" i="5"/>
  <c r="AR132" i="5"/>
  <c r="AD132" i="5"/>
  <c r="S132" i="5"/>
  <c r="BN131" i="5"/>
  <c r="BB131" i="5"/>
  <c r="AA131" i="5"/>
  <c r="P131" i="5"/>
  <c r="BK130" i="5"/>
  <c r="AY130" i="5"/>
  <c r="AL130" i="5"/>
  <c r="X130" i="5"/>
  <c r="M130" i="5"/>
  <c r="BH129" i="5"/>
  <c r="AV129" i="5"/>
  <c r="AI129" i="5"/>
  <c r="U129" i="5"/>
  <c r="J129" i="5"/>
  <c r="BE128" i="5"/>
  <c r="AS128" i="5"/>
  <c r="AF128" i="5"/>
  <c r="R128" i="5"/>
  <c r="G128" i="5"/>
  <c r="BB127" i="5"/>
  <c r="AP127" i="5"/>
  <c r="AC127" i="5"/>
  <c r="O127" i="5"/>
  <c r="BM126" i="5"/>
  <c r="AY126" i="5"/>
  <c r="AM126" i="5"/>
  <c r="Z126" i="5"/>
  <c r="L126" i="5"/>
  <c r="BJ125" i="5"/>
  <c r="AV125" i="5"/>
  <c r="AL125" i="5"/>
  <c r="AB125" i="5"/>
  <c r="P125" i="5"/>
  <c r="BE124" i="5"/>
  <c r="AS124" i="5"/>
  <c r="Y124" i="5"/>
  <c r="M124" i="5"/>
  <c r="BL123" i="5"/>
  <c r="BB123" i="5"/>
  <c r="AP123" i="5"/>
  <c r="V123" i="5"/>
  <c r="J123" i="5"/>
  <c r="BI122" i="5"/>
  <c r="AY122" i="5"/>
  <c r="AM122" i="5"/>
  <c r="AC122" i="5"/>
  <c r="S122" i="5"/>
  <c r="G122" i="5"/>
  <c r="BF121" i="5"/>
  <c r="AV121" i="5"/>
  <c r="AJ121" i="5"/>
  <c r="Z121" i="5"/>
  <c r="P121" i="5"/>
  <c r="BM120" i="5"/>
  <c r="BC120" i="5"/>
  <c r="AS120" i="5"/>
  <c r="AG120" i="5"/>
  <c r="W120" i="5"/>
  <c r="M120" i="5"/>
  <c r="BJ119" i="5"/>
  <c r="AZ119" i="5"/>
  <c r="AP119" i="5"/>
  <c r="T119" i="5"/>
  <c r="J119" i="5"/>
  <c r="BG118" i="5"/>
  <c r="AW118" i="5"/>
  <c r="AM118" i="5"/>
  <c r="Q118" i="5"/>
  <c r="G118" i="5"/>
  <c r="BD117" i="5"/>
  <c r="AT117" i="5"/>
  <c r="AJ117" i="5"/>
  <c r="X117" i="5"/>
  <c r="N117" i="5"/>
  <c r="BM116" i="5"/>
  <c r="BA116" i="5"/>
  <c r="AQ116" i="5"/>
  <c r="AG116" i="5"/>
  <c r="U116" i="5"/>
  <c r="K116" i="5"/>
  <c r="BJ115" i="5"/>
  <c r="AX115" i="5"/>
  <c r="AN115" i="5"/>
  <c r="AD115" i="5"/>
  <c r="R115" i="5"/>
  <c r="H115" i="5"/>
  <c r="BG114" i="5"/>
  <c r="AU114" i="5"/>
  <c r="AK114" i="5"/>
  <c r="AA114" i="5"/>
  <c r="O114" i="5"/>
  <c r="BN113" i="5"/>
  <c r="BD113" i="5"/>
  <c r="AR113" i="5"/>
  <c r="AH113" i="5"/>
  <c r="L113" i="5"/>
  <c r="BK112" i="5"/>
  <c r="BA112" i="5"/>
  <c r="AO112" i="5"/>
  <c r="AE112" i="5"/>
  <c r="I112" i="5"/>
  <c r="BH111" i="5"/>
  <c r="AX111" i="5"/>
  <c r="AL111" i="5"/>
  <c r="AB111" i="5"/>
  <c r="R111" i="5"/>
  <c r="BE110" i="5"/>
  <c r="AU110" i="5"/>
  <c r="AI110" i="5"/>
  <c r="Y110" i="5"/>
  <c r="O110" i="5"/>
  <c r="BL109" i="5"/>
  <c r="BB109" i="5"/>
  <c r="AR109" i="5"/>
  <c r="AF109" i="5"/>
  <c r="V109" i="5"/>
  <c r="L109" i="5"/>
  <c r="BI108" i="5"/>
  <c r="AY108" i="5"/>
  <c r="AO108" i="5"/>
  <c r="AC108" i="5"/>
  <c r="I108" i="5"/>
  <c r="BF107" i="5"/>
  <c r="AV107" i="5"/>
  <c r="AL107" i="5"/>
  <c r="Z107" i="5"/>
  <c r="BC106" i="5"/>
  <c r="AS106" i="5"/>
  <c r="AI106" i="5"/>
  <c r="W106" i="5"/>
  <c r="M106" i="5"/>
  <c r="BL105" i="5"/>
  <c r="AZ105" i="5"/>
  <c r="AP105" i="5"/>
  <c r="AF105" i="5"/>
  <c r="T105" i="5"/>
  <c r="J105" i="5"/>
  <c r="BI104" i="5"/>
  <c r="AW104" i="5"/>
  <c r="AM104" i="5"/>
  <c r="AC104" i="5"/>
  <c r="Q104" i="5"/>
  <c r="G104" i="5"/>
  <c r="BF103" i="5"/>
  <c r="AT103" i="5"/>
  <c r="AJ103" i="5"/>
  <c r="Z103" i="5"/>
  <c r="BM102" i="5"/>
  <c r="BC102" i="5"/>
  <c r="AQ102" i="5"/>
  <c r="AG102" i="5"/>
  <c r="W102" i="5"/>
  <c r="BJ101" i="5"/>
  <c r="AZ101" i="5"/>
  <c r="AN101" i="5"/>
  <c r="AD101" i="5"/>
  <c r="T101" i="5"/>
  <c r="H101" i="5"/>
  <c r="BG100" i="5"/>
  <c r="AW100" i="5"/>
  <c r="AK100" i="5"/>
  <c r="AA100" i="5"/>
  <c r="Q100" i="5"/>
  <c r="BN99" i="5"/>
  <c r="BD99" i="5"/>
  <c r="AT99" i="5"/>
  <c r="AH99" i="5"/>
  <c r="X99" i="5"/>
  <c r="N99" i="5"/>
  <c r="BH96" i="5"/>
  <c r="AX96" i="5"/>
  <c r="AN96" i="5"/>
  <c r="AB96" i="5"/>
  <c r="R96" i="5"/>
  <c r="H96" i="5"/>
  <c r="BD95" i="5"/>
  <c r="AT95" i="5"/>
  <c r="AJ95" i="5"/>
  <c r="X95" i="5"/>
  <c r="N95" i="5"/>
  <c r="AZ94" i="5"/>
  <c r="AP94" i="5"/>
  <c r="AF94" i="5"/>
  <c r="T94" i="5"/>
  <c r="J94" i="5"/>
  <c r="BH93" i="5"/>
  <c r="AV93" i="5"/>
  <c r="AL93" i="5"/>
  <c r="AB93" i="5"/>
  <c r="P93" i="5"/>
  <c r="BN92" i="5"/>
  <c r="BD92" i="5"/>
  <c r="AR92" i="5"/>
  <c r="AH92" i="5"/>
  <c r="X92" i="5"/>
  <c r="L92" i="5"/>
  <c r="AZ91" i="5"/>
  <c r="AN91" i="5"/>
  <c r="AD91" i="5"/>
  <c r="T91" i="5"/>
  <c r="H91" i="5"/>
  <c r="BF90" i="5"/>
  <c r="AV90" i="5"/>
  <c r="AJ90" i="5"/>
  <c r="Z90" i="5"/>
  <c r="P90" i="5"/>
  <c r="BL89" i="5"/>
  <c r="BB89" i="5"/>
  <c r="AR89" i="5"/>
  <c r="AF89" i="5"/>
  <c r="V89" i="5"/>
  <c r="L89" i="5"/>
  <c r="BH88" i="5"/>
  <c r="AX88" i="5"/>
  <c r="AN88" i="5"/>
  <c r="AB88" i="5"/>
  <c r="R88" i="5"/>
  <c r="H88" i="5"/>
  <c r="BD87" i="5"/>
  <c r="AT87" i="5"/>
  <c r="AJ87" i="5"/>
  <c r="X87" i="5"/>
  <c r="N87" i="5"/>
  <c r="BL86" i="5"/>
  <c r="AZ86" i="5"/>
  <c r="AP86" i="5"/>
  <c r="AF86" i="5"/>
  <c r="T86" i="5"/>
  <c r="J86" i="5"/>
  <c r="BH85" i="5"/>
  <c r="AV85" i="5"/>
  <c r="AL85" i="5"/>
  <c r="AB85" i="5"/>
  <c r="P85" i="5"/>
  <c r="BN84" i="5"/>
  <c r="BD84" i="5"/>
  <c r="AR84" i="5"/>
  <c r="AH84" i="5"/>
  <c r="X84" i="5"/>
  <c r="L84" i="5"/>
  <c r="BJ83" i="5"/>
  <c r="AZ83" i="5"/>
  <c r="AN83" i="5"/>
  <c r="AD83" i="5"/>
  <c r="T83" i="5"/>
  <c r="H83" i="5"/>
  <c r="BF82" i="5"/>
  <c r="AV82" i="5"/>
  <c r="AJ82" i="5"/>
  <c r="Z82" i="5"/>
  <c r="P82" i="5"/>
  <c r="BL81" i="5"/>
  <c r="BB81" i="5"/>
  <c r="AR81" i="5"/>
  <c r="AF81" i="5"/>
  <c r="V81" i="5"/>
  <c r="L81" i="5"/>
  <c r="BH80" i="5"/>
  <c r="AN80" i="5"/>
  <c r="AB80" i="5"/>
  <c r="R80" i="5"/>
  <c r="H80" i="5"/>
  <c r="BD79" i="5"/>
  <c r="AT79" i="5"/>
  <c r="AJ79" i="5"/>
  <c r="X79" i="5"/>
  <c r="N79" i="5"/>
  <c r="BL78" i="5"/>
  <c r="AZ78" i="5"/>
  <c r="AP78" i="5"/>
  <c r="AF78" i="5"/>
  <c r="T78" i="5"/>
  <c r="J78" i="5"/>
  <c r="BH77" i="5"/>
  <c r="AL77" i="5"/>
  <c r="AB77" i="5"/>
  <c r="P77" i="5"/>
  <c r="BN76" i="5"/>
  <c r="BD76" i="5"/>
  <c r="AR76" i="5"/>
  <c r="AH76" i="5"/>
  <c r="X76" i="5"/>
  <c r="L76" i="5"/>
  <c r="BJ75" i="5"/>
  <c r="AZ75" i="5"/>
  <c r="AN75" i="5"/>
  <c r="AD75" i="5"/>
  <c r="T75" i="5"/>
  <c r="H75" i="5"/>
  <c r="BF74" i="5"/>
  <c r="AV74" i="5"/>
  <c r="AL74" i="5"/>
  <c r="AC74" i="5"/>
  <c r="T74" i="5"/>
  <c r="K74" i="5"/>
  <c r="BJ73" i="5"/>
  <c r="BA73" i="5"/>
  <c r="AH73" i="5"/>
  <c r="Y73" i="5"/>
  <c r="P73" i="5"/>
  <c r="G73" i="5"/>
  <c r="BF72" i="5"/>
  <c r="AW72" i="5"/>
  <c r="AN72" i="5"/>
  <c r="AD72" i="5"/>
  <c r="U72" i="5"/>
  <c r="L72" i="5"/>
  <c r="BK71" i="5"/>
  <c r="BB71" i="5"/>
  <c r="AS71" i="5"/>
  <c r="AJ71" i="5"/>
  <c r="Z71" i="5"/>
  <c r="Q71" i="5"/>
  <c r="H71" i="5"/>
  <c r="BG70" i="5"/>
  <c r="AX70" i="5"/>
  <c r="AF70" i="5"/>
  <c r="V70" i="5"/>
  <c r="M70" i="5"/>
  <c r="BL69" i="5"/>
  <c r="BC69" i="5"/>
  <c r="AT69" i="5"/>
  <c r="AK69" i="5"/>
  <c r="AB69" i="5"/>
  <c r="R69" i="5"/>
  <c r="I69" i="5"/>
  <c r="BH68" i="5"/>
  <c r="AY68" i="5"/>
  <c r="AP68" i="5"/>
  <c r="AG68" i="5"/>
  <c r="X68" i="5"/>
  <c r="N68" i="5"/>
  <c r="BM67" i="5"/>
  <c r="BD67" i="5"/>
  <c r="AU67" i="5"/>
  <c r="AC67" i="5"/>
  <c r="T67" i="5"/>
  <c r="J67" i="5"/>
  <c r="BI66" i="5"/>
  <c r="AZ66" i="5"/>
  <c r="AQ66" i="5"/>
  <c r="AH66" i="5"/>
  <c r="Y66" i="5"/>
  <c r="P66" i="5"/>
  <c r="BN65" i="5"/>
  <c r="BE65" i="5"/>
  <c r="AV65" i="5"/>
  <c r="AM65" i="5"/>
  <c r="AD65" i="5"/>
  <c r="U65" i="5"/>
  <c r="L65" i="5"/>
  <c r="BJ64" i="5"/>
  <c r="BA64" i="5"/>
  <c r="AR64" i="5"/>
  <c r="Z64" i="5"/>
  <c r="Q64" i="5"/>
  <c r="H64" i="5"/>
  <c r="BF63" i="5"/>
  <c r="AW63" i="5"/>
  <c r="AN63" i="5"/>
  <c r="AE63" i="5"/>
  <c r="V63" i="5"/>
  <c r="M63" i="5"/>
  <c r="BL62" i="5"/>
  <c r="BB62" i="5"/>
  <c r="AS62" i="5"/>
  <c r="AJ62" i="5"/>
  <c r="AA62" i="5"/>
  <c r="R62" i="5"/>
  <c r="I62" i="5"/>
  <c r="BH61" i="5"/>
  <c r="AX61" i="5"/>
  <c r="AO61" i="5"/>
  <c r="W61" i="5"/>
  <c r="N61" i="5"/>
  <c r="BM60" i="5"/>
  <c r="BD60" i="5"/>
  <c r="AT60" i="5"/>
  <c r="AK60" i="5"/>
  <c r="AB60" i="5"/>
  <c r="S60" i="5"/>
  <c r="J60" i="5"/>
  <c r="BI59" i="5"/>
  <c r="AZ59" i="5"/>
  <c r="AP59" i="5"/>
  <c r="AG59" i="5"/>
  <c r="X59" i="5"/>
  <c r="O59" i="5"/>
  <c r="BN58" i="5"/>
  <c r="BE58" i="5"/>
  <c r="AV58" i="5"/>
  <c r="AL58" i="5"/>
  <c r="T58" i="5"/>
  <c r="K58" i="5"/>
  <c r="BJ57" i="5"/>
  <c r="BA57" i="5"/>
  <c r="AR57" i="5"/>
  <c r="AH57" i="5"/>
  <c r="Y57" i="5"/>
  <c r="P57" i="5"/>
  <c r="G57" i="5"/>
  <c r="BF56" i="5"/>
  <c r="AW56" i="5"/>
  <c r="AN56" i="5"/>
  <c r="AD56" i="5"/>
  <c r="U56" i="5"/>
  <c r="L56" i="5"/>
  <c r="BK55" i="5"/>
  <c r="BB55" i="5"/>
  <c r="AS55" i="5"/>
  <c r="AJ55" i="5"/>
  <c r="Q55" i="5"/>
  <c r="H55" i="5"/>
  <c r="BG54" i="5"/>
  <c r="AX54" i="5"/>
  <c r="AO54" i="5"/>
  <c r="AF54" i="5"/>
  <c r="V54" i="5"/>
  <c r="M54" i="5"/>
  <c r="BL53" i="5"/>
  <c r="BC53" i="5"/>
  <c r="AT53" i="5"/>
  <c r="AK53" i="5"/>
  <c r="AB53" i="5"/>
  <c r="R53" i="5"/>
  <c r="I53" i="5"/>
  <c r="BH52" i="5"/>
  <c r="AY52" i="5"/>
  <c r="AP52" i="5"/>
  <c r="AG52" i="5"/>
  <c r="X52" i="5"/>
  <c r="N52" i="5"/>
  <c r="BM51" i="5"/>
  <c r="BD51" i="5"/>
  <c r="AU51" i="5"/>
  <c r="AL51" i="5"/>
  <c r="AC51" i="5"/>
  <c r="T51" i="5"/>
  <c r="J51" i="5"/>
  <c r="BI50" i="5"/>
  <c r="AZ50" i="5"/>
  <c r="AQ50" i="5"/>
  <c r="AH50" i="5"/>
  <c r="Y50" i="5"/>
  <c r="P50" i="5"/>
  <c r="H50" i="5"/>
  <c r="BH49" i="5"/>
  <c r="AZ49" i="5"/>
  <c r="AR49" i="5"/>
  <c r="AJ49" i="5"/>
  <c r="AB49" i="5"/>
  <c r="L49" i="5"/>
  <c r="BL48" i="5"/>
  <c r="BD48" i="5"/>
  <c r="AV48" i="5"/>
  <c r="AN48" i="5"/>
  <c r="AF48" i="5"/>
  <c r="X48" i="5"/>
  <c r="P48" i="5"/>
  <c r="H48" i="5"/>
  <c r="BH47" i="5"/>
  <c r="AZ47" i="5"/>
  <c r="AR47" i="5"/>
  <c r="AJ47" i="5"/>
  <c r="AB47" i="5"/>
  <c r="T47" i="5"/>
  <c r="L47" i="5"/>
  <c r="BL46" i="5"/>
  <c r="BD46" i="5"/>
  <c r="AV46" i="5"/>
  <c r="AN46" i="5"/>
  <c r="AF46" i="5"/>
  <c r="X46" i="5"/>
  <c r="H46" i="5"/>
  <c r="BH45" i="5"/>
  <c r="AZ45" i="5"/>
  <c r="AR45" i="5"/>
  <c r="AJ45" i="5"/>
  <c r="AB45" i="5"/>
  <c r="T45" i="5"/>
  <c r="L45" i="5"/>
  <c r="BL44" i="5"/>
  <c r="BD44" i="5"/>
  <c r="AV44" i="5"/>
  <c r="AN44" i="5"/>
  <c r="AF44" i="5"/>
  <c r="X44" i="5"/>
  <c r="P44" i="5"/>
  <c r="H44" i="5"/>
  <c r="BH43" i="5"/>
  <c r="AZ43" i="5"/>
  <c r="AR43" i="5"/>
  <c r="AJ43" i="5"/>
  <c r="AB43" i="5"/>
  <c r="T43" i="5"/>
  <c r="L43" i="5"/>
  <c r="BL42" i="5"/>
  <c r="BD42" i="5"/>
  <c r="AV42" i="5"/>
  <c r="AN42" i="5"/>
  <c r="AF42" i="5"/>
  <c r="X42" i="5"/>
  <c r="P42" i="5"/>
  <c r="H42" i="5"/>
  <c r="BH41" i="5"/>
  <c r="AZ41" i="5"/>
  <c r="AR41" i="5"/>
  <c r="AJ41" i="5"/>
  <c r="AB41" i="5"/>
  <c r="T41" i="5"/>
  <c r="BL40" i="5"/>
  <c r="BD40" i="5"/>
  <c r="AV40" i="5"/>
  <c r="AN40" i="5"/>
  <c r="AF40" i="5"/>
  <c r="X40" i="5"/>
  <c r="P40" i="5"/>
  <c r="H40" i="5"/>
  <c r="BH39" i="5"/>
  <c r="AZ39" i="5"/>
  <c r="AR39" i="5"/>
  <c r="AJ39" i="5"/>
  <c r="AB39" i="5"/>
  <c r="T39" i="5"/>
  <c r="L39" i="5"/>
  <c r="BL38" i="5"/>
  <c r="BD38" i="5"/>
  <c r="AV38" i="5"/>
  <c r="AN38" i="5"/>
  <c r="AF38" i="5"/>
  <c r="X38" i="5"/>
  <c r="P38" i="5"/>
  <c r="C215" i="5"/>
  <c r="C202" i="5"/>
  <c r="BH157" i="5"/>
  <c r="AB157" i="5"/>
  <c r="BE156" i="5"/>
  <c r="Y156" i="5"/>
  <c r="BJ155" i="5"/>
  <c r="AN155" i="5"/>
  <c r="Q155" i="5"/>
  <c r="BG154" i="5"/>
  <c r="AK154" i="5"/>
  <c r="S154" i="5"/>
  <c r="BA153" i="5"/>
  <c r="AP153" i="5"/>
  <c r="AB153" i="5"/>
  <c r="P153" i="5"/>
  <c r="BL152" i="5"/>
  <c r="AX152" i="5"/>
  <c r="AM152" i="5"/>
  <c r="Y152" i="5"/>
  <c r="M152" i="5"/>
  <c r="AU151" i="5"/>
  <c r="AJ151" i="5"/>
  <c r="V151" i="5"/>
  <c r="J151" i="5"/>
  <c r="BF150" i="5"/>
  <c r="AR150" i="5"/>
  <c r="AG150" i="5"/>
  <c r="S150" i="5"/>
  <c r="G150" i="5"/>
  <c r="BC149" i="5"/>
  <c r="AO149" i="5"/>
  <c r="AD149" i="5"/>
  <c r="P149" i="5"/>
  <c r="BM148" i="5"/>
  <c r="AZ148" i="5"/>
  <c r="AL148" i="5"/>
  <c r="AA148" i="5"/>
  <c r="M148" i="5"/>
  <c r="BJ147" i="5"/>
  <c r="AW147" i="5"/>
  <c r="AI147" i="5"/>
  <c r="X147" i="5"/>
  <c r="J147" i="5"/>
  <c r="BG146" i="5"/>
  <c r="AT146" i="5"/>
  <c r="AF146" i="5"/>
  <c r="U146" i="5"/>
  <c r="G146" i="5"/>
  <c r="AQ145" i="5"/>
  <c r="AC145" i="5"/>
  <c r="R145" i="5"/>
  <c r="BM144" i="5"/>
  <c r="AN144" i="5"/>
  <c r="Z144" i="5"/>
  <c r="O144" i="5"/>
  <c r="BJ143" i="5"/>
  <c r="AX143" i="5"/>
  <c r="AK143" i="5"/>
  <c r="W143" i="5"/>
  <c r="L143" i="5"/>
  <c r="BG142" i="5"/>
  <c r="AU142" i="5"/>
  <c r="AH142" i="5"/>
  <c r="T142" i="5"/>
  <c r="I142" i="5"/>
  <c r="BD141" i="5"/>
  <c r="AR141" i="5"/>
  <c r="AE141" i="5"/>
  <c r="Q141" i="5"/>
  <c r="BA140" i="5"/>
  <c r="AO140" i="5"/>
  <c r="AB140" i="5"/>
  <c r="N140" i="5"/>
  <c r="BL139" i="5"/>
  <c r="AL139" i="5"/>
  <c r="Y139" i="5"/>
  <c r="K139" i="5"/>
  <c r="BI138" i="5"/>
  <c r="AI138" i="5"/>
  <c r="V138" i="5"/>
  <c r="H138" i="5"/>
  <c r="BF137" i="5"/>
  <c r="AR137" i="5"/>
  <c r="AF137" i="5"/>
  <c r="S137" i="5"/>
  <c r="BN136" i="5"/>
  <c r="BC136" i="5"/>
  <c r="AO136" i="5"/>
  <c r="AC136" i="5"/>
  <c r="P136" i="5"/>
  <c r="BK135" i="5"/>
  <c r="AZ135" i="5"/>
  <c r="AL135" i="5"/>
  <c r="Z135" i="5"/>
  <c r="M135" i="5"/>
  <c r="BH134" i="5"/>
  <c r="AW134" i="5"/>
  <c r="AI134" i="5"/>
  <c r="W134" i="5"/>
  <c r="J134" i="5"/>
  <c r="BE133" i="5"/>
  <c r="AT133" i="5"/>
  <c r="AF133" i="5"/>
  <c r="T133" i="5"/>
  <c r="G133" i="5"/>
  <c r="BB132" i="5"/>
  <c r="AC132" i="5"/>
  <c r="Q132" i="5"/>
  <c r="BM131" i="5"/>
  <c r="AY131" i="5"/>
  <c r="Z131" i="5"/>
  <c r="N131" i="5"/>
  <c r="BJ130" i="5"/>
  <c r="AV130" i="5"/>
  <c r="AK130" i="5"/>
  <c r="W130" i="5"/>
  <c r="K130" i="5"/>
  <c r="BG129" i="5"/>
  <c r="AS129" i="5"/>
  <c r="AH129" i="5"/>
  <c r="T129" i="5"/>
  <c r="H129" i="5"/>
  <c r="BD128" i="5"/>
  <c r="AP128" i="5"/>
  <c r="AE128" i="5"/>
  <c r="Q128" i="5"/>
  <c r="BN127" i="5"/>
  <c r="BA127" i="5"/>
  <c r="AM127" i="5"/>
  <c r="AB127" i="5"/>
  <c r="N127" i="5"/>
  <c r="BK126" i="5"/>
  <c r="AX126" i="5"/>
  <c r="Y126" i="5"/>
  <c r="K126" i="5"/>
  <c r="BH125" i="5"/>
  <c r="AU125" i="5"/>
  <c r="AK125" i="5"/>
  <c r="Y125" i="5"/>
  <c r="O125" i="5"/>
  <c r="BN124" i="5"/>
  <c r="BB124" i="5"/>
  <c r="AR124" i="5"/>
  <c r="V124" i="5"/>
  <c r="L124" i="5"/>
  <c r="BK123" i="5"/>
  <c r="AY123" i="5"/>
  <c r="AO123" i="5"/>
  <c r="AE123" i="5"/>
  <c r="S123" i="5"/>
  <c r="I123" i="5"/>
  <c r="BH122" i="5"/>
  <c r="AV122" i="5"/>
  <c r="AL122" i="5"/>
  <c r="AB122" i="5"/>
  <c r="P122" i="5"/>
  <c r="BE121" i="5"/>
  <c r="AS121" i="5"/>
  <c r="AI121" i="5"/>
  <c r="Y121" i="5"/>
  <c r="M121" i="5"/>
  <c r="BL120" i="5"/>
  <c r="BB120" i="5"/>
  <c r="AP120" i="5"/>
  <c r="AF120" i="5"/>
  <c r="V120" i="5"/>
  <c r="J120" i="5"/>
  <c r="BI119" i="5"/>
  <c r="AY119" i="5"/>
  <c r="AM119" i="5"/>
  <c r="S119" i="5"/>
  <c r="G119" i="5"/>
  <c r="BF118" i="5"/>
  <c r="AV118" i="5"/>
  <c r="AJ118" i="5"/>
  <c r="Z118" i="5"/>
  <c r="P118" i="5"/>
  <c r="BM117" i="5"/>
  <c r="BC117" i="5"/>
  <c r="AS117" i="5"/>
  <c r="AG117" i="5"/>
  <c r="W117" i="5"/>
  <c r="M117" i="5"/>
  <c r="BJ116" i="5"/>
  <c r="AZ116" i="5"/>
  <c r="AP116" i="5"/>
  <c r="AD116" i="5"/>
  <c r="T116" i="5"/>
  <c r="J116" i="5"/>
  <c r="BG115" i="5"/>
  <c r="AW115" i="5"/>
  <c r="AM115" i="5"/>
  <c r="AA115" i="5"/>
  <c r="Q115" i="5"/>
  <c r="G115" i="5"/>
  <c r="BD114" i="5"/>
  <c r="AT114" i="5"/>
  <c r="AJ114" i="5"/>
  <c r="N114" i="5"/>
  <c r="BM113" i="5"/>
  <c r="BA113" i="5"/>
  <c r="AQ113" i="5"/>
  <c r="AG113" i="5"/>
  <c r="U113" i="5"/>
  <c r="K113" i="5"/>
  <c r="BJ112" i="5"/>
  <c r="AX112" i="5"/>
  <c r="AN112" i="5"/>
  <c r="AD112" i="5"/>
  <c r="R112" i="5"/>
  <c r="H112" i="5"/>
  <c r="BG111" i="5"/>
  <c r="AU111" i="5"/>
  <c r="AK111" i="5"/>
  <c r="AA111" i="5"/>
  <c r="O111" i="5"/>
  <c r="BN110" i="5"/>
  <c r="BD110" i="5"/>
  <c r="AR110" i="5"/>
  <c r="AH110" i="5"/>
  <c r="X110" i="5"/>
  <c r="L110" i="5"/>
  <c r="BK109" i="5"/>
  <c r="BA109" i="5"/>
  <c r="AO109" i="5"/>
  <c r="AE109" i="5"/>
  <c r="U109" i="5"/>
  <c r="I109" i="5"/>
  <c r="BH108" i="5"/>
  <c r="AX108" i="5"/>
  <c r="AL108" i="5"/>
  <c r="AB108" i="5"/>
  <c r="BE107" i="5"/>
  <c r="AU107" i="5"/>
  <c r="AI107" i="5"/>
  <c r="Y107" i="5"/>
  <c r="O107" i="5"/>
  <c r="BL106" i="5"/>
  <c r="BB106" i="5"/>
  <c r="AR106" i="5"/>
  <c r="AF106" i="5"/>
  <c r="V106" i="5"/>
  <c r="L106" i="5"/>
  <c r="BI105" i="5"/>
  <c r="AY105" i="5"/>
  <c r="AO105" i="5"/>
  <c r="AC105" i="5"/>
  <c r="S105" i="5"/>
  <c r="I105" i="5"/>
  <c r="BF104" i="5"/>
  <c r="AV104" i="5"/>
  <c r="AL104" i="5"/>
  <c r="Z104" i="5"/>
  <c r="P104" i="5"/>
  <c r="BC103" i="5"/>
  <c r="AS103" i="5"/>
  <c r="AI103" i="5"/>
  <c r="W103" i="5"/>
  <c r="BL102" i="5"/>
  <c r="AZ102" i="5"/>
  <c r="AP102" i="5"/>
  <c r="AF102" i="5"/>
  <c r="T102" i="5"/>
  <c r="J102" i="5"/>
  <c r="BI101" i="5"/>
  <c r="AW101" i="5"/>
  <c r="AM101" i="5"/>
  <c r="AC101" i="5"/>
  <c r="Q101" i="5"/>
  <c r="G101" i="5"/>
  <c r="BF100" i="5"/>
  <c r="AT100" i="5"/>
  <c r="AJ100" i="5"/>
  <c r="Z100" i="5"/>
  <c r="N100" i="5"/>
  <c r="BM99" i="5"/>
  <c r="BC99" i="5"/>
  <c r="AQ99" i="5"/>
  <c r="AG99" i="5"/>
  <c r="W99" i="5"/>
  <c r="K99" i="5"/>
  <c r="BG96" i="5"/>
  <c r="AW96" i="5"/>
  <c r="AK96" i="5"/>
  <c r="AA96" i="5"/>
  <c r="Q96" i="5"/>
  <c r="BC95" i="5"/>
  <c r="AS95" i="5"/>
  <c r="AG95" i="5"/>
  <c r="W95" i="5"/>
  <c r="M95" i="5"/>
  <c r="BI94" i="5"/>
  <c r="AY94" i="5"/>
  <c r="AO94" i="5"/>
  <c r="AC94" i="5"/>
  <c r="S94" i="5"/>
  <c r="I94" i="5"/>
  <c r="BE93" i="5"/>
  <c r="AU93" i="5"/>
  <c r="AK93" i="5"/>
  <c r="Y93" i="5"/>
  <c r="O93" i="5"/>
  <c r="BM92" i="5"/>
  <c r="BA92" i="5"/>
  <c r="AQ92" i="5"/>
  <c r="AG92" i="5"/>
  <c r="U92" i="5"/>
  <c r="K92" i="5"/>
  <c r="AW91" i="5"/>
  <c r="AM91" i="5"/>
  <c r="AC91" i="5"/>
  <c r="Q91" i="5"/>
  <c r="G91" i="5"/>
  <c r="BE90" i="5"/>
  <c r="AS90" i="5"/>
  <c r="AI90" i="5"/>
  <c r="Y90" i="5"/>
  <c r="M90" i="5"/>
  <c r="BK89" i="5"/>
  <c r="BA89" i="5"/>
  <c r="AO89" i="5"/>
  <c r="AE89" i="5"/>
  <c r="U89" i="5"/>
  <c r="I89" i="5"/>
  <c r="AW88" i="5"/>
  <c r="AK88" i="5"/>
  <c r="AA88" i="5"/>
  <c r="Q88" i="5"/>
  <c r="BM87" i="5"/>
  <c r="BC87" i="5"/>
  <c r="AS87" i="5"/>
  <c r="AG87" i="5"/>
  <c r="W87" i="5"/>
  <c r="M87" i="5"/>
  <c r="BI86" i="5"/>
  <c r="AY86" i="5"/>
  <c r="AO86" i="5"/>
  <c r="AC86" i="5"/>
  <c r="S86" i="5"/>
  <c r="I86" i="5"/>
  <c r="BE85" i="5"/>
  <c r="AU85" i="5"/>
  <c r="AK85" i="5"/>
  <c r="Y85" i="5"/>
  <c r="O85" i="5"/>
  <c r="BM84" i="5"/>
  <c r="BA84" i="5"/>
  <c r="AQ84" i="5"/>
  <c r="AG84" i="5"/>
  <c r="U84" i="5"/>
  <c r="K84" i="5"/>
  <c r="BI83" i="5"/>
  <c r="AW83" i="5"/>
  <c r="AM83" i="5"/>
  <c r="AC83" i="5"/>
  <c r="Q83" i="5"/>
  <c r="G83" i="5"/>
  <c r="BE82" i="5"/>
  <c r="AS82" i="5"/>
  <c r="AI82" i="5"/>
  <c r="Y82" i="5"/>
  <c r="M82" i="5"/>
  <c r="BK81" i="5"/>
  <c r="BA81" i="5"/>
  <c r="AO81" i="5"/>
  <c r="AE81" i="5"/>
  <c r="U81" i="5"/>
  <c r="I81" i="5"/>
  <c r="BG80" i="5"/>
  <c r="AW80" i="5"/>
  <c r="AK80" i="5"/>
  <c r="AA80" i="5"/>
  <c r="Q80" i="5"/>
  <c r="BM79" i="5"/>
  <c r="BC79" i="5"/>
  <c r="AS79" i="5"/>
  <c r="AG79" i="5"/>
  <c r="W79" i="5"/>
  <c r="M79" i="5"/>
  <c r="BI78" i="5"/>
  <c r="AY78" i="5"/>
  <c r="AO78" i="5"/>
  <c r="AC78" i="5"/>
  <c r="S78" i="5"/>
  <c r="I78" i="5"/>
  <c r="BE77" i="5"/>
  <c r="AK77" i="5"/>
  <c r="Y77" i="5"/>
  <c r="O77" i="5"/>
  <c r="BM76" i="5"/>
  <c r="BA76" i="5"/>
  <c r="AQ76" i="5"/>
  <c r="AG76" i="5"/>
  <c r="U76" i="5"/>
  <c r="K76" i="5"/>
  <c r="BI75" i="5"/>
  <c r="AW75" i="5"/>
  <c r="AM75" i="5"/>
  <c r="AC75" i="5"/>
  <c r="Q75" i="5"/>
  <c r="G75" i="5"/>
  <c r="BE74" i="5"/>
  <c r="AT74" i="5"/>
  <c r="AK74" i="5"/>
  <c r="AB74" i="5"/>
  <c r="S74" i="5"/>
  <c r="J74" i="5"/>
  <c r="BI73" i="5"/>
  <c r="AZ73" i="5"/>
  <c r="AP73" i="5"/>
  <c r="AG73" i="5"/>
  <c r="X73" i="5"/>
  <c r="O73" i="5"/>
  <c r="BN72" i="5"/>
  <c r="BE72" i="5"/>
  <c r="AV72" i="5"/>
  <c r="AL72" i="5"/>
  <c r="AC72" i="5"/>
  <c r="T72" i="5"/>
  <c r="K72" i="5"/>
  <c r="BJ71" i="5"/>
  <c r="BA71" i="5"/>
  <c r="AR71" i="5"/>
  <c r="AH71" i="5"/>
  <c r="Y71" i="5"/>
  <c r="P71" i="5"/>
  <c r="G71" i="5"/>
  <c r="BF70" i="5"/>
  <c r="AW70" i="5"/>
  <c r="AD70" i="5"/>
  <c r="U70" i="5"/>
  <c r="L70" i="5"/>
  <c r="BK69" i="5"/>
  <c r="BB69" i="5"/>
  <c r="AS69" i="5"/>
  <c r="AJ69" i="5"/>
  <c r="Z69" i="5"/>
  <c r="Q69" i="5"/>
  <c r="H69" i="5"/>
  <c r="BG68" i="5"/>
  <c r="AX68" i="5"/>
  <c r="AO68" i="5"/>
  <c r="AF68" i="5"/>
  <c r="V68" i="5"/>
  <c r="M68" i="5"/>
  <c r="BL67" i="5"/>
  <c r="BC67" i="5"/>
  <c r="AT67" i="5"/>
  <c r="AB67" i="5"/>
  <c r="R67" i="5"/>
  <c r="I67" i="5"/>
  <c r="BH66" i="5"/>
  <c r="AY66" i="5"/>
  <c r="AP66" i="5"/>
  <c r="AG66" i="5"/>
  <c r="X66" i="5"/>
  <c r="N66" i="5"/>
  <c r="BM65" i="5"/>
  <c r="BD65" i="5"/>
  <c r="AU65" i="5"/>
  <c r="AL65" i="5"/>
  <c r="AC65" i="5"/>
  <c r="T65" i="5"/>
  <c r="J65" i="5"/>
  <c r="BI64" i="5"/>
  <c r="AZ64" i="5"/>
  <c r="AQ64" i="5"/>
  <c r="Y64" i="5"/>
  <c r="P64" i="5"/>
  <c r="BN63" i="5"/>
  <c r="BE63" i="5"/>
  <c r="AV63" i="5"/>
  <c r="AM63" i="5"/>
  <c r="AD63" i="5"/>
  <c r="U63" i="5"/>
  <c r="L63" i="5"/>
  <c r="BJ62" i="5"/>
  <c r="BA62" i="5"/>
  <c r="AR62" i="5"/>
  <c r="AI62" i="5"/>
  <c r="Z62" i="5"/>
  <c r="Q62" i="5"/>
  <c r="H62" i="5"/>
  <c r="BF61" i="5"/>
  <c r="AW61" i="5"/>
  <c r="AN61" i="5"/>
  <c r="V61" i="5"/>
  <c r="M61" i="5"/>
  <c r="BL60" i="5"/>
  <c r="BB60" i="5"/>
  <c r="AS60" i="5"/>
  <c r="AJ60" i="5"/>
  <c r="AA60" i="5"/>
  <c r="R60" i="5"/>
  <c r="I60" i="5"/>
  <c r="BH59" i="5"/>
  <c r="AX59" i="5"/>
  <c r="AO59" i="5"/>
  <c r="AF59" i="5"/>
  <c r="W59" i="5"/>
  <c r="N59" i="5"/>
  <c r="BM58" i="5"/>
  <c r="BD58" i="5"/>
  <c r="AT58" i="5"/>
  <c r="AK58" i="5"/>
  <c r="S58" i="5"/>
  <c r="J58" i="5"/>
  <c r="BI57" i="5"/>
  <c r="AZ57" i="5"/>
  <c r="AP57" i="5"/>
  <c r="AG57" i="5"/>
  <c r="X57" i="5"/>
  <c r="O57" i="5"/>
  <c r="BN56" i="5"/>
  <c r="BE56" i="5"/>
  <c r="AV56" i="5"/>
  <c r="AL56" i="5"/>
  <c r="AC56" i="5"/>
  <c r="T56" i="5"/>
  <c r="K56" i="5"/>
  <c r="BJ55" i="5"/>
  <c r="BA55" i="5"/>
  <c r="AR55" i="5"/>
  <c r="AH55" i="5"/>
  <c r="P55" i="5"/>
  <c r="G55" i="5"/>
  <c r="BF54" i="5"/>
  <c r="AW54" i="5"/>
  <c r="AN54" i="5"/>
  <c r="AD54" i="5"/>
  <c r="U54" i="5"/>
  <c r="L54" i="5"/>
  <c r="BK53" i="5"/>
  <c r="BB53" i="5"/>
  <c r="AS53" i="5"/>
  <c r="AJ53" i="5"/>
  <c r="Z53" i="5"/>
  <c r="Q53" i="5"/>
  <c r="H53" i="5"/>
  <c r="BG52" i="5"/>
  <c r="AX52" i="5"/>
  <c r="AO52" i="5"/>
  <c r="C166" i="5"/>
  <c r="BB157" i="5"/>
  <c r="V157" i="5"/>
  <c r="AY156" i="5"/>
  <c r="S156" i="5"/>
  <c r="BE155" i="5"/>
  <c r="AL155" i="5"/>
  <c r="P155" i="5"/>
  <c r="BB154" i="5"/>
  <c r="AI154" i="5"/>
  <c r="P154" i="5"/>
  <c r="BN153" i="5"/>
  <c r="AZ153" i="5"/>
  <c r="AN153" i="5"/>
  <c r="AA153" i="5"/>
  <c r="M153" i="5"/>
  <c r="AW152" i="5"/>
  <c r="AK152" i="5"/>
  <c r="X152" i="5"/>
  <c r="J152" i="5"/>
  <c r="AT151" i="5"/>
  <c r="AH151" i="5"/>
  <c r="U151" i="5"/>
  <c r="G151" i="5"/>
  <c r="BE150" i="5"/>
  <c r="AQ150" i="5"/>
  <c r="AE150" i="5"/>
  <c r="R150" i="5"/>
  <c r="BM149" i="5"/>
  <c r="BB149" i="5"/>
  <c r="AN149" i="5"/>
  <c r="AB149" i="5"/>
  <c r="O149" i="5"/>
  <c r="BJ148" i="5"/>
  <c r="AY148" i="5"/>
  <c r="AK148" i="5"/>
  <c r="Y148" i="5"/>
  <c r="L148" i="5"/>
  <c r="BG147" i="5"/>
  <c r="AV147" i="5"/>
  <c r="AH147" i="5"/>
  <c r="V147" i="5"/>
  <c r="I147" i="5"/>
  <c r="AS146" i="5"/>
  <c r="AE146" i="5"/>
  <c r="S146" i="5"/>
  <c r="BA145" i="5"/>
  <c r="AP145" i="5"/>
  <c r="AB145" i="5"/>
  <c r="P145" i="5"/>
  <c r="BL144" i="5"/>
  <c r="AX144" i="5"/>
  <c r="AM144" i="5"/>
  <c r="Y144" i="5"/>
  <c r="M144" i="5"/>
  <c r="BI143" i="5"/>
  <c r="AU143" i="5"/>
  <c r="AJ143" i="5"/>
  <c r="V143" i="5"/>
  <c r="J143" i="5"/>
  <c r="BF142" i="5"/>
  <c r="AR142" i="5"/>
  <c r="AG142" i="5"/>
  <c r="S142" i="5"/>
  <c r="G142" i="5"/>
  <c r="BC141" i="5"/>
  <c r="AO141" i="5"/>
  <c r="AD141" i="5"/>
  <c r="P141" i="5"/>
  <c r="BM140" i="5"/>
  <c r="AZ140" i="5"/>
  <c r="AL140" i="5"/>
  <c r="AA140" i="5"/>
  <c r="M140" i="5"/>
  <c r="BJ139" i="5"/>
  <c r="AI139" i="5"/>
  <c r="X139" i="5"/>
  <c r="J139" i="5"/>
  <c r="BG138" i="5"/>
  <c r="AT138" i="5"/>
  <c r="AF138" i="5"/>
  <c r="U138" i="5"/>
  <c r="G138" i="5"/>
  <c r="BD137" i="5"/>
  <c r="AQ137" i="5"/>
  <c r="AC137" i="5"/>
  <c r="R137" i="5"/>
  <c r="BM136" i="5"/>
  <c r="BA136" i="5"/>
  <c r="AN136" i="5"/>
  <c r="Z136" i="5"/>
  <c r="O136" i="5"/>
  <c r="BJ135" i="5"/>
  <c r="AX135" i="5"/>
  <c r="AK135" i="5"/>
  <c r="W135" i="5"/>
  <c r="L135" i="5"/>
  <c r="BG134" i="5"/>
  <c r="AU134" i="5"/>
  <c r="AH134" i="5"/>
  <c r="T134" i="5"/>
  <c r="I134" i="5"/>
  <c r="BD133" i="5"/>
  <c r="AE133" i="5"/>
  <c r="Q133" i="5"/>
  <c r="BA132" i="5"/>
  <c r="AB132" i="5"/>
  <c r="N132" i="5"/>
  <c r="BL131" i="5"/>
  <c r="AX131" i="5"/>
  <c r="AL131" i="5"/>
  <c r="Y131" i="5"/>
  <c r="K131" i="5"/>
  <c r="BI130" i="5"/>
  <c r="AU130" i="5"/>
  <c r="AI130" i="5"/>
  <c r="V130" i="5"/>
  <c r="H130" i="5"/>
  <c r="BF129" i="5"/>
  <c r="AR129" i="5"/>
  <c r="AF129" i="5"/>
  <c r="S129" i="5"/>
  <c r="BN128" i="5"/>
  <c r="BC128" i="5"/>
  <c r="AO128" i="5"/>
  <c r="AC128" i="5"/>
  <c r="P128" i="5"/>
  <c r="BK127" i="5"/>
  <c r="AZ127" i="5"/>
  <c r="Z127" i="5"/>
  <c r="M127" i="5"/>
  <c r="BH126" i="5"/>
  <c r="AW126" i="5"/>
  <c r="W126" i="5"/>
  <c r="J126" i="5"/>
  <c r="BE125" i="5"/>
  <c r="AT125" i="5"/>
  <c r="X125" i="5"/>
  <c r="N125" i="5"/>
  <c r="BM124" i="5"/>
  <c r="BA124" i="5"/>
  <c r="AQ124" i="5"/>
  <c r="U124" i="5"/>
  <c r="K124" i="5"/>
  <c r="BJ123" i="5"/>
  <c r="AX123" i="5"/>
  <c r="AN123" i="5"/>
  <c r="AD123" i="5"/>
  <c r="R123" i="5"/>
  <c r="H123" i="5"/>
  <c r="BG122" i="5"/>
  <c r="AU122" i="5"/>
  <c r="AK122" i="5"/>
  <c r="AA122" i="5"/>
  <c r="O122" i="5"/>
  <c r="BN121" i="5"/>
  <c r="BD121" i="5"/>
  <c r="AR121" i="5"/>
  <c r="AH121" i="5"/>
  <c r="X121" i="5"/>
  <c r="L121" i="5"/>
  <c r="BK120" i="5"/>
  <c r="BA120" i="5"/>
  <c r="AO120" i="5"/>
  <c r="U120" i="5"/>
  <c r="I120" i="5"/>
  <c r="BH119" i="5"/>
  <c r="AX119" i="5"/>
  <c r="AL119" i="5"/>
  <c r="R119" i="5"/>
  <c r="BE118" i="5"/>
  <c r="AU118" i="5"/>
  <c r="AI118" i="5"/>
  <c r="Y118" i="5"/>
  <c r="O118" i="5"/>
  <c r="BL117" i="5"/>
  <c r="BB117" i="5"/>
  <c r="AR117" i="5"/>
  <c r="AF117" i="5"/>
  <c r="V117" i="5"/>
  <c r="L117" i="5"/>
  <c r="BI116" i="5"/>
  <c r="AY116" i="5"/>
  <c r="AO116" i="5"/>
  <c r="AC116" i="5"/>
  <c r="S116" i="5"/>
  <c r="I116" i="5"/>
  <c r="BF115" i="5"/>
  <c r="AV115" i="5"/>
  <c r="AL115" i="5"/>
  <c r="P115" i="5"/>
  <c r="BC114" i="5"/>
  <c r="AS114" i="5"/>
  <c r="AI114" i="5"/>
  <c r="M114" i="5"/>
  <c r="BL113" i="5"/>
  <c r="AZ113" i="5"/>
  <c r="AP113" i="5"/>
  <c r="AF113" i="5"/>
  <c r="T113" i="5"/>
  <c r="J113" i="5"/>
  <c r="BI112" i="5"/>
  <c r="AW112" i="5"/>
  <c r="AM112" i="5"/>
  <c r="AC112" i="5"/>
  <c r="Q112" i="5"/>
  <c r="G112" i="5"/>
  <c r="BF111" i="5"/>
  <c r="AT111" i="5"/>
  <c r="AJ111" i="5"/>
  <c r="Z111" i="5"/>
  <c r="N111" i="5"/>
  <c r="BM110" i="5"/>
  <c r="BC110" i="5"/>
  <c r="AQ110" i="5"/>
  <c r="AG110" i="5"/>
  <c r="W110" i="5"/>
  <c r="K110" i="5"/>
  <c r="BJ109" i="5"/>
  <c r="AZ109" i="5"/>
  <c r="AN109" i="5"/>
  <c r="AD109" i="5"/>
  <c r="H109" i="5"/>
  <c r="BG108" i="5"/>
  <c r="AW108" i="5"/>
  <c r="AK108" i="5"/>
  <c r="AA108" i="5"/>
  <c r="BN107" i="5"/>
  <c r="BD107" i="5"/>
  <c r="AT107" i="5"/>
  <c r="AH107" i="5"/>
  <c r="X107" i="5"/>
  <c r="N107" i="5"/>
  <c r="BK106" i="5"/>
  <c r="BA106" i="5"/>
  <c r="AQ106" i="5"/>
  <c r="AE106" i="5"/>
  <c r="U106" i="5"/>
  <c r="K106" i="5"/>
  <c r="BH105" i="5"/>
  <c r="AX105" i="5"/>
  <c r="AN105" i="5"/>
  <c r="AB105" i="5"/>
  <c r="R105" i="5"/>
  <c r="H105" i="5"/>
  <c r="BE104" i="5"/>
  <c r="AU104" i="5"/>
  <c r="AK104" i="5"/>
  <c r="Y104" i="5"/>
  <c r="BN103" i="5"/>
  <c r="BB103" i="5"/>
  <c r="AR103" i="5"/>
  <c r="AH103" i="5"/>
  <c r="V103" i="5"/>
  <c r="BK102" i="5"/>
  <c r="AY102" i="5"/>
  <c r="AO102" i="5"/>
  <c r="AE102" i="5"/>
  <c r="S102" i="5"/>
  <c r="I102" i="5"/>
  <c r="BH101" i="5"/>
  <c r="AV101" i="5"/>
  <c r="AL101" i="5"/>
  <c r="AB101" i="5"/>
  <c r="P101" i="5"/>
  <c r="BE100" i="5"/>
  <c r="AS100" i="5"/>
  <c r="AI100" i="5"/>
  <c r="Y100" i="5"/>
  <c r="M100" i="5"/>
  <c r="BL99" i="5"/>
  <c r="BB99" i="5"/>
  <c r="AP99" i="5"/>
  <c r="AF99" i="5"/>
  <c r="V99" i="5"/>
  <c r="BF96" i="5"/>
  <c r="AV96" i="5"/>
  <c r="AJ96" i="5"/>
  <c r="Z96" i="5"/>
  <c r="P96" i="5"/>
  <c r="BL95" i="5"/>
  <c r="BB95" i="5"/>
  <c r="AR95" i="5"/>
  <c r="AF95" i="5"/>
  <c r="V95" i="5"/>
  <c r="L95" i="5"/>
  <c r="BH94" i="5"/>
  <c r="AX94" i="5"/>
  <c r="AN94" i="5"/>
  <c r="AB94" i="5"/>
  <c r="R94" i="5"/>
  <c r="H94" i="5"/>
  <c r="BD93" i="5"/>
  <c r="AT93" i="5"/>
  <c r="AJ93" i="5"/>
  <c r="X93" i="5"/>
  <c r="N93" i="5"/>
  <c r="BL92" i="5"/>
  <c r="AZ92" i="5"/>
  <c r="AP92" i="5"/>
  <c r="AF92" i="5"/>
  <c r="T92" i="5"/>
  <c r="J92" i="5"/>
  <c r="BH91" i="5"/>
  <c r="AV91" i="5"/>
  <c r="AL91" i="5"/>
  <c r="AB91" i="5"/>
  <c r="P91" i="5"/>
  <c r="BN90" i="5"/>
  <c r="BD90" i="5"/>
  <c r="AR90" i="5"/>
  <c r="AH90" i="5"/>
  <c r="X90" i="5"/>
  <c r="L90" i="5"/>
  <c r="BJ89" i="5"/>
  <c r="AZ89" i="5"/>
  <c r="AN89" i="5"/>
  <c r="AD89" i="5"/>
  <c r="T89" i="5"/>
  <c r="H89" i="5"/>
  <c r="AV88" i="5"/>
  <c r="AJ88" i="5"/>
  <c r="Z88" i="5"/>
  <c r="P88" i="5"/>
  <c r="BL87" i="5"/>
  <c r="BB87" i="5"/>
  <c r="AR87" i="5"/>
  <c r="AF87" i="5"/>
  <c r="V87" i="5"/>
  <c r="L87" i="5"/>
  <c r="BH86" i="5"/>
  <c r="AX86" i="5"/>
  <c r="AN86" i="5"/>
  <c r="AB86" i="5"/>
  <c r="R86" i="5"/>
  <c r="H86" i="5"/>
  <c r="AT85" i="5"/>
  <c r="AJ85" i="5"/>
  <c r="X85" i="5"/>
  <c r="N85" i="5"/>
  <c r="BL84" i="5"/>
  <c r="AZ84" i="5"/>
  <c r="AP84" i="5"/>
  <c r="AF84" i="5"/>
  <c r="T84" i="5"/>
  <c r="J84" i="5"/>
  <c r="BH83" i="5"/>
  <c r="AV83" i="5"/>
  <c r="AL83" i="5"/>
  <c r="AB83" i="5"/>
  <c r="P83" i="5"/>
  <c r="BN82" i="5"/>
  <c r="BD82" i="5"/>
  <c r="AR82" i="5"/>
  <c r="AH82" i="5"/>
  <c r="X82" i="5"/>
  <c r="L82" i="5"/>
  <c r="BJ81" i="5"/>
  <c r="AN81" i="5"/>
  <c r="AD81" i="5"/>
  <c r="T81" i="5"/>
  <c r="H81" i="5"/>
  <c r="BF80" i="5"/>
  <c r="AV80" i="5"/>
  <c r="AJ80" i="5"/>
  <c r="Z80" i="5"/>
  <c r="P80" i="5"/>
  <c r="BL79" i="5"/>
  <c r="BB79" i="5"/>
  <c r="AR79" i="5"/>
  <c r="AF79" i="5"/>
  <c r="V79" i="5"/>
  <c r="L79" i="5"/>
  <c r="BH78" i="5"/>
  <c r="AX78" i="5"/>
  <c r="AN78" i="5"/>
  <c r="AB78" i="5"/>
  <c r="R78" i="5"/>
  <c r="H78" i="5"/>
  <c r="BD77" i="5"/>
  <c r="AT77" i="5"/>
  <c r="AJ77" i="5"/>
  <c r="X77" i="5"/>
  <c r="N77" i="5"/>
  <c r="BL76" i="5"/>
  <c r="AZ76" i="5"/>
  <c r="AP76" i="5"/>
  <c r="AF76" i="5"/>
  <c r="T76" i="5"/>
  <c r="J76" i="5"/>
  <c r="BH75" i="5"/>
  <c r="AV75" i="5"/>
  <c r="AL75" i="5"/>
  <c r="AB75" i="5"/>
  <c r="P75" i="5"/>
  <c r="BN74" i="5"/>
  <c r="BD74" i="5"/>
  <c r="AJ74" i="5"/>
  <c r="AA74" i="5"/>
  <c r="R74" i="5"/>
  <c r="I74" i="5"/>
  <c r="BH73" i="5"/>
  <c r="AX73" i="5"/>
  <c r="AO73" i="5"/>
  <c r="AF73" i="5"/>
  <c r="W73" i="5"/>
  <c r="N73" i="5"/>
  <c r="BM72" i="5"/>
  <c r="BD72" i="5"/>
  <c r="AT72" i="5"/>
  <c r="AK72" i="5"/>
  <c r="AB72" i="5"/>
  <c r="S72" i="5"/>
  <c r="J72" i="5"/>
  <c r="BI71" i="5"/>
  <c r="AZ71" i="5"/>
  <c r="AG71" i="5"/>
  <c r="X71" i="5"/>
  <c r="O71" i="5"/>
  <c r="BN70" i="5"/>
  <c r="BE70" i="5"/>
  <c r="AV70" i="5"/>
  <c r="AL70" i="5"/>
  <c r="AC70" i="5"/>
  <c r="T70" i="5"/>
  <c r="K70" i="5"/>
  <c r="BJ69" i="5"/>
  <c r="BA69" i="5"/>
  <c r="AR69" i="5"/>
  <c r="AH69" i="5"/>
  <c r="Y69" i="5"/>
  <c r="P69" i="5"/>
  <c r="G69" i="5"/>
  <c r="BF68" i="5"/>
  <c r="AW68" i="5"/>
  <c r="AN68" i="5"/>
  <c r="AD68" i="5"/>
  <c r="U68" i="5"/>
  <c r="L68" i="5"/>
  <c r="BK67" i="5"/>
  <c r="BB67" i="5"/>
  <c r="AS67" i="5"/>
  <c r="AJ67" i="5"/>
  <c r="Z67" i="5"/>
  <c r="Q67" i="5"/>
  <c r="H67" i="5"/>
  <c r="BG66" i="5"/>
  <c r="AX66" i="5"/>
  <c r="AO66" i="5"/>
  <c r="AF66" i="5"/>
  <c r="V66" i="5"/>
  <c r="M66" i="5"/>
  <c r="BL65" i="5"/>
  <c r="BC65" i="5"/>
  <c r="AT65" i="5"/>
  <c r="AK65" i="5"/>
  <c r="AB65" i="5"/>
  <c r="R65" i="5"/>
  <c r="I65" i="5"/>
  <c r="BH64" i="5"/>
  <c r="AY64" i="5"/>
  <c r="AP64" i="5"/>
  <c r="AG64" i="5"/>
  <c r="X64" i="5"/>
  <c r="N64" i="5"/>
  <c r="BM63" i="5"/>
  <c r="BD63" i="5"/>
  <c r="AU63" i="5"/>
  <c r="AL63" i="5"/>
  <c r="AC63" i="5"/>
  <c r="T63" i="5"/>
  <c r="J63" i="5"/>
  <c r="BI62" i="5"/>
  <c r="AZ62" i="5"/>
  <c r="AQ62" i="5"/>
  <c r="AH62" i="5"/>
  <c r="Y62" i="5"/>
  <c r="P62" i="5"/>
  <c r="BN61" i="5"/>
  <c r="BE61" i="5"/>
  <c r="AV61" i="5"/>
  <c r="AM61" i="5"/>
  <c r="AD61" i="5"/>
  <c r="U61" i="5"/>
  <c r="L61" i="5"/>
  <c r="BJ60" i="5"/>
  <c r="BA60" i="5"/>
  <c r="AR60" i="5"/>
  <c r="AI60" i="5"/>
  <c r="Z60" i="5"/>
  <c r="Q60" i="5"/>
  <c r="H60" i="5"/>
  <c r="BF59" i="5"/>
  <c r="AW59" i="5"/>
  <c r="AN59" i="5"/>
  <c r="AE59" i="5"/>
  <c r="V59" i="5"/>
  <c r="M59" i="5"/>
  <c r="BL58" i="5"/>
  <c r="BB58" i="5"/>
  <c r="AS58" i="5"/>
  <c r="AJ58" i="5"/>
  <c r="AA58" i="5"/>
  <c r="R58" i="5"/>
  <c r="I58" i="5"/>
  <c r="BH57" i="5"/>
  <c r="AX57" i="5"/>
  <c r="AO57" i="5"/>
  <c r="AF57" i="5"/>
  <c r="W57" i="5"/>
  <c r="N57" i="5"/>
  <c r="BM56" i="5"/>
  <c r="BD56" i="5"/>
  <c r="AT56" i="5"/>
  <c r="AK56" i="5"/>
  <c r="AB56" i="5"/>
  <c r="S56" i="5"/>
  <c r="J56" i="5"/>
  <c r="BI55" i="5"/>
  <c r="AZ55" i="5"/>
  <c r="C176" i="5"/>
  <c r="C168" i="5"/>
  <c r="AZ157" i="5"/>
  <c r="T157" i="5"/>
  <c r="AW156" i="5"/>
  <c r="Q156" i="5"/>
  <c r="BD155" i="5"/>
  <c r="AG155" i="5"/>
  <c r="N155" i="5"/>
  <c r="BA154" i="5"/>
  <c r="AD154" i="5"/>
  <c r="O154" i="5"/>
  <c r="AY153" i="5"/>
  <c r="AK153" i="5"/>
  <c r="Z153" i="5"/>
  <c r="L153" i="5"/>
  <c r="AV152" i="5"/>
  <c r="AH152" i="5"/>
  <c r="W152" i="5"/>
  <c r="I152" i="5"/>
  <c r="BF151" i="5"/>
  <c r="AS151" i="5"/>
  <c r="AE151" i="5"/>
  <c r="T151" i="5"/>
  <c r="BC150" i="5"/>
  <c r="AP150" i="5"/>
  <c r="AB150" i="5"/>
  <c r="Q150" i="5"/>
  <c r="BL149" i="5"/>
  <c r="AZ149" i="5"/>
  <c r="AM149" i="5"/>
  <c r="Y149" i="5"/>
  <c r="N149" i="5"/>
  <c r="BI148" i="5"/>
  <c r="AW148" i="5"/>
  <c r="AJ148" i="5"/>
  <c r="V148" i="5"/>
  <c r="K148" i="5"/>
  <c r="AT147" i="5"/>
  <c r="AG147" i="5"/>
  <c r="S147" i="5"/>
  <c r="H147" i="5"/>
  <c r="AQ146" i="5"/>
  <c r="AD146" i="5"/>
  <c r="P146" i="5"/>
  <c r="BN145" i="5"/>
  <c r="AZ145" i="5"/>
  <c r="AN145" i="5"/>
  <c r="AA145" i="5"/>
  <c r="M145" i="5"/>
  <c r="BK144" i="5"/>
  <c r="AW144" i="5"/>
  <c r="AK144" i="5"/>
  <c r="X144" i="5"/>
  <c r="J144" i="5"/>
  <c r="BH143" i="5"/>
  <c r="AT143" i="5"/>
  <c r="AH143" i="5"/>
  <c r="U143" i="5"/>
  <c r="G143" i="5"/>
  <c r="BE142" i="5"/>
  <c r="AQ142" i="5"/>
  <c r="AE142" i="5"/>
  <c r="R142" i="5"/>
  <c r="BM141" i="5"/>
  <c r="BB141" i="5"/>
  <c r="AN141" i="5"/>
  <c r="AB141" i="5"/>
  <c r="O141" i="5"/>
  <c r="BJ140" i="5"/>
  <c r="AK140" i="5"/>
  <c r="Y140" i="5"/>
  <c r="L140" i="5"/>
  <c r="BG139" i="5"/>
  <c r="AH139" i="5"/>
  <c r="V139" i="5"/>
  <c r="I139" i="5"/>
  <c r="BD138" i="5"/>
  <c r="AS138" i="5"/>
  <c r="AE138" i="5"/>
  <c r="S138" i="5"/>
  <c r="BA137" i="5"/>
  <c r="AP137" i="5"/>
  <c r="AB137" i="5"/>
  <c r="P137" i="5"/>
  <c r="BL136" i="5"/>
  <c r="AX136" i="5"/>
  <c r="AM136" i="5"/>
  <c r="Y136" i="5"/>
  <c r="M136" i="5"/>
  <c r="BI135" i="5"/>
  <c r="AU135" i="5"/>
  <c r="AJ135" i="5"/>
  <c r="V135" i="5"/>
  <c r="J135" i="5"/>
  <c r="BF134" i="5"/>
  <c r="AG134" i="5"/>
  <c r="S134" i="5"/>
  <c r="G134" i="5"/>
  <c r="BC133" i="5"/>
  <c r="AO133" i="5"/>
  <c r="AD133" i="5"/>
  <c r="P133" i="5"/>
  <c r="BM132" i="5"/>
  <c r="AZ132" i="5"/>
  <c r="AL132" i="5"/>
  <c r="AA132" i="5"/>
  <c r="M132" i="5"/>
  <c r="BJ131" i="5"/>
  <c r="AW131" i="5"/>
  <c r="AI131" i="5"/>
  <c r="X131" i="5"/>
  <c r="J131" i="5"/>
  <c r="BG130" i="5"/>
  <c r="AT130" i="5"/>
  <c r="AF130" i="5"/>
  <c r="U130" i="5"/>
  <c r="G130" i="5"/>
  <c r="BD129" i="5"/>
  <c r="AQ129" i="5"/>
  <c r="AC129" i="5"/>
  <c r="R129" i="5"/>
  <c r="BM128" i="5"/>
  <c r="BA128" i="5"/>
  <c r="AN128" i="5"/>
  <c r="Z128" i="5"/>
  <c r="O128" i="5"/>
  <c r="BJ127" i="5"/>
  <c r="AX127" i="5"/>
  <c r="W127" i="5"/>
  <c r="L127" i="5"/>
  <c r="BG126" i="5"/>
  <c r="AU126" i="5"/>
  <c r="AH126" i="5"/>
  <c r="T126" i="5"/>
  <c r="I126" i="5"/>
  <c r="BD125" i="5"/>
  <c r="AS125" i="5"/>
  <c r="AG125" i="5"/>
  <c r="W125" i="5"/>
  <c r="M125" i="5"/>
  <c r="BJ124" i="5"/>
  <c r="AZ124" i="5"/>
  <c r="AP124" i="5"/>
  <c r="AD124" i="5"/>
  <c r="T124" i="5"/>
  <c r="J124" i="5"/>
  <c r="BG123" i="5"/>
  <c r="AW123" i="5"/>
  <c r="AM123" i="5"/>
  <c r="AA123" i="5"/>
  <c r="Q123" i="5"/>
  <c r="G123" i="5"/>
  <c r="BD122" i="5"/>
  <c r="AT122" i="5"/>
  <c r="AJ122" i="5"/>
  <c r="X122" i="5"/>
  <c r="N122" i="5"/>
  <c r="BM121" i="5"/>
  <c r="BA121" i="5"/>
  <c r="AQ121" i="5"/>
  <c r="AG121" i="5"/>
  <c r="U121" i="5"/>
  <c r="K121" i="5"/>
  <c r="BJ120" i="5"/>
  <c r="AX120" i="5"/>
  <c r="AN120" i="5"/>
  <c r="R120" i="5"/>
  <c r="H120" i="5"/>
  <c r="BG119" i="5"/>
  <c r="AU119" i="5"/>
  <c r="AK119" i="5"/>
  <c r="AA119" i="5"/>
  <c r="O119" i="5"/>
  <c r="BN118" i="5"/>
  <c r="BD118" i="5"/>
  <c r="AR118" i="5"/>
  <c r="AH118" i="5"/>
  <c r="X118" i="5"/>
  <c r="L118" i="5"/>
  <c r="BK117" i="5"/>
  <c r="BA117" i="5"/>
  <c r="AO117" i="5"/>
  <c r="AE117" i="5"/>
  <c r="U117" i="5"/>
  <c r="I117" i="5"/>
  <c r="BH116" i="5"/>
  <c r="AX116" i="5"/>
  <c r="AL116" i="5"/>
  <c r="AB116" i="5"/>
  <c r="R116" i="5"/>
  <c r="BE115" i="5"/>
  <c r="AU115" i="5"/>
  <c r="AI115" i="5"/>
  <c r="O115" i="5"/>
  <c r="BL114" i="5"/>
  <c r="BB114" i="5"/>
  <c r="AR114" i="5"/>
  <c r="AF114" i="5"/>
  <c r="V114" i="5"/>
  <c r="L114" i="5"/>
  <c r="BI113" i="5"/>
  <c r="AY113" i="5"/>
  <c r="AO113" i="5"/>
  <c r="AC113" i="5"/>
  <c r="S113" i="5"/>
  <c r="I113" i="5"/>
  <c r="BF112" i="5"/>
  <c r="AV112" i="5"/>
  <c r="AL112" i="5"/>
  <c r="Z112" i="5"/>
  <c r="P112" i="5"/>
  <c r="BC111" i="5"/>
  <c r="AS111" i="5"/>
  <c r="AI111" i="5"/>
  <c r="W111" i="5"/>
  <c r="M111" i="5"/>
  <c r="BL110" i="5"/>
  <c r="AZ110" i="5"/>
  <c r="AP110" i="5"/>
  <c r="AF110" i="5"/>
  <c r="J110" i="5"/>
  <c r="BI109" i="5"/>
  <c r="AW109" i="5"/>
  <c r="AM109" i="5"/>
  <c r="AC109" i="5"/>
  <c r="Q109" i="5"/>
  <c r="G109" i="5"/>
  <c r="BF108" i="5"/>
  <c r="AT108" i="5"/>
  <c r="AJ108" i="5"/>
  <c r="Z108" i="5"/>
  <c r="N108" i="5"/>
  <c r="BM107" i="5"/>
  <c r="BC107" i="5"/>
  <c r="AQ107" i="5"/>
  <c r="AG107" i="5"/>
  <c r="W107" i="5"/>
  <c r="K107" i="5"/>
  <c r="BJ106" i="5"/>
  <c r="AZ106" i="5"/>
  <c r="AN106" i="5"/>
  <c r="AD106" i="5"/>
  <c r="T106" i="5"/>
  <c r="H106" i="5"/>
  <c r="BG105" i="5"/>
  <c r="AW105" i="5"/>
  <c r="AK105" i="5"/>
  <c r="AA105" i="5"/>
  <c r="Q105" i="5"/>
  <c r="BN104" i="5"/>
  <c r="BD104" i="5"/>
  <c r="AT104" i="5"/>
  <c r="AH104" i="5"/>
  <c r="X104" i="5"/>
  <c r="BK103" i="5"/>
  <c r="BA103" i="5"/>
  <c r="AQ103" i="5"/>
  <c r="AE103" i="5"/>
  <c r="U103" i="5"/>
  <c r="K103" i="5"/>
  <c r="BH102" i="5"/>
  <c r="AX102" i="5"/>
  <c r="AN102" i="5"/>
  <c r="AB102" i="5"/>
  <c r="R102" i="5"/>
  <c r="H102" i="5"/>
  <c r="BE101" i="5"/>
  <c r="AU101" i="5"/>
  <c r="AK101" i="5"/>
  <c r="Y101" i="5"/>
  <c r="O101" i="5"/>
  <c r="BN100" i="5"/>
  <c r="BB100" i="5"/>
  <c r="AR100" i="5"/>
  <c r="AH100" i="5"/>
  <c r="V100" i="5"/>
  <c r="L100" i="5"/>
  <c r="BK99" i="5"/>
  <c r="AY99" i="5"/>
  <c r="AO99" i="5"/>
  <c r="AE99" i="5"/>
  <c r="S99" i="5"/>
  <c r="BE96" i="5"/>
  <c r="AS96" i="5"/>
  <c r="AI96" i="5"/>
  <c r="Y96" i="5"/>
  <c r="M96" i="5"/>
  <c r="BK95" i="5"/>
  <c r="BA95" i="5"/>
  <c r="AO95" i="5"/>
  <c r="AE95" i="5"/>
  <c r="U95" i="5"/>
  <c r="I95" i="5"/>
  <c r="BG94" i="5"/>
  <c r="AW94" i="5"/>
  <c r="AK94" i="5"/>
  <c r="AA94" i="5"/>
  <c r="Q94" i="5"/>
  <c r="BM93" i="5"/>
  <c r="BC93" i="5"/>
  <c r="AS93" i="5"/>
  <c r="AG93" i="5"/>
  <c r="W93" i="5"/>
  <c r="M93" i="5"/>
  <c r="BI92" i="5"/>
  <c r="AY92" i="5"/>
  <c r="AO92" i="5"/>
  <c r="AC92" i="5"/>
  <c r="S92" i="5"/>
  <c r="I92" i="5"/>
  <c r="BE91" i="5"/>
  <c r="AU91" i="5"/>
  <c r="AK91" i="5"/>
  <c r="Y91" i="5"/>
  <c r="O91" i="5"/>
  <c r="BM90" i="5"/>
  <c r="BA90" i="5"/>
  <c r="AQ90" i="5"/>
  <c r="AG90" i="5"/>
  <c r="U90" i="5"/>
  <c r="K90" i="5"/>
  <c r="BI89" i="5"/>
  <c r="AW89" i="5"/>
  <c r="AM89" i="5"/>
  <c r="AC89" i="5"/>
  <c r="Q89" i="5"/>
  <c r="G89" i="5"/>
  <c r="BE88" i="5"/>
  <c r="AS88" i="5"/>
  <c r="AI88" i="5"/>
  <c r="Y88" i="5"/>
  <c r="M88" i="5"/>
  <c r="BK87" i="5"/>
  <c r="BA87" i="5"/>
  <c r="AO87" i="5"/>
  <c r="AE87" i="5"/>
  <c r="U87" i="5"/>
  <c r="I87" i="5"/>
  <c r="BG86" i="5"/>
  <c r="AW86" i="5"/>
  <c r="AK86" i="5"/>
  <c r="AA86" i="5"/>
  <c r="Q86" i="5"/>
  <c r="BM85" i="5"/>
  <c r="AS85" i="5"/>
  <c r="AG85" i="5"/>
  <c r="W85" i="5"/>
  <c r="M85" i="5"/>
  <c r="BI84" i="5"/>
  <c r="AY84" i="5"/>
  <c r="AO84" i="5"/>
  <c r="AC84" i="5"/>
  <c r="S84" i="5"/>
  <c r="I84" i="5"/>
  <c r="BE83" i="5"/>
  <c r="AU83" i="5"/>
  <c r="AK83" i="5"/>
  <c r="Y83" i="5"/>
  <c r="O83" i="5"/>
  <c r="BM82" i="5"/>
  <c r="AQ82" i="5"/>
  <c r="AG82" i="5"/>
  <c r="U82" i="5"/>
  <c r="K82" i="5"/>
  <c r="BI81" i="5"/>
  <c r="AW81" i="5"/>
  <c r="AM81" i="5"/>
  <c r="AC81" i="5"/>
  <c r="Q81" i="5"/>
  <c r="G81" i="5"/>
  <c r="BE80" i="5"/>
  <c r="AS80" i="5"/>
  <c r="AI80" i="5"/>
  <c r="Y80" i="5"/>
  <c r="M80" i="5"/>
  <c r="BK79" i="5"/>
  <c r="BA79" i="5"/>
  <c r="AO79" i="5"/>
  <c r="AE79" i="5"/>
  <c r="U79" i="5"/>
  <c r="I79" i="5"/>
  <c r="BG78" i="5"/>
  <c r="AK78" i="5"/>
  <c r="AA78" i="5"/>
  <c r="Q78" i="5"/>
  <c r="BM77" i="5"/>
  <c r="BC77" i="5"/>
  <c r="AS77" i="5"/>
  <c r="AG77" i="5"/>
  <c r="W77" i="5"/>
  <c r="M77" i="5"/>
  <c r="BI76" i="5"/>
  <c r="AY76" i="5"/>
  <c r="AO76" i="5"/>
  <c r="AC76" i="5"/>
  <c r="S76" i="5"/>
  <c r="I76" i="5"/>
  <c r="BE75" i="5"/>
  <c r="AU75" i="5"/>
  <c r="AK75" i="5"/>
  <c r="Y75" i="5"/>
  <c r="O75" i="5"/>
  <c r="BM74" i="5"/>
  <c r="BA74" i="5"/>
  <c r="AI74" i="5"/>
  <c r="Z74" i="5"/>
  <c r="Q74" i="5"/>
  <c r="H74" i="5"/>
  <c r="BF73" i="5"/>
  <c r="AW73" i="5"/>
  <c r="AN73" i="5"/>
  <c r="AE73" i="5"/>
  <c r="V73" i="5"/>
  <c r="M73" i="5"/>
  <c r="BL72" i="5"/>
  <c r="BB72" i="5"/>
  <c r="AS72" i="5"/>
  <c r="AJ72" i="5"/>
  <c r="AA72" i="5"/>
  <c r="R72" i="5"/>
  <c r="I72" i="5"/>
  <c r="BH71" i="5"/>
  <c r="AX71" i="5"/>
  <c r="AF71" i="5"/>
  <c r="W71" i="5"/>
  <c r="N71" i="5"/>
  <c r="BM70" i="5"/>
  <c r="BD70" i="5"/>
  <c r="AT70" i="5"/>
  <c r="AK70" i="5"/>
  <c r="AB70" i="5"/>
  <c r="S70" i="5"/>
  <c r="J70" i="5"/>
  <c r="BI69" i="5"/>
  <c r="AZ69" i="5"/>
  <c r="AP69" i="5"/>
  <c r="AG69" i="5"/>
  <c r="X69" i="5"/>
  <c r="O69" i="5"/>
  <c r="BN68" i="5"/>
  <c r="BE68" i="5"/>
  <c r="AV68" i="5"/>
  <c r="AC68" i="5"/>
  <c r="T68" i="5"/>
  <c r="K68" i="5"/>
  <c r="BJ67" i="5"/>
  <c r="BA67" i="5"/>
  <c r="AR67" i="5"/>
  <c r="AH67" i="5"/>
  <c r="Y67" i="5"/>
  <c r="P67" i="5"/>
  <c r="G67" i="5"/>
  <c r="BF66" i="5"/>
  <c r="AW66" i="5"/>
  <c r="AN66" i="5"/>
  <c r="AD66" i="5"/>
  <c r="U66" i="5"/>
  <c r="L66" i="5"/>
  <c r="BK65" i="5"/>
  <c r="BB65" i="5"/>
  <c r="AS65" i="5"/>
  <c r="Z65" i="5"/>
  <c r="Q65" i="5"/>
  <c r="H65" i="5"/>
  <c r="BG64" i="5"/>
  <c r="AX64" i="5"/>
  <c r="AO64" i="5"/>
  <c r="AF64" i="5"/>
  <c r="V64" i="5"/>
  <c r="M64" i="5"/>
  <c r="BL63" i="5"/>
  <c r="BC63" i="5"/>
  <c r="AT63" i="5"/>
  <c r="AK63" i="5"/>
  <c r="AB63" i="5"/>
  <c r="R63" i="5"/>
  <c r="I63" i="5"/>
  <c r="BH62" i="5"/>
  <c r="AY62" i="5"/>
  <c r="AP62" i="5"/>
  <c r="X62" i="5"/>
  <c r="N62" i="5"/>
  <c r="BM61" i="5"/>
  <c r="BD61" i="5"/>
  <c r="AU61" i="5"/>
  <c r="AL61" i="5"/>
  <c r="AC61" i="5"/>
  <c r="T61" i="5"/>
  <c r="J61" i="5"/>
  <c r="BI60" i="5"/>
  <c r="AZ60" i="5"/>
  <c r="AQ60" i="5"/>
  <c r="AH60" i="5"/>
  <c r="Y60" i="5"/>
  <c r="P60" i="5"/>
  <c r="BN59" i="5"/>
  <c r="BE59" i="5"/>
  <c r="AV59" i="5"/>
  <c r="AM59" i="5"/>
  <c r="U59" i="5"/>
  <c r="L59" i="5"/>
  <c r="BJ58" i="5"/>
  <c r="BA58" i="5"/>
  <c r="AR58" i="5"/>
  <c r="AI58" i="5"/>
  <c r="Z58" i="5"/>
  <c r="Q58" i="5"/>
  <c r="H58" i="5"/>
  <c r="BF57" i="5"/>
  <c r="AW57" i="5"/>
  <c r="AN57" i="5"/>
  <c r="AE57" i="5"/>
  <c r="V57" i="5"/>
  <c r="M57" i="5"/>
  <c r="BL56" i="5"/>
  <c r="BB56" i="5"/>
  <c r="AS56" i="5"/>
  <c r="AJ56" i="5"/>
  <c r="R56" i="5"/>
  <c r="I56" i="5"/>
  <c r="BH55" i="5"/>
  <c r="AX55" i="5"/>
  <c r="AO55" i="5"/>
  <c r="AF55" i="5"/>
  <c r="W55" i="5"/>
  <c r="N55" i="5"/>
  <c r="BM54" i="5"/>
  <c r="BD54" i="5"/>
  <c r="AT54" i="5"/>
  <c r="AK54" i="5"/>
  <c r="AB54" i="5"/>
  <c r="S54" i="5"/>
  <c r="J54" i="5"/>
  <c r="BI53" i="5"/>
  <c r="AZ53" i="5"/>
  <c r="AP53" i="5"/>
  <c r="AG53" i="5"/>
  <c r="O53" i="5"/>
  <c r="BN52" i="5"/>
  <c r="BE52" i="5"/>
  <c r="AV52" i="5"/>
  <c r="AL52" i="5"/>
  <c r="AC52" i="5"/>
  <c r="T52" i="5"/>
  <c r="K52" i="5"/>
  <c r="C192" i="5"/>
  <c r="C185" i="5"/>
  <c r="C173" i="5"/>
  <c r="AT157" i="5"/>
  <c r="N157" i="5"/>
  <c r="AQ156" i="5"/>
  <c r="L156" i="5"/>
  <c r="BB155" i="5"/>
  <c r="AF155" i="5"/>
  <c r="I155" i="5"/>
  <c r="AY154" i="5"/>
  <c r="AC154" i="5"/>
  <c r="N154" i="5"/>
  <c r="BI153" i="5"/>
  <c r="AX153" i="5"/>
  <c r="AJ153" i="5"/>
  <c r="X153" i="5"/>
  <c r="K153" i="5"/>
  <c r="BF152" i="5"/>
  <c r="AU152" i="5"/>
  <c r="AG152" i="5"/>
  <c r="U152" i="5"/>
  <c r="H152" i="5"/>
  <c r="BC151" i="5"/>
  <c r="AR151" i="5"/>
  <c r="AD151" i="5"/>
  <c r="R151" i="5"/>
  <c r="BN150" i="5"/>
  <c r="AZ150" i="5"/>
  <c r="AO150" i="5"/>
  <c r="AA150" i="5"/>
  <c r="O150" i="5"/>
  <c r="BK149" i="5"/>
  <c r="AW149" i="5"/>
  <c r="AL149" i="5"/>
  <c r="X149" i="5"/>
  <c r="L149" i="5"/>
  <c r="BH148" i="5"/>
  <c r="AT148" i="5"/>
  <c r="AI148" i="5"/>
  <c r="U148" i="5"/>
  <c r="I148" i="5"/>
  <c r="AQ147" i="5"/>
  <c r="AF147" i="5"/>
  <c r="R147" i="5"/>
  <c r="BB146" i="5"/>
  <c r="AN146" i="5"/>
  <c r="AC146" i="5"/>
  <c r="O146" i="5"/>
  <c r="BL145" i="5"/>
  <c r="AY145" i="5"/>
  <c r="AK145" i="5"/>
  <c r="Z145" i="5"/>
  <c r="L145" i="5"/>
  <c r="BI144" i="5"/>
  <c r="AV144" i="5"/>
  <c r="AH144" i="5"/>
  <c r="W144" i="5"/>
  <c r="I144" i="5"/>
  <c r="BF143" i="5"/>
  <c r="AS143" i="5"/>
  <c r="AE143" i="5"/>
  <c r="T143" i="5"/>
  <c r="BC142" i="5"/>
  <c r="AP142" i="5"/>
  <c r="AB142" i="5"/>
  <c r="Q142" i="5"/>
  <c r="BL141" i="5"/>
  <c r="AM141" i="5"/>
  <c r="Y141" i="5"/>
  <c r="N141" i="5"/>
  <c r="BI140" i="5"/>
  <c r="AJ140" i="5"/>
  <c r="V140" i="5"/>
  <c r="K140" i="5"/>
  <c r="BF139" i="5"/>
  <c r="AT139" i="5"/>
  <c r="AG139" i="5"/>
  <c r="S139" i="5"/>
  <c r="H139" i="5"/>
  <c r="BC138" i="5"/>
  <c r="AQ138" i="5"/>
  <c r="AD138" i="5"/>
  <c r="P138" i="5"/>
  <c r="BN137" i="5"/>
  <c r="AZ137" i="5"/>
  <c r="AN137" i="5"/>
  <c r="AA137" i="5"/>
  <c r="M137" i="5"/>
  <c r="BK136" i="5"/>
  <c r="AW136" i="5"/>
  <c r="AK136" i="5"/>
  <c r="X136" i="5"/>
  <c r="J136" i="5"/>
  <c r="BH135" i="5"/>
  <c r="AH135" i="5"/>
  <c r="U135" i="5"/>
  <c r="G135" i="5"/>
  <c r="BE134" i="5"/>
  <c r="AE134" i="5"/>
  <c r="R134" i="5"/>
  <c r="BM133" i="5"/>
  <c r="BB133" i="5"/>
  <c r="AN133" i="5"/>
  <c r="AB133" i="5"/>
  <c r="O133" i="5"/>
  <c r="BJ132" i="5"/>
  <c r="AY132" i="5"/>
  <c r="AK132" i="5"/>
  <c r="Y132" i="5"/>
  <c r="L132" i="5"/>
  <c r="BG131" i="5"/>
  <c r="AV131" i="5"/>
  <c r="AH131" i="5"/>
  <c r="V131" i="5"/>
  <c r="I131" i="5"/>
  <c r="BD130" i="5"/>
  <c r="AS130" i="5"/>
  <c r="AE130" i="5"/>
  <c r="S130" i="5"/>
  <c r="BA129" i="5"/>
  <c r="AP129" i="5"/>
  <c r="AB129" i="5"/>
  <c r="P129" i="5"/>
  <c r="BL128" i="5"/>
  <c r="AX128" i="5"/>
  <c r="Y128" i="5"/>
  <c r="M128" i="5"/>
  <c r="BI127" i="5"/>
  <c r="AU127" i="5"/>
  <c r="V127" i="5"/>
  <c r="J127" i="5"/>
  <c r="BF126" i="5"/>
  <c r="AR126" i="5"/>
  <c r="AG126" i="5"/>
  <c r="S126" i="5"/>
  <c r="G126" i="5"/>
  <c r="BC125" i="5"/>
  <c r="AR125" i="5"/>
  <c r="AF125" i="5"/>
  <c r="V125" i="5"/>
  <c r="L125" i="5"/>
  <c r="BI124" i="5"/>
  <c r="AY124" i="5"/>
  <c r="AO124" i="5"/>
  <c r="AC124" i="5"/>
  <c r="S124" i="5"/>
  <c r="I124" i="5"/>
  <c r="BF123" i="5"/>
  <c r="AV123" i="5"/>
  <c r="AL123" i="5"/>
  <c r="Z123" i="5"/>
  <c r="P123" i="5"/>
  <c r="BC122" i="5"/>
  <c r="AS122" i="5"/>
  <c r="AI122" i="5"/>
  <c r="W122" i="5"/>
  <c r="M122" i="5"/>
  <c r="BL121" i="5"/>
  <c r="AZ121" i="5"/>
  <c r="AP121" i="5"/>
  <c r="T121" i="5"/>
  <c r="J121" i="5"/>
  <c r="BI120" i="5"/>
  <c r="AW120" i="5"/>
  <c r="AM120" i="5"/>
  <c r="Q120" i="5"/>
  <c r="G120" i="5"/>
  <c r="BF119" i="5"/>
  <c r="AT119" i="5"/>
  <c r="AJ119" i="5"/>
  <c r="Z119" i="5"/>
  <c r="N119" i="5"/>
  <c r="BM118" i="5"/>
  <c r="BC118" i="5"/>
  <c r="AQ118" i="5"/>
  <c r="AG118" i="5"/>
  <c r="W118" i="5"/>
  <c r="K118" i="5"/>
  <c r="BJ117" i="5"/>
  <c r="AZ117" i="5"/>
  <c r="AN117" i="5"/>
  <c r="AD117" i="5"/>
  <c r="T117" i="5"/>
  <c r="H117" i="5"/>
  <c r="BG116" i="5"/>
  <c r="AW116" i="5"/>
  <c r="AK116" i="5"/>
  <c r="Q116" i="5"/>
  <c r="BN115" i="5"/>
  <c r="BD115" i="5"/>
  <c r="AT115" i="5"/>
  <c r="AH115" i="5"/>
  <c r="N115" i="5"/>
  <c r="BK114" i="5"/>
  <c r="BA114" i="5"/>
  <c r="AQ114" i="5"/>
  <c r="AE114" i="5"/>
  <c r="U114" i="5"/>
  <c r="K114" i="5"/>
  <c r="BH113" i="5"/>
  <c r="AX113" i="5"/>
  <c r="AN113" i="5"/>
  <c r="AB113" i="5"/>
  <c r="R113" i="5"/>
  <c r="H113" i="5"/>
  <c r="BE112" i="5"/>
  <c r="AU112" i="5"/>
  <c r="AK112" i="5"/>
  <c r="Y112" i="5"/>
  <c r="O112" i="5"/>
  <c r="BN111" i="5"/>
  <c r="BB111" i="5"/>
  <c r="AR111" i="5"/>
  <c r="AH111" i="5"/>
  <c r="L111" i="5"/>
  <c r="BK110" i="5"/>
  <c r="AY110" i="5"/>
  <c r="AO110" i="5"/>
  <c r="AE110" i="5"/>
  <c r="I110" i="5"/>
  <c r="BH109" i="5"/>
  <c r="AV109" i="5"/>
  <c r="AL109" i="5"/>
  <c r="AB109" i="5"/>
  <c r="P109" i="5"/>
  <c r="BE108" i="5"/>
  <c r="AS108" i="5"/>
  <c r="AI108" i="5"/>
  <c r="Y108" i="5"/>
  <c r="M108" i="5"/>
  <c r="BL107" i="5"/>
  <c r="BB107" i="5"/>
  <c r="AP107" i="5"/>
  <c r="AF107" i="5"/>
  <c r="V107" i="5"/>
  <c r="J107" i="5"/>
  <c r="BI106" i="5"/>
  <c r="AY106" i="5"/>
  <c r="AM106" i="5"/>
  <c r="AC106" i="5"/>
  <c r="S106" i="5"/>
  <c r="G106" i="5"/>
  <c r="BF105" i="5"/>
  <c r="AV105" i="5"/>
  <c r="AJ105" i="5"/>
  <c r="Z105" i="5"/>
  <c r="BM104" i="5"/>
  <c r="BC104" i="5"/>
  <c r="AS104" i="5"/>
  <c r="AG104" i="5"/>
  <c r="W104" i="5"/>
  <c r="BJ103" i="5"/>
  <c r="AZ103" i="5"/>
  <c r="AP103" i="5"/>
  <c r="AD103" i="5"/>
  <c r="T103" i="5"/>
  <c r="J103" i="5"/>
  <c r="BG102" i="5"/>
  <c r="AW102" i="5"/>
  <c r="AM102" i="5"/>
  <c r="AA102" i="5"/>
  <c r="Q102" i="5"/>
  <c r="G102" i="5"/>
  <c r="BD101" i="5"/>
  <c r="AT101" i="5"/>
  <c r="AJ101" i="5"/>
  <c r="X101" i="5"/>
  <c r="N101" i="5"/>
  <c r="BM100" i="5"/>
  <c r="BA100" i="5"/>
  <c r="AQ100" i="5"/>
  <c r="AG100" i="5"/>
  <c r="U100" i="5"/>
  <c r="BJ99" i="5"/>
  <c r="AX99" i="5"/>
  <c r="AN99" i="5"/>
  <c r="AD99" i="5"/>
  <c r="R99" i="5"/>
  <c r="BD96" i="5"/>
  <c r="AR96" i="5"/>
  <c r="AH96" i="5"/>
  <c r="X96" i="5"/>
  <c r="L96" i="5"/>
  <c r="BJ95" i="5"/>
  <c r="AZ95" i="5"/>
  <c r="AN95" i="5"/>
  <c r="AD95" i="5"/>
  <c r="T95" i="5"/>
  <c r="H95" i="5"/>
  <c r="BF94" i="5"/>
  <c r="AV94" i="5"/>
  <c r="AJ94" i="5"/>
  <c r="Z94" i="5"/>
  <c r="P94" i="5"/>
  <c r="BB93" i="5"/>
  <c r="AR93" i="5"/>
  <c r="AF93" i="5"/>
  <c r="V93" i="5"/>
  <c r="L93" i="5"/>
  <c r="BH92" i="5"/>
  <c r="AX92" i="5"/>
  <c r="AN92" i="5"/>
  <c r="AB92" i="5"/>
  <c r="R92" i="5"/>
  <c r="H92" i="5"/>
  <c r="BD91" i="5"/>
  <c r="AT91" i="5"/>
  <c r="AJ91" i="5"/>
  <c r="X91" i="5"/>
  <c r="N91" i="5"/>
  <c r="BL90" i="5"/>
  <c r="AZ90" i="5"/>
  <c r="AP90" i="5"/>
  <c r="AF90" i="5"/>
  <c r="T90" i="5"/>
  <c r="J90" i="5"/>
  <c r="AV89" i="5"/>
  <c r="AL89" i="5"/>
  <c r="AB89" i="5"/>
  <c r="P89" i="5"/>
  <c r="BN88" i="5"/>
  <c r="BD88" i="5"/>
  <c r="AR88" i="5"/>
  <c r="AH88" i="5"/>
  <c r="X88" i="5"/>
  <c r="L88" i="5"/>
  <c r="BJ87" i="5"/>
  <c r="AZ87" i="5"/>
  <c r="AN87" i="5"/>
  <c r="AD87" i="5"/>
  <c r="T87" i="5"/>
  <c r="H87" i="5"/>
  <c r="BF86" i="5"/>
  <c r="AV86" i="5"/>
  <c r="AJ86" i="5"/>
  <c r="Z86" i="5"/>
  <c r="P86" i="5"/>
  <c r="BL85" i="5"/>
  <c r="BB85" i="5"/>
  <c r="AR85" i="5"/>
  <c r="AF85" i="5"/>
  <c r="V85" i="5"/>
  <c r="L85" i="5"/>
  <c r="BH84" i="5"/>
  <c r="AX84" i="5"/>
  <c r="AN84" i="5"/>
  <c r="AB84" i="5"/>
  <c r="R84" i="5"/>
  <c r="H84" i="5"/>
  <c r="BD83" i="5"/>
  <c r="AT83" i="5"/>
  <c r="AJ83" i="5"/>
  <c r="X83" i="5"/>
  <c r="N83" i="5"/>
  <c r="BL82" i="5"/>
  <c r="AP82" i="5"/>
  <c r="AF82" i="5"/>
  <c r="T82" i="5"/>
  <c r="J82" i="5"/>
  <c r="BH81" i="5"/>
  <c r="AV81" i="5"/>
  <c r="AL81" i="5"/>
  <c r="AB81" i="5"/>
  <c r="P81" i="5"/>
  <c r="BN80" i="5"/>
  <c r="BD80" i="5"/>
  <c r="AR80" i="5"/>
  <c r="AH80" i="5"/>
  <c r="X80" i="5"/>
  <c r="L80" i="5"/>
  <c r="BJ79" i="5"/>
  <c r="AZ79" i="5"/>
  <c r="AN79" i="5"/>
  <c r="AD79" i="5"/>
  <c r="T79" i="5"/>
  <c r="H79" i="5"/>
  <c r="BF78" i="5"/>
  <c r="AJ78" i="5"/>
  <c r="Z78" i="5"/>
  <c r="P78" i="5"/>
  <c r="BL77" i="5"/>
  <c r="BB77" i="5"/>
  <c r="AR77" i="5"/>
  <c r="AF77" i="5"/>
  <c r="V77" i="5"/>
  <c r="L77" i="5"/>
  <c r="BH76" i="5"/>
  <c r="AX76" i="5"/>
  <c r="AN76" i="5"/>
  <c r="AB76" i="5"/>
  <c r="R76" i="5"/>
  <c r="H76" i="5"/>
  <c r="BD75" i="5"/>
  <c r="AJ75" i="5"/>
  <c r="X75" i="5"/>
  <c r="N75" i="5"/>
  <c r="BL74" i="5"/>
  <c r="AZ74" i="5"/>
  <c r="AQ74" i="5"/>
  <c r="AH74" i="5"/>
  <c r="Y74" i="5"/>
  <c r="P74" i="5"/>
  <c r="BN73" i="5"/>
  <c r="BE73" i="5"/>
  <c r="AV73" i="5"/>
  <c r="AM73" i="5"/>
  <c r="AD73" i="5"/>
  <c r="U73" i="5"/>
  <c r="L73" i="5"/>
  <c r="BJ72" i="5"/>
  <c r="BA72" i="5"/>
  <c r="AR72" i="5"/>
  <c r="AI72" i="5"/>
  <c r="Z72" i="5"/>
  <c r="Q72" i="5"/>
  <c r="H72" i="5"/>
  <c r="BF71" i="5"/>
  <c r="AW71" i="5"/>
  <c r="AN71" i="5"/>
  <c r="AE71" i="5"/>
  <c r="V71" i="5"/>
  <c r="M71" i="5"/>
  <c r="BL70" i="5"/>
  <c r="BB70" i="5"/>
  <c r="AS70" i="5"/>
  <c r="AJ70" i="5"/>
  <c r="AA70" i="5"/>
  <c r="R70" i="5"/>
  <c r="I70" i="5"/>
  <c r="BH69" i="5"/>
  <c r="AX69" i="5"/>
  <c r="AO69" i="5"/>
  <c r="AF69" i="5"/>
  <c r="W69" i="5"/>
  <c r="N69" i="5"/>
  <c r="BM68" i="5"/>
  <c r="BD68" i="5"/>
  <c r="AT68" i="5"/>
  <c r="AK68" i="5"/>
  <c r="AB68" i="5"/>
  <c r="S68" i="5"/>
  <c r="J68" i="5"/>
  <c r="BI67" i="5"/>
  <c r="AZ67" i="5"/>
  <c r="AP67" i="5"/>
  <c r="AG67" i="5"/>
  <c r="X67" i="5"/>
  <c r="O67" i="5"/>
  <c r="BN66" i="5"/>
  <c r="BE66" i="5"/>
  <c r="AV66" i="5"/>
  <c r="AL66" i="5"/>
  <c r="AC66" i="5"/>
  <c r="T66" i="5"/>
  <c r="K66" i="5"/>
  <c r="BJ65" i="5"/>
  <c r="BA65" i="5"/>
  <c r="AR65" i="5"/>
  <c r="AH65" i="5"/>
  <c r="Y65" i="5"/>
  <c r="P65" i="5"/>
  <c r="G65" i="5"/>
  <c r="BF64" i="5"/>
  <c r="AW64" i="5"/>
  <c r="AN64" i="5"/>
  <c r="AD64" i="5"/>
  <c r="U64" i="5"/>
  <c r="L64" i="5"/>
  <c r="BK63" i="5"/>
  <c r="BB63" i="5"/>
  <c r="AS63" i="5"/>
  <c r="AJ63" i="5"/>
  <c r="Z63" i="5"/>
  <c r="Q63" i="5"/>
  <c r="H63" i="5"/>
  <c r="BG62" i="5"/>
  <c r="AX62" i="5"/>
  <c r="AO62" i="5"/>
  <c r="V62" i="5"/>
  <c r="AR157" i="5"/>
  <c r="L157" i="5"/>
  <c r="AO156" i="5"/>
  <c r="K156" i="5"/>
  <c r="AW155" i="5"/>
  <c r="AD155" i="5"/>
  <c r="H155" i="5"/>
  <c r="AT154" i="5"/>
  <c r="AA154" i="5"/>
  <c r="M154" i="5"/>
  <c r="BH153" i="5"/>
  <c r="AV153" i="5"/>
  <c r="AI153" i="5"/>
  <c r="U153" i="5"/>
  <c r="J153" i="5"/>
  <c r="BE152" i="5"/>
  <c r="AS152" i="5"/>
  <c r="AF152" i="5"/>
  <c r="R152" i="5"/>
  <c r="G152" i="5"/>
  <c r="BB151" i="5"/>
  <c r="AP151" i="5"/>
  <c r="AC151" i="5"/>
  <c r="O151" i="5"/>
  <c r="BM150" i="5"/>
  <c r="AY150" i="5"/>
  <c r="AM150" i="5"/>
  <c r="Z150" i="5"/>
  <c r="L150" i="5"/>
  <c r="BJ149" i="5"/>
  <c r="AV149" i="5"/>
  <c r="AJ149" i="5"/>
  <c r="W149" i="5"/>
  <c r="I149" i="5"/>
  <c r="AS148" i="5"/>
  <c r="AG148" i="5"/>
  <c r="T148" i="5"/>
  <c r="AP147" i="5"/>
  <c r="AD147" i="5"/>
  <c r="Q147" i="5"/>
  <c r="BL146" i="5"/>
  <c r="BA146" i="5"/>
  <c r="AM146" i="5"/>
  <c r="AA146" i="5"/>
  <c r="N146" i="5"/>
  <c r="BI145" i="5"/>
  <c r="AX145" i="5"/>
  <c r="AJ145" i="5"/>
  <c r="X145" i="5"/>
  <c r="K145" i="5"/>
  <c r="BF144" i="5"/>
  <c r="AU144" i="5"/>
  <c r="AG144" i="5"/>
  <c r="U144" i="5"/>
  <c r="H144" i="5"/>
  <c r="BC143" i="5"/>
  <c r="AR143" i="5"/>
  <c r="AD143" i="5"/>
  <c r="R143" i="5"/>
  <c r="BN142" i="5"/>
  <c r="AO142" i="5"/>
  <c r="AA142" i="5"/>
  <c r="O142" i="5"/>
  <c r="BK141" i="5"/>
  <c r="AW141" i="5"/>
  <c r="AL141" i="5"/>
  <c r="X141" i="5"/>
  <c r="L141" i="5"/>
  <c r="BH140" i="5"/>
  <c r="AT140" i="5"/>
  <c r="AI140" i="5"/>
  <c r="U140" i="5"/>
  <c r="I140" i="5"/>
  <c r="BE139" i="5"/>
  <c r="AQ139" i="5"/>
  <c r="AF139" i="5"/>
  <c r="R139" i="5"/>
  <c r="BB138" i="5"/>
  <c r="AN138" i="5"/>
  <c r="AC138" i="5"/>
  <c r="O138" i="5"/>
  <c r="BL137" i="5"/>
  <c r="AY137" i="5"/>
  <c r="AK137" i="5"/>
  <c r="Z137" i="5"/>
  <c r="L137" i="5"/>
  <c r="BI136" i="5"/>
  <c r="AV136" i="5"/>
  <c r="AH136" i="5"/>
  <c r="W136" i="5"/>
  <c r="I136" i="5"/>
  <c r="BF135" i="5"/>
  <c r="AE135" i="5"/>
  <c r="T135" i="5"/>
  <c r="BC134" i="5"/>
  <c r="AP134" i="5"/>
  <c r="AB134" i="5"/>
  <c r="Q134" i="5"/>
  <c r="BL133" i="5"/>
  <c r="AZ133" i="5"/>
  <c r="AM133" i="5"/>
  <c r="Y133" i="5"/>
  <c r="N133" i="5"/>
  <c r="BI132" i="5"/>
  <c r="AW132" i="5"/>
  <c r="AJ132" i="5"/>
  <c r="V132" i="5"/>
  <c r="K132" i="5"/>
  <c r="BF131" i="5"/>
  <c r="AT131" i="5"/>
  <c r="AG131" i="5"/>
  <c r="S131" i="5"/>
  <c r="H131" i="5"/>
  <c r="BC130" i="5"/>
  <c r="AQ130" i="5"/>
  <c r="AD130" i="5"/>
  <c r="P130" i="5"/>
  <c r="BN129" i="5"/>
  <c r="AZ129" i="5"/>
  <c r="AA129" i="5"/>
  <c r="M129" i="5"/>
  <c r="BK128" i="5"/>
  <c r="AW128" i="5"/>
  <c r="X128" i="5"/>
  <c r="J128" i="5"/>
  <c r="BH127" i="5"/>
  <c r="AT127" i="5"/>
  <c r="AH127" i="5"/>
  <c r="U127" i="5"/>
  <c r="G127" i="5"/>
  <c r="BE126" i="5"/>
  <c r="AQ126" i="5"/>
  <c r="AE126" i="5"/>
  <c r="R126" i="5"/>
  <c r="BM125" i="5"/>
  <c r="BB125" i="5"/>
  <c r="AO125" i="5"/>
  <c r="AE125" i="5"/>
  <c r="U125" i="5"/>
  <c r="I125" i="5"/>
  <c r="BH124" i="5"/>
  <c r="AX124" i="5"/>
  <c r="AL124" i="5"/>
  <c r="AB124" i="5"/>
  <c r="R124" i="5"/>
  <c r="BE123" i="5"/>
  <c r="AU123" i="5"/>
  <c r="AI123" i="5"/>
  <c r="Y123" i="5"/>
  <c r="O123" i="5"/>
  <c r="BL122" i="5"/>
  <c r="BB122" i="5"/>
  <c r="AR122" i="5"/>
  <c r="V122" i="5"/>
  <c r="L122" i="5"/>
  <c r="BI121" i="5"/>
  <c r="AY121" i="5"/>
  <c r="AO121" i="5"/>
  <c r="AC121" i="5"/>
  <c r="S121" i="5"/>
  <c r="I121" i="5"/>
  <c r="BF120" i="5"/>
  <c r="AV120" i="5"/>
  <c r="AL120" i="5"/>
  <c r="Z120" i="5"/>
  <c r="P120" i="5"/>
  <c r="BC119" i="5"/>
  <c r="AS119" i="5"/>
  <c r="AI119" i="5"/>
  <c r="W119" i="5"/>
  <c r="M119" i="5"/>
  <c r="BL118" i="5"/>
  <c r="AZ118" i="5"/>
  <c r="AP118" i="5"/>
  <c r="AF118" i="5"/>
  <c r="T118" i="5"/>
  <c r="J118" i="5"/>
  <c r="BI117" i="5"/>
  <c r="AW117" i="5"/>
  <c r="AM117" i="5"/>
  <c r="AC117" i="5"/>
  <c r="Q117" i="5"/>
  <c r="G117" i="5"/>
  <c r="BF116" i="5"/>
  <c r="AT116" i="5"/>
  <c r="AJ116" i="5"/>
  <c r="N116" i="5"/>
  <c r="BM115" i="5"/>
  <c r="BC115" i="5"/>
  <c r="AQ115" i="5"/>
  <c r="AG115" i="5"/>
  <c r="W115" i="5"/>
  <c r="K115" i="5"/>
  <c r="BJ114" i="5"/>
  <c r="AZ114" i="5"/>
  <c r="AN114" i="5"/>
  <c r="AD114" i="5"/>
  <c r="T114" i="5"/>
  <c r="H114" i="5"/>
  <c r="BG113" i="5"/>
  <c r="AW113" i="5"/>
  <c r="AK113" i="5"/>
  <c r="AA113" i="5"/>
  <c r="Q113" i="5"/>
  <c r="BN112" i="5"/>
  <c r="BD112" i="5"/>
  <c r="AT112" i="5"/>
  <c r="AH112" i="5"/>
  <c r="X112" i="5"/>
  <c r="N112" i="5"/>
  <c r="BK111" i="5"/>
  <c r="BA111" i="5"/>
  <c r="AQ111" i="5"/>
  <c r="AE111" i="5"/>
  <c r="K111" i="5"/>
  <c r="BH110" i="5"/>
  <c r="AX110" i="5"/>
  <c r="AN110" i="5"/>
  <c r="AB110" i="5"/>
  <c r="R110" i="5"/>
  <c r="H110" i="5"/>
  <c r="BE109" i="5"/>
  <c r="AU109" i="5"/>
  <c r="AK109" i="5"/>
  <c r="Y109" i="5"/>
  <c r="O109" i="5"/>
  <c r="BN108" i="5"/>
  <c r="BB108" i="5"/>
  <c r="AR108" i="5"/>
  <c r="AH108" i="5"/>
  <c r="V108" i="5"/>
  <c r="L108" i="5"/>
  <c r="BK107" i="5"/>
  <c r="AY107" i="5"/>
  <c r="AO107" i="5"/>
  <c r="AE107" i="5"/>
  <c r="S107" i="5"/>
  <c r="I107" i="5"/>
  <c r="BH106" i="5"/>
  <c r="AV106" i="5"/>
  <c r="AL106" i="5"/>
  <c r="AB106" i="5"/>
  <c r="BE105" i="5"/>
  <c r="AS105" i="5"/>
  <c r="AI105" i="5"/>
  <c r="Y105" i="5"/>
  <c r="M105" i="5"/>
  <c r="BL104" i="5"/>
  <c r="BB104" i="5"/>
  <c r="AP104" i="5"/>
  <c r="AF104" i="5"/>
  <c r="V104" i="5"/>
  <c r="J104" i="5"/>
  <c r="BI103" i="5"/>
  <c r="AY103" i="5"/>
  <c r="AM103" i="5"/>
  <c r="AC103" i="5"/>
  <c r="S103" i="5"/>
  <c r="G103" i="5"/>
  <c r="BF102" i="5"/>
  <c r="AV102" i="5"/>
  <c r="AJ102" i="5"/>
  <c r="Z102" i="5"/>
  <c r="P102" i="5"/>
  <c r="BM101" i="5"/>
  <c r="BC101" i="5"/>
  <c r="AS101" i="5"/>
  <c r="AG101" i="5"/>
  <c r="W101" i="5"/>
  <c r="M101" i="5"/>
  <c r="BJ100" i="5"/>
  <c r="AZ100" i="5"/>
  <c r="AP100" i="5"/>
  <c r="AD100" i="5"/>
  <c r="T100" i="5"/>
  <c r="BG99" i="5"/>
  <c r="AW99" i="5"/>
  <c r="AM99" i="5"/>
  <c r="AA99" i="5"/>
  <c r="Q99" i="5"/>
  <c r="G99" i="5"/>
  <c r="BM96" i="5"/>
  <c r="BA96" i="5"/>
  <c r="AQ96" i="5"/>
  <c r="AG96" i="5"/>
  <c r="U96" i="5"/>
  <c r="K96" i="5"/>
  <c r="BI95" i="5"/>
  <c r="AW95" i="5"/>
  <c r="AM95" i="5"/>
  <c r="AC95" i="5"/>
  <c r="Q95" i="5"/>
  <c r="G95" i="5"/>
  <c r="BE94" i="5"/>
  <c r="AS94" i="5"/>
  <c r="AI94" i="5"/>
  <c r="Y94" i="5"/>
  <c r="M94" i="5"/>
  <c r="BA93" i="5"/>
  <c r="AO93" i="5"/>
  <c r="AE93" i="5"/>
  <c r="U93" i="5"/>
  <c r="I93" i="5"/>
  <c r="BG92" i="5"/>
  <c r="AW92" i="5"/>
  <c r="AK92" i="5"/>
  <c r="AA92" i="5"/>
  <c r="Q92" i="5"/>
  <c r="BM91" i="5"/>
  <c r="BC91" i="5"/>
  <c r="AS91" i="5"/>
  <c r="AG91" i="5"/>
  <c r="W91" i="5"/>
  <c r="M91" i="5"/>
  <c r="AY90" i="5"/>
  <c r="AO90" i="5"/>
  <c r="AC90" i="5"/>
  <c r="S90" i="5"/>
  <c r="I90" i="5"/>
  <c r="BE89" i="5"/>
  <c r="AU89" i="5"/>
  <c r="AK89" i="5"/>
  <c r="Y89" i="5"/>
  <c r="O89" i="5"/>
  <c r="BM88" i="5"/>
  <c r="BA88" i="5"/>
  <c r="AQ88" i="5"/>
  <c r="AG88" i="5"/>
  <c r="U88" i="5"/>
  <c r="K88" i="5"/>
  <c r="BI87" i="5"/>
  <c r="AW87" i="5"/>
  <c r="AM87" i="5"/>
  <c r="AC87" i="5"/>
  <c r="Q87" i="5"/>
  <c r="G87" i="5"/>
  <c r="AS86" i="5"/>
  <c r="AI86" i="5"/>
  <c r="Y86" i="5"/>
  <c r="M86" i="5"/>
  <c r="BK85" i="5"/>
  <c r="BA85" i="5"/>
  <c r="AO85" i="5"/>
  <c r="AE85" i="5"/>
  <c r="U85" i="5"/>
  <c r="I85" i="5"/>
  <c r="BG84" i="5"/>
  <c r="AW84" i="5"/>
  <c r="AK84" i="5"/>
  <c r="AA84" i="5"/>
  <c r="Q84" i="5"/>
  <c r="BM83" i="5"/>
  <c r="BC83" i="5"/>
  <c r="AS83" i="5"/>
  <c r="AG83" i="5"/>
  <c r="W83" i="5"/>
  <c r="M83" i="5"/>
  <c r="BI82" i="5"/>
  <c r="AY82" i="5"/>
  <c r="AO82" i="5"/>
  <c r="AC82" i="5"/>
  <c r="S82" i="5"/>
  <c r="I82" i="5"/>
  <c r="BE81" i="5"/>
  <c r="AU81" i="5"/>
  <c r="AK81" i="5"/>
  <c r="Y81" i="5"/>
  <c r="O81" i="5"/>
  <c r="BM80" i="5"/>
  <c r="BA80" i="5"/>
  <c r="AQ80" i="5"/>
  <c r="AG80" i="5"/>
  <c r="U80" i="5"/>
  <c r="K80" i="5"/>
  <c r="BI79" i="5"/>
  <c r="AM79" i="5"/>
  <c r="AC79" i="5"/>
  <c r="Q79" i="5"/>
  <c r="G79" i="5"/>
  <c r="BE78" i="5"/>
  <c r="AS78" i="5"/>
  <c r="AI78" i="5"/>
  <c r="Y78" i="5"/>
  <c r="M78" i="5"/>
  <c r="BK77" i="5"/>
  <c r="BA77" i="5"/>
  <c r="AO77" i="5"/>
  <c r="AE77" i="5"/>
  <c r="U77" i="5"/>
  <c r="I77" i="5"/>
  <c r="BG76" i="5"/>
  <c r="AW76" i="5"/>
  <c r="AK76" i="5"/>
  <c r="AA76" i="5"/>
  <c r="Q76" i="5"/>
  <c r="BM75" i="5"/>
  <c r="BC75" i="5"/>
  <c r="AG75" i="5"/>
  <c r="W75" i="5"/>
  <c r="M75" i="5"/>
  <c r="BI74" i="5"/>
  <c r="AY74" i="5"/>
  <c r="AP74" i="5"/>
  <c r="AG74" i="5"/>
  <c r="X74" i="5"/>
  <c r="N74" i="5"/>
  <c r="BM73" i="5"/>
  <c r="BD73" i="5"/>
  <c r="AU73" i="5"/>
  <c r="AL73" i="5"/>
  <c r="AC73" i="5"/>
  <c r="T73" i="5"/>
  <c r="J73" i="5"/>
  <c r="BI72" i="5"/>
  <c r="AZ72" i="5"/>
  <c r="AH72" i="5"/>
  <c r="Y72" i="5"/>
  <c r="P72" i="5"/>
  <c r="BN71" i="5"/>
  <c r="BE71" i="5"/>
  <c r="AV71" i="5"/>
  <c r="AM71" i="5"/>
  <c r="AD71" i="5"/>
  <c r="U71" i="5"/>
  <c r="L71" i="5"/>
  <c r="BJ70" i="5"/>
  <c r="BA70" i="5"/>
  <c r="AR70" i="5"/>
  <c r="AI70" i="5"/>
  <c r="Z70" i="5"/>
  <c r="Q70" i="5"/>
  <c r="H70" i="5"/>
  <c r="BF69" i="5"/>
  <c r="AW69" i="5"/>
  <c r="AE69" i="5"/>
  <c r="V69" i="5"/>
  <c r="M69" i="5"/>
  <c r="BL68" i="5"/>
  <c r="BB68" i="5"/>
  <c r="AS68" i="5"/>
  <c r="AJ68" i="5"/>
  <c r="AA68" i="5"/>
  <c r="R68" i="5"/>
  <c r="I68" i="5"/>
  <c r="BH67" i="5"/>
  <c r="AX67" i="5"/>
  <c r="AO67" i="5"/>
  <c r="AF67" i="5"/>
  <c r="W67" i="5"/>
  <c r="N67" i="5"/>
  <c r="BM66" i="5"/>
  <c r="BD66" i="5"/>
  <c r="AT66" i="5"/>
  <c r="AB66" i="5"/>
  <c r="S66" i="5"/>
  <c r="J66" i="5"/>
  <c r="BI65" i="5"/>
  <c r="AZ65" i="5"/>
  <c r="AP65" i="5"/>
  <c r="AG65" i="5"/>
  <c r="X65" i="5"/>
  <c r="O65" i="5"/>
  <c r="BN64" i="5"/>
  <c r="BE64" i="5"/>
  <c r="AV64" i="5"/>
  <c r="AL64" i="5"/>
  <c r="AC64" i="5"/>
  <c r="T64" i="5"/>
  <c r="K64" i="5"/>
  <c r="BJ63" i="5"/>
  <c r="BA63" i="5"/>
  <c r="AR63" i="5"/>
  <c r="Y63" i="5"/>
  <c r="P63" i="5"/>
  <c r="G63" i="5"/>
  <c r="BF62" i="5"/>
  <c r="AW62" i="5"/>
  <c r="AN62" i="5"/>
  <c r="AD62" i="5"/>
  <c r="U62" i="5"/>
  <c r="L62" i="5"/>
  <c r="BK61" i="5"/>
  <c r="BB61" i="5"/>
  <c r="AS61" i="5"/>
  <c r="AJ61" i="5"/>
  <c r="Z61" i="5"/>
  <c r="Q61" i="5"/>
  <c r="H61" i="5"/>
  <c r="BG60" i="5"/>
  <c r="AX60" i="5"/>
  <c r="AO60" i="5"/>
  <c r="AF60" i="5"/>
  <c r="V60" i="5"/>
  <c r="M60" i="5"/>
  <c r="BL59" i="5"/>
  <c r="BC59" i="5"/>
  <c r="AT59" i="5"/>
  <c r="AK59" i="5"/>
  <c r="AB59" i="5"/>
  <c r="R59" i="5"/>
  <c r="I59" i="5"/>
  <c r="BH58" i="5"/>
  <c r="AY58" i="5"/>
  <c r="AP58" i="5"/>
  <c r="AG58" i="5"/>
  <c r="X58" i="5"/>
  <c r="N58" i="5"/>
  <c r="BM57" i="5"/>
  <c r="BD57" i="5"/>
  <c r="AU57" i="5"/>
  <c r="AL57" i="5"/>
  <c r="AC57" i="5"/>
  <c r="T57" i="5"/>
  <c r="J57" i="5"/>
  <c r="BI56" i="5"/>
  <c r="AZ56" i="5"/>
  <c r="AQ56" i="5"/>
  <c r="AH56" i="5"/>
  <c r="Y56" i="5"/>
  <c r="P56" i="5"/>
  <c r="BN55" i="5"/>
  <c r="BE55" i="5"/>
  <c r="AV55" i="5"/>
  <c r="AM55" i="5"/>
  <c r="AD55" i="5"/>
  <c r="U55" i="5"/>
  <c r="L55" i="5"/>
  <c r="BJ54" i="5"/>
  <c r="BA54" i="5"/>
  <c r="AR54" i="5"/>
  <c r="AI54" i="5"/>
  <c r="Z54" i="5"/>
  <c r="Q54" i="5"/>
  <c r="H54" i="5"/>
  <c r="BF53" i="5"/>
  <c r="AW53" i="5"/>
  <c r="AN53" i="5"/>
  <c r="AE53" i="5"/>
  <c r="V53" i="5"/>
  <c r="M53" i="5"/>
  <c r="BL52" i="5"/>
  <c r="BB52" i="5"/>
  <c r="AS52" i="5"/>
  <c r="AJ52" i="5"/>
  <c r="AA52" i="5"/>
  <c r="R52" i="5"/>
  <c r="I52" i="5"/>
  <c r="BH51" i="5"/>
  <c r="AX51" i="5"/>
  <c r="AO51" i="5"/>
  <c r="AF51" i="5"/>
  <c r="W51" i="5"/>
  <c r="N51" i="5"/>
  <c r="BM50" i="5"/>
  <c r="BD50" i="5"/>
  <c r="AT50" i="5"/>
  <c r="AK50" i="5"/>
  <c r="AB50" i="5"/>
  <c r="S50" i="5"/>
  <c r="K50" i="5"/>
  <c r="BK49" i="5"/>
  <c r="BC49" i="5"/>
  <c r="AU49" i="5"/>
  <c r="AM49" i="5"/>
  <c r="AE49" i="5"/>
  <c r="W49" i="5"/>
  <c r="O49" i="5"/>
  <c r="G49" i="5"/>
  <c r="BG48" i="5"/>
  <c r="AY48" i="5"/>
  <c r="AQ48" i="5"/>
  <c r="AI48" i="5"/>
  <c r="AA48" i="5"/>
  <c r="K48" i="5"/>
  <c r="BK47" i="5"/>
  <c r="BC47" i="5"/>
  <c r="AU47" i="5"/>
  <c r="AM47" i="5"/>
  <c r="AE47" i="5"/>
  <c r="W47" i="5"/>
  <c r="O47" i="5"/>
  <c r="G47" i="5"/>
  <c r="BG46" i="5"/>
  <c r="AY46" i="5"/>
  <c r="AQ46" i="5"/>
  <c r="AI46" i="5"/>
  <c r="AA46" i="5"/>
  <c r="S46" i="5"/>
  <c r="K46" i="5"/>
  <c r="BK45" i="5"/>
  <c r="BC45" i="5"/>
  <c r="AU45" i="5"/>
  <c r="AM45" i="5"/>
  <c r="AE45" i="5"/>
  <c r="W45" i="5"/>
  <c r="G45" i="5"/>
  <c r="BG44" i="5"/>
  <c r="AY44" i="5"/>
  <c r="AQ44" i="5"/>
  <c r="AI44" i="5"/>
  <c r="AA44" i="5"/>
  <c r="S44" i="5"/>
  <c r="K44" i="5"/>
  <c r="BK43" i="5"/>
  <c r="BC43" i="5"/>
  <c r="AU43" i="5"/>
  <c r="AM43" i="5"/>
  <c r="AE43" i="5"/>
  <c r="W43" i="5"/>
  <c r="O43" i="5"/>
  <c r="G43" i="5"/>
  <c r="BG42" i="5"/>
  <c r="AY42" i="5"/>
  <c r="AQ42" i="5"/>
  <c r="AI42" i="5"/>
  <c r="AA42" i="5"/>
  <c r="S42" i="5"/>
  <c r="K42" i="5"/>
  <c r="BK41" i="5"/>
  <c r="BC41" i="5"/>
  <c r="AU41" i="5"/>
  <c r="AM41" i="5"/>
  <c r="AE41" i="5"/>
  <c r="W41" i="5"/>
  <c r="O41" i="5"/>
  <c r="G41" i="5"/>
  <c r="BG40" i="5"/>
  <c r="AY40" i="5"/>
  <c r="AQ40" i="5"/>
  <c r="AI40" i="5"/>
  <c r="AA40" i="5"/>
  <c r="S40" i="5"/>
  <c r="BK39" i="5"/>
  <c r="BC39" i="5"/>
  <c r="AU39" i="5"/>
  <c r="AM39" i="5"/>
  <c r="AE39" i="5"/>
  <c r="W39" i="5"/>
  <c r="O39" i="5"/>
  <c r="G39" i="5"/>
  <c r="BG38" i="5"/>
  <c r="AY38" i="5"/>
  <c r="AQ38" i="5"/>
  <c r="AI38" i="5"/>
  <c r="AA38" i="5"/>
  <c r="S38" i="5"/>
  <c r="K38" i="5"/>
  <c r="AL157" i="5"/>
  <c r="W154" i="5"/>
  <c r="AP152" i="5"/>
  <c r="BK150" i="5"/>
  <c r="V149" i="5"/>
  <c r="AO147" i="5"/>
  <c r="BH145" i="5"/>
  <c r="R144" i="5"/>
  <c r="AM142" i="5"/>
  <c r="BG140" i="5"/>
  <c r="Q139" i="5"/>
  <c r="AJ137" i="5"/>
  <c r="BC135" i="5"/>
  <c r="O134" i="5"/>
  <c r="AI132" i="5"/>
  <c r="BB130" i="5"/>
  <c r="L129" i="5"/>
  <c r="AE127" i="5"/>
  <c r="AZ125" i="5"/>
  <c r="AA124" i="5"/>
  <c r="BK122" i="5"/>
  <c r="AN121" i="5"/>
  <c r="O120" i="5"/>
  <c r="AY118" i="5"/>
  <c r="BL115" i="5"/>
  <c r="AM114" i="5"/>
  <c r="P113" i="5"/>
  <c r="AZ111" i="5"/>
  <c r="AA110" i="5"/>
  <c r="BM108" i="5"/>
  <c r="AN107" i="5"/>
  <c r="BA104" i="5"/>
  <c r="AB103" i="5"/>
  <c r="BL101" i="5"/>
  <c r="AO100" i="5"/>
  <c r="P99" i="5"/>
  <c r="AF96" i="5"/>
  <c r="BN94" i="5"/>
  <c r="AN93" i="5"/>
  <c r="P92" i="5"/>
  <c r="AX90" i="5"/>
  <c r="X89" i="5"/>
  <c r="BH87" i="5"/>
  <c r="AH86" i="5"/>
  <c r="H85" i="5"/>
  <c r="AR83" i="5"/>
  <c r="R82" i="5"/>
  <c r="AZ80" i="5"/>
  <c r="AB79" i="5"/>
  <c r="BJ77" i="5"/>
  <c r="AJ76" i="5"/>
  <c r="L75" i="5"/>
  <c r="BC73" i="5"/>
  <c r="AC71" i="5"/>
  <c r="P70" i="5"/>
  <c r="BJ68" i="5"/>
  <c r="AW67" i="5"/>
  <c r="W65" i="5"/>
  <c r="J64" i="5"/>
  <c r="BE62" i="5"/>
  <c r="BJ61" i="5"/>
  <c r="Y61" i="5"/>
  <c r="AW60" i="5"/>
  <c r="L60" i="5"/>
  <c r="AJ59" i="5"/>
  <c r="BG58" i="5"/>
  <c r="V58" i="5"/>
  <c r="AT57" i="5"/>
  <c r="I57" i="5"/>
  <c r="AG56" i="5"/>
  <c r="BD55" i="5"/>
  <c r="AC55" i="5"/>
  <c r="BL54" i="5"/>
  <c r="AL54" i="5"/>
  <c r="P54" i="5"/>
  <c r="AX53" i="5"/>
  <c r="Y53" i="5"/>
  <c r="BJ52" i="5"/>
  <c r="AK52" i="5"/>
  <c r="S52" i="5"/>
  <c r="BJ51" i="5"/>
  <c r="AT51" i="5"/>
  <c r="AG51" i="5"/>
  <c r="Q51" i="5"/>
  <c r="BL50" i="5"/>
  <c r="AW50" i="5"/>
  <c r="AG50" i="5"/>
  <c r="BN49" i="5"/>
  <c r="BB49" i="5"/>
  <c r="AO49" i="5"/>
  <c r="AA49" i="5"/>
  <c r="P49" i="5"/>
  <c r="BJ48" i="5"/>
  <c r="AX48" i="5"/>
  <c r="AK48" i="5"/>
  <c r="W48" i="5"/>
  <c r="L48" i="5"/>
  <c r="BF47" i="5"/>
  <c r="AT47" i="5"/>
  <c r="AG47" i="5"/>
  <c r="S47" i="5"/>
  <c r="H47" i="5"/>
  <c r="BB46" i="5"/>
  <c r="AP46" i="5"/>
  <c r="AC46" i="5"/>
  <c r="O46" i="5"/>
  <c r="BL45" i="5"/>
  <c r="AX45" i="5"/>
  <c r="AL45" i="5"/>
  <c r="Y45" i="5"/>
  <c r="K45" i="5"/>
  <c r="BH44" i="5"/>
  <c r="AT44" i="5"/>
  <c r="AH44" i="5"/>
  <c r="U44" i="5"/>
  <c r="G44" i="5"/>
  <c r="BD43" i="5"/>
  <c r="AP43" i="5"/>
  <c r="AD43" i="5"/>
  <c r="Q43" i="5"/>
  <c r="BK42" i="5"/>
  <c r="AZ42" i="5"/>
  <c r="AL42" i="5"/>
  <c r="Z42" i="5"/>
  <c r="BG41" i="5"/>
  <c r="AV41" i="5"/>
  <c r="AH41" i="5"/>
  <c r="V41" i="5"/>
  <c r="I41" i="5"/>
  <c r="BC40" i="5"/>
  <c r="AR40" i="5"/>
  <c r="AD40" i="5"/>
  <c r="R40" i="5"/>
  <c r="BM39" i="5"/>
  <c r="AY39" i="5"/>
  <c r="AN39" i="5"/>
  <c r="Z39" i="5"/>
  <c r="N39" i="5"/>
  <c r="BI38" i="5"/>
  <c r="AU38" i="5"/>
  <c r="AJ38" i="5"/>
  <c r="V38" i="5"/>
  <c r="J38" i="5"/>
  <c r="K154" i="5"/>
  <c r="AE152" i="5"/>
  <c r="AX150" i="5"/>
  <c r="H149" i="5"/>
  <c r="AA147" i="5"/>
  <c r="AV145" i="5"/>
  <c r="G144" i="5"/>
  <c r="Z142" i="5"/>
  <c r="AS140" i="5"/>
  <c r="BL138" i="5"/>
  <c r="X137" i="5"/>
  <c r="BK133" i="5"/>
  <c r="U132" i="5"/>
  <c r="BI128" i="5"/>
  <c r="T127" i="5"/>
  <c r="AN125" i="5"/>
  <c r="Q124" i="5"/>
  <c r="BA122" i="5"/>
  <c r="AB121" i="5"/>
  <c r="BN119" i="5"/>
  <c r="AO118" i="5"/>
  <c r="P117" i="5"/>
  <c r="BB115" i="5"/>
  <c r="AC114" i="5"/>
  <c r="BM112" i="5"/>
  <c r="AP111" i="5"/>
  <c r="Q110" i="5"/>
  <c r="BA108" i="5"/>
  <c r="AD107" i="5"/>
  <c r="BN105" i="5"/>
  <c r="AO104" i="5"/>
  <c r="R103" i="5"/>
  <c r="BB101" i="5"/>
  <c r="AC100" i="5"/>
  <c r="T96" i="5"/>
  <c r="BD94" i="5"/>
  <c r="AD93" i="5"/>
  <c r="BL91" i="5"/>
  <c r="AN90" i="5"/>
  <c r="N89" i="5"/>
  <c r="AV87" i="5"/>
  <c r="X86" i="5"/>
  <c r="BF84" i="5"/>
  <c r="AF83" i="5"/>
  <c r="H82" i="5"/>
  <c r="AP80" i="5"/>
  <c r="P79" i="5"/>
  <c r="AZ77" i="5"/>
  <c r="Z76" i="5"/>
  <c r="BH74" i="5"/>
  <c r="AT73" i="5"/>
  <c r="AG72" i="5"/>
  <c r="T71" i="5"/>
  <c r="BN69" i="5"/>
  <c r="BA68" i="5"/>
  <c r="AN67" i="5"/>
  <c r="AA66" i="5"/>
  <c r="N65" i="5"/>
  <c r="BI63" i="5"/>
  <c r="AV62" i="5"/>
  <c r="BC61" i="5"/>
  <c r="R61" i="5"/>
  <c r="AP60" i="5"/>
  <c r="BM59" i="5"/>
  <c r="AZ58" i="5"/>
  <c r="P58" i="5"/>
  <c r="AM57" i="5"/>
  <c r="BJ56" i="5"/>
  <c r="AW55" i="5"/>
  <c r="X55" i="5"/>
  <c r="BI54" i="5"/>
  <c r="AJ54" i="5"/>
  <c r="K54" i="5"/>
  <c r="AV53" i="5"/>
  <c r="BF52" i="5"/>
  <c r="AI52" i="5"/>
  <c r="Q52" i="5"/>
  <c r="BI51" i="5"/>
  <c r="AS51" i="5"/>
  <c r="AE51" i="5"/>
  <c r="P51" i="5"/>
  <c r="BH50" i="5"/>
  <c r="AV50" i="5"/>
  <c r="AF50" i="5"/>
  <c r="R50" i="5"/>
  <c r="BM49" i="5"/>
  <c r="AY49" i="5"/>
  <c r="AN49" i="5"/>
  <c r="Z49" i="5"/>
  <c r="N49" i="5"/>
  <c r="BI48" i="5"/>
  <c r="AU48" i="5"/>
  <c r="AJ48" i="5"/>
  <c r="V48" i="5"/>
  <c r="J48" i="5"/>
  <c r="BE47" i="5"/>
  <c r="AQ47" i="5"/>
  <c r="AF47" i="5"/>
  <c r="BN46" i="5"/>
  <c r="BA46" i="5"/>
  <c r="AM46" i="5"/>
  <c r="AB46" i="5"/>
  <c r="N46" i="5"/>
  <c r="BJ45" i="5"/>
  <c r="AW45" i="5"/>
  <c r="AI45" i="5"/>
  <c r="X45" i="5"/>
  <c r="J45" i="5"/>
  <c r="BF44" i="5"/>
  <c r="AS44" i="5"/>
  <c r="AE44" i="5"/>
  <c r="T44" i="5"/>
  <c r="BN43" i="5"/>
  <c r="BB43" i="5"/>
  <c r="AO43" i="5"/>
  <c r="AA43" i="5"/>
  <c r="P43" i="5"/>
  <c r="BJ42" i="5"/>
  <c r="AX42" i="5"/>
  <c r="AK42" i="5"/>
  <c r="W42" i="5"/>
  <c r="BF41" i="5"/>
  <c r="AT41" i="5"/>
  <c r="AG41" i="5"/>
  <c r="S41" i="5"/>
  <c r="H41" i="5"/>
  <c r="BB40" i="5"/>
  <c r="AP40" i="5"/>
  <c r="AC40" i="5"/>
  <c r="O40" i="5"/>
  <c r="BL39" i="5"/>
  <c r="AX39" i="5"/>
  <c r="AL39" i="5"/>
  <c r="Y39" i="5"/>
  <c r="K39" i="5"/>
  <c r="BH38" i="5"/>
  <c r="AT38" i="5"/>
  <c r="AH38" i="5"/>
  <c r="U38" i="5"/>
  <c r="G38" i="5"/>
  <c r="AI156" i="5"/>
  <c r="BG153" i="5"/>
  <c r="Q152" i="5"/>
  <c r="AJ150" i="5"/>
  <c r="P147" i="5"/>
  <c r="AI145" i="5"/>
  <c r="L142" i="5"/>
  <c r="AG140" i="5"/>
  <c r="BA138" i="5"/>
  <c r="K137" i="5"/>
  <c r="AD135" i="5"/>
  <c r="AW133" i="5"/>
  <c r="I132" i="5"/>
  <c r="AC130" i="5"/>
  <c r="AV128" i="5"/>
  <c r="AD125" i="5"/>
  <c r="BN123" i="5"/>
  <c r="AQ122" i="5"/>
  <c r="R121" i="5"/>
  <c r="BB119" i="5"/>
  <c r="AE118" i="5"/>
  <c r="AP115" i="5"/>
  <c r="S114" i="5"/>
  <c r="BC112" i="5"/>
  <c r="AD111" i="5"/>
  <c r="G110" i="5"/>
  <c r="AQ108" i="5"/>
  <c r="BD105" i="5"/>
  <c r="AE104" i="5"/>
  <c r="AR101" i="5"/>
  <c r="S100" i="5"/>
  <c r="J96" i="5"/>
  <c r="AR94" i="5"/>
  <c r="T93" i="5"/>
  <c r="BB91" i="5"/>
  <c r="AB90" i="5"/>
  <c r="BL88" i="5"/>
  <c r="AL87" i="5"/>
  <c r="L86" i="5"/>
  <c r="AV84" i="5"/>
  <c r="V83" i="5"/>
  <c r="BD81" i="5"/>
  <c r="AF80" i="5"/>
  <c r="BN78" i="5"/>
  <c r="AN77" i="5"/>
  <c r="P76" i="5"/>
  <c r="AX74" i="5"/>
  <c r="AK73" i="5"/>
  <c r="X72" i="5"/>
  <c r="J71" i="5"/>
  <c r="BE69" i="5"/>
  <c r="AR68" i="5"/>
  <c r="AE67" i="5"/>
  <c r="R66" i="5"/>
  <c r="BM64" i="5"/>
  <c r="AZ63" i="5"/>
  <c r="AL62" i="5"/>
  <c r="BA61" i="5"/>
  <c r="P61" i="5"/>
  <c r="AN60" i="5"/>
  <c r="BK59" i="5"/>
  <c r="Z59" i="5"/>
  <c r="AX58" i="5"/>
  <c r="M58" i="5"/>
  <c r="AK57" i="5"/>
  <c r="BH56" i="5"/>
  <c r="X56" i="5"/>
  <c r="AU55" i="5"/>
  <c r="V55" i="5"/>
  <c r="BE54" i="5"/>
  <c r="AH54" i="5"/>
  <c r="I54" i="5"/>
  <c r="AR53" i="5"/>
  <c r="U53" i="5"/>
  <c r="BD52" i="5"/>
  <c r="AF52" i="5"/>
  <c r="M52" i="5"/>
  <c r="BF51" i="5"/>
  <c r="AR51" i="5"/>
  <c r="AB51" i="5"/>
  <c r="O51" i="5"/>
  <c r="BG50" i="5"/>
  <c r="AS50" i="5"/>
  <c r="AD50" i="5"/>
  <c r="O50" i="5"/>
  <c r="BL49" i="5"/>
  <c r="AX49" i="5"/>
  <c r="AL49" i="5"/>
  <c r="Y49" i="5"/>
  <c r="K49" i="5"/>
  <c r="BH48" i="5"/>
  <c r="AT48" i="5"/>
  <c r="AH48" i="5"/>
  <c r="U48" i="5"/>
  <c r="G48" i="5"/>
  <c r="BD47" i="5"/>
  <c r="AP47" i="5"/>
  <c r="AD47" i="5"/>
  <c r="BK46" i="5"/>
  <c r="AZ46" i="5"/>
  <c r="AL46" i="5"/>
  <c r="Z46" i="5"/>
  <c r="M46" i="5"/>
  <c r="BG45" i="5"/>
  <c r="AV45" i="5"/>
  <c r="AH45" i="5"/>
  <c r="V45" i="5"/>
  <c r="I45" i="5"/>
  <c r="BC44" i="5"/>
  <c r="AR44" i="5"/>
  <c r="AD44" i="5"/>
  <c r="R44" i="5"/>
  <c r="BM43" i="5"/>
  <c r="AY43" i="5"/>
  <c r="AN43" i="5"/>
  <c r="Z43" i="5"/>
  <c r="BI42" i="5"/>
  <c r="AU42" i="5"/>
  <c r="AJ42" i="5"/>
  <c r="V42" i="5"/>
  <c r="J42" i="5"/>
  <c r="BE41" i="5"/>
  <c r="AQ41" i="5"/>
  <c r="AF41" i="5"/>
  <c r="R41" i="5"/>
  <c r="BN40" i="5"/>
  <c r="BA40" i="5"/>
  <c r="AM40" i="5"/>
  <c r="AB40" i="5"/>
  <c r="N40" i="5"/>
  <c r="BJ39" i="5"/>
  <c r="AW39" i="5"/>
  <c r="AI39" i="5"/>
  <c r="X39" i="5"/>
  <c r="BF38" i="5"/>
  <c r="AS38" i="5"/>
  <c r="AE38" i="5"/>
  <c r="T38" i="5"/>
  <c r="I156" i="5"/>
  <c r="AS153" i="5"/>
  <c r="BN151" i="5"/>
  <c r="Y150" i="5"/>
  <c r="AR148" i="5"/>
  <c r="BK146" i="5"/>
  <c r="U145" i="5"/>
  <c r="AP143" i="5"/>
  <c r="BJ141" i="5"/>
  <c r="T140" i="5"/>
  <c r="AM138" i="5"/>
  <c r="BF136" i="5"/>
  <c r="R135" i="5"/>
  <c r="AL133" i="5"/>
  <c r="BE131" i="5"/>
  <c r="O130" i="5"/>
  <c r="AH128" i="5"/>
  <c r="BC126" i="5"/>
  <c r="T125" i="5"/>
  <c r="BD123" i="5"/>
  <c r="H121" i="5"/>
  <c r="AR119" i="5"/>
  <c r="S118" i="5"/>
  <c r="BE116" i="5"/>
  <c r="AF115" i="5"/>
  <c r="G114" i="5"/>
  <c r="AS112" i="5"/>
  <c r="BD109" i="5"/>
  <c r="AG108" i="5"/>
  <c r="H107" i="5"/>
  <c r="AR105" i="5"/>
  <c r="U104" i="5"/>
  <c r="BE102" i="5"/>
  <c r="AF101" i="5"/>
  <c r="BH95" i="5"/>
  <c r="AH94" i="5"/>
  <c r="H93" i="5"/>
  <c r="AR91" i="5"/>
  <c r="R90" i="5"/>
  <c r="AZ88" i="5"/>
  <c r="AB87" i="5"/>
  <c r="BJ85" i="5"/>
  <c r="AJ84" i="5"/>
  <c r="L83" i="5"/>
  <c r="AT81" i="5"/>
  <c r="T80" i="5"/>
  <c r="BD78" i="5"/>
  <c r="AD77" i="5"/>
  <c r="BL75" i="5"/>
  <c r="AO74" i="5"/>
  <c r="AB73" i="5"/>
  <c r="N72" i="5"/>
  <c r="BI70" i="5"/>
  <c r="AV69" i="5"/>
  <c r="AI68" i="5"/>
  <c r="V67" i="5"/>
  <c r="I66" i="5"/>
  <c r="BD64" i="5"/>
  <c r="AP63" i="5"/>
  <c r="AC62" i="5"/>
  <c r="AT61" i="5"/>
  <c r="I61" i="5"/>
  <c r="AG60" i="5"/>
  <c r="BD59" i="5"/>
  <c r="T59" i="5"/>
  <c r="AQ58" i="5"/>
  <c r="BN57" i="5"/>
  <c r="AD57" i="5"/>
  <c r="BA56" i="5"/>
  <c r="Q56" i="5"/>
  <c r="AP55" i="5"/>
  <c r="T55" i="5"/>
  <c r="BB54" i="5"/>
  <c r="AC54" i="5"/>
  <c r="BN53" i="5"/>
  <c r="AO53" i="5"/>
  <c r="P53" i="5"/>
  <c r="BA52" i="5"/>
  <c r="AD52" i="5"/>
  <c r="L52" i="5"/>
  <c r="BC51" i="5"/>
  <c r="AP51" i="5"/>
  <c r="Z51" i="5"/>
  <c r="M51" i="5"/>
  <c r="BF50" i="5"/>
  <c r="AP50" i="5"/>
  <c r="AC50" i="5"/>
  <c r="N50" i="5"/>
  <c r="BJ49" i="5"/>
  <c r="AW49" i="5"/>
  <c r="AI49" i="5"/>
  <c r="X49" i="5"/>
  <c r="J49" i="5"/>
  <c r="BF48" i="5"/>
  <c r="AS48" i="5"/>
  <c r="AE48" i="5"/>
  <c r="T48" i="5"/>
  <c r="BN47" i="5"/>
  <c r="BB47" i="5"/>
  <c r="AO47" i="5"/>
  <c r="AA47" i="5"/>
  <c r="P47" i="5"/>
  <c r="BJ46" i="5"/>
  <c r="AX46" i="5"/>
  <c r="AK46" i="5"/>
  <c r="W46" i="5"/>
  <c r="L46" i="5"/>
  <c r="BF45" i="5"/>
  <c r="AT45" i="5"/>
  <c r="AG45" i="5"/>
  <c r="S45" i="5"/>
  <c r="H45" i="5"/>
  <c r="BB44" i="5"/>
  <c r="AP44" i="5"/>
  <c r="AC44" i="5"/>
  <c r="BL43" i="5"/>
  <c r="AX43" i="5"/>
  <c r="AL43" i="5"/>
  <c r="Y43" i="5"/>
  <c r="K43" i="5"/>
  <c r="BH42" i="5"/>
  <c r="AT42" i="5"/>
  <c r="AH42" i="5"/>
  <c r="U42" i="5"/>
  <c r="G42" i="5"/>
  <c r="BD41" i="5"/>
  <c r="AP41" i="5"/>
  <c r="AD41" i="5"/>
  <c r="Q41" i="5"/>
  <c r="BK40" i="5"/>
  <c r="AZ40" i="5"/>
  <c r="AL40" i="5"/>
  <c r="Z40" i="5"/>
  <c r="M40" i="5"/>
  <c r="BG39" i="5"/>
  <c r="AV39" i="5"/>
  <c r="AH39" i="5"/>
  <c r="V39" i="5"/>
  <c r="BC38" i="5"/>
  <c r="AR38" i="5"/>
  <c r="AD38" i="5"/>
  <c r="R38" i="5"/>
  <c r="AV155" i="5"/>
  <c r="AH153" i="5"/>
  <c r="BA151" i="5"/>
  <c r="K150" i="5"/>
  <c r="AD148" i="5"/>
  <c r="AY146" i="5"/>
  <c r="J145" i="5"/>
  <c r="AC143" i="5"/>
  <c r="AV141" i="5"/>
  <c r="AA138" i="5"/>
  <c r="BN134" i="5"/>
  <c r="X133" i="5"/>
  <c r="AQ131" i="5"/>
  <c r="BL129" i="5"/>
  <c r="W128" i="5"/>
  <c r="AP126" i="5"/>
  <c r="H125" i="5"/>
  <c r="AT123" i="5"/>
  <c r="U122" i="5"/>
  <c r="BE120" i="5"/>
  <c r="AH119" i="5"/>
  <c r="I118" i="5"/>
  <c r="AS116" i="5"/>
  <c r="V115" i="5"/>
  <c r="BF113" i="5"/>
  <c r="AG112" i="5"/>
  <c r="J111" i="5"/>
  <c r="AT109" i="5"/>
  <c r="U108" i="5"/>
  <c r="BG106" i="5"/>
  <c r="AH105" i="5"/>
  <c r="I104" i="5"/>
  <c r="AU102" i="5"/>
  <c r="V101" i="5"/>
  <c r="BF99" i="5"/>
  <c r="AV95" i="5"/>
  <c r="X94" i="5"/>
  <c r="BF92" i="5"/>
  <c r="AF91" i="5"/>
  <c r="H90" i="5"/>
  <c r="AP88" i="5"/>
  <c r="P87" i="5"/>
  <c r="AZ85" i="5"/>
  <c r="Z84" i="5"/>
  <c r="BH82" i="5"/>
  <c r="AJ81" i="5"/>
  <c r="J80" i="5"/>
  <c r="AR78" i="5"/>
  <c r="T77" i="5"/>
  <c r="BB75" i="5"/>
  <c r="AF74" i="5"/>
  <c r="R73" i="5"/>
  <c r="BM71" i="5"/>
  <c r="AZ70" i="5"/>
  <c r="Z68" i="5"/>
  <c r="M67" i="5"/>
  <c r="BH65" i="5"/>
  <c r="AT64" i="5"/>
  <c r="T62" i="5"/>
  <c r="AR61" i="5"/>
  <c r="G61" i="5"/>
  <c r="BB59" i="5"/>
  <c r="Q59" i="5"/>
  <c r="AO58" i="5"/>
  <c r="BL57" i="5"/>
  <c r="AY56" i="5"/>
  <c r="N56" i="5"/>
  <c r="AN55" i="5"/>
  <c r="O55" i="5"/>
  <c r="AZ54" i="5"/>
  <c r="AA54" i="5"/>
  <c r="BJ53" i="5"/>
  <c r="AM53" i="5"/>
  <c r="N53" i="5"/>
  <c r="AW52" i="5"/>
  <c r="AB52" i="5"/>
  <c r="J52" i="5"/>
  <c r="BB51" i="5"/>
  <c r="AN51" i="5"/>
  <c r="Y51" i="5"/>
  <c r="I51" i="5"/>
  <c r="BE50" i="5"/>
  <c r="AO50" i="5"/>
  <c r="AA50" i="5"/>
  <c r="M50" i="5"/>
  <c r="BG49" i="5"/>
  <c r="AV49" i="5"/>
  <c r="AH49" i="5"/>
  <c r="V49" i="5"/>
  <c r="I49" i="5"/>
  <c r="BC48" i="5"/>
  <c r="AR48" i="5"/>
  <c r="AD48" i="5"/>
  <c r="BM47" i="5"/>
  <c r="AY47" i="5"/>
  <c r="AN47" i="5"/>
  <c r="Z47" i="5"/>
  <c r="N47" i="5"/>
  <c r="BI46" i="5"/>
  <c r="AU46" i="5"/>
  <c r="AJ46" i="5"/>
  <c r="V46" i="5"/>
  <c r="J46" i="5"/>
  <c r="BE45" i="5"/>
  <c r="AQ45" i="5"/>
  <c r="AF45" i="5"/>
  <c r="R45" i="5"/>
  <c r="BN44" i="5"/>
  <c r="BA44" i="5"/>
  <c r="AM44" i="5"/>
  <c r="AB44" i="5"/>
  <c r="BJ43" i="5"/>
  <c r="AW43" i="5"/>
  <c r="AI43" i="5"/>
  <c r="X43" i="5"/>
  <c r="J43" i="5"/>
  <c r="BF42" i="5"/>
  <c r="AS42" i="5"/>
  <c r="AE42" i="5"/>
  <c r="T42" i="5"/>
  <c r="BN41" i="5"/>
  <c r="BB41" i="5"/>
  <c r="AO41" i="5"/>
  <c r="AA41" i="5"/>
  <c r="P41" i="5"/>
  <c r="BJ40" i="5"/>
  <c r="AX40" i="5"/>
  <c r="AK40" i="5"/>
  <c r="W40" i="5"/>
  <c r="L40" i="5"/>
  <c r="BF39" i="5"/>
  <c r="AT39" i="5"/>
  <c r="AG39" i="5"/>
  <c r="S39" i="5"/>
  <c r="H39" i="5"/>
  <c r="BB38" i="5"/>
  <c r="AP38" i="5"/>
  <c r="AC38" i="5"/>
  <c r="O38" i="5"/>
  <c r="Y155" i="5"/>
  <c r="T153" i="5"/>
  <c r="AM151" i="5"/>
  <c r="S148" i="5"/>
  <c r="AL146" i="5"/>
  <c r="BE144" i="5"/>
  <c r="O143" i="5"/>
  <c r="AJ141" i="5"/>
  <c r="BD139" i="5"/>
  <c r="N138" i="5"/>
  <c r="AG136" i="5"/>
  <c r="AZ134" i="5"/>
  <c r="L133" i="5"/>
  <c r="AF131" i="5"/>
  <c r="AY129" i="5"/>
  <c r="I128" i="5"/>
  <c r="AB126" i="5"/>
  <c r="BG124" i="5"/>
  <c r="K122" i="5"/>
  <c r="AU120" i="5"/>
  <c r="V119" i="5"/>
  <c r="BH117" i="5"/>
  <c r="AI116" i="5"/>
  <c r="J115" i="5"/>
  <c r="AV113" i="5"/>
  <c r="BG110" i="5"/>
  <c r="AJ109" i="5"/>
  <c r="K108" i="5"/>
  <c r="AU106" i="5"/>
  <c r="X105" i="5"/>
  <c r="BH103" i="5"/>
  <c r="AI102" i="5"/>
  <c r="AV99" i="5"/>
  <c r="BL96" i="5"/>
  <c r="AL95" i="5"/>
  <c r="L94" i="5"/>
  <c r="AV92" i="5"/>
  <c r="V91" i="5"/>
  <c r="BD89" i="5"/>
  <c r="AF88" i="5"/>
  <c r="BN86" i="5"/>
  <c r="AN85" i="5"/>
  <c r="P84" i="5"/>
  <c r="AX82" i="5"/>
  <c r="X81" i="5"/>
  <c r="BH79" i="5"/>
  <c r="AH78" i="5"/>
  <c r="H77" i="5"/>
  <c r="AR75" i="5"/>
  <c r="V74" i="5"/>
  <c r="I73" i="5"/>
  <c r="BD71" i="5"/>
  <c r="AQ70" i="5"/>
  <c r="AD69" i="5"/>
  <c r="Q68" i="5"/>
  <c r="BL66" i="5"/>
  <c r="AX65" i="5"/>
  <c r="AK64" i="5"/>
  <c r="X63" i="5"/>
  <c r="M62" i="5"/>
  <c r="AK61" i="5"/>
  <c r="BH60" i="5"/>
  <c r="X60" i="5"/>
  <c r="AU59" i="5"/>
  <c r="J59" i="5"/>
  <c r="AH58" i="5"/>
  <c r="BE57" i="5"/>
  <c r="U57" i="5"/>
  <c r="AR56" i="5"/>
  <c r="H56" i="5"/>
  <c r="AL55" i="5"/>
  <c r="M55" i="5"/>
  <c r="AV54" i="5"/>
  <c r="BH53" i="5"/>
  <c r="AH53" i="5"/>
  <c r="L53" i="5"/>
  <c r="AT52" i="5"/>
  <c r="Z52" i="5"/>
  <c r="H52" i="5"/>
  <c r="BA51" i="5"/>
  <c r="AK51" i="5"/>
  <c r="X51" i="5"/>
  <c r="H51" i="5"/>
  <c r="BB50" i="5"/>
  <c r="AN50" i="5"/>
  <c r="X50" i="5"/>
  <c r="L50" i="5"/>
  <c r="BF49" i="5"/>
  <c r="AT49" i="5"/>
  <c r="AG49" i="5"/>
  <c r="H49" i="5"/>
  <c r="BB48" i="5"/>
  <c r="AP48" i="5"/>
  <c r="AC48" i="5"/>
  <c r="O48" i="5"/>
  <c r="BL47" i="5"/>
  <c r="AX47" i="5"/>
  <c r="AL47" i="5"/>
  <c r="Y47" i="5"/>
  <c r="K47" i="5"/>
  <c r="BH46" i="5"/>
  <c r="AT46" i="5"/>
  <c r="AH46" i="5"/>
  <c r="U46" i="5"/>
  <c r="G46" i="5"/>
  <c r="BD45" i="5"/>
  <c r="AP45" i="5"/>
  <c r="AD45" i="5"/>
  <c r="Q45" i="5"/>
  <c r="BK44" i="5"/>
  <c r="AZ44" i="5"/>
  <c r="AL44" i="5"/>
  <c r="Z44" i="5"/>
  <c r="M44" i="5"/>
  <c r="BG43" i="5"/>
  <c r="AV43" i="5"/>
  <c r="AH43" i="5"/>
  <c r="V43" i="5"/>
  <c r="I43" i="5"/>
  <c r="BC42" i="5"/>
  <c r="AR42" i="5"/>
  <c r="AD42" i="5"/>
  <c r="R42" i="5"/>
  <c r="BM41" i="5"/>
  <c r="AY41" i="5"/>
  <c r="AN41" i="5"/>
  <c r="Z41" i="5"/>
  <c r="N41" i="5"/>
  <c r="BI40" i="5"/>
  <c r="AU40" i="5"/>
  <c r="AJ40" i="5"/>
  <c r="V40" i="5"/>
  <c r="BE39" i="5"/>
  <c r="AQ39" i="5"/>
  <c r="AF39" i="5"/>
  <c r="R39" i="5"/>
  <c r="BN38" i="5"/>
  <c r="BA38" i="5"/>
  <c r="AM38" i="5"/>
  <c r="AB38" i="5"/>
  <c r="N38" i="5"/>
  <c r="H153" i="5"/>
  <c r="AB151" i="5"/>
  <c r="AU149" i="5"/>
  <c r="BN147" i="5"/>
  <c r="X146" i="5"/>
  <c r="AS144" i="5"/>
  <c r="BM142" i="5"/>
  <c r="W141" i="5"/>
  <c r="AP139" i="5"/>
  <c r="BI137" i="5"/>
  <c r="U136" i="5"/>
  <c r="AO134" i="5"/>
  <c r="BH132" i="5"/>
  <c r="R131" i="5"/>
  <c r="AK129" i="5"/>
  <c r="BF127" i="5"/>
  <c r="Q126" i="5"/>
  <c r="AW124" i="5"/>
  <c r="X123" i="5"/>
  <c r="BH121" i="5"/>
  <c r="AK120" i="5"/>
  <c r="L119" i="5"/>
  <c r="AV117" i="5"/>
  <c r="BI114" i="5"/>
  <c r="AJ113" i="5"/>
  <c r="M112" i="5"/>
  <c r="AW110" i="5"/>
  <c r="X109" i="5"/>
  <c r="BJ107" i="5"/>
  <c r="AK106" i="5"/>
  <c r="L105" i="5"/>
  <c r="AX103" i="5"/>
  <c r="Y102" i="5"/>
  <c r="BI100" i="5"/>
  <c r="AL99" i="5"/>
  <c r="AZ96" i="5"/>
  <c r="AB95" i="5"/>
  <c r="BJ93" i="5"/>
  <c r="AJ92" i="5"/>
  <c r="L91" i="5"/>
  <c r="AT89" i="5"/>
  <c r="T88" i="5"/>
  <c r="AD85" i="5"/>
  <c r="BL83" i="5"/>
  <c r="AN82" i="5"/>
  <c r="N81" i="5"/>
  <c r="AV79" i="5"/>
  <c r="X78" i="5"/>
  <c r="BF76" i="5"/>
  <c r="AF75" i="5"/>
  <c r="M74" i="5"/>
  <c r="BH72" i="5"/>
  <c r="AU71" i="5"/>
  <c r="AH70" i="5"/>
  <c r="U69" i="5"/>
  <c r="H68" i="5"/>
  <c r="BB66" i="5"/>
  <c r="AO65" i="5"/>
  <c r="AB64" i="5"/>
  <c r="O63" i="5"/>
  <c r="K62" i="5"/>
  <c r="AH61" i="5"/>
  <c r="BF60" i="5"/>
  <c r="U60" i="5"/>
  <c r="AS59" i="5"/>
  <c r="H59" i="5"/>
  <c r="AF58" i="5"/>
  <c r="BC57" i="5"/>
  <c r="R57" i="5"/>
  <c r="AP56" i="5"/>
  <c r="BM55" i="5"/>
  <c r="AG55" i="5"/>
  <c r="J55" i="5"/>
  <c r="AS54" i="5"/>
  <c r="T54" i="5"/>
  <c r="BE53" i="5"/>
  <c r="AF53" i="5"/>
  <c r="G53" i="5"/>
  <c r="AR52" i="5"/>
  <c r="BL51" i="5"/>
  <c r="AZ51" i="5"/>
  <c r="AJ51" i="5"/>
  <c r="G51" i="5"/>
  <c r="AY50" i="5"/>
  <c r="AL50" i="5"/>
  <c r="V50" i="5"/>
  <c r="J50" i="5"/>
  <c r="BE49" i="5"/>
  <c r="AQ49" i="5"/>
  <c r="AF49" i="5"/>
  <c r="R49" i="5"/>
  <c r="BN48" i="5"/>
  <c r="BA48" i="5"/>
  <c r="AM48" i="5"/>
  <c r="AB48" i="5"/>
  <c r="N48" i="5"/>
  <c r="BJ47" i="5"/>
  <c r="AW47" i="5"/>
  <c r="AI47" i="5"/>
  <c r="X47" i="5"/>
  <c r="J47" i="5"/>
  <c r="BF46" i="5"/>
  <c r="AS46" i="5"/>
  <c r="AE46" i="5"/>
  <c r="T46" i="5"/>
  <c r="BN45" i="5"/>
  <c r="BB45" i="5"/>
  <c r="AO45" i="5"/>
  <c r="AA45" i="5"/>
  <c r="BJ44" i="5"/>
  <c r="AX44" i="5"/>
  <c r="AK44" i="5"/>
  <c r="W44" i="5"/>
  <c r="L44" i="5"/>
  <c r="BF43" i="5"/>
  <c r="AT43" i="5"/>
  <c r="AG43" i="5"/>
  <c r="S43" i="5"/>
  <c r="H43" i="5"/>
  <c r="BB42" i="5"/>
  <c r="AP42" i="5"/>
  <c r="AC42" i="5"/>
  <c r="O42" i="5"/>
  <c r="BL41" i="5"/>
  <c r="AX41" i="5"/>
  <c r="AL41" i="5"/>
  <c r="Y41" i="5"/>
  <c r="BH40" i="5"/>
  <c r="AT40" i="5"/>
  <c r="AH40" i="5"/>
  <c r="U40" i="5"/>
  <c r="G40" i="5"/>
  <c r="BD39" i="5"/>
  <c r="AP39" i="5"/>
  <c r="AD39" i="5"/>
  <c r="Q39" i="5"/>
  <c r="BK38" i="5"/>
  <c r="AZ38" i="5"/>
  <c r="AL38" i="5"/>
  <c r="Z38" i="5"/>
  <c r="M38" i="5"/>
  <c r="AS154" i="5"/>
  <c r="BD152" i="5"/>
  <c r="N151" i="5"/>
  <c r="AG149" i="5"/>
  <c r="BB147" i="5"/>
  <c r="M146" i="5"/>
  <c r="AF144" i="5"/>
  <c r="I141" i="5"/>
  <c r="AD139" i="5"/>
  <c r="AX137" i="5"/>
  <c r="H136" i="5"/>
  <c r="AA134" i="5"/>
  <c r="AT132" i="5"/>
  <c r="Z129" i="5"/>
  <c r="AS127" i="5"/>
  <c r="BL125" i="5"/>
  <c r="AK124" i="5"/>
  <c r="N123" i="5"/>
  <c r="AX121" i="5"/>
  <c r="Y120" i="5"/>
  <c r="BK118" i="5"/>
  <c r="AL117" i="5"/>
  <c r="M116" i="5"/>
  <c r="AY114" i="5"/>
  <c r="Z113" i="5"/>
  <c r="BJ111" i="5"/>
  <c r="AM110" i="5"/>
  <c r="N109" i="5"/>
  <c r="AX107" i="5"/>
  <c r="AA106" i="5"/>
  <c r="BK104" i="5"/>
  <c r="AL103" i="5"/>
  <c r="O102" i="5"/>
  <c r="AY100" i="5"/>
  <c r="Z99" i="5"/>
  <c r="C98" i="5"/>
  <c r="AP96" i="5"/>
  <c r="P95" i="5"/>
  <c r="AZ93" i="5"/>
  <c r="Z92" i="5"/>
  <c r="AJ89" i="5"/>
  <c r="J88" i="5"/>
  <c r="AR86" i="5"/>
  <c r="T85" i="5"/>
  <c r="AB82" i="5"/>
  <c r="BL80" i="5"/>
  <c r="AL79" i="5"/>
  <c r="L78" i="5"/>
  <c r="AV76" i="5"/>
  <c r="V75" i="5"/>
  <c r="BL73" i="5"/>
  <c r="AY72" i="5"/>
  <c r="AL71" i="5"/>
  <c r="Y70" i="5"/>
  <c r="L69" i="5"/>
  <c r="BF67" i="5"/>
  <c r="AS66" i="5"/>
  <c r="AF65" i="5"/>
  <c r="S64" i="5"/>
  <c r="BN62" i="5"/>
  <c r="BL61" i="5"/>
  <c r="AB61" i="5"/>
  <c r="AY60" i="5"/>
  <c r="N60" i="5"/>
  <c r="AL59" i="5"/>
  <c r="BI58" i="5"/>
  <c r="Y58" i="5"/>
  <c r="AV57" i="5"/>
  <c r="L57" i="5"/>
  <c r="AI56" i="5"/>
  <c r="BF55" i="5"/>
  <c r="AE55" i="5"/>
  <c r="BN54" i="5"/>
  <c r="AQ54" i="5"/>
  <c r="R54" i="5"/>
  <c r="BA53" i="5"/>
  <c r="AD53" i="5"/>
  <c r="BM52" i="5"/>
  <c r="AN52" i="5"/>
  <c r="U52" i="5"/>
  <c r="BK51" i="5"/>
  <c r="AW51" i="5"/>
  <c r="AH51" i="5"/>
  <c r="R51" i="5"/>
  <c r="BN50" i="5"/>
  <c r="AX50" i="5"/>
  <c r="AJ50" i="5"/>
  <c r="G50" i="5"/>
  <c r="BD49" i="5"/>
  <c r="AP49" i="5"/>
  <c r="AD49" i="5"/>
  <c r="Q49" i="5"/>
  <c r="BK48" i="5"/>
  <c r="AZ48" i="5"/>
  <c r="AL48" i="5"/>
  <c r="Z48" i="5"/>
  <c r="M48" i="5"/>
  <c r="BG47" i="5"/>
  <c r="AV47" i="5"/>
  <c r="AH47" i="5"/>
  <c r="V47" i="5"/>
  <c r="I47" i="5"/>
  <c r="BC46" i="5"/>
  <c r="AR46" i="5"/>
  <c r="AD46" i="5"/>
  <c r="R46" i="5"/>
  <c r="BM45" i="5"/>
  <c r="AY45" i="5"/>
  <c r="AN45" i="5"/>
  <c r="Z45" i="5"/>
  <c r="N45" i="5"/>
  <c r="BI44" i="5"/>
  <c r="AU44" i="5"/>
  <c r="AJ44" i="5"/>
  <c r="V44" i="5"/>
  <c r="J44" i="5"/>
  <c r="BE43" i="5"/>
  <c r="AQ43" i="5"/>
  <c r="AF43" i="5"/>
  <c r="R43" i="5"/>
  <c r="BN42" i="5"/>
  <c r="BA42" i="5"/>
  <c r="AM42" i="5"/>
  <c r="AB42" i="5"/>
  <c r="N42" i="5"/>
  <c r="BJ41" i="5"/>
  <c r="AW41" i="5"/>
  <c r="AI41" i="5"/>
  <c r="X41" i="5"/>
  <c r="J41" i="5"/>
  <c r="BF40" i="5"/>
  <c r="AS40" i="5"/>
  <c r="AE40" i="5"/>
  <c r="T40" i="5"/>
  <c r="BN39" i="5"/>
  <c r="BB39" i="5"/>
  <c r="AO39" i="5"/>
  <c r="AA39" i="5"/>
  <c r="P39" i="5"/>
  <c r="BJ38" i="5"/>
  <c r="AX38" i="5"/>
  <c r="AK38" i="5"/>
  <c r="W38" i="5"/>
  <c r="L38" i="5"/>
  <c r="K18" i="6"/>
  <c r="J17" i="6"/>
  <c r="K31" i="6"/>
  <c r="L38" i="6"/>
  <c r="L45" i="6"/>
  <c r="L43" i="6"/>
  <c r="L37" i="6"/>
  <c r="L31" i="6"/>
  <c r="M31" i="6"/>
  <c r="M43" i="6"/>
  <c r="N31" i="6"/>
  <c r="N45" i="6"/>
  <c r="M37" i="6"/>
  <c r="N43" i="6"/>
  <c r="M45" i="6"/>
  <c r="N38" i="6"/>
  <c r="P26" i="6"/>
  <c r="N37" i="6"/>
  <c r="P21" i="6"/>
  <c r="P31" i="6"/>
  <c r="P46" i="6"/>
  <c r="P45" i="6"/>
  <c r="P23" i="6"/>
  <c r="P51" i="6" s="1"/>
  <c r="P44" i="6"/>
  <c r="P33" i="6"/>
  <c r="P36" i="6"/>
  <c r="P43" i="6"/>
  <c r="P41" i="6" s="1"/>
  <c r="P40" i="6" s="1"/>
  <c r="P37" i="6"/>
  <c r="P29" i="6"/>
  <c r="P38" i="6"/>
  <c r="P49" i="6"/>
  <c r="P50" i="6"/>
  <c r="P35" i="6"/>
  <c r="P48" i="6"/>
  <c r="P39" i="6"/>
  <c r="P25" i="6"/>
  <c r="P28" i="6"/>
  <c r="P24" i="6"/>
  <c r="P32" i="6"/>
  <c r="P27" i="6"/>
  <c r="P30" i="6"/>
  <c r="P34" i="6"/>
  <c r="P42" i="6"/>
  <c r="P47" i="6"/>
  <c r="BI656" i="5"/>
  <c r="BI655" i="5" s="1"/>
  <c r="BI657" i="5"/>
  <c r="K43" i="6"/>
  <c r="BJ707" i="5"/>
  <c r="AJ24" i="7" a="1"/>
  <c r="AJ24" i="7" s="1"/>
  <c r="C404" i="5"/>
  <c r="C396" i="5"/>
  <c r="C388" i="5"/>
  <c r="C380" i="5"/>
  <c r="C372" i="5"/>
  <c r="C405" i="5"/>
  <c r="C397" i="5"/>
  <c r="C389" i="5"/>
  <c r="C409" i="5"/>
  <c r="C410" i="5"/>
  <c r="C407" i="5"/>
  <c r="C395" i="5"/>
  <c r="C385" i="5"/>
  <c r="C377" i="5"/>
  <c r="C368" i="5"/>
  <c r="C360" i="5"/>
  <c r="C352" i="5"/>
  <c r="BF347" i="5"/>
  <c r="AX347" i="5"/>
  <c r="AP347" i="5"/>
  <c r="AH347" i="5"/>
  <c r="Z347" i="5"/>
  <c r="R347" i="5"/>
  <c r="J347" i="5"/>
  <c r="BN286" i="5" s="1"/>
  <c r="BK346" i="5"/>
  <c r="BC346" i="5"/>
  <c r="AU346" i="5"/>
  <c r="AM346" i="5"/>
  <c r="AE346" i="5"/>
  <c r="W346" i="5"/>
  <c r="O346" i="5"/>
  <c r="G346" i="5"/>
  <c r="BM346" i="5" s="1"/>
  <c r="BH345" i="5"/>
  <c r="AZ345" i="5"/>
  <c r="AR345" i="5"/>
  <c r="AJ345" i="5"/>
  <c r="AB345" i="5"/>
  <c r="T345" i="5"/>
  <c r="L345" i="5"/>
  <c r="BE344" i="5"/>
  <c r="AW344" i="5"/>
  <c r="AO344" i="5"/>
  <c r="AG344" i="5"/>
  <c r="Y344" i="5"/>
  <c r="Q344" i="5"/>
  <c r="I344" i="5"/>
  <c r="BB343" i="5"/>
  <c r="AT343" i="5"/>
  <c r="AL343" i="5"/>
  <c r="AD343" i="5"/>
  <c r="V343" i="5"/>
  <c r="N343" i="5"/>
  <c r="BG342" i="5"/>
  <c r="AY342" i="5"/>
  <c r="AQ342" i="5"/>
  <c r="AI342" i="5"/>
  <c r="AA342" i="5"/>
  <c r="S342" i="5"/>
  <c r="K342" i="5"/>
  <c r="BD341" i="5"/>
  <c r="AV341" i="5"/>
  <c r="AN341" i="5"/>
  <c r="AF341" i="5"/>
  <c r="X341" i="5"/>
  <c r="P341" i="5"/>
  <c r="H341" i="5"/>
  <c r="BA340" i="5"/>
  <c r="AS340" i="5"/>
  <c r="AK340" i="5"/>
  <c r="AC340" i="5"/>
  <c r="U340" i="5"/>
  <c r="M340" i="5"/>
  <c r="BN339" i="5"/>
  <c r="AX339" i="5"/>
  <c r="AP339" i="5"/>
  <c r="AH339" i="5"/>
  <c r="Z339" i="5"/>
  <c r="R339" i="5"/>
  <c r="J339" i="5"/>
  <c r="BK338" i="5"/>
  <c r="BC338" i="5"/>
  <c r="AU338" i="5"/>
  <c r="AM338" i="5"/>
  <c r="AE338" i="5"/>
  <c r="W338" i="5"/>
  <c r="O338" i="5"/>
  <c r="G338" i="5"/>
  <c r="AZ337" i="5"/>
  <c r="AR337" i="5"/>
  <c r="AJ337" i="5"/>
  <c r="AB337" i="5"/>
  <c r="T337" i="5"/>
  <c r="L337" i="5"/>
  <c r="BM336" i="5"/>
  <c r="AW336" i="5"/>
  <c r="AO336" i="5"/>
  <c r="AG336" i="5"/>
  <c r="Y336" i="5"/>
  <c r="Q336" i="5"/>
  <c r="I336" i="5"/>
  <c r="BJ335" i="5"/>
  <c r="C408" i="5"/>
  <c r="C398" i="5"/>
  <c r="C386" i="5"/>
  <c r="C378" i="5"/>
  <c r="C369" i="5"/>
  <c r="C361" i="5"/>
  <c r="C353" i="5"/>
  <c r="C403" i="5"/>
  <c r="C393" i="5"/>
  <c r="C399" i="5"/>
  <c r="C392" i="5"/>
  <c r="C370" i="5"/>
  <c r="C358" i="5"/>
  <c r="BL347" i="5"/>
  <c r="BC347" i="5"/>
  <c r="AT347" i="5"/>
  <c r="AK347" i="5"/>
  <c r="AB347" i="5"/>
  <c r="S347" i="5"/>
  <c r="I347" i="5"/>
  <c r="BN347" i="5" s="1"/>
  <c r="BI346" i="5"/>
  <c r="AZ346" i="5"/>
  <c r="AQ346" i="5"/>
  <c r="AH346" i="5"/>
  <c r="Y346" i="5"/>
  <c r="P346" i="5"/>
  <c r="BF345" i="5"/>
  <c r="AW345" i="5"/>
  <c r="AN345" i="5"/>
  <c r="AE345" i="5"/>
  <c r="V345" i="5"/>
  <c r="M345" i="5"/>
  <c r="BC344" i="5"/>
  <c r="AT344" i="5"/>
  <c r="AK344" i="5"/>
  <c r="AB344" i="5"/>
  <c r="S344" i="5"/>
  <c r="J344" i="5"/>
  <c r="BI343" i="5"/>
  <c r="AZ343" i="5"/>
  <c r="AQ343" i="5"/>
  <c r="AH343" i="5"/>
  <c r="Y343" i="5"/>
  <c r="P343" i="5"/>
  <c r="G343" i="5"/>
  <c r="BF342" i="5"/>
  <c r="AW342" i="5"/>
  <c r="AN342" i="5"/>
  <c r="AE342" i="5"/>
  <c r="V342" i="5"/>
  <c r="M342" i="5"/>
  <c r="BC341" i="5"/>
  <c r="AT341" i="5"/>
  <c r="AK341" i="5"/>
  <c r="AB341" i="5"/>
  <c r="S341" i="5"/>
  <c r="J341" i="5"/>
  <c r="AZ340" i="5"/>
  <c r="AQ340" i="5"/>
  <c r="AH340" i="5"/>
  <c r="Y340" i="5"/>
  <c r="P340" i="5"/>
  <c r="G340" i="5"/>
  <c r="AW339" i="5"/>
  <c r="AN339" i="5"/>
  <c r="AE339" i="5"/>
  <c r="V339" i="5"/>
  <c r="M339" i="5"/>
  <c r="BM338" i="5"/>
  <c r="BD338" i="5"/>
  <c r="AT338" i="5"/>
  <c r="AK338" i="5"/>
  <c r="AB338" i="5"/>
  <c r="S338" i="5"/>
  <c r="J338" i="5"/>
  <c r="BJ337" i="5"/>
  <c r="BA337" i="5"/>
  <c r="AQ337" i="5"/>
  <c r="AH337" i="5"/>
  <c r="Y337" i="5"/>
  <c r="P337" i="5"/>
  <c r="G337" i="5"/>
  <c r="AX336" i="5"/>
  <c r="AN336" i="5"/>
  <c r="AE336" i="5"/>
  <c r="V336" i="5"/>
  <c r="M336" i="5"/>
  <c r="BM335" i="5"/>
  <c r="AU335" i="5"/>
  <c r="AM335" i="5"/>
  <c r="AE335" i="5"/>
  <c r="W335" i="5"/>
  <c r="O335" i="5"/>
  <c r="G335" i="5"/>
  <c r="BH334" i="5"/>
  <c r="AZ334" i="5"/>
  <c r="AR334" i="5"/>
  <c r="AJ334" i="5"/>
  <c r="AB334" i="5"/>
  <c r="T334" i="5"/>
  <c r="L334" i="5"/>
  <c r="BM333" i="5"/>
  <c r="AW333" i="5"/>
  <c r="AO333" i="5"/>
  <c r="AG333" i="5"/>
  <c r="Y333" i="5"/>
  <c r="Q333" i="5"/>
  <c r="I333" i="5"/>
  <c r="AZ333" i="5" s="1"/>
  <c r="BJ332" i="5"/>
  <c r="AT332" i="5"/>
  <c r="AL332" i="5"/>
  <c r="AD332" i="5"/>
  <c r="V332" i="5"/>
  <c r="N332" i="5"/>
  <c r="BG331" i="5"/>
  <c r="AQ331" i="5"/>
  <c r="AI331" i="5"/>
  <c r="AA331" i="5"/>
  <c r="S331" i="5"/>
  <c r="K331" i="5"/>
  <c r="BL330" i="5"/>
  <c r="BD330" i="5"/>
  <c r="AV330" i="5"/>
  <c r="AN330" i="5"/>
  <c r="AF330" i="5"/>
  <c r="X330" i="5"/>
  <c r="P330" i="5"/>
  <c r="H330" i="5"/>
  <c r="BI329" i="5"/>
  <c r="AS329" i="5"/>
  <c r="AK329" i="5"/>
  <c r="AC329" i="5"/>
  <c r="U329" i="5"/>
  <c r="M329" i="5"/>
  <c r="BN328" i="5"/>
  <c r="BF328" i="5"/>
  <c r="AP328" i="5"/>
  <c r="AH328" i="5"/>
  <c r="Z328" i="5"/>
  <c r="R328" i="5"/>
  <c r="J328" i="5"/>
  <c r="BK327" i="5"/>
  <c r="BC327" i="5"/>
  <c r="AM327" i="5"/>
  <c r="AE327" i="5"/>
  <c r="W327" i="5"/>
  <c r="O327" i="5"/>
  <c r="G327" i="5"/>
  <c r="BH326" i="5"/>
  <c r="AZ326" i="5"/>
  <c r="AR326" i="5"/>
  <c r="AJ326" i="5"/>
  <c r="AB326" i="5"/>
  <c r="T326" i="5"/>
  <c r="L326" i="5"/>
  <c r="BM325" i="5"/>
  <c r="BE325" i="5"/>
  <c r="AO325" i="5"/>
  <c r="AG325" i="5"/>
  <c r="Y325" i="5"/>
  <c r="Q325" i="5"/>
  <c r="I325" i="5"/>
  <c r="BJ324" i="5"/>
  <c r="BB324" i="5"/>
  <c r="AL324" i="5"/>
  <c r="AD324" i="5"/>
  <c r="V324" i="5"/>
  <c r="N324" i="5"/>
  <c r="BG323" i="5"/>
  <c r="AY323" i="5"/>
  <c r="AI323" i="5"/>
  <c r="AA323" i="5"/>
  <c r="S323" i="5"/>
  <c r="K323" i="5"/>
  <c r="BL322" i="5"/>
  <c r="BD322" i="5"/>
  <c r="AV322" i="5"/>
  <c r="AN322" i="5"/>
  <c r="AF322" i="5"/>
  <c r="X322" i="5"/>
  <c r="P322" i="5"/>
  <c r="H322" i="5"/>
  <c r="BI321" i="5"/>
  <c r="BA321" i="5"/>
  <c r="AK321" i="5"/>
  <c r="AC321" i="5"/>
  <c r="U321" i="5"/>
  <c r="M321" i="5"/>
  <c r="BN320" i="5"/>
  <c r="BF320" i="5"/>
  <c r="AX320" i="5"/>
  <c r="AH320" i="5"/>
  <c r="Z320" i="5"/>
  <c r="R320" i="5"/>
  <c r="J320" i="5"/>
  <c r="BK319" i="5"/>
  <c r="BC319" i="5"/>
  <c r="AU319" i="5"/>
  <c r="AE319" i="5"/>
  <c r="W319" i="5"/>
  <c r="O319" i="5"/>
  <c r="G319" i="5"/>
  <c r="BH318" i="5"/>
  <c r="AZ318" i="5"/>
  <c r="AR318" i="5"/>
  <c r="AJ318" i="5"/>
  <c r="AB318" i="5"/>
  <c r="T318" i="5"/>
  <c r="L318" i="5"/>
  <c r="BM317" i="5"/>
  <c r="BE317" i="5"/>
  <c r="AW317" i="5"/>
  <c r="AG317" i="5"/>
  <c r="Y317" i="5"/>
  <c r="Q317" i="5"/>
  <c r="I317" i="5"/>
  <c r="BJ316" i="5"/>
  <c r="BB316" i="5"/>
  <c r="AT316" i="5"/>
  <c r="AD316" i="5"/>
  <c r="V316" i="5"/>
  <c r="N316" i="5"/>
  <c r="BG315" i="5"/>
  <c r="AY315" i="5"/>
  <c r="AQ315" i="5"/>
  <c r="AA315" i="5"/>
  <c r="S315" i="5"/>
  <c r="K315" i="5"/>
  <c r="BL314" i="5"/>
  <c r="BD314" i="5"/>
  <c r="AV314" i="5"/>
  <c r="AN314" i="5"/>
  <c r="AF314" i="5"/>
  <c r="X314" i="5"/>
  <c r="P314" i="5"/>
  <c r="H314" i="5"/>
  <c r="BI313" i="5"/>
  <c r="BA313" i="5"/>
  <c r="AS313" i="5"/>
  <c r="AC313" i="5"/>
  <c r="U313" i="5"/>
  <c r="M313" i="5"/>
  <c r="BN312" i="5"/>
  <c r="BF312" i="5"/>
  <c r="AX312" i="5"/>
  <c r="AP312" i="5"/>
  <c r="Z312" i="5"/>
  <c r="R312" i="5"/>
  <c r="J312" i="5"/>
  <c r="BK311" i="5"/>
  <c r="BC311" i="5"/>
  <c r="AU311" i="5"/>
  <c r="AM311" i="5"/>
  <c r="W311" i="5"/>
  <c r="O311" i="5"/>
  <c r="G311" i="5"/>
  <c r="BH310" i="5"/>
  <c r="AZ310" i="5"/>
  <c r="AR310" i="5"/>
  <c r="AJ310" i="5"/>
  <c r="AB310" i="5"/>
  <c r="T310" i="5"/>
  <c r="L310" i="5"/>
  <c r="BM309" i="5"/>
  <c r="BE309" i="5"/>
  <c r="AW309" i="5"/>
  <c r="AO309" i="5"/>
  <c r="Y309" i="5"/>
  <c r="Q309" i="5"/>
  <c r="I309" i="5"/>
  <c r="BJ308" i="5"/>
  <c r="BB308" i="5"/>
  <c r="AT308" i="5"/>
  <c r="AL308" i="5"/>
  <c r="V308" i="5"/>
  <c r="N308" i="5"/>
  <c r="BG307" i="5"/>
  <c r="AY307" i="5"/>
  <c r="AQ307" i="5"/>
  <c r="AI307" i="5"/>
  <c r="S307" i="5"/>
  <c r="K307" i="5"/>
  <c r="BL306" i="5"/>
  <c r="BD306" i="5"/>
  <c r="AV306" i="5"/>
  <c r="AN306" i="5"/>
  <c r="AF306" i="5"/>
  <c r="X306" i="5"/>
  <c r="P306" i="5"/>
  <c r="H306" i="5"/>
  <c r="BI305" i="5"/>
  <c r="BA305" i="5"/>
  <c r="AS305" i="5"/>
  <c r="AK305" i="5"/>
  <c r="U305" i="5"/>
  <c r="M305" i="5"/>
  <c r="BN304" i="5"/>
  <c r="BF304" i="5"/>
  <c r="AX304" i="5"/>
  <c r="AP304" i="5"/>
  <c r="AH304" i="5"/>
  <c r="R304" i="5"/>
  <c r="J304" i="5"/>
  <c r="BK303" i="5"/>
  <c r="BC303" i="5"/>
  <c r="AU303" i="5"/>
  <c r="AM303" i="5"/>
  <c r="AE303" i="5"/>
  <c r="O303" i="5"/>
  <c r="G303" i="5"/>
  <c r="BH302" i="5"/>
  <c r="AZ302" i="5"/>
  <c r="AR302" i="5"/>
  <c r="AJ302" i="5"/>
  <c r="AB302" i="5"/>
  <c r="T302" i="5"/>
  <c r="L302" i="5"/>
  <c r="BM301" i="5"/>
  <c r="BE301" i="5"/>
  <c r="AW301" i="5"/>
  <c r="AO301" i="5"/>
  <c r="AG301" i="5"/>
  <c r="Q301" i="5"/>
  <c r="I301" i="5"/>
  <c r="BJ300" i="5"/>
  <c r="BB300" i="5"/>
  <c r="AT300" i="5"/>
  <c r="AL300" i="5"/>
  <c r="AD300" i="5"/>
  <c r="N300" i="5"/>
  <c r="BG299" i="5"/>
  <c r="AY299" i="5"/>
  <c r="AQ299" i="5"/>
  <c r="AI299" i="5"/>
  <c r="AA299" i="5"/>
  <c r="K299" i="5"/>
  <c r="BL298" i="5"/>
  <c r="BD298" i="5"/>
  <c r="AV298" i="5"/>
  <c r="AN298" i="5"/>
  <c r="AF298" i="5"/>
  <c r="X298" i="5"/>
  <c r="P298" i="5"/>
  <c r="H298" i="5"/>
  <c r="BI297" i="5"/>
  <c r="BA297" i="5"/>
  <c r="AS297" i="5"/>
  <c r="AK297" i="5"/>
  <c r="AC297" i="5"/>
  <c r="M297" i="5"/>
  <c r="BN296" i="5"/>
  <c r="BF296" i="5"/>
  <c r="AX296" i="5"/>
  <c r="AP296" i="5"/>
  <c r="AH296" i="5"/>
  <c r="Z296" i="5"/>
  <c r="J296" i="5"/>
  <c r="BK295" i="5"/>
  <c r="BC295" i="5"/>
  <c r="AU295" i="5"/>
  <c r="AM295" i="5"/>
  <c r="AE295" i="5"/>
  <c r="W295" i="5"/>
  <c r="G295" i="5"/>
  <c r="BH294" i="5"/>
  <c r="AZ294" i="5"/>
  <c r="AR294" i="5"/>
  <c r="AJ294" i="5"/>
  <c r="AB294" i="5"/>
  <c r="T294" i="5"/>
  <c r="L294" i="5"/>
  <c r="BM293" i="5"/>
  <c r="BE293" i="5"/>
  <c r="AW293" i="5"/>
  <c r="AO293" i="5"/>
  <c r="AG293" i="5"/>
  <c r="Y293" i="5"/>
  <c r="I293" i="5"/>
  <c r="BJ292" i="5"/>
  <c r="BB292" i="5"/>
  <c r="AT292" i="5"/>
  <c r="AL292" i="5"/>
  <c r="AD292" i="5"/>
  <c r="V292" i="5"/>
  <c r="BG291" i="5"/>
  <c r="AY291" i="5"/>
  <c r="AQ291" i="5"/>
  <c r="AI291" i="5"/>
  <c r="AA291" i="5"/>
  <c r="S291" i="5"/>
  <c r="BL290" i="5"/>
  <c r="BD290" i="5"/>
  <c r="AV290" i="5"/>
  <c r="AN290" i="5"/>
  <c r="AF290" i="5"/>
  <c r="X290" i="5"/>
  <c r="P290" i="5"/>
  <c r="H290" i="5"/>
  <c r="I229" i="5" s="1"/>
  <c r="BI289" i="5"/>
  <c r="BA289" i="5"/>
  <c r="AS289" i="5"/>
  <c r="AK289" i="5"/>
  <c r="AC289" i="5"/>
  <c r="U289" i="5"/>
  <c r="BK286" i="5"/>
  <c r="BC286" i="5"/>
  <c r="AU286" i="5"/>
  <c r="AM286" i="5"/>
  <c r="AE286" i="5"/>
  <c r="W286" i="5"/>
  <c r="O286" i="5"/>
  <c r="G286" i="5"/>
  <c r="BG285" i="5"/>
  <c r="AY285" i="5"/>
  <c r="AQ285" i="5"/>
  <c r="AI285" i="5"/>
  <c r="AA285" i="5"/>
  <c r="S285" i="5"/>
  <c r="K285" i="5"/>
  <c r="BK284" i="5"/>
  <c r="BC284" i="5"/>
  <c r="AU284" i="5"/>
  <c r="AM284" i="5"/>
  <c r="AE284" i="5"/>
  <c r="W284" i="5"/>
  <c r="O284" i="5"/>
  <c r="G284" i="5"/>
  <c r="BG283" i="5"/>
  <c r="AY283" i="5"/>
  <c r="AQ283" i="5"/>
  <c r="AI283" i="5"/>
  <c r="AA283" i="5"/>
  <c r="S283" i="5"/>
  <c r="K283" i="5"/>
  <c r="BC282" i="5"/>
  <c r="AU282" i="5"/>
  <c r="AM282" i="5"/>
  <c r="AE282" i="5"/>
  <c r="W282" i="5"/>
  <c r="O282" i="5"/>
  <c r="G282" i="5"/>
  <c r="BG281" i="5"/>
  <c r="AY281" i="5"/>
  <c r="AQ281" i="5"/>
  <c r="AI281" i="5"/>
  <c r="AA281" i="5"/>
  <c r="S281" i="5"/>
  <c r="K281" i="5"/>
  <c r="BC280" i="5"/>
  <c r="AU280" i="5"/>
  <c r="AM280" i="5"/>
  <c r="AE280" i="5"/>
  <c r="W280" i="5"/>
  <c r="O280" i="5"/>
  <c r="G280" i="5"/>
  <c r="AY279" i="5"/>
  <c r="AQ279" i="5"/>
  <c r="AI279" i="5"/>
  <c r="AA279" i="5"/>
  <c r="S279" i="5"/>
  <c r="K279" i="5"/>
  <c r="BK278" i="5"/>
  <c r="BC278" i="5"/>
  <c r="AU278" i="5"/>
  <c r="AM278" i="5"/>
  <c r="AE278" i="5"/>
  <c r="W278" i="5"/>
  <c r="O278" i="5"/>
  <c r="G278" i="5"/>
  <c r="AY277" i="5"/>
  <c r="AQ277" i="5"/>
  <c r="AI277" i="5"/>
  <c r="AA277" i="5"/>
  <c r="S277" i="5"/>
  <c r="K277" i="5"/>
  <c r="BK276" i="5"/>
  <c r="BC276" i="5"/>
  <c r="AU276" i="5"/>
  <c r="AM276" i="5"/>
  <c r="AE276" i="5"/>
  <c r="W276" i="5"/>
  <c r="O276" i="5"/>
  <c r="G276" i="5"/>
  <c r="AY275" i="5"/>
  <c r="AQ275" i="5"/>
  <c r="AI275" i="5"/>
  <c r="AA275" i="5"/>
  <c r="S275" i="5"/>
  <c r="K275" i="5"/>
  <c r="BK274" i="5"/>
  <c r="AU274" i="5"/>
  <c r="AM274" i="5"/>
  <c r="AE274" i="5"/>
  <c r="W274" i="5"/>
  <c r="O274" i="5"/>
  <c r="G274" i="5"/>
  <c r="BG273" i="5"/>
  <c r="AY273" i="5"/>
  <c r="AQ273" i="5"/>
  <c r="AI273" i="5"/>
  <c r="AA273" i="5"/>
  <c r="S273" i="5"/>
  <c r="K273" i="5"/>
  <c r="BK272" i="5"/>
  <c r="AU272" i="5"/>
  <c r="AM272" i="5"/>
  <c r="AE272" i="5"/>
  <c r="W272" i="5"/>
  <c r="O272" i="5"/>
  <c r="G272" i="5"/>
  <c r="BG271" i="5"/>
  <c r="AQ271" i="5"/>
  <c r="AI271" i="5"/>
  <c r="AA271" i="5"/>
  <c r="S271" i="5"/>
  <c r="K271" i="5"/>
  <c r="BK270" i="5"/>
  <c r="BC270" i="5"/>
  <c r="AU270" i="5"/>
  <c r="AM270" i="5"/>
  <c r="AE270" i="5"/>
  <c r="W270" i="5"/>
  <c r="O270" i="5"/>
  <c r="G270" i="5"/>
  <c r="BG269" i="5"/>
  <c r="AQ269" i="5"/>
  <c r="AI269" i="5"/>
  <c r="AA269" i="5"/>
  <c r="S269" i="5"/>
  <c r="K269" i="5"/>
  <c r="BK268" i="5"/>
  <c r="BC268" i="5"/>
  <c r="AU268" i="5"/>
  <c r="AM268" i="5"/>
  <c r="AE268" i="5"/>
  <c r="W268" i="5"/>
  <c r="O268" i="5"/>
  <c r="G268" i="5"/>
  <c r="BG267" i="5"/>
  <c r="AQ267" i="5"/>
  <c r="AI267" i="5"/>
  <c r="AA267" i="5"/>
  <c r="S267" i="5"/>
  <c r="K267" i="5"/>
  <c r="BK266" i="5"/>
  <c r="BC266" i="5"/>
  <c r="AM266" i="5"/>
  <c r="AE266" i="5"/>
  <c r="W266" i="5"/>
  <c r="O266" i="5"/>
  <c r="G266" i="5"/>
  <c r="BG265" i="5"/>
  <c r="AY265" i="5"/>
  <c r="AQ265" i="5"/>
  <c r="AI265" i="5"/>
  <c r="AA265" i="5"/>
  <c r="S265" i="5"/>
  <c r="K265" i="5"/>
  <c r="BK264" i="5"/>
  <c r="BC264" i="5"/>
  <c r="AM264" i="5"/>
  <c r="AE264" i="5"/>
  <c r="W264" i="5"/>
  <c r="O264" i="5"/>
  <c r="G264" i="5"/>
  <c r="BG263" i="5"/>
  <c r="AY263" i="5"/>
  <c r="AI263" i="5"/>
  <c r="AA263" i="5"/>
  <c r="S263" i="5"/>
  <c r="K263" i="5"/>
  <c r="BK262" i="5"/>
  <c r="BC262" i="5"/>
  <c r="AU262" i="5"/>
  <c r="AM262" i="5"/>
  <c r="AE262" i="5"/>
  <c r="W262" i="5"/>
  <c r="O262" i="5"/>
  <c r="G262" i="5"/>
  <c r="BG261" i="5"/>
  <c r="AY261" i="5"/>
  <c r="AI261" i="5"/>
  <c r="AA261" i="5"/>
  <c r="S261" i="5"/>
  <c r="K261" i="5"/>
  <c r="BK260" i="5"/>
  <c r="BC260" i="5"/>
  <c r="AU260" i="5"/>
  <c r="AM260" i="5"/>
  <c r="AE260" i="5"/>
  <c r="W260" i="5"/>
  <c r="O260" i="5"/>
  <c r="G260" i="5"/>
  <c r="BG259" i="5"/>
  <c r="AY259" i="5"/>
  <c r="AI259" i="5"/>
  <c r="AA259" i="5"/>
  <c r="S259" i="5"/>
  <c r="K259" i="5"/>
  <c r="BK258" i="5"/>
  <c r="BC258" i="5"/>
  <c r="AU258" i="5"/>
  <c r="AE258" i="5"/>
  <c r="W258" i="5"/>
  <c r="O258" i="5"/>
  <c r="G258" i="5"/>
  <c r="BG257" i="5"/>
  <c r="AY257" i="5"/>
  <c r="AQ257" i="5"/>
  <c r="AI257" i="5"/>
  <c r="AA257" i="5"/>
  <c r="S257" i="5"/>
  <c r="K257" i="5"/>
  <c r="BK256" i="5"/>
  <c r="BC256" i="5"/>
  <c r="AU256" i="5"/>
  <c r="AE256" i="5"/>
  <c r="W256" i="5"/>
  <c r="O256" i="5"/>
  <c r="G256" i="5"/>
  <c r="BG255" i="5"/>
  <c r="AY255" i="5"/>
  <c r="AQ255" i="5"/>
  <c r="AA255" i="5"/>
  <c r="S255" i="5"/>
  <c r="K255" i="5"/>
  <c r="BK254" i="5"/>
  <c r="BC254" i="5"/>
  <c r="AU254" i="5"/>
  <c r="AM254" i="5"/>
  <c r="AE254" i="5"/>
  <c r="W254" i="5"/>
  <c r="O254" i="5"/>
  <c r="G254" i="5"/>
  <c r="BG253" i="5"/>
  <c r="AY253" i="5"/>
  <c r="AQ253" i="5"/>
  <c r="AA253" i="5"/>
  <c r="S253" i="5"/>
  <c r="K253" i="5"/>
  <c r="BK252" i="5"/>
  <c r="BC252" i="5"/>
  <c r="AU252" i="5"/>
  <c r="AM252" i="5"/>
  <c r="AE252" i="5"/>
  <c r="W252" i="5"/>
  <c r="O252" i="5"/>
  <c r="G252" i="5"/>
  <c r="BG251" i="5"/>
  <c r="AY251" i="5"/>
  <c r="AQ251" i="5"/>
  <c r="AA251" i="5"/>
  <c r="S251" i="5"/>
  <c r="K251" i="5"/>
  <c r="BK250" i="5"/>
  <c r="BC250" i="5"/>
  <c r="AU250" i="5"/>
  <c r="AM250" i="5"/>
  <c r="W250" i="5"/>
  <c r="O250" i="5"/>
  <c r="G250" i="5"/>
  <c r="BG249" i="5"/>
  <c r="AY249" i="5"/>
  <c r="AQ249" i="5"/>
  <c r="AI249" i="5"/>
  <c r="AA249" i="5"/>
  <c r="S249" i="5"/>
  <c r="K249" i="5"/>
  <c r="BK248" i="5"/>
  <c r="BC248" i="5"/>
  <c r="AU248" i="5"/>
  <c r="AM248" i="5"/>
  <c r="W248" i="5"/>
  <c r="O248" i="5"/>
  <c r="G248" i="5"/>
  <c r="BG247" i="5"/>
  <c r="AY247" i="5"/>
  <c r="AQ247" i="5"/>
  <c r="AI247" i="5"/>
  <c r="S247" i="5"/>
  <c r="K247" i="5"/>
  <c r="BK246" i="5"/>
  <c r="BC246" i="5"/>
  <c r="AU246" i="5"/>
  <c r="AM246" i="5"/>
  <c r="AE246" i="5"/>
  <c r="W246" i="5"/>
  <c r="O246" i="5"/>
  <c r="G246" i="5"/>
  <c r="BG245" i="5"/>
  <c r="AY245" i="5"/>
  <c r="AQ245" i="5"/>
  <c r="AI245" i="5"/>
  <c r="S245" i="5"/>
  <c r="K245" i="5"/>
  <c r="BK244" i="5"/>
  <c r="BC244" i="5"/>
  <c r="AU244" i="5"/>
  <c r="AM244" i="5"/>
  <c r="AE244" i="5"/>
  <c r="W244" i="5"/>
  <c r="O244" i="5"/>
  <c r="G244" i="5"/>
  <c r="BG243" i="5"/>
  <c r="AY243" i="5"/>
  <c r="AQ243" i="5"/>
  <c r="AI243" i="5"/>
  <c r="S243" i="5"/>
  <c r="K243" i="5"/>
  <c r="BK242" i="5"/>
  <c r="BC242" i="5"/>
  <c r="AU242" i="5"/>
  <c r="AM242" i="5"/>
  <c r="AE242" i="5"/>
  <c r="O242" i="5"/>
  <c r="G242" i="5"/>
  <c r="BG241" i="5"/>
  <c r="AY241" i="5"/>
  <c r="AQ241" i="5"/>
  <c r="AI241" i="5"/>
  <c r="AA241" i="5"/>
  <c r="S241" i="5"/>
  <c r="K241" i="5"/>
  <c r="BK240" i="5"/>
  <c r="BC240" i="5"/>
  <c r="AU240" i="5"/>
  <c r="AM240" i="5"/>
  <c r="AE240" i="5"/>
  <c r="O240" i="5"/>
  <c r="G240" i="5"/>
  <c r="BG239" i="5"/>
  <c r="AY239" i="5"/>
  <c r="AQ239" i="5"/>
  <c r="AI239" i="5"/>
  <c r="AA239" i="5"/>
  <c r="K239" i="5"/>
  <c r="BK238" i="5"/>
  <c r="BC238" i="5"/>
  <c r="AU238" i="5"/>
  <c r="AM238" i="5"/>
  <c r="AE238" i="5"/>
  <c r="W238" i="5"/>
  <c r="O238" i="5"/>
  <c r="G238" i="5"/>
  <c r="BG237" i="5"/>
  <c r="AY237" i="5"/>
  <c r="AQ237" i="5"/>
  <c r="AI237" i="5"/>
  <c r="AA237" i="5"/>
  <c r="K237" i="5"/>
  <c r="BK236" i="5"/>
  <c r="BC236" i="5"/>
  <c r="AU236" i="5"/>
  <c r="AM236" i="5"/>
  <c r="AE236" i="5"/>
  <c r="W236" i="5"/>
  <c r="O236" i="5"/>
  <c r="G236" i="5"/>
  <c r="BG235" i="5"/>
  <c r="AY235" i="5"/>
  <c r="AQ235" i="5"/>
  <c r="AI235" i="5"/>
  <c r="AA235" i="5"/>
  <c r="K235" i="5"/>
  <c r="BK234" i="5"/>
  <c r="BC234" i="5"/>
  <c r="AU234" i="5"/>
  <c r="AM234" i="5"/>
  <c r="AE234" i="5"/>
  <c r="W234" i="5"/>
  <c r="G234" i="5"/>
  <c r="BG233" i="5"/>
  <c r="AY233" i="5"/>
  <c r="AQ233" i="5"/>
  <c r="AI233" i="5"/>
  <c r="AA233" i="5"/>
  <c r="S233" i="5"/>
  <c r="K233" i="5"/>
  <c r="BK232" i="5"/>
  <c r="BC232" i="5"/>
  <c r="AU232" i="5"/>
  <c r="AM232" i="5"/>
  <c r="AE232" i="5"/>
  <c r="W232" i="5"/>
  <c r="G232" i="5"/>
  <c r="BG231" i="5"/>
  <c r="AY231" i="5"/>
  <c r="AQ231" i="5"/>
  <c r="AI231" i="5"/>
  <c r="AA231" i="5"/>
  <c r="S231" i="5"/>
  <c r="BK230" i="5"/>
  <c r="BC230" i="5"/>
  <c r="AU230" i="5"/>
  <c r="AM230" i="5"/>
  <c r="AE230" i="5"/>
  <c r="W230" i="5"/>
  <c r="O230" i="5"/>
  <c r="G230" i="5"/>
  <c r="BG229" i="5"/>
  <c r="AY229" i="5"/>
  <c r="AQ229" i="5"/>
  <c r="AI229" i="5"/>
  <c r="AA229" i="5"/>
  <c r="S229" i="5"/>
  <c r="BK228" i="5"/>
  <c r="BC228" i="5"/>
  <c r="AU228" i="5"/>
  <c r="AM228" i="5"/>
  <c r="AE228" i="5"/>
  <c r="W228" i="5"/>
  <c r="O228" i="5"/>
  <c r="G228" i="5"/>
  <c r="C402" i="5"/>
  <c r="C371" i="5"/>
  <c r="C359" i="5"/>
  <c r="BK347" i="5"/>
  <c r="BB347" i="5"/>
  <c r="AS347" i="5"/>
  <c r="AJ347" i="5"/>
  <c r="AA347" i="5"/>
  <c r="Q347" i="5"/>
  <c r="H347" i="5"/>
  <c r="BH346" i="5"/>
  <c r="AY346" i="5"/>
  <c r="AP346" i="5"/>
  <c r="AG346" i="5"/>
  <c r="X346" i="5"/>
  <c r="N346" i="5"/>
  <c r="BE345" i="5"/>
  <c r="AV345" i="5"/>
  <c r="AM345" i="5"/>
  <c r="AD345" i="5"/>
  <c r="U345" i="5"/>
  <c r="K345" i="5"/>
  <c r="BB344" i="5"/>
  <c r="AS344" i="5"/>
  <c r="AJ344" i="5"/>
  <c r="AA344" i="5"/>
  <c r="R344" i="5"/>
  <c r="H344" i="5"/>
  <c r="BH343" i="5"/>
  <c r="AY343" i="5"/>
  <c r="AP343" i="5"/>
  <c r="AG343" i="5"/>
  <c r="X343" i="5"/>
  <c r="O343" i="5"/>
  <c r="BE342" i="5"/>
  <c r="AV342" i="5"/>
  <c r="AM342" i="5"/>
  <c r="AD342" i="5"/>
  <c r="U342" i="5"/>
  <c r="L342" i="5"/>
  <c r="BB341" i="5"/>
  <c r="AS341" i="5"/>
  <c r="AJ341" i="5"/>
  <c r="AA341" i="5"/>
  <c r="R341" i="5"/>
  <c r="I341" i="5"/>
  <c r="AY340" i="5"/>
  <c r="AP340" i="5"/>
  <c r="AG340" i="5"/>
  <c r="X340" i="5"/>
  <c r="O340" i="5"/>
  <c r="BE339" i="5"/>
  <c r="AV339" i="5"/>
  <c r="AM339" i="5"/>
  <c r="AD339" i="5"/>
  <c r="U339" i="5"/>
  <c r="L339" i="5"/>
  <c r="BL338" i="5"/>
  <c r="BB338" i="5"/>
  <c r="AS338" i="5"/>
  <c r="AJ338" i="5"/>
  <c r="AA338" i="5"/>
  <c r="R338" i="5"/>
  <c r="I338" i="5"/>
  <c r="AY337" i="5"/>
  <c r="AP337" i="5"/>
  <c r="AG337" i="5"/>
  <c r="X337" i="5"/>
  <c r="O337" i="5"/>
  <c r="AV336" i="5"/>
  <c r="AM336" i="5"/>
  <c r="AD336" i="5"/>
  <c r="U336" i="5"/>
  <c r="L336" i="5"/>
  <c r="BL335" i="5"/>
  <c r="AT335" i="5"/>
  <c r="AL335" i="5"/>
  <c r="AD335" i="5"/>
  <c r="V335" i="5"/>
  <c r="N335" i="5"/>
  <c r="BG334" i="5"/>
  <c r="AY334" i="5"/>
  <c r="AQ334" i="5"/>
  <c r="AI334" i="5"/>
  <c r="AA334" i="5"/>
  <c r="S334" i="5"/>
  <c r="K334" i="5"/>
  <c r="BL333" i="5"/>
  <c r="AV333" i="5"/>
  <c r="AN333" i="5"/>
  <c r="AF333" i="5"/>
  <c r="X333" i="5"/>
  <c r="P333" i="5"/>
  <c r="H333" i="5"/>
  <c r="BI332" i="5"/>
  <c r="AS332" i="5"/>
  <c r="AK332" i="5"/>
  <c r="AC332" i="5"/>
  <c r="U332" i="5"/>
  <c r="M332" i="5"/>
  <c r="BN331" i="5"/>
  <c r="BF331" i="5"/>
  <c r="AP331" i="5"/>
  <c r="AH331" i="5"/>
  <c r="Z331" i="5"/>
  <c r="R331" i="5"/>
  <c r="J331" i="5"/>
  <c r="BK330" i="5"/>
  <c r="BC330" i="5"/>
  <c r="AU330" i="5"/>
  <c r="AM330" i="5"/>
  <c r="AE330" i="5"/>
  <c r="W330" i="5"/>
  <c r="O330" i="5"/>
  <c r="G330" i="5"/>
  <c r="BH329" i="5"/>
  <c r="AR329" i="5"/>
  <c r="AJ329" i="5"/>
  <c r="AB329" i="5"/>
  <c r="T329" i="5"/>
  <c r="L329" i="5"/>
  <c r="BM328" i="5"/>
  <c r="BE328" i="5"/>
  <c r="AO328" i="5"/>
  <c r="AG328" i="5"/>
  <c r="Y328" i="5"/>
  <c r="Q328" i="5"/>
  <c r="I328" i="5"/>
  <c r="BJ327" i="5"/>
  <c r="BB327" i="5"/>
  <c r="AL327" i="5"/>
  <c r="AD327" i="5"/>
  <c r="V327" i="5"/>
  <c r="N327" i="5"/>
  <c r="BG326" i="5"/>
  <c r="AY326" i="5"/>
  <c r="AQ326" i="5"/>
  <c r="AI326" i="5"/>
  <c r="AA326" i="5"/>
  <c r="S326" i="5"/>
  <c r="K326" i="5"/>
  <c r="BL325" i="5"/>
  <c r="BD325" i="5"/>
  <c r="AN325" i="5"/>
  <c r="AF325" i="5"/>
  <c r="X325" i="5"/>
  <c r="P325" i="5"/>
  <c r="H325" i="5"/>
  <c r="BI324" i="5"/>
  <c r="BA324" i="5"/>
  <c r="AK324" i="5"/>
  <c r="AC324" i="5"/>
  <c r="U324" i="5"/>
  <c r="M324" i="5"/>
  <c r="BN323" i="5"/>
  <c r="BF323" i="5"/>
  <c r="AX323" i="5"/>
  <c r="AH323" i="5"/>
  <c r="Z323" i="5"/>
  <c r="R323" i="5"/>
  <c r="J323" i="5"/>
  <c r="BK322" i="5"/>
  <c r="BC322" i="5"/>
  <c r="AU322" i="5"/>
  <c r="AM322" i="5"/>
  <c r="AE322" i="5"/>
  <c r="W322" i="5"/>
  <c r="O322" i="5"/>
  <c r="G322" i="5"/>
  <c r="BH321" i="5"/>
  <c r="AZ321" i="5"/>
  <c r="AJ321" i="5"/>
  <c r="AB321" i="5"/>
  <c r="T321" i="5"/>
  <c r="L321" i="5"/>
  <c r="BM320" i="5"/>
  <c r="BE320" i="5"/>
  <c r="AW320" i="5"/>
  <c r="AG320" i="5"/>
  <c r="Y320" i="5"/>
  <c r="Q320" i="5"/>
  <c r="I320" i="5"/>
  <c r="BJ319" i="5"/>
  <c r="BB319" i="5"/>
  <c r="AT319" i="5"/>
  <c r="AD319" i="5"/>
  <c r="V319" i="5"/>
  <c r="N319" i="5"/>
  <c r="BG318" i="5"/>
  <c r="AY318" i="5"/>
  <c r="AQ318" i="5"/>
  <c r="AI318" i="5"/>
  <c r="AA318" i="5"/>
  <c r="S318" i="5"/>
  <c r="K318" i="5"/>
  <c r="BL317" i="5"/>
  <c r="BD317" i="5"/>
  <c r="AV317" i="5"/>
  <c r="AF317" i="5"/>
  <c r="X317" i="5"/>
  <c r="P317" i="5"/>
  <c r="H317" i="5"/>
  <c r="BI316" i="5"/>
  <c r="BA316" i="5"/>
  <c r="AS316" i="5"/>
  <c r="AC316" i="5"/>
  <c r="U316" i="5"/>
  <c r="M316" i="5"/>
  <c r="BN315" i="5"/>
  <c r="BF315" i="5"/>
  <c r="AX315" i="5"/>
  <c r="AP315" i="5"/>
  <c r="Z315" i="5"/>
  <c r="R315" i="5"/>
  <c r="J315" i="5"/>
  <c r="BK314" i="5"/>
  <c r="BC314" i="5"/>
  <c r="AU314" i="5"/>
  <c r="AM314" i="5"/>
  <c r="AE314" i="5"/>
  <c r="W314" i="5"/>
  <c r="O314" i="5"/>
  <c r="G314" i="5"/>
  <c r="BH313" i="5"/>
  <c r="AZ313" i="5"/>
  <c r="AR313" i="5"/>
  <c r="AB313" i="5"/>
  <c r="T313" i="5"/>
  <c r="L313" i="5"/>
  <c r="BM312" i="5"/>
  <c r="BE312" i="5"/>
  <c r="AW312" i="5"/>
  <c r="AO312" i="5"/>
  <c r="Y312" i="5"/>
  <c r="Q312" i="5"/>
  <c r="I312" i="5"/>
  <c r="BJ311" i="5"/>
  <c r="BB311" i="5"/>
  <c r="AT311" i="5"/>
  <c r="AL311" i="5"/>
  <c r="V311" i="5"/>
  <c r="N311" i="5"/>
  <c r="BG310" i="5"/>
  <c r="AY310" i="5"/>
  <c r="AQ310" i="5"/>
  <c r="AI310" i="5"/>
  <c r="AA310" i="5"/>
  <c r="S310" i="5"/>
  <c r="K310" i="5"/>
  <c r="BL309" i="5"/>
  <c r="BD309" i="5"/>
  <c r="AV309" i="5"/>
  <c r="AN309" i="5"/>
  <c r="X309" i="5"/>
  <c r="P309" i="5"/>
  <c r="H309" i="5"/>
  <c r="BI308" i="5"/>
  <c r="BA308" i="5"/>
  <c r="AS308" i="5"/>
  <c r="AK308" i="5"/>
  <c r="U308" i="5"/>
  <c r="M308" i="5"/>
  <c r="BN307" i="5"/>
  <c r="BF307" i="5"/>
  <c r="AX307" i="5"/>
  <c r="AP307" i="5"/>
  <c r="AH307" i="5"/>
  <c r="R307" i="5"/>
  <c r="J307" i="5"/>
  <c r="BK306" i="5"/>
  <c r="BC306" i="5"/>
  <c r="AU306" i="5"/>
  <c r="AM306" i="5"/>
  <c r="AE306" i="5"/>
  <c r="W306" i="5"/>
  <c r="O306" i="5"/>
  <c r="G306" i="5"/>
  <c r="BH305" i="5"/>
  <c r="AZ305" i="5"/>
  <c r="AR305" i="5"/>
  <c r="AJ305" i="5"/>
  <c r="T305" i="5"/>
  <c r="L305" i="5"/>
  <c r="BM304" i="5"/>
  <c r="BE304" i="5"/>
  <c r="AW304" i="5"/>
  <c r="AO304" i="5"/>
  <c r="AG304" i="5"/>
  <c r="Q304" i="5"/>
  <c r="I304" i="5"/>
  <c r="BJ303" i="5"/>
  <c r="BB303" i="5"/>
  <c r="AT303" i="5"/>
  <c r="AL303" i="5"/>
  <c r="AD303" i="5"/>
  <c r="N303" i="5"/>
  <c r="BG302" i="5"/>
  <c r="AY302" i="5"/>
  <c r="AQ302" i="5"/>
  <c r="AI302" i="5"/>
  <c r="AA302" i="5"/>
  <c r="S302" i="5"/>
  <c r="K302" i="5"/>
  <c r="BL301" i="5"/>
  <c r="BD301" i="5"/>
  <c r="AV301" i="5"/>
  <c r="AN301" i="5"/>
  <c r="AF301" i="5"/>
  <c r="P301" i="5"/>
  <c r="H301" i="5"/>
  <c r="BI300" i="5"/>
  <c r="BA300" i="5"/>
  <c r="AS300" i="5"/>
  <c r="AK300" i="5"/>
  <c r="AC300" i="5"/>
  <c r="M300" i="5"/>
  <c r="S300" i="5" s="1"/>
  <c r="BN299" i="5"/>
  <c r="BF299" i="5"/>
  <c r="AX299" i="5"/>
  <c r="AP299" i="5"/>
  <c r="AH299" i="5"/>
  <c r="Z299" i="5"/>
  <c r="J299" i="5"/>
  <c r="BK298" i="5"/>
  <c r="BC298" i="5"/>
  <c r="AU298" i="5"/>
  <c r="AM298" i="5"/>
  <c r="AE298" i="5"/>
  <c r="W298" i="5"/>
  <c r="O298" i="5"/>
  <c r="G298" i="5"/>
  <c r="BH297" i="5"/>
  <c r="AZ297" i="5"/>
  <c r="AR297" i="5"/>
  <c r="AJ297" i="5"/>
  <c r="AB297" i="5"/>
  <c r="L297" i="5"/>
  <c r="BM296" i="5"/>
  <c r="BE296" i="5"/>
  <c r="AW296" i="5"/>
  <c r="AO296" i="5"/>
  <c r="AG296" i="5"/>
  <c r="Y296" i="5"/>
  <c r="I296" i="5"/>
  <c r="BJ295" i="5"/>
  <c r="BB295" i="5"/>
  <c r="AT295" i="5"/>
  <c r="AL295" i="5"/>
  <c r="AD295" i="5"/>
  <c r="V295" i="5"/>
  <c r="BG294" i="5"/>
  <c r="AY294" i="5"/>
  <c r="AQ294" i="5"/>
  <c r="AI294" i="5"/>
  <c r="AA294" i="5"/>
  <c r="S294" i="5"/>
  <c r="K294" i="5"/>
  <c r="BL293" i="5"/>
  <c r="BD293" i="5"/>
  <c r="AV293" i="5"/>
  <c r="AN293" i="5"/>
  <c r="AF293" i="5"/>
  <c r="X293" i="5"/>
  <c r="H293" i="5"/>
  <c r="BI292" i="5"/>
  <c r="BA292" i="5"/>
  <c r="AS292" i="5"/>
  <c r="AK292" i="5"/>
  <c r="C406" i="5"/>
  <c r="C390" i="5"/>
  <c r="C383" i="5"/>
  <c r="C382" i="5"/>
  <c r="C362" i="5"/>
  <c r="BJ347" i="5"/>
  <c r="BA347" i="5"/>
  <c r="AR347" i="5"/>
  <c r="AI347" i="5"/>
  <c r="Y347" i="5"/>
  <c r="P347" i="5"/>
  <c r="G347" i="5"/>
  <c r="BG346" i="5"/>
  <c r="AX346" i="5"/>
  <c r="AO346" i="5"/>
  <c r="AF346" i="5"/>
  <c r="V346" i="5"/>
  <c r="M346" i="5"/>
  <c r="BD345" i="5"/>
  <c r="AU345" i="5"/>
  <c r="AL345" i="5"/>
  <c r="AC345" i="5"/>
  <c r="S345" i="5"/>
  <c r="J345" i="5"/>
  <c r="BJ344" i="5"/>
  <c r="BA344" i="5"/>
  <c r="AR344" i="5"/>
  <c r="AI344" i="5"/>
  <c r="Z344" i="5"/>
  <c r="P344" i="5"/>
  <c r="G344" i="5"/>
  <c r="BG343" i="5"/>
  <c r="AX343" i="5"/>
  <c r="AO343" i="5"/>
  <c r="AF343" i="5"/>
  <c r="W343" i="5"/>
  <c r="M343" i="5"/>
  <c r="BD342" i="5"/>
  <c r="AU342" i="5"/>
  <c r="AL342" i="5"/>
  <c r="AC342" i="5"/>
  <c r="T342" i="5"/>
  <c r="J342" i="5"/>
  <c r="BA341" i="5"/>
  <c r="AR341" i="5"/>
  <c r="AI341" i="5"/>
  <c r="Z341" i="5"/>
  <c r="Q341" i="5"/>
  <c r="G341" i="5"/>
  <c r="AX340" i="5"/>
  <c r="AO340" i="5"/>
  <c r="AF340" i="5"/>
  <c r="W340" i="5"/>
  <c r="N340" i="5"/>
  <c r="BM339" i="5"/>
  <c r="BD339" i="5"/>
  <c r="AU339" i="5"/>
  <c r="AL339" i="5"/>
  <c r="AC339" i="5"/>
  <c r="T339" i="5"/>
  <c r="K339" i="5"/>
  <c r="BA338" i="5"/>
  <c r="AR338" i="5"/>
  <c r="AI338" i="5"/>
  <c r="Z338" i="5"/>
  <c r="Q338" i="5"/>
  <c r="H338" i="5"/>
  <c r="AX337" i="5"/>
  <c r="AO337" i="5"/>
  <c r="AF337" i="5"/>
  <c r="W337" i="5"/>
  <c r="N337" i="5"/>
  <c r="BN336" i="5"/>
  <c r="AU336" i="5"/>
  <c r="AL336" i="5"/>
  <c r="AC336" i="5"/>
  <c r="T336" i="5"/>
  <c r="K336" i="5"/>
  <c r="BK335" i="5"/>
  <c r="BA335" i="5"/>
  <c r="AS335" i="5"/>
  <c r="AK335" i="5"/>
  <c r="AC335" i="5"/>
  <c r="U335" i="5"/>
  <c r="M335" i="5"/>
  <c r="BN334" i="5"/>
  <c r="AX334" i="5"/>
  <c r="AP334" i="5"/>
  <c r="AH334" i="5"/>
  <c r="Z334" i="5"/>
  <c r="R334" i="5"/>
  <c r="J334" i="5"/>
  <c r="BK333" i="5"/>
  <c r="AU333" i="5"/>
  <c r="AM333" i="5"/>
  <c r="AE333" i="5"/>
  <c r="W333" i="5"/>
  <c r="O333" i="5"/>
  <c r="G333" i="5"/>
  <c r="BH332" i="5"/>
  <c r="AR332" i="5"/>
  <c r="AJ332" i="5"/>
  <c r="AB332" i="5"/>
  <c r="T332" i="5"/>
  <c r="L332" i="5"/>
  <c r="BM331" i="5"/>
  <c r="BE331" i="5"/>
  <c r="AW331" i="5"/>
  <c r="AO331" i="5"/>
  <c r="AG331" i="5"/>
  <c r="Y331" i="5"/>
  <c r="Q331" i="5"/>
  <c r="I331" i="5"/>
  <c r="BJ330" i="5"/>
  <c r="AT330" i="5"/>
  <c r="AL330" i="5"/>
  <c r="AD330" i="5"/>
  <c r="V330" i="5"/>
  <c r="N330" i="5"/>
  <c r="BG329" i="5"/>
  <c r="AQ329" i="5"/>
  <c r="AI329" i="5"/>
  <c r="AA329" i="5"/>
  <c r="S329" i="5"/>
  <c r="K329" i="5"/>
  <c r="BL328" i="5"/>
  <c r="BD328" i="5"/>
  <c r="AN328" i="5"/>
  <c r="AF328" i="5"/>
  <c r="X328" i="5"/>
  <c r="P328" i="5"/>
  <c r="H328" i="5"/>
  <c r="BI327" i="5"/>
  <c r="BA327" i="5"/>
  <c r="AS327" i="5"/>
  <c r="AK327" i="5"/>
  <c r="AC327" i="5"/>
  <c r="U327" i="5"/>
  <c r="M327" i="5"/>
  <c r="BN326" i="5"/>
  <c r="BF326" i="5"/>
  <c r="AP326" i="5"/>
  <c r="AH326" i="5"/>
  <c r="Z326" i="5"/>
  <c r="R326" i="5"/>
  <c r="J326" i="5"/>
  <c r="BK325" i="5"/>
  <c r="BC325" i="5"/>
  <c r="AM325" i="5"/>
  <c r="AE325" i="5"/>
  <c r="W325" i="5"/>
  <c r="O325" i="5"/>
  <c r="G325" i="5"/>
  <c r="BH324" i="5"/>
  <c r="AZ324" i="5"/>
  <c r="AJ324" i="5"/>
  <c r="AB324" i="5"/>
  <c r="T324" i="5"/>
  <c r="L324" i="5"/>
  <c r="BM323" i="5"/>
  <c r="BE323" i="5"/>
  <c r="AW323" i="5"/>
  <c r="AO323" i="5"/>
  <c r="AG323" i="5"/>
  <c r="Y323" i="5"/>
  <c r="Q323" i="5"/>
  <c r="I323" i="5"/>
  <c r="BJ322" i="5"/>
  <c r="BB322" i="5"/>
  <c r="AL322" i="5"/>
  <c r="AD322" i="5"/>
  <c r="V322" i="5"/>
  <c r="N322" i="5"/>
  <c r="BG321" i="5"/>
  <c r="AY321" i="5"/>
  <c r="AI321" i="5"/>
  <c r="AA321" i="5"/>
  <c r="S321" i="5"/>
  <c r="K321" i="5"/>
  <c r="BL320" i="5"/>
  <c r="BD320" i="5"/>
  <c r="AV320" i="5"/>
  <c r="AF320" i="5"/>
  <c r="X320" i="5"/>
  <c r="P320" i="5"/>
  <c r="H320" i="5"/>
  <c r="BI319" i="5"/>
  <c r="BA319" i="5"/>
  <c r="AS319" i="5"/>
  <c r="AK319" i="5"/>
  <c r="AC319" i="5"/>
  <c r="U319" i="5"/>
  <c r="M319" i="5"/>
  <c r="BN318" i="5"/>
  <c r="BF318" i="5"/>
  <c r="AX318" i="5"/>
  <c r="AH318" i="5"/>
  <c r="Z318" i="5"/>
  <c r="R318" i="5"/>
  <c r="J318" i="5"/>
  <c r="BK317" i="5"/>
  <c r="BC317" i="5"/>
  <c r="AU317" i="5"/>
  <c r="AE317" i="5"/>
  <c r="W317" i="5"/>
  <c r="O317" i="5"/>
  <c r="G317" i="5"/>
  <c r="BH316" i="5"/>
  <c r="AZ316" i="5"/>
  <c r="AR316" i="5"/>
  <c r="AB316" i="5"/>
  <c r="T316" i="5"/>
  <c r="L316" i="5"/>
  <c r="BM315" i="5"/>
  <c r="BE315" i="5"/>
  <c r="AW315" i="5"/>
  <c r="AO315" i="5"/>
  <c r="AG315" i="5"/>
  <c r="Y315" i="5"/>
  <c r="Q315" i="5"/>
  <c r="I315" i="5"/>
  <c r="C400" i="5"/>
  <c r="C387" i="5"/>
  <c r="C381" i="5"/>
  <c r="C376" i="5"/>
  <c r="C363" i="5"/>
  <c r="BI347" i="5"/>
  <c r="AZ347" i="5"/>
  <c r="AQ347" i="5"/>
  <c r="AG347" i="5"/>
  <c r="X347" i="5"/>
  <c r="O347" i="5"/>
  <c r="BF346" i="5"/>
  <c r="AW346" i="5"/>
  <c r="AN346" i="5"/>
  <c r="AD346" i="5"/>
  <c r="U346" i="5"/>
  <c r="L346" i="5"/>
  <c r="BC345" i="5"/>
  <c r="AT345" i="5"/>
  <c r="AK345" i="5"/>
  <c r="AA345" i="5"/>
  <c r="R345" i="5"/>
  <c r="I345" i="5"/>
  <c r="BI344" i="5"/>
  <c r="AZ344" i="5"/>
  <c r="AQ344" i="5"/>
  <c r="AH344" i="5"/>
  <c r="X344" i="5"/>
  <c r="O344" i="5"/>
  <c r="BF343" i="5"/>
  <c r="AW343" i="5"/>
  <c r="AN343" i="5"/>
  <c r="AE343" i="5"/>
  <c r="U343" i="5"/>
  <c r="L343" i="5"/>
  <c r="BC342" i="5"/>
  <c r="AT342" i="5"/>
  <c r="AK342" i="5"/>
  <c r="AB342" i="5"/>
  <c r="R342" i="5"/>
  <c r="I342" i="5"/>
  <c r="AZ341" i="5"/>
  <c r="AQ341" i="5"/>
  <c r="AH341" i="5"/>
  <c r="Y341" i="5"/>
  <c r="O341" i="5"/>
  <c r="BF340" i="5"/>
  <c r="AW340" i="5"/>
  <c r="AN340" i="5"/>
  <c r="AE340" i="5"/>
  <c r="V340" i="5"/>
  <c r="L340" i="5"/>
  <c r="BL339" i="5"/>
  <c r="BC339" i="5"/>
  <c r="AT339" i="5"/>
  <c r="AK339" i="5"/>
  <c r="AB339" i="5"/>
  <c r="S339" i="5"/>
  <c r="I339" i="5"/>
  <c r="AZ338" i="5"/>
  <c r="AQ338" i="5"/>
  <c r="AH338" i="5"/>
  <c r="Y338" i="5"/>
  <c r="P338" i="5"/>
  <c r="AW337" i="5"/>
  <c r="AN337" i="5"/>
  <c r="AE337" i="5"/>
  <c r="V337" i="5"/>
  <c r="M337" i="5"/>
  <c r="BL336" i="5"/>
  <c r="AT336" i="5"/>
  <c r="AK336" i="5"/>
  <c r="AB336" i="5"/>
  <c r="S336" i="5"/>
  <c r="J336" i="5"/>
  <c r="BI335" i="5"/>
  <c r="AZ335" i="5"/>
  <c r="AR335" i="5"/>
  <c r="AJ335" i="5"/>
  <c r="AB335" i="5"/>
  <c r="T335" i="5"/>
  <c r="L335" i="5"/>
  <c r="BM334" i="5"/>
  <c r="AW334" i="5"/>
  <c r="AO334" i="5"/>
  <c r="AG334" i="5"/>
  <c r="Y334" i="5"/>
  <c r="Q334" i="5"/>
  <c r="I334" i="5"/>
  <c r="BJ333" i="5"/>
  <c r="AT333" i="5"/>
  <c r="AL333" i="5"/>
  <c r="AD333" i="5"/>
  <c r="V333" i="5"/>
  <c r="N333" i="5"/>
  <c r="BG332" i="5"/>
  <c r="AQ332" i="5"/>
  <c r="AI332" i="5"/>
  <c r="AA332" i="5"/>
  <c r="S332" i="5"/>
  <c r="K332" i="5"/>
  <c r="BL331" i="5"/>
  <c r="BD331" i="5"/>
  <c r="AV331" i="5"/>
  <c r="AN331" i="5"/>
  <c r="AF331" i="5"/>
  <c r="X331" i="5"/>
  <c r="P331" i="5"/>
  <c r="H331" i="5"/>
  <c r="BI330" i="5"/>
  <c r="AS330" i="5"/>
  <c r="AK330" i="5"/>
  <c r="AC330" i="5"/>
  <c r="U330" i="5"/>
  <c r="M330" i="5"/>
  <c r="BN329" i="5"/>
  <c r="BF329" i="5"/>
  <c r="AP329" i="5"/>
  <c r="AH329" i="5"/>
  <c r="Z329" i="5"/>
  <c r="R329" i="5"/>
  <c r="J329" i="5"/>
  <c r="BK328" i="5"/>
  <c r="BC328" i="5"/>
  <c r="AM328" i="5"/>
  <c r="AE328" i="5"/>
  <c r="W328" i="5"/>
  <c r="O328" i="5"/>
  <c r="G328" i="5"/>
  <c r="BH327" i="5"/>
  <c r="AZ327" i="5"/>
  <c r="AR327" i="5"/>
  <c r="AJ327" i="5"/>
  <c r="AB327" i="5"/>
  <c r="T327" i="5"/>
  <c r="L327" i="5"/>
  <c r="BM326" i="5"/>
  <c r="BE326" i="5"/>
  <c r="AO326" i="5"/>
  <c r="AG326" i="5"/>
  <c r="Y326" i="5"/>
  <c r="Q326" i="5"/>
  <c r="I326" i="5"/>
  <c r="BJ325" i="5"/>
  <c r="BB325" i="5"/>
  <c r="AL325" i="5"/>
  <c r="AD325" i="5"/>
  <c r="V325" i="5"/>
  <c r="N325" i="5"/>
  <c r="BG324" i="5"/>
  <c r="AY324" i="5"/>
  <c r="AI324" i="5"/>
  <c r="AA324" i="5"/>
  <c r="S324" i="5"/>
  <c r="K324" i="5"/>
  <c r="BL323" i="5"/>
  <c r="BD323" i="5"/>
  <c r="AV323" i="5"/>
  <c r="AN323" i="5"/>
  <c r="AF323" i="5"/>
  <c r="X323" i="5"/>
  <c r="P323" i="5"/>
  <c r="H323" i="5"/>
  <c r="BI322" i="5"/>
  <c r="BA322" i="5"/>
  <c r="AK322" i="5"/>
  <c r="AC322" i="5"/>
  <c r="U322" i="5"/>
  <c r="M322" i="5"/>
  <c r="BN321" i="5"/>
  <c r="BF321" i="5"/>
  <c r="AX321" i="5"/>
  <c r="AH321" i="5"/>
  <c r="Z321" i="5"/>
  <c r="R321" i="5"/>
  <c r="J321" i="5"/>
  <c r="BK320" i="5"/>
  <c r="BC320" i="5"/>
  <c r="AU320" i="5"/>
  <c r="AE320" i="5"/>
  <c r="W320" i="5"/>
  <c r="O320" i="5"/>
  <c r="G320" i="5"/>
  <c r="BH319" i="5"/>
  <c r="AZ319" i="5"/>
  <c r="AR319" i="5"/>
  <c r="AJ319" i="5"/>
  <c r="AB319" i="5"/>
  <c r="T319" i="5"/>
  <c r="L319" i="5"/>
  <c r="BM318" i="5"/>
  <c r="BE318" i="5"/>
  <c r="AW318" i="5"/>
  <c r="AG318" i="5"/>
  <c r="Y318" i="5"/>
  <c r="Q318" i="5"/>
  <c r="I318" i="5"/>
  <c r="BJ317" i="5"/>
  <c r="BB317" i="5"/>
  <c r="AT317" i="5"/>
  <c r="AD317" i="5"/>
  <c r="V317" i="5"/>
  <c r="N317" i="5"/>
  <c r="BG316" i="5"/>
  <c r="AY316" i="5"/>
  <c r="AQ316" i="5"/>
  <c r="AA316" i="5"/>
  <c r="S316" i="5"/>
  <c r="K316" i="5"/>
  <c r="BL315" i="5"/>
  <c r="BD315" i="5"/>
  <c r="AV315" i="5"/>
  <c r="AN315" i="5"/>
  <c r="AF315" i="5"/>
  <c r="X315" i="5"/>
  <c r="P315" i="5"/>
  <c r="H315" i="5"/>
  <c r="BI314" i="5"/>
  <c r="BA314" i="5"/>
  <c r="AS314" i="5"/>
  <c r="AC314" i="5"/>
  <c r="U314" i="5"/>
  <c r="M314" i="5"/>
  <c r="BN313" i="5"/>
  <c r="BF313" i="5"/>
  <c r="AX313" i="5"/>
  <c r="AP313" i="5"/>
  <c r="Z313" i="5"/>
  <c r="R313" i="5"/>
  <c r="J313" i="5"/>
  <c r="BK312" i="5"/>
  <c r="BC312" i="5"/>
  <c r="AU312" i="5"/>
  <c r="AM312" i="5"/>
  <c r="W312" i="5"/>
  <c r="O312" i="5"/>
  <c r="G312" i="5"/>
  <c r="BH311" i="5"/>
  <c r="AZ311" i="5"/>
  <c r="AR311" i="5"/>
  <c r="AJ311" i="5"/>
  <c r="AB311" i="5"/>
  <c r="T311" i="5"/>
  <c r="L311" i="5"/>
  <c r="BM310" i="5"/>
  <c r="BE310" i="5"/>
  <c r="AW310" i="5"/>
  <c r="AO310" i="5"/>
  <c r="Y310" i="5"/>
  <c r="Q310" i="5"/>
  <c r="I310" i="5"/>
  <c r="C375" i="5"/>
  <c r="C364" i="5"/>
  <c r="C354" i="5"/>
  <c r="BH347" i="5"/>
  <c r="AY347" i="5"/>
  <c r="AO347" i="5"/>
  <c r="AF347" i="5"/>
  <c r="W347" i="5"/>
  <c r="N347" i="5"/>
  <c r="BE346" i="5"/>
  <c r="AV346" i="5"/>
  <c r="AL346" i="5"/>
  <c r="AC346" i="5"/>
  <c r="T346" i="5"/>
  <c r="K346" i="5"/>
  <c r="BK345" i="5"/>
  <c r="BB345" i="5"/>
  <c r="AS345" i="5"/>
  <c r="AI345" i="5"/>
  <c r="Z345" i="5"/>
  <c r="Q345" i="5"/>
  <c r="H345" i="5"/>
  <c r="BH344" i="5"/>
  <c r="AY344" i="5"/>
  <c r="AP344" i="5"/>
  <c r="AF344" i="5"/>
  <c r="W344" i="5"/>
  <c r="N344" i="5"/>
  <c r="BE343" i="5"/>
  <c r="AV343" i="5"/>
  <c r="AM343" i="5"/>
  <c r="AC343" i="5"/>
  <c r="T343" i="5"/>
  <c r="K343" i="5"/>
  <c r="BB342" i="5"/>
  <c r="AS342" i="5"/>
  <c r="AJ342" i="5"/>
  <c r="Z342" i="5"/>
  <c r="Q342" i="5"/>
  <c r="H342" i="5"/>
  <c r="AY341" i="5"/>
  <c r="AP341" i="5"/>
  <c r="AG341" i="5"/>
  <c r="W341" i="5"/>
  <c r="N341" i="5"/>
  <c r="BN340" i="5"/>
  <c r="BE340" i="5"/>
  <c r="AV340" i="5"/>
  <c r="AM340" i="5"/>
  <c r="AD340" i="5"/>
  <c r="T340" i="5"/>
  <c r="K340" i="5"/>
  <c r="BB339" i="5"/>
  <c r="AS339" i="5"/>
  <c r="AJ339" i="5"/>
  <c r="AA339" i="5"/>
  <c r="Q339" i="5"/>
  <c r="H339" i="5"/>
  <c r="AY338" i="5"/>
  <c r="AP338" i="5"/>
  <c r="AG338" i="5"/>
  <c r="X338" i="5"/>
  <c r="N338" i="5"/>
  <c r="BN337" i="5"/>
  <c r="AV337" i="5"/>
  <c r="AM337" i="5"/>
  <c r="AD337" i="5"/>
  <c r="U337" i="5"/>
  <c r="K337" i="5"/>
  <c r="BK336" i="5"/>
  <c r="BB336" i="5"/>
  <c r="AS336" i="5"/>
  <c r="AJ336" i="5"/>
  <c r="AA336" i="5"/>
  <c r="R336" i="5"/>
  <c r="H336" i="5"/>
  <c r="BH335" i="5"/>
  <c r="AY335" i="5"/>
  <c r="AQ335" i="5"/>
  <c r="AI335" i="5"/>
  <c r="AA335" i="5"/>
  <c r="S335" i="5"/>
  <c r="K335" i="5"/>
  <c r="BL334" i="5"/>
  <c r="AV334" i="5"/>
  <c r="AN334" i="5"/>
  <c r="AF334" i="5"/>
  <c r="X334" i="5"/>
  <c r="P334" i="5"/>
  <c r="H334" i="5"/>
  <c r="BI333" i="5"/>
  <c r="AS333" i="5"/>
  <c r="AK333" i="5"/>
  <c r="AC333" i="5"/>
  <c r="U333" i="5"/>
  <c r="M333" i="5"/>
  <c r="BN332" i="5"/>
  <c r="BF332" i="5"/>
  <c r="AX332" i="5"/>
  <c r="AP332" i="5"/>
  <c r="AH332" i="5"/>
  <c r="Z332" i="5"/>
  <c r="R332" i="5"/>
  <c r="J332" i="5"/>
  <c r="BK331" i="5"/>
  <c r="AU331" i="5"/>
  <c r="AM331" i="5"/>
  <c r="AE331" i="5"/>
  <c r="W331" i="5"/>
  <c r="O331" i="5"/>
  <c r="G331" i="5"/>
  <c r="BH330" i="5"/>
  <c r="AR330" i="5"/>
  <c r="AJ330" i="5"/>
  <c r="AB330" i="5"/>
  <c r="T330" i="5"/>
  <c r="L330" i="5"/>
  <c r="BM329" i="5"/>
  <c r="BE329" i="5"/>
  <c r="AO329" i="5"/>
  <c r="AG329" i="5"/>
  <c r="Y329" i="5"/>
  <c r="Q329" i="5"/>
  <c r="I329" i="5"/>
  <c r="BJ328" i="5"/>
  <c r="BB328" i="5"/>
  <c r="AT328" i="5"/>
  <c r="AL328" i="5"/>
  <c r="AD328" i="5"/>
  <c r="V328" i="5"/>
  <c r="N328" i="5"/>
  <c r="BG327" i="5"/>
  <c r="AQ327" i="5"/>
  <c r="AI327" i="5"/>
  <c r="AA327" i="5"/>
  <c r="S327" i="5"/>
  <c r="K327" i="5"/>
  <c r="BL326" i="5"/>
  <c r="BD326" i="5"/>
  <c r="AN326" i="5"/>
  <c r="AF326" i="5"/>
  <c r="X326" i="5"/>
  <c r="P326" i="5"/>
  <c r="H326" i="5"/>
  <c r="AS326" i="5" s="1"/>
  <c r="BI325" i="5"/>
  <c r="BA325" i="5"/>
  <c r="AK325" i="5"/>
  <c r="AC325" i="5"/>
  <c r="U325" i="5"/>
  <c r="M325" i="5"/>
  <c r="BN324" i="5"/>
  <c r="BF324" i="5"/>
  <c r="AX324" i="5"/>
  <c r="AP324" i="5"/>
  <c r="AH324" i="5"/>
  <c r="Z324" i="5"/>
  <c r="R324" i="5"/>
  <c r="J324" i="5"/>
  <c r="BK323" i="5"/>
  <c r="BC323" i="5"/>
  <c r="AM323" i="5"/>
  <c r="AE323" i="5"/>
  <c r="W323" i="5"/>
  <c r="O323" i="5"/>
  <c r="G323" i="5"/>
  <c r="BH322" i="5"/>
  <c r="AZ322" i="5"/>
  <c r="AJ322" i="5"/>
  <c r="AB322" i="5"/>
  <c r="T322" i="5"/>
  <c r="L322" i="5"/>
  <c r="BM321" i="5"/>
  <c r="BE321" i="5"/>
  <c r="AW321" i="5"/>
  <c r="AG321" i="5"/>
  <c r="Y321" i="5"/>
  <c r="Q321" i="5"/>
  <c r="I321" i="5"/>
  <c r="BJ320" i="5"/>
  <c r="BB320" i="5"/>
  <c r="AT320" i="5"/>
  <c r="AL320" i="5"/>
  <c r="AD320" i="5"/>
  <c r="V320" i="5"/>
  <c r="N320" i="5"/>
  <c r="BG319" i="5"/>
  <c r="AY319" i="5"/>
  <c r="AI319" i="5"/>
  <c r="AA319" i="5"/>
  <c r="S319" i="5"/>
  <c r="K319" i="5"/>
  <c r="BL318" i="5"/>
  <c r="BD318" i="5"/>
  <c r="AV318" i="5"/>
  <c r="AF318" i="5"/>
  <c r="X318" i="5"/>
  <c r="P318" i="5"/>
  <c r="H318" i="5"/>
  <c r="BI317" i="5"/>
  <c r="BA317" i="5"/>
  <c r="AS317" i="5"/>
  <c r="AC317" i="5"/>
  <c r="U317" i="5"/>
  <c r="M317" i="5"/>
  <c r="BN316" i="5"/>
  <c r="BF316" i="5"/>
  <c r="AX316" i="5"/>
  <c r="AP316" i="5"/>
  <c r="AH316" i="5"/>
  <c r="Z316" i="5"/>
  <c r="R316" i="5"/>
  <c r="J316" i="5"/>
  <c r="BK315" i="5"/>
  <c r="BC315" i="5"/>
  <c r="AU315" i="5"/>
  <c r="AE315" i="5"/>
  <c r="W315" i="5"/>
  <c r="O315" i="5"/>
  <c r="G315" i="5"/>
  <c r="AH315" i="5" s="1"/>
  <c r="BH314" i="5"/>
  <c r="AZ314" i="5"/>
  <c r="AR314" i="5"/>
  <c r="AB314" i="5"/>
  <c r="T314" i="5"/>
  <c r="L314" i="5"/>
  <c r="BM313" i="5"/>
  <c r="BE313" i="5"/>
  <c r="AW313" i="5"/>
  <c r="AO313" i="5"/>
  <c r="Y313" i="5"/>
  <c r="Q313" i="5"/>
  <c r="I313" i="5"/>
  <c r="BJ312" i="5"/>
  <c r="BB312" i="5"/>
  <c r="AT312" i="5"/>
  <c r="AL312" i="5"/>
  <c r="AD312" i="5"/>
  <c r="V312" i="5"/>
  <c r="N312" i="5"/>
  <c r="BG311" i="5"/>
  <c r="AY311" i="5"/>
  <c r="C394" i="5"/>
  <c r="C391" i="5"/>
  <c r="C374" i="5"/>
  <c r="C365" i="5"/>
  <c r="C355" i="5"/>
  <c r="BG347" i="5"/>
  <c r="AW347" i="5"/>
  <c r="AN347" i="5"/>
  <c r="AE347" i="5"/>
  <c r="V347" i="5"/>
  <c r="M347" i="5"/>
  <c r="BD346" i="5"/>
  <c r="AT346" i="5"/>
  <c r="AK346" i="5"/>
  <c r="AB346" i="5"/>
  <c r="S346" i="5"/>
  <c r="J346" i="5"/>
  <c r="BJ345" i="5"/>
  <c r="BA345" i="5"/>
  <c r="AQ345" i="5"/>
  <c r="AH345" i="5"/>
  <c r="Y345" i="5"/>
  <c r="P345" i="5"/>
  <c r="G345" i="5"/>
  <c r="BG344" i="5"/>
  <c r="AX344" i="5"/>
  <c r="AN344" i="5"/>
  <c r="AE344" i="5"/>
  <c r="V344" i="5"/>
  <c r="M344" i="5"/>
  <c r="BD343" i="5"/>
  <c r="AU343" i="5"/>
  <c r="AK343" i="5"/>
  <c r="AB343" i="5"/>
  <c r="S343" i="5"/>
  <c r="J343" i="5"/>
  <c r="BA342" i="5"/>
  <c r="AR342" i="5"/>
  <c r="AH342" i="5"/>
  <c r="Y342" i="5"/>
  <c r="P342" i="5"/>
  <c r="G342" i="5"/>
  <c r="BG341" i="5"/>
  <c r="AX341" i="5"/>
  <c r="AO341" i="5"/>
  <c r="AE341" i="5"/>
  <c r="V341" i="5"/>
  <c r="M341" i="5"/>
  <c r="BM340" i="5"/>
  <c r="BD340" i="5"/>
  <c r="AU340" i="5"/>
  <c r="AL340" i="5"/>
  <c r="AB340" i="5"/>
  <c r="S340" i="5"/>
  <c r="J340" i="5"/>
  <c r="BA339" i="5"/>
  <c r="AR339" i="5"/>
  <c r="AI339" i="5"/>
  <c r="Y339" i="5"/>
  <c r="P339" i="5"/>
  <c r="G339" i="5"/>
  <c r="BF339" i="5" s="1"/>
  <c r="AX338" i="5"/>
  <c r="AO338" i="5"/>
  <c r="AF338" i="5"/>
  <c r="V338" i="5"/>
  <c r="M338" i="5"/>
  <c r="BM337" i="5"/>
  <c r="AU337" i="5"/>
  <c r="AL337" i="5"/>
  <c r="AC337" i="5"/>
  <c r="S337" i="5"/>
  <c r="J337" i="5"/>
  <c r="BJ336" i="5"/>
  <c r="BA336" i="5"/>
  <c r="AR336" i="5"/>
  <c r="AI336" i="5"/>
  <c r="Z336" i="5"/>
  <c r="P336" i="5"/>
  <c r="G336" i="5"/>
  <c r="AX335" i="5"/>
  <c r="AP335" i="5"/>
  <c r="AH335" i="5"/>
  <c r="Z335" i="5"/>
  <c r="R335" i="5"/>
  <c r="J335" i="5"/>
  <c r="BK334" i="5"/>
  <c r="AU334" i="5"/>
  <c r="AM334" i="5"/>
  <c r="AE334" i="5"/>
  <c r="W334" i="5"/>
  <c r="O334" i="5"/>
  <c r="G334" i="5"/>
  <c r="BH333" i="5"/>
  <c r="AR333" i="5"/>
  <c r="AJ333" i="5"/>
  <c r="AB333" i="5"/>
  <c r="T333" i="5"/>
  <c r="L333" i="5"/>
  <c r="BM332" i="5"/>
  <c r="BE332" i="5"/>
  <c r="AW332" i="5"/>
  <c r="AO332" i="5"/>
  <c r="AG332" i="5"/>
  <c r="Y332" i="5"/>
  <c r="Q332" i="5"/>
  <c r="I332" i="5"/>
  <c r="BJ331" i="5"/>
  <c r="AT331" i="5"/>
  <c r="AL331" i="5"/>
  <c r="AD331" i="5"/>
  <c r="V331" i="5"/>
  <c r="N331" i="5"/>
  <c r="BG330" i="5"/>
  <c r="AQ330" i="5"/>
  <c r="AI330" i="5"/>
  <c r="AA330" i="5"/>
  <c r="S330" i="5"/>
  <c r="K330" i="5"/>
  <c r="BL329" i="5"/>
  <c r="BD329" i="5"/>
  <c r="AN329" i="5"/>
  <c r="AF329" i="5"/>
  <c r="X329" i="5"/>
  <c r="P329" i="5"/>
  <c r="H329" i="5"/>
  <c r="BI328" i="5"/>
  <c r="BA328" i="5"/>
  <c r="AS328" i="5"/>
  <c r="AK328" i="5"/>
  <c r="AC328" i="5"/>
  <c r="U328" i="5"/>
  <c r="M328" i="5"/>
  <c r="BN327" i="5"/>
  <c r="BF327" i="5"/>
  <c r="AP327" i="5"/>
  <c r="AH327" i="5"/>
  <c r="Z327" i="5"/>
  <c r="R327" i="5"/>
  <c r="J327" i="5"/>
  <c r="BK326" i="5"/>
  <c r="BC326" i="5"/>
  <c r="AM326" i="5"/>
  <c r="AE326" i="5"/>
  <c r="W326" i="5"/>
  <c r="O326" i="5"/>
  <c r="G326" i="5"/>
  <c r="BH325" i="5"/>
  <c r="AZ325" i="5"/>
  <c r="AJ325" i="5"/>
  <c r="AB325" i="5"/>
  <c r="T325" i="5"/>
  <c r="L325" i="5"/>
  <c r="BM324" i="5"/>
  <c r="BE324" i="5"/>
  <c r="AW324" i="5"/>
  <c r="AO324" i="5"/>
  <c r="AG324" i="5"/>
  <c r="Y324" i="5"/>
  <c r="Q324" i="5"/>
  <c r="I324" i="5"/>
  <c r="AQ263" i="5" s="1"/>
  <c r="BJ323" i="5"/>
  <c r="BB323" i="5"/>
  <c r="AL323" i="5"/>
  <c r="AD323" i="5"/>
  <c r="V323" i="5"/>
  <c r="N323" i="5"/>
  <c r="BG322" i="5"/>
  <c r="AY322" i="5"/>
  <c r="AI322" i="5"/>
  <c r="AA322" i="5"/>
  <c r="S322" i="5"/>
  <c r="K322" i="5"/>
  <c r="BL321" i="5"/>
  <c r="BD321" i="5"/>
  <c r="AV321" i="5"/>
  <c r="AF321" i="5"/>
  <c r="X321" i="5"/>
  <c r="P321" i="5"/>
  <c r="H321" i="5"/>
  <c r="BI320" i="5"/>
  <c r="BA320" i="5"/>
  <c r="AS320" i="5"/>
  <c r="AK320" i="5"/>
  <c r="AC320" i="5"/>
  <c r="U320" i="5"/>
  <c r="M320" i="5"/>
  <c r="BN319" i="5"/>
  <c r="BF319" i="5"/>
  <c r="AX319" i="5"/>
  <c r="AH319" i="5"/>
  <c r="Z319" i="5"/>
  <c r="R319" i="5"/>
  <c r="J319" i="5"/>
  <c r="BK318" i="5"/>
  <c r="BC318" i="5"/>
  <c r="AU318" i="5"/>
  <c r="AE318" i="5"/>
  <c r="W318" i="5"/>
  <c r="O318" i="5"/>
  <c r="G318" i="5"/>
  <c r="BH317" i="5"/>
  <c r="AZ317" i="5"/>
  <c r="AR317" i="5"/>
  <c r="AB317" i="5"/>
  <c r="T317" i="5"/>
  <c r="L317" i="5"/>
  <c r="BM316" i="5"/>
  <c r="BE316" i="5"/>
  <c r="AW316" i="5"/>
  <c r="AO316" i="5"/>
  <c r="AG316" i="5"/>
  <c r="Y316" i="5"/>
  <c r="Q316" i="5"/>
  <c r="I316" i="5"/>
  <c r="BJ315" i="5"/>
  <c r="BB315" i="5"/>
  <c r="AT315" i="5"/>
  <c r="AD315" i="5"/>
  <c r="V315" i="5"/>
  <c r="N315" i="5"/>
  <c r="BG314" i="5"/>
  <c r="AY314" i="5"/>
  <c r="AQ314" i="5"/>
  <c r="AA314" i="5"/>
  <c r="S314" i="5"/>
  <c r="K314" i="5"/>
  <c r="BL313" i="5"/>
  <c r="BD313" i="5"/>
  <c r="AV313" i="5"/>
  <c r="AN313" i="5"/>
  <c r="X313" i="5"/>
  <c r="P313" i="5"/>
  <c r="H313" i="5"/>
  <c r="BI312" i="5"/>
  <c r="BA312" i="5"/>
  <c r="AS312" i="5"/>
  <c r="AK312" i="5"/>
  <c r="AC312" i="5"/>
  <c r="U312" i="5"/>
  <c r="M312" i="5"/>
  <c r="BN311" i="5"/>
  <c r="BF311" i="5"/>
  <c r="AX311" i="5"/>
  <c r="AP311" i="5"/>
  <c r="Z311" i="5"/>
  <c r="R311" i="5"/>
  <c r="J311" i="5"/>
  <c r="BK310" i="5"/>
  <c r="BC310" i="5"/>
  <c r="AU310" i="5"/>
  <c r="AM310" i="5"/>
  <c r="W310" i="5"/>
  <c r="O310" i="5"/>
  <c r="G310" i="5"/>
  <c r="BH309" i="5"/>
  <c r="AZ309" i="5"/>
  <c r="AR309" i="5"/>
  <c r="AJ309" i="5"/>
  <c r="T309" i="5"/>
  <c r="L309" i="5"/>
  <c r="BM308" i="5"/>
  <c r="BE308" i="5"/>
  <c r="AW308" i="5"/>
  <c r="AO308" i="5"/>
  <c r="AG308" i="5"/>
  <c r="Y308" i="5"/>
  <c r="Q308" i="5"/>
  <c r="I308" i="5"/>
  <c r="BJ307" i="5"/>
  <c r="BB307" i="5"/>
  <c r="AT307" i="5"/>
  <c r="AL307" i="5"/>
  <c r="V307" i="5"/>
  <c r="N307" i="5"/>
  <c r="BG306" i="5"/>
  <c r="AY306" i="5"/>
  <c r="AQ306" i="5"/>
  <c r="AI306" i="5"/>
  <c r="S306" i="5"/>
  <c r="K306" i="5"/>
  <c r="BL305" i="5"/>
  <c r="BD305" i="5"/>
  <c r="AV305" i="5"/>
  <c r="AN305" i="5"/>
  <c r="AF305" i="5"/>
  <c r="P305" i="5"/>
  <c r="H305" i="5"/>
  <c r="BI304" i="5"/>
  <c r="BA304" i="5"/>
  <c r="AS304" i="5"/>
  <c r="AK304" i="5"/>
  <c r="AC304" i="5"/>
  <c r="U304" i="5"/>
  <c r="M304" i="5"/>
  <c r="BN303" i="5"/>
  <c r="BF303" i="5"/>
  <c r="AX303" i="5"/>
  <c r="AP303" i="5"/>
  <c r="AH303" i="5"/>
  <c r="R303" i="5"/>
  <c r="J303" i="5"/>
  <c r="BK302" i="5"/>
  <c r="BC302" i="5"/>
  <c r="AU302" i="5"/>
  <c r="AM302" i="5"/>
  <c r="AE302" i="5"/>
  <c r="O302" i="5"/>
  <c r="G302" i="5"/>
  <c r="BH301" i="5"/>
  <c r="AZ301" i="5"/>
  <c r="AR301" i="5"/>
  <c r="AJ301" i="5"/>
  <c r="AB301" i="5"/>
  <c r="L301" i="5"/>
  <c r="BM300" i="5"/>
  <c r="BE300" i="5"/>
  <c r="AW300" i="5"/>
  <c r="AO300" i="5"/>
  <c r="AG300" i="5"/>
  <c r="Y300" i="5"/>
  <c r="Q300" i="5"/>
  <c r="I300" i="5"/>
  <c r="BJ299" i="5"/>
  <c r="BB299" i="5"/>
  <c r="AT299" i="5"/>
  <c r="AL299" i="5"/>
  <c r="AD299" i="5"/>
  <c r="N299" i="5"/>
  <c r="BG298" i="5"/>
  <c r="AY298" i="5"/>
  <c r="AQ298" i="5"/>
  <c r="AI298" i="5"/>
  <c r="AA298" i="5"/>
  <c r="K298" i="5"/>
  <c r="BL297" i="5"/>
  <c r="BD297" i="5"/>
  <c r="AV297" i="5"/>
  <c r="AN297" i="5"/>
  <c r="AF297" i="5"/>
  <c r="X297" i="5"/>
  <c r="H297" i="5"/>
  <c r="BI296" i="5"/>
  <c r="BA296" i="5"/>
  <c r="AS296" i="5"/>
  <c r="AK296" i="5"/>
  <c r="AC296" i="5"/>
  <c r="U296" i="5"/>
  <c r="M296" i="5"/>
  <c r="BN295" i="5"/>
  <c r="BF295" i="5"/>
  <c r="AX295" i="5"/>
  <c r="AP295" i="5"/>
  <c r="AH295" i="5"/>
  <c r="Z295" i="5"/>
  <c r="J295" i="5"/>
  <c r="BK294" i="5"/>
  <c r="BC294" i="5"/>
  <c r="AU294" i="5"/>
  <c r="AM294" i="5"/>
  <c r="AE294" i="5"/>
  <c r="W294" i="5"/>
  <c r="G294" i="5"/>
  <c r="BH293" i="5"/>
  <c r="AZ293" i="5"/>
  <c r="AR293" i="5"/>
  <c r="AJ293" i="5"/>
  <c r="AB293" i="5"/>
  <c r="T293" i="5"/>
  <c r="BM292" i="5"/>
  <c r="BE292" i="5"/>
  <c r="AW292" i="5"/>
  <c r="AO292" i="5"/>
  <c r="AG292" i="5"/>
  <c r="Y292" i="5"/>
  <c r="Q292" i="5"/>
  <c r="I292" i="5"/>
  <c r="BJ291" i="5"/>
  <c r="BB291" i="5"/>
  <c r="AT291" i="5"/>
  <c r="AL291" i="5"/>
  <c r="AD291" i="5"/>
  <c r="V291" i="5"/>
  <c r="BG290" i="5"/>
  <c r="AY290" i="5"/>
  <c r="AQ290" i="5"/>
  <c r="AI290" i="5"/>
  <c r="AA290" i="5"/>
  <c r="S290" i="5"/>
  <c r="BL289" i="5"/>
  <c r="BD289" i="5"/>
  <c r="AV289" i="5"/>
  <c r="AN289" i="5"/>
  <c r="AF289" i="5"/>
  <c r="X289" i="5"/>
  <c r="P289" i="5"/>
  <c r="H289" i="5"/>
  <c r="BF286" i="5"/>
  <c r="AX286" i="5"/>
  <c r="AP286" i="5"/>
  <c r="AH286" i="5"/>
  <c r="Z286" i="5"/>
  <c r="R286" i="5"/>
  <c r="J286" i="5"/>
  <c r="BJ285" i="5"/>
  <c r="BB285" i="5"/>
  <c r="AT285" i="5"/>
  <c r="AL285" i="5"/>
  <c r="AD285" i="5"/>
  <c r="V285" i="5"/>
  <c r="N285" i="5"/>
  <c r="BF284" i="5"/>
  <c r="AX284" i="5"/>
  <c r="AP284" i="5"/>
  <c r="AH284" i="5"/>
  <c r="Z284" i="5"/>
  <c r="R284" i="5"/>
  <c r="J284" i="5"/>
  <c r="BJ283" i="5"/>
  <c r="BB283" i="5"/>
  <c r="AT283" i="5"/>
  <c r="AL283" i="5"/>
  <c r="AD283" i="5"/>
  <c r="V283" i="5"/>
  <c r="N283" i="5"/>
  <c r="BF282" i="5"/>
  <c r="AX282" i="5"/>
  <c r="AP282" i="5"/>
  <c r="AH282" i="5"/>
  <c r="Z282" i="5"/>
  <c r="R282" i="5"/>
  <c r="J282" i="5"/>
  <c r="BB281" i="5"/>
  <c r="AT281" i="5"/>
  <c r="AL281" i="5"/>
  <c r="AD281" i="5"/>
  <c r="V281" i="5"/>
  <c r="N281" i="5"/>
  <c r="BN280" i="5"/>
  <c r="BF280" i="5"/>
  <c r="AX280" i="5"/>
  <c r="AP280" i="5"/>
  <c r="AH280" i="5"/>
  <c r="Z280" i="5"/>
  <c r="R280" i="5"/>
  <c r="J280" i="5"/>
  <c r="BB279" i="5"/>
  <c r="AT279" i="5"/>
  <c r="AL279" i="5"/>
  <c r="AD279" i="5"/>
  <c r="V279" i="5"/>
  <c r="N279" i="5"/>
  <c r="BN278" i="5"/>
  <c r="AX278" i="5"/>
  <c r="AP278" i="5"/>
  <c r="AH278" i="5"/>
  <c r="Z278" i="5"/>
  <c r="R278" i="5"/>
  <c r="J278" i="5"/>
  <c r="BJ277" i="5"/>
  <c r="BB277" i="5"/>
  <c r="AT277" i="5"/>
  <c r="AL277" i="5"/>
  <c r="AD277" i="5"/>
  <c r="V277" i="5"/>
  <c r="N277" i="5"/>
  <c r="BN276" i="5"/>
  <c r="AX276" i="5"/>
  <c r="AP276" i="5"/>
  <c r="AH276" i="5"/>
  <c r="Z276" i="5"/>
  <c r="R276" i="5"/>
  <c r="J276" i="5"/>
  <c r="BJ275" i="5"/>
  <c r="BB275" i="5"/>
  <c r="AT275" i="5"/>
  <c r="AL275" i="5"/>
  <c r="AD275" i="5"/>
  <c r="V275" i="5"/>
  <c r="N275" i="5"/>
  <c r="BN274" i="5"/>
  <c r="AX274" i="5"/>
  <c r="AP274" i="5"/>
  <c r="AH274" i="5"/>
  <c r="Z274" i="5"/>
  <c r="R274" i="5"/>
  <c r="J274" i="5"/>
  <c r="BJ273" i="5"/>
  <c r="AT273" i="5"/>
  <c r="AL273" i="5"/>
  <c r="AD273" i="5"/>
  <c r="V273" i="5"/>
  <c r="N273" i="5"/>
  <c r="BN272" i="5"/>
  <c r="BF272" i="5"/>
  <c r="AX272" i="5"/>
  <c r="AP272" i="5"/>
  <c r="AH272" i="5"/>
  <c r="Z272" i="5"/>
  <c r="R272" i="5"/>
  <c r="J272" i="5"/>
  <c r="BJ271" i="5"/>
  <c r="AT271" i="5"/>
  <c r="AL271" i="5"/>
  <c r="AD271" i="5"/>
  <c r="V271" i="5"/>
  <c r="N271" i="5"/>
  <c r="BN270" i="5"/>
  <c r="BF270" i="5"/>
  <c r="AP270" i="5"/>
  <c r="AH270" i="5"/>
  <c r="Z270" i="5"/>
  <c r="R270" i="5"/>
  <c r="J270" i="5"/>
  <c r="BJ269" i="5"/>
  <c r="BB269" i="5"/>
  <c r="AT269" i="5"/>
  <c r="AL269" i="5"/>
  <c r="AD269" i="5"/>
  <c r="V269" i="5"/>
  <c r="N269" i="5"/>
  <c r="BN268" i="5"/>
  <c r="BF268" i="5"/>
  <c r="AP268" i="5"/>
  <c r="AH268" i="5"/>
  <c r="Z268" i="5"/>
  <c r="R268" i="5"/>
  <c r="J268" i="5"/>
  <c r="BJ267" i="5"/>
  <c r="BB267" i="5"/>
  <c r="AT267" i="5"/>
  <c r="AL267" i="5"/>
  <c r="AD267" i="5"/>
  <c r="V267" i="5"/>
  <c r="N267" i="5"/>
  <c r="BN266" i="5"/>
  <c r="BF266" i="5"/>
  <c r="AP266" i="5"/>
  <c r="C401" i="5"/>
  <c r="C356" i="5"/>
  <c r="AM347" i="5"/>
  <c r="BL346" i="5"/>
  <c r="AA346" i="5"/>
  <c r="AY345" i="5"/>
  <c r="O345" i="5"/>
  <c r="AM344" i="5"/>
  <c r="AA343" i="5"/>
  <c r="AZ342" i="5"/>
  <c r="O342" i="5"/>
  <c r="AM341" i="5"/>
  <c r="AA340" i="5"/>
  <c r="AZ339" i="5"/>
  <c r="O339" i="5"/>
  <c r="AN338" i="5"/>
  <c r="BL337" i="5"/>
  <c r="AA337" i="5"/>
  <c r="AZ336" i="5"/>
  <c r="O336" i="5"/>
  <c r="AO335" i="5"/>
  <c r="I335" i="5"/>
  <c r="AL334" i="5"/>
  <c r="AI333" i="5"/>
  <c r="BL332" i="5"/>
  <c r="AF332" i="5"/>
  <c r="BI331" i="5"/>
  <c r="AC331" i="5"/>
  <c r="BF330" i="5"/>
  <c r="Z330" i="5"/>
  <c r="BC329" i="5"/>
  <c r="W329" i="5"/>
  <c r="T328" i="5"/>
  <c r="Q327" i="5"/>
  <c r="N326" i="5"/>
  <c r="AQ325" i="5"/>
  <c r="K325" i="5"/>
  <c r="AN324" i="5"/>
  <c r="H324" i="5"/>
  <c r="AK323" i="5"/>
  <c r="BN322" i="5"/>
  <c r="AH322" i="5"/>
  <c r="BK321" i="5"/>
  <c r="AE321" i="5"/>
  <c r="BH320" i="5"/>
  <c r="AB320" i="5"/>
  <c r="BE319" i="5"/>
  <c r="Y319" i="5"/>
  <c r="BB318" i="5"/>
  <c r="V318" i="5"/>
  <c r="AY317" i="5"/>
  <c r="S317" i="5"/>
  <c r="AV316" i="5"/>
  <c r="P316" i="5"/>
  <c r="AS315" i="5"/>
  <c r="M315" i="5"/>
  <c r="AX314" i="5"/>
  <c r="AD314" i="5"/>
  <c r="I314" i="5"/>
  <c r="AU313" i="5"/>
  <c r="AA313" i="5"/>
  <c r="AR312" i="5"/>
  <c r="X312" i="5"/>
  <c r="BL311" i="5"/>
  <c r="AQ311" i="5"/>
  <c r="AA311" i="5"/>
  <c r="K311" i="5"/>
  <c r="BD310" i="5"/>
  <c r="AN310" i="5"/>
  <c r="X310" i="5"/>
  <c r="H310" i="5"/>
  <c r="BC309" i="5"/>
  <c r="AQ309" i="5"/>
  <c r="R309" i="5"/>
  <c r="BN308" i="5"/>
  <c r="AZ308" i="5"/>
  <c r="AN308" i="5"/>
  <c r="O308" i="5"/>
  <c r="BK307" i="5"/>
  <c r="AW307" i="5"/>
  <c r="AK307" i="5"/>
  <c r="X307" i="5"/>
  <c r="L307" i="5"/>
  <c r="BH306" i="5"/>
  <c r="AT306" i="5"/>
  <c r="AH306" i="5"/>
  <c r="U306" i="5"/>
  <c r="I306" i="5"/>
  <c r="BE305" i="5"/>
  <c r="AQ305" i="5"/>
  <c r="AE305" i="5"/>
  <c r="R305" i="5"/>
  <c r="BB304" i="5"/>
  <c r="AN304" i="5"/>
  <c r="O304" i="5"/>
  <c r="BL303" i="5"/>
  <c r="AY303" i="5"/>
  <c r="AK303" i="5"/>
  <c r="L303" i="5"/>
  <c r="BI302" i="5"/>
  <c r="AV302" i="5"/>
  <c r="AH302" i="5"/>
  <c r="I302" i="5"/>
  <c r="BF301" i="5"/>
  <c r="AS301" i="5"/>
  <c r="AE301" i="5"/>
  <c r="S301" i="5"/>
  <c r="BC300" i="5"/>
  <c r="AP300" i="5"/>
  <c r="AB300" i="5"/>
  <c r="P300" i="5"/>
  <c r="BL299" i="5"/>
  <c r="AZ299" i="5"/>
  <c r="AM299" i="5"/>
  <c r="Y299" i="5"/>
  <c r="M299" i="5"/>
  <c r="BI298" i="5"/>
  <c r="AW298" i="5"/>
  <c r="AJ298" i="5"/>
  <c r="J298" i="5"/>
  <c r="BF297" i="5"/>
  <c r="AT297" i="5"/>
  <c r="AG297" i="5"/>
  <c r="G297" i="5"/>
  <c r="BC296" i="5"/>
  <c r="AQ296" i="5"/>
  <c r="AD296" i="5"/>
  <c r="BM295" i="5"/>
  <c r="AZ295" i="5"/>
  <c r="AN295" i="5"/>
  <c r="AA295" i="5"/>
  <c r="M295" i="5"/>
  <c r="BJ294" i="5"/>
  <c r="AW294" i="5"/>
  <c r="AK294" i="5"/>
  <c r="X294" i="5"/>
  <c r="J294" i="5"/>
  <c r="BG293" i="5"/>
  <c r="AT293" i="5"/>
  <c r="AH293" i="5"/>
  <c r="U293" i="5"/>
  <c r="G293" i="5"/>
  <c r="BD292" i="5"/>
  <c r="AQ292" i="5"/>
  <c r="AE292" i="5"/>
  <c r="T292" i="5"/>
  <c r="J292" i="5"/>
  <c r="BH291" i="5"/>
  <c r="AW291" i="5"/>
  <c r="AM291" i="5"/>
  <c r="AB291" i="5"/>
  <c r="Q291" i="5"/>
  <c r="G291" i="5"/>
  <c r="BE290" i="5"/>
  <c r="AT290" i="5"/>
  <c r="AJ290" i="5"/>
  <c r="Y290" i="5"/>
  <c r="BM289" i="5"/>
  <c r="BB289" i="5"/>
  <c r="AQ289" i="5"/>
  <c r="AG289" i="5"/>
  <c r="V289" i="5"/>
  <c r="BG286" i="5"/>
  <c r="AV286" i="5"/>
  <c r="AK286" i="5"/>
  <c r="AA286" i="5"/>
  <c r="P286" i="5"/>
  <c r="BC285" i="5"/>
  <c r="AR285" i="5"/>
  <c r="AG285" i="5"/>
  <c r="W285" i="5"/>
  <c r="L285" i="5"/>
  <c r="BI284" i="5"/>
  <c r="AY284" i="5"/>
  <c r="AN284" i="5"/>
  <c r="AC284" i="5"/>
  <c r="S284" i="5"/>
  <c r="H284" i="5"/>
  <c r="BE283" i="5"/>
  <c r="AU283" i="5"/>
  <c r="AJ283" i="5"/>
  <c r="Y283" i="5"/>
  <c r="O283" i="5"/>
  <c r="BA282" i="5"/>
  <c r="AQ282" i="5"/>
  <c r="AF282" i="5"/>
  <c r="U282" i="5"/>
  <c r="K282" i="5"/>
  <c r="BH281" i="5"/>
  <c r="AW281" i="5"/>
  <c r="AM281" i="5"/>
  <c r="AB281" i="5"/>
  <c r="Q281" i="5"/>
  <c r="G281" i="5"/>
  <c r="BD280" i="5"/>
  <c r="AS280" i="5"/>
  <c r="AI280" i="5"/>
  <c r="X280" i="5"/>
  <c r="M280" i="5"/>
  <c r="AZ279" i="5"/>
  <c r="AO279" i="5"/>
  <c r="AE279" i="5"/>
  <c r="T279" i="5"/>
  <c r="I279" i="5"/>
  <c r="AV278" i="5"/>
  <c r="AK278" i="5"/>
  <c r="AA278" i="5"/>
  <c r="P278" i="5"/>
  <c r="BM277" i="5"/>
  <c r="BC277" i="5"/>
  <c r="AR277" i="5"/>
  <c r="AG277" i="5"/>
  <c r="W277" i="5"/>
  <c r="L277" i="5"/>
  <c r="BI276" i="5"/>
  <c r="AY276" i="5"/>
  <c r="AN276" i="5"/>
  <c r="AC276" i="5"/>
  <c r="S276" i="5"/>
  <c r="H276" i="5"/>
  <c r="AU275" i="5"/>
  <c r="AJ275" i="5"/>
  <c r="Y275" i="5"/>
  <c r="O275" i="5"/>
  <c r="BL274" i="5"/>
  <c r="BA274" i="5"/>
  <c r="AQ274" i="5"/>
  <c r="AF274" i="5"/>
  <c r="U274" i="5"/>
  <c r="K274" i="5"/>
  <c r="BH273" i="5"/>
  <c r="AW273" i="5"/>
  <c r="AM273" i="5"/>
  <c r="AB273" i="5"/>
  <c r="Q273" i="5"/>
  <c r="G273" i="5"/>
  <c r="AS272" i="5"/>
  <c r="AI272" i="5"/>
  <c r="X272" i="5"/>
  <c r="M272" i="5"/>
  <c r="BK271" i="5"/>
  <c r="AO271" i="5"/>
  <c r="AE271" i="5"/>
  <c r="T271" i="5"/>
  <c r="I271" i="5"/>
  <c r="BG270" i="5"/>
  <c r="AV270" i="5"/>
  <c r="AK270" i="5"/>
  <c r="AA270" i="5"/>
  <c r="P270" i="5"/>
  <c r="BM269" i="5"/>
  <c r="BC269" i="5"/>
  <c r="AR269" i="5"/>
  <c r="AG269" i="5"/>
  <c r="W269" i="5"/>
  <c r="L269" i="5"/>
  <c r="BI268" i="5"/>
  <c r="AN268" i="5"/>
  <c r="AC268" i="5"/>
  <c r="S268" i="5"/>
  <c r="H268" i="5"/>
  <c r="BE267" i="5"/>
  <c r="AJ267" i="5"/>
  <c r="Y267" i="5"/>
  <c r="O267" i="5"/>
  <c r="BL266" i="5"/>
  <c r="BA266" i="5"/>
  <c r="AQ266" i="5"/>
  <c r="AG266" i="5"/>
  <c r="X266" i="5"/>
  <c r="N266" i="5"/>
  <c r="BM265" i="5"/>
  <c r="BD265" i="5"/>
  <c r="AL265" i="5"/>
  <c r="AC265" i="5"/>
  <c r="T265" i="5"/>
  <c r="J265" i="5"/>
  <c r="BI264" i="5"/>
  <c r="AZ264" i="5"/>
  <c r="AQ264" i="5"/>
  <c r="AH264" i="5"/>
  <c r="Y264" i="5"/>
  <c r="P264" i="5"/>
  <c r="BN263" i="5"/>
  <c r="BE263" i="5"/>
  <c r="AV263" i="5"/>
  <c r="AM263" i="5"/>
  <c r="AD263" i="5"/>
  <c r="U263" i="5"/>
  <c r="L263" i="5"/>
  <c r="BJ262" i="5"/>
  <c r="BA262" i="5"/>
  <c r="AI262" i="5"/>
  <c r="Z262" i="5"/>
  <c r="Q262" i="5"/>
  <c r="H262" i="5"/>
  <c r="BF261" i="5"/>
  <c r="AW261" i="5"/>
  <c r="AN261" i="5"/>
  <c r="AE261" i="5"/>
  <c r="V261" i="5"/>
  <c r="M261" i="5"/>
  <c r="BL260" i="5"/>
  <c r="BB260" i="5"/>
  <c r="AS260" i="5"/>
  <c r="AJ260" i="5"/>
  <c r="AA260" i="5"/>
  <c r="R260" i="5"/>
  <c r="I260" i="5"/>
  <c r="BH259" i="5"/>
  <c r="AX259" i="5"/>
  <c r="AF259" i="5"/>
  <c r="W259" i="5"/>
  <c r="N259" i="5"/>
  <c r="BM258" i="5"/>
  <c r="BD258" i="5"/>
  <c r="AT258" i="5"/>
  <c r="AK258" i="5"/>
  <c r="AB258" i="5"/>
  <c r="S258" i="5"/>
  <c r="J258" i="5"/>
  <c r="BI257" i="5"/>
  <c r="AZ257" i="5"/>
  <c r="AP257" i="5"/>
  <c r="AG257" i="5"/>
  <c r="X257" i="5"/>
  <c r="O257" i="5"/>
  <c r="BN256" i="5"/>
  <c r="BE256" i="5"/>
  <c r="AV256" i="5"/>
  <c r="AC256" i="5"/>
  <c r="T256" i="5"/>
  <c r="K256" i="5"/>
  <c r="BJ255" i="5"/>
  <c r="BA255" i="5"/>
  <c r="AR255" i="5"/>
  <c r="AH255" i="5"/>
  <c r="Y255" i="5"/>
  <c r="P255" i="5"/>
  <c r="G255" i="5"/>
  <c r="BF254" i="5"/>
  <c r="AW254" i="5"/>
  <c r="AN254" i="5"/>
  <c r="AD254" i="5"/>
  <c r="U254" i="5"/>
  <c r="L254" i="5"/>
  <c r="BK253" i="5"/>
  <c r="BB253" i="5"/>
  <c r="AS253" i="5"/>
  <c r="Z253" i="5"/>
  <c r="Q253" i="5"/>
  <c r="H253" i="5"/>
  <c r="BG252" i="5"/>
  <c r="AX252" i="5"/>
  <c r="AO252" i="5"/>
  <c r="V252" i="5"/>
  <c r="M252" i="5"/>
  <c r="BL251" i="5"/>
  <c r="BC251" i="5"/>
  <c r="AT251" i="5"/>
  <c r="AK251" i="5"/>
  <c r="AB251" i="5"/>
  <c r="R251" i="5"/>
  <c r="I251" i="5"/>
  <c r="BH250" i="5"/>
  <c r="AY250" i="5"/>
  <c r="AP250" i="5"/>
  <c r="X250" i="5"/>
  <c r="N250" i="5"/>
  <c r="BM249" i="5"/>
  <c r="BD249" i="5"/>
  <c r="AU249" i="5"/>
  <c r="AL249" i="5"/>
  <c r="T249" i="5"/>
  <c r="J249" i="5"/>
  <c r="BI248" i="5"/>
  <c r="AZ248" i="5"/>
  <c r="AQ248" i="5"/>
  <c r="AH248" i="5"/>
  <c r="Y248" i="5"/>
  <c r="P248" i="5"/>
  <c r="BN247" i="5"/>
  <c r="BE247" i="5"/>
  <c r="AV247" i="5"/>
  <c r="AM247" i="5"/>
  <c r="U247" i="5"/>
  <c r="L247" i="5"/>
  <c r="BJ246" i="5"/>
  <c r="BA246" i="5"/>
  <c r="AR246" i="5"/>
  <c r="AI246" i="5"/>
  <c r="Q246" i="5"/>
  <c r="H246" i="5"/>
  <c r="BF245" i="5"/>
  <c r="AW245" i="5"/>
  <c r="AN245" i="5"/>
  <c r="AE245" i="5"/>
  <c r="V245" i="5"/>
  <c r="M245" i="5"/>
  <c r="BL244" i="5"/>
  <c r="BB244" i="5"/>
  <c r="AS244" i="5"/>
  <c r="AJ244" i="5"/>
  <c r="R244" i="5"/>
  <c r="I244" i="5"/>
  <c r="BH243" i="5"/>
  <c r="AX243" i="5"/>
  <c r="AO243" i="5"/>
  <c r="AF243" i="5"/>
  <c r="N243" i="5"/>
  <c r="BM242" i="5"/>
  <c r="BD242" i="5"/>
  <c r="AT242" i="5"/>
  <c r="AK242" i="5"/>
  <c r="AB242" i="5"/>
  <c r="S242" i="5"/>
  <c r="J242" i="5"/>
  <c r="BI241" i="5"/>
  <c r="AZ241" i="5"/>
  <c r="AP241" i="5"/>
  <c r="AG241" i="5"/>
  <c r="O241" i="5"/>
  <c r="BN240" i="5"/>
  <c r="BE240" i="5"/>
  <c r="AV240" i="5"/>
  <c r="AL240" i="5"/>
  <c r="AC240" i="5"/>
  <c r="K240" i="5"/>
  <c r="BJ239" i="5"/>
  <c r="BA239" i="5"/>
  <c r="AR239" i="5"/>
  <c r="AH239" i="5"/>
  <c r="Y239" i="5"/>
  <c r="P239" i="5"/>
  <c r="G239" i="5"/>
  <c r="BF238" i="5"/>
  <c r="AW238" i="5"/>
  <c r="AN238" i="5"/>
  <c r="AD238" i="5"/>
  <c r="L238" i="5"/>
  <c r="BK237" i="5"/>
  <c r="BB237" i="5"/>
  <c r="AS237" i="5"/>
  <c r="AJ237" i="5"/>
  <c r="Z237" i="5"/>
  <c r="H237" i="5"/>
  <c r="BG236" i="5"/>
  <c r="AX236" i="5"/>
  <c r="AO236" i="5"/>
  <c r="AF236" i="5"/>
  <c r="V236" i="5"/>
  <c r="M236" i="5"/>
  <c r="BL235" i="5"/>
  <c r="BC235" i="5"/>
  <c r="AT235" i="5"/>
  <c r="AK235" i="5"/>
  <c r="AB235" i="5"/>
  <c r="I235" i="5"/>
  <c r="BH234" i="5"/>
  <c r="AY234" i="5"/>
  <c r="AP234" i="5"/>
  <c r="AG234" i="5"/>
  <c r="X234" i="5"/>
  <c r="BM233" i="5"/>
  <c r="BD233" i="5"/>
  <c r="AU233" i="5"/>
  <c r="AL233" i="5"/>
  <c r="AC233" i="5"/>
  <c r="T233" i="5"/>
  <c r="J233" i="5"/>
  <c r="BI232" i="5"/>
  <c r="AZ232" i="5"/>
  <c r="AQ232" i="5"/>
  <c r="AH232" i="5"/>
  <c r="Y232" i="5"/>
  <c r="BN231" i="5"/>
  <c r="BE231" i="5"/>
  <c r="AV231" i="5"/>
  <c r="AM231" i="5"/>
  <c r="AD231" i="5"/>
  <c r="U231" i="5"/>
  <c r="BJ230" i="5"/>
  <c r="BA230" i="5"/>
  <c r="AR230" i="5"/>
  <c r="AI230" i="5"/>
  <c r="Z230" i="5"/>
  <c r="Q230" i="5"/>
  <c r="H230" i="5"/>
  <c r="BF229" i="5"/>
  <c r="AW229" i="5"/>
  <c r="AN229" i="5"/>
  <c r="AE229" i="5"/>
  <c r="V229" i="5"/>
  <c r="BL228" i="5"/>
  <c r="BB228" i="5"/>
  <c r="AS228" i="5"/>
  <c r="AJ228" i="5"/>
  <c r="AA228" i="5"/>
  <c r="R228" i="5"/>
  <c r="AL347" i="5"/>
  <c r="BJ346" i="5"/>
  <c r="Z346" i="5"/>
  <c r="AX345" i="5"/>
  <c r="N345" i="5"/>
  <c r="BL284" i="5" s="1"/>
  <c r="AL344" i="5"/>
  <c r="Z343" i="5"/>
  <c r="AX342" i="5"/>
  <c r="N342" i="5"/>
  <c r="AL341" i="5"/>
  <c r="Z340" i="5"/>
  <c r="AY339" i="5"/>
  <c r="N339" i="5"/>
  <c r="AL338" i="5"/>
  <c r="BK337" i="5"/>
  <c r="Z337" i="5"/>
  <c r="AY336" i="5"/>
  <c r="N336" i="5"/>
  <c r="AN335" i="5"/>
  <c r="H335" i="5"/>
  <c r="AK334" i="5"/>
  <c r="BN333" i="5"/>
  <c r="AH333" i="5"/>
  <c r="BK332" i="5"/>
  <c r="AE332" i="5"/>
  <c r="BH331" i="5"/>
  <c r="AB331" i="5"/>
  <c r="BE330" i="5"/>
  <c r="Y330" i="5"/>
  <c r="BB329" i="5"/>
  <c r="V329" i="5"/>
  <c r="S328" i="5"/>
  <c r="P327" i="5"/>
  <c r="M326" i="5"/>
  <c r="AP325" i="5"/>
  <c r="J325" i="5"/>
  <c r="AM324" i="5"/>
  <c r="G324" i="5"/>
  <c r="AJ323" i="5"/>
  <c r="BM322" i="5"/>
  <c r="AG322" i="5"/>
  <c r="BJ321" i="5"/>
  <c r="AD321" i="5"/>
  <c r="BG320" i="5"/>
  <c r="AA320" i="5"/>
  <c r="BD319" i="5"/>
  <c r="X319" i="5"/>
  <c r="BA318" i="5"/>
  <c r="U318" i="5"/>
  <c r="AX317" i="5"/>
  <c r="R317" i="5"/>
  <c r="AU316" i="5"/>
  <c r="O316" i="5"/>
  <c r="AR315" i="5"/>
  <c r="L315" i="5"/>
  <c r="AW314" i="5"/>
  <c r="Z314" i="5"/>
  <c r="AT313" i="5"/>
  <c r="W313" i="5"/>
  <c r="BL312" i="5"/>
  <c r="AQ312" i="5"/>
  <c r="T312" i="5"/>
  <c r="BI311" i="5"/>
  <c r="AO311" i="5"/>
  <c r="Y311" i="5"/>
  <c r="I311" i="5"/>
  <c r="BB310" i="5"/>
  <c r="AL310" i="5"/>
  <c r="V310" i="5"/>
  <c r="BB309" i="5"/>
  <c r="AP309" i="5"/>
  <c r="O309" i="5"/>
  <c r="BL308" i="5"/>
  <c r="AY308" i="5"/>
  <c r="AM308" i="5"/>
  <c r="Z308" i="5"/>
  <c r="L308" i="5"/>
  <c r="BI307" i="5"/>
  <c r="AV307" i="5"/>
  <c r="AJ307" i="5"/>
  <c r="W307" i="5"/>
  <c r="I307" i="5"/>
  <c r="BF306" i="5"/>
  <c r="AS306" i="5"/>
  <c r="AG306" i="5"/>
  <c r="T306" i="5"/>
  <c r="BC305" i="5"/>
  <c r="AP305" i="5"/>
  <c r="AD305" i="5"/>
  <c r="Q305" i="5"/>
  <c r="BL304" i="5"/>
  <c r="AZ304" i="5"/>
  <c r="AM304" i="5"/>
  <c r="N304" i="5"/>
  <c r="BI303" i="5"/>
  <c r="AW303" i="5"/>
  <c r="AJ303" i="5"/>
  <c r="K303" i="5"/>
  <c r="BF302" i="5"/>
  <c r="AT302" i="5"/>
  <c r="AG302" i="5"/>
  <c r="H302" i="5"/>
  <c r="U302" i="5" s="1"/>
  <c r="BC301" i="5"/>
  <c r="AQ301" i="5"/>
  <c r="AD301" i="5"/>
  <c r="R301" i="5"/>
  <c r="BN300" i="5"/>
  <c r="AZ300" i="5"/>
  <c r="AN300" i="5"/>
  <c r="AA300" i="5"/>
  <c r="O300" i="5"/>
  <c r="BK299" i="5"/>
  <c r="AW299" i="5"/>
  <c r="AK299" i="5"/>
  <c r="X299" i="5"/>
  <c r="L299" i="5"/>
  <c r="BH298" i="5"/>
  <c r="AT298" i="5"/>
  <c r="AH298" i="5"/>
  <c r="I298" i="5"/>
  <c r="BE297" i="5"/>
  <c r="AQ297" i="5"/>
  <c r="AE297" i="5"/>
  <c r="BB296" i="5"/>
  <c r="AN296" i="5"/>
  <c r="AB296" i="5"/>
  <c r="BL295" i="5"/>
  <c r="AY295" i="5"/>
  <c r="AK295" i="5"/>
  <c r="Y295" i="5"/>
  <c r="L295" i="5"/>
  <c r="BI294" i="5"/>
  <c r="AV294" i="5"/>
  <c r="AH294" i="5"/>
  <c r="V294" i="5"/>
  <c r="I294" i="5"/>
  <c r="BF293" i="5"/>
  <c r="AS293" i="5"/>
  <c r="AE293" i="5"/>
  <c r="S293" i="5"/>
  <c r="BC292" i="5"/>
  <c r="AP292" i="5"/>
  <c r="AC292" i="5"/>
  <c r="S292" i="5"/>
  <c r="H292" i="5"/>
  <c r="K292" i="5" s="1"/>
  <c r="BF291" i="5"/>
  <c r="AV291" i="5"/>
  <c r="AK291" i="5"/>
  <c r="Z291" i="5"/>
  <c r="P291" i="5"/>
  <c r="BN290" i="5"/>
  <c r="BC290" i="5"/>
  <c r="AS290" i="5"/>
  <c r="AH290" i="5"/>
  <c r="W290" i="5"/>
  <c r="BK289" i="5"/>
  <c r="AZ289" i="5"/>
  <c r="AP289" i="5"/>
  <c r="AE289" i="5"/>
  <c r="T289" i="5"/>
  <c r="BE286" i="5"/>
  <c r="AT286" i="5"/>
  <c r="AJ286" i="5"/>
  <c r="Y286" i="5"/>
  <c r="N286" i="5"/>
  <c r="BL285" i="5"/>
  <c r="BA285" i="5"/>
  <c r="AP285" i="5"/>
  <c r="AF285" i="5"/>
  <c r="U285" i="5"/>
  <c r="J285" i="5"/>
  <c r="BH284" i="5"/>
  <c r="AW284" i="5"/>
  <c r="AL284" i="5"/>
  <c r="AB284" i="5"/>
  <c r="Q284" i="5"/>
  <c r="BD283" i="5"/>
  <c r="AS283" i="5"/>
  <c r="AH283" i="5"/>
  <c r="X283" i="5"/>
  <c r="M283" i="5"/>
  <c r="AZ282" i="5"/>
  <c r="AO282" i="5"/>
  <c r="AD282" i="5"/>
  <c r="T282" i="5"/>
  <c r="I282" i="5"/>
  <c r="BF281" i="5"/>
  <c r="AV281" i="5"/>
  <c r="AK281" i="5"/>
  <c r="Z281" i="5"/>
  <c r="P281" i="5"/>
  <c r="BM280" i="5"/>
  <c r="BB280" i="5"/>
  <c r="AR280" i="5"/>
  <c r="AG280" i="5"/>
  <c r="V280" i="5"/>
  <c r="L280" i="5"/>
  <c r="AX279" i="5"/>
  <c r="AN279" i="5"/>
  <c r="AC279" i="5"/>
  <c r="R279" i="5"/>
  <c r="H279" i="5"/>
  <c r="BE278" i="5"/>
  <c r="AT278" i="5"/>
  <c r="AJ278" i="5"/>
  <c r="Y278" i="5"/>
  <c r="N278" i="5"/>
  <c r="BL277" i="5"/>
  <c r="BA277" i="5"/>
  <c r="AP277" i="5"/>
  <c r="AF277" i="5"/>
  <c r="U277" i="5"/>
  <c r="J277" i="5"/>
  <c r="AW276" i="5"/>
  <c r="AL276" i="5"/>
  <c r="AB276" i="5"/>
  <c r="Q276" i="5"/>
  <c r="BN275" i="5"/>
  <c r="AS275" i="5"/>
  <c r="AH275" i="5"/>
  <c r="X275" i="5"/>
  <c r="M275" i="5"/>
  <c r="BJ274" i="5"/>
  <c r="AZ274" i="5"/>
  <c r="AO274" i="5"/>
  <c r="AD274" i="5"/>
  <c r="T274" i="5"/>
  <c r="I274" i="5"/>
  <c r="BF273" i="5"/>
  <c r="AV273" i="5"/>
  <c r="AK273" i="5"/>
  <c r="Z273" i="5"/>
  <c r="P273" i="5"/>
  <c r="BM272" i="5"/>
  <c r="AR272" i="5"/>
  <c r="AG272" i="5"/>
  <c r="V272" i="5"/>
  <c r="L272" i="5"/>
  <c r="BI271" i="5"/>
  <c r="AX271" i="5"/>
  <c r="AN271" i="5"/>
  <c r="AC271" i="5"/>
  <c r="R271" i="5"/>
  <c r="H271" i="5"/>
  <c r="BE270" i="5"/>
  <c r="AT270" i="5"/>
  <c r="AJ270" i="5"/>
  <c r="Y270" i="5"/>
  <c r="N270" i="5"/>
  <c r="BL269" i="5"/>
  <c r="AP269" i="5"/>
  <c r="AF269" i="5"/>
  <c r="U269" i="5"/>
  <c r="J269" i="5"/>
  <c r="BH268" i="5"/>
  <c r="AL268" i="5"/>
  <c r="AB268" i="5"/>
  <c r="Q268" i="5"/>
  <c r="BN267" i="5"/>
  <c r="BD267" i="5"/>
  <c r="AS267" i="5"/>
  <c r="AH267" i="5"/>
  <c r="X267" i="5"/>
  <c r="M267" i="5"/>
  <c r="BJ266" i="5"/>
  <c r="AZ266" i="5"/>
  <c r="AO266" i="5"/>
  <c r="AF266" i="5"/>
  <c r="V266" i="5"/>
  <c r="M266" i="5"/>
  <c r="BL265" i="5"/>
  <c r="BC265" i="5"/>
  <c r="AK265" i="5"/>
  <c r="AB265" i="5"/>
  <c r="R265" i="5"/>
  <c r="I265" i="5"/>
  <c r="BH264" i="5"/>
  <c r="AY264" i="5"/>
  <c r="AP264" i="5"/>
  <c r="AG264" i="5"/>
  <c r="X264" i="5"/>
  <c r="N264" i="5"/>
  <c r="BM263" i="5"/>
  <c r="BD263" i="5"/>
  <c r="AL263" i="5"/>
  <c r="AC263" i="5"/>
  <c r="T263" i="5"/>
  <c r="J263" i="5"/>
  <c r="BI262" i="5"/>
  <c r="AZ262" i="5"/>
  <c r="AH262" i="5"/>
  <c r="Y262" i="5"/>
  <c r="P262" i="5"/>
  <c r="BN261" i="5"/>
  <c r="BE261" i="5"/>
  <c r="AV261" i="5"/>
  <c r="AM261" i="5"/>
  <c r="AD261" i="5"/>
  <c r="U261" i="5"/>
  <c r="L261" i="5"/>
  <c r="BJ260" i="5"/>
  <c r="BA260" i="5"/>
  <c r="AI260" i="5"/>
  <c r="Z260" i="5"/>
  <c r="Q260" i="5"/>
  <c r="H260" i="5"/>
  <c r="BF259" i="5"/>
  <c r="AW259" i="5"/>
  <c r="AE259" i="5"/>
  <c r="V259" i="5"/>
  <c r="M259" i="5"/>
  <c r="BL258" i="5"/>
  <c r="BB258" i="5"/>
  <c r="AS258" i="5"/>
  <c r="AJ258" i="5"/>
  <c r="AA258" i="5"/>
  <c r="R258" i="5"/>
  <c r="I258" i="5"/>
  <c r="BH257" i="5"/>
  <c r="AX257" i="5"/>
  <c r="AF257" i="5"/>
  <c r="W257" i="5"/>
  <c r="N257" i="5"/>
  <c r="BM256" i="5"/>
  <c r="BD256" i="5"/>
  <c r="AT256" i="5"/>
  <c r="AB256" i="5"/>
  <c r="S256" i="5"/>
  <c r="J256" i="5"/>
  <c r="BI255" i="5"/>
  <c r="AZ255" i="5"/>
  <c r="AP255" i="5"/>
  <c r="AG255" i="5"/>
  <c r="X255" i="5"/>
  <c r="O255" i="5"/>
  <c r="BN254" i="5"/>
  <c r="BE254" i="5"/>
  <c r="AV254" i="5"/>
  <c r="AC254" i="5"/>
  <c r="T254" i="5"/>
  <c r="K254" i="5"/>
  <c r="BJ253" i="5"/>
  <c r="BA253" i="5"/>
  <c r="AR253" i="5"/>
  <c r="Y253" i="5"/>
  <c r="P253" i="5"/>
  <c r="G253" i="5"/>
  <c r="BF252" i="5"/>
  <c r="AW252" i="5"/>
  <c r="AN252" i="5"/>
  <c r="AD252" i="5"/>
  <c r="U252" i="5"/>
  <c r="L252" i="5"/>
  <c r="BK251" i="5"/>
  <c r="BB251" i="5"/>
  <c r="AS251" i="5"/>
  <c r="AJ251" i="5"/>
  <c r="Z251" i="5"/>
  <c r="Q251" i="5"/>
  <c r="H251" i="5"/>
  <c r="BG250" i="5"/>
  <c r="AX250" i="5"/>
  <c r="AO250" i="5"/>
  <c r="V250" i="5"/>
  <c r="M250" i="5"/>
  <c r="BL249" i="5"/>
  <c r="BC249" i="5"/>
  <c r="AT249" i="5"/>
  <c r="AK249" i="5"/>
  <c r="AB249" i="5"/>
  <c r="R249" i="5"/>
  <c r="I249" i="5"/>
  <c r="BH248" i="5"/>
  <c r="AY248" i="5"/>
  <c r="AP248" i="5"/>
  <c r="AG248" i="5"/>
  <c r="X248" i="5"/>
  <c r="N248" i="5"/>
  <c r="BM247" i="5"/>
  <c r="BD247" i="5"/>
  <c r="AU247" i="5"/>
  <c r="AL247" i="5"/>
  <c r="T247" i="5"/>
  <c r="J247" i="5"/>
  <c r="BI246" i="5"/>
  <c r="AZ246" i="5"/>
  <c r="AQ246" i="5"/>
  <c r="AH246" i="5"/>
  <c r="Y246" i="5"/>
  <c r="P246" i="5"/>
  <c r="BN245" i="5"/>
  <c r="BE245" i="5"/>
  <c r="AV245" i="5"/>
  <c r="AM245" i="5"/>
  <c r="AD245" i="5"/>
  <c r="U245" i="5"/>
  <c r="L245" i="5"/>
  <c r="BJ244" i="5"/>
  <c r="BA244" i="5"/>
  <c r="AR244" i="5"/>
  <c r="AI244" i="5"/>
  <c r="Q244" i="5"/>
  <c r="H244" i="5"/>
  <c r="BF243" i="5"/>
  <c r="AW243" i="5"/>
  <c r="AN243" i="5"/>
  <c r="AE243" i="5"/>
  <c r="V243" i="5"/>
  <c r="M243" i="5"/>
  <c r="BL242" i="5"/>
  <c r="BB242" i="5"/>
  <c r="AS242" i="5"/>
  <c r="AJ242" i="5"/>
  <c r="AA242" i="5"/>
  <c r="R242" i="5"/>
  <c r="I242" i="5"/>
  <c r="BH241" i="5"/>
  <c r="AX241" i="5"/>
  <c r="AO241" i="5"/>
  <c r="AF241" i="5"/>
  <c r="N241" i="5"/>
  <c r="BM240" i="5"/>
  <c r="BD240" i="5"/>
  <c r="AT240" i="5"/>
  <c r="AK240" i="5"/>
  <c r="AB240" i="5"/>
  <c r="S240" i="5"/>
  <c r="J240" i="5"/>
  <c r="BI239" i="5"/>
  <c r="AZ239" i="5"/>
  <c r="AP239" i="5"/>
  <c r="AG239" i="5"/>
  <c r="X239" i="5"/>
  <c r="O239" i="5"/>
  <c r="BN238" i="5"/>
  <c r="BE238" i="5"/>
  <c r="AV238" i="5"/>
  <c r="AL238" i="5"/>
  <c r="AC238" i="5"/>
  <c r="K238" i="5"/>
  <c r="BJ237" i="5"/>
  <c r="BA237" i="5"/>
  <c r="AR237" i="5"/>
  <c r="AH237" i="5"/>
  <c r="Y237" i="5"/>
  <c r="P237" i="5"/>
  <c r="G237" i="5"/>
  <c r="BF236" i="5"/>
  <c r="AW236" i="5"/>
  <c r="AN236" i="5"/>
  <c r="AD236" i="5"/>
  <c r="U236" i="5"/>
  <c r="L236" i="5"/>
  <c r="BK235" i="5"/>
  <c r="BB235" i="5"/>
  <c r="AS235" i="5"/>
  <c r="AJ235" i="5"/>
  <c r="Z235" i="5"/>
  <c r="H235" i="5"/>
  <c r="BG234" i="5"/>
  <c r="AX234" i="5"/>
  <c r="AO234" i="5"/>
  <c r="AF234" i="5"/>
  <c r="V234" i="5"/>
  <c r="M234" i="5"/>
  <c r="BL233" i="5"/>
  <c r="BC233" i="5"/>
  <c r="AT233" i="5"/>
  <c r="AK233" i="5"/>
  <c r="AB233" i="5"/>
  <c r="R233" i="5"/>
  <c r="I233" i="5"/>
  <c r="BH232" i="5"/>
  <c r="AY232" i="5"/>
  <c r="AP232" i="5"/>
  <c r="AG232" i="5"/>
  <c r="X232" i="5"/>
  <c r="BM231" i="5"/>
  <c r="BD231" i="5"/>
  <c r="AU231" i="5"/>
  <c r="AL231" i="5"/>
  <c r="AC231" i="5"/>
  <c r="T231" i="5"/>
  <c r="J231" i="5"/>
  <c r="BI230" i="5"/>
  <c r="AZ230" i="5"/>
  <c r="AQ230" i="5"/>
  <c r="AH230" i="5"/>
  <c r="Y230" i="5"/>
  <c r="P230" i="5"/>
  <c r="BN229" i="5"/>
  <c r="BE229" i="5"/>
  <c r="AV229" i="5"/>
  <c r="AM229" i="5"/>
  <c r="AD229" i="5"/>
  <c r="U229" i="5"/>
  <c r="BJ228" i="5"/>
  <c r="BA228" i="5"/>
  <c r="AR228" i="5"/>
  <c r="AI228" i="5"/>
  <c r="Z228" i="5"/>
  <c r="Q228" i="5"/>
  <c r="H228" i="5"/>
  <c r="C373" i="5"/>
  <c r="C366" i="5"/>
  <c r="AD347" i="5"/>
  <c r="BB346" i="5"/>
  <c r="R346" i="5"/>
  <c r="AP345" i="5"/>
  <c r="AD344" i="5"/>
  <c r="BC343" i="5"/>
  <c r="R343" i="5"/>
  <c r="AP342" i="5"/>
  <c r="AD341" i="5"/>
  <c r="BC340" i="5"/>
  <c r="R340" i="5"/>
  <c r="AQ339" i="5"/>
  <c r="AD338" i="5"/>
  <c r="BC337" i="5"/>
  <c r="R337" i="5"/>
  <c r="AQ336" i="5"/>
  <c r="AG335" i="5"/>
  <c r="BJ334" i="5"/>
  <c r="AD334" i="5"/>
  <c r="BG333" i="5"/>
  <c r="AA333" i="5"/>
  <c r="X332" i="5"/>
  <c r="U331" i="5"/>
  <c r="R330" i="5"/>
  <c r="AU329" i="5"/>
  <c r="O329" i="5"/>
  <c r="AR328" i="5"/>
  <c r="L328" i="5"/>
  <c r="AO327" i="5"/>
  <c r="I327" i="5"/>
  <c r="AL326" i="5"/>
  <c r="AI325" i="5"/>
  <c r="BL324" i="5"/>
  <c r="AF324" i="5"/>
  <c r="BI323" i="5"/>
  <c r="AC323" i="5"/>
  <c r="BF322" i="5"/>
  <c r="Z322" i="5"/>
  <c r="BC321" i="5"/>
  <c r="W321" i="5"/>
  <c r="AZ320" i="5"/>
  <c r="T320" i="5"/>
  <c r="AW319" i="5"/>
  <c r="Q319" i="5"/>
  <c r="AT318" i="5"/>
  <c r="N318" i="5"/>
  <c r="AQ317" i="5"/>
  <c r="K317" i="5"/>
  <c r="H316" i="5"/>
  <c r="BN314" i="5"/>
  <c r="AT314" i="5"/>
  <c r="Y314" i="5"/>
  <c r="BK313" i="5"/>
  <c r="AQ313" i="5"/>
  <c r="V313" i="5"/>
  <c r="BH312" i="5"/>
  <c r="AN312" i="5"/>
  <c r="S312" i="5"/>
  <c r="BE311" i="5"/>
  <c r="AN311" i="5"/>
  <c r="X311" i="5"/>
  <c r="H311" i="5"/>
  <c r="BA310" i="5"/>
  <c r="AK310" i="5"/>
  <c r="U310" i="5"/>
  <c r="BN309" i="5"/>
  <c r="BA309" i="5"/>
  <c r="AM309" i="5"/>
  <c r="AA309" i="5"/>
  <c r="N309" i="5"/>
  <c r="BK308" i="5"/>
  <c r="AX308" i="5"/>
  <c r="AJ308" i="5"/>
  <c r="X308" i="5"/>
  <c r="K308" i="5"/>
  <c r="BH307" i="5"/>
  <c r="AU307" i="5"/>
  <c r="AG307" i="5"/>
  <c r="U307" i="5"/>
  <c r="H307" i="5"/>
  <c r="BE306" i="5"/>
  <c r="AR306" i="5"/>
  <c r="R306" i="5"/>
  <c r="BN305" i="5"/>
  <c r="BB305" i="5"/>
  <c r="AO305" i="5"/>
  <c r="O305" i="5"/>
  <c r="BK304" i="5"/>
  <c r="AY304" i="5"/>
  <c r="AL304" i="5"/>
  <c r="L304" i="5"/>
  <c r="BH303" i="5"/>
  <c r="AV303" i="5"/>
  <c r="AI303" i="5"/>
  <c r="U303" i="5"/>
  <c r="I303" i="5"/>
  <c r="BE302" i="5"/>
  <c r="AS302" i="5"/>
  <c r="AF302" i="5"/>
  <c r="R302" i="5"/>
  <c r="BB301" i="5"/>
  <c r="AP301" i="5"/>
  <c r="AC301" i="5"/>
  <c r="O301" i="5"/>
  <c r="BL300" i="5"/>
  <c r="AY300" i="5"/>
  <c r="AM300" i="5"/>
  <c r="Z300" i="5"/>
  <c r="L300" i="5"/>
  <c r="BI299" i="5"/>
  <c r="AV299" i="5"/>
  <c r="AJ299" i="5"/>
  <c r="I299" i="5"/>
  <c r="BF298" i="5"/>
  <c r="AS298" i="5"/>
  <c r="AG298" i="5"/>
  <c r="BC297" i="5"/>
  <c r="AP297" i="5"/>
  <c r="AD297" i="5"/>
  <c r="BL296" i="5"/>
  <c r="AZ296" i="5"/>
  <c r="AM296" i="5"/>
  <c r="AA296" i="5"/>
  <c r="N296" i="5"/>
  <c r="BI295" i="5"/>
  <c r="AW295" i="5"/>
  <c r="AJ295" i="5"/>
  <c r="X295" i="5"/>
  <c r="K295" i="5"/>
  <c r="BF294" i="5"/>
  <c r="AT294" i="5"/>
  <c r="AG294" i="5"/>
  <c r="U294" i="5"/>
  <c r="H294" i="5"/>
  <c r="BC293" i="5"/>
  <c r="AQ293" i="5"/>
  <c r="AD293" i="5"/>
  <c r="R293" i="5"/>
  <c r="BN292" i="5"/>
  <c r="AZ292" i="5"/>
  <c r="AN292" i="5"/>
  <c r="AB292" i="5"/>
  <c r="R292" i="5"/>
  <c r="G292" i="5"/>
  <c r="BE291" i="5"/>
  <c r="AU291" i="5"/>
  <c r="AJ291" i="5"/>
  <c r="Y291" i="5"/>
  <c r="BM290" i="5"/>
  <c r="BB290" i="5"/>
  <c r="AR290" i="5"/>
  <c r="AG290" i="5"/>
  <c r="V290" i="5"/>
  <c r="BJ289" i="5"/>
  <c r="AY289" i="5"/>
  <c r="AO289" i="5"/>
  <c r="AD289" i="5"/>
  <c r="S289" i="5"/>
  <c r="BD286" i="5"/>
  <c r="AS286" i="5"/>
  <c r="AI286" i="5"/>
  <c r="X286" i="5"/>
  <c r="M286" i="5"/>
  <c r="BK285" i="5"/>
  <c r="AZ285" i="5"/>
  <c r="AO285" i="5"/>
  <c r="AE285" i="5"/>
  <c r="T285" i="5"/>
  <c r="I285" i="5"/>
  <c r="BG284" i="5"/>
  <c r="AV284" i="5"/>
  <c r="AK284" i="5"/>
  <c r="AA284" i="5"/>
  <c r="P284" i="5"/>
  <c r="BC283" i="5"/>
  <c r="AR283" i="5"/>
  <c r="AG283" i="5"/>
  <c r="W283" i="5"/>
  <c r="L283" i="5"/>
  <c r="BI282" i="5"/>
  <c r="AY282" i="5"/>
  <c r="AN282" i="5"/>
  <c r="AC282" i="5"/>
  <c r="S282" i="5"/>
  <c r="H282" i="5"/>
  <c r="BE281" i="5"/>
  <c r="AU281" i="5"/>
  <c r="AJ281" i="5"/>
  <c r="Y281" i="5"/>
  <c r="O281" i="5"/>
  <c r="BA280" i="5"/>
  <c r="AQ280" i="5"/>
  <c r="AF280" i="5"/>
  <c r="U280" i="5"/>
  <c r="K280" i="5"/>
  <c r="AW279" i="5"/>
  <c r="AM279" i="5"/>
  <c r="AB279" i="5"/>
  <c r="Q279" i="5"/>
  <c r="G279" i="5"/>
  <c r="BD278" i="5"/>
  <c r="AS278" i="5"/>
  <c r="AI278" i="5"/>
  <c r="X278" i="5"/>
  <c r="M278" i="5"/>
  <c r="BK277" i="5"/>
  <c r="AZ277" i="5"/>
  <c r="AO277" i="5"/>
  <c r="AE277" i="5"/>
  <c r="T277" i="5"/>
  <c r="I277" i="5"/>
  <c r="AV276" i="5"/>
  <c r="AK276" i="5"/>
  <c r="AA276" i="5"/>
  <c r="P276" i="5"/>
  <c r="BM275" i="5"/>
  <c r="AR275" i="5"/>
  <c r="AG275" i="5"/>
  <c r="W275" i="5"/>
  <c r="L275" i="5"/>
  <c r="BI274" i="5"/>
  <c r="AY274" i="5"/>
  <c r="AN274" i="5"/>
  <c r="AC274" i="5"/>
  <c r="S274" i="5"/>
  <c r="H274" i="5"/>
  <c r="AU273" i="5"/>
  <c r="AJ273" i="5"/>
  <c r="Y273" i="5"/>
  <c r="O273" i="5"/>
  <c r="BL272" i="5"/>
  <c r="AQ272" i="5"/>
  <c r="AF272" i="5"/>
  <c r="U272" i="5"/>
  <c r="K272" i="5"/>
  <c r="BH271" i="5"/>
  <c r="AW271" i="5"/>
  <c r="AM271" i="5"/>
  <c r="AB271" i="5"/>
  <c r="Q271" i="5"/>
  <c r="G271" i="5"/>
  <c r="BD270" i="5"/>
  <c r="AS270" i="5"/>
  <c r="AI270" i="5"/>
  <c r="X270" i="5"/>
  <c r="M270" i="5"/>
  <c r="BK269" i="5"/>
  <c r="AO269" i="5"/>
  <c r="AE269" i="5"/>
  <c r="T269" i="5"/>
  <c r="I269" i="5"/>
  <c r="BG268" i="5"/>
  <c r="AK268" i="5"/>
  <c r="AA268" i="5"/>
  <c r="P268" i="5"/>
  <c r="BM267" i="5"/>
  <c r="BC267" i="5"/>
  <c r="AR267" i="5"/>
  <c r="AG267" i="5"/>
  <c r="W267" i="5"/>
  <c r="L267" i="5"/>
  <c r="BI266" i="5"/>
  <c r="AY266" i="5"/>
  <c r="AN266" i="5"/>
  <c r="AD266" i="5"/>
  <c r="U266" i="5"/>
  <c r="L266" i="5"/>
  <c r="BK265" i="5"/>
  <c r="BB265" i="5"/>
  <c r="C384" i="5"/>
  <c r="BM347" i="5"/>
  <c r="AC347" i="5"/>
  <c r="BA346" i="5"/>
  <c r="Q346" i="5"/>
  <c r="AO345" i="5"/>
  <c r="AC344" i="5"/>
  <c r="BA343" i="5"/>
  <c r="Q343" i="5"/>
  <c r="AO342" i="5"/>
  <c r="BN341" i="5"/>
  <c r="AC341" i="5"/>
  <c r="BB340" i="5"/>
  <c r="Q340" i="5"/>
  <c r="AO339" i="5"/>
  <c r="BN338" i="5"/>
  <c r="AC338" i="5"/>
  <c r="BB337" i="5"/>
  <c r="Q337" i="5"/>
  <c r="AP336" i="5"/>
  <c r="BN335" i="5"/>
  <c r="AF335" i="5"/>
  <c r="BI334" i="5"/>
  <c r="AC334" i="5"/>
  <c r="BF333" i="5"/>
  <c r="Z333" i="5"/>
  <c r="W332" i="5"/>
  <c r="T331" i="5"/>
  <c r="Q330" i="5"/>
  <c r="AT329" i="5"/>
  <c r="N329" i="5"/>
  <c r="AQ328" i="5"/>
  <c r="K328" i="5"/>
  <c r="AN327" i="5"/>
  <c r="H327" i="5"/>
  <c r="AK326" i="5"/>
  <c r="BN325" i="5"/>
  <c r="AH325" i="5"/>
  <c r="BK324" i="5"/>
  <c r="AE324" i="5"/>
  <c r="BH323" i="5"/>
  <c r="AB323" i="5"/>
  <c r="BE322" i="5"/>
  <c r="Y322" i="5"/>
  <c r="BB321" i="5"/>
  <c r="V321" i="5"/>
  <c r="AY320" i="5"/>
  <c r="S320" i="5"/>
  <c r="AV319" i="5"/>
  <c r="P319" i="5"/>
  <c r="AS318" i="5"/>
  <c r="M318" i="5"/>
  <c r="AP317" i="5"/>
  <c r="J317" i="5"/>
  <c r="G316" i="5"/>
  <c r="BM314" i="5"/>
  <c r="AP314" i="5"/>
  <c r="V314" i="5"/>
  <c r="BJ313" i="5"/>
  <c r="AM313" i="5"/>
  <c r="S313" i="5"/>
  <c r="BG312" i="5"/>
  <c r="P312" i="5"/>
  <c r="BD311" i="5"/>
  <c r="AK311" i="5"/>
  <c r="U311" i="5"/>
  <c r="BN310" i="5"/>
  <c r="AX310" i="5"/>
  <c r="R310" i="5"/>
  <c r="BK309" i="5"/>
  <c r="AY309" i="5"/>
  <c r="AL309" i="5"/>
  <c r="Z309" i="5"/>
  <c r="M309" i="5"/>
  <c r="BH308" i="5"/>
  <c r="AV308" i="5"/>
  <c r="AI308" i="5"/>
  <c r="W308" i="5"/>
  <c r="J308" i="5"/>
  <c r="BE307" i="5"/>
  <c r="AS307" i="5"/>
  <c r="AF307" i="5"/>
  <c r="T307" i="5"/>
  <c r="G307" i="5"/>
  <c r="BB306" i="5"/>
  <c r="AP306" i="5"/>
  <c r="Q306" i="5"/>
  <c r="BM305" i="5"/>
  <c r="AY305" i="5"/>
  <c r="AM305" i="5"/>
  <c r="N305" i="5"/>
  <c r="BJ304" i="5"/>
  <c r="AV304" i="5"/>
  <c r="AJ304" i="5"/>
  <c r="K304" i="5"/>
  <c r="BG303" i="5"/>
  <c r="AS303" i="5"/>
  <c r="AG303" i="5"/>
  <c r="T303" i="5"/>
  <c r="H303" i="5"/>
  <c r="BD302" i="5"/>
  <c r="AP302" i="5"/>
  <c r="AD302" i="5"/>
  <c r="Q302" i="5"/>
  <c r="BN301" i="5"/>
  <c r="BA301" i="5"/>
  <c r="AM301" i="5"/>
  <c r="AA301" i="5"/>
  <c r="N301" i="5"/>
  <c r="BK300" i="5"/>
  <c r="AX300" i="5"/>
  <c r="AJ300" i="5"/>
  <c r="K300" i="5"/>
  <c r="BH299" i="5"/>
  <c r="AU299" i="5"/>
  <c r="AG299" i="5"/>
  <c r="H299" i="5"/>
  <c r="R299" i="5" s="1"/>
  <c r="BE298" i="5"/>
  <c r="AR298" i="5"/>
  <c r="AD298" i="5"/>
  <c r="BN297" i="5"/>
  <c r="BB297" i="5"/>
  <c r="AO297" i="5"/>
  <c r="AA297" i="5"/>
  <c r="O297" i="5"/>
  <c r="BK296" i="5"/>
  <c r="AY296" i="5"/>
  <c r="AL296" i="5"/>
  <c r="X296" i="5"/>
  <c r="L296" i="5"/>
  <c r="BH295" i="5"/>
  <c r="AV295" i="5"/>
  <c r="AI295" i="5"/>
  <c r="U295" i="5"/>
  <c r="I295" i="5"/>
  <c r="BE294" i="5"/>
  <c r="AS294" i="5"/>
  <c r="AF294" i="5"/>
  <c r="BB293" i="5"/>
  <c r="AP293" i="5"/>
  <c r="AC293" i="5"/>
  <c r="BL292" i="5"/>
  <c r="AY292" i="5"/>
  <c r="AM292" i="5"/>
  <c r="AA292" i="5"/>
  <c r="BN291" i="5"/>
  <c r="BD291" i="5"/>
  <c r="AS291" i="5"/>
  <c r="AH291" i="5"/>
  <c r="X291" i="5"/>
  <c r="BK290" i="5"/>
  <c r="BA290" i="5"/>
  <c r="AP290" i="5"/>
  <c r="AE290" i="5"/>
  <c r="U290" i="5"/>
  <c r="BH289" i="5"/>
  <c r="AX289" i="5"/>
  <c r="AM289" i="5"/>
  <c r="AB289" i="5"/>
  <c r="R289" i="5"/>
  <c r="G289" i="5"/>
  <c r="I289" i="5" s="1"/>
  <c r="BM286" i="5"/>
  <c r="BB286" i="5"/>
  <c r="AR286" i="5"/>
  <c r="AG286" i="5"/>
  <c r="V286" i="5"/>
  <c r="L286" i="5"/>
  <c r="BI285" i="5"/>
  <c r="AX285" i="5"/>
  <c r="AN285" i="5"/>
  <c r="AC285" i="5"/>
  <c r="R285" i="5"/>
  <c r="H285" i="5"/>
  <c r="BE284" i="5"/>
  <c r="AT284" i="5"/>
  <c r="AJ284" i="5"/>
  <c r="Y284" i="5"/>
  <c r="N284" i="5"/>
  <c r="BA283" i="5"/>
  <c r="AP283" i="5"/>
  <c r="AF283" i="5"/>
  <c r="U283" i="5"/>
  <c r="J283" i="5"/>
  <c r="BH282" i="5"/>
  <c r="AW282" i="5"/>
  <c r="AL282" i="5"/>
  <c r="AB282" i="5"/>
  <c r="Q282" i="5"/>
  <c r="BN281" i="5"/>
  <c r="BD281" i="5"/>
  <c r="AS281" i="5"/>
  <c r="AH281" i="5"/>
  <c r="X281" i="5"/>
  <c r="M281" i="5"/>
  <c r="AZ280" i="5"/>
  <c r="AO280" i="5"/>
  <c r="AD280" i="5"/>
  <c r="T280" i="5"/>
  <c r="I280" i="5"/>
  <c r="BF279" i="5"/>
  <c r="AV279" i="5"/>
  <c r="AK279" i="5"/>
  <c r="Z279" i="5"/>
  <c r="P279" i="5"/>
  <c r="BM278" i="5"/>
  <c r="BB278" i="5"/>
  <c r="AR278" i="5"/>
  <c r="AG278" i="5"/>
  <c r="V278" i="5"/>
  <c r="L278" i="5"/>
  <c r="AX277" i="5"/>
  <c r="AN277" i="5"/>
  <c r="AC277" i="5"/>
  <c r="C379" i="5"/>
  <c r="BE347" i="5"/>
  <c r="U347" i="5"/>
  <c r="AS346" i="5"/>
  <c r="I346" i="5"/>
  <c r="AG345" i="5"/>
  <c r="BF344" i="5"/>
  <c r="U344" i="5"/>
  <c r="AS343" i="5"/>
  <c r="I343" i="5"/>
  <c r="AG342" i="5"/>
  <c r="BF341" i="5"/>
  <c r="U341" i="5"/>
  <c r="AT340" i="5"/>
  <c r="I340" i="5"/>
  <c r="BG340" i="5" s="1"/>
  <c r="AG339" i="5"/>
  <c r="U338" i="5"/>
  <c r="AT337" i="5"/>
  <c r="I337" i="5"/>
  <c r="AH336" i="5"/>
  <c r="Y335" i="5"/>
  <c r="V334" i="5"/>
  <c r="AY333" i="5"/>
  <c r="S333" i="5"/>
  <c r="AV332" i="5"/>
  <c r="P332" i="5"/>
  <c r="AS331" i="5"/>
  <c r="M331" i="5"/>
  <c r="AP330" i="5"/>
  <c r="J330" i="5"/>
  <c r="AM329" i="5"/>
  <c r="G329" i="5"/>
  <c r="AJ328" i="5"/>
  <c r="BM327" i="5"/>
  <c r="AG327" i="5"/>
  <c r="BJ326" i="5"/>
  <c r="AD326" i="5"/>
  <c r="BG325" i="5"/>
  <c r="AA325" i="5"/>
  <c r="BD324" i="5"/>
  <c r="X324" i="5"/>
  <c r="BA323" i="5"/>
  <c r="U323" i="5"/>
  <c r="AX322" i="5"/>
  <c r="R322" i="5"/>
  <c r="AU321" i="5"/>
  <c r="O321" i="5"/>
  <c r="L320" i="5"/>
  <c r="I319" i="5"/>
  <c r="AL319" i="5" s="1"/>
  <c r="AI317" i="5"/>
  <c r="BL316" i="5"/>
  <c r="AF316" i="5"/>
  <c r="BI315" i="5"/>
  <c r="AC315" i="5"/>
  <c r="BJ314" i="5"/>
  <c r="AO314" i="5"/>
  <c r="R314" i="5"/>
  <c r="BG313" i="5"/>
  <c r="AL313" i="5"/>
  <c r="O313" i="5"/>
  <c r="BD312" i="5"/>
  <c r="L312" i="5"/>
  <c r="BA311" i="5"/>
  <c r="S311" i="5"/>
  <c r="BL310" i="5"/>
  <c r="AV310" i="5"/>
  <c r="P310" i="5"/>
  <c r="BJ309" i="5"/>
  <c r="AX309" i="5"/>
  <c r="AK309" i="5"/>
  <c r="W309" i="5"/>
  <c r="K309" i="5"/>
  <c r="BG308" i="5"/>
  <c r="AU308" i="5"/>
  <c r="AH308" i="5"/>
  <c r="T308" i="5"/>
  <c r="H308" i="5"/>
  <c r="BD307" i="5"/>
  <c r="AR307" i="5"/>
  <c r="Q307" i="5"/>
  <c r="BN306" i="5"/>
  <c r="BA306" i="5"/>
  <c r="AO306" i="5"/>
  <c r="N306" i="5"/>
  <c r="BK305" i="5"/>
  <c r="AX305" i="5"/>
  <c r="AL305" i="5"/>
  <c r="K305" i="5"/>
  <c r="BH304" i="5"/>
  <c r="AU304" i="5"/>
  <c r="AI304" i="5"/>
  <c r="V304" i="5"/>
  <c r="H304" i="5"/>
  <c r="BE303" i="5"/>
  <c r="AR303" i="5"/>
  <c r="AF303" i="5"/>
  <c r="S303" i="5"/>
  <c r="BN302" i="5"/>
  <c r="BB302" i="5"/>
  <c r="AO302" i="5"/>
  <c r="AC302" i="5"/>
  <c r="P302" i="5"/>
  <c r="BK301" i="5"/>
  <c r="AY301" i="5"/>
  <c r="AL301" i="5"/>
  <c r="Z301" i="5"/>
  <c r="M301" i="5"/>
  <c r="BH300" i="5"/>
  <c r="AV300" i="5"/>
  <c r="AI300" i="5"/>
  <c r="J300" i="5"/>
  <c r="BE299" i="5"/>
  <c r="AS299" i="5"/>
  <c r="AF299" i="5"/>
  <c r="G299" i="5"/>
  <c r="BB298" i="5"/>
  <c r="AP298" i="5"/>
  <c r="AC298" i="5"/>
  <c r="BM297" i="5"/>
  <c r="AY297" i="5"/>
  <c r="AM297" i="5"/>
  <c r="Z297" i="5"/>
  <c r="N297" i="5"/>
  <c r="BJ296" i="5"/>
  <c r="AV296" i="5"/>
  <c r="AJ296" i="5"/>
  <c r="W296" i="5"/>
  <c r="K296" i="5"/>
  <c r="BG295" i="5"/>
  <c r="AS295" i="5"/>
  <c r="AG295" i="5"/>
  <c r="T295" i="5"/>
  <c r="H295" i="5"/>
  <c r="BD294" i="5"/>
  <c r="AP294" i="5"/>
  <c r="AD294" i="5"/>
  <c r="BN293" i="5"/>
  <c r="BA293" i="5"/>
  <c r="AM293" i="5"/>
  <c r="AA293" i="5"/>
  <c r="BK292" i="5"/>
  <c r="AX292" i="5"/>
  <c r="AJ292" i="5"/>
  <c r="Z292" i="5"/>
  <c r="BM291" i="5"/>
  <c r="BC291" i="5"/>
  <c r="AR291" i="5"/>
  <c r="AG291" i="5"/>
  <c r="W291" i="5"/>
  <c r="BJ290" i="5"/>
  <c r="AZ290" i="5"/>
  <c r="AO290" i="5"/>
  <c r="AD290" i="5"/>
  <c r="T290" i="5"/>
  <c r="BG289" i="5"/>
  <c r="AW289" i="5"/>
  <c r="AL289" i="5"/>
  <c r="AA289" i="5"/>
  <c r="Q289" i="5"/>
  <c r="C288" i="5"/>
  <c r="BL286" i="5"/>
  <c r="BA286" i="5"/>
  <c r="AQ286" i="5"/>
  <c r="AF286" i="5"/>
  <c r="U286" i="5"/>
  <c r="K286" i="5"/>
  <c r="BH285" i="5"/>
  <c r="AW285" i="5"/>
  <c r="AM285" i="5"/>
  <c r="AB285" i="5"/>
  <c r="Q285" i="5"/>
  <c r="G285" i="5"/>
  <c r="BD284" i="5"/>
  <c r="AS284" i="5"/>
  <c r="AI284" i="5"/>
  <c r="X284" i="5"/>
  <c r="M284" i="5"/>
  <c r="AZ283" i="5"/>
  <c r="AO283" i="5"/>
  <c r="AE283" i="5"/>
  <c r="T283" i="5"/>
  <c r="I283" i="5"/>
  <c r="BG282" i="5"/>
  <c r="AV282" i="5"/>
  <c r="AK282" i="5"/>
  <c r="AA282" i="5"/>
  <c r="P282" i="5"/>
  <c r="BC281" i="5"/>
  <c r="AR281" i="5"/>
  <c r="AG281" i="5"/>
  <c r="W281" i="5"/>
  <c r="L281" i="5"/>
  <c r="AY280" i="5"/>
  <c r="AN280" i="5"/>
  <c r="AC280" i="5"/>
  <c r="S280" i="5"/>
  <c r="H280" i="5"/>
  <c r="BE279" i="5"/>
  <c r="AU279" i="5"/>
  <c r="AJ279" i="5"/>
  <c r="Y279" i="5"/>
  <c r="O279" i="5"/>
  <c r="BL278" i="5"/>
  <c r="BA278" i="5"/>
  <c r="AQ278" i="5"/>
  <c r="AF278" i="5"/>
  <c r="U278" i="5"/>
  <c r="K278" i="5"/>
  <c r="C357" i="5"/>
  <c r="BD347" i="5"/>
  <c r="T347" i="5"/>
  <c r="AR346" i="5"/>
  <c r="H346" i="5"/>
  <c r="AF345" i="5"/>
  <c r="BD344" i="5"/>
  <c r="T344" i="5"/>
  <c r="AR343" i="5"/>
  <c r="H343" i="5"/>
  <c r="AF342" i="5"/>
  <c r="BE341" i="5"/>
  <c r="T341" i="5"/>
  <c r="AR340" i="5"/>
  <c r="H340" i="5"/>
  <c r="BG279" i="5" s="1"/>
  <c r="AF339" i="5"/>
  <c r="T338" i="5"/>
  <c r="AS337" i="5"/>
  <c r="H337" i="5"/>
  <c r="AF336" i="5"/>
  <c r="X335" i="5"/>
  <c r="U334" i="5"/>
  <c r="AX333" i="5"/>
  <c r="R333" i="5"/>
  <c r="AU332" i="5"/>
  <c r="O332" i="5"/>
  <c r="AR331" i="5"/>
  <c r="L331" i="5"/>
  <c r="AO330" i="5"/>
  <c r="I330" i="5"/>
  <c r="AL329" i="5"/>
  <c r="AI328" i="5"/>
  <c r="BL327" i="5"/>
  <c r="AF327" i="5"/>
  <c r="BI326" i="5"/>
  <c r="AC326" i="5"/>
  <c r="BF325" i="5"/>
  <c r="Z325" i="5"/>
  <c r="BC324" i="5"/>
  <c r="W324" i="5"/>
  <c r="AZ323" i="5"/>
  <c r="T323" i="5"/>
  <c r="AW322" i="5"/>
  <c r="Q322" i="5"/>
  <c r="AT321" i="5"/>
  <c r="N321" i="5"/>
  <c r="K320" i="5"/>
  <c r="H319" i="5"/>
  <c r="BN317" i="5"/>
  <c r="AH317" i="5"/>
  <c r="BK316" i="5"/>
  <c r="AE316" i="5"/>
  <c r="BH315" i="5"/>
  <c r="AB315" i="5"/>
  <c r="BF314" i="5"/>
  <c r="Q314" i="5"/>
  <c r="BC313" i="5"/>
  <c r="N313" i="5"/>
  <c r="AZ312" i="5"/>
  <c r="K312" i="5"/>
  <c r="AW311" i="5"/>
  <c r="Q311" i="5"/>
  <c r="BJ310" i="5"/>
  <c r="AT310" i="5"/>
  <c r="N310" i="5"/>
  <c r="BI309" i="5"/>
  <c r="AU309" i="5"/>
  <c r="AI309" i="5"/>
  <c r="V309" i="5"/>
  <c r="J309" i="5"/>
  <c r="BF308" i="5"/>
  <c r="AR308" i="5"/>
  <c r="S308" i="5"/>
  <c r="G308" i="5"/>
  <c r="BC307" i="5"/>
  <c r="AO307" i="5"/>
  <c r="P307" i="5"/>
  <c r="BM306" i="5"/>
  <c r="AZ306" i="5"/>
  <c r="AL306" i="5"/>
  <c r="M306" i="5"/>
  <c r="BJ305" i="5"/>
  <c r="AW305" i="5"/>
  <c r="AI305" i="5"/>
  <c r="W305" i="5"/>
  <c r="J305" i="5"/>
  <c r="BG304" i="5"/>
  <c r="AT304" i="5"/>
  <c r="AF304" i="5"/>
  <c r="T304" i="5"/>
  <c r="G304" i="5"/>
  <c r="BD303" i="5"/>
  <c r="AQ303" i="5"/>
  <c r="AC303" i="5"/>
  <c r="Q303" i="5"/>
  <c r="BM302" i="5"/>
  <c r="BA302" i="5"/>
  <c r="AN302" i="5"/>
  <c r="N302" i="5"/>
  <c r="BJ301" i="5"/>
  <c r="AX301" i="5"/>
  <c r="AK301" i="5"/>
  <c r="K301" i="5"/>
  <c r="BG300" i="5"/>
  <c r="AU300" i="5"/>
  <c r="AH300" i="5"/>
  <c r="H300" i="5"/>
  <c r="BD299" i="5"/>
  <c r="AR299" i="5"/>
  <c r="AE299" i="5"/>
  <c r="Q299" i="5"/>
  <c r="BN298" i="5"/>
  <c r="BA298" i="5"/>
  <c r="AO298" i="5"/>
  <c r="AB298" i="5"/>
  <c r="N298" i="5"/>
  <c r="BK297" i="5"/>
  <c r="AX297" i="5"/>
  <c r="AL297" i="5"/>
  <c r="Y297" i="5"/>
  <c r="K297" i="5"/>
  <c r="BH296" i="5"/>
  <c r="AU296" i="5"/>
  <c r="AI296" i="5"/>
  <c r="V296" i="5"/>
  <c r="H296" i="5"/>
  <c r="O235" i="5" s="1"/>
  <c r="BE295" i="5"/>
  <c r="AR295" i="5"/>
  <c r="AF295" i="5"/>
  <c r="BN294" i="5"/>
  <c r="BB294" i="5"/>
  <c r="AO294" i="5"/>
  <c r="AC294" i="5"/>
  <c r="BK293" i="5"/>
  <c r="AY293" i="5"/>
  <c r="AL293" i="5"/>
  <c r="Z293" i="5"/>
  <c r="BH292" i="5"/>
  <c r="AV292" i="5"/>
  <c r="AI292" i="5"/>
  <c r="X292" i="5"/>
  <c r="BL291" i="5"/>
  <c r="BA291" i="5"/>
  <c r="AP291" i="5"/>
  <c r="AF291" i="5"/>
  <c r="U291" i="5"/>
  <c r="J291" i="5"/>
  <c r="BI290" i="5"/>
  <c r="AX290" i="5"/>
  <c r="AM290" i="5"/>
  <c r="AC290" i="5"/>
  <c r="R290" i="5"/>
  <c r="G290" i="5"/>
  <c r="BF289" i="5"/>
  <c r="AU289" i="5"/>
  <c r="AJ289" i="5"/>
  <c r="Z289" i="5"/>
  <c r="O289" i="5"/>
  <c r="BJ286" i="5"/>
  <c r="AZ286" i="5"/>
  <c r="AO286" i="5"/>
  <c r="AD286" i="5"/>
  <c r="T286" i="5"/>
  <c r="I286" i="5"/>
  <c r="BF285" i="5"/>
  <c r="AV285" i="5"/>
  <c r="AK285" i="5"/>
  <c r="AV347" i="5"/>
  <c r="L347" i="5"/>
  <c r="AJ346" i="5"/>
  <c r="BI345" i="5"/>
  <c r="X345" i="5"/>
  <c r="AV344" i="5"/>
  <c r="L344" i="5"/>
  <c r="AJ343" i="5"/>
  <c r="X342" i="5"/>
  <c r="AW341" i="5"/>
  <c r="L341" i="5"/>
  <c r="AJ340" i="5"/>
  <c r="X339" i="5"/>
  <c r="AW338" i="5"/>
  <c r="L338" i="5"/>
  <c r="AK337" i="5"/>
  <c r="BI336" i="5"/>
  <c r="X336" i="5"/>
  <c r="AW335" i="5"/>
  <c r="Q335" i="5"/>
  <c r="AT334" i="5"/>
  <c r="N334" i="5"/>
  <c r="AQ333" i="5"/>
  <c r="K333" i="5"/>
  <c r="AN332" i="5"/>
  <c r="H332" i="5"/>
  <c r="AK331" i="5"/>
  <c r="BN330" i="5"/>
  <c r="AH330" i="5"/>
  <c r="BK329" i="5"/>
  <c r="AE329" i="5"/>
  <c r="BH328" i="5"/>
  <c r="AB328" i="5"/>
  <c r="BE327" i="5"/>
  <c r="Y327" i="5"/>
  <c r="BB326" i="5"/>
  <c r="V326" i="5"/>
  <c r="AY325" i="5"/>
  <c r="S325" i="5"/>
  <c r="P324" i="5"/>
  <c r="M323" i="5"/>
  <c r="J322" i="5"/>
  <c r="AM321" i="5"/>
  <c r="G321" i="5"/>
  <c r="AJ320" i="5"/>
  <c r="BM319" i="5"/>
  <c r="AG319" i="5"/>
  <c r="BJ318" i="5"/>
  <c r="AD318" i="5"/>
  <c r="BG317" i="5"/>
  <c r="AA317" i="5"/>
  <c r="BD316" i="5"/>
  <c r="X316" i="5"/>
  <c r="BA315" i="5"/>
  <c r="U315" i="5"/>
  <c r="BE314" i="5"/>
  <c r="N314" i="5"/>
  <c r="BB313" i="5"/>
  <c r="AE313" i="5"/>
  <c r="K313" i="5"/>
  <c r="AY312" i="5"/>
  <c r="AB312" i="5"/>
  <c r="H312" i="5"/>
  <c r="AE312" i="5" s="1"/>
  <c r="AV311" i="5"/>
  <c r="P311" i="5"/>
  <c r="BI310" i="5"/>
  <c r="AS310" i="5"/>
  <c r="M310" i="5"/>
  <c r="BG309" i="5"/>
  <c r="AT309" i="5"/>
  <c r="AH309" i="5"/>
  <c r="U309" i="5"/>
  <c r="G309" i="5"/>
  <c r="BD308" i="5"/>
  <c r="AQ308" i="5"/>
  <c r="R308" i="5"/>
  <c r="BM307" i="5"/>
  <c r="BA307" i="5"/>
  <c r="AN307" i="5"/>
  <c r="O307" i="5"/>
  <c r="BJ306" i="5"/>
  <c r="AX306" i="5"/>
  <c r="AK306" i="5"/>
  <c r="L306" i="5"/>
  <c r="BG305" i="5"/>
  <c r="AU305" i="5"/>
  <c r="AH305" i="5"/>
  <c r="V305" i="5"/>
  <c r="I305" i="5"/>
  <c r="BD304" i="5"/>
  <c r="AR304" i="5"/>
  <c r="AE304" i="5"/>
  <c r="S304" i="5"/>
  <c r="BA303" i="5"/>
  <c r="AO303" i="5"/>
  <c r="AB303" i="5"/>
  <c r="P303" i="5"/>
  <c r="BL302" i="5"/>
  <c r="AX302" i="5"/>
  <c r="AL302" i="5"/>
  <c r="M302" i="5"/>
  <c r="BI301" i="5"/>
  <c r="AU301" i="5"/>
  <c r="AI301" i="5"/>
  <c r="J301" i="5"/>
  <c r="BF300" i="5"/>
  <c r="AR300" i="5"/>
  <c r="AF300" i="5"/>
  <c r="G300" i="5"/>
  <c r="BC299" i="5"/>
  <c r="AO299" i="5"/>
  <c r="AC299" i="5"/>
  <c r="P299" i="5"/>
  <c r="BM298" i="5"/>
  <c r="AZ298" i="5"/>
  <c r="AL298" i="5"/>
  <c r="Z298" i="5"/>
  <c r="M298" i="5"/>
  <c r="BJ297" i="5"/>
  <c r="AW297" i="5"/>
  <c r="AI297" i="5"/>
  <c r="W297" i="5"/>
  <c r="J297" i="5"/>
  <c r="BG296" i="5"/>
  <c r="AT296" i="5"/>
  <c r="AF296" i="5"/>
  <c r="G296" i="5"/>
  <c r="BD295" i="5"/>
  <c r="AQ295" i="5"/>
  <c r="AC295" i="5"/>
  <c r="BM294" i="5"/>
  <c r="BA294" i="5"/>
  <c r="AN294" i="5"/>
  <c r="Z294" i="5"/>
  <c r="BJ293" i="5"/>
  <c r="AX293" i="5"/>
  <c r="AK293" i="5"/>
  <c r="W293" i="5"/>
  <c r="K293" i="5"/>
  <c r="L293" i="5" s="1"/>
  <c r="BG292" i="5"/>
  <c r="AU292" i="5"/>
  <c r="AH292" i="5"/>
  <c r="W292" i="5"/>
  <c r="BK291" i="5"/>
  <c r="AZ291" i="5"/>
  <c r="AO291" i="5"/>
  <c r="AE291" i="5"/>
  <c r="T291" i="5"/>
  <c r="I291" i="5"/>
  <c r="BH290" i="5"/>
  <c r="AW290" i="5"/>
  <c r="AL290" i="5"/>
  <c r="AB290" i="5"/>
  <c r="Q290" i="5"/>
  <c r="BE289" i="5"/>
  <c r="AT289" i="5"/>
  <c r="AI289" i="5"/>
  <c r="Y289" i="5"/>
  <c r="N289" i="5"/>
  <c r="BI286" i="5"/>
  <c r="AY286" i="5"/>
  <c r="AN286" i="5"/>
  <c r="AC286" i="5"/>
  <c r="S286" i="5"/>
  <c r="H286" i="5"/>
  <c r="BE285" i="5"/>
  <c r="AU285" i="5"/>
  <c r="AJ285" i="5"/>
  <c r="Y285" i="5"/>
  <c r="O285" i="5"/>
  <c r="BA284" i="5"/>
  <c r="AQ284" i="5"/>
  <c r="AF284" i="5"/>
  <c r="U284" i="5"/>
  <c r="K284" i="5"/>
  <c r="BH283" i="5"/>
  <c r="AW283" i="5"/>
  <c r="AM283" i="5"/>
  <c r="AB283" i="5"/>
  <c r="Q283" i="5"/>
  <c r="G283" i="5"/>
  <c r="BD282" i="5"/>
  <c r="AS282" i="5"/>
  <c r="AI282" i="5"/>
  <c r="X282" i="5"/>
  <c r="M282" i="5"/>
  <c r="AZ281" i="5"/>
  <c r="AO281" i="5"/>
  <c r="AE281" i="5"/>
  <c r="T281" i="5"/>
  <c r="I281" i="5"/>
  <c r="BG280" i="5"/>
  <c r="AV280" i="5"/>
  <c r="AK280" i="5"/>
  <c r="AA280" i="5"/>
  <c r="P280" i="5"/>
  <c r="BM279" i="5"/>
  <c r="BC279" i="5"/>
  <c r="AR279" i="5"/>
  <c r="AG279" i="5"/>
  <c r="W279" i="5"/>
  <c r="L279" i="5"/>
  <c r="AY278" i="5"/>
  <c r="AN278" i="5"/>
  <c r="AC278" i="5"/>
  <c r="S278" i="5"/>
  <c r="H278" i="5"/>
  <c r="AU277" i="5"/>
  <c r="AJ277" i="5"/>
  <c r="Y277" i="5"/>
  <c r="O277" i="5"/>
  <c r="BL276" i="5"/>
  <c r="BA276" i="5"/>
  <c r="AQ276" i="5"/>
  <c r="AF276" i="5"/>
  <c r="U276" i="5"/>
  <c r="K276" i="5"/>
  <c r="BH275" i="5"/>
  <c r="AW275" i="5"/>
  <c r="AM275" i="5"/>
  <c r="AB275" i="5"/>
  <c r="Q275" i="5"/>
  <c r="G275" i="5"/>
  <c r="AS274" i="5"/>
  <c r="AI274" i="5"/>
  <c r="X274" i="5"/>
  <c r="M274" i="5"/>
  <c r="BK273" i="5"/>
  <c r="AZ273" i="5"/>
  <c r="AO273" i="5"/>
  <c r="AE273" i="5"/>
  <c r="T273" i="5"/>
  <c r="I273" i="5"/>
  <c r="BG272" i="5"/>
  <c r="AV272" i="5"/>
  <c r="AK272" i="5"/>
  <c r="AA272" i="5"/>
  <c r="P272" i="5"/>
  <c r="BM271" i="5"/>
  <c r="AR271" i="5"/>
  <c r="AG271" i="5"/>
  <c r="W271" i="5"/>
  <c r="L271" i="5"/>
  <c r="BI270" i="5"/>
  <c r="AN270" i="5"/>
  <c r="AC270" i="5"/>
  <c r="S270" i="5"/>
  <c r="H270" i="5"/>
  <c r="BE269" i="5"/>
  <c r="AU269" i="5"/>
  <c r="AJ269" i="5"/>
  <c r="Y269" i="5"/>
  <c r="O269" i="5"/>
  <c r="BL268" i="5"/>
  <c r="BA268" i="5"/>
  <c r="AQ268" i="5"/>
  <c r="AF268" i="5"/>
  <c r="U268" i="5"/>
  <c r="K268" i="5"/>
  <c r="BH267" i="5"/>
  <c r="AM267" i="5"/>
  <c r="AB267" i="5"/>
  <c r="Q267" i="5"/>
  <c r="G267" i="5"/>
  <c r="BD266" i="5"/>
  <c r="AS266" i="5"/>
  <c r="AI266" i="5"/>
  <c r="Z266" i="5"/>
  <c r="Q266" i="5"/>
  <c r="H266" i="5"/>
  <c r="BF265" i="5"/>
  <c r="AN265" i="5"/>
  <c r="AE265" i="5"/>
  <c r="V265" i="5"/>
  <c r="M265" i="5"/>
  <c r="BL264" i="5"/>
  <c r="BB264" i="5"/>
  <c r="AJ264" i="5"/>
  <c r="AA264" i="5"/>
  <c r="R264" i="5"/>
  <c r="I264" i="5"/>
  <c r="BH263" i="5"/>
  <c r="AX263" i="5"/>
  <c r="AO263" i="5"/>
  <c r="AF263" i="5"/>
  <c r="W263" i="5"/>
  <c r="N263" i="5"/>
  <c r="BM262" i="5"/>
  <c r="BD262" i="5"/>
  <c r="AK262" i="5"/>
  <c r="AB262" i="5"/>
  <c r="S262" i="5"/>
  <c r="J262" i="5"/>
  <c r="BI261" i="5"/>
  <c r="AZ261" i="5"/>
  <c r="AG261" i="5"/>
  <c r="X261" i="5"/>
  <c r="O261" i="5"/>
  <c r="BN260" i="5"/>
  <c r="BE260" i="5"/>
  <c r="AV260" i="5"/>
  <c r="AL260" i="5"/>
  <c r="AC260" i="5"/>
  <c r="T260" i="5"/>
  <c r="K260" i="5"/>
  <c r="BJ259" i="5"/>
  <c r="BA259" i="5"/>
  <c r="AR259" i="5"/>
  <c r="AH259" i="5"/>
  <c r="Y259" i="5"/>
  <c r="P259" i="5"/>
  <c r="G259" i="5"/>
  <c r="BF258" i="5"/>
  <c r="AW258" i="5"/>
  <c r="AD258" i="5"/>
  <c r="U258" i="5"/>
  <c r="L258" i="5"/>
  <c r="BK257" i="5"/>
  <c r="BB257" i="5"/>
  <c r="AS257" i="5"/>
  <c r="AJ257" i="5"/>
  <c r="Z257" i="5"/>
  <c r="Q257" i="5"/>
  <c r="H257" i="5"/>
  <c r="BG256" i="5"/>
  <c r="AX256" i="5"/>
  <c r="AO256" i="5"/>
  <c r="AF256" i="5"/>
  <c r="V256" i="5"/>
  <c r="M256" i="5"/>
  <c r="BL255" i="5"/>
  <c r="BC255" i="5"/>
  <c r="AT255" i="5"/>
  <c r="AB255" i="5"/>
  <c r="R255" i="5"/>
  <c r="I255" i="5"/>
  <c r="BH254" i="5"/>
  <c r="AY254" i="5"/>
  <c r="AP254" i="5"/>
  <c r="AG254" i="5"/>
  <c r="X254" i="5"/>
  <c r="N254" i="5"/>
  <c r="BM253" i="5"/>
  <c r="BD253" i="5"/>
  <c r="AU253" i="5"/>
  <c r="AL253" i="5"/>
  <c r="AC253" i="5"/>
  <c r="T253" i="5"/>
  <c r="J253" i="5"/>
  <c r="BI252" i="5"/>
  <c r="AZ252" i="5"/>
  <c r="AQ252" i="5"/>
  <c r="Y252" i="5"/>
  <c r="P252" i="5"/>
  <c r="BN251" i="5"/>
  <c r="BE251" i="5"/>
  <c r="AV251" i="5"/>
  <c r="AM251" i="5"/>
  <c r="AD251" i="5"/>
  <c r="U251" i="5"/>
  <c r="L251" i="5"/>
  <c r="BJ250" i="5"/>
  <c r="BA250" i="5"/>
  <c r="AR250" i="5"/>
  <c r="AI250" i="5"/>
  <c r="Z250" i="5"/>
  <c r="Q250" i="5"/>
  <c r="H250" i="5"/>
  <c r="BF249" i="5"/>
  <c r="AW249" i="5"/>
  <c r="AN249" i="5"/>
  <c r="V249" i="5"/>
  <c r="M249" i="5"/>
  <c r="BL248" i="5"/>
  <c r="BB248" i="5"/>
  <c r="AS248" i="5"/>
  <c r="AJ248" i="5"/>
  <c r="AA248" i="5"/>
  <c r="R248" i="5"/>
  <c r="I248" i="5"/>
  <c r="BH247" i="5"/>
  <c r="AX247" i="5"/>
  <c r="AO247" i="5"/>
  <c r="AF247" i="5"/>
  <c r="W247" i="5"/>
  <c r="N247" i="5"/>
  <c r="BM246" i="5"/>
  <c r="BD246" i="5"/>
  <c r="AT246" i="5"/>
  <c r="AK246" i="5"/>
  <c r="S246" i="5"/>
  <c r="J246" i="5"/>
  <c r="BI245" i="5"/>
  <c r="AZ245" i="5"/>
  <c r="AP245" i="5"/>
  <c r="AG245" i="5"/>
  <c r="X245" i="5"/>
  <c r="O245" i="5"/>
  <c r="BN244" i="5"/>
  <c r="BE244" i="5"/>
  <c r="AV244" i="5"/>
  <c r="AL244" i="5"/>
  <c r="AC244" i="5"/>
  <c r="T244" i="5"/>
  <c r="K244" i="5"/>
  <c r="BJ243" i="5"/>
  <c r="BA243" i="5"/>
  <c r="AR243" i="5"/>
  <c r="AH243" i="5"/>
  <c r="P243" i="5"/>
  <c r="G243" i="5"/>
  <c r="BF242" i="5"/>
  <c r="AW242" i="5"/>
  <c r="AN242" i="5"/>
  <c r="AD242" i="5"/>
  <c r="U242" i="5"/>
  <c r="L242" i="5"/>
  <c r="BK241" i="5"/>
  <c r="BB241" i="5"/>
  <c r="AS241" i="5"/>
  <c r="AJ241" i="5"/>
  <c r="Z241" i="5"/>
  <c r="Q241" i="5"/>
  <c r="H241" i="5"/>
  <c r="BG240" i="5"/>
  <c r="AX240" i="5"/>
  <c r="AO240" i="5"/>
  <c r="AF240" i="5"/>
  <c r="M240" i="5"/>
  <c r="BL239" i="5"/>
  <c r="BC239" i="5"/>
  <c r="AT239" i="5"/>
  <c r="AK239" i="5"/>
  <c r="AB239" i="5"/>
  <c r="R239" i="5"/>
  <c r="I239" i="5"/>
  <c r="BH238" i="5"/>
  <c r="AY238" i="5"/>
  <c r="AP238" i="5"/>
  <c r="AG238" i="5"/>
  <c r="X238" i="5"/>
  <c r="N238" i="5"/>
  <c r="BM237" i="5"/>
  <c r="BD237" i="5"/>
  <c r="AU237" i="5"/>
  <c r="AL237" i="5"/>
  <c r="AC237" i="5"/>
  <c r="J237" i="5"/>
  <c r="BI236" i="5"/>
  <c r="AZ236" i="5"/>
  <c r="AQ236" i="5"/>
  <c r="AH236" i="5"/>
  <c r="Y236" i="5"/>
  <c r="P236" i="5"/>
  <c r="BN235" i="5"/>
  <c r="BE235" i="5"/>
  <c r="AV235" i="5"/>
  <c r="AM235" i="5"/>
  <c r="AD235" i="5"/>
  <c r="U235" i="5"/>
  <c r="L235" i="5"/>
  <c r="BJ234" i="5"/>
  <c r="BA234" i="5"/>
  <c r="AR234" i="5"/>
  <c r="AI234" i="5"/>
  <c r="Z234" i="5"/>
  <c r="H234" i="5"/>
  <c r="BF233" i="5"/>
  <c r="AW233" i="5"/>
  <c r="AN233" i="5"/>
  <c r="AE233" i="5"/>
  <c r="V233" i="5"/>
  <c r="BL232" i="5"/>
  <c r="BB232" i="5"/>
  <c r="AS232" i="5"/>
  <c r="AJ232" i="5"/>
  <c r="AA232" i="5"/>
  <c r="R232" i="5"/>
  <c r="I232" i="5"/>
  <c r="BH231" i="5"/>
  <c r="AX231" i="5"/>
  <c r="AO231" i="5"/>
  <c r="AF231" i="5"/>
  <c r="W231" i="5"/>
  <c r="BM230" i="5"/>
  <c r="BD230" i="5"/>
  <c r="AT230" i="5"/>
  <c r="AK230" i="5"/>
  <c r="AB230" i="5"/>
  <c r="S230" i="5"/>
  <c r="J230" i="5"/>
  <c r="BI229" i="5"/>
  <c r="AZ229" i="5"/>
  <c r="AP229" i="5"/>
  <c r="AG229" i="5"/>
  <c r="X229" i="5"/>
  <c r="O229" i="5"/>
  <c r="BN228" i="5"/>
  <c r="BE228" i="5"/>
  <c r="AV228" i="5"/>
  <c r="AL228" i="5"/>
  <c r="AC228" i="5"/>
  <c r="T228" i="5"/>
  <c r="AI343" i="5"/>
  <c r="AV338" i="5"/>
  <c r="M334" i="5"/>
  <c r="BA334" i="5" s="1"/>
  <c r="BJ329" i="5"/>
  <c r="AX325" i="5"/>
  <c r="AL321" i="5"/>
  <c r="Z317" i="5"/>
  <c r="AY313" i="5"/>
  <c r="M311" i="5"/>
  <c r="S309" i="5"/>
  <c r="AM307" i="5"/>
  <c r="BF305" i="5"/>
  <c r="P304" i="5"/>
  <c r="AK302" i="5"/>
  <c r="BD300" i="5"/>
  <c r="O299" i="5"/>
  <c r="AH297" i="5"/>
  <c r="BA295" i="5"/>
  <c r="AF292" i="5"/>
  <c r="H291" i="5"/>
  <c r="AR289" i="5"/>
  <c r="BH286" i="5"/>
  <c r="AH285" i="5"/>
  <c r="AZ284" i="5"/>
  <c r="I284" i="5"/>
  <c r="Z283" i="5"/>
  <c r="AR282" i="5"/>
  <c r="R281" i="5"/>
  <c r="AJ280" i="5"/>
  <c r="BA279" i="5"/>
  <c r="J279" i="5"/>
  <c r="AB278" i="5"/>
  <c r="AW277" i="5"/>
  <c r="X277" i="5"/>
  <c r="BJ276" i="5"/>
  <c r="AO276" i="5"/>
  <c r="T276" i="5"/>
  <c r="AK275" i="5"/>
  <c r="P275" i="5"/>
  <c r="AG274" i="5"/>
  <c r="L274" i="5"/>
  <c r="AX273" i="5"/>
  <c r="AC273" i="5"/>
  <c r="H273" i="5"/>
  <c r="AT272" i="5"/>
  <c r="Y272" i="5"/>
  <c r="BL271" i="5"/>
  <c r="AP271" i="5"/>
  <c r="U271" i="5"/>
  <c r="BH270" i="5"/>
  <c r="AL270" i="5"/>
  <c r="Q270" i="5"/>
  <c r="BD269" i="5"/>
  <c r="AH269" i="5"/>
  <c r="M269" i="5"/>
  <c r="AD268" i="5"/>
  <c r="I268" i="5"/>
  <c r="Z267" i="5"/>
  <c r="BM266" i="5"/>
  <c r="AR266" i="5"/>
  <c r="Y266" i="5"/>
  <c r="BN265" i="5"/>
  <c r="AF265" i="5"/>
  <c r="P265" i="5"/>
  <c r="BJ264" i="5"/>
  <c r="AF264" i="5"/>
  <c r="S264" i="5"/>
  <c r="BK263" i="5"/>
  <c r="AW263" i="5"/>
  <c r="AH263" i="5"/>
  <c r="R263" i="5"/>
  <c r="BN262" i="5"/>
  <c r="AX262" i="5"/>
  <c r="AJ262" i="5"/>
  <c r="U262" i="5"/>
  <c r="BM261" i="5"/>
  <c r="BA261" i="5"/>
  <c r="AK261" i="5"/>
  <c r="W261" i="5"/>
  <c r="H261" i="5"/>
  <c r="AZ260" i="5"/>
  <c r="X260" i="5"/>
  <c r="J260" i="5"/>
  <c r="BC259" i="5"/>
  <c r="Z259" i="5"/>
  <c r="J259" i="5"/>
  <c r="BE258" i="5"/>
  <c r="Z258" i="5"/>
  <c r="M258" i="5"/>
  <c r="BE257" i="5"/>
  <c r="AR257" i="5"/>
  <c r="AC257" i="5"/>
  <c r="M257" i="5"/>
  <c r="BH256" i="5"/>
  <c r="AR256" i="5"/>
  <c r="AD256" i="5"/>
  <c r="P256" i="5"/>
  <c r="BH255" i="5"/>
  <c r="AU255" i="5"/>
  <c r="AE255" i="5"/>
  <c r="Q255" i="5"/>
  <c r="BJ254" i="5"/>
  <c r="AT254" i="5"/>
  <c r="AH254" i="5"/>
  <c r="R254" i="5"/>
  <c r="BL253" i="5"/>
  <c r="AW253" i="5"/>
  <c r="U253" i="5"/>
  <c r="BM252" i="5"/>
  <c r="AY252" i="5"/>
  <c r="T252" i="5"/>
  <c r="H252" i="5"/>
  <c r="AZ251" i="5"/>
  <c r="AL251" i="5"/>
  <c r="W251" i="5"/>
  <c r="G251" i="5"/>
  <c r="BB250" i="5"/>
  <c r="AL250" i="5"/>
  <c r="Y250" i="5"/>
  <c r="J250" i="5"/>
  <c r="BB249" i="5"/>
  <c r="AO249" i="5"/>
  <c r="Y249" i="5"/>
  <c r="L249" i="5"/>
  <c r="BE248" i="5"/>
  <c r="AO248" i="5"/>
  <c r="L248" i="5"/>
  <c r="BF247" i="5"/>
  <c r="AR247" i="5"/>
  <c r="O247" i="5"/>
  <c r="BG246" i="5"/>
  <c r="AS246" i="5"/>
  <c r="N246" i="5"/>
  <c r="BJ245" i="5"/>
  <c r="AT245" i="5"/>
  <c r="AF245" i="5"/>
  <c r="Q245" i="5"/>
  <c r="BI244" i="5"/>
  <c r="AW244" i="5"/>
  <c r="AG244" i="5"/>
  <c r="S244" i="5"/>
  <c r="BL243" i="5"/>
  <c r="AV243" i="5"/>
  <c r="AJ243" i="5"/>
  <c r="T243" i="5"/>
  <c r="BN242" i="5"/>
  <c r="AY242" i="5"/>
  <c r="AI242" i="5"/>
  <c r="BN241" i="5"/>
  <c r="BA241" i="5"/>
  <c r="AL241" i="5"/>
  <c r="I241" i="5"/>
  <c r="BA240" i="5"/>
  <c r="AN240" i="5"/>
  <c r="Y240" i="5"/>
  <c r="I240" i="5"/>
  <c r="BD239" i="5"/>
  <c r="AN239" i="5"/>
  <c r="Z239" i="5"/>
  <c r="L239" i="5"/>
  <c r="BD238" i="5"/>
  <c r="AQ238" i="5"/>
  <c r="AA238" i="5"/>
  <c r="M238" i="5"/>
  <c r="BF237" i="5"/>
  <c r="AP237" i="5"/>
  <c r="AD237" i="5"/>
  <c r="N237" i="5"/>
  <c r="BH236" i="5"/>
  <c r="AS236" i="5"/>
  <c r="AC236" i="5"/>
  <c r="BI235" i="5"/>
  <c r="AU235" i="5"/>
  <c r="AF235" i="5"/>
  <c r="BL234" i="5"/>
  <c r="AV234" i="5"/>
  <c r="AH234" i="5"/>
  <c r="S234" i="5"/>
  <c r="BK233" i="5"/>
  <c r="AX233" i="5"/>
  <c r="AH233" i="5"/>
  <c r="U233" i="5"/>
  <c r="BN232" i="5"/>
  <c r="AX232" i="5"/>
  <c r="AK232" i="5"/>
  <c r="U232" i="5"/>
  <c r="H232" i="5"/>
  <c r="BA231" i="5"/>
  <c r="AK231" i="5"/>
  <c r="X231" i="5"/>
  <c r="H231" i="5"/>
  <c r="BB230" i="5"/>
  <c r="AN230" i="5"/>
  <c r="X230" i="5"/>
  <c r="BC229" i="5"/>
  <c r="AO229" i="5"/>
  <c r="Z229" i="5"/>
  <c r="BF228" i="5"/>
  <c r="AP228" i="5"/>
  <c r="AB228" i="5"/>
  <c r="M228" i="5"/>
  <c r="AU347" i="5"/>
  <c r="BH342" i="5"/>
  <c r="K338" i="5"/>
  <c r="BE338" i="5" s="1"/>
  <c r="AP333" i="5"/>
  <c r="AD329" i="5"/>
  <c r="R325" i="5"/>
  <c r="BC316" i="5"/>
  <c r="AD313" i="5"/>
  <c r="BF310" i="5"/>
  <c r="Y307" i="5"/>
  <c r="AT305" i="5"/>
  <c r="BM303" i="5"/>
  <c r="AQ300" i="5"/>
  <c r="BJ298" i="5"/>
  <c r="V297" i="5"/>
  <c r="AO295" i="5"/>
  <c r="BI293" i="5"/>
  <c r="U292" i="5"/>
  <c r="BF290" i="5"/>
  <c r="AH289" i="5"/>
  <c r="AW286" i="5"/>
  <c r="Z285" i="5"/>
  <c r="AR284" i="5"/>
  <c r="BI283" i="5"/>
  <c r="R283" i="5"/>
  <c r="AJ282" i="5"/>
  <c r="BA281" i="5"/>
  <c r="J281" i="5"/>
  <c r="AB280" i="5"/>
  <c r="AS279" i="5"/>
  <c r="T278" i="5"/>
  <c r="AV277" i="5"/>
  <c r="R277" i="5"/>
  <c r="AJ276" i="5"/>
  <c r="N276" i="5"/>
  <c r="BA275" i="5"/>
  <c r="AF275" i="5"/>
  <c r="J275" i="5"/>
  <c r="AW274" i="5"/>
  <c r="AB274" i="5"/>
  <c r="BN273" i="5"/>
  <c r="AS273" i="5"/>
  <c r="X273" i="5"/>
  <c r="BJ272" i="5"/>
  <c r="AO272" i="5"/>
  <c r="T272" i="5"/>
  <c r="BF271" i="5"/>
  <c r="AK271" i="5"/>
  <c r="P271" i="5"/>
  <c r="AG270" i="5"/>
  <c r="L270" i="5"/>
  <c r="AC269" i="5"/>
  <c r="H269" i="5"/>
  <c r="AT268" i="5"/>
  <c r="Y268" i="5"/>
  <c r="BL267" i="5"/>
  <c r="AP267" i="5"/>
  <c r="U267" i="5"/>
  <c r="BH266" i="5"/>
  <c r="AL266" i="5"/>
  <c r="T266" i="5"/>
  <c r="BJ265" i="5"/>
  <c r="AR265" i="5"/>
  <c r="AD265" i="5"/>
  <c r="O265" i="5"/>
  <c r="BG264" i="5"/>
  <c r="AD264" i="5"/>
  <c r="Q264" i="5"/>
  <c r="BJ263" i="5"/>
  <c r="AG263" i="5"/>
  <c r="Q263" i="5"/>
  <c r="BL262" i="5"/>
  <c r="AW262" i="5"/>
  <c r="AG262" i="5"/>
  <c r="T262" i="5"/>
  <c r="BL261" i="5"/>
  <c r="AX261" i="5"/>
  <c r="AJ261" i="5"/>
  <c r="T261" i="5"/>
  <c r="G261" i="5"/>
  <c r="AY260" i="5"/>
  <c r="AK260" i="5"/>
  <c r="V260" i="5"/>
  <c r="BN259" i="5"/>
  <c r="BB259" i="5"/>
  <c r="AL259" i="5"/>
  <c r="X259" i="5"/>
  <c r="I259" i="5"/>
  <c r="BA258" i="5"/>
  <c r="Y258" i="5"/>
  <c r="K258" i="5"/>
  <c r="BD257" i="5"/>
  <c r="AB257" i="5"/>
  <c r="L257" i="5"/>
  <c r="BF256" i="5"/>
  <c r="AQ256" i="5"/>
  <c r="AA256" i="5"/>
  <c r="N256" i="5"/>
  <c r="BF255" i="5"/>
  <c r="AS255" i="5"/>
  <c r="AD255" i="5"/>
  <c r="N255" i="5"/>
  <c r="BI254" i="5"/>
  <c r="AS254" i="5"/>
  <c r="AF254" i="5"/>
  <c r="Q254" i="5"/>
  <c r="BI253" i="5"/>
  <c r="AV253" i="5"/>
  <c r="AF253" i="5"/>
  <c r="R253" i="5"/>
  <c r="BL252" i="5"/>
  <c r="AV252" i="5"/>
  <c r="S252" i="5"/>
  <c r="BM251" i="5"/>
  <c r="AX251" i="5"/>
  <c r="V251" i="5"/>
  <c r="BN250" i="5"/>
  <c r="AZ250" i="5"/>
  <c r="AK250" i="5"/>
  <c r="U250" i="5"/>
  <c r="I250" i="5"/>
  <c r="BA249" i="5"/>
  <c r="AM249" i="5"/>
  <c r="X249" i="5"/>
  <c r="H249" i="5"/>
  <c r="BD248" i="5"/>
  <c r="AN248" i="5"/>
  <c r="Z248" i="5"/>
  <c r="K248" i="5"/>
  <c r="BC247" i="5"/>
  <c r="AP247" i="5"/>
  <c r="Z247" i="5"/>
  <c r="M247" i="5"/>
  <c r="BF246" i="5"/>
  <c r="AP246" i="5"/>
  <c r="M246" i="5"/>
  <c r="BH245" i="5"/>
  <c r="AS245" i="5"/>
  <c r="P245" i="5"/>
  <c r="BH244" i="5"/>
  <c r="AT244" i="5"/>
  <c r="AF244" i="5"/>
  <c r="P244" i="5"/>
  <c r="BK243" i="5"/>
  <c r="AU243" i="5"/>
  <c r="AG243" i="5"/>
  <c r="R243" i="5"/>
  <c r="BJ242" i="5"/>
  <c r="AX242" i="5"/>
  <c r="AH242" i="5"/>
  <c r="T242" i="5"/>
  <c r="BM241" i="5"/>
  <c r="AW241" i="5"/>
  <c r="AK241" i="5"/>
  <c r="G241" i="5"/>
  <c r="AZ240" i="5"/>
  <c r="AJ240" i="5"/>
  <c r="H240" i="5"/>
  <c r="BB239" i="5"/>
  <c r="AM239" i="5"/>
  <c r="J239" i="5"/>
  <c r="BB238" i="5"/>
  <c r="AO238" i="5"/>
  <c r="Z238" i="5"/>
  <c r="J238" i="5"/>
  <c r="BE237" i="5"/>
  <c r="AO237" i="5"/>
  <c r="AB237" i="5"/>
  <c r="M237" i="5"/>
  <c r="BE236" i="5"/>
  <c r="AR236" i="5"/>
  <c r="AB236" i="5"/>
  <c r="N236" i="5"/>
  <c r="BH235" i="5"/>
  <c r="AR235" i="5"/>
  <c r="AE235" i="5"/>
  <c r="BI234" i="5"/>
  <c r="AT234" i="5"/>
  <c r="AD234" i="5"/>
  <c r="BJ233" i="5"/>
  <c r="AV233" i="5"/>
  <c r="AG233" i="5"/>
  <c r="BM232" i="5"/>
  <c r="AW232" i="5"/>
  <c r="AI232" i="5"/>
  <c r="T232" i="5"/>
  <c r="BL231" i="5"/>
  <c r="AZ231" i="5"/>
  <c r="AJ231" i="5"/>
  <c r="V231" i="5"/>
  <c r="G231" i="5"/>
  <c r="AY230" i="5"/>
  <c r="AL230" i="5"/>
  <c r="V230" i="5"/>
  <c r="I230" i="5"/>
  <c r="BB229" i="5"/>
  <c r="AL229" i="5"/>
  <c r="Y229" i="5"/>
  <c r="BD228" i="5"/>
  <c r="AO228" i="5"/>
  <c r="Y228" i="5"/>
  <c r="K347" i="5"/>
  <c r="W342" i="5"/>
  <c r="AI337" i="5"/>
  <c r="J333" i="5"/>
  <c r="BG328" i="5"/>
  <c r="AI320" i="5"/>
  <c r="W316" i="5"/>
  <c r="G313" i="5"/>
  <c r="AP310" i="5"/>
  <c r="BC308" i="5"/>
  <c r="M307" i="5"/>
  <c r="AG305" i="5"/>
  <c r="AZ303" i="5"/>
  <c r="J302" i="5"/>
  <c r="AE300" i="5"/>
  <c r="AX298" i="5"/>
  <c r="I297" i="5"/>
  <c r="AB295" i="5"/>
  <c r="AU293" i="5"/>
  <c r="AU290" i="5"/>
  <c r="W289" i="5"/>
  <c r="AL286" i="5"/>
  <c r="X285" i="5"/>
  <c r="AO284" i="5"/>
  <c r="BF283" i="5"/>
  <c r="P283" i="5"/>
  <c r="AG282" i="5"/>
  <c r="AX281" i="5"/>
  <c r="H281" i="5"/>
  <c r="Y280" i="5"/>
  <c r="AP279" i="5"/>
  <c r="Q278" i="5"/>
  <c r="AS277" i="5"/>
  <c r="Q277" i="5"/>
  <c r="AI276" i="5"/>
  <c r="M276" i="5"/>
  <c r="AZ275" i="5"/>
  <c r="AE275" i="5"/>
  <c r="I275" i="5"/>
  <c r="AV274" i="5"/>
  <c r="AA274" i="5"/>
  <c r="BM273" i="5"/>
  <c r="AR273" i="5"/>
  <c r="W273" i="5"/>
  <c r="BI272" i="5"/>
  <c r="AN272" i="5"/>
  <c r="S272" i="5"/>
  <c r="BE271" i="5"/>
  <c r="AJ271" i="5"/>
  <c r="O271" i="5"/>
  <c r="AF270" i="5"/>
  <c r="K270" i="5"/>
  <c r="AB269" i="5"/>
  <c r="G269" i="5"/>
  <c r="AS268" i="5"/>
  <c r="X268" i="5"/>
  <c r="BK267" i="5"/>
  <c r="AO267" i="5"/>
  <c r="T267" i="5"/>
  <c r="BG266" i="5"/>
  <c r="AK266" i="5"/>
  <c r="S266" i="5"/>
  <c r="BI265" i="5"/>
  <c r="AP265" i="5"/>
  <c r="Z265" i="5"/>
  <c r="N265" i="5"/>
  <c r="BF264" i="5"/>
  <c r="AC264" i="5"/>
  <c r="M264" i="5"/>
  <c r="BI263" i="5"/>
  <c r="AE263" i="5"/>
  <c r="P263" i="5"/>
  <c r="BH262" i="5"/>
  <c r="AV262" i="5"/>
  <c r="AF262" i="5"/>
  <c r="R262" i="5"/>
  <c r="BK261" i="5"/>
  <c r="AU261" i="5"/>
  <c r="AH261" i="5"/>
  <c r="R261" i="5"/>
  <c r="BM260" i="5"/>
  <c r="AX260" i="5"/>
  <c r="AH260" i="5"/>
  <c r="U260" i="5"/>
  <c r="BM259" i="5"/>
  <c r="AZ259" i="5"/>
  <c r="AK259" i="5"/>
  <c r="U259" i="5"/>
  <c r="H259" i="5"/>
  <c r="AZ258" i="5"/>
  <c r="X258" i="5"/>
  <c r="H258" i="5"/>
  <c r="BC257" i="5"/>
  <c r="Y257" i="5"/>
  <c r="J257" i="5"/>
  <c r="BB256" i="5"/>
  <c r="AP256" i="5"/>
  <c r="Z256" i="5"/>
  <c r="L256" i="5"/>
  <c r="BE255" i="5"/>
  <c r="AO255" i="5"/>
  <c r="AC255" i="5"/>
  <c r="M255" i="5"/>
  <c r="BG254" i="5"/>
  <c r="AR254" i="5"/>
  <c r="AB254" i="5"/>
  <c r="P254" i="5"/>
  <c r="BH253" i="5"/>
  <c r="AT253" i="5"/>
  <c r="AE253" i="5"/>
  <c r="O253" i="5"/>
  <c r="BJ252" i="5"/>
  <c r="AT252" i="5"/>
  <c r="R252" i="5"/>
  <c r="BJ251" i="5"/>
  <c r="AW251" i="5"/>
  <c r="T251" i="5"/>
  <c r="BM250" i="5"/>
  <c r="AW250" i="5"/>
  <c r="AJ250" i="5"/>
  <c r="T250" i="5"/>
  <c r="BN249" i="5"/>
  <c r="AZ249" i="5"/>
  <c r="AJ249" i="5"/>
  <c r="W249" i="5"/>
  <c r="G249" i="5"/>
  <c r="BA248" i="5"/>
  <c r="AL248" i="5"/>
  <c r="V248" i="5"/>
  <c r="J248" i="5"/>
  <c r="BB247" i="5"/>
  <c r="AN247" i="5"/>
  <c r="Y247" i="5"/>
  <c r="I247" i="5"/>
  <c r="BE246" i="5"/>
  <c r="AO246" i="5"/>
  <c r="L246" i="5"/>
  <c r="BD245" i="5"/>
  <c r="AR245" i="5"/>
  <c r="N245" i="5"/>
  <c r="BG244" i="5"/>
  <c r="AQ244" i="5"/>
  <c r="AD244" i="5"/>
  <c r="N244" i="5"/>
  <c r="BI243" i="5"/>
  <c r="AT243" i="5"/>
  <c r="AD243" i="5"/>
  <c r="Q243" i="5"/>
  <c r="BI242" i="5"/>
  <c r="AV242" i="5"/>
  <c r="AG242" i="5"/>
  <c r="Q242" i="5"/>
  <c r="BL241" i="5"/>
  <c r="AV241" i="5"/>
  <c r="AH241" i="5"/>
  <c r="T241" i="5"/>
  <c r="BL240" i="5"/>
  <c r="AY240" i="5"/>
  <c r="AI240" i="5"/>
  <c r="BN239" i="5"/>
  <c r="AX239" i="5"/>
  <c r="AL239" i="5"/>
  <c r="H239" i="5"/>
  <c r="BA238" i="5"/>
  <c r="AK238" i="5"/>
  <c r="Y238" i="5"/>
  <c r="I238" i="5"/>
  <c r="BC237" i="5"/>
  <c r="AN237" i="5"/>
  <c r="X237" i="5"/>
  <c r="L237" i="5"/>
  <c r="BD236" i="5"/>
  <c r="AP236" i="5"/>
  <c r="AA236" i="5"/>
  <c r="K236" i="5"/>
  <c r="BF235" i="5"/>
  <c r="AP235" i="5"/>
  <c r="AC235" i="5"/>
  <c r="N235" i="5"/>
  <c r="BF234" i="5"/>
  <c r="AS234" i="5"/>
  <c r="AC234" i="5"/>
  <c r="BI233" i="5"/>
  <c r="AS233" i="5"/>
  <c r="AF233" i="5"/>
  <c r="BJ232" i="5"/>
  <c r="AV232" i="5"/>
  <c r="AF232" i="5"/>
  <c r="S232" i="5"/>
  <c r="BK231" i="5"/>
  <c r="AW231" i="5"/>
  <c r="AH231" i="5"/>
  <c r="R231" i="5"/>
  <c r="BN230" i="5"/>
  <c r="AX230" i="5"/>
  <c r="AJ230" i="5"/>
  <c r="U230" i="5"/>
  <c r="BM229" i="5"/>
  <c r="BA229" i="5"/>
  <c r="AK229" i="5"/>
  <c r="W229" i="5"/>
  <c r="H229" i="5"/>
  <c r="AZ228" i="5"/>
  <c r="AN228" i="5"/>
  <c r="X228" i="5"/>
  <c r="AI346" i="5"/>
  <c r="AU341" i="5"/>
  <c r="AM332" i="5"/>
  <c r="AA328" i="5"/>
  <c r="O324" i="5"/>
  <c r="BL319" i="5"/>
  <c r="AZ315" i="5"/>
  <c r="AV312" i="5"/>
  <c r="Z310" i="5"/>
  <c r="AP308" i="5"/>
  <c r="BI306" i="5"/>
  <c r="S305" i="5"/>
  <c r="AN303" i="5"/>
  <c r="BG301" i="5"/>
  <c r="R300" i="5"/>
  <c r="AK298" i="5"/>
  <c r="BD296" i="5"/>
  <c r="AI293" i="5"/>
  <c r="BI291" i="5"/>
  <c r="AK290" i="5"/>
  <c r="AB286" i="5"/>
  <c r="P285" i="5"/>
  <c r="AG284" i="5"/>
  <c r="AX283" i="5"/>
  <c r="H283" i="5"/>
  <c r="Y282" i="5"/>
  <c r="AP281" i="5"/>
  <c r="Q280" i="5"/>
  <c r="AH279" i="5"/>
  <c r="AZ278" i="5"/>
  <c r="I278" i="5"/>
  <c r="AM277" i="5"/>
  <c r="P277" i="5"/>
  <c r="BB276" i="5"/>
  <c r="AG276" i="5"/>
  <c r="L276" i="5"/>
  <c r="AX275" i="5"/>
  <c r="AC275" i="5"/>
  <c r="H275" i="5"/>
  <c r="AT274" i="5"/>
  <c r="Y274" i="5"/>
  <c r="BL273" i="5"/>
  <c r="AP273" i="5"/>
  <c r="U273" i="5"/>
  <c r="BH272" i="5"/>
  <c r="AL272" i="5"/>
  <c r="Q272" i="5"/>
  <c r="BD271" i="5"/>
  <c r="AH271" i="5"/>
  <c r="M271" i="5"/>
  <c r="AD270" i="5"/>
  <c r="I270" i="5"/>
  <c r="AV269" i="5"/>
  <c r="Z269" i="5"/>
  <c r="BM268" i="5"/>
  <c r="AR268" i="5"/>
  <c r="V268" i="5"/>
  <c r="BI267" i="5"/>
  <c r="AN267" i="5"/>
  <c r="R267" i="5"/>
  <c r="BE266" i="5"/>
  <c r="AJ266" i="5"/>
  <c r="R266" i="5"/>
  <c r="BH265" i="5"/>
  <c r="AO265" i="5"/>
  <c r="Y265" i="5"/>
  <c r="L265" i="5"/>
  <c r="BE264" i="5"/>
  <c r="AO264" i="5"/>
  <c r="AB264" i="5"/>
  <c r="L264" i="5"/>
  <c r="BF263" i="5"/>
  <c r="AB263" i="5"/>
  <c r="O263" i="5"/>
  <c r="BG262" i="5"/>
  <c r="AD262" i="5"/>
  <c r="N262" i="5"/>
  <c r="BJ261" i="5"/>
  <c r="AT261" i="5"/>
  <c r="AF261" i="5"/>
  <c r="Q261" i="5"/>
  <c r="BI260" i="5"/>
  <c r="AW260" i="5"/>
  <c r="AG260" i="5"/>
  <c r="S260" i="5"/>
  <c r="BL259" i="5"/>
  <c r="AV259" i="5"/>
  <c r="AJ259" i="5"/>
  <c r="T259" i="5"/>
  <c r="BN258" i="5"/>
  <c r="AY258" i="5"/>
  <c r="AI258" i="5"/>
  <c r="V258" i="5"/>
  <c r="BN257" i="5"/>
  <c r="BA257" i="5"/>
  <c r="V257" i="5"/>
  <c r="I257" i="5"/>
  <c r="BA256" i="5"/>
  <c r="Y256" i="5"/>
  <c r="I256" i="5"/>
  <c r="BD255" i="5"/>
  <c r="AN255" i="5"/>
  <c r="Z255" i="5"/>
  <c r="L255" i="5"/>
  <c r="BD254" i="5"/>
  <c r="AQ254" i="5"/>
  <c r="AA254" i="5"/>
  <c r="M254" i="5"/>
  <c r="BF253" i="5"/>
  <c r="AP253" i="5"/>
  <c r="AD253" i="5"/>
  <c r="N253" i="5"/>
  <c r="BH252" i="5"/>
  <c r="AS252" i="5"/>
  <c r="AC252" i="5"/>
  <c r="Q252" i="5"/>
  <c r="BI251" i="5"/>
  <c r="AU251" i="5"/>
  <c r="P251" i="5"/>
  <c r="BL250" i="5"/>
  <c r="AV250" i="5"/>
  <c r="S250" i="5"/>
  <c r="BK249" i="5"/>
  <c r="AX249" i="5"/>
  <c r="AH249" i="5"/>
  <c r="U249" i="5"/>
  <c r="BN248" i="5"/>
  <c r="AX248" i="5"/>
  <c r="AK248" i="5"/>
  <c r="U248" i="5"/>
  <c r="H248" i="5"/>
  <c r="BA247" i="5"/>
  <c r="AK247" i="5"/>
  <c r="X247" i="5"/>
  <c r="H247" i="5"/>
  <c r="BB246" i="5"/>
  <c r="AN246" i="5"/>
  <c r="X246" i="5"/>
  <c r="K246" i="5"/>
  <c r="BC245" i="5"/>
  <c r="AO245" i="5"/>
  <c r="J245" i="5"/>
  <c r="BF244" i="5"/>
  <c r="AP244" i="5"/>
  <c r="M244" i="5"/>
  <c r="BE243" i="5"/>
  <c r="AS243" i="5"/>
  <c r="AC243" i="5"/>
  <c r="O243" i="5"/>
  <c r="BH242" i="5"/>
  <c r="AR242" i="5"/>
  <c r="AF242" i="5"/>
  <c r="P242" i="5"/>
  <c r="BJ241" i="5"/>
  <c r="AU241" i="5"/>
  <c r="AE241" i="5"/>
  <c r="R241" i="5"/>
  <c r="BJ240" i="5"/>
  <c r="AW240" i="5"/>
  <c r="AH240" i="5"/>
  <c r="R240" i="5"/>
  <c r="BM239" i="5"/>
  <c r="AW239" i="5"/>
  <c r="AJ239" i="5"/>
  <c r="BM238" i="5"/>
  <c r="AZ238" i="5"/>
  <c r="AJ238" i="5"/>
  <c r="H238" i="5"/>
  <c r="AZ237" i="5"/>
  <c r="AM237" i="5"/>
  <c r="W237" i="5"/>
  <c r="I237" i="5"/>
  <c r="BB236" i="5"/>
  <c r="AL236" i="5"/>
  <c r="Z236" i="5"/>
  <c r="J236" i="5"/>
  <c r="BD235" i="5"/>
  <c r="AO235" i="5"/>
  <c r="Y235" i="5"/>
  <c r="M235" i="5"/>
  <c r="BE234" i="5"/>
  <c r="AQ234" i="5"/>
  <c r="AB234" i="5"/>
  <c r="L234" i="5"/>
  <c r="BH233" i="5"/>
  <c r="AR233" i="5"/>
  <c r="AD233" i="5"/>
  <c r="BG232" i="5"/>
  <c r="AT232" i="5"/>
  <c r="AD232" i="5"/>
  <c r="Q232" i="5"/>
  <c r="BJ231" i="5"/>
  <c r="AT231" i="5"/>
  <c r="AG231" i="5"/>
  <c r="Q231" i="5"/>
  <c r="BL230" i="5"/>
  <c r="AW230" i="5"/>
  <c r="AG230" i="5"/>
  <c r="T230" i="5"/>
  <c r="BL229" i="5"/>
  <c r="AX229" i="5"/>
  <c r="AJ229" i="5"/>
  <c r="T229" i="5"/>
  <c r="G229" i="5"/>
  <c r="AY228" i="5"/>
  <c r="AK228" i="5"/>
  <c r="V228" i="5"/>
  <c r="BG345" i="5"/>
  <c r="K341" i="5"/>
  <c r="W336" i="5"/>
  <c r="G332" i="5"/>
  <c r="AY332" i="5" s="1"/>
  <c r="BD327" i="5"/>
  <c r="AF319" i="5"/>
  <c r="T315" i="5"/>
  <c r="AA312" i="5"/>
  <c r="J310" i="5"/>
  <c r="AW306" i="5"/>
  <c r="G305" i="5"/>
  <c r="AT301" i="5"/>
  <c r="BM299" i="5"/>
  <c r="Y298" i="5"/>
  <c r="AR296" i="5"/>
  <c r="BL294" i="5"/>
  <c r="V293" i="5"/>
  <c r="AX291" i="5"/>
  <c r="Z290" i="5"/>
  <c r="Q286" i="5"/>
  <c r="M285" i="5"/>
  <c r="AD284" i="5"/>
  <c r="AV283" i="5"/>
  <c r="V282" i="5"/>
  <c r="AN281" i="5"/>
  <c r="BE280" i="5"/>
  <c r="N280" i="5"/>
  <c r="AF279" i="5"/>
  <c r="AW278" i="5"/>
  <c r="BN277" i="5"/>
  <c r="AK277" i="5"/>
  <c r="M277" i="5"/>
  <c r="AZ276" i="5"/>
  <c r="AD276" i="5"/>
  <c r="I276" i="5"/>
  <c r="BD276" i="5" s="1"/>
  <c r="AV275" i="5"/>
  <c r="Z275" i="5"/>
  <c r="BM274" i="5"/>
  <c r="AR274" i="5"/>
  <c r="V274" i="5"/>
  <c r="BI273" i="5"/>
  <c r="AN273" i="5"/>
  <c r="R273" i="5"/>
  <c r="BE272" i="5"/>
  <c r="AJ272" i="5"/>
  <c r="N272" i="5"/>
  <c r="AF271" i="5"/>
  <c r="J271" i="5"/>
  <c r="AW270" i="5"/>
  <c r="AB270" i="5"/>
  <c r="BN269" i="5"/>
  <c r="AS269" i="5"/>
  <c r="X269" i="5"/>
  <c r="BJ268" i="5"/>
  <c r="AO268" i="5"/>
  <c r="T268" i="5"/>
  <c r="BF267" i="5"/>
  <c r="AK267" i="5"/>
  <c r="P267" i="5"/>
  <c r="BB266" i="5"/>
  <c r="AH266" i="5"/>
  <c r="P266" i="5"/>
  <c r="BE265" i="5"/>
  <c r="AM265" i="5"/>
  <c r="X265" i="5"/>
  <c r="H265" i="5"/>
  <c r="BD264" i="5"/>
  <c r="AN264" i="5"/>
  <c r="Z264" i="5"/>
  <c r="K264" i="5"/>
  <c r="BC263" i="5"/>
  <c r="AP263" i="5"/>
  <c r="Z263" i="5"/>
  <c r="M263" i="5"/>
  <c r="BF262" i="5"/>
  <c r="AC262" i="5"/>
  <c r="M262" i="5"/>
  <c r="BH261" i="5"/>
  <c r="AC261" i="5"/>
  <c r="P261" i="5"/>
  <c r="BH260" i="5"/>
  <c r="AT260" i="5"/>
  <c r="AF260" i="5"/>
  <c r="P260" i="5"/>
  <c r="BK259" i="5"/>
  <c r="AU259" i="5"/>
  <c r="AG259" i="5"/>
  <c r="R259" i="5"/>
  <c r="BJ258" i="5"/>
  <c r="AX258" i="5"/>
  <c r="AH258" i="5"/>
  <c r="T258" i="5"/>
  <c r="BM257" i="5"/>
  <c r="AW257" i="5"/>
  <c r="U257" i="5"/>
  <c r="G257" i="5"/>
  <c r="AZ256" i="5"/>
  <c r="X256" i="5"/>
  <c r="H256" i="5"/>
  <c r="BB255" i="5"/>
  <c r="W255" i="5"/>
  <c r="J255" i="5"/>
  <c r="BB254" i="5"/>
  <c r="AO254" i="5"/>
  <c r="Z254" i="5"/>
  <c r="J254" i="5"/>
  <c r="BE253" i="5"/>
  <c r="AO253" i="5"/>
  <c r="AB253" i="5"/>
  <c r="M253" i="5"/>
  <c r="BE252" i="5"/>
  <c r="AR252" i="5"/>
  <c r="AB252" i="5"/>
  <c r="N252" i="5"/>
  <c r="BH251" i="5"/>
  <c r="AR251" i="5"/>
  <c r="O251" i="5"/>
  <c r="BI250" i="5"/>
  <c r="AT250" i="5"/>
  <c r="R250" i="5"/>
  <c r="BJ249" i="5"/>
  <c r="AV249" i="5"/>
  <c r="Q249" i="5"/>
  <c r="BM248" i="5"/>
  <c r="AW248" i="5"/>
  <c r="AI248" i="5"/>
  <c r="T248" i="5"/>
  <c r="BL247" i="5"/>
  <c r="AZ247" i="5"/>
  <c r="AJ247" i="5"/>
  <c r="V247" i="5"/>
  <c r="G247" i="5"/>
  <c r="AY246" i="5"/>
  <c r="AL246" i="5"/>
  <c r="V246" i="5"/>
  <c r="I246" i="5"/>
  <c r="BB245" i="5"/>
  <c r="AL245" i="5"/>
  <c r="I245" i="5"/>
  <c r="BD244" i="5"/>
  <c r="AO244" i="5"/>
  <c r="L244" i="5"/>
  <c r="BD243" i="5"/>
  <c r="AP243" i="5"/>
  <c r="AB243" i="5"/>
  <c r="L243" i="5"/>
  <c r="BG242" i="5"/>
  <c r="AQ242" i="5"/>
  <c r="AC242" i="5"/>
  <c r="N242" i="5"/>
  <c r="BF241" i="5"/>
  <c r="AT241" i="5"/>
  <c r="AD241" i="5"/>
  <c r="P241" i="5"/>
  <c r="BI240" i="5"/>
  <c r="AS240" i="5"/>
  <c r="AG240" i="5"/>
  <c r="Q240" i="5"/>
  <c r="BK239" i="5"/>
  <c r="AV239" i="5"/>
  <c r="AF239" i="5"/>
  <c r="BL238" i="5"/>
  <c r="AX238" i="5"/>
  <c r="AI238" i="5"/>
  <c r="BN237" i="5"/>
  <c r="AX237" i="5"/>
  <c r="AK237" i="5"/>
  <c r="V237" i="5"/>
  <c r="BN236" i="5"/>
  <c r="BA236" i="5"/>
  <c r="AK236" i="5"/>
  <c r="X236" i="5"/>
  <c r="I236" i="5"/>
  <c r="BA235" i="5"/>
  <c r="AN235" i="5"/>
  <c r="X235" i="5"/>
  <c r="J235" i="5"/>
  <c r="BD234" i="5"/>
  <c r="AN234" i="5"/>
  <c r="AA234" i="5"/>
  <c r="K234" i="5"/>
  <c r="BE233" i="5"/>
  <c r="AP233" i="5"/>
  <c r="Z233" i="5"/>
  <c r="BF232" i="5"/>
  <c r="AR232" i="5"/>
  <c r="AC232" i="5"/>
  <c r="BI231" i="5"/>
  <c r="AS231" i="5"/>
  <c r="AE231" i="5"/>
  <c r="P231" i="5"/>
  <c r="BH230" i="5"/>
  <c r="AV230" i="5"/>
  <c r="AF230" i="5"/>
  <c r="R230" i="5"/>
  <c r="BK229" i="5"/>
  <c r="AU229" i="5"/>
  <c r="AH229" i="5"/>
  <c r="R229" i="5"/>
  <c r="BM228" i="5"/>
  <c r="AX228" i="5"/>
  <c r="AH228" i="5"/>
  <c r="U228" i="5"/>
  <c r="W345" i="5"/>
  <c r="AI340" i="5"/>
  <c r="AV335" i="5"/>
  <c r="AJ331" i="5"/>
  <c r="X327" i="5"/>
  <c r="L323" i="5"/>
  <c r="BI318" i="5"/>
  <c r="BB314" i="5"/>
  <c r="BM311" i="5"/>
  <c r="BF309" i="5"/>
  <c r="P308" i="5"/>
  <c r="AJ306" i="5"/>
  <c r="BC304" i="5"/>
  <c r="M303" i="5"/>
  <c r="AH301" i="5"/>
  <c r="BA299" i="5"/>
  <c r="L298" i="5"/>
  <c r="AE296" i="5"/>
  <c r="AX294" i="5"/>
  <c r="J293" i="5"/>
  <c r="AN291" i="5"/>
  <c r="O290" i="5"/>
  <c r="V284" i="5"/>
  <c r="AN283" i="5"/>
  <c r="BE282" i="5"/>
  <c r="N282" i="5"/>
  <c r="AF281" i="5"/>
  <c r="AW280" i="5"/>
  <c r="BN279" i="5"/>
  <c r="X279" i="5"/>
  <c r="AO278" i="5"/>
  <c r="AH277" i="5"/>
  <c r="H277" i="5"/>
  <c r="AT276" i="5"/>
  <c r="Y276" i="5"/>
  <c r="BL275" i="5"/>
  <c r="AP275" i="5"/>
  <c r="U275" i="5"/>
  <c r="BH274" i="5"/>
  <c r="AL274" i="5"/>
  <c r="Q274" i="5"/>
  <c r="AH273" i="5"/>
  <c r="M273" i="5"/>
  <c r="AD272" i="5"/>
  <c r="I272" i="5"/>
  <c r="AV271" i="5"/>
  <c r="Z271" i="5"/>
  <c r="BM270" i="5"/>
  <c r="AR270" i="5"/>
  <c r="V270" i="5"/>
  <c r="BI269" i="5"/>
  <c r="AN269" i="5"/>
  <c r="R269" i="5"/>
  <c r="BE268" i="5"/>
  <c r="AJ268" i="5"/>
  <c r="N268" i="5"/>
  <c r="BA267" i="5"/>
  <c r="AF267" i="5"/>
  <c r="J267" i="5"/>
  <c r="AC266" i="5"/>
  <c r="K266" i="5"/>
  <c r="BA265" i="5"/>
  <c r="AJ265" i="5"/>
  <c r="W265" i="5"/>
  <c r="G265" i="5"/>
  <c r="BA264" i="5"/>
  <c r="AL264" i="5"/>
  <c r="V264" i="5"/>
  <c r="J264" i="5"/>
  <c r="BB263" i="5"/>
  <c r="AN263" i="5"/>
  <c r="Y263" i="5"/>
  <c r="I263" i="5"/>
  <c r="BE262" i="5"/>
  <c r="AO262" i="5"/>
  <c r="AA262" i="5"/>
  <c r="L262" i="5"/>
  <c r="BD261" i="5"/>
  <c r="AB261" i="5"/>
  <c r="N261" i="5"/>
  <c r="BG260" i="5"/>
  <c r="AD260" i="5"/>
  <c r="N260" i="5"/>
  <c r="BI259" i="5"/>
  <c r="AT259" i="5"/>
  <c r="AD259" i="5"/>
  <c r="Q259" i="5"/>
  <c r="BI258" i="5"/>
  <c r="AV258" i="5"/>
  <c r="AG258" i="5"/>
  <c r="Q258" i="5"/>
  <c r="BL257" i="5"/>
  <c r="AV257" i="5"/>
  <c r="AH257" i="5"/>
  <c r="T257" i="5"/>
  <c r="BL256" i="5"/>
  <c r="AY256" i="5"/>
  <c r="AI256" i="5"/>
  <c r="U256" i="5"/>
  <c r="BN255" i="5"/>
  <c r="AX255" i="5"/>
  <c r="V255" i="5"/>
  <c r="H255" i="5"/>
  <c r="BA254" i="5"/>
  <c r="Y254" i="5"/>
  <c r="I254" i="5"/>
  <c r="BC253" i="5"/>
  <c r="AN253" i="5"/>
  <c r="X253" i="5"/>
  <c r="L253" i="5"/>
  <c r="BD252" i="5"/>
  <c r="AP252" i="5"/>
  <c r="AA252" i="5"/>
  <c r="K252" i="5"/>
  <c r="BF251" i="5"/>
  <c r="AP251" i="5"/>
  <c r="AC251" i="5"/>
  <c r="N251" i="5"/>
  <c r="BF250" i="5"/>
  <c r="AS250" i="5"/>
  <c r="AC250" i="5"/>
  <c r="P250" i="5"/>
  <c r="BI249" i="5"/>
  <c r="AS249" i="5"/>
  <c r="P249" i="5"/>
  <c r="BJ248" i="5"/>
  <c r="AV248" i="5"/>
  <c r="S248" i="5"/>
  <c r="BK247" i="5"/>
  <c r="AW247" i="5"/>
  <c r="AH247" i="5"/>
  <c r="R247" i="5"/>
  <c r="BN246" i="5"/>
  <c r="AX246" i="5"/>
  <c r="AJ246" i="5"/>
  <c r="U246" i="5"/>
  <c r="BM245" i="5"/>
  <c r="BA245" i="5"/>
  <c r="AK245" i="5"/>
  <c r="W245" i="5"/>
  <c r="H245" i="5"/>
  <c r="AZ244" i="5"/>
  <c r="AN244" i="5"/>
  <c r="J244" i="5"/>
  <c r="BC243" i="5"/>
  <c r="AM243" i="5"/>
  <c r="J243" i="5"/>
  <c r="BE242" i="5"/>
  <c r="AP242" i="5"/>
  <c r="M242" i="5"/>
  <c r="BE241" i="5"/>
  <c r="AR241" i="5"/>
  <c r="AC241" i="5"/>
  <c r="M241" i="5"/>
  <c r="BH240" i="5"/>
  <c r="AR240" i="5"/>
  <c r="AD240" i="5"/>
  <c r="P240" i="5"/>
  <c r="BH239" i="5"/>
  <c r="AU239" i="5"/>
  <c r="AE239" i="5"/>
  <c r="Q239" i="5"/>
  <c r="BJ238" i="5"/>
  <c r="AT238" i="5"/>
  <c r="AH238" i="5"/>
  <c r="BL237" i="5"/>
  <c r="AW237" i="5"/>
  <c r="AG237" i="5"/>
  <c r="BM236" i="5"/>
  <c r="AY236" i="5"/>
  <c r="AJ236" i="5"/>
  <c r="H236" i="5"/>
  <c r="AZ235" i="5"/>
  <c r="AL235" i="5"/>
  <c r="W235" i="5"/>
  <c r="G235" i="5"/>
  <c r="BB234" i="5"/>
  <c r="AL234" i="5"/>
  <c r="Y234" i="5"/>
  <c r="J234" i="5"/>
  <c r="BB233" i="5"/>
  <c r="AO233" i="5"/>
  <c r="Y233" i="5"/>
  <c r="L233" i="5"/>
  <c r="BE232" i="5"/>
  <c r="AO232" i="5"/>
  <c r="AB232" i="5"/>
  <c r="BF231" i="5"/>
  <c r="AR231" i="5"/>
  <c r="AB231" i="5"/>
  <c r="BG230" i="5"/>
  <c r="AS230" i="5"/>
  <c r="AD230" i="5"/>
  <c r="BJ229" i="5"/>
  <c r="AT229" i="5"/>
  <c r="AF229" i="5"/>
  <c r="Q229" i="5"/>
  <c r="BI228" i="5"/>
  <c r="AW228" i="5"/>
  <c r="AG228" i="5"/>
  <c r="S228" i="5"/>
  <c r="C367" i="5"/>
  <c r="AU344" i="5"/>
  <c r="P335" i="5"/>
  <c r="BM330" i="5"/>
  <c r="BA326" i="5"/>
  <c r="AC318" i="5"/>
  <c r="AS311" i="5"/>
  <c r="AS309" i="5"/>
  <c r="BL307" i="5"/>
  <c r="V306" i="5"/>
  <c r="AQ304" i="5"/>
  <c r="BJ302" i="5"/>
  <c r="AN299" i="5"/>
  <c r="BG297" i="5"/>
  <c r="AL294" i="5"/>
  <c r="BF292" i="5"/>
  <c r="AC291" i="5"/>
  <c r="BN289" i="5"/>
  <c r="BD285" i="5"/>
  <c r="BJ284" i="5"/>
  <c r="T284" i="5"/>
  <c r="AK283" i="5"/>
  <c r="BB282" i="5"/>
  <c r="L282" i="5"/>
  <c r="AC281" i="5"/>
  <c r="AT280" i="5"/>
  <c r="BL279" i="5"/>
  <c r="U279" i="5"/>
  <c r="AL278" i="5"/>
  <c r="AB277" i="5"/>
  <c r="G277" i="5"/>
  <c r="AS276" i="5"/>
  <c r="X276" i="5"/>
  <c r="BK275" i="5"/>
  <c r="AO275" i="5"/>
  <c r="T275" i="5"/>
  <c r="BG274" i="5"/>
  <c r="AK274" i="5"/>
  <c r="P274" i="5"/>
  <c r="AG273" i="5"/>
  <c r="L273" i="5"/>
  <c r="AY272" i="5"/>
  <c r="AC272" i="5"/>
  <c r="H272" i="5"/>
  <c r="AU271" i="5"/>
  <c r="Y271" i="5"/>
  <c r="BL270" i="5"/>
  <c r="AQ270" i="5"/>
  <c r="U270" i="5"/>
  <c r="BH269" i="5"/>
  <c r="AM269" i="5"/>
  <c r="Q269" i="5"/>
  <c r="BD268" i="5"/>
  <c r="AI268" i="5"/>
  <c r="M268" i="5"/>
  <c r="AZ267" i="5"/>
  <c r="AE267" i="5"/>
  <c r="I267" i="5"/>
  <c r="AB266" i="5"/>
  <c r="J266" i="5"/>
  <c r="AZ265" i="5"/>
  <c r="AH265" i="5"/>
  <c r="U265" i="5"/>
  <c r="BN264" i="5"/>
  <c r="AX264" i="5"/>
  <c r="AK264" i="5"/>
  <c r="U264" i="5"/>
  <c r="H264" i="5"/>
  <c r="BA263" i="5"/>
  <c r="AK263" i="5"/>
  <c r="X263" i="5"/>
  <c r="H263" i="5"/>
  <c r="BB262" i="5"/>
  <c r="AN262" i="5"/>
  <c r="X262" i="5"/>
  <c r="K262" i="5"/>
  <c r="BC261" i="5"/>
  <c r="Z261" i="5"/>
  <c r="J261" i="5"/>
  <c r="BF260" i="5"/>
  <c r="AB260" i="5"/>
  <c r="M260" i="5"/>
  <c r="BE259" i="5"/>
  <c r="AS259" i="5"/>
  <c r="AC259" i="5"/>
  <c r="O259" i="5"/>
  <c r="BH258" i="5"/>
  <c r="AR258" i="5"/>
  <c r="AF258" i="5"/>
  <c r="P258" i="5"/>
  <c r="BJ257" i="5"/>
  <c r="AU257" i="5"/>
  <c r="AE257" i="5"/>
  <c r="R257" i="5"/>
  <c r="BJ256" i="5"/>
  <c r="AW256" i="5"/>
  <c r="AH256" i="5"/>
  <c r="R256" i="5"/>
  <c r="BM255" i="5"/>
  <c r="AW255" i="5"/>
  <c r="U255" i="5"/>
  <c r="BM254" i="5"/>
  <c r="AZ254" i="5"/>
  <c r="V254" i="5"/>
  <c r="H254" i="5"/>
  <c r="AZ253" i="5"/>
  <c r="AM253" i="5"/>
  <c r="W253" i="5"/>
  <c r="I253" i="5"/>
  <c r="BB252" i="5"/>
  <c r="AL252" i="5"/>
  <c r="Z252" i="5"/>
  <c r="J252" i="5"/>
  <c r="BD251" i="5"/>
  <c r="AO251" i="5"/>
  <c r="Y251" i="5"/>
  <c r="M251" i="5"/>
  <c r="BE250" i="5"/>
  <c r="AQ250" i="5"/>
  <c r="AB250" i="5"/>
  <c r="L250" i="5"/>
  <c r="BH249" i="5"/>
  <c r="AR249" i="5"/>
  <c r="O249" i="5"/>
  <c r="BG248" i="5"/>
  <c r="AT248" i="5"/>
  <c r="Q248" i="5"/>
  <c r="BJ247" i="5"/>
  <c r="AT247" i="5"/>
  <c r="AG247" i="5"/>
  <c r="Q247" i="5"/>
  <c r="BL246" i="5"/>
  <c r="AW246" i="5"/>
  <c r="AG246" i="5"/>
  <c r="T246" i="5"/>
  <c r="BL245" i="5"/>
  <c r="AX245" i="5"/>
  <c r="AJ245" i="5"/>
  <c r="T245" i="5"/>
  <c r="G245" i="5"/>
  <c r="AY244" i="5"/>
  <c r="AK244" i="5"/>
  <c r="V244" i="5"/>
  <c r="BN243" i="5"/>
  <c r="BB243" i="5"/>
  <c r="AL243" i="5"/>
  <c r="I243" i="5"/>
  <c r="BA242" i="5"/>
  <c r="AO242" i="5"/>
  <c r="K242" i="5"/>
  <c r="BD241" i="5"/>
  <c r="AN241" i="5"/>
  <c r="AB241" i="5"/>
  <c r="L241" i="5"/>
  <c r="BF240" i="5"/>
  <c r="AQ240" i="5"/>
  <c r="AA240" i="5"/>
  <c r="N240" i="5"/>
  <c r="BF239" i="5"/>
  <c r="AS239" i="5"/>
  <c r="AD239" i="5"/>
  <c r="N239" i="5"/>
  <c r="BI238" i="5"/>
  <c r="AS238" i="5"/>
  <c r="AF238" i="5"/>
  <c r="Q238" i="5"/>
  <c r="BI237" i="5"/>
  <c r="AV237" i="5"/>
  <c r="AF237" i="5"/>
  <c r="BL236" i="5"/>
  <c r="AV236" i="5"/>
  <c r="AI236" i="5"/>
  <c r="BM235" i="5"/>
  <c r="AX235" i="5"/>
  <c r="AH235" i="5"/>
  <c r="V235" i="5"/>
  <c r="BN234" i="5"/>
  <c r="AZ234" i="5"/>
  <c r="AK234" i="5"/>
  <c r="U234" i="5"/>
  <c r="I234" i="5"/>
  <c r="BA233" i="5"/>
  <c r="AM233" i="5"/>
  <c r="X233" i="5"/>
  <c r="H233" i="5"/>
  <c r="M294" i="5" s="1"/>
  <c r="BD232" i="5"/>
  <c r="AN232" i="5"/>
  <c r="Z232" i="5"/>
  <c r="K232" i="5"/>
  <c r="BC231" i="5"/>
  <c r="AP231" i="5"/>
  <c r="Z231" i="5"/>
  <c r="BF230" i="5"/>
  <c r="AP230" i="5"/>
  <c r="AC230" i="5"/>
  <c r="BH229" i="5"/>
  <c r="AS229" i="5"/>
  <c r="AC229" i="5"/>
  <c r="P229" i="5"/>
  <c r="BH228" i="5"/>
  <c r="AT228" i="5"/>
  <c r="AF228" i="5"/>
  <c r="P228" i="5"/>
  <c r="J314" i="5"/>
  <c r="AB299" i="5"/>
  <c r="AL280" i="5"/>
  <c r="V276" i="5"/>
  <c r="AF273" i="5"/>
  <c r="AO270" i="5"/>
  <c r="Q265" i="5"/>
  <c r="V263" i="5"/>
  <c r="Y261" i="5"/>
  <c r="AB259" i="5"/>
  <c r="AD257" i="5"/>
  <c r="AF255" i="5"/>
  <c r="AN251" i="5"/>
  <c r="AP249" i="5"/>
  <c r="AS247" i="5"/>
  <c r="AU245" i="5"/>
  <c r="AZ243" i="5"/>
  <c r="BC241" i="5"/>
  <c r="BE239" i="5"/>
  <c r="BH237" i="5"/>
  <c r="BJ235" i="5"/>
  <c r="BN233" i="5"/>
  <c r="J232" i="5"/>
  <c r="N228" i="5"/>
  <c r="K344" i="5"/>
  <c r="AC311" i="5"/>
  <c r="AU297" i="5"/>
  <c r="AS285" i="5"/>
  <c r="BD279" i="5"/>
  <c r="BI275" i="5"/>
  <c r="J273" i="5"/>
  <c r="T270" i="5"/>
  <c r="AC267" i="5"/>
  <c r="BM264" i="5"/>
  <c r="G263" i="5"/>
  <c r="I261" i="5"/>
  <c r="L259" i="5"/>
  <c r="P257" i="5"/>
  <c r="T255" i="5"/>
  <c r="V253" i="5"/>
  <c r="X251" i="5"/>
  <c r="AE251" i="5" s="1"/>
  <c r="Z249" i="5"/>
  <c r="AH245" i="5"/>
  <c r="AK243" i="5"/>
  <c r="AM241" i="5"/>
  <c r="AO239" i="5"/>
  <c r="AT237" i="5"/>
  <c r="AW235" i="5"/>
  <c r="AZ233" i="5"/>
  <c r="BB231" i="5"/>
  <c r="BD229" i="5"/>
  <c r="W339" i="5"/>
  <c r="BB284" i="5"/>
  <c r="M279" i="5"/>
  <c r="AN275" i="5"/>
  <c r="AW272" i="5"/>
  <c r="BF269" i="5"/>
  <c r="H267" i="5"/>
  <c r="AW264" i="5"/>
  <c r="AY262" i="5"/>
  <c r="BD260" i="5"/>
  <c r="BG258" i="5"/>
  <c r="BI256" i="5"/>
  <c r="BL254" i="5"/>
  <c r="BN252" i="5"/>
  <c r="J251" i="5"/>
  <c r="N249" i="5"/>
  <c r="P247" i="5"/>
  <c r="R245" i="5"/>
  <c r="U243" i="5"/>
  <c r="AC239" i="5"/>
  <c r="AE237" i="5"/>
  <c r="AG235" i="5"/>
  <c r="AJ233" i="5"/>
  <c r="AN231" i="5"/>
  <c r="AR229" i="5"/>
  <c r="AS334" i="5"/>
  <c r="AZ307" i="5"/>
  <c r="Y294" i="5"/>
  <c r="L284" i="5"/>
  <c r="AD278" i="5"/>
  <c r="R275" i="5"/>
  <c r="AB272" i="5"/>
  <c r="AK269" i="5"/>
  <c r="AI264" i="5"/>
  <c r="AL262" i="5"/>
  <c r="AQ258" i="5"/>
  <c r="AS256" i="5"/>
  <c r="AX254" i="5"/>
  <c r="BA252" i="5"/>
  <c r="BD250" i="5"/>
  <c r="BF248" i="5"/>
  <c r="BH246" i="5"/>
  <c r="BM244" i="5"/>
  <c r="H243" i="5"/>
  <c r="J241" i="5"/>
  <c r="M239" i="5"/>
  <c r="O237" i="5"/>
  <c r="T235" i="5"/>
  <c r="W233" i="5"/>
  <c r="Y231" i="5"/>
  <c r="AB229" i="5"/>
  <c r="AG330" i="5"/>
  <c r="J306" i="5"/>
  <c r="AR292" i="5"/>
  <c r="AC283" i="5"/>
  <c r="BD277" i="5"/>
  <c r="BN271" i="5"/>
  <c r="P269" i="5"/>
  <c r="AA266" i="5"/>
  <c r="T264" i="5"/>
  <c r="V262" i="5"/>
  <c r="Y260" i="5"/>
  <c r="AC258" i="5"/>
  <c r="AG256" i="5"/>
  <c r="AK252" i="5"/>
  <c r="AN250" i="5"/>
  <c r="AR248" i="5"/>
  <c r="AV246" i="5"/>
  <c r="AX244" i="5"/>
  <c r="AZ242" i="5"/>
  <c r="BB240" i="5"/>
  <c r="BG238" i="5"/>
  <c r="BJ236" i="5"/>
  <c r="BM234" i="5"/>
  <c r="G233" i="5"/>
  <c r="I231" i="5"/>
  <c r="N229" i="5"/>
  <c r="U326" i="5"/>
  <c r="AD304" i="5"/>
  <c r="R291" i="5"/>
  <c r="AT282" i="5"/>
  <c r="Z277" i="5"/>
  <c r="AJ274" i="5"/>
  <c r="AS271" i="5"/>
  <c r="BB268" i="5"/>
  <c r="I266" i="5"/>
  <c r="BL263" i="5"/>
  <c r="I262" i="5"/>
  <c r="L260" i="5"/>
  <c r="N258" i="5"/>
  <c r="Q256" i="5"/>
  <c r="S254" i="5"/>
  <c r="X252" i="5"/>
  <c r="AA250" i="5"/>
  <c r="AF246" i="5"/>
  <c r="AH244" i="5"/>
  <c r="AL242" i="5"/>
  <c r="AP240" i="5"/>
  <c r="AR238" i="5"/>
  <c r="AT236" i="5"/>
  <c r="AW234" i="5"/>
  <c r="BA232" i="5"/>
  <c r="BE230" i="5"/>
  <c r="BG228" i="5"/>
  <c r="I322" i="5"/>
  <c r="AW302" i="5"/>
  <c r="BC289" i="5"/>
  <c r="BM276" i="5"/>
  <c r="N274" i="5"/>
  <c r="BB274" i="5" s="1"/>
  <c r="X271" i="5"/>
  <c r="AG268" i="5"/>
  <c r="AX265" i="5"/>
  <c r="AZ263" i="5"/>
  <c r="BB261" i="5"/>
  <c r="BD259" i="5"/>
  <c r="BF257" i="5"/>
  <c r="BK255" i="5"/>
  <c r="BN253" i="5"/>
  <c r="I252" i="5"/>
  <c r="K250" i="5"/>
  <c r="M248" i="5"/>
  <c r="R246" i="5"/>
  <c r="U244" i="5"/>
  <c r="Z240" i="5"/>
  <c r="AB238" i="5"/>
  <c r="AG236" i="5"/>
  <c r="AJ234" i="5"/>
  <c r="AL232" i="5"/>
  <c r="AO230" i="5"/>
  <c r="AQ228" i="5"/>
  <c r="BF317" i="5"/>
  <c r="G301" i="5"/>
  <c r="U281" i="5"/>
  <c r="AR276" i="5"/>
  <c r="BJ270" i="5"/>
  <c r="L268" i="5"/>
  <c r="AG265" i="5"/>
  <c r="AJ263" i="5"/>
  <c r="AL261" i="5"/>
  <c r="AT257" i="5"/>
  <c r="AV255" i="5"/>
  <c r="AX253" i="5"/>
  <c r="BA251" i="5"/>
  <c r="BE249" i="5"/>
  <c r="BI247" i="5"/>
  <c r="BK245" i="5"/>
  <c r="BM243" i="5"/>
  <c r="H242" i="5"/>
  <c r="L240" i="5"/>
  <c r="P238" i="5"/>
  <c r="V232" i="5"/>
  <c r="AA230" i="5"/>
  <c r="AD228" i="5"/>
  <c r="T234" i="5"/>
  <c r="BN28" i="5"/>
  <c r="BN23" i="5" s="1"/>
  <c r="BI24" i="7" a="1"/>
  <c r="BI24" i="7" s="1"/>
  <c r="BF24" i="7" a="1"/>
  <c r="BF24" i="7" s="1"/>
  <c r="I24" i="7" a="1"/>
  <c r="I24" i="7" s="1"/>
  <c r="K38" i="6" s="1"/>
  <c r="BO740" i="5" a="1"/>
  <c r="BO740" i="5" s="1"/>
  <c r="BO675" i="5" a="1"/>
  <c r="BO675" i="5" s="1"/>
  <c r="BO610" i="5"/>
  <c r="BP611" i="5" s="1"/>
  <c r="BQ612" i="5" s="1"/>
  <c r="BR613" i="5" s="1"/>
  <c r="BS614" i="5" s="1"/>
  <c r="BT615" i="5" s="1"/>
  <c r="BU616" i="5" s="1"/>
  <c r="BV617" i="5" s="1"/>
  <c r="BW618" i="5" s="1"/>
  <c r="BX619" i="5" s="1"/>
  <c r="BY620" i="5" s="1"/>
  <c r="BZ621" i="5" s="1"/>
  <c r="BO627" i="5"/>
  <c r="BO6" i="5"/>
  <c r="BP7" i="5"/>
  <c r="BN658" i="5"/>
  <c r="D477" i="5" a="1"/>
  <c r="AI24" i="7" a="1"/>
  <c r="AI24" i="7" s="1"/>
  <c r="M38" i="6" s="1"/>
  <c r="BC336" i="5" l="1"/>
  <c r="K291" i="5"/>
  <c r="AK318" i="5"/>
  <c r="AL257" i="5" s="1"/>
  <c r="AO322" i="5"/>
  <c r="AD250" i="5"/>
  <c r="U241" i="5"/>
  <c r="M233" i="5"/>
  <c r="AF312" i="5"/>
  <c r="AV268" i="5"/>
  <c r="BC275" i="5"/>
  <c r="AA308" i="5"/>
  <c r="BF278" i="5"/>
  <c r="BG339" i="5" s="1"/>
  <c r="X305" i="5"/>
  <c r="Y305" i="5" s="1"/>
  <c r="AR325" i="5"/>
  <c r="AS325" i="5" s="1"/>
  <c r="BJ374" i="5"/>
  <c r="BB374" i="5"/>
  <c r="AT374" i="5"/>
  <c r="AL374" i="5"/>
  <c r="V374" i="5"/>
  <c r="N374" i="5"/>
  <c r="BM374" i="5"/>
  <c r="BD374" i="5"/>
  <c r="AU374" i="5"/>
  <c r="AK374" i="5"/>
  <c r="AB374" i="5"/>
  <c r="S374" i="5"/>
  <c r="J374" i="5"/>
  <c r="BL374" i="5"/>
  <c r="BC374" i="5"/>
  <c r="AS374" i="5"/>
  <c r="AJ374" i="5"/>
  <c r="AA374" i="5"/>
  <c r="R374" i="5"/>
  <c r="I374" i="5"/>
  <c r="BH374" i="5"/>
  <c r="AW374" i="5"/>
  <c r="X374" i="5"/>
  <c r="L374" i="5"/>
  <c r="BG374" i="5"/>
  <c r="AV374" i="5"/>
  <c r="W374" i="5"/>
  <c r="K374" i="5"/>
  <c r="BF374" i="5"/>
  <c r="AR374" i="5"/>
  <c r="U374" i="5"/>
  <c r="H374" i="5"/>
  <c r="BE374" i="5"/>
  <c r="AQ374" i="5"/>
  <c r="T374" i="5"/>
  <c r="G374" i="5"/>
  <c r="BA374" i="5"/>
  <c r="AP374" i="5"/>
  <c r="Q374" i="5"/>
  <c r="BN374" i="5"/>
  <c r="AZ374" i="5"/>
  <c r="AO374" i="5"/>
  <c r="AC374" i="5"/>
  <c r="P374" i="5"/>
  <c r="AY374" i="5"/>
  <c r="AX374" i="5"/>
  <c r="AN374" i="5"/>
  <c r="AM374" i="5"/>
  <c r="Z374" i="5"/>
  <c r="Y374" i="5"/>
  <c r="BK374" i="5"/>
  <c r="O374" i="5"/>
  <c r="BI374" i="5"/>
  <c r="M374" i="5"/>
  <c r="BH341" i="5"/>
  <c r="AU328" i="5"/>
  <c r="BK383" i="5"/>
  <c r="BC383" i="5"/>
  <c r="AU383" i="5"/>
  <c r="AE383" i="5"/>
  <c r="W383" i="5"/>
  <c r="O383" i="5"/>
  <c r="G383" i="5"/>
  <c r="BJ383" i="5"/>
  <c r="BB383" i="5"/>
  <c r="AT383" i="5"/>
  <c r="AL383" i="5"/>
  <c r="AD383" i="5"/>
  <c r="V383" i="5"/>
  <c r="N383" i="5"/>
  <c r="BN383" i="5"/>
  <c r="BD383" i="5"/>
  <c r="AH383" i="5"/>
  <c r="X383" i="5"/>
  <c r="L383" i="5"/>
  <c r="BM383" i="5"/>
  <c r="BA383" i="5"/>
  <c r="AG383" i="5"/>
  <c r="U383" i="5"/>
  <c r="K383" i="5"/>
  <c r="BL383" i="5"/>
  <c r="AX383" i="5"/>
  <c r="AJ383" i="5"/>
  <c r="T383" i="5"/>
  <c r="H383" i="5"/>
  <c r="BI383" i="5"/>
  <c r="AW383" i="5"/>
  <c r="AI383" i="5"/>
  <c r="S383" i="5"/>
  <c r="BH383" i="5"/>
  <c r="AV383" i="5"/>
  <c r="AF383" i="5"/>
  <c r="R383" i="5"/>
  <c r="BG383" i="5"/>
  <c r="AS383" i="5"/>
  <c r="AC383" i="5"/>
  <c r="Q383" i="5"/>
  <c r="BF383" i="5"/>
  <c r="AB383" i="5"/>
  <c r="P383" i="5"/>
  <c r="BE383" i="5"/>
  <c r="AA383" i="5"/>
  <c r="M383" i="5"/>
  <c r="Z383" i="5"/>
  <c r="Y383" i="5"/>
  <c r="J383" i="5"/>
  <c r="I383" i="5"/>
  <c r="AZ383" i="5"/>
  <c r="AY383" i="5"/>
  <c r="AK383" i="5"/>
  <c r="AD311" i="5"/>
  <c r="AE311" i="5" s="1"/>
  <c r="BG371" i="5"/>
  <c r="AY371" i="5"/>
  <c r="AQ371" i="5"/>
  <c r="AI371" i="5"/>
  <c r="S371" i="5"/>
  <c r="K371" i="5"/>
  <c r="BJ371" i="5"/>
  <c r="BA371" i="5"/>
  <c r="AR371" i="5"/>
  <c r="AH371" i="5"/>
  <c r="Y371" i="5"/>
  <c r="P371" i="5"/>
  <c r="G371" i="5"/>
  <c r="BI371" i="5"/>
  <c r="AZ371" i="5"/>
  <c r="AP371" i="5"/>
  <c r="AG371" i="5"/>
  <c r="X371" i="5"/>
  <c r="O371" i="5"/>
  <c r="BN371" i="5"/>
  <c r="BC371" i="5"/>
  <c r="AO371" i="5"/>
  <c r="R371" i="5"/>
  <c r="BM371" i="5"/>
  <c r="BB371" i="5"/>
  <c r="AN371" i="5"/>
  <c r="Q371" i="5"/>
  <c r="BL371" i="5"/>
  <c r="AX371" i="5"/>
  <c r="AM371" i="5"/>
  <c r="N371" i="5"/>
  <c r="BK371" i="5"/>
  <c r="AW371" i="5"/>
  <c r="AL371" i="5"/>
  <c r="Z371" i="5"/>
  <c r="M371" i="5"/>
  <c r="BH371" i="5"/>
  <c r="AV371" i="5"/>
  <c r="AK371" i="5"/>
  <c r="W371" i="5"/>
  <c r="L371" i="5"/>
  <c r="BF371" i="5"/>
  <c r="AU371" i="5"/>
  <c r="AJ371" i="5"/>
  <c r="V371" i="5"/>
  <c r="J371" i="5"/>
  <c r="AT371" i="5"/>
  <c r="AS371" i="5"/>
  <c r="U371" i="5"/>
  <c r="T371" i="5"/>
  <c r="BE371" i="5"/>
  <c r="I371" i="5"/>
  <c r="H371" i="5"/>
  <c r="BD371" i="5"/>
  <c r="AI255" i="5"/>
  <c r="BM393" i="5"/>
  <c r="BE393" i="5"/>
  <c r="AO393" i="5"/>
  <c r="AG393" i="5"/>
  <c r="Y393" i="5"/>
  <c r="Q393" i="5"/>
  <c r="I393" i="5"/>
  <c r="BL393" i="5"/>
  <c r="BD393" i="5"/>
  <c r="AV393" i="5"/>
  <c r="AN393" i="5"/>
  <c r="AF393" i="5"/>
  <c r="X393" i="5"/>
  <c r="P393" i="5"/>
  <c r="H393" i="5"/>
  <c r="BN393" i="5"/>
  <c r="AR393" i="5"/>
  <c r="AH393" i="5"/>
  <c r="V393" i="5"/>
  <c r="L393" i="5"/>
  <c r="BK393" i="5"/>
  <c r="AQ393" i="5"/>
  <c r="AE393" i="5"/>
  <c r="U393" i="5"/>
  <c r="K393" i="5"/>
  <c r="BF393" i="5"/>
  <c r="AT393" i="5"/>
  <c r="AJ393" i="5"/>
  <c r="Z393" i="5"/>
  <c r="N393" i="5"/>
  <c r="BH393" i="5"/>
  <c r="AP393" i="5"/>
  <c r="AA393" i="5"/>
  <c r="G393" i="5"/>
  <c r="BG393" i="5"/>
  <c r="AM393" i="5"/>
  <c r="W393" i="5"/>
  <c r="BC393" i="5"/>
  <c r="AL393" i="5"/>
  <c r="T393" i="5"/>
  <c r="AK393" i="5"/>
  <c r="S393" i="5"/>
  <c r="AI393" i="5"/>
  <c r="R393" i="5"/>
  <c r="AD393" i="5"/>
  <c r="O393" i="5"/>
  <c r="AU393" i="5"/>
  <c r="AS393" i="5"/>
  <c r="AC393" i="5"/>
  <c r="AB393" i="5"/>
  <c r="M393" i="5"/>
  <c r="J393" i="5"/>
  <c r="BJ393" i="5"/>
  <c r="BI393" i="5"/>
  <c r="BD408" i="5"/>
  <c r="AV408" i="5"/>
  <c r="AN408" i="5"/>
  <c r="AF408" i="5"/>
  <c r="X408" i="5"/>
  <c r="P408" i="5"/>
  <c r="H408" i="5"/>
  <c r="BK408" i="5"/>
  <c r="BC408" i="5"/>
  <c r="AU408" i="5"/>
  <c r="AM408" i="5"/>
  <c r="AE408" i="5"/>
  <c r="W408" i="5"/>
  <c r="O408" i="5"/>
  <c r="G408" i="5"/>
  <c r="BG408" i="5"/>
  <c r="AY408" i="5"/>
  <c r="AQ408" i="5"/>
  <c r="AI408" i="5"/>
  <c r="AA408" i="5"/>
  <c r="BA408" i="5"/>
  <c r="AO408" i="5"/>
  <c r="AB408" i="5"/>
  <c r="Q408" i="5"/>
  <c r="AZ408" i="5"/>
  <c r="AL408" i="5"/>
  <c r="Z408" i="5"/>
  <c r="N408" i="5"/>
  <c r="BJ408" i="5"/>
  <c r="AX408" i="5"/>
  <c r="AK408" i="5"/>
  <c r="BI408" i="5"/>
  <c r="AW408" i="5"/>
  <c r="AJ408" i="5"/>
  <c r="BH408" i="5"/>
  <c r="AT408" i="5"/>
  <c r="AH408" i="5"/>
  <c r="BE408" i="5"/>
  <c r="AR408" i="5"/>
  <c r="AD408" i="5"/>
  <c r="S408" i="5"/>
  <c r="I408" i="5"/>
  <c r="BB408" i="5"/>
  <c r="T408" i="5"/>
  <c r="AS408" i="5"/>
  <c r="R408" i="5"/>
  <c r="AP408" i="5"/>
  <c r="M408" i="5"/>
  <c r="AG408" i="5"/>
  <c r="L408" i="5"/>
  <c r="AC408" i="5"/>
  <c r="K408" i="5"/>
  <c r="Y408" i="5"/>
  <c r="J408" i="5"/>
  <c r="V408" i="5"/>
  <c r="BF408" i="5"/>
  <c r="U408" i="5"/>
  <c r="BH368" i="5"/>
  <c r="AZ368" i="5"/>
  <c r="AR368" i="5"/>
  <c r="AJ368" i="5"/>
  <c r="T368" i="5"/>
  <c r="L368" i="5"/>
  <c r="BG368" i="5"/>
  <c r="AY368" i="5"/>
  <c r="AQ368" i="5"/>
  <c r="AI368" i="5"/>
  <c r="S368" i="5"/>
  <c r="K368" i="5"/>
  <c r="BN368" i="5"/>
  <c r="BD368" i="5"/>
  <c r="AT368" i="5"/>
  <c r="AH368" i="5"/>
  <c r="N368" i="5"/>
  <c r="BM368" i="5"/>
  <c r="BC368" i="5"/>
  <c r="AS368" i="5"/>
  <c r="AG368" i="5"/>
  <c r="W368" i="5"/>
  <c r="M368" i="5"/>
  <c r="BL368" i="5"/>
  <c r="BB368" i="5"/>
  <c r="AP368" i="5"/>
  <c r="AF368" i="5"/>
  <c r="V368" i="5"/>
  <c r="J368" i="5"/>
  <c r="BK368" i="5"/>
  <c r="BA368" i="5"/>
  <c r="AO368" i="5"/>
  <c r="AE368" i="5"/>
  <c r="U368" i="5"/>
  <c r="I368" i="5"/>
  <c r="BJ368" i="5"/>
  <c r="AX368" i="5"/>
  <c r="AN368" i="5"/>
  <c r="AD368" i="5"/>
  <c r="R368" i="5"/>
  <c r="H368" i="5"/>
  <c r="BI368" i="5"/>
  <c r="AW368" i="5"/>
  <c r="AM368" i="5"/>
  <c r="Q368" i="5"/>
  <c r="G368" i="5"/>
  <c r="BF368" i="5"/>
  <c r="P368" i="5"/>
  <c r="BE368" i="5"/>
  <c r="O368" i="5"/>
  <c r="AV368" i="5"/>
  <c r="AU368" i="5"/>
  <c r="AL368" i="5"/>
  <c r="AK368" i="5"/>
  <c r="BI397" i="5"/>
  <c r="AS397" i="5"/>
  <c r="AK397" i="5"/>
  <c r="AC397" i="5"/>
  <c r="U397" i="5"/>
  <c r="M397" i="5"/>
  <c r="BH397" i="5"/>
  <c r="AZ397" i="5"/>
  <c r="AR397" i="5"/>
  <c r="AJ397" i="5"/>
  <c r="AB397" i="5"/>
  <c r="T397" i="5"/>
  <c r="L397" i="5"/>
  <c r="AV397" i="5"/>
  <c r="AL397" i="5"/>
  <c r="Z397" i="5"/>
  <c r="P397" i="5"/>
  <c r="AU397" i="5"/>
  <c r="AI397" i="5"/>
  <c r="Y397" i="5"/>
  <c r="O397" i="5"/>
  <c r="BJ397" i="5"/>
  <c r="AX397" i="5"/>
  <c r="AN397" i="5"/>
  <c r="AD397" i="5"/>
  <c r="R397" i="5"/>
  <c r="H397" i="5"/>
  <c r="BL397" i="5"/>
  <c r="AT397" i="5"/>
  <c r="AE397" i="5"/>
  <c r="K397" i="5"/>
  <c r="BK397" i="5"/>
  <c r="AQ397" i="5"/>
  <c r="AA397" i="5"/>
  <c r="J397" i="5"/>
  <c r="BG397" i="5"/>
  <c r="AP397" i="5"/>
  <c r="X397" i="5"/>
  <c r="I397" i="5"/>
  <c r="AO397" i="5"/>
  <c r="W397" i="5"/>
  <c r="G397" i="5"/>
  <c r="AM397" i="5"/>
  <c r="V397" i="5"/>
  <c r="AH397" i="5"/>
  <c r="S397" i="5"/>
  <c r="BN397" i="5"/>
  <c r="BM397" i="5"/>
  <c r="AY397" i="5"/>
  <c r="AW397" i="5"/>
  <c r="AG397" i="5"/>
  <c r="AF397" i="5"/>
  <c r="Q397" i="5"/>
  <c r="N397" i="5"/>
  <c r="BK219" i="5"/>
  <c r="BC219" i="5"/>
  <c r="AU219" i="5"/>
  <c r="AM219" i="5"/>
  <c r="AE219" i="5"/>
  <c r="W219" i="5"/>
  <c r="O219" i="5"/>
  <c r="G219" i="5"/>
  <c r="BF219" i="5"/>
  <c r="AW219" i="5"/>
  <c r="AN219" i="5"/>
  <c r="AD219" i="5"/>
  <c r="U219" i="5"/>
  <c r="L219" i="5"/>
  <c r="BE219" i="5"/>
  <c r="AV219" i="5"/>
  <c r="AL219" i="5"/>
  <c r="AC219" i="5"/>
  <c r="T219" i="5"/>
  <c r="K219" i="5"/>
  <c r="BH219" i="5"/>
  <c r="AY219" i="5"/>
  <c r="AP219" i="5"/>
  <c r="AG219" i="5"/>
  <c r="X219" i="5"/>
  <c r="N219" i="5"/>
  <c r="BD219" i="5"/>
  <c r="AQ219" i="5"/>
  <c r="AA219" i="5"/>
  <c r="M219" i="5"/>
  <c r="BB219" i="5"/>
  <c r="AO219" i="5"/>
  <c r="Z219" i="5"/>
  <c r="J219" i="5"/>
  <c r="BA219" i="5"/>
  <c r="AK219" i="5"/>
  <c r="Y219" i="5"/>
  <c r="I219" i="5"/>
  <c r="AZ219" i="5"/>
  <c r="AJ219" i="5"/>
  <c r="V219" i="5"/>
  <c r="H219" i="5"/>
  <c r="BL219" i="5"/>
  <c r="AX219" i="5"/>
  <c r="AI219" i="5"/>
  <c r="S219" i="5"/>
  <c r="BJ219" i="5"/>
  <c r="AT219" i="5"/>
  <c r="AH219" i="5"/>
  <c r="R219" i="5"/>
  <c r="BI219" i="5"/>
  <c r="AS219" i="5"/>
  <c r="AF219" i="5"/>
  <c r="Q219" i="5"/>
  <c r="BG219" i="5"/>
  <c r="AR219" i="5"/>
  <c r="AB219" i="5"/>
  <c r="P219" i="5"/>
  <c r="BN181" i="5"/>
  <c r="BF181" i="5"/>
  <c r="AX181" i="5"/>
  <c r="AP181" i="5"/>
  <c r="AH181" i="5"/>
  <c r="Z181" i="5"/>
  <c r="R181" i="5"/>
  <c r="J181" i="5"/>
  <c r="BK181" i="5"/>
  <c r="BB181" i="5"/>
  <c r="AS181" i="5"/>
  <c r="AJ181" i="5"/>
  <c r="Q181" i="5"/>
  <c r="H181" i="5"/>
  <c r="BJ181" i="5"/>
  <c r="BA181" i="5"/>
  <c r="AR181" i="5"/>
  <c r="AI181" i="5"/>
  <c r="Y181" i="5"/>
  <c r="P181" i="5"/>
  <c r="G181" i="5"/>
  <c r="BI181" i="5"/>
  <c r="AZ181" i="5"/>
  <c r="AQ181" i="5"/>
  <c r="AG181" i="5"/>
  <c r="X181" i="5"/>
  <c r="O181" i="5"/>
  <c r="BH181" i="5"/>
  <c r="AY181" i="5"/>
  <c r="AO181" i="5"/>
  <c r="AF181" i="5"/>
  <c r="W181" i="5"/>
  <c r="N181" i="5"/>
  <c r="BG181" i="5"/>
  <c r="AW181" i="5"/>
  <c r="AN181" i="5"/>
  <c r="AE181" i="5"/>
  <c r="V181" i="5"/>
  <c r="M181" i="5"/>
  <c r="BE181" i="5"/>
  <c r="AV181" i="5"/>
  <c r="AM181" i="5"/>
  <c r="AD181" i="5"/>
  <c r="U181" i="5"/>
  <c r="L181" i="5"/>
  <c r="BM181" i="5"/>
  <c r="BD181" i="5"/>
  <c r="AU181" i="5"/>
  <c r="AL181" i="5"/>
  <c r="T181" i="5"/>
  <c r="K181" i="5"/>
  <c r="I181" i="5"/>
  <c r="BL181" i="5"/>
  <c r="BC181" i="5"/>
  <c r="AT181" i="5"/>
  <c r="AK181" i="5"/>
  <c r="S181" i="5"/>
  <c r="BK164" i="5"/>
  <c r="BC164" i="5"/>
  <c r="AU164" i="5"/>
  <c r="AM164" i="5"/>
  <c r="AE164" i="5"/>
  <c r="W164" i="5"/>
  <c r="O164" i="5"/>
  <c r="G164" i="5"/>
  <c r="BJ164" i="5"/>
  <c r="BB164" i="5"/>
  <c r="AT164" i="5"/>
  <c r="AL164" i="5"/>
  <c r="AD164" i="5"/>
  <c r="V164" i="5"/>
  <c r="N164" i="5"/>
  <c r="BI164" i="5"/>
  <c r="BA164" i="5"/>
  <c r="AS164" i="5"/>
  <c r="AK164" i="5"/>
  <c r="AC164" i="5"/>
  <c r="U164" i="5"/>
  <c r="M164" i="5"/>
  <c r="BH164" i="5"/>
  <c r="AZ164" i="5"/>
  <c r="AR164" i="5"/>
  <c r="AJ164" i="5"/>
  <c r="AB164" i="5"/>
  <c r="T164" i="5"/>
  <c r="BG164" i="5"/>
  <c r="AY164" i="5"/>
  <c r="AQ164" i="5"/>
  <c r="AI164" i="5"/>
  <c r="AA164" i="5"/>
  <c r="S164" i="5"/>
  <c r="BM164" i="5"/>
  <c r="BE164" i="5"/>
  <c r="AW164" i="5"/>
  <c r="AO164" i="5"/>
  <c r="AG164" i="5"/>
  <c r="Y164" i="5"/>
  <c r="Q164" i="5"/>
  <c r="I164" i="5"/>
  <c r="AV164" i="5"/>
  <c r="P164" i="5"/>
  <c r="AP164" i="5"/>
  <c r="AN164" i="5"/>
  <c r="H164" i="5"/>
  <c r="BN164" i="5"/>
  <c r="AH164" i="5"/>
  <c r="BL164" i="5"/>
  <c r="AF164" i="5"/>
  <c r="BF164" i="5"/>
  <c r="Z164" i="5"/>
  <c r="BD164" i="5"/>
  <c r="X164" i="5"/>
  <c r="AX164" i="5"/>
  <c r="R164" i="5"/>
  <c r="BG205" i="5"/>
  <c r="AQ205" i="5"/>
  <c r="AI205" i="5"/>
  <c r="AA205" i="5"/>
  <c r="S205" i="5"/>
  <c r="K205" i="5"/>
  <c r="BN205" i="5"/>
  <c r="BF205" i="5"/>
  <c r="AX205" i="5"/>
  <c r="AP205" i="5"/>
  <c r="AH205" i="5"/>
  <c r="Z205" i="5"/>
  <c r="R205" i="5"/>
  <c r="J205" i="5"/>
  <c r="BH205" i="5"/>
  <c r="AV205" i="5"/>
  <c r="AL205" i="5"/>
  <c r="AB205" i="5"/>
  <c r="P205" i="5"/>
  <c r="BE205" i="5"/>
  <c r="AU205" i="5"/>
  <c r="AK205" i="5"/>
  <c r="Y205" i="5"/>
  <c r="O205" i="5"/>
  <c r="BD205" i="5"/>
  <c r="AT205" i="5"/>
  <c r="AJ205" i="5"/>
  <c r="X205" i="5"/>
  <c r="N205" i="5"/>
  <c r="BM205" i="5"/>
  <c r="BC205" i="5"/>
  <c r="AS205" i="5"/>
  <c r="AG205" i="5"/>
  <c r="W205" i="5"/>
  <c r="M205" i="5"/>
  <c r="BL205" i="5"/>
  <c r="BB205" i="5"/>
  <c r="AR205" i="5"/>
  <c r="AF205" i="5"/>
  <c r="V205" i="5"/>
  <c r="L205" i="5"/>
  <c r="BK205" i="5"/>
  <c r="AO205" i="5"/>
  <c r="AE205" i="5"/>
  <c r="U205" i="5"/>
  <c r="I205" i="5"/>
  <c r="BJ205" i="5"/>
  <c r="AN205" i="5"/>
  <c r="AD205" i="5"/>
  <c r="T205" i="5"/>
  <c r="H205" i="5"/>
  <c r="G205" i="5"/>
  <c r="BI205" i="5"/>
  <c r="AW205" i="5"/>
  <c r="AM205" i="5"/>
  <c r="AC205" i="5"/>
  <c r="Q205" i="5"/>
  <c r="BN204" i="5"/>
  <c r="BF204" i="5"/>
  <c r="AP204" i="5"/>
  <c r="AH204" i="5"/>
  <c r="Z204" i="5"/>
  <c r="R204" i="5"/>
  <c r="J204" i="5"/>
  <c r="BM204" i="5"/>
  <c r="BE204" i="5"/>
  <c r="AW204" i="5"/>
  <c r="AO204" i="5"/>
  <c r="AG204" i="5"/>
  <c r="Y204" i="5"/>
  <c r="Q204" i="5"/>
  <c r="I204" i="5"/>
  <c r="BG204" i="5"/>
  <c r="AU204" i="5"/>
  <c r="AK204" i="5"/>
  <c r="AA204" i="5"/>
  <c r="O204" i="5"/>
  <c r="BD204" i="5"/>
  <c r="AT204" i="5"/>
  <c r="AJ204" i="5"/>
  <c r="X204" i="5"/>
  <c r="N204" i="5"/>
  <c r="BC204" i="5"/>
  <c r="AS204" i="5"/>
  <c r="AI204" i="5"/>
  <c r="W204" i="5"/>
  <c r="M204" i="5"/>
  <c r="BL204" i="5"/>
  <c r="BB204" i="5"/>
  <c r="AR204" i="5"/>
  <c r="AF204" i="5"/>
  <c r="V204" i="5"/>
  <c r="L204" i="5"/>
  <c r="BK204" i="5"/>
  <c r="BA204" i="5"/>
  <c r="AQ204" i="5"/>
  <c r="AE204" i="5"/>
  <c r="U204" i="5"/>
  <c r="K204" i="5"/>
  <c r="BJ204" i="5"/>
  <c r="AN204" i="5"/>
  <c r="AD204" i="5"/>
  <c r="T204" i="5"/>
  <c r="H204" i="5"/>
  <c r="BI204" i="5"/>
  <c r="AM204" i="5"/>
  <c r="AC204" i="5"/>
  <c r="S204" i="5"/>
  <c r="G204" i="5"/>
  <c r="BH204" i="5"/>
  <c r="AV204" i="5"/>
  <c r="AL204" i="5"/>
  <c r="AB204" i="5"/>
  <c r="P204" i="5"/>
  <c r="BN214" i="5"/>
  <c r="BF214" i="5"/>
  <c r="AX214" i="5"/>
  <c r="AP214" i="5"/>
  <c r="AH214" i="5"/>
  <c r="Z214" i="5"/>
  <c r="R214" i="5"/>
  <c r="J214" i="5"/>
  <c r="BA214" i="5"/>
  <c r="AR214" i="5"/>
  <c r="AI214" i="5"/>
  <c r="Y214" i="5"/>
  <c r="P214" i="5"/>
  <c r="G214" i="5"/>
  <c r="AZ214" i="5"/>
  <c r="AQ214" i="5"/>
  <c r="AG214" i="5"/>
  <c r="X214" i="5"/>
  <c r="O214" i="5"/>
  <c r="BM214" i="5"/>
  <c r="BB214" i="5"/>
  <c r="AN214" i="5"/>
  <c r="AC214" i="5"/>
  <c r="Q214" i="5"/>
  <c r="BL214" i="5"/>
  <c r="AY214" i="5"/>
  <c r="AM214" i="5"/>
  <c r="AB214" i="5"/>
  <c r="N214" i="5"/>
  <c r="BK214" i="5"/>
  <c r="AW214" i="5"/>
  <c r="AL214" i="5"/>
  <c r="AA214" i="5"/>
  <c r="M214" i="5"/>
  <c r="AV214" i="5"/>
  <c r="AK214" i="5"/>
  <c r="W214" i="5"/>
  <c r="L214" i="5"/>
  <c r="BG214" i="5"/>
  <c r="AU214" i="5"/>
  <c r="AJ214" i="5"/>
  <c r="V214" i="5"/>
  <c r="K214" i="5"/>
  <c r="BE214" i="5"/>
  <c r="AT214" i="5"/>
  <c r="AF214" i="5"/>
  <c r="U214" i="5"/>
  <c r="I214" i="5"/>
  <c r="BD214" i="5"/>
  <c r="AS214" i="5"/>
  <c r="AE214" i="5"/>
  <c r="T214" i="5"/>
  <c r="H214" i="5"/>
  <c r="BC214" i="5"/>
  <c r="AO214" i="5"/>
  <c r="AD214" i="5"/>
  <c r="S214" i="5"/>
  <c r="BH206" i="5"/>
  <c r="AR206" i="5"/>
  <c r="AJ206" i="5"/>
  <c r="AB206" i="5"/>
  <c r="T206" i="5"/>
  <c r="L206" i="5"/>
  <c r="BG206" i="5"/>
  <c r="AY206" i="5"/>
  <c r="AQ206" i="5"/>
  <c r="AI206" i="5"/>
  <c r="AA206" i="5"/>
  <c r="S206" i="5"/>
  <c r="K206" i="5"/>
  <c r="BI206" i="5"/>
  <c r="AW206" i="5"/>
  <c r="AM206" i="5"/>
  <c r="AC206" i="5"/>
  <c r="Q206" i="5"/>
  <c r="G206" i="5"/>
  <c r="BF206" i="5"/>
  <c r="AV206" i="5"/>
  <c r="AL206" i="5"/>
  <c r="Z206" i="5"/>
  <c r="P206" i="5"/>
  <c r="BE206" i="5"/>
  <c r="AU206" i="5"/>
  <c r="AK206" i="5"/>
  <c r="Y206" i="5"/>
  <c r="O206" i="5"/>
  <c r="BN206" i="5"/>
  <c r="BD206" i="5"/>
  <c r="AT206" i="5"/>
  <c r="AH206" i="5"/>
  <c r="X206" i="5"/>
  <c r="N206" i="5"/>
  <c r="BM206" i="5"/>
  <c r="BC206" i="5"/>
  <c r="AS206" i="5"/>
  <c r="AG206" i="5"/>
  <c r="W206" i="5"/>
  <c r="M206" i="5"/>
  <c r="BL206" i="5"/>
  <c r="AP206" i="5"/>
  <c r="AF206" i="5"/>
  <c r="V206" i="5"/>
  <c r="J206" i="5"/>
  <c r="BK206" i="5"/>
  <c r="AO206" i="5"/>
  <c r="AE206" i="5"/>
  <c r="U206" i="5"/>
  <c r="I206" i="5"/>
  <c r="AD206" i="5"/>
  <c r="R206" i="5"/>
  <c r="H206" i="5"/>
  <c r="BJ206" i="5"/>
  <c r="AX206" i="5"/>
  <c r="AN206" i="5"/>
  <c r="V431" i="5"/>
  <c r="AD439" i="5"/>
  <c r="AO450" i="5"/>
  <c r="O424" i="5"/>
  <c r="M483" i="5"/>
  <c r="V492" i="5"/>
  <c r="BG468" i="5"/>
  <c r="C540" i="5"/>
  <c r="BL477" i="5"/>
  <c r="BD477" i="5"/>
  <c r="AV477" i="5"/>
  <c r="AN477" i="5"/>
  <c r="AF477" i="5"/>
  <c r="X477" i="5"/>
  <c r="P477" i="5"/>
  <c r="BK477" i="5"/>
  <c r="BC477" i="5"/>
  <c r="AU477" i="5"/>
  <c r="AM477" i="5"/>
  <c r="AE477" i="5"/>
  <c r="W477" i="5"/>
  <c r="O477" i="5"/>
  <c r="BF477" i="5"/>
  <c r="AT477" i="5"/>
  <c r="AJ477" i="5"/>
  <c r="Z477" i="5"/>
  <c r="N477" i="5"/>
  <c r="BB477" i="5"/>
  <c r="AQ477" i="5"/>
  <c r="AD477" i="5"/>
  <c r="S477" i="5"/>
  <c r="BI416" i="5"/>
  <c r="BA416" i="5"/>
  <c r="AS416" i="5"/>
  <c r="AK416" i="5"/>
  <c r="AC416" i="5"/>
  <c r="U416" i="5"/>
  <c r="M416" i="5"/>
  <c r="BN477" i="5"/>
  <c r="BA477" i="5"/>
  <c r="AP477" i="5"/>
  <c r="AC477" i="5"/>
  <c r="R477" i="5"/>
  <c r="BH416" i="5"/>
  <c r="AZ416" i="5"/>
  <c r="AR416" i="5"/>
  <c r="AJ416" i="5"/>
  <c r="AB416" i="5"/>
  <c r="T416" i="5"/>
  <c r="L416" i="5"/>
  <c r="BM477" i="5"/>
  <c r="AZ477" i="5"/>
  <c r="AO477" i="5"/>
  <c r="AB477" i="5"/>
  <c r="Q477" i="5"/>
  <c r="BJ477" i="5"/>
  <c r="AY477" i="5"/>
  <c r="AL477" i="5"/>
  <c r="AA477" i="5"/>
  <c r="M477" i="5"/>
  <c r="BH477" i="5"/>
  <c r="AW477" i="5"/>
  <c r="AI477" i="5"/>
  <c r="V477" i="5"/>
  <c r="BL416" i="5"/>
  <c r="BD416" i="5"/>
  <c r="AV416" i="5"/>
  <c r="AN416" i="5"/>
  <c r="AF416" i="5"/>
  <c r="X416" i="5"/>
  <c r="P416" i="5"/>
  <c r="BE477" i="5"/>
  <c r="U477" i="5"/>
  <c r="BJ416" i="5"/>
  <c r="AW416" i="5"/>
  <c r="AI416" i="5"/>
  <c r="W416" i="5"/>
  <c r="AX477" i="5"/>
  <c r="T477" i="5"/>
  <c r="BG416" i="5"/>
  <c r="AU416" i="5"/>
  <c r="AH416" i="5"/>
  <c r="V416" i="5"/>
  <c r="AS477" i="5"/>
  <c r="L477" i="5"/>
  <c r="BF416" i="5"/>
  <c r="AT416" i="5"/>
  <c r="AG416" i="5"/>
  <c r="S416" i="5"/>
  <c r="AR477" i="5"/>
  <c r="BE416" i="5"/>
  <c r="AQ416" i="5"/>
  <c r="AE416" i="5"/>
  <c r="R416" i="5"/>
  <c r="AK477" i="5"/>
  <c r="BC416" i="5"/>
  <c r="AP416" i="5"/>
  <c r="AD416" i="5"/>
  <c r="Q416" i="5"/>
  <c r="AH477" i="5"/>
  <c r="BN416" i="5"/>
  <c r="BB416" i="5"/>
  <c r="AO416" i="5"/>
  <c r="AA416" i="5"/>
  <c r="O416" i="5"/>
  <c r="BI477" i="5"/>
  <c r="AG477" i="5"/>
  <c r="BM416" i="5"/>
  <c r="AY416" i="5"/>
  <c r="AM416" i="5"/>
  <c r="Z416" i="5"/>
  <c r="N416" i="5"/>
  <c r="AX416" i="5"/>
  <c r="AL416" i="5"/>
  <c r="Y416" i="5"/>
  <c r="K416" i="5"/>
  <c r="BG477" i="5"/>
  <c r="Y477" i="5"/>
  <c r="BK416" i="5"/>
  <c r="BI531" i="5"/>
  <c r="BJ531" i="5" s="1"/>
  <c r="BN541" i="5"/>
  <c r="BF541" i="5"/>
  <c r="AX541" i="5"/>
  <c r="AP541" i="5"/>
  <c r="AH541" i="5"/>
  <c r="Z541" i="5"/>
  <c r="R541" i="5"/>
  <c r="BM541" i="5"/>
  <c r="BE541" i="5"/>
  <c r="AW541" i="5"/>
  <c r="AO541" i="5"/>
  <c r="AG541" i="5"/>
  <c r="Y541" i="5"/>
  <c r="Q541" i="5"/>
  <c r="BI541" i="5"/>
  <c r="BA541" i="5"/>
  <c r="AS541" i="5"/>
  <c r="AK541" i="5"/>
  <c r="AC541" i="5"/>
  <c r="U541" i="5"/>
  <c r="M541" i="5"/>
  <c r="BG541" i="5"/>
  <c r="AT541" i="5"/>
  <c r="AF541" i="5"/>
  <c r="T541" i="5"/>
  <c r="G541" i="5"/>
  <c r="BD541" i="5"/>
  <c r="AR541" i="5"/>
  <c r="AE541" i="5"/>
  <c r="S541" i="5"/>
  <c r="BK541" i="5"/>
  <c r="AY541" i="5"/>
  <c r="AL541" i="5"/>
  <c r="X541" i="5"/>
  <c r="AU541" i="5"/>
  <c r="AA541" i="5"/>
  <c r="BL541" i="5"/>
  <c r="AQ541" i="5"/>
  <c r="W541" i="5"/>
  <c r="AZ541" i="5"/>
  <c r="AD541" i="5"/>
  <c r="BJ541" i="5"/>
  <c r="AI541" i="5"/>
  <c r="BH541" i="5"/>
  <c r="AB541" i="5"/>
  <c r="BC541" i="5"/>
  <c r="V541" i="5"/>
  <c r="BB541" i="5"/>
  <c r="P541" i="5"/>
  <c r="AV541" i="5"/>
  <c r="O541" i="5"/>
  <c r="AN541" i="5"/>
  <c r="N541" i="5"/>
  <c r="AM541" i="5"/>
  <c r="AJ541" i="5"/>
  <c r="AG503" i="5"/>
  <c r="AH503" i="5" s="1"/>
  <c r="BN536" i="5"/>
  <c r="K481" i="5"/>
  <c r="AE501" i="5"/>
  <c r="BM564" i="5"/>
  <c r="BE564" i="5"/>
  <c r="AW564" i="5"/>
  <c r="AO564" i="5"/>
  <c r="Y564" i="5"/>
  <c r="Q564" i="5"/>
  <c r="I564" i="5"/>
  <c r="BN564" i="5"/>
  <c r="BD564" i="5"/>
  <c r="AU564" i="5"/>
  <c r="AL564" i="5"/>
  <c r="AC564" i="5"/>
  <c r="T564" i="5"/>
  <c r="K564" i="5"/>
  <c r="BL564" i="5"/>
  <c r="BC564" i="5"/>
  <c r="AT564" i="5"/>
  <c r="AK564" i="5"/>
  <c r="AB564" i="5"/>
  <c r="S564" i="5"/>
  <c r="J564" i="5"/>
  <c r="BH564" i="5"/>
  <c r="AY564" i="5"/>
  <c r="AP564" i="5"/>
  <c r="W564" i="5"/>
  <c r="N564" i="5"/>
  <c r="BK564" i="5"/>
  <c r="AX564" i="5"/>
  <c r="U564" i="5"/>
  <c r="BJ564" i="5"/>
  <c r="AV564" i="5"/>
  <c r="R564" i="5"/>
  <c r="BB564" i="5"/>
  <c r="AN564" i="5"/>
  <c r="Z564" i="5"/>
  <c r="L564" i="5"/>
  <c r="BG564" i="5"/>
  <c r="AJ564" i="5"/>
  <c r="M564" i="5"/>
  <c r="BF564" i="5"/>
  <c r="H564" i="5"/>
  <c r="BA564" i="5"/>
  <c r="AD564" i="5"/>
  <c r="G564" i="5"/>
  <c r="AZ564" i="5"/>
  <c r="AA564" i="5"/>
  <c r="AQ564" i="5"/>
  <c r="P564" i="5"/>
  <c r="V564" i="5"/>
  <c r="O564" i="5"/>
  <c r="BI564" i="5"/>
  <c r="AS564" i="5"/>
  <c r="AR564" i="5"/>
  <c r="AM564" i="5"/>
  <c r="X564" i="5"/>
  <c r="BL563" i="5"/>
  <c r="BM563" i="5"/>
  <c r="BD563" i="5"/>
  <c r="AV563" i="5"/>
  <c r="AN563" i="5"/>
  <c r="X563" i="5"/>
  <c r="P563" i="5"/>
  <c r="H563" i="5"/>
  <c r="BK563" i="5"/>
  <c r="BC563" i="5"/>
  <c r="AU563" i="5"/>
  <c r="AM563" i="5"/>
  <c r="W563" i="5"/>
  <c r="O563" i="5"/>
  <c r="G563" i="5"/>
  <c r="BG563" i="5"/>
  <c r="AY563" i="5"/>
  <c r="AQ563" i="5"/>
  <c r="AI563" i="5"/>
  <c r="AA563" i="5"/>
  <c r="S563" i="5"/>
  <c r="K563" i="5"/>
  <c r="BB563" i="5"/>
  <c r="AP563" i="5"/>
  <c r="AC563" i="5"/>
  <c r="Q563" i="5"/>
  <c r="BA563" i="5"/>
  <c r="AO563" i="5"/>
  <c r="AB563" i="5"/>
  <c r="N563" i="5"/>
  <c r="BH563" i="5"/>
  <c r="AT563" i="5"/>
  <c r="U563" i="5"/>
  <c r="I563" i="5"/>
  <c r="AZ563" i="5"/>
  <c r="L563" i="5"/>
  <c r="AX563" i="5"/>
  <c r="J563" i="5"/>
  <c r="AW563" i="5"/>
  <c r="Z563" i="5"/>
  <c r="BN563" i="5"/>
  <c r="AS563" i="5"/>
  <c r="Y563" i="5"/>
  <c r="BF563" i="5"/>
  <c r="AK563" i="5"/>
  <c r="R563" i="5"/>
  <c r="V563" i="5"/>
  <c r="T563" i="5"/>
  <c r="BJ563" i="5"/>
  <c r="M563" i="5"/>
  <c r="BI563" i="5"/>
  <c r="BE563" i="5"/>
  <c r="AR563" i="5"/>
  <c r="AL563" i="5"/>
  <c r="AJ563" i="5"/>
  <c r="BI552" i="5"/>
  <c r="BA552" i="5"/>
  <c r="AS552" i="5"/>
  <c r="AK552" i="5"/>
  <c r="AC552" i="5"/>
  <c r="M552" i="5"/>
  <c r="BH552" i="5"/>
  <c r="AZ552" i="5"/>
  <c r="AR552" i="5"/>
  <c r="AJ552" i="5"/>
  <c r="AB552" i="5"/>
  <c r="L552" i="5"/>
  <c r="BL552" i="5"/>
  <c r="BD552" i="5"/>
  <c r="AV552" i="5"/>
  <c r="AN552" i="5"/>
  <c r="AF552" i="5"/>
  <c r="X552" i="5"/>
  <c r="P552" i="5"/>
  <c r="H552" i="5"/>
  <c r="BE552" i="5"/>
  <c r="AQ552" i="5"/>
  <c r="AE552" i="5"/>
  <c r="R552" i="5"/>
  <c r="BC552" i="5"/>
  <c r="AP552" i="5"/>
  <c r="AD552" i="5"/>
  <c r="Q552" i="5"/>
  <c r="BJ552" i="5"/>
  <c r="AW552" i="5"/>
  <c r="AI552" i="5"/>
  <c r="J552" i="5"/>
  <c r="AX552" i="5"/>
  <c r="AA552" i="5"/>
  <c r="I552" i="5"/>
  <c r="BN552" i="5"/>
  <c r="AU552" i="5"/>
  <c r="Z552" i="5"/>
  <c r="G552" i="5"/>
  <c r="BB552" i="5"/>
  <c r="AH552" i="5"/>
  <c r="N552" i="5"/>
  <c r="BG552" i="5"/>
  <c r="Y552" i="5"/>
  <c r="BF552" i="5"/>
  <c r="AY552" i="5"/>
  <c r="AT552" i="5"/>
  <c r="O552" i="5"/>
  <c r="AO552" i="5"/>
  <c r="K552" i="5"/>
  <c r="AM552" i="5"/>
  <c r="BM552" i="5"/>
  <c r="AL552" i="5"/>
  <c r="BK552" i="5"/>
  <c r="AG552" i="5"/>
  <c r="AY521" i="5"/>
  <c r="BJ585" i="5"/>
  <c r="AT585" i="5"/>
  <c r="AL585" i="5"/>
  <c r="AD585" i="5"/>
  <c r="V585" i="5"/>
  <c r="N585" i="5"/>
  <c r="BG585" i="5"/>
  <c r="AX585" i="5"/>
  <c r="AO585" i="5"/>
  <c r="AF585" i="5"/>
  <c r="W585" i="5"/>
  <c r="M585" i="5"/>
  <c r="BF585" i="5"/>
  <c r="AW585" i="5"/>
  <c r="AN585" i="5"/>
  <c r="AE585" i="5"/>
  <c r="U585" i="5"/>
  <c r="L585" i="5"/>
  <c r="BK585" i="5"/>
  <c r="AR585" i="5"/>
  <c r="AI585" i="5"/>
  <c r="Z585" i="5"/>
  <c r="Q585" i="5"/>
  <c r="H585" i="5"/>
  <c r="BE585" i="5"/>
  <c r="AQ585" i="5"/>
  <c r="AB585" i="5"/>
  <c r="O585" i="5"/>
  <c r="AP585" i="5"/>
  <c r="AA585" i="5"/>
  <c r="K585" i="5"/>
  <c r="AM585" i="5"/>
  <c r="Y585" i="5"/>
  <c r="J585" i="5"/>
  <c r="BN585" i="5"/>
  <c r="AK585" i="5"/>
  <c r="X585" i="5"/>
  <c r="I585" i="5"/>
  <c r="BL585" i="5"/>
  <c r="AV585" i="5"/>
  <c r="AH585" i="5"/>
  <c r="S585" i="5"/>
  <c r="AU585" i="5"/>
  <c r="G585" i="5"/>
  <c r="AS585" i="5"/>
  <c r="AJ585" i="5"/>
  <c r="AG585" i="5"/>
  <c r="BH585" i="5"/>
  <c r="R585" i="5"/>
  <c r="T585" i="5"/>
  <c r="P585" i="5"/>
  <c r="BM585" i="5"/>
  <c r="BI585" i="5"/>
  <c r="AY585" i="5"/>
  <c r="AC585" i="5"/>
  <c r="BK713" i="5"/>
  <c r="V241" i="5"/>
  <c r="AW269" i="5"/>
  <c r="BA273" i="5"/>
  <c r="BB273" i="5" s="1"/>
  <c r="T301" i="5"/>
  <c r="U240" i="5" s="1"/>
  <c r="BK391" i="5"/>
  <c r="BC391" i="5"/>
  <c r="AM391" i="5"/>
  <c r="AE391" i="5"/>
  <c r="W391" i="5"/>
  <c r="O391" i="5"/>
  <c r="G391" i="5"/>
  <c r="BJ391" i="5"/>
  <c r="BB391" i="5"/>
  <c r="AT391" i="5"/>
  <c r="AL391" i="5"/>
  <c r="AD391" i="5"/>
  <c r="V391" i="5"/>
  <c r="N391" i="5"/>
  <c r="BL391" i="5"/>
  <c r="AP391" i="5"/>
  <c r="AF391" i="5"/>
  <c r="T391" i="5"/>
  <c r="J391" i="5"/>
  <c r="BI391" i="5"/>
  <c r="AO391" i="5"/>
  <c r="AC391" i="5"/>
  <c r="S391" i="5"/>
  <c r="I391" i="5"/>
  <c r="BN391" i="5"/>
  <c r="BD391" i="5"/>
  <c r="AR391" i="5"/>
  <c r="AH391" i="5"/>
  <c r="X391" i="5"/>
  <c r="L391" i="5"/>
  <c r="AG391" i="5"/>
  <c r="P391" i="5"/>
  <c r="BM391" i="5"/>
  <c r="AB391" i="5"/>
  <c r="M391" i="5"/>
  <c r="BH391" i="5"/>
  <c r="AS391" i="5"/>
  <c r="AA391" i="5"/>
  <c r="K391" i="5"/>
  <c r="BG391" i="5"/>
  <c r="AQ391" i="5"/>
  <c r="Z391" i="5"/>
  <c r="H391" i="5"/>
  <c r="BF391" i="5"/>
  <c r="AN391" i="5"/>
  <c r="Y391" i="5"/>
  <c r="BE391" i="5"/>
  <c r="AK391" i="5"/>
  <c r="U391" i="5"/>
  <c r="AJ391" i="5"/>
  <c r="AI391" i="5"/>
  <c r="R391" i="5"/>
  <c r="Q391" i="5"/>
  <c r="BA391" i="5"/>
  <c r="BJ354" i="5"/>
  <c r="BB354" i="5"/>
  <c r="AT354" i="5"/>
  <c r="AL354" i="5"/>
  <c r="AD354" i="5"/>
  <c r="V354" i="5"/>
  <c r="BI354" i="5"/>
  <c r="BA354" i="5"/>
  <c r="AS354" i="5"/>
  <c r="AK354" i="5"/>
  <c r="AC354" i="5"/>
  <c r="U354" i="5"/>
  <c r="BL354" i="5"/>
  <c r="AZ354" i="5"/>
  <c r="AP354" i="5"/>
  <c r="AF354" i="5"/>
  <c r="T354" i="5"/>
  <c r="BK354" i="5"/>
  <c r="AY354" i="5"/>
  <c r="AO354" i="5"/>
  <c r="AE354" i="5"/>
  <c r="S354" i="5"/>
  <c r="I354" i="5"/>
  <c r="BH354" i="5"/>
  <c r="AX354" i="5"/>
  <c r="AN354" i="5"/>
  <c r="AB354" i="5"/>
  <c r="R354" i="5"/>
  <c r="H354" i="5"/>
  <c r="BG354" i="5"/>
  <c r="AW354" i="5"/>
  <c r="AM354" i="5"/>
  <c r="AA354" i="5"/>
  <c r="Q354" i="5"/>
  <c r="G354" i="5"/>
  <c r="BF354" i="5"/>
  <c r="AV354" i="5"/>
  <c r="AJ354" i="5"/>
  <c r="Z354" i="5"/>
  <c r="P354" i="5"/>
  <c r="BE354" i="5"/>
  <c r="AU354" i="5"/>
  <c r="AI354" i="5"/>
  <c r="Y354" i="5"/>
  <c r="AR354" i="5"/>
  <c r="AQ354" i="5"/>
  <c r="AH354" i="5"/>
  <c r="AG354" i="5"/>
  <c r="BN354" i="5"/>
  <c r="X354" i="5"/>
  <c r="BM354" i="5"/>
  <c r="W354" i="5"/>
  <c r="BD354" i="5"/>
  <c r="BC354" i="5"/>
  <c r="BJ390" i="5"/>
  <c r="BB390" i="5"/>
  <c r="AL390" i="5"/>
  <c r="AD390" i="5"/>
  <c r="V390" i="5"/>
  <c r="N390" i="5"/>
  <c r="BI390" i="5"/>
  <c r="BA390" i="5"/>
  <c r="AS390" i="5"/>
  <c r="AK390" i="5"/>
  <c r="AC390" i="5"/>
  <c r="U390" i="5"/>
  <c r="M390" i="5"/>
  <c r="BK390" i="5"/>
  <c r="AO390" i="5"/>
  <c r="AE390" i="5"/>
  <c r="S390" i="5"/>
  <c r="I390" i="5"/>
  <c r="BH390" i="5"/>
  <c r="AN390" i="5"/>
  <c r="AB390" i="5"/>
  <c r="R390" i="5"/>
  <c r="H390" i="5"/>
  <c r="BM390" i="5"/>
  <c r="BC390" i="5"/>
  <c r="AQ390" i="5"/>
  <c r="AG390" i="5"/>
  <c r="W390" i="5"/>
  <c r="K390" i="5"/>
  <c r="BG390" i="5"/>
  <c r="AR390" i="5"/>
  <c r="Z390" i="5"/>
  <c r="J390" i="5"/>
  <c r="BF390" i="5"/>
  <c r="AP390" i="5"/>
  <c r="Y390" i="5"/>
  <c r="G390" i="5"/>
  <c r="BE390" i="5"/>
  <c r="AM390" i="5"/>
  <c r="X390" i="5"/>
  <c r="BD390" i="5"/>
  <c r="AJ390" i="5"/>
  <c r="T390" i="5"/>
  <c r="AZ390" i="5"/>
  <c r="AI390" i="5"/>
  <c r="Q390" i="5"/>
  <c r="AH390" i="5"/>
  <c r="P390" i="5"/>
  <c r="AF390" i="5"/>
  <c r="AA390" i="5"/>
  <c r="O390" i="5"/>
  <c r="L390" i="5"/>
  <c r="BN390" i="5"/>
  <c r="BL390" i="5"/>
  <c r="AX331" i="5"/>
  <c r="BN402" i="5"/>
  <c r="AX402" i="5"/>
  <c r="AP402" i="5"/>
  <c r="AH402" i="5"/>
  <c r="Z402" i="5"/>
  <c r="R402" i="5"/>
  <c r="J402" i="5"/>
  <c r="BM402" i="5"/>
  <c r="BE402" i="5"/>
  <c r="AW402" i="5"/>
  <c r="AO402" i="5"/>
  <c r="AG402" i="5"/>
  <c r="Y402" i="5"/>
  <c r="Q402" i="5"/>
  <c r="I402" i="5"/>
  <c r="BA402" i="5"/>
  <c r="AQ402" i="5"/>
  <c r="AE402" i="5"/>
  <c r="U402" i="5"/>
  <c r="K402" i="5"/>
  <c r="AZ402" i="5"/>
  <c r="AN402" i="5"/>
  <c r="AD402" i="5"/>
  <c r="T402" i="5"/>
  <c r="H402" i="5"/>
  <c r="BC402" i="5"/>
  <c r="AS402" i="5"/>
  <c r="AI402" i="5"/>
  <c r="W402" i="5"/>
  <c r="M402" i="5"/>
  <c r="BD402" i="5"/>
  <c r="AL402" i="5"/>
  <c r="V402" i="5"/>
  <c r="BB402" i="5"/>
  <c r="AK402" i="5"/>
  <c r="S402" i="5"/>
  <c r="AY402" i="5"/>
  <c r="AJ402" i="5"/>
  <c r="P402" i="5"/>
  <c r="AV402" i="5"/>
  <c r="AF402" i="5"/>
  <c r="O402" i="5"/>
  <c r="BL402" i="5"/>
  <c r="AU402" i="5"/>
  <c r="AC402" i="5"/>
  <c r="N402" i="5"/>
  <c r="AT402" i="5"/>
  <c r="AB402" i="5"/>
  <c r="L402" i="5"/>
  <c r="AR402" i="5"/>
  <c r="AA402" i="5"/>
  <c r="G402" i="5"/>
  <c r="AM402" i="5"/>
  <c r="X402" i="5"/>
  <c r="K231" i="5"/>
  <c r="L231" i="5" s="1"/>
  <c r="AY403" i="5"/>
  <c r="AQ403" i="5"/>
  <c r="AI403" i="5"/>
  <c r="AA403" i="5"/>
  <c r="S403" i="5"/>
  <c r="K403" i="5"/>
  <c r="BN403" i="5"/>
  <c r="BF403" i="5"/>
  <c r="AX403" i="5"/>
  <c r="AP403" i="5"/>
  <c r="AH403" i="5"/>
  <c r="Z403" i="5"/>
  <c r="R403" i="5"/>
  <c r="J403" i="5"/>
  <c r="BB403" i="5"/>
  <c r="AR403" i="5"/>
  <c r="AF403" i="5"/>
  <c r="V403" i="5"/>
  <c r="L403" i="5"/>
  <c r="BA403" i="5"/>
  <c r="AO403" i="5"/>
  <c r="AE403" i="5"/>
  <c r="U403" i="5"/>
  <c r="I403" i="5"/>
  <c r="BD403" i="5"/>
  <c r="AT403" i="5"/>
  <c r="AJ403" i="5"/>
  <c r="X403" i="5"/>
  <c r="N403" i="5"/>
  <c r="AS403" i="5"/>
  <c r="AB403" i="5"/>
  <c r="H403" i="5"/>
  <c r="AN403" i="5"/>
  <c r="Y403" i="5"/>
  <c r="G403" i="5"/>
  <c r="BE403" i="5"/>
  <c r="AM403" i="5"/>
  <c r="W403" i="5"/>
  <c r="BC403" i="5"/>
  <c r="AL403" i="5"/>
  <c r="T403" i="5"/>
  <c r="AZ403" i="5"/>
  <c r="AK403" i="5"/>
  <c r="Q403" i="5"/>
  <c r="AW403" i="5"/>
  <c r="AG403" i="5"/>
  <c r="P403" i="5"/>
  <c r="BM403" i="5"/>
  <c r="AV403" i="5"/>
  <c r="AD403" i="5"/>
  <c r="O403" i="5"/>
  <c r="M403" i="5"/>
  <c r="AU403" i="5"/>
  <c r="AC403" i="5"/>
  <c r="BB335" i="5"/>
  <c r="BM377" i="5"/>
  <c r="BE377" i="5"/>
  <c r="AW377" i="5"/>
  <c r="AO377" i="5"/>
  <c r="Y377" i="5"/>
  <c r="Q377" i="5"/>
  <c r="I377" i="5"/>
  <c r="BG377" i="5"/>
  <c r="AX377" i="5"/>
  <c r="AN377" i="5"/>
  <c r="AE377" i="5"/>
  <c r="V377" i="5"/>
  <c r="M377" i="5"/>
  <c r="BF377" i="5"/>
  <c r="AV377" i="5"/>
  <c r="AM377" i="5"/>
  <c r="AD377" i="5"/>
  <c r="U377" i="5"/>
  <c r="L377" i="5"/>
  <c r="BN377" i="5"/>
  <c r="BB377" i="5"/>
  <c r="AQ377" i="5"/>
  <c r="AC377" i="5"/>
  <c r="R377" i="5"/>
  <c r="BL377" i="5"/>
  <c r="BA377" i="5"/>
  <c r="AP377" i="5"/>
  <c r="AB377" i="5"/>
  <c r="P377" i="5"/>
  <c r="BK377" i="5"/>
  <c r="AZ377" i="5"/>
  <c r="AA377" i="5"/>
  <c r="O377" i="5"/>
  <c r="BJ377" i="5"/>
  <c r="AY377" i="5"/>
  <c r="Z377" i="5"/>
  <c r="N377" i="5"/>
  <c r="BI377" i="5"/>
  <c r="AU377" i="5"/>
  <c r="X377" i="5"/>
  <c r="K377" i="5"/>
  <c r="BH377" i="5"/>
  <c r="AT377" i="5"/>
  <c r="W377" i="5"/>
  <c r="J377" i="5"/>
  <c r="BD377" i="5"/>
  <c r="H377" i="5"/>
  <c r="BC377" i="5"/>
  <c r="G377" i="5"/>
  <c r="AS377" i="5"/>
  <c r="AR377" i="5"/>
  <c r="AF377" i="5"/>
  <c r="T377" i="5"/>
  <c r="S377" i="5"/>
  <c r="BA405" i="5"/>
  <c r="AS405" i="5"/>
  <c r="AK405" i="5"/>
  <c r="AC405" i="5"/>
  <c r="U405" i="5"/>
  <c r="M405" i="5"/>
  <c r="BH405" i="5"/>
  <c r="AZ405" i="5"/>
  <c r="AR405" i="5"/>
  <c r="AJ405" i="5"/>
  <c r="AB405" i="5"/>
  <c r="T405" i="5"/>
  <c r="L405" i="5"/>
  <c r="BD405" i="5"/>
  <c r="AT405" i="5"/>
  <c r="AH405" i="5"/>
  <c r="X405" i="5"/>
  <c r="N405" i="5"/>
  <c r="BC405" i="5"/>
  <c r="AQ405" i="5"/>
  <c r="AG405" i="5"/>
  <c r="W405" i="5"/>
  <c r="K405" i="5"/>
  <c r="BF405" i="5"/>
  <c r="AV405" i="5"/>
  <c r="AL405" i="5"/>
  <c r="Z405" i="5"/>
  <c r="P405" i="5"/>
  <c r="BB405" i="5"/>
  <c r="AM405" i="5"/>
  <c r="S405" i="5"/>
  <c r="AY405" i="5"/>
  <c r="AI405" i="5"/>
  <c r="R405" i="5"/>
  <c r="AX405" i="5"/>
  <c r="AF405" i="5"/>
  <c r="Q405" i="5"/>
  <c r="AW405" i="5"/>
  <c r="AE405" i="5"/>
  <c r="O405" i="5"/>
  <c r="AU405" i="5"/>
  <c r="AD405" i="5"/>
  <c r="J405" i="5"/>
  <c r="AP405" i="5"/>
  <c r="AA405" i="5"/>
  <c r="I405" i="5"/>
  <c r="BG405" i="5"/>
  <c r="AO405" i="5"/>
  <c r="Y405" i="5"/>
  <c r="H405" i="5"/>
  <c r="V405" i="5"/>
  <c r="G405" i="5"/>
  <c r="BE405" i="5"/>
  <c r="AN405" i="5"/>
  <c r="BN167" i="5"/>
  <c r="BF167" i="5"/>
  <c r="AX167" i="5"/>
  <c r="AP167" i="5"/>
  <c r="AH167" i="5"/>
  <c r="Z167" i="5"/>
  <c r="R167" i="5"/>
  <c r="J167" i="5"/>
  <c r="BM167" i="5"/>
  <c r="BE167" i="5"/>
  <c r="AW167" i="5"/>
  <c r="AO167" i="5"/>
  <c r="AG167" i="5"/>
  <c r="Y167" i="5"/>
  <c r="Q167" i="5"/>
  <c r="I167" i="5"/>
  <c r="BL167" i="5"/>
  <c r="BD167" i="5"/>
  <c r="AV167" i="5"/>
  <c r="AN167" i="5"/>
  <c r="AF167" i="5"/>
  <c r="X167" i="5"/>
  <c r="P167" i="5"/>
  <c r="H167" i="5"/>
  <c r="BK167" i="5"/>
  <c r="BC167" i="5"/>
  <c r="AU167" i="5"/>
  <c r="AM167" i="5"/>
  <c r="AE167" i="5"/>
  <c r="W167" i="5"/>
  <c r="G167" i="5"/>
  <c r="BJ167" i="5"/>
  <c r="BB167" i="5"/>
  <c r="AT167" i="5"/>
  <c r="AL167" i="5"/>
  <c r="AD167" i="5"/>
  <c r="V167" i="5"/>
  <c r="BH167" i="5"/>
  <c r="AZ167" i="5"/>
  <c r="AR167" i="5"/>
  <c r="AJ167" i="5"/>
  <c r="AB167" i="5"/>
  <c r="T167" i="5"/>
  <c r="L167" i="5"/>
  <c r="AY167" i="5"/>
  <c r="S167" i="5"/>
  <c r="AS167" i="5"/>
  <c r="AQ167" i="5"/>
  <c r="K167" i="5"/>
  <c r="AK167" i="5"/>
  <c r="AI167" i="5"/>
  <c r="BI167" i="5"/>
  <c r="AC167" i="5"/>
  <c r="BG167" i="5"/>
  <c r="AA167" i="5"/>
  <c r="BA167" i="5"/>
  <c r="U167" i="5"/>
  <c r="BG190" i="5"/>
  <c r="AY190" i="5"/>
  <c r="AQ190" i="5"/>
  <c r="AI190" i="5"/>
  <c r="AA190" i="5"/>
  <c r="S190" i="5"/>
  <c r="K190" i="5"/>
  <c r="BK190" i="5"/>
  <c r="BB190" i="5"/>
  <c r="AS190" i="5"/>
  <c r="Z190" i="5"/>
  <c r="Q190" i="5"/>
  <c r="H190" i="5"/>
  <c r="BJ190" i="5"/>
  <c r="BA190" i="5"/>
  <c r="AR190" i="5"/>
  <c r="AH190" i="5"/>
  <c r="Y190" i="5"/>
  <c r="P190" i="5"/>
  <c r="G190" i="5"/>
  <c r="BI190" i="5"/>
  <c r="AZ190" i="5"/>
  <c r="AP190" i="5"/>
  <c r="AG190" i="5"/>
  <c r="X190" i="5"/>
  <c r="O190" i="5"/>
  <c r="BH190" i="5"/>
  <c r="AX190" i="5"/>
  <c r="AO190" i="5"/>
  <c r="AF190" i="5"/>
  <c r="W190" i="5"/>
  <c r="N190" i="5"/>
  <c r="BF190" i="5"/>
  <c r="AW190" i="5"/>
  <c r="AN190" i="5"/>
  <c r="AE190" i="5"/>
  <c r="V190" i="5"/>
  <c r="M190" i="5"/>
  <c r="BN190" i="5"/>
  <c r="BE190" i="5"/>
  <c r="AV190" i="5"/>
  <c r="AM190" i="5"/>
  <c r="AD190" i="5"/>
  <c r="U190" i="5"/>
  <c r="L190" i="5"/>
  <c r="BM190" i="5"/>
  <c r="BD190" i="5"/>
  <c r="AU190" i="5"/>
  <c r="AC190" i="5"/>
  <c r="T190" i="5"/>
  <c r="J190" i="5"/>
  <c r="AB190" i="5"/>
  <c r="R190" i="5"/>
  <c r="I190" i="5"/>
  <c r="BL190" i="5"/>
  <c r="BC190" i="5"/>
  <c r="AT190" i="5"/>
  <c r="BM172" i="5"/>
  <c r="BK172" i="5"/>
  <c r="BC172" i="5"/>
  <c r="AU172" i="5"/>
  <c r="AM172" i="5"/>
  <c r="AE172" i="5"/>
  <c r="W172" i="5"/>
  <c r="O172" i="5"/>
  <c r="G172" i="5"/>
  <c r="BJ172" i="5"/>
  <c r="BB172" i="5"/>
  <c r="AT172" i="5"/>
  <c r="AL172" i="5"/>
  <c r="AD172" i="5"/>
  <c r="V172" i="5"/>
  <c r="N172" i="5"/>
  <c r="BI172" i="5"/>
  <c r="BA172" i="5"/>
  <c r="AS172" i="5"/>
  <c r="AK172" i="5"/>
  <c r="AC172" i="5"/>
  <c r="U172" i="5"/>
  <c r="M172" i="5"/>
  <c r="BH172" i="5"/>
  <c r="AZ172" i="5"/>
  <c r="AR172" i="5"/>
  <c r="AJ172" i="5"/>
  <c r="AB172" i="5"/>
  <c r="L172" i="5"/>
  <c r="BG172" i="5"/>
  <c r="AY172" i="5"/>
  <c r="AQ172" i="5"/>
  <c r="AI172" i="5"/>
  <c r="AA172" i="5"/>
  <c r="K172" i="5"/>
  <c r="BN172" i="5"/>
  <c r="BE172" i="5"/>
  <c r="AW172" i="5"/>
  <c r="AO172" i="5"/>
  <c r="AG172" i="5"/>
  <c r="Y172" i="5"/>
  <c r="Q172" i="5"/>
  <c r="I172" i="5"/>
  <c r="BD172" i="5"/>
  <c r="X172" i="5"/>
  <c r="AX172" i="5"/>
  <c r="AV172" i="5"/>
  <c r="P172" i="5"/>
  <c r="AP172" i="5"/>
  <c r="J172" i="5"/>
  <c r="AN172" i="5"/>
  <c r="H172" i="5"/>
  <c r="AH172" i="5"/>
  <c r="BL172" i="5"/>
  <c r="AF172" i="5"/>
  <c r="BF172" i="5"/>
  <c r="Z172" i="5"/>
  <c r="BM213" i="5"/>
  <c r="BE213" i="5"/>
  <c r="AW213" i="5"/>
  <c r="AO213" i="5"/>
  <c r="AG213" i="5"/>
  <c r="Y213" i="5"/>
  <c r="Q213" i="5"/>
  <c r="I213" i="5"/>
  <c r="AZ213" i="5"/>
  <c r="AQ213" i="5"/>
  <c r="AH213" i="5"/>
  <c r="X213" i="5"/>
  <c r="O213" i="5"/>
  <c r="AY213" i="5"/>
  <c r="AP213" i="5"/>
  <c r="AF213" i="5"/>
  <c r="W213" i="5"/>
  <c r="N213" i="5"/>
  <c r="BC213" i="5"/>
  <c r="AR213" i="5"/>
  <c r="AD213" i="5"/>
  <c r="S213" i="5"/>
  <c r="G213" i="5"/>
  <c r="BN213" i="5"/>
  <c r="BB213" i="5"/>
  <c r="AN213" i="5"/>
  <c r="AC213" i="5"/>
  <c r="R213" i="5"/>
  <c r="BL213" i="5"/>
  <c r="BA213" i="5"/>
  <c r="AM213" i="5"/>
  <c r="AB213" i="5"/>
  <c r="P213" i="5"/>
  <c r="BK213" i="5"/>
  <c r="AX213" i="5"/>
  <c r="AL213" i="5"/>
  <c r="AA213" i="5"/>
  <c r="M213" i="5"/>
  <c r="BJ213" i="5"/>
  <c r="AV213" i="5"/>
  <c r="AK213" i="5"/>
  <c r="Z213" i="5"/>
  <c r="L213" i="5"/>
  <c r="AU213" i="5"/>
  <c r="AJ213" i="5"/>
  <c r="V213" i="5"/>
  <c r="K213" i="5"/>
  <c r="BF213" i="5"/>
  <c r="AT213" i="5"/>
  <c r="AI213" i="5"/>
  <c r="U213" i="5"/>
  <c r="J213" i="5"/>
  <c r="BD213" i="5"/>
  <c r="AS213" i="5"/>
  <c r="AE213" i="5"/>
  <c r="T213" i="5"/>
  <c r="H213" i="5"/>
  <c r="BH175" i="5"/>
  <c r="AZ175" i="5"/>
  <c r="AR175" i="5"/>
  <c r="AJ175" i="5"/>
  <c r="AB175" i="5"/>
  <c r="T175" i="5"/>
  <c r="L175" i="5"/>
  <c r="BN175" i="5"/>
  <c r="BE175" i="5"/>
  <c r="AV175" i="5"/>
  <c r="AM175" i="5"/>
  <c r="AD175" i="5"/>
  <c r="K175" i="5"/>
  <c r="BM175" i="5"/>
  <c r="BD175" i="5"/>
  <c r="AU175" i="5"/>
  <c r="AL175" i="5"/>
  <c r="AC175" i="5"/>
  <c r="S175" i="5"/>
  <c r="J175" i="5"/>
  <c r="BL175" i="5"/>
  <c r="BC175" i="5"/>
  <c r="AT175" i="5"/>
  <c r="AK175" i="5"/>
  <c r="AA175" i="5"/>
  <c r="R175" i="5"/>
  <c r="I175" i="5"/>
  <c r="BK175" i="5"/>
  <c r="BB175" i="5"/>
  <c r="AS175" i="5"/>
  <c r="AI175" i="5"/>
  <c r="Z175" i="5"/>
  <c r="Q175" i="5"/>
  <c r="H175" i="5"/>
  <c r="BJ175" i="5"/>
  <c r="BA175" i="5"/>
  <c r="AQ175" i="5"/>
  <c r="AH175" i="5"/>
  <c r="Y175" i="5"/>
  <c r="P175" i="5"/>
  <c r="G175" i="5"/>
  <c r="BG175" i="5"/>
  <c r="AX175" i="5"/>
  <c r="AO175" i="5"/>
  <c r="AF175" i="5"/>
  <c r="N175" i="5"/>
  <c r="AW175" i="5"/>
  <c r="M175" i="5"/>
  <c r="AP175" i="5"/>
  <c r="AN175" i="5"/>
  <c r="AG175" i="5"/>
  <c r="AE175" i="5"/>
  <c r="BI175" i="5"/>
  <c r="X175" i="5"/>
  <c r="BF175" i="5"/>
  <c r="O175" i="5"/>
  <c r="AY175" i="5"/>
  <c r="BK211" i="5"/>
  <c r="BC211" i="5"/>
  <c r="AU211" i="5"/>
  <c r="AM211" i="5"/>
  <c r="AE211" i="5"/>
  <c r="W211" i="5"/>
  <c r="O211" i="5"/>
  <c r="G211" i="5"/>
  <c r="AX211" i="5"/>
  <c r="AO211" i="5"/>
  <c r="AF211" i="5"/>
  <c r="V211" i="5"/>
  <c r="M211" i="5"/>
  <c r="AW211" i="5"/>
  <c r="AN211" i="5"/>
  <c r="AD211" i="5"/>
  <c r="U211" i="5"/>
  <c r="L211" i="5"/>
  <c r="BH211" i="5"/>
  <c r="AT211" i="5"/>
  <c r="AI211" i="5"/>
  <c r="X211" i="5"/>
  <c r="J211" i="5"/>
  <c r="AS211" i="5"/>
  <c r="AH211" i="5"/>
  <c r="T211" i="5"/>
  <c r="I211" i="5"/>
  <c r="BD211" i="5"/>
  <c r="AR211" i="5"/>
  <c r="AG211" i="5"/>
  <c r="S211" i="5"/>
  <c r="H211" i="5"/>
  <c r="BN211" i="5"/>
  <c r="BB211" i="5"/>
  <c r="AQ211" i="5"/>
  <c r="AC211" i="5"/>
  <c r="R211" i="5"/>
  <c r="BM211" i="5"/>
  <c r="BA211" i="5"/>
  <c r="AP211" i="5"/>
  <c r="AB211" i="5"/>
  <c r="Q211" i="5"/>
  <c r="BL211" i="5"/>
  <c r="AZ211" i="5"/>
  <c r="AL211" i="5"/>
  <c r="AA211" i="5"/>
  <c r="P211" i="5"/>
  <c r="BJ211" i="5"/>
  <c r="AY211" i="5"/>
  <c r="AK211" i="5"/>
  <c r="Z211" i="5"/>
  <c r="N211" i="5"/>
  <c r="BI211" i="5"/>
  <c r="AV211" i="5"/>
  <c r="AJ211" i="5"/>
  <c r="Y211" i="5"/>
  <c r="K211" i="5"/>
  <c r="AM448" i="5"/>
  <c r="AX459" i="5"/>
  <c r="AY460" i="5"/>
  <c r="W432" i="5"/>
  <c r="AJ445" i="5"/>
  <c r="BA523" i="5"/>
  <c r="BJ569" i="5"/>
  <c r="BB569" i="5"/>
  <c r="AT569" i="5"/>
  <c r="AD569" i="5"/>
  <c r="V569" i="5"/>
  <c r="N569" i="5"/>
  <c r="BI569" i="5"/>
  <c r="AZ569" i="5"/>
  <c r="AQ569" i="5"/>
  <c r="AH569" i="5"/>
  <c r="Y569" i="5"/>
  <c r="P569" i="5"/>
  <c r="G569" i="5"/>
  <c r="BH569" i="5"/>
  <c r="AY569" i="5"/>
  <c r="AP569" i="5"/>
  <c r="AG569" i="5"/>
  <c r="X569" i="5"/>
  <c r="O569" i="5"/>
  <c r="BM569" i="5"/>
  <c r="BD569" i="5"/>
  <c r="AU569" i="5"/>
  <c r="AB569" i="5"/>
  <c r="S569" i="5"/>
  <c r="J569" i="5"/>
  <c r="BE569" i="5"/>
  <c r="AO569" i="5"/>
  <c r="AA569" i="5"/>
  <c r="L569" i="5"/>
  <c r="BC569" i="5"/>
  <c r="Z569" i="5"/>
  <c r="K569" i="5"/>
  <c r="BK569" i="5"/>
  <c r="AV569" i="5"/>
  <c r="AF569" i="5"/>
  <c r="R569" i="5"/>
  <c r="AW569" i="5"/>
  <c r="W569" i="5"/>
  <c r="AS569" i="5"/>
  <c r="U569" i="5"/>
  <c r="BN569" i="5"/>
  <c r="AR569" i="5"/>
  <c r="T569" i="5"/>
  <c r="BL569" i="5"/>
  <c r="Q569" i="5"/>
  <c r="BA569" i="5"/>
  <c r="AE569" i="5"/>
  <c r="H569" i="5"/>
  <c r="M569" i="5"/>
  <c r="I569" i="5"/>
  <c r="BG569" i="5"/>
  <c r="BF569" i="5"/>
  <c r="AX569" i="5"/>
  <c r="AI569" i="5"/>
  <c r="AC569" i="5"/>
  <c r="AF441" i="5"/>
  <c r="P486" i="5"/>
  <c r="Q425" i="5" s="1"/>
  <c r="AK446" i="5"/>
  <c r="X494" i="5"/>
  <c r="AR514" i="5"/>
  <c r="BG542" i="5"/>
  <c r="AY542" i="5"/>
  <c r="AQ542" i="5"/>
  <c r="AI542" i="5"/>
  <c r="AA542" i="5"/>
  <c r="S542" i="5"/>
  <c r="BN542" i="5"/>
  <c r="BF542" i="5"/>
  <c r="AX542" i="5"/>
  <c r="AP542" i="5"/>
  <c r="AH542" i="5"/>
  <c r="Z542" i="5"/>
  <c r="R542" i="5"/>
  <c r="BJ542" i="5"/>
  <c r="BB542" i="5"/>
  <c r="AT542" i="5"/>
  <c r="AL542" i="5"/>
  <c r="AD542" i="5"/>
  <c r="V542" i="5"/>
  <c r="N542" i="5"/>
  <c r="BH542" i="5"/>
  <c r="AU542" i="5"/>
  <c r="AG542" i="5"/>
  <c r="U542" i="5"/>
  <c r="H542" i="5"/>
  <c r="BE542" i="5"/>
  <c r="AS542" i="5"/>
  <c r="AF542" i="5"/>
  <c r="T542" i="5"/>
  <c r="G542" i="5"/>
  <c r="BL542" i="5"/>
  <c r="AZ542" i="5"/>
  <c r="AM542" i="5"/>
  <c r="Y542" i="5"/>
  <c r="BM542" i="5"/>
  <c r="AR542" i="5"/>
  <c r="X542" i="5"/>
  <c r="BK542" i="5"/>
  <c r="AO542" i="5"/>
  <c r="W542" i="5"/>
  <c r="AW542" i="5"/>
  <c r="AC542" i="5"/>
  <c r="AJ542" i="5"/>
  <c r="BI542" i="5"/>
  <c r="AE542" i="5"/>
  <c r="BD542" i="5"/>
  <c r="AB542" i="5"/>
  <c r="BC542" i="5"/>
  <c r="Q542" i="5"/>
  <c r="BA542" i="5"/>
  <c r="P542" i="5"/>
  <c r="AV542" i="5"/>
  <c r="O542" i="5"/>
  <c r="AN542" i="5"/>
  <c r="AK542" i="5"/>
  <c r="BK546" i="5"/>
  <c r="BC546" i="5"/>
  <c r="AU546" i="5"/>
  <c r="AM546" i="5"/>
  <c r="AE546" i="5"/>
  <c r="W546" i="5"/>
  <c r="G546" i="5"/>
  <c r="BJ546" i="5"/>
  <c r="BB546" i="5"/>
  <c r="AT546" i="5"/>
  <c r="AL546" i="5"/>
  <c r="AD546" i="5"/>
  <c r="V546" i="5"/>
  <c r="BN546" i="5"/>
  <c r="BF546" i="5"/>
  <c r="AX546" i="5"/>
  <c r="AP546" i="5"/>
  <c r="AH546" i="5"/>
  <c r="Z546" i="5"/>
  <c r="R546" i="5"/>
  <c r="J546" i="5"/>
  <c r="BL546" i="5"/>
  <c r="AY546" i="5"/>
  <c r="AK546" i="5"/>
  <c r="Y546" i="5"/>
  <c r="L546" i="5"/>
  <c r="BI546" i="5"/>
  <c r="AW546" i="5"/>
  <c r="AJ546" i="5"/>
  <c r="X546" i="5"/>
  <c r="K546" i="5"/>
  <c r="BD546" i="5"/>
  <c r="AQ546" i="5"/>
  <c r="AC546" i="5"/>
  <c r="BG546" i="5"/>
  <c r="AN546" i="5"/>
  <c r="S546" i="5"/>
  <c r="BE546" i="5"/>
  <c r="AI546" i="5"/>
  <c r="BM546" i="5"/>
  <c r="AR546" i="5"/>
  <c r="U546" i="5"/>
  <c r="AS546" i="5"/>
  <c r="I546" i="5"/>
  <c r="AO546" i="5"/>
  <c r="H546" i="5"/>
  <c r="AG546" i="5"/>
  <c r="AF546" i="5"/>
  <c r="BH546" i="5"/>
  <c r="AB546" i="5"/>
  <c r="BA546" i="5"/>
  <c r="AA546" i="5"/>
  <c r="AZ546" i="5"/>
  <c r="T546" i="5"/>
  <c r="AV546" i="5"/>
  <c r="BB524" i="5"/>
  <c r="BC524" i="5" s="1"/>
  <c r="BJ532" i="5"/>
  <c r="BG574" i="5"/>
  <c r="AY574" i="5"/>
  <c r="AI574" i="5"/>
  <c r="AA574" i="5"/>
  <c r="S574" i="5"/>
  <c r="K574" i="5"/>
  <c r="BN574" i="5"/>
  <c r="BE574" i="5"/>
  <c r="AV574" i="5"/>
  <c r="AM574" i="5"/>
  <c r="AD574" i="5"/>
  <c r="U574" i="5"/>
  <c r="L574" i="5"/>
  <c r="BM574" i="5"/>
  <c r="BD574" i="5"/>
  <c r="AU574" i="5"/>
  <c r="AL574" i="5"/>
  <c r="AC574" i="5"/>
  <c r="T574" i="5"/>
  <c r="J574" i="5"/>
  <c r="BI574" i="5"/>
  <c r="AZ574" i="5"/>
  <c r="AG574" i="5"/>
  <c r="X574" i="5"/>
  <c r="O574" i="5"/>
  <c r="BK574" i="5"/>
  <c r="AW574" i="5"/>
  <c r="AH574" i="5"/>
  <c r="R574" i="5"/>
  <c r="BJ574" i="5"/>
  <c r="AT574" i="5"/>
  <c r="AF574" i="5"/>
  <c r="Q574" i="5"/>
  <c r="BB574" i="5"/>
  <c r="AN574" i="5"/>
  <c r="Y574" i="5"/>
  <c r="I574" i="5"/>
  <c r="BH574" i="5"/>
  <c r="AK574" i="5"/>
  <c r="N574" i="5"/>
  <c r="BF574" i="5"/>
  <c r="AJ574" i="5"/>
  <c r="M574" i="5"/>
  <c r="BC574" i="5"/>
  <c r="AE574" i="5"/>
  <c r="H574" i="5"/>
  <c r="BA574" i="5"/>
  <c r="AB574" i="5"/>
  <c r="G574" i="5"/>
  <c r="V574" i="5"/>
  <c r="P574" i="5"/>
  <c r="BL574" i="5"/>
  <c r="AX574" i="5"/>
  <c r="Z574" i="5"/>
  <c r="W574" i="5"/>
  <c r="BL571" i="5"/>
  <c r="BD571" i="5"/>
  <c r="AV571" i="5"/>
  <c r="AF571" i="5"/>
  <c r="X571" i="5"/>
  <c r="P571" i="5"/>
  <c r="H571" i="5"/>
  <c r="BK571" i="5"/>
  <c r="BB571" i="5"/>
  <c r="AS571" i="5"/>
  <c r="AJ571" i="5"/>
  <c r="AA571" i="5"/>
  <c r="R571" i="5"/>
  <c r="I571" i="5"/>
  <c r="BJ571" i="5"/>
  <c r="BA571" i="5"/>
  <c r="AR571" i="5"/>
  <c r="AI571" i="5"/>
  <c r="Z571" i="5"/>
  <c r="Q571" i="5"/>
  <c r="G571" i="5"/>
  <c r="BF571" i="5"/>
  <c r="AW571" i="5"/>
  <c r="AD571" i="5"/>
  <c r="U571" i="5"/>
  <c r="L571" i="5"/>
  <c r="BI571" i="5"/>
  <c r="AU571" i="5"/>
  <c r="AG571" i="5"/>
  <c r="S571" i="5"/>
  <c r="BH571" i="5"/>
  <c r="AT571" i="5"/>
  <c r="AE571" i="5"/>
  <c r="O571" i="5"/>
  <c r="AZ571" i="5"/>
  <c r="W571" i="5"/>
  <c r="J571" i="5"/>
  <c r="BM571" i="5"/>
  <c r="N571" i="5"/>
  <c r="BG571" i="5"/>
  <c r="AK571" i="5"/>
  <c r="M571" i="5"/>
  <c r="BE571" i="5"/>
  <c r="AH571" i="5"/>
  <c r="K571" i="5"/>
  <c r="BC571" i="5"/>
  <c r="AC571" i="5"/>
  <c r="AQ571" i="5"/>
  <c r="V571" i="5"/>
  <c r="T571" i="5"/>
  <c r="BN571" i="5"/>
  <c r="AY571" i="5"/>
  <c r="AX571" i="5"/>
  <c r="AB571" i="5"/>
  <c r="Y571" i="5"/>
  <c r="BI560" i="5"/>
  <c r="BA560" i="5"/>
  <c r="AS560" i="5"/>
  <c r="AK560" i="5"/>
  <c r="U560" i="5"/>
  <c r="M560" i="5"/>
  <c r="BH560" i="5"/>
  <c r="AZ560" i="5"/>
  <c r="AR560" i="5"/>
  <c r="AJ560" i="5"/>
  <c r="T560" i="5"/>
  <c r="L560" i="5"/>
  <c r="BL560" i="5"/>
  <c r="BD560" i="5"/>
  <c r="AV560" i="5"/>
  <c r="AN560" i="5"/>
  <c r="AF560" i="5"/>
  <c r="X560" i="5"/>
  <c r="P560" i="5"/>
  <c r="H560" i="5"/>
  <c r="BM560" i="5"/>
  <c r="AY560" i="5"/>
  <c r="AM560" i="5"/>
  <c r="Z560" i="5"/>
  <c r="N560" i="5"/>
  <c r="BK560" i="5"/>
  <c r="AX560" i="5"/>
  <c r="AL560" i="5"/>
  <c r="Y560" i="5"/>
  <c r="K560" i="5"/>
  <c r="BE560" i="5"/>
  <c r="AQ560" i="5"/>
  <c r="R560" i="5"/>
  <c r="BF560" i="5"/>
  <c r="AI560" i="5"/>
  <c r="Q560" i="5"/>
  <c r="BC560" i="5"/>
  <c r="AH560" i="5"/>
  <c r="O560" i="5"/>
  <c r="BJ560" i="5"/>
  <c r="AP560" i="5"/>
  <c r="V560" i="5"/>
  <c r="AU560" i="5"/>
  <c r="J560" i="5"/>
  <c r="AT560" i="5"/>
  <c r="I560" i="5"/>
  <c r="AO560" i="5"/>
  <c r="G560" i="5"/>
  <c r="AG560" i="5"/>
  <c r="BN560" i="5"/>
  <c r="BG560" i="5"/>
  <c r="BB560" i="5"/>
  <c r="W560" i="5"/>
  <c r="AW560" i="5"/>
  <c r="S560" i="5"/>
  <c r="AU517" i="5"/>
  <c r="BE596" i="5"/>
  <c r="AW596" i="5"/>
  <c r="AO596" i="5"/>
  <c r="AG596" i="5"/>
  <c r="Y596" i="5"/>
  <c r="Q596" i="5"/>
  <c r="I596" i="5"/>
  <c r="BD596" i="5"/>
  <c r="AV596" i="5"/>
  <c r="AN596" i="5"/>
  <c r="AF596" i="5"/>
  <c r="X596" i="5"/>
  <c r="P596" i="5"/>
  <c r="H596" i="5"/>
  <c r="BH596" i="5"/>
  <c r="AZ596" i="5"/>
  <c r="AR596" i="5"/>
  <c r="AJ596" i="5"/>
  <c r="AB596" i="5"/>
  <c r="T596" i="5"/>
  <c r="L596" i="5"/>
  <c r="BG596" i="5"/>
  <c r="AT596" i="5"/>
  <c r="AH596" i="5"/>
  <c r="U596" i="5"/>
  <c r="G596" i="5"/>
  <c r="BF596" i="5"/>
  <c r="AS596" i="5"/>
  <c r="AE596" i="5"/>
  <c r="S596" i="5"/>
  <c r="AY596" i="5"/>
  <c r="AL596" i="5"/>
  <c r="Z596" i="5"/>
  <c r="M596" i="5"/>
  <c r="AX596" i="5"/>
  <c r="AC596" i="5"/>
  <c r="J596" i="5"/>
  <c r="AU596" i="5"/>
  <c r="AA596" i="5"/>
  <c r="AQ596" i="5"/>
  <c r="W596" i="5"/>
  <c r="BJ596" i="5"/>
  <c r="AP596" i="5"/>
  <c r="V596" i="5"/>
  <c r="BI596" i="5"/>
  <c r="AM596" i="5"/>
  <c r="R596" i="5"/>
  <c r="BC596" i="5"/>
  <c r="AK596" i="5"/>
  <c r="O596" i="5"/>
  <c r="BB596" i="5"/>
  <c r="AI596" i="5"/>
  <c r="N596" i="5"/>
  <c r="K596" i="5"/>
  <c r="BA596" i="5"/>
  <c r="AD596" i="5"/>
  <c r="BK707" i="5"/>
  <c r="BI369" i="5"/>
  <c r="BA369" i="5"/>
  <c r="AS369" i="5"/>
  <c r="AK369" i="5"/>
  <c r="U369" i="5"/>
  <c r="M369" i="5"/>
  <c r="BH369" i="5"/>
  <c r="AZ369" i="5"/>
  <c r="AR369" i="5"/>
  <c r="AJ369" i="5"/>
  <c r="T369" i="5"/>
  <c r="L369" i="5"/>
  <c r="BE369" i="5"/>
  <c r="AU369" i="5"/>
  <c r="AI369" i="5"/>
  <c r="O369" i="5"/>
  <c r="BN369" i="5"/>
  <c r="BD369" i="5"/>
  <c r="AT369" i="5"/>
  <c r="AH369" i="5"/>
  <c r="X369" i="5"/>
  <c r="N369" i="5"/>
  <c r="BM369" i="5"/>
  <c r="BC369" i="5"/>
  <c r="AQ369" i="5"/>
  <c r="AG369" i="5"/>
  <c r="W369" i="5"/>
  <c r="K369" i="5"/>
  <c r="BL369" i="5"/>
  <c r="BB369" i="5"/>
  <c r="AP369" i="5"/>
  <c r="AF369" i="5"/>
  <c r="V369" i="5"/>
  <c r="J369" i="5"/>
  <c r="BK369" i="5"/>
  <c r="AY369" i="5"/>
  <c r="AO369" i="5"/>
  <c r="AE369" i="5"/>
  <c r="S369" i="5"/>
  <c r="I369" i="5"/>
  <c r="BJ369" i="5"/>
  <c r="AX369" i="5"/>
  <c r="AN369" i="5"/>
  <c r="R369" i="5"/>
  <c r="H369" i="5"/>
  <c r="AM369" i="5"/>
  <c r="AL369" i="5"/>
  <c r="BG369" i="5"/>
  <c r="Q369" i="5"/>
  <c r="BF369" i="5"/>
  <c r="P369" i="5"/>
  <c r="AW369" i="5"/>
  <c r="G369" i="5"/>
  <c r="AV369" i="5"/>
  <c r="BC407" i="5"/>
  <c r="AU407" i="5"/>
  <c r="AM407" i="5"/>
  <c r="AE407" i="5"/>
  <c r="W407" i="5"/>
  <c r="O407" i="5"/>
  <c r="G407" i="5"/>
  <c r="BJ407" i="5"/>
  <c r="BB407" i="5"/>
  <c r="AT407" i="5"/>
  <c r="AL407" i="5"/>
  <c r="AD407" i="5"/>
  <c r="V407" i="5"/>
  <c r="N407" i="5"/>
  <c r="BF407" i="5"/>
  <c r="AV407" i="5"/>
  <c r="AJ407" i="5"/>
  <c r="Z407" i="5"/>
  <c r="P407" i="5"/>
  <c r="BE407" i="5"/>
  <c r="AS407" i="5"/>
  <c r="AI407" i="5"/>
  <c r="Y407" i="5"/>
  <c r="M407" i="5"/>
  <c r="BH407" i="5"/>
  <c r="AX407" i="5"/>
  <c r="AN407" i="5"/>
  <c r="AB407" i="5"/>
  <c r="R407" i="5"/>
  <c r="H407" i="5"/>
  <c r="AW407" i="5"/>
  <c r="AF407" i="5"/>
  <c r="L407" i="5"/>
  <c r="AR407" i="5"/>
  <c r="AC407" i="5"/>
  <c r="K407" i="5"/>
  <c r="BI407" i="5"/>
  <c r="AQ407" i="5"/>
  <c r="AA407" i="5"/>
  <c r="J407" i="5"/>
  <c r="BG407" i="5"/>
  <c r="AP407" i="5"/>
  <c r="X407" i="5"/>
  <c r="I407" i="5"/>
  <c r="BD407" i="5"/>
  <c r="AO407" i="5"/>
  <c r="U407" i="5"/>
  <c r="BA407" i="5"/>
  <c r="AK407" i="5"/>
  <c r="T407" i="5"/>
  <c r="AZ407" i="5"/>
  <c r="AH407" i="5"/>
  <c r="S407" i="5"/>
  <c r="AG407" i="5"/>
  <c r="Q407" i="5"/>
  <c r="AY407" i="5"/>
  <c r="BH388" i="5"/>
  <c r="AZ388" i="5"/>
  <c r="AJ388" i="5"/>
  <c r="AB388" i="5"/>
  <c r="T388" i="5"/>
  <c r="L388" i="5"/>
  <c r="BG388" i="5"/>
  <c r="AY388" i="5"/>
  <c r="AQ388" i="5"/>
  <c r="AI388" i="5"/>
  <c r="AA388" i="5"/>
  <c r="S388" i="5"/>
  <c r="K388" i="5"/>
  <c r="BI388" i="5"/>
  <c r="AM388" i="5"/>
  <c r="AC388" i="5"/>
  <c r="Q388" i="5"/>
  <c r="G388" i="5"/>
  <c r="BF388" i="5"/>
  <c r="AL388" i="5"/>
  <c r="Z388" i="5"/>
  <c r="P388" i="5"/>
  <c r="BK388" i="5"/>
  <c r="BA388" i="5"/>
  <c r="AO388" i="5"/>
  <c r="AE388" i="5"/>
  <c r="U388" i="5"/>
  <c r="I388" i="5"/>
  <c r="BN388" i="5"/>
  <c r="AX388" i="5"/>
  <c r="AG388" i="5"/>
  <c r="O388" i="5"/>
  <c r="BM388" i="5"/>
  <c r="AF388" i="5"/>
  <c r="N388" i="5"/>
  <c r="BL388" i="5"/>
  <c r="AD388" i="5"/>
  <c r="M388" i="5"/>
  <c r="BJ388" i="5"/>
  <c r="Y388" i="5"/>
  <c r="J388" i="5"/>
  <c r="BE388" i="5"/>
  <c r="AP388" i="5"/>
  <c r="X388" i="5"/>
  <c r="H388" i="5"/>
  <c r="BD388" i="5"/>
  <c r="AN388" i="5"/>
  <c r="W388" i="5"/>
  <c r="V388" i="5"/>
  <c r="R388" i="5"/>
  <c r="BC388" i="5"/>
  <c r="BB388" i="5"/>
  <c r="AK388" i="5"/>
  <c r="AH388" i="5"/>
  <c r="BG367" i="5"/>
  <c r="AY367" i="5"/>
  <c r="AQ367" i="5"/>
  <c r="AI367" i="5"/>
  <c r="S367" i="5"/>
  <c r="K367" i="5"/>
  <c r="BN367" i="5"/>
  <c r="BF367" i="5"/>
  <c r="AX367" i="5"/>
  <c r="AP367" i="5"/>
  <c r="AH367" i="5"/>
  <c r="R367" i="5"/>
  <c r="J367" i="5"/>
  <c r="BM367" i="5"/>
  <c r="BC367" i="5"/>
  <c r="AS367" i="5"/>
  <c r="AG367" i="5"/>
  <c r="M367" i="5"/>
  <c r="BL367" i="5"/>
  <c r="BB367" i="5"/>
  <c r="AR367" i="5"/>
  <c r="AF367" i="5"/>
  <c r="V367" i="5"/>
  <c r="L367" i="5"/>
  <c r="BK367" i="5"/>
  <c r="BA367" i="5"/>
  <c r="AO367" i="5"/>
  <c r="AE367" i="5"/>
  <c r="U367" i="5"/>
  <c r="I367" i="5"/>
  <c r="BJ367" i="5"/>
  <c r="AZ367" i="5"/>
  <c r="AN367" i="5"/>
  <c r="AD367" i="5"/>
  <c r="T367" i="5"/>
  <c r="H367" i="5"/>
  <c r="BI367" i="5"/>
  <c r="AW367" i="5"/>
  <c r="AM367" i="5"/>
  <c r="AC367" i="5"/>
  <c r="Q367" i="5"/>
  <c r="G367" i="5"/>
  <c r="BH367" i="5"/>
  <c r="AV367" i="5"/>
  <c r="AL367" i="5"/>
  <c r="P367" i="5"/>
  <c r="AK367" i="5"/>
  <c r="AJ367" i="5"/>
  <c r="BE367" i="5"/>
  <c r="O367" i="5"/>
  <c r="BD367" i="5"/>
  <c r="N367" i="5"/>
  <c r="AU367" i="5"/>
  <c r="AT367" i="5"/>
  <c r="Q298" i="5"/>
  <c r="AW330" i="5"/>
  <c r="AX269" i="5" s="1"/>
  <c r="AY269" i="5" s="1"/>
  <c r="AS265" i="5"/>
  <c r="AT265" i="5" s="1"/>
  <c r="BJ282" i="5"/>
  <c r="AU267" i="5"/>
  <c r="AV267" i="5" s="1"/>
  <c r="AB309" i="5"/>
  <c r="AC309" i="5" s="1"/>
  <c r="AK317" i="5"/>
  <c r="BL345" i="5"/>
  <c r="N295" i="5"/>
  <c r="S239" i="5"/>
  <c r="T300" i="5" s="1"/>
  <c r="R238" i="5"/>
  <c r="S238" i="5" s="1"/>
  <c r="AR264" i="5"/>
  <c r="K230" i="5"/>
  <c r="L291" i="5" s="1"/>
  <c r="AG253" i="5"/>
  <c r="AO261" i="5"/>
  <c r="X244" i="5"/>
  <c r="N233" i="5"/>
  <c r="AJ256" i="5"/>
  <c r="AM259" i="5"/>
  <c r="N294" i="5"/>
  <c r="Q297" i="5"/>
  <c r="AX330" i="5"/>
  <c r="O296" i="5"/>
  <c r="BO760" i="5" a="1"/>
  <c r="BO760" i="5" s="1"/>
  <c r="AP262" i="5"/>
  <c r="AF251" i="5"/>
  <c r="AG312" i="5" s="1"/>
  <c r="AG251" i="5"/>
  <c r="V242" i="5"/>
  <c r="BI281" i="5"/>
  <c r="Y306" i="5"/>
  <c r="AP322" i="5"/>
  <c r="BG379" i="5"/>
  <c r="AY379" i="5"/>
  <c r="AQ379" i="5"/>
  <c r="AA379" i="5"/>
  <c r="S379" i="5"/>
  <c r="K379" i="5"/>
  <c r="BI379" i="5"/>
  <c r="AZ379" i="5"/>
  <c r="AP379" i="5"/>
  <c r="AG379" i="5"/>
  <c r="X379" i="5"/>
  <c r="O379" i="5"/>
  <c r="BH379" i="5"/>
  <c r="AX379" i="5"/>
  <c r="AO379" i="5"/>
  <c r="AF379" i="5"/>
  <c r="W379" i="5"/>
  <c r="N379" i="5"/>
  <c r="BK379" i="5"/>
  <c r="AW379" i="5"/>
  <c r="Z379" i="5"/>
  <c r="M379" i="5"/>
  <c r="BJ379" i="5"/>
  <c r="AV379" i="5"/>
  <c r="Y379" i="5"/>
  <c r="L379" i="5"/>
  <c r="BF379" i="5"/>
  <c r="AU379" i="5"/>
  <c r="V379" i="5"/>
  <c r="J379" i="5"/>
  <c r="BE379" i="5"/>
  <c r="AT379" i="5"/>
  <c r="AH379" i="5"/>
  <c r="U379" i="5"/>
  <c r="I379" i="5"/>
  <c r="BD379" i="5"/>
  <c r="AS379" i="5"/>
  <c r="AE379" i="5"/>
  <c r="T379" i="5"/>
  <c r="H379" i="5"/>
  <c r="BN379" i="5"/>
  <c r="BC379" i="5"/>
  <c r="AR379" i="5"/>
  <c r="AD379" i="5"/>
  <c r="R379" i="5"/>
  <c r="G379" i="5"/>
  <c r="AC379" i="5"/>
  <c r="AB379" i="5"/>
  <c r="BM379" i="5"/>
  <c r="Q379" i="5"/>
  <c r="BL379" i="5"/>
  <c r="P379" i="5"/>
  <c r="BB379" i="5"/>
  <c r="BA379" i="5"/>
  <c r="BL356" i="5"/>
  <c r="BD356" i="5"/>
  <c r="AV356" i="5"/>
  <c r="AN356" i="5"/>
  <c r="AF356" i="5"/>
  <c r="X356" i="5"/>
  <c r="H356" i="5"/>
  <c r="BK356" i="5"/>
  <c r="BC356" i="5"/>
  <c r="AU356" i="5"/>
  <c r="AM356" i="5"/>
  <c r="AE356" i="5"/>
  <c r="W356" i="5"/>
  <c r="G356" i="5"/>
  <c r="BN356" i="5"/>
  <c r="BB356" i="5"/>
  <c r="AR356" i="5"/>
  <c r="AH356" i="5"/>
  <c r="V356" i="5"/>
  <c r="BM356" i="5"/>
  <c r="BA356" i="5"/>
  <c r="AQ356" i="5"/>
  <c r="AG356" i="5"/>
  <c r="U356" i="5"/>
  <c r="K356" i="5"/>
  <c r="BJ356" i="5"/>
  <c r="AZ356" i="5"/>
  <c r="AP356" i="5"/>
  <c r="AD356" i="5"/>
  <c r="T356" i="5"/>
  <c r="J356" i="5"/>
  <c r="BI356" i="5"/>
  <c r="AY356" i="5"/>
  <c r="AO356" i="5"/>
  <c r="AC356" i="5"/>
  <c r="S356" i="5"/>
  <c r="I356" i="5"/>
  <c r="BH356" i="5"/>
  <c r="AX356" i="5"/>
  <c r="AL356" i="5"/>
  <c r="AB356" i="5"/>
  <c r="R356" i="5"/>
  <c r="BG356" i="5"/>
  <c r="AW356" i="5"/>
  <c r="AK356" i="5"/>
  <c r="AA356" i="5"/>
  <c r="AT356" i="5"/>
  <c r="AS356" i="5"/>
  <c r="AJ356" i="5"/>
  <c r="AI356" i="5"/>
  <c r="Z356" i="5"/>
  <c r="Y356" i="5"/>
  <c r="BF356" i="5"/>
  <c r="BE356" i="5"/>
  <c r="AN321" i="5"/>
  <c r="BD337" i="5"/>
  <c r="BE276" i="5" s="1"/>
  <c r="BN394" i="5"/>
  <c r="BF394" i="5"/>
  <c r="AP394" i="5"/>
  <c r="AH394" i="5"/>
  <c r="Z394" i="5"/>
  <c r="R394" i="5"/>
  <c r="J394" i="5"/>
  <c r="BM394" i="5"/>
  <c r="BE394" i="5"/>
  <c r="AW394" i="5"/>
  <c r="AO394" i="5"/>
  <c r="AG394" i="5"/>
  <c r="Y394" i="5"/>
  <c r="Q394" i="5"/>
  <c r="I394" i="5"/>
  <c r="AS394" i="5"/>
  <c r="AI394" i="5"/>
  <c r="W394" i="5"/>
  <c r="M394" i="5"/>
  <c r="BL394" i="5"/>
  <c r="AR394" i="5"/>
  <c r="AF394" i="5"/>
  <c r="V394" i="5"/>
  <c r="L394" i="5"/>
  <c r="BG394" i="5"/>
  <c r="AU394" i="5"/>
  <c r="AK394" i="5"/>
  <c r="AA394" i="5"/>
  <c r="O394" i="5"/>
  <c r="BK394" i="5"/>
  <c r="AV394" i="5"/>
  <c r="AD394" i="5"/>
  <c r="N394" i="5"/>
  <c r="BJ394" i="5"/>
  <c r="AT394" i="5"/>
  <c r="AC394" i="5"/>
  <c r="K394" i="5"/>
  <c r="BI394" i="5"/>
  <c r="AQ394" i="5"/>
  <c r="AB394" i="5"/>
  <c r="H394" i="5"/>
  <c r="BH394" i="5"/>
  <c r="AN394" i="5"/>
  <c r="X394" i="5"/>
  <c r="G394" i="5"/>
  <c r="BD394" i="5"/>
  <c r="AM394" i="5"/>
  <c r="U394" i="5"/>
  <c r="AL394" i="5"/>
  <c r="T394" i="5"/>
  <c r="AJ394" i="5"/>
  <c r="AE394" i="5"/>
  <c r="S394" i="5"/>
  <c r="P394" i="5"/>
  <c r="BL364" i="5"/>
  <c r="BD364" i="5"/>
  <c r="AV364" i="5"/>
  <c r="AN364" i="5"/>
  <c r="AF364" i="5"/>
  <c r="P364" i="5"/>
  <c r="H364" i="5"/>
  <c r="BK364" i="5"/>
  <c r="BC364" i="5"/>
  <c r="AU364" i="5"/>
  <c r="AM364" i="5"/>
  <c r="AE364" i="5"/>
  <c r="O364" i="5"/>
  <c r="G364" i="5"/>
  <c r="BJ364" i="5"/>
  <c r="AZ364" i="5"/>
  <c r="AP364" i="5"/>
  <c r="AD364" i="5"/>
  <c r="J364" i="5"/>
  <c r="BI364" i="5"/>
  <c r="AY364" i="5"/>
  <c r="AO364" i="5"/>
  <c r="AC364" i="5"/>
  <c r="S364" i="5"/>
  <c r="I364" i="5"/>
  <c r="BH364" i="5"/>
  <c r="AX364" i="5"/>
  <c r="AL364" i="5"/>
  <c r="AB364" i="5"/>
  <c r="R364" i="5"/>
  <c r="BG364" i="5"/>
  <c r="AW364" i="5"/>
  <c r="AK364" i="5"/>
  <c r="AA364" i="5"/>
  <c r="Q364" i="5"/>
  <c r="BF364" i="5"/>
  <c r="AT364" i="5"/>
  <c r="AJ364" i="5"/>
  <c r="Z364" i="5"/>
  <c r="N364" i="5"/>
  <c r="BE364" i="5"/>
  <c r="AS364" i="5"/>
  <c r="AI364" i="5"/>
  <c r="M364" i="5"/>
  <c r="BB364" i="5"/>
  <c r="L364" i="5"/>
  <c r="BA364" i="5"/>
  <c r="K364" i="5"/>
  <c r="AR364" i="5"/>
  <c r="AQ364" i="5"/>
  <c r="AH364" i="5"/>
  <c r="AG364" i="5"/>
  <c r="BN364" i="5"/>
  <c r="BM364" i="5"/>
  <c r="AQ324" i="5"/>
  <c r="AR263" i="5" s="1"/>
  <c r="BB406" i="5"/>
  <c r="AT406" i="5"/>
  <c r="AL406" i="5"/>
  <c r="AD406" i="5"/>
  <c r="V406" i="5"/>
  <c r="N406" i="5"/>
  <c r="BI406" i="5"/>
  <c r="BA406" i="5"/>
  <c r="AS406" i="5"/>
  <c r="AK406" i="5"/>
  <c r="AC406" i="5"/>
  <c r="U406" i="5"/>
  <c r="M406" i="5"/>
  <c r="BE406" i="5"/>
  <c r="AU406" i="5"/>
  <c r="AI406" i="5"/>
  <c r="Y406" i="5"/>
  <c r="O406" i="5"/>
  <c r="BD406" i="5"/>
  <c r="AR406" i="5"/>
  <c r="AH406" i="5"/>
  <c r="X406" i="5"/>
  <c r="L406" i="5"/>
  <c r="BG406" i="5"/>
  <c r="AW406" i="5"/>
  <c r="AM406" i="5"/>
  <c r="AA406" i="5"/>
  <c r="Q406" i="5"/>
  <c r="G406" i="5"/>
  <c r="BH406" i="5"/>
  <c r="AP406" i="5"/>
  <c r="Z406" i="5"/>
  <c r="I406" i="5"/>
  <c r="BF406" i="5"/>
  <c r="AO406" i="5"/>
  <c r="W406" i="5"/>
  <c r="H406" i="5"/>
  <c r="BC406" i="5"/>
  <c r="AN406" i="5"/>
  <c r="T406" i="5"/>
  <c r="AZ406" i="5"/>
  <c r="AJ406" i="5"/>
  <c r="S406" i="5"/>
  <c r="AY406" i="5"/>
  <c r="AG406" i="5"/>
  <c r="R406" i="5"/>
  <c r="AX406" i="5"/>
  <c r="AF406" i="5"/>
  <c r="P406" i="5"/>
  <c r="AV406" i="5"/>
  <c r="AE406" i="5"/>
  <c r="K406" i="5"/>
  <c r="AQ406" i="5"/>
  <c r="AB406" i="5"/>
  <c r="J406" i="5"/>
  <c r="Z307" i="5"/>
  <c r="AT327" i="5"/>
  <c r="BK344" i="5"/>
  <c r="AY271" i="5"/>
  <c r="AZ332" i="5" s="1"/>
  <c r="BI353" i="5"/>
  <c r="BA353" i="5"/>
  <c r="AS353" i="5"/>
  <c r="AK353" i="5"/>
  <c r="AC353" i="5"/>
  <c r="U353" i="5"/>
  <c r="BH353" i="5"/>
  <c r="AZ353" i="5"/>
  <c r="AR353" i="5"/>
  <c r="AJ353" i="5"/>
  <c r="AB353" i="5"/>
  <c r="T353" i="5"/>
  <c r="BK353" i="5"/>
  <c r="AY353" i="5"/>
  <c r="AO353" i="5"/>
  <c r="AE353" i="5"/>
  <c r="S353" i="5"/>
  <c r="BJ353" i="5"/>
  <c r="AX353" i="5"/>
  <c r="AN353" i="5"/>
  <c r="AD353" i="5"/>
  <c r="R353" i="5"/>
  <c r="H353" i="5"/>
  <c r="BG353" i="5"/>
  <c r="AW353" i="5"/>
  <c r="AM353" i="5"/>
  <c r="AA353" i="5"/>
  <c r="Q353" i="5"/>
  <c r="G353" i="5"/>
  <c r="BF353" i="5"/>
  <c r="AV353" i="5"/>
  <c r="AL353" i="5"/>
  <c r="Z353" i="5"/>
  <c r="P353" i="5"/>
  <c r="BE353" i="5"/>
  <c r="AU353" i="5"/>
  <c r="AI353" i="5"/>
  <c r="Y353" i="5"/>
  <c r="O353" i="5"/>
  <c r="BN353" i="5"/>
  <c r="BD353" i="5"/>
  <c r="AT353" i="5"/>
  <c r="AH353" i="5"/>
  <c r="X353" i="5"/>
  <c r="BM353" i="5"/>
  <c r="W353" i="5"/>
  <c r="BL353" i="5"/>
  <c r="V353" i="5"/>
  <c r="BC353" i="5"/>
  <c r="BB353" i="5"/>
  <c r="AQ353" i="5"/>
  <c r="AP353" i="5"/>
  <c r="AG353" i="5"/>
  <c r="AF353" i="5"/>
  <c r="BM385" i="5"/>
  <c r="BE385" i="5"/>
  <c r="AW385" i="5"/>
  <c r="AG385" i="5"/>
  <c r="Y385" i="5"/>
  <c r="Q385" i="5"/>
  <c r="I385" i="5"/>
  <c r="BL385" i="5"/>
  <c r="BD385" i="5"/>
  <c r="AV385" i="5"/>
  <c r="AN385" i="5"/>
  <c r="AF385" i="5"/>
  <c r="X385" i="5"/>
  <c r="P385" i="5"/>
  <c r="H385" i="5"/>
  <c r="BF385" i="5"/>
  <c r="AT385" i="5"/>
  <c r="AJ385" i="5"/>
  <c r="Z385" i="5"/>
  <c r="N385" i="5"/>
  <c r="BC385" i="5"/>
  <c r="AS385" i="5"/>
  <c r="AI385" i="5"/>
  <c r="W385" i="5"/>
  <c r="M385" i="5"/>
  <c r="BH385" i="5"/>
  <c r="AZ385" i="5"/>
  <c r="AL385" i="5"/>
  <c r="V385" i="5"/>
  <c r="J385" i="5"/>
  <c r="BN385" i="5"/>
  <c r="AY385" i="5"/>
  <c r="AK385" i="5"/>
  <c r="U385" i="5"/>
  <c r="G385" i="5"/>
  <c r="BK385" i="5"/>
  <c r="AX385" i="5"/>
  <c r="AH385" i="5"/>
  <c r="T385" i="5"/>
  <c r="BJ385" i="5"/>
  <c r="AU385" i="5"/>
  <c r="AE385" i="5"/>
  <c r="S385" i="5"/>
  <c r="BI385" i="5"/>
  <c r="AD385" i="5"/>
  <c r="R385" i="5"/>
  <c r="BG385" i="5"/>
  <c r="AQ385" i="5"/>
  <c r="AC385" i="5"/>
  <c r="O385" i="5"/>
  <c r="L385" i="5"/>
  <c r="K385" i="5"/>
  <c r="BB385" i="5"/>
  <c r="BA385" i="5"/>
  <c r="AP385" i="5"/>
  <c r="AM385" i="5"/>
  <c r="AB385" i="5"/>
  <c r="AA385" i="5"/>
  <c r="BH372" i="5"/>
  <c r="AZ372" i="5"/>
  <c r="AR372" i="5"/>
  <c r="AJ372" i="5"/>
  <c r="AB372" i="5"/>
  <c r="T372" i="5"/>
  <c r="L372" i="5"/>
  <c r="BK372" i="5"/>
  <c r="BB372" i="5"/>
  <c r="AS372" i="5"/>
  <c r="AI372" i="5"/>
  <c r="Z372" i="5"/>
  <c r="Q372" i="5"/>
  <c r="H372" i="5"/>
  <c r="BJ372" i="5"/>
  <c r="BA372" i="5"/>
  <c r="AQ372" i="5"/>
  <c r="AH372" i="5"/>
  <c r="Y372" i="5"/>
  <c r="P372" i="5"/>
  <c r="G372" i="5"/>
  <c r="BM372" i="5"/>
  <c r="AY372" i="5"/>
  <c r="AN372" i="5"/>
  <c r="O372" i="5"/>
  <c r="BL372" i="5"/>
  <c r="AX372" i="5"/>
  <c r="AM372" i="5"/>
  <c r="AA372" i="5"/>
  <c r="N372" i="5"/>
  <c r="BI372" i="5"/>
  <c r="AW372" i="5"/>
  <c r="AL372" i="5"/>
  <c r="X372" i="5"/>
  <c r="M372" i="5"/>
  <c r="BG372" i="5"/>
  <c r="AV372" i="5"/>
  <c r="AK372" i="5"/>
  <c r="W372" i="5"/>
  <c r="K372" i="5"/>
  <c r="BF372" i="5"/>
  <c r="AU372" i="5"/>
  <c r="AG372" i="5"/>
  <c r="V372" i="5"/>
  <c r="J372" i="5"/>
  <c r="BE372" i="5"/>
  <c r="AT372" i="5"/>
  <c r="U372" i="5"/>
  <c r="I372" i="5"/>
  <c r="AE372" i="5"/>
  <c r="AD372" i="5"/>
  <c r="S372" i="5"/>
  <c r="BN372" i="5"/>
  <c r="R372" i="5"/>
  <c r="BD372" i="5"/>
  <c r="BC372" i="5"/>
  <c r="AP372" i="5"/>
  <c r="AO372" i="5"/>
  <c r="BG174" i="5"/>
  <c r="AY174" i="5"/>
  <c r="AQ174" i="5"/>
  <c r="AI174" i="5"/>
  <c r="AA174" i="5"/>
  <c r="S174" i="5"/>
  <c r="K174" i="5"/>
  <c r="BM174" i="5"/>
  <c r="BD174" i="5"/>
  <c r="AU174" i="5"/>
  <c r="AL174" i="5"/>
  <c r="AC174" i="5"/>
  <c r="J174" i="5"/>
  <c r="BL174" i="5"/>
  <c r="BC174" i="5"/>
  <c r="AT174" i="5"/>
  <c r="AK174" i="5"/>
  <c r="AB174" i="5"/>
  <c r="R174" i="5"/>
  <c r="I174" i="5"/>
  <c r="BK174" i="5"/>
  <c r="BB174" i="5"/>
  <c r="AS174" i="5"/>
  <c r="AJ174" i="5"/>
  <c r="Z174" i="5"/>
  <c r="Q174" i="5"/>
  <c r="H174" i="5"/>
  <c r="BJ174" i="5"/>
  <c r="BA174" i="5"/>
  <c r="AR174" i="5"/>
  <c r="AH174" i="5"/>
  <c r="Y174" i="5"/>
  <c r="P174" i="5"/>
  <c r="G174" i="5"/>
  <c r="BI174" i="5"/>
  <c r="AZ174" i="5"/>
  <c r="AP174" i="5"/>
  <c r="AG174" i="5"/>
  <c r="X174" i="5"/>
  <c r="O174" i="5"/>
  <c r="BF174" i="5"/>
  <c r="AW174" i="5"/>
  <c r="AN174" i="5"/>
  <c r="AE174" i="5"/>
  <c r="M174" i="5"/>
  <c r="AM174" i="5"/>
  <c r="AF174" i="5"/>
  <c r="BN174" i="5"/>
  <c r="AD174" i="5"/>
  <c r="BH174" i="5"/>
  <c r="W174" i="5"/>
  <c r="BE174" i="5"/>
  <c r="AX174" i="5"/>
  <c r="N174" i="5"/>
  <c r="AV174" i="5"/>
  <c r="L174" i="5"/>
  <c r="AO174" i="5"/>
  <c r="BG197" i="5"/>
  <c r="AY197" i="5"/>
  <c r="AI197" i="5"/>
  <c r="AA197" i="5"/>
  <c r="S197" i="5"/>
  <c r="K197" i="5"/>
  <c r="BN197" i="5"/>
  <c r="BF197" i="5"/>
  <c r="AX197" i="5"/>
  <c r="AP197" i="5"/>
  <c r="AH197" i="5"/>
  <c r="Z197" i="5"/>
  <c r="R197" i="5"/>
  <c r="J197" i="5"/>
  <c r="BJ197" i="5"/>
  <c r="AZ197" i="5"/>
  <c r="AN197" i="5"/>
  <c r="AD197" i="5"/>
  <c r="T197" i="5"/>
  <c r="H197" i="5"/>
  <c r="BI197" i="5"/>
  <c r="AW197" i="5"/>
  <c r="AM197" i="5"/>
  <c r="AC197" i="5"/>
  <c r="Q197" i="5"/>
  <c r="G197" i="5"/>
  <c r="BH197" i="5"/>
  <c r="AV197" i="5"/>
  <c r="AL197" i="5"/>
  <c r="AB197" i="5"/>
  <c r="P197" i="5"/>
  <c r="BE197" i="5"/>
  <c r="AU197" i="5"/>
  <c r="AK197" i="5"/>
  <c r="Y197" i="5"/>
  <c r="O197" i="5"/>
  <c r="BD197" i="5"/>
  <c r="AT197" i="5"/>
  <c r="AJ197" i="5"/>
  <c r="X197" i="5"/>
  <c r="N197" i="5"/>
  <c r="BM197" i="5"/>
  <c r="BC197" i="5"/>
  <c r="AG197" i="5"/>
  <c r="W197" i="5"/>
  <c r="M197" i="5"/>
  <c r="BL197" i="5"/>
  <c r="BB197" i="5"/>
  <c r="AF197" i="5"/>
  <c r="V197" i="5"/>
  <c r="L197" i="5"/>
  <c r="BK197" i="5"/>
  <c r="BA197" i="5"/>
  <c r="AO197" i="5"/>
  <c r="AE197" i="5"/>
  <c r="U197" i="5"/>
  <c r="I197" i="5"/>
  <c r="BM180" i="5"/>
  <c r="BE180" i="5"/>
  <c r="AW180" i="5"/>
  <c r="AO180" i="5"/>
  <c r="AG180" i="5"/>
  <c r="Y180" i="5"/>
  <c r="Q180" i="5"/>
  <c r="I180" i="5"/>
  <c r="BJ180" i="5"/>
  <c r="BA180" i="5"/>
  <c r="AR180" i="5"/>
  <c r="AI180" i="5"/>
  <c r="P180" i="5"/>
  <c r="G180" i="5"/>
  <c r="BI180" i="5"/>
  <c r="AZ180" i="5"/>
  <c r="AQ180" i="5"/>
  <c r="AH180" i="5"/>
  <c r="X180" i="5"/>
  <c r="O180" i="5"/>
  <c r="BH180" i="5"/>
  <c r="AY180" i="5"/>
  <c r="AP180" i="5"/>
  <c r="AF180" i="5"/>
  <c r="W180" i="5"/>
  <c r="N180" i="5"/>
  <c r="BG180" i="5"/>
  <c r="AX180" i="5"/>
  <c r="AN180" i="5"/>
  <c r="AE180" i="5"/>
  <c r="V180" i="5"/>
  <c r="M180" i="5"/>
  <c r="BF180" i="5"/>
  <c r="AV180" i="5"/>
  <c r="AM180" i="5"/>
  <c r="AD180" i="5"/>
  <c r="U180" i="5"/>
  <c r="L180" i="5"/>
  <c r="BN180" i="5"/>
  <c r="BD180" i="5"/>
  <c r="AU180" i="5"/>
  <c r="AL180" i="5"/>
  <c r="AC180" i="5"/>
  <c r="T180" i="5"/>
  <c r="K180" i="5"/>
  <c r="BL180" i="5"/>
  <c r="BC180" i="5"/>
  <c r="AT180" i="5"/>
  <c r="AK180" i="5"/>
  <c r="S180" i="5"/>
  <c r="J180" i="5"/>
  <c r="BK180" i="5"/>
  <c r="BB180" i="5"/>
  <c r="AS180" i="5"/>
  <c r="AJ180" i="5"/>
  <c r="R180" i="5"/>
  <c r="H180" i="5"/>
  <c r="BH183" i="5"/>
  <c r="AZ183" i="5"/>
  <c r="AR183" i="5"/>
  <c r="AJ183" i="5"/>
  <c r="AB183" i="5"/>
  <c r="T183" i="5"/>
  <c r="L183" i="5"/>
  <c r="BM183" i="5"/>
  <c r="BD183" i="5"/>
  <c r="AU183" i="5"/>
  <c r="AL183" i="5"/>
  <c r="S183" i="5"/>
  <c r="J183" i="5"/>
  <c r="BL183" i="5"/>
  <c r="BC183" i="5"/>
  <c r="AT183" i="5"/>
  <c r="AK183" i="5"/>
  <c r="AA183" i="5"/>
  <c r="R183" i="5"/>
  <c r="I183" i="5"/>
  <c r="BK183" i="5"/>
  <c r="BB183" i="5"/>
  <c r="AS183" i="5"/>
  <c r="AI183" i="5"/>
  <c r="Z183" i="5"/>
  <c r="Q183" i="5"/>
  <c r="H183" i="5"/>
  <c r="BJ183" i="5"/>
  <c r="BA183" i="5"/>
  <c r="AQ183" i="5"/>
  <c r="AH183" i="5"/>
  <c r="Y183" i="5"/>
  <c r="P183" i="5"/>
  <c r="G183" i="5"/>
  <c r="BI183" i="5"/>
  <c r="AY183" i="5"/>
  <c r="AP183" i="5"/>
  <c r="AG183" i="5"/>
  <c r="X183" i="5"/>
  <c r="O183" i="5"/>
  <c r="BG183" i="5"/>
  <c r="AX183" i="5"/>
  <c r="AO183" i="5"/>
  <c r="AF183" i="5"/>
  <c r="W183" i="5"/>
  <c r="N183" i="5"/>
  <c r="BF183" i="5"/>
  <c r="AW183" i="5"/>
  <c r="AN183" i="5"/>
  <c r="V183" i="5"/>
  <c r="M183" i="5"/>
  <c r="U183" i="5"/>
  <c r="K183" i="5"/>
  <c r="BN183" i="5"/>
  <c r="BE183" i="5"/>
  <c r="AV183" i="5"/>
  <c r="AM183" i="5"/>
  <c r="BL220" i="5"/>
  <c r="BD220" i="5"/>
  <c r="AV220" i="5"/>
  <c r="AN220" i="5"/>
  <c r="AF220" i="5"/>
  <c r="X220" i="5"/>
  <c r="P220" i="5"/>
  <c r="H220" i="5"/>
  <c r="BG220" i="5"/>
  <c r="AX220" i="5"/>
  <c r="AO220" i="5"/>
  <c r="AE220" i="5"/>
  <c r="V220" i="5"/>
  <c r="M220" i="5"/>
  <c r="BF220" i="5"/>
  <c r="AW220" i="5"/>
  <c r="AM220" i="5"/>
  <c r="AD220" i="5"/>
  <c r="U220" i="5"/>
  <c r="L220" i="5"/>
  <c r="BI220" i="5"/>
  <c r="AZ220" i="5"/>
  <c r="AQ220" i="5"/>
  <c r="AH220" i="5"/>
  <c r="Y220" i="5"/>
  <c r="O220" i="5"/>
  <c r="BA220" i="5"/>
  <c r="AK220" i="5"/>
  <c r="W220" i="5"/>
  <c r="I220" i="5"/>
  <c r="BM220" i="5"/>
  <c r="AY220" i="5"/>
  <c r="AJ220" i="5"/>
  <c r="T220" i="5"/>
  <c r="G220" i="5"/>
  <c r="BK220" i="5"/>
  <c r="AU220" i="5"/>
  <c r="AI220" i="5"/>
  <c r="S220" i="5"/>
  <c r="BJ220" i="5"/>
  <c r="AT220" i="5"/>
  <c r="AG220" i="5"/>
  <c r="R220" i="5"/>
  <c r="BH220" i="5"/>
  <c r="AS220" i="5"/>
  <c r="AC220" i="5"/>
  <c r="Q220" i="5"/>
  <c r="BE220" i="5"/>
  <c r="AR220" i="5"/>
  <c r="AB220" i="5"/>
  <c r="N220" i="5"/>
  <c r="BC220" i="5"/>
  <c r="AP220" i="5"/>
  <c r="AA220" i="5"/>
  <c r="K220" i="5"/>
  <c r="Z220" i="5"/>
  <c r="J220" i="5"/>
  <c r="BB220" i="5"/>
  <c r="AL220" i="5"/>
  <c r="AA436" i="5"/>
  <c r="AE440" i="5"/>
  <c r="I418" i="5"/>
  <c r="Q426" i="5"/>
  <c r="W431" i="5"/>
  <c r="BD464" i="5"/>
  <c r="AL447" i="5"/>
  <c r="L421" i="5"/>
  <c r="BN549" i="5"/>
  <c r="BF549" i="5"/>
  <c r="AX549" i="5"/>
  <c r="AP549" i="5"/>
  <c r="AH549" i="5"/>
  <c r="Z549" i="5"/>
  <c r="R549" i="5"/>
  <c r="J549" i="5"/>
  <c r="BM549" i="5"/>
  <c r="BE549" i="5"/>
  <c r="AW549" i="5"/>
  <c r="AO549" i="5"/>
  <c r="AG549" i="5"/>
  <c r="Y549" i="5"/>
  <c r="Q549" i="5"/>
  <c r="I549" i="5"/>
  <c r="BI549" i="5"/>
  <c r="BA549" i="5"/>
  <c r="AS549" i="5"/>
  <c r="AK549" i="5"/>
  <c r="AC549" i="5"/>
  <c r="U549" i="5"/>
  <c r="M549" i="5"/>
  <c r="BB549" i="5"/>
  <c r="AN549" i="5"/>
  <c r="AB549" i="5"/>
  <c r="O549" i="5"/>
  <c r="BL549" i="5"/>
  <c r="AZ549" i="5"/>
  <c r="AM549" i="5"/>
  <c r="AA549" i="5"/>
  <c r="N549" i="5"/>
  <c r="BG549" i="5"/>
  <c r="AT549" i="5"/>
  <c r="AF549" i="5"/>
  <c r="G549" i="5"/>
  <c r="BC549" i="5"/>
  <c r="AI549" i="5"/>
  <c r="L549" i="5"/>
  <c r="AY549" i="5"/>
  <c r="AE549" i="5"/>
  <c r="K549" i="5"/>
  <c r="BH549" i="5"/>
  <c r="AL549" i="5"/>
  <c r="S549" i="5"/>
  <c r="AV549" i="5"/>
  <c r="V549" i="5"/>
  <c r="AU549" i="5"/>
  <c r="AR549" i="5"/>
  <c r="H549" i="5"/>
  <c r="AQ549" i="5"/>
  <c r="AJ549" i="5"/>
  <c r="BK549" i="5"/>
  <c r="AD549" i="5"/>
  <c r="BJ549" i="5"/>
  <c r="X549" i="5"/>
  <c r="BD549" i="5"/>
  <c r="W549" i="5"/>
  <c r="W492" i="5"/>
  <c r="X431" i="5" s="1"/>
  <c r="AT516" i="5"/>
  <c r="BL547" i="5"/>
  <c r="BD547" i="5"/>
  <c r="AV547" i="5"/>
  <c r="AN547" i="5"/>
  <c r="AF547" i="5"/>
  <c r="X547" i="5"/>
  <c r="P547" i="5"/>
  <c r="H547" i="5"/>
  <c r="BK547" i="5"/>
  <c r="BC547" i="5"/>
  <c r="AU547" i="5"/>
  <c r="AM547" i="5"/>
  <c r="AE547" i="5"/>
  <c r="W547" i="5"/>
  <c r="O547" i="5"/>
  <c r="G547" i="5"/>
  <c r="BG547" i="5"/>
  <c r="AY547" i="5"/>
  <c r="AQ547" i="5"/>
  <c r="AI547" i="5"/>
  <c r="AA547" i="5"/>
  <c r="S547" i="5"/>
  <c r="K547" i="5"/>
  <c r="BM547" i="5"/>
  <c r="AZ547" i="5"/>
  <c r="AL547" i="5"/>
  <c r="Z547" i="5"/>
  <c r="M547" i="5"/>
  <c r="BJ547" i="5"/>
  <c r="AX547" i="5"/>
  <c r="AK547" i="5"/>
  <c r="Y547" i="5"/>
  <c r="L547" i="5"/>
  <c r="BE547" i="5"/>
  <c r="AR547" i="5"/>
  <c r="AD547" i="5"/>
  <c r="BF547" i="5"/>
  <c r="AJ547" i="5"/>
  <c r="Q547" i="5"/>
  <c r="BB547" i="5"/>
  <c r="AH547" i="5"/>
  <c r="BI547" i="5"/>
  <c r="AP547" i="5"/>
  <c r="U547" i="5"/>
  <c r="AT547" i="5"/>
  <c r="J547" i="5"/>
  <c r="AS547" i="5"/>
  <c r="I547" i="5"/>
  <c r="AO547" i="5"/>
  <c r="AG547" i="5"/>
  <c r="BN547" i="5"/>
  <c r="AC547" i="5"/>
  <c r="BH547" i="5"/>
  <c r="AB547" i="5"/>
  <c r="BA547" i="5"/>
  <c r="V547" i="5"/>
  <c r="T547" i="5"/>
  <c r="AW547" i="5"/>
  <c r="AU516" i="5"/>
  <c r="H417" i="5"/>
  <c r="M422" i="5"/>
  <c r="N483" i="5" s="1"/>
  <c r="BC464" i="5"/>
  <c r="BI470" i="5"/>
  <c r="BK570" i="5"/>
  <c r="BC570" i="5"/>
  <c r="AU570" i="5"/>
  <c r="AE570" i="5"/>
  <c r="W570" i="5"/>
  <c r="O570" i="5"/>
  <c r="G570" i="5"/>
  <c r="BJ570" i="5"/>
  <c r="BA570" i="5"/>
  <c r="AR570" i="5"/>
  <c r="AI570" i="5"/>
  <c r="Z570" i="5"/>
  <c r="Q570" i="5"/>
  <c r="H570" i="5"/>
  <c r="BI570" i="5"/>
  <c r="AZ570" i="5"/>
  <c r="AQ570" i="5"/>
  <c r="AH570" i="5"/>
  <c r="Y570" i="5"/>
  <c r="P570" i="5"/>
  <c r="BN570" i="5"/>
  <c r="BE570" i="5"/>
  <c r="AV570" i="5"/>
  <c r="AL570" i="5"/>
  <c r="AC570" i="5"/>
  <c r="T570" i="5"/>
  <c r="K570" i="5"/>
  <c r="AY570" i="5"/>
  <c r="V570" i="5"/>
  <c r="I570" i="5"/>
  <c r="BM570" i="5"/>
  <c r="AX570" i="5"/>
  <c r="AJ570" i="5"/>
  <c r="U570" i="5"/>
  <c r="BF570" i="5"/>
  <c r="AP570" i="5"/>
  <c r="AB570" i="5"/>
  <c r="M570" i="5"/>
  <c r="BD570" i="5"/>
  <c r="AF570" i="5"/>
  <c r="J570" i="5"/>
  <c r="BB570" i="5"/>
  <c r="AD570" i="5"/>
  <c r="AW570" i="5"/>
  <c r="AA570" i="5"/>
  <c r="AT570" i="5"/>
  <c r="X570" i="5"/>
  <c r="BH570" i="5"/>
  <c r="N570" i="5"/>
  <c r="R570" i="5"/>
  <c r="L570" i="5"/>
  <c r="BL570" i="5"/>
  <c r="BG570" i="5"/>
  <c r="AS570" i="5"/>
  <c r="AO570" i="5"/>
  <c r="AG570" i="5"/>
  <c r="S570" i="5"/>
  <c r="BK554" i="5"/>
  <c r="BC554" i="5"/>
  <c r="AU554" i="5"/>
  <c r="AM554" i="5"/>
  <c r="AE554" i="5"/>
  <c r="O554" i="5"/>
  <c r="G554" i="5"/>
  <c r="BJ554" i="5"/>
  <c r="BB554" i="5"/>
  <c r="AT554" i="5"/>
  <c r="AL554" i="5"/>
  <c r="AD554" i="5"/>
  <c r="N554" i="5"/>
  <c r="BN554" i="5"/>
  <c r="BF554" i="5"/>
  <c r="AX554" i="5"/>
  <c r="AP554" i="5"/>
  <c r="AH554" i="5"/>
  <c r="Z554" i="5"/>
  <c r="R554" i="5"/>
  <c r="J554" i="5"/>
  <c r="BG554" i="5"/>
  <c r="AS554" i="5"/>
  <c r="AG554" i="5"/>
  <c r="T554" i="5"/>
  <c r="H554" i="5"/>
  <c r="BE554" i="5"/>
  <c r="AR554" i="5"/>
  <c r="AF554" i="5"/>
  <c r="S554" i="5"/>
  <c r="BL554" i="5"/>
  <c r="AY554" i="5"/>
  <c r="AK554" i="5"/>
  <c r="Y554" i="5"/>
  <c r="L554" i="5"/>
  <c r="AV554" i="5"/>
  <c r="AA554" i="5"/>
  <c r="BM554" i="5"/>
  <c r="AQ554" i="5"/>
  <c r="X554" i="5"/>
  <c r="AZ554" i="5"/>
  <c r="AC554" i="5"/>
  <c r="K554" i="5"/>
  <c r="BI554" i="5"/>
  <c r="AI554" i="5"/>
  <c r="BH554" i="5"/>
  <c r="AB554" i="5"/>
  <c r="BD554" i="5"/>
  <c r="U554" i="5"/>
  <c r="BA554" i="5"/>
  <c r="Q554" i="5"/>
  <c r="AW554" i="5"/>
  <c r="P554" i="5"/>
  <c r="AO554" i="5"/>
  <c r="M554" i="5"/>
  <c r="AN554" i="5"/>
  <c r="I554" i="5"/>
  <c r="AJ554" i="5"/>
  <c r="AC499" i="5"/>
  <c r="BG558" i="5"/>
  <c r="AY558" i="5"/>
  <c r="AQ558" i="5"/>
  <c r="AI558" i="5"/>
  <c r="S558" i="5"/>
  <c r="K558" i="5"/>
  <c r="BN558" i="5"/>
  <c r="BF558" i="5"/>
  <c r="AX558" i="5"/>
  <c r="AP558" i="5"/>
  <c r="AH558" i="5"/>
  <c r="R558" i="5"/>
  <c r="J558" i="5"/>
  <c r="BJ558" i="5"/>
  <c r="BB558" i="5"/>
  <c r="AT558" i="5"/>
  <c r="AL558" i="5"/>
  <c r="AD558" i="5"/>
  <c r="V558" i="5"/>
  <c r="N558" i="5"/>
  <c r="BK558" i="5"/>
  <c r="AW558" i="5"/>
  <c r="AK558" i="5"/>
  <c r="X558" i="5"/>
  <c r="L558" i="5"/>
  <c r="BI558" i="5"/>
  <c r="AV558" i="5"/>
  <c r="AJ558" i="5"/>
  <c r="W558" i="5"/>
  <c r="I558" i="5"/>
  <c r="BC558" i="5"/>
  <c r="AO558" i="5"/>
  <c r="P558" i="5"/>
  <c r="BH558" i="5"/>
  <c r="AN558" i="5"/>
  <c r="T558" i="5"/>
  <c r="BE558" i="5"/>
  <c r="AM558" i="5"/>
  <c r="Q558" i="5"/>
  <c r="BM558" i="5"/>
  <c r="AS558" i="5"/>
  <c r="AR558" i="5"/>
  <c r="H558" i="5"/>
  <c r="AG558" i="5"/>
  <c r="G558" i="5"/>
  <c r="AF558" i="5"/>
  <c r="BL558" i="5"/>
  <c r="AE558" i="5"/>
  <c r="BD558" i="5"/>
  <c r="BA558" i="5"/>
  <c r="U558" i="5"/>
  <c r="AZ558" i="5"/>
  <c r="O558" i="5"/>
  <c r="AU558" i="5"/>
  <c r="M558" i="5"/>
  <c r="AA497" i="5"/>
  <c r="AB497" i="5" s="1"/>
  <c r="BL587" i="5"/>
  <c r="AV587" i="5"/>
  <c r="AN587" i="5"/>
  <c r="AF587" i="5"/>
  <c r="X587" i="5"/>
  <c r="P587" i="5"/>
  <c r="H587" i="5"/>
  <c r="BK587" i="5"/>
  <c r="AU587" i="5"/>
  <c r="AM587" i="5"/>
  <c r="AE587" i="5"/>
  <c r="W587" i="5"/>
  <c r="O587" i="5"/>
  <c r="G587" i="5"/>
  <c r="BI587" i="5"/>
  <c r="AY587" i="5"/>
  <c r="AO587" i="5"/>
  <c r="AC587" i="5"/>
  <c r="S587" i="5"/>
  <c r="I587" i="5"/>
  <c r="BH587" i="5"/>
  <c r="AX587" i="5"/>
  <c r="AL587" i="5"/>
  <c r="AB587" i="5"/>
  <c r="R587" i="5"/>
  <c r="BN587" i="5"/>
  <c r="AR587" i="5"/>
  <c r="AH587" i="5"/>
  <c r="V587" i="5"/>
  <c r="L587" i="5"/>
  <c r="AP587" i="5"/>
  <c r="Y587" i="5"/>
  <c r="AK587" i="5"/>
  <c r="U587" i="5"/>
  <c r="BA587" i="5"/>
  <c r="AJ587" i="5"/>
  <c r="T587" i="5"/>
  <c r="AZ587" i="5"/>
  <c r="AI587" i="5"/>
  <c r="Q587" i="5"/>
  <c r="BM587" i="5"/>
  <c r="AT587" i="5"/>
  <c r="AD587" i="5"/>
  <c r="M587" i="5"/>
  <c r="AS587" i="5"/>
  <c r="AQ587" i="5"/>
  <c r="AG587" i="5"/>
  <c r="AA587" i="5"/>
  <c r="BG587" i="5"/>
  <c r="K587" i="5"/>
  <c r="J587" i="5"/>
  <c r="BJ587" i="5"/>
  <c r="AW587" i="5"/>
  <c r="Z587" i="5"/>
  <c r="N587" i="5"/>
  <c r="AW458" i="5"/>
  <c r="AX458" i="5" s="1"/>
  <c r="AW519" i="5"/>
  <c r="BI584" i="5"/>
  <c r="BA584" i="5"/>
  <c r="AS584" i="5"/>
  <c r="AK584" i="5"/>
  <c r="AC584" i="5"/>
  <c r="U584" i="5"/>
  <c r="M584" i="5"/>
  <c r="BF584" i="5"/>
  <c r="AW584" i="5"/>
  <c r="AN584" i="5"/>
  <c r="AE584" i="5"/>
  <c r="V584" i="5"/>
  <c r="L584" i="5"/>
  <c r="BN584" i="5"/>
  <c r="BE584" i="5"/>
  <c r="AV584" i="5"/>
  <c r="AM584" i="5"/>
  <c r="AD584" i="5"/>
  <c r="T584" i="5"/>
  <c r="K584" i="5"/>
  <c r="BJ584" i="5"/>
  <c r="AQ584" i="5"/>
  <c r="AH584" i="5"/>
  <c r="Y584" i="5"/>
  <c r="P584" i="5"/>
  <c r="G584" i="5"/>
  <c r="BK584" i="5"/>
  <c r="AU584" i="5"/>
  <c r="AG584" i="5"/>
  <c r="R584" i="5"/>
  <c r="BH584" i="5"/>
  <c r="AT584" i="5"/>
  <c r="AF584" i="5"/>
  <c r="Q584" i="5"/>
  <c r="BG584" i="5"/>
  <c r="AR584" i="5"/>
  <c r="AB584" i="5"/>
  <c r="O584" i="5"/>
  <c r="BD584" i="5"/>
  <c r="AP584" i="5"/>
  <c r="AA584" i="5"/>
  <c r="N584" i="5"/>
  <c r="BB584" i="5"/>
  <c r="AL584" i="5"/>
  <c r="X584" i="5"/>
  <c r="I584" i="5"/>
  <c r="AI584" i="5"/>
  <c r="BM584" i="5"/>
  <c r="Z584" i="5"/>
  <c r="BL584" i="5"/>
  <c r="W584" i="5"/>
  <c r="S584" i="5"/>
  <c r="AO584" i="5"/>
  <c r="AX584" i="5"/>
  <c r="AJ584" i="5"/>
  <c r="J584" i="5"/>
  <c r="H584" i="5"/>
  <c r="BM548" i="5"/>
  <c r="BE548" i="5"/>
  <c r="AW548" i="5"/>
  <c r="AO548" i="5"/>
  <c r="AG548" i="5"/>
  <c r="Y548" i="5"/>
  <c r="I548" i="5"/>
  <c r="BL548" i="5"/>
  <c r="BD548" i="5"/>
  <c r="AV548" i="5"/>
  <c r="AN548" i="5"/>
  <c r="AF548" i="5"/>
  <c r="X548" i="5"/>
  <c r="H548" i="5"/>
  <c r="BH548" i="5"/>
  <c r="AZ548" i="5"/>
  <c r="AR548" i="5"/>
  <c r="AJ548" i="5"/>
  <c r="AB548" i="5"/>
  <c r="T548" i="5"/>
  <c r="L548" i="5"/>
  <c r="BN548" i="5"/>
  <c r="BA548" i="5"/>
  <c r="AM548" i="5"/>
  <c r="AA548" i="5"/>
  <c r="N548" i="5"/>
  <c r="BK548" i="5"/>
  <c r="AY548" i="5"/>
  <c r="AL548" i="5"/>
  <c r="Z548" i="5"/>
  <c r="M548" i="5"/>
  <c r="BF548" i="5"/>
  <c r="AS548" i="5"/>
  <c r="AE548" i="5"/>
  <c r="BC548" i="5"/>
  <c r="AI548" i="5"/>
  <c r="BB548" i="5"/>
  <c r="AH548" i="5"/>
  <c r="K548" i="5"/>
  <c r="BI548" i="5"/>
  <c r="AP548" i="5"/>
  <c r="U548" i="5"/>
  <c r="AU548" i="5"/>
  <c r="AT548" i="5"/>
  <c r="J548" i="5"/>
  <c r="AQ548" i="5"/>
  <c r="G548" i="5"/>
  <c r="AK548" i="5"/>
  <c r="AD548" i="5"/>
  <c r="BJ548" i="5"/>
  <c r="AC548" i="5"/>
  <c r="BG548" i="5"/>
  <c r="W548" i="5"/>
  <c r="AX548" i="5"/>
  <c r="V548" i="5"/>
  <c r="BI568" i="5"/>
  <c r="BA568" i="5"/>
  <c r="AS568" i="5"/>
  <c r="AC568" i="5"/>
  <c r="U568" i="5"/>
  <c r="M568" i="5"/>
  <c r="BH568" i="5"/>
  <c r="AY568" i="5"/>
  <c r="AP568" i="5"/>
  <c r="AG568" i="5"/>
  <c r="X568" i="5"/>
  <c r="O568" i="5"/>
  <c r="BG568" i="5"/>
  <c r="AX568" i="5"/>
  <c r="AO568" i="5"/>
  <c r="AF568" i="5"/>
  <c r="W568" i="5"/>
  <c r="N568" i="5"/>
  <c r="BL568" i="5"/>
  <c r="BC568" i="5"/>
  <c r="AT568" i="5"/>
  <c r="AA568" i="5"/>
  <c r="R568" i="5"/>
  <c r="I568" i="5"/>
  <c r="BJ568" i="5"/>
  <c r="AU568" i="5"/>
  <c r="AE568" i="5"/>
  <c r="Q568" i="5"/>
  <c r="BF568" i="5"/>
  <c r="AR568" i="5"/>
  <c r="AD568" i="5"/>
  <c r="P568" i="5"/>
  <c r="BN568" i="5"/>
  <c r="AZ568" i="5"/>
  <c r="V568" i="5"/>
  <c r="H568" i="5"/>
  <c r="BM568" i="5"/>
  <c r="AN568" i="5"/>
  <c r="S568" i="5"/>
  <c r="BK568" i="5"/>
  <c r="L568" i="5"/>
  <c r="BE568" i="5"/>
  <c r="K568" i="5"/>
  <c r="BD568" i="5"/>
  <c r="AH568" i="5"/>
  <c r="J568" i="5"/>
  <c r="AV568" i="5"/>
  <c r="Y568" i="5"/>
  <c r="T568" i="5"/>
  <c r="G568" i="5"/>
  <c r="BB568" i="5"/>
  <c r="AW568" i="5"/>
  <c r="AQ568" i="5"/>
  <c r="AB568" i="5"/>
  <c r="Z568" i="5"/>
  <c r="BA592" i="5"/>
  <c r="AS592" i="5"/>
  <c r="AK592" i="5"/>
  <c r="AC592" i="5"/>
  <c r="U592" i="5"/>
  <c r="M592" i="5"/>
  <c r="AZ592" i="5"/>
  <c r="AR592" i="5"/>
  <c r="AJ592" i="5"/>
  <c r="AB592" i="5"/>
  <c r="T592" i="5"/>
  <c r="L592" i="5"/>
  <c r="BN592" i="5"/>
  <c r="BD592" i="5"/>
  <c r="AT592" i="5"/>
  <c r="AH592" i="5"/>
  <c r="X592" i="5"/>
  <c r="N592" i="5"/>
  <c r="BM592" i="5"/>
  <c r="BC592" i="5"/>
  <c r="AQ592" i="5"/>
  <c r="AG592" i="5"/>
  <c r="W592" i="5"/>
  <c r="K592" i="5"/>
  <c r="AW592" i="5"/>
  <c r="AM592" i="5"/>
  <c r="AA592" i="5"/>
  <c r="Q592" i="5"/>
  <c r="G592" i="5"/>
  <c r="AX592" i="5"/>
  <c r="AF592" i="5"/>
  <c r="P592" i="5"/>
  <c r="BL592" i="5"/>
  <c r="AV592" i="5"/>
  <c r="AE592" i="5"/>
  <c r="O592" i="5"/>
  <c r="AU592" i="5"/>
  <c r="AD592" i="5"/>
  <c r="J592" i="5"/>
  <c r="BJ592" i="5"/>
  <c r="AP592" i="5"/>
  <c r="Z592" i="5"/>
  <c r="I592" i="5"/>
  <c r="BF592" i="5"/>
  <c r="AO592" i="5"/>
  <c r="Y592" i="5"/>
  <c r="H592" i="5"/>
  <c r="BE592" i="5"/>
  <c r="AN592" i="5"/>
  <c r="V592" i="5"/>
  <c r="BB592" i="5"/>
  <c r="AL592" i="5"/>
  <c r="S592" i="5"/>
  <c r="AY592" i="5"/>
  <c r="AI592" i="5"/>
  <c r="R592" i="5"/>
  <c r="BK692" i="5"/>
  <c r="BK34" i="5"/>
  <c r="AI254" i="5"/>
  <c r="Y245" i="5"/>
  <c r="BH280" i="5"/>
  <c r="AB248" i="5"/>
  <c r="AP261" i="5"/>
  <c r="BE277" i="5"/>
  <c r="BF338" i="5" s="1"/>
  <c r="BM357" i="5"/>
  <c r="BE357" i="5"/>
  <c r="AW357" i="5"/>
  <c r="AO357" i="5"/>
  <c r="AG357" i="5"/>
  <c r="Y357" i="5"/>
  <c r="I357" i="5"/>
  <c r="BL357" i="5"/>
  <c r="BD357" i="5"/>
  <c r="AV357" i="5"/>
  <c r="AN357" i="5"/>
  <c r="AF357" i="5"/>
  <c r="X357" i="5"/>
  <c r="H357" i="5"/>
  <c r="BC357" i="5"/>
  <c r="AS357" i="5"/>
  <c r="AI357" i="5"/>
  <c r="W357" i="5"/>
  <c r="BN357" i="5"/>
  <c r="BB357" i="5"/>
  <c r="AR357" i="5"/>
  <c r="AH357" i="5"/>
  <c r="V357" i="5"/>
  <c r="L357" i="5"/>
  <c r="BK357" i="5"/>
  <c r="BA357" i="5"/>
  <c r="AQ357" i="5"/>
  <c r="AE357" i="5"/>
  <c r="U357" i="5"/>
  <c r="K357" i="5"/>
  <c r="BJ357" i="5"/>
  <c r="AZ357" i="5"/>
  <c r="AP357" i="5"/>
  <c r="AD357" i="5"/>
  <c r="T357" i="5"/>
  <c r="J357" i="5"/>
  <c r="BI357" i="5"/>
  <c r="AY357" i="5"/>
  <c r="AM357" i="5"/>
  <c r="AC357" i="5"/>
  <c r="S357" i="5"/>
  <c r="G357" i="5"/>
  <c r="BH357" i="5"/>
  <c r="AX357" i="5"/>
  <c r="AL357" i="5"/>
  <c r="AB357" i="5"/>
  <c r="AA357" i="5"/>
  <c r="Z357" i="5"/>
  <c r="BG357" i="5"/>
  <c r="BF357" i="5"/>
  <c r="AU357" i="5"/>
  <c r="AT357" i="5"/>
  <c r="AK357" i="5"/>
  <c r="AJ357" i="5"/>
  <c r="BB334" i="5"/>
  <c r="BN366" i="5"/>
  <c r="BF366" i="5"/>
  <c r="AX366" i="5"/>
  <c r="AP366" i="5"/>
  <c r="AH366" i="5"/>
  <c r="R366" i="5"/>
  <c r="J366" i="5"/>
  <c r="BM366" i="5"/>
  <c r="BE366" i="5"/>
  <c r="AW366" i="5"/>
  <c r="AO366" i="5"/>
  <c r="AG366" i="5"/>
  <c r="Q366" i="5"/>
  <c r="I366" i="5"/>
  <c r="BL366" i="5"/>
  <c r="BB366" i="5"/>
  <c r="AR366" i="5"/>
  <c r="AF366" i="5"/>
  <c r="L366" i="5"/>
  <c r="BK366" i="5"/>
  <c r="BA366" i="5"/>
  <c r="AQ366" i="5"/>
  <c r="AE366" i="5"/>
  <c r="U366" i="5"/>
  <c r="K366" i="5"/>
  <c r="BJ366" i="5"/>
  <c r="AZ366" i="5"/>
  <c r="AN366" i="5"/>
  <c r="AD366" i="5"/>
  <c r="T366" i="5"/>
  <c r="H366" i="5"/>
  <c r="BI366" i="5"/>
  <c r="AY366" i="5"/>
  <c r="AM366" i="5"/>
  <c r="AC366" i="5"/>
  <c r="S366" i="5"/>
  <c r="G366" i="5"/>
  <c r="BH366" i="5"/>
  <c r="AV366" i="5"/>
  <c r="AL366" i="5"/>
  <c r="AB366" i="5"/>
  <c r="P366" i="5"/>
  <c r="BG366" i="5"/>
  <c r="AU366" i="5"/>
  <c r="AK366" i="5"/>
  <c r="O366" i="5"/>
  <c r="BD366" i="5"/>
  <c r="N366" i="5"/>
  <c r="BC366" i="5"/>
  <c r="M366" i="5"/>
  <c r="AT366" i="5"/>
  <c r="AS366" i="5"/>
  <c r="AJ366" i="5"/>
  <c r="AI366" i="5"/>
  <c r="I228" i="5"/>
  <c r="J228" i="5" s="1"/>
  <c r="N234" i="5"/>
  <c r="T240" i="5"/>
  <c r="U301" i="5" s="1"/>
  <c r="Z246" i="5"/>
  <c r="AA307" i="5" s="1"/>
  <c r="AF252" i="5"/>
  <c r="BM401" i="5"/>
  <c r="AW401" i="5"/>
  <c r="AO401" i="5"/>
  <c r="AG401" i="5"/>
  <c r="Y401" i="5"/>
  <c r="Q401" i="5"/>
  <c r="I401" i="5"/>
  <c r="BL401" i="5"/>
  <c r="BD401" i="5"/>
  <c r="AV401" i="5"/>
  <c r="AN401" i="5"/>
  <c r="AF401" i="5"/>
  <c r="X401" i="5"/>
  <c r="P401" i="5"/>
  <c r="H401" i="5"/>
  <c r="AZ401" i="5"/>
  <c r="AP401" i="5"/>
  <c r="AD401" i="5"/>
  <c r="T401" i="5"/>
  <c r="J401" i="5"/>
  <c r="AY401" i="5"/>
  <c r="AM401" i="5"/>
  <c r="AC401" i="5"/>
  <c r="S401" i="5"/>
  <c r="G401" i="5"/>
  <c r="BN401" i="5"/>
  <c r="BB401" i="5"/>
  <c r="AR401" i="5"/>
  <c r="AH401" i="5"/>
  <c r="V401" i="5"/>
  <c r="L401" i="5"/>
  <c r="AX401" i="5"/>
  <c r="AI401" i="5"/>
  <c r="O401" i="5"/>
  <c r="AU401" i="5"/>
  <c r="AE401" i="5"/>
  <c r="N401" i="5"/>
  <c r="BK401" i="5"/>
  <c r="AT401" i="5"/>
  <c r="AB401" i="5"/>
  <c r="M401" i="5"/>
  <c r="AS401" i="5"/>
  <c r="AA401" i="5"/>
  <c r="K401" i="5"/>
  <c r="AQ401" i="5"/>
  <c r="Z401" i="5"/>
  <c r="AL401" i="5"/>
  <c r="W401" i="5"/>
  <c r="BC401" i="5"/>
  <c r="AK401" i="5"/>
  <c r="U401" i="5"/>
  <c r="BA401" i="5"/>
  <c r="AJ401" i="5"/>
  <c r="R401" i="5"/>
  <c r="AX270" i="5"/>
  <c r="AY270" i="5" s="1"/>
  <c r="P297" i="5"/>
  <c r="AJ317" i="5"/>
  <c r="BK375" i="5"/>
  <c r="BC375" i="5"/>
  <c r="AU375" i="5"/>
  <c r="AM375" i="5"/>
  <c r="W375" i="5"/>
  <c r="O375" i="5"/>
  <c r="G375" i="5"/>
  <c r="BN375" i="5"/>
  <c r="BE375" i="5"/>
  <c r="AV375" i="5"/>
  <c r="AL375" i="5"/>
  <c r="AC375" i="5"/>
  <c r="T375" i="5"/>
  <c r="K375" i="5"/>
  <c r="BM375" i="5"/>
  <c r="BD375" i="5"/>
  <c r="AT375" i="5"/>
  <c r="AK375" i="5"/>
  <c r="AB375" i="5"/>
  <c r="S375" i="5"/>
  <c r="J375" i="5"/>
  <c r="BG375" i="5"/>
  <c r="AS375" i="5"/>
  <c r="V375" i="5"/>
  <c r="I375" i="5"/>
  <c r="BF375" i="5"/>
  <c r="AR375" i="5"/>
  <c r="U375" i="5"/>
  <c r="H375" i="5"/>
  <c r="BB375" i="5"/>
  <c r="AQ375" i="5"/>
  <c r="R375" i="5"/>
  <c r="BA375" i="5"/>
  <c r="AP375" i="5"/>
  <c r="AD375" i="5"/>
  <c r="Q375" i="5"/>
  <c r="BL375" i="5"/>
  <c r="AZ375" i="5"/>
  <c r="AO375" i="5"/>
  <c r="AA375" i="5"/>
  <c r="P375" i="5"/>
  <c r="BJ375" i="5"/>
  <c r="AY375" i="5"/>
  <c r="AN375" i="5"/>
  <c r="Z375" i="5"/>
  <c r="N375" i="5"/>
  <c r="Y375" i="5"/>
  <c r="X375" i="5"/>
  <c r="BI375" i="5"/>
  <c r="M375" i="5"/>
  <c r="BH375" i="5"/>
  <c r="L375" i="5"/>
  <c r="AX375" i="5"/>
  <c r="AW375" i="5"/>
  <c r="AM320" i="5"/>
  <c r="AN259" i="5" s="1"/>
  <c r="BK363" i="5"/>
  <c r="BC363" i="5"/>
  <c r="AU363" i="5"/>
  <c r="AM363" i="5"/>
  <c r="AE363" i="5"/>
  <c r="W363" i="5"/>
  <c r="O363" i="5"/>
  <c r="G363" i="5"/>
  <c r="BJ363" i="5"/>
  <c r="BB363" i="5"/>
  <c r="AT363" i="5"/>
  <c r="AL363" i="5"/>
  <c r="AD363" i="5"/>
  <c r="V363" i="5"/>
  <c r="N363" i="5"/>
  <c r="BI363" i="5"/>
  <c r="AY363" i="5"/>
  <c r="AO363" i="5"/>
  <c r="AC363" i="5"/>
  <c r="S363" i="5"/>
  <c r="I363" i="5"/>
  <c r="BH363" i="5"/>
  <c r="AX363" i="5"/>
  <c r="AN363" i="5"/>
  <c r="AB363" i="5"/>
  <c r="R363" i="5"/>
  <c r="H363" i="5"/>
  <c r="BG363" i="5"/>
  <c r="AW363" i="5"/>
  <c r="AK363" i="5"/>
  <c r="AA363" i="5"/>
  <c r="Q363" i="5"/>
  <c r="BF363" i="5"/>
  <c r="AV363" i="5"/>
  <c r="AJ363" i="5"/>
  <c r="Z363" i="5"/>
  <c r="P363" i="5"/>
  <c r="BE363" i="5"/>
  <c r="AS363" i="5"/>
  <c r="AI363" i="5"/>
  <c r="Y363" i="5"/>
  <c r="M363" i="5"/>
  <c r="BN363" i="5"/>
  <c r="BD363" i="5"/>
  <c r="AR363" i="5"/>
  <c r="AH363" i="5"/>
  <c r="X363" i="5"/>
  <c r="L363" i="5"/>
  <c r="AG363" i="5"/>
  <c r="AF363" i="5"/>
  <c r="BM363" i="5"/>
  <c r="U363" i="5"/>
  <c r="BL363" i="5"/>
  <c r="T363" i="5"/>
  <c r="BA363" i="5"/>
  <c r="K363" i="5"/>
  <c r="AZ363" i="5"/>
  <c r="J363" i="5"/>
  <c r="AQ363" i="5"/>
  <c r="AP363" i="5"/>
  <c r="BD336" i="5"/>
  <c r="V303" i="5"/>
  <c r="AA247" i="5"/>
  <c r="AB308" i="5" s="1"/>
  <c r="AI315" i="5"/>
  <c r="BI361" i="5"/>
  <c r="BA361" i="5"/>
  <c r="AS361" i="5"/>
  <c r="AK361" i="5"/>
  <c r="AC361" i="5"/>
  <c r="M361" i="5"/>
  <c r="BH361" i="5"/>
  <c r="AZ361" i="5"/>
  <c r="AR361" i="5"/>
  <c r="AJ361" i="5"/>
  <c r="AB361" i="5"/>
  <c r="L361" i="5"/>
  <c r="BG361" i="5"/>
  <c r="AW361" i="5"/>
  <c r="AM361" i="5"/>
  <c r="AA361" i="5"/>
  <c r="G361" i="5"/>
  <c r="BF361" i="5"/>
  <c r="AV361" i="5"/>
  <c r="AL361" i="5"/>
  <c r="Z361" i="5"/>
  <c r="P361" i="5"/>
  <c r="BE361" i="5"/>
  <c r="AU361" i="5"/>
  <c r="AI361" i="5"/>
  <c r="Y361" i="5"/>
  <c r="O361" i="5"/>
  <c r="BN361" i="5"/>
  <c r="BD361" i="5"/>
  <c r="AT361" i="5"/>
  <c r="AH361" i="5"/>
  <c r="X361" i="5"/>
  <c r="N361" i="5"/>
  <c r="BM361" i="5"/>
  <c r="BC361" i="5"/>
  <c r="AQ361" i="5"/>
  <c r="AG361" i="5"/>
  <c r="W361" i="5"/>
  <c r="K361" i="5"/>
  <c r="BL361" i="5"/>
  <c r="BB361" i="5"/>
  <c r="AP361" i="5"/>
  <c r="AF361" i="5"/>
  <c r="J361" i="5"/>
  <c r="AE361" i="5"/>
  <c r="AD361" i="5"/>
  <c r="BK361" i="5"/>
  <c r="BJ361" i="5"/>
  <c r="AY361" i="5"/>
  <c r="I361" i="5"/>
  <c r="AX361" i="5"/>
  <c r="H361" i="5"/>
  <c r="AO361" i="5"/>
  <c r="AN361" i="5"/>
  <c r="BG395" i="5"/>
  <c r="AY395" i="5"/>
  <c r="AQ395" i="5"/>
  <c r="AI395" i="5"/>
  <c r="AA395" i="5"/>
  <c r="S395" i="5"/>
  <c r="K395" i="5"/>
  <c r="BN395" i="5"/>
  <c r="BF395" i="5"/>
  <c r="AX395" i="5"/>
  <c r="AP395" i="5"/>
  <c r="AH395" i="5"/>
  <c r="Z395" i="5"/>
  <c r="R395" i="5"/>
  <c r="J395" i="5"/>
  <c r="BD395" i="5"/>
  <c r="AT395" i="5"/>
  <c r="AJ395" i="5"/>
  <c r="X395" i="5"/>
  <c r="N395" i="5"/>
  <c r="BM395" i="5"/>
  <c r="AS395" i="5"/>
  <c r="AG395" i="5"/>
  <c r="W395" i="5"/>
  <c r="M395" i="5"/>
  <c r="BH395" i="5"/>
  <c r="AV395" i="5"/>
  <c r="AL395" i="5"/>
  <c r="AB395" i="5"/>
  <c r="P395" i="5"/>
  <c r="BA395" i="5"/>
  <c r="AK395" i="5"/>
  <c r="T395" i="5"/>
  <c r="AZ395" i="5"/>
  <c r="AF395" i="5"/>
  <c r="Q395" i="5"/>
  <c r="BL395" i="5"/>
  <c r="AW395" i="5"/>
  <c r="AE395" i="5"/>
  <c r="O395" i="5"/>
  <c r="BK395" i="5"/>
  <c r="AU395" i="5"/>
  <c r="AD395" i="5"/>
  <c r="L395" i="5"/>
  <c r="BJ395" i="5"/>
  <c r="AR395" i="5"/>
  <c r="AC395" i="5"/>
  <c r="I395" i="5"/>
  <c r="BI395" i="5"/>
  <c r="AO395" i="5"/>
  <c r="Y395" i="5"/>
  <c r="H395" i="5"/>
  <c r="BE395" i="5"/>
  <c r="AN395" i="5"/>
  <c r="AM395" i="5"/>
  <c r="V395" i="5"/>
  <c r="U395" i="5"/>
  <c r="G395" i="5"/>
  <c r="BH380" i="5"/>
  <c r="AZ380" i="5"/>
  <c r="AR380" i="5"/>
  <c r="AJ380" i="5"/>
  <c r="AB380" i="5"/>
  <c r="T380" i="5"/>
  <c r="L380" i="5"/>
  <c r="BJ380" i="5"/>
  <c r="BA380" i="5"/>
  <c r="AQ380" i="5"/>
  <c r="AH380" i="5"/>
  <c r="Y380" i="5"/>
  <c r="P380" i="5"/>
  <c r="G380" i="5"/>
  <c r="BI380" i="5"/>
  <c r="AY380" i="5"/>
  <c r="AP380" i="5"/>
  <c r="AG380" i="5"/>
  <c r="X380" i="5"/>
  <c r="O380" i="5"/>
  <c r="BG380" i="5"/>
  <c r="AV380" i="5"/>
  <c r="AK380" i="5"/>
  <c r="W380" i="5"/>
  <c r="K380" i="5"/>
  <c r="BF380" i="5"/>
  <c r="AU380" i="5"/>
  <c r="AI380" i="5"/>
  <c r="V380" i="5"/>
  <c r="J380" i="5"/>
  <c r="BE380" i="5"/>
  <c r="AT380" i="5"/>
  <c r="AF380" i="5"/>
  <c r="U380" i="5"/>
  <c r="I380" i="5"/>
  <c r="BD380" i="5"/>
  <c r="AS380" i="5"/>
  <c r="AE380" i="5"/>
  <c r="S380" i="5"/>
  <c r="H380" i="5"/>
  <c r="BN380" i="5"/>
  <c r="BC380" i="5"/>
  <c r="AD380" i="5"/>
  <c r="R380" i="5"/>
  <c r="BM380" i="5"/>
  <c r="BB380" i="5"/>
  <c r="AC380" i="5"/>
  <c r="Q380" i="5"/>
  <c r="BL380" i="5"/>
  <c r="N380" i="5"/>
  <c r="BK380" i="5"/>
  <c r="M380" i="5"/>
  <c r="AX380" i="5"/>
  <c r="AW380" i="5"/>
  <c r="AA380" i="5"/>
  <c r="Z380" i="5"/>
  <c r="BN173" i="5"/>
  <c r="BF173" i="5"/>
  <c r="AX173" i="5"/>
  <c r="AP173" i="5"/>
  <c r="AH173" i="5"/>
  <c r="Z173" i="5"/>
  <c r="R173" i="5"/>
  <c r="J173" i="5"/>
  <c r="BL173" i="5"/>
  <c r="BC173" i="5"/>
  <c r="AT173" i="5"/>
  <c r="AK173" i="5"/>
  <c r="AB173" i="5"/>
  <c r="I173" i="5"/>
  <c r="BK173" i="5"/>
  <c r="BB173" i="5"/>
  <c r="AS173" i="5"/>
  <c r="AJ173" i="5"/>
  <c r="AA173" i="5"/>
  <c r="Q173" i="5"/>
  <c r="H173" i="5"/>
  <c r="BJ173" i="5"/>
  <c r="BA173" i="5"/>
  <c r="AR173" i="5"/>
  <c r="AI173" i="5"/>
  <c r="Y173" i="5"/>
  <c r="P173" i="5"/>
  <c r="G173" i="5"/>
  <c r="BI173" i="5"/>
  <c r="AZ173" i="5"/>
  <c r="AQ173" i="5"/>
  <c r="AG173" i="5"/>
  <c r="X173" i="5"/>
  <c r="O173" i="5"/>
  <c r="BH173" i="5"/>
  <c r="AY173" i="5"/>
  <c r="AO173" i="5"/>
  <c r="AF173" i="5"/>
  <c r="W173" i="5"/>
  <c r="N173" i="5"/>
  <c r="BE173" i="5"/>
  <c r="AV173" i="5"/>
  <c r="AM173" i="5"/>
  <c r="AD173" i="5"/>
  <c r="L173" i="5"/>
  <c r="BM173" i="5"/>
  <c r="AC173" i="5"/>
  <c r="BG173" i="5"/>
  <c r="V173" i="5"/>
  <c r="BD173" i="5"/>
  <c r="AW173" i="5"/>
  <c r="M173" i="5"/>
  <c r="AU173" i="5"/>
  <c r="K173" i="5"/>
  <c r="AN173" i="5"/>
  <c r="AL173" i="5"/>
  <c r="AE173" i="5"/>
  <c r="BI184" i="5"/>
  <c r="BA184" i="5"/>
  <c r="AS184" i="5"/>
  <c r="AK184" i="5"/>
  <c r="AC184" i="5"/>
  <c r="U184" i="5"/>
  <c r="M184" i="5"/>
  <c r="BN184" i="5"/>
  <c r="BE184" i="5"/>
  <c r="AV184" i="5"/>
  <c r="AM184" i="5"/>
  <c r="T184" i="5"/>
  <c r="K184" i="5"/>
  <c r="BM184" i="5"/>
  <c r="BD184" i="5"/>
  <c r="AU184" i="5"/>
  <c r="AL184" i="5"/>
  <c r="AB184" i="5"/>
  <c r="S184" i="5"/>
  <c r="J184" i="5"/>
  <c r="BL184" i="5"/>
  <c r="BC184" i="5"/>
  <c r="AT184" i="5"/>
  <c r="AJ184" i="5"/>
  <c r="AA184" i="5"/>
  <c r="R184" i="5"/>
  <c r="I184" i="5"/>
  <c r="BK184" i="5"/>
  <c r="BB184" i="5"/>
  <c r="AR184" i="5"/>
  <c r="AI184" i="5"/>
  <c r="Z184" i="5"/>
  <c r="Q184" i="5"/>
  <c r="H184" i="5"/>
  <c r="BJ184" i="5"/>
  <c r="AZ184" i="5"/>
  <c r="AQ184" i="5"/>
  <c r="AH184" i="5"/>
  <c r="Y184" i="5"/>
  <c r="P184" i="5"/>
  <c r="G184" i="5"/>
  <c r="BH184" i="5"/>
  <c r="AY184" i="5"/>
  <c r="AP184" i="5"/>
  <c r="AG184" i="5"/>
  <c r="X184" i="5"/>
  <c r="O184" i="5"/>
  <c r="BG184" i="5"/>
  <c r="AX184" i="5"/>
  <c r="AO184" i="5"/>
  <c r="W184" i="5"/>
  <c r="N184" i="5"/>
  <c r="AN184" i="5"/>
  <c r="V184" i="5"/>
  <c r="L184" i="5"/>
  <c r="BF184" i="5"/>
  <c r="AW184" i="5"/>
  <c r="BI217" i="5"/>
  <c r="BA217" i="5"/>
  <c r="AS217" i="5"/>
  <c r="AK217" i="5"/>
  <c r="AC217" i="5"/>
  <c r="U217" i="5"/>
  <c r="M217" i="5"/>
  <c r="BD217" i="5"/>
  <c r="AU217" i="5"/>
  <c r="AL217" i="5"/>
  <c r="AB217" i="5"/>
  <c r="S217" i="5"/>
  <c r="J217" i="5"/>
  <c r="BC217" i="5"/>
  <c r="AT217" i="5"/>
  <c r="AJ217" i="5"/>
  <c r="AA217" i="5"/>
  <c r="R217" i="5"/>
  <c r="I217" i="5"/>
  <c r="BG217" i="5"/>
  <c r="AV217" i="5"/>
  <c r="AH217" i="5"/>
  <c r="W217" i="5"/>
  <c r="K217" i="5"/>
  <c r="BF217" i="5"/>
  <c r="AR217" i="5"/>
  <c r="AG217" i="5"/>
  <c r="V217" i="5"/>
  <c r="H217" i="5"/>
  <c r="BE217" i="5"/>
  <c r="AQ217" i="5"/>
  <c r="AF217" i="5"/>
  <c r="T217" i="5"/>
  <c r="G217" i="5"/>
  <c r="BB217" i="5"/>
  <c r="AP217" i="5"/>
  <c r="AE217" i="5"/>
  <c r="Q217" i="5"/>
  <c r="BN217" i="5"/>
  <c r="AZ217" i="5"/>
  <c r="AO217" i="5"/>
  <c r="AD217" i="5"/>
  <c r="P217" i="5"/>
  <c r="AY217" i="5"/>
  <c r="AN217" i="5"/>
  <c r="Z217" i="5"/>
  <c r="O217" i="5"/>
  <c r="BJ217" i="5"/>
  <c r="AX217" i="5"/>
  <c r="AM217" i="5"/>
  <c r="Y217" i="5"/>
  <c r="N217" i="5"/>
  <c r="BH217" i="5"/>
  <c r="AW217" i="5"/>
  <c r="AI217" i="5"/>
  <c r="X217" i="5"/>
  <c r="L217" i="5"/>
  <c r="BN189" i="5"/>
  <c r="BF189" i="5"/>
  <c r="AX189" i="5"/>
  <c r="AP189" i="5"/>
  <c r="AH189" i="5"/>
  <c r="Z189" i="5"/>
  <c r="R189" i="5"/>
  <c r="J189" i="5"/>
  <c r="BJ189" i="5"/>
  <c r="BA189" i="5"/>
  <c r="AR189" i="5"/>
  <c r="Y189" i="5"/>
  <c r="P189" i="5"/>
  <c r="G189" i="5"/>
  <c r="BI189" i="5"/>
  <c r="AZ189" i="5"/>
  <c r="AQ189" i="5"/>
  <c r="AG189" i="5"/>
  <c r="X189" i="5"/>
  <c r="O189" i="5"/>
  <c r="BH189" i="5"/>
  <c r="AY189" i="5"/>
  <c r="AO189" i="5"/>
  <c r="AF189" i="5"/>
  <c r="W189" i="5"/>
  <c r="N189" i="5"/>
  <c r="BG189" i="5"/>
  <c r="AW189" i="5"/>
  <c r="AN189" i="5"/>
  <c r="AE189" i="5"/>
  <c r="V189" i="5"/>
  <c r="M189" i="5"/>
  <c r="BE189" i="5"/>
  <c r="AV189" i="5"/>
  <c r="AM189" i="5"/>
  <c r="AD189" i="5"/>
  <c r="U189" i="5"/>
  <c r="L189" i="5"/>
  <c r="BM189" i="5"/>
  <c r="BD189" i="5"/>
  <c r="AU189" i="5"/>
  <c r="AL189" i="5"/>
  <c r="AC189" i="5"/>
  <c r="T189" i="5"/>
  <c r="K189" i="5"/>
  <c r="BL189" i="5"/>
  <c r="BC189" i="5"/>
  <c r="AT189" i="5"/>
  <c r="AB189" i="5"/>
  <c r="S189" i="5"/>
  <c r="I189" i="5"/>
  <c r="Q189" i="5"/>
  <c r="H189" i="5"/>
  <c r="BK189" i="5"/>
  <c r="BB189" i="5"/>
  <c r="AS189" i="5"/>
  <c r="AA189" i="5"/>
  <c r="BJ163" i="5"/>
  <c r="BB163" i="5"/>
  <c r="AT163" i="5"/>
  <c r="AL163" i="5"/>
  <c r="AD163" i="5"/>
  <c r="V163" i="5"/>
  <c r="N163" i="5"/>
  <c r="BI163" i="5"/>
  <c r="BA163" i="5"/>
  <c r="AS163" i="5"/>
  <c r="AK163" i="5"/>
  <c r="AC163" i="5"/>
  <c r="U163" i="5"/>
  <c r="M163" i="5"/>
  <c r="BH163" i="5"/>
  <c r="AZ163" i="5"/>
  <c r="AR163" i="5"/>
  <c r="AJ163" i="5"/>
  <c r="AB163" i="5"/>
  <c r="T163" i="5"/>
  <c r="L163" i="5"/>
  <c r="BG163" i="5"/>
  <c r="AY163" i="5"/>
  <c r="AQ163" i="5"/>
  <c r="AI163" i="5"/>
  <c r="AA163" i="5"/>
  <c r="S163" i="5"/>
  <c r="BN163" i="5"/>
  <c r="BF163" i="5"/>
  <c r="AX163" i="5"/>
  <c r="AP163" i="5"/>
  <c r="AH163" i="5"/>
  <c r="Z163" i="5"/>
  <c r="R163" i="5"/>
  <c r="BL163" i="5"/>
  <c r="BD163" i="5"/>
  <c r="AV163" i="5"/>
  <c r="AN163" i="5"/>
  <c r="AF163" i="5"/>
  <c r="X163" i="5"/>
  <c r="P163" i="5"/>
  <c r="H163" i="5"/>
  <c r="AU163" i="5"/>
  <c r="O163" i="5"/>
  <c r="AO163" i="5"/>
  <c r="AM163" i="5"/>
  <c r="G163" i="5"/>
  <c r="BM163" i="5"/>
  <c r="AG163" i="5"/>
  <c r="BK163" i="5"/>
  <c r="AE163" i="5"/>
  <c r="BE163" i="5"/>
  <c r="Y163" i="5"/>
  <c r="BC163" i="5"/>
  <c r="W163" i="5"/>
  <c r="AW163" i="5"/>
  <c r="Q163" i="5"/>
  <c r="BI162" i="5"/>
  <c r="BA162" i="5"/>
  <c r="AS162" i="5"/>
  <c r="AK162" i="5"/>
  <c r="AC162" i="5"/>
  <c r="U162" i="5"/>
  <c r="M162" i="5"/>
  <c r="BH162" i="5"/>
  <c r="AZ162" i="5"/>
  <c r="AR162" i="5"/>
  <c r="AJ162" i="5"/>
  <c r="AB162" i="5"/>
  <c r="T162" i="5"/>
  <c r="L162" i="5"/>
  <c r="BG162" i="5"/>
  <c r="AY162" i="5"/>
  <c r="AQ162" i="5"/>
  <c r="AI162" i="5"/>
  <c r="AA162" i="5"/>
  <c r="S162" i="5"/>
  <c r="K162" i="5"/>
  <c r="BN162" i="5"/>
  <c r="BF162" i="5"/>
  <c r="AX162" i="5"/>
  <c r="AP162" i="5"/>
  <c r="AH162" i="5"/>
  <c r="Z162" i="5"/>
  <c r="R162" i="5"/>
  <c r="BM162" i="5"/>
  <c r="BE162" i="5"/>
  <c r="AW162" i="5"/>
  <c r="AO162" i="5"/>
  <c r="AG162" i="5"/>
  <c r="Y162" i="5"/>
  <c r="Q162" i="5"/>
  <c r="BK162" i="5"/>
  <c r="BC162" i="5"/>
  <c r="AU162" i="5"/>
  <c r="AM162" i="5"/>
  <c r="AE162" i="5"/>
  <c r="W162" i="5"/>
  <c r="O162" i="5"/>
  <c r="G162" i="5"/>
  <c r="AT162" i="5"/>
  <c r="N162" i="5"/>
  <c r="AN162" i="5"/>
  <c r="AL162" i="5"/>
  <c r="BL162" i="5"/>
  <c r="AF162" i="5"/>
  <c r="BJ162" i="5"/>
  <c r="AD162" i="5"/>
  <c r="BD162" i="5"/>
  <c r="X162" i="5"/>
  <c r="BB162" i="5"/>
  <c r="V162" i="5"/>
  <c r="AV162" i="5"/>
  <c r="P162" i="5"/>
  <c r="BH169" i="5"/>
  <c r="AZ169" i="5"/>
  <c r="AR169" i="5"/>
  <c r="AJ169" i="5"/>
  <c r="AB169" i="5"/>
  <c r="T169" i="5"/>
  <c r="L169" i="5"/>
  <c r="BG169" i="5"/>
  <c r="AY169" i="5"/>
  <c r="AQ169" i="5"/>
  <c r="AI169" i="5"/>
  <c r="AA169" i="5"/>
  <c r="S169" i="5"/>
  <c r="K169" i="5"/>
  <c r="BN169" i="5"/>
  <c r="BF169" i="5"/>
  <c r="AX169" i="5"/>
  <c r="AP169" i="5"/>
  <c r="AH169" i="5"/>
  <c r="Z169" i="5"/>
  <c r="R169" i="5"/>
  <c r="J169" i="5"/>
  <c r="BM169" i="5"/>
  <c r="BE169" i="5"/>
  <c r="AW169" i="5"/>
  <c r="AO169" i="5"/>
  <c r="AG169" i="5"/>
  <c r="Y169" i="5"/>
  <c r="I169" i="5"/>
  <c r="BL169" i="5"/>
  <c r="BD169" i="5"/>
  <c r="AV169" i="5"/>
  <c r="AN169" i="5"/>
  <c r="AF169" i="5"/>
  <c r="X169" i="5"/>
  <c r="H169" i="5"/>
  <c r="BJ169" i="5"/>
  <c r="BB169" i="5"/>
  <c r="AT169" i="5"/>
  <c r="AL169" i="5"/>
  <c r="AD169" i="5"/>
  <c r="V169" i="5"/>
  <c r="N169" i="5"/>
  <c r="BA169" i="5"/>
  <c r="U169" i="5"/>
  <c r="AU169" i="5"/>
  <c r="AS169" i="5"/>
  <c r="M169" i="5"/>
  <c r="AM169" i="5"/>
  <c r="G169" i="5"/>
  <c r="AK169" i="5"/>
  <c r="BK169" i="5"/>
  <c r="AE169" i="5"/>
  <c r="BI169" i="5"/>
  <c r="AC169" i="5"/>
  <c r="BC169" i="5"/>
  <c r="W169" i="5"/>
  <c r="BI191" i="5"/>
  <c r="BA191" i="5"/>
  <c r="BH191" i="5"/>
  <c r="AZ191" i="5"/>
  <c r="AR191" i="5"/>
  <c r="AJ191" i="5"/>
  <c r="AB191" i="5"/>
  <c r="T191" i="5"/>
  <c r="L191" i="5"/>
  <c r="BN191" i="5"/>
  <c r="BD191" i="5"/>
  <c r="AT191" i="5"/>
  <c r="AA191" i="5"/>
  <c r="R191" i="5"/>
  <c r="I191" i="5"/>
  <c r="BM191" i="5"/>
  <c r="BC191" i="5"/>
  <c r="AS191" i="5"/>
  <c r="AI191" i="5"/>
  <c r="Z191" i="5"/>
  <c r="Q191" i="5"/>
  <c r="H191" i="5"/>
  <c r="BL191" i="5"/>
  <c r="BB191" i="5"/>
  <c r="AQ191" i="5"/>
  <c r="AH191" i="5"/>
  <c r="Y191" i="5"/>
  <c r="P191" i="5"/>
  <c r="G191" i="5"/>
  <c r="BK191" i="5"/>
  <c r="AY191" i="5"/>
  <c r="AP191" i="5"/>
  <c r="AG191" i="5"/>
  <c r="X191" i="5"/>
  <c r="O191" i="5"/>
  <c r="BJ191" i="5"/>
  <c r="AX191" i="5"/>
  <c r="AO191" i="5"/>
  <c r="AF191" i="5"/>
  <c r="W191" i="5"/>
  <c r="N191" i="5"/>
  <c r="BG191" i="5"/>
  <c r="AW191" i="5"/>
  <c r="AN191" i="5"/>
  <c r="AE191" i="5"/>
  <c r="V191" i="5"/>
  <c r="M191" i="5"/>
  <c r="BF191" i="5"/>
  <c r="AV191" i="5"/>
  <c r="AD191" i="5"/>
  <c r="U191" i="5"/>
  <c r="K191" i="5"/>
  <c r="AC191" i="5"/>
  <c r="S191" i="5"/>
  <c r="J191" i="5"/>
  <c r="BE191" i="5"/>
  <c r="AU191" i="5"/>
  <c r="BH216" i="5"/>
  <c r="AZ216" i="5"/>
  <c r="AR216" i="5"/>
  <c r="AJ216" i="5"/>
  <c r="AB216" i="5"/>
  <c r="T216" i="5"/>
  <c r="L216" i="5"/>
  <c r="BC216" i="5"/>
  <c r="AT216" i="5"/>
  <c r="AK216" i="5"/>
  <c r="AA216" i="5"/>
  <c r="R216" i="5"/>
  <c r="I216" i="5"/>
  <c r="BB216" i="5"/>
  <c r="AS216" i="5"/>
  <c r="AI216" i="5"/>
  <c r="Z216" i="5"/>
  <c r="Q216" i="5"/>
  <c r="H216" i="5"/>
  <c r="BI216" i="5"/>
  <c r="AW216" i="5"/>
  <c r="AL216" i="5"/>
  <c r="X216" i="5"/>
  <c r="M216" i="5"/>
  <c r="BG216" i="5"/>
  <c r="AV216" i="5"/>
  <c r="AH216" i="5"/>
  <c r="W216" i="5"/>
  <c r="K216" i="5"/>
  <c r="BF216" i="5"/>
  <c r="AU216" i="5"/>
  <c r="AG216" i="5"/>
  <c r="V216" i="5"/>
  <c r="J216" i="5"/>
  <c r="BE216" i="5"/>
  <c r="AQ216" i="5"/>
  <c r="AF216" i="5"/>
  <c r="U216" i="5"/>
  <c r="G216" i="5"/>
  <c r="BD216" i="5"/>
  <c r="AP216" i="5"/>
  <c r="AE216" i="5"/>
  <c r="S216" i="5"/>
  <c r="BN216" i="5"/>
  <c r="BA216" i="5"/>
  <c r="AO216" i="5"/>
  <c r="AD216" i="5"/>
  <c r="P216" i="5"/>
  <c r="BM216" i="5"/>
  <c r="AY216" i="5"/>
  <c r="AN216" i="5"/>
  <c r="AC216" i="5"/>
  <c r="O216" i="5"/>
  <c r="AX216" i="5"/>
  <c r="AM216" i="5"/>
  <c r="Y216" i="5"/>
  <c r="N216" i="5"/>
  <c r="L482" i="5"/>
  <c r="N423" i="5"/>
  <c r="Z435" i="5"/>
  <c r="AD499" i="5"/>
  <c r="AE499" i="5" s="1"/>
  <c r="AH443" i="5"/>
  <c r="AD438" i="5"/>
  <c r="J419" i="5"/>
  <c r="AU456" i="5"/>
  <c r="AV517" i="5" s="1"/>
  <c r="AF440" i="5"/>
  <c r="BC463" i="5"/>
  <c r="BH469" i="5"/>
  <c r="BK562" i="5"/>
  <c r="BC562" i="5"/>
  <c r="AU562" i="5"/>
  <c r="AM562" i="5"/>
  <c r="W562" i="5"/>
  <c r="O562" i="5"/>
  <c r="G562" i="5"/>
  <c r="BJ562" i="5"/>
  <c r="BB562" i="5"/>
  <c r="AT562" i="5"/>
  <c r="AL562" i="5"/>
  <c r="V562" i="5"/>
  <c r="N562" i="5"/>
  <c r="BN562" i="5"/>
  <c r="BF562" i="5"/>
  <c r="AX562" i="5"/>
  <c r="AP562" i="5"/>
  <c r="AH562" i="5"/>
  <c r="Z562" i="5"/>
  <c r="R562" i="5"/>
  <c r="J562" i="5"/>
  <c r="BA562" i="5"/>
  <c r="AO562" i="5"/>
  <c r="AB562" i="5"/>
  <c r="P562" i="5"/>
  <c r="BM562" i="5"/>
  <c r="AZ562" i="5"/>
  <c r="AN562" i="5"/>
  <c r="AA562" i="5"/>
  <c r="M562" i="5"/>
  <c r="BG562" i="5"/>
  <c r="AS562" i="5"/>
  <c r="T562" i="5"/>
  <c r="H562" i="5"/>
  <c r="BD562" i="5"/>
  <c r="AI562" i="5"/>
  <c r="L562" i="5"/>
  <c r="AY562" i="5"/>
  <c r="K562" i="5"/>
  <c r="AW562" i="5"/>
  <c r="I562" i="5"/>
  <c r="AV562" i="5"/>
  <c r="Y562" i="5"/>
  <c r="BH562" i="5"/>
  <c r="AK562" i="5"/>
  <c r="S562" i="5"/>
  <c r="AJ562" i="5"/>
  <c r="X562" i="5"/>
  <c r="U562" i="5"/>
  <c r="BL562" i="5"/>
  <c r="Q562" i="5"/>
  <c r="BI562" i="5"/>
  <c r="BE562" i="5"/>
  <c r="AR562" i="5"/>
  <c r="AQ562" i="5"/>
  <c r="BJ561" i="5"/>
  <c r="BB561" i="5"/>
  <c r="AT561" i="5"/>
  <c r="AL561" i="5"/>
  <c r="AD561" i="5"/>
  <c r="V561" i="5"/>
  <c r="N561" i="5"/>
  <c r="BI561" i="5"/>
  <c r="BA561" i="5"/>
  <c r="AS561" i="5"/>
  <c r="AK561" i="5"/>
  <c r="AC561" i="5"/>
  <c r="U561" i="5"/>
  <c r="M561" i="5"/>
  <c r="BM561" i="5"/>
  <c r="BE561" i="5"/>
  <c r="AW561" i="5"/>
  <c r="AO561" i="5"/>
  <c r="AG561" i="5"/>
  <c r="Y561" i="5"/>
  <c r="Q561" i="5"/>
  <c r="I561" i="5"/>
  <c r="BN561" i="5"/>
  <c r="AZ561" i="5"/>
  <c r="AN561" i="5"/>
  <c r="AA561" i="5"/>
  <c r="O561" i="5"/>
  <c r="BL561" i="5"/>
  <c r="AY561" i="5"/>
  <c r="AM561" i="5"/>
  <c r="Z561" i="5"/>
  <c r="L561" i="5"/>
  <c r="BF561" i="5"/>
  <c r="AR561" i="5"/>
  <c r="S561" i="5"/>
  <c r="G561" i="5"/>
  <c r="BD561" i="5"/>
  <c r="AI561" i="5"/>
  <c r="P561" i="5"/>
  <c r="BC561" i="5"/>
  <c r="AH561" i="5"/>
  <c r="K561" i="5"/>
  <c r="BH561" i="5"/>
  <c r="AP561" i="5"/>
  <c r="T561" i="5"/>
  <c r="AV561" i="5"/>
  <c r="R561" i="5"/>
  <c r="AU561" i="5"/>
  <c r="J561" i="5"/>
  <c r="AQ561" i="5"/>
  <c r="H561" i="5"/>
  <c r="AJ561" i="5"/>
  <c r="AE561" i="5"/>
  <c r="BK561" i="5"/>
  <c r="BG561" i="5"/>
  <c r="X561" i="5"/>
  <c r="AX561" i="5"/>
  <c r="W561" i="5"/>
  <c r="AB436" i="5"/>
  <c r="BN557" i="5"/>
  <c r="BF557" i="5"/>
  <c r="AX557" i="5"/>
  <c r="AP557" i="5"/>
  <c r="AH557" i="5"/>
  <c r="R557" i="5"/>
  <c r="J557" i="5"/>
  <c r="BM557" i="5"/>
  <c r="BE557" i="5"/>
  <c r="AW557" i="5"/>
  <c r="AO557" i="5"/>
  <c r="AG557" i="5"/>
  <c r="Q557" i="5"/>
  <c r="I557" i="5"/>
  <c r="BI557" i="5"/>
  <c r="BA557" i="5"/>
  <c r="AS557" i="5"/>
  <c r="AK557" i="5"/>
  <c r="AC557" i="5"/>
  <c r="U557" i="5"/>
  <c r="M557" i="5"/>
  <c r="BJ557" i="5"/>
  <c r="AV557" i="5"/>
  <c r="AJ557" i="5"/>
  <c r="W557" i="5"/>
  <c r="K557" i="5"/>
  <c r="BH557" i="5"/>
  <c r="AU557" i="5"/>
  <c r="AI557" i="5"/>
  <c r="V557" i="5"/>
  <c r="H557" i="5"/>
  <c r="BB557" i="5"/>
  <c r="AN557" i="5"/>
  <c r="O557" i="5"/>
  <c r="BK557" i="5"/>
  <c r="AQ557" i="5"/>
  <c r="T557" i="5"/>
  <c r="BG557" i="5"/>
  <c r="AM557" i="5"/>
  <c r="S557" i="5"/>
  <c r="AT557" i="5"/>
  <c r="AL557" i="5"/>
  <c r="G557" i="5"/>
  <c r="AF557" i="5"/>
  <c r="BL557" i="5"/>
  <c r="AE557" i="5"/>
  <c r="BD557" i="5"/>
  <c r="AD557" i="5"/>
  <c r="BC557" i="5"/>
  <c r="AZ557" i="5"/>
  <c r="P557" i="5"/>
  <c r="AY557" i="5"/>
  <c r="N557" i="5"/>
  <c r="AR557" i="5"/>
  <c r="L557" i="5"/>
  <c r="BN475" i="5"/>
  <c r="AP512" i="5"/>
  <c r="AQ451" i="5" s="1"/>
  <c r="AZ521" i="5"/>
  <c r="BJ545" i="5"/>
  <c r="BB545" i="5"/>
  <c r="AT545" i="5"/>
  <c r="AL545" i="5"/>
  <c r="AD545" i="5"/>
  <c r="V545" i="5"/>
  <c r="BI545" i="5"/>
  <c r="BA545" i="5"/>
  <c r="AS545" i="5"/>
  <c r="AK545" i="5"/>
  <c r="AC545" i="5"/>
  <c r="U545" i="5"/>
  <c r="BM545" i="5"/>
  <c r="BE545" i="5"/>
  <c r="AW545" i="5"/>
  <c r="AO545" i="5"/>
  <c r="AG545" i="5"/>
  <c r="Y545" i="5"/>
  <c r="Q545" i="5"/>
  <c r="I545" i="5"/>
  <c r="BK545" i="5"/>
  <c r="AX545" i="5"/>
  <c r="AJ545" i="5"/>
  <c r="X545" i="5"/>
  <c r="K545" i="5"/>
  <c r="BH545" i="5"/>
  <c r="AV545" i="5"/>
  <c r="AI545" i="5"/>
  <c r="W545" i="5"/>
  <c r="J545" i="5"/>
  <c r="BC545" i="5"/>
  <c r="AP545" i="5"/>
  <c r="AB545" i="5"/>
  <c r="P545" i="5"/>
  <c r="BG545" i="5"/>
  <c r="AN545" i="5"/>
  <c r="S545" i="5"/>
  <c r="BF545" i="5"/>
  <c r="AM545" i="5"/>
  <c r="R545" i="5"/>
  <c r="BN545" i="5"/>
  <c r="AR545" i="5"/>
  <c r="Z545" i="5"/>
  <c r="AQ545" i="5"/>
  <c r="H545" i="5"/>
  <c r="AH545" i="5"/>
  <c r="G545" i="5"/>
  <c r="AF545" i="5"/>
  <c r="BL545" i="5"/>
  <c r="AE545" i="5"/>
  <c r="BD545" i="5"/>
  <c r="AA545" i="5"/>
  <c r="AZ545" i="5"/>
  <c r="T545" i="5"/>
  <c r="AY545" i="5"/>
  <c r="O545" i="5"/>
  <c r="AU545" i="5"/>
  <c r="L545" i="5"/>
  <c r="BL534" i="5"/>
  <c r="BM473" i="5" s="1"/>
  <c r="BN573" i="5"/>
  <c r="BF573" i="5"/>
  <c r="AX573" i="5"/>
  <c r="AH573" i="5"/>
  <c r="Z573" i="5"/>
  <c r="R573" i="5"/>
  <c r="J573" i="5"/>
  <c r="BM573" i="5"/>
  <c r="BD573" i="5"/>
  <c r="AU573" i="5"/>
  <c r="AL573" i="5"/>
  <c r="AC573" i="5"/>
  <c r="T573" i="5"/>
  <c r="K573" i="5"/>
  <c r="BL573" i="5"/>
  <c r="BC573" i="5"/>
  <c r="AT573" i="5"/>
  <c r="AK573" i="5"/>
  <c r="AB573" i="5"/>
  <c r="S573" i="5"/>
  <c r="I573" i="5"/>
  <c r="BH573" i="5"/>
  <c r="AY573" i="5"/>
  <c r="AF573" i="5"/>
  <c r="W573" i="5"/>
  <c r="N573" i="5"/>
  <c r="BA573" i="5"/>
  <c r="AM573" i="5"/>
  <c r="X573" i="5"/>
  <c r="H573" i="5"/>
  <c r="AZ573" i="5"/>
  <c r="AJ573" i="5"/>
  <c r="V573" i="5"/>
  <c r="G573" i="5"/>
  <c r="BG573" i="5"/>
  <c r="AD573" i="5"/>
  <c r="O573" i="5"/>
  <c r="BB573" i="5"/>
  <c r="AE573" i="5"/>
  <c r="AW573" i="5"/>
  <c r="AA573" i="5"/>
  <c r="AV573" i="5"/>
  <c r="Y573" i="5"/>
  <c r="AS573" i="5"/>
  <c r="U573" i="5"/>
  <c r="BI573" i="5"/>
  <c r="AI573" i="5"/>
  <c r="M573" i="5"/>
  <c r="P573" i="5"/>
  <c r="BK573" i="5"/>
  <c r="L573" i="5"/>
  <c r="BJ573" i="5"/>
  <c r="BE573" i="5"/>
  <c r="AG573" i="5"/>
  <c r="Q573" i="5"/>
  <c r="J479" i="5"/>
  <c r="BL555" i="5"/>
  <c r="BD555" i="5"/>
  <c r="AV555" i="5"/>
  <c r="AN555" i="5"/>
  <c r="AF555" i="5"/>
  <c r="X555" i="5"/>
  <c r="P555" i="5"/>
  <c r="H555" i="5"/>
  <c r="BK555" i="5"/>
  <c r="BC555" i="5"/>
  <c r="AU555" i="5"/>
  <c r="AM555" i="5"/>
  <c r="AE555" i="5"/>
  <c r="W555" i="5"/>
  <c r="O555" i="5"/>
  <c r="G555" i="5"/>
  <c r="BG555" i="5"/>
  <c r="AY555" i="5"/>
  <c r="AQ555" i="5"/>
  <c r="AI555" i="5"/>
  <c r="AA555" i="5"/>
  <c r="S555" i="5"/>
  <c r="K555" i="5"/>
  <c r="BH555" i="5"/>
  <c r="AT555" i="5"/>
  <c r="AH555" i="5"/>
  <c r="U555" i="5"/>
  <c r="I555" i="5"/>
  <c r="BF555" i="5"/>
  <c r="AS555" i="5"/>
  <c r="AG555" i="5"/>
  <c r="T555" i="5"/>
  <c r="BM555" i="5"/>
  <c r="AZ555" i="5"/>
  <c r="AL555" i="5"/>
  <c r="Z555" i="5"/>
  <c r="M555" i="5"/>
  <c r="BN555" i="5"/>
  <c r="AR555" i="5"/>
  <c r="BJ555" i="5"/>
  <c r="AP555" i="5"/>
  <c r="AX555" i="5"/>
  <c r="AC555" i="5"/>
  <c r="J555" i="5"/>
  <c r="AJ555" i="5"/>
  <c r="BI555" i="5"/>
  <c r="AD555" i="5"/>
  <c r="BE555" i="5"/>
  <c r="AB555" i="5"/>
  <c r="BB555" i="5"/>
  <c r="R555" i="5"/>
  <c r="BA555" i="5"/>
  <c r="Q555" i="5"/>
  <c r="AW555" i="5"/>
  <c r="N555" i="5"/>
  <c r="AO555" i="5"/>
  <c r="L555" i="5"/>
  <c r="AK555" i="5"/>
  <c r="Y495" i="5"/>
  <c r="BG582" i="5"/>
  <c r="AQ582" i="5"/>
  <c r="AI582" i="5"/>
  <c r="AA582" i="5"/>
  <c r="S582" i="5"/>
  <c r="K582" i="5"/>
  <c r="BM582" i="5"/>
  <c r="BD582" i="5"/>
  <c r="AU582" i="5"/>
  <c r="AL582" i="5"/>
  <c r="AC582" i="5"/>
  <c r="T582" i="5"/>
  <c r="J582" i="5"/>
  <c r="BL582" i="5"/>
  <c r="BC582" i="5"/>
  <c r="AT582" i="5"/>
  <c r="AK582" i="5"/>
  <c r="AB582" i="5"/>
  <c r="R582" i="5"/>
  <c r="I582" i="5"/>
  <c r="BH582" i="5"/>
  <c r="AO582" i="5"/>
  <c r="AF582" i="5"/>
  <c r="W582" i="5"/>
  <c r="N582" i="5"/>
  <c r="BE582" i="5"/>
  <c r="AP582" i="5"/>
  <c r="Z582" i="5"/>
  <c r="M582" i="5"/>
  <c r="BB582" i="5"/>
  <c r="AN582" i="5"/>
  <c r="Y582" i="5"/>
  <c r="L582" i="5"/>
  <c r="BA582" i="5"/>
  <c r="AM582" i="5"/>
  <c r="X582" i="5"/>
  <c r="H582" i="5"/>
  <c r="BN582" i="5"/>
  <c r="AJ582" i="5"/>
  <c r="V582" i="5"/>
  <c r="G582" i="5"/>
  <c r="BJ582" i="5"/>
  <c r="AV582" i="5"/>
  <c r="AG582" i="5"/>
  <c r="Q582" i="5"/>
  <c r="AR582" i="5"/>
  <c r="AH582" i="5"/>
  <c r="AE582" i="5"/>
  <c r="BK582" i="5"/>
  <c r="AD582" i="5"/>
  <c r="AW582" i="5"/>
  <c r="O582" i="5"/>
  <c r="BI582" i="5"/>
  <c r="BF582" i="5"/>
  <c r="AS582" i="5"/>
  <c r="U582" i="5"/>
  <c r="P582" i="5"/>
  <c r="W493" i="5"/>
  <c r="X493" i="5" s="1"/>
  <c r="AY590" i="5"/>
  <c r="AQ590" i="5"/>
  <c r="AI590" i="5"/>
  <c r="AA590" i="5"/>
  <c r="S590" i="5"/>
  <c r="K590" i="5"/>
  <c r="BN590" i="5"/>
  <c r="AX590" i="5"/>
  <c r="AP590" i="5"/>
  <c r="AH590" i="5"/>
  <c r="Z590" i="5"/>
  <c r="R590" i="5"/>
  <c r="J590" i="5"/>
  <c r="BL590" i="5"/>
  <c r="BB590" i="5"/>
  <c r="AR590" i="5"/>
  <c r="AF590" i="5"/>
  <c r="V590" i="5"/>
  <c r="L590" i="5"/>
  <c r="BK590" i="5"/>
  <c r="BA590" i="5"/>
  <c r="AO590" i="5"/>
  <c r="AE590" i="5"/>
  <c r="U590" i="5"/>
  <c r="I590" i="5"/>
  <c r="BE590" i="5"/>
  <c r="AU590" i="5"/>
  <c r="AK590" i="5"/>
  <c r="Y590" i="5"/>
  <c r="O590" i="5"/>
  <c r="BD590" i="5"/>
  <c r="AM590" i="5"/>
  <c r="W590" i="5"/>
  <c r="BC590" i="5"/>
  <c r="AL590" i="5"/>
  <c r="T590" i="5"/>
  <c r="AZ590" i="5"/>
  <c r="AJ590" i="5"/>
  <c r="Q590" i="5"/>
  <c r="AW590" i="5"/>
  <c r="AG590" i="5"/>
  <c r="P590" i="5"/>
  <c r="BM590" i="5"/>
  <c r="AV590" i="5"/>
  <c r="AD590" i="5"/>
  <c r="N590" i="5"/>
  <c r="BJ590" i="5"/>
  <c r="AT590" i="5"/>
  <c r="AC590" i="5"/>
  <c r="M590" i="5"/>
  <c r="BI590" i="5"/>
  <c r="AS590" i="5"/>
  <c r="AB590" i="5"/>
  <c r="H590" i="5"/>
  <c r="AN590" i="5"/>
  <c r="X590" i="5"/>
  <c r="G590" i="5"/>
  <c r="AF501" i="5"/>
  <c r="BB593" i="5"/>
  <c r="AT593" i="5"/>
  <c r="AL593" i="5"/>
  <c r="AD593" i="5"/>
  <c r="V593" i="5"/>
  <c r="N593" i="5"/>
  <c r="BA593" i="5"/>
  <c r="AS593" i="5"/>
  <c r="AK593" i="5"/>
  <c r="AC593" i="5"/>
  <c r="U593" i="5"/>
  <c r="M593" i="5"/>
  <c r="BM593" i="5"/>
  <c r="BE593" i="5"/>
  <c r="AU593" i="5"/>
  <c r="AI593" i="5"/>
  <c r="Y593" i="5"/>
  <c r="O593" i="5"/>
  <c r="BD593" i="5"/>
  <c r="AR593" i="5"/>
  <c r="AH593" i="5"/>
  <c r="X593" i="5"/>
  <c r="L593" i="5"/>
  <c r="AX593" i="5"/>
  <c r="AN593" i="5"/>
  <c r="AB593" i="5"/>
  <c r="R593" i="5"/>
  <c r="H593" i="5"/>
  <c r="BC593" i="5"/>
  <c r="AM593" i="5"/>
  <c r="T593" i="5"/>
  <c r="AZ593" i="5"/>
  <c r="AJ593" i="5"/>
  <c r="S593" i="5"/>
  <c r="AY593" i="5"/>
  <c r="AG593" i="5"/>
  <c r="Q593" i="5"/>
  <c r="BN593" i="5"/>
  <c r="AW593" i="5"/>
  <c r="AF593" i="5"/>
  <c r="P593" i="5"/>
  <c r="BL593" i="5"/>
  <c r="AV593" i="5"/>
  <c r="AE593" i="5"/>
  <c r="K593" i="5"/>
  <c r="AQ593" i="5"/>
  <c r="AA593" i="5"/>
  <c r="J593" i="5"/>
  <c r="BG593" i="5"/>
  <c r="AP593" i="5"/>
  <c r="Z593" i="5"/>
  <c r="I593" i="5"/>
  <c r="AO593" i="5"/>
  <c r="W593" i="5"/>
  <c r="G593" i="5"/>
  <c r="BF593" i="5"/>
  <c r="BM556" i="5"/>
  <c r="BE556" i="5"/>
  <c r="AW556" i="5"/>
  <c r="AO556" i="5"/>
  <c r="AG556" i="5"/>
  <c r="Y556" i="5"/>
  <c r="Q556" i="5"/>
  <c r="I556" i="5"/>
  <c r="BL556" i="5"/>
  <c r="BD556" i="5"/>
  <c r="AV556" i="5"/>
  <c r="AN556" i="5"/>
  <c r="AF556" i="5"/>
  <c r="X556" i="5"/>
  <c r="P556" i="5"/>
  <c r="H556" i="5"/>
  <c r="BH556" i="5"/>
  <c r="AZ556" i="5"/>
  <c r="AR556" i="5"/>
  <c r="AJ556" i="5"/>
  <c r="AB556" i="5"/>
  <c r="T556" i="5"/>
  <c r="L556" i="5"/>
  <c r="BI556" i="5"/>
  <c r="AU556" i="5"/>
  <c r="AI556" i="5"/>
  <c r="V556" i="5"/>
  <c r="J556" i="5"/>
  <c r="BG556" i="5"/>
  <c r="AT556" i="5"/>
  <c r="AH556" i="5"/>
  <c r="U556" i="5"/>
  <c r="G556" i="5"/>
  <c r="BN556" i="5"/>
  <c r="BA556" i="5"/>
  <c r="AM556" i="5"/>
  <c r="N556" i="5"/>
  <c r="BK556" i="5"/>
  <c r="AQ556" i="5"/>
  <c r="W556" i="5"/>
  <c r="BJ556" i="5"/>
  <c r="AP556" i="5"/>
  <c r="S556" i="5"/>
  <c r="AX556" i="5"/>
  <c r="AC556" i="5"/>
  <c r="AK556" i="5"/>
  <c r="AE556" i="5"/>
  <c r="BF556" i="5"/>
  <c r="AD556" i="5"/>
  <c r="BC556" i="5"/>
  <c r="BB556" i="5"/>
  <c r="R556" i="5"/>
  <c r="AY556" i="5"/>
  <c r="O556" i="5"/>
  <c r="AS556" i="5"/>
  <c r="M556" i="5"/>
  <c r="AL556" i="5"/>
  <c r="K556" i="5"/>
  <c r="BJ577" i="5"/>
  <c r="BB577" i="5"/>
  <c r="AT577" i="5"/>
  <c r="AL577" i="5"/>
  <c r="AD577" i="5"/>
  <c r="V577" i="5"/>
  <c r="N577" i="5"/>
  <c r="BH577" i="5"/>
  <c r="AY577" i="5"/>
  <c r="AP577" i="5"/>
  <c r="AG577" i="5"/>
  <c r="X577" i="5"/>
  <c r="O577" i="5"/>
  <c r="BG577" i="5"/>
  <c r="AX577" i="5"/>
  <c r="AO577" i="5"/>
  <c r="AF577" i="5"/>
  <c r="W577" i="5"/>
  <c r="M577" i="5"/>
  <c r="BL577" i="5"/>
  <c r="BC577" i="5"/>
  <c r="AJ577" i="5"/>
  <c r="AA577" i="5"/>
  <c r="R577" i="5"/>
  <c r="I577" i="5"/>
  <c r="BM577" i="5"/>
  <c r="AW577" i="5"/>
  <c r="AI577" i="5"/>
  <c r="T577" i="5"/>
  <c r="G577" i="5"/>
  <c r="BK577" i="5"/>
  <c r="AH577" i="5"/>
  <c r="S577" i="5"/>
  <c r="BI577" i="5"/>
  <c r="AU577" i="5"/>
  <c r="AE577" i="5"/>
  <c r="Q577" i="5"/>
  <c r="BD577" i="5"/>
  <c r="AN577" i="5"/>
  <c r="Z577" i="5"/>
  <c r="K577" i="5"/>
  <c r="AQ577" i="5"/>
  <c r="L577" i="5"/>
  <c r="AM577" i="5"/>
  <c r="J577" i="5"/>
  <c r="BN577" i="5"/>
  <c r="AK577" i="5"/>
  <c r="H577" i="5"/>
  <c r="BF577" i="5"/>
  <c r="AC577" i="5"/>
  <c r="AZ577" i="5"/>
  <c r="U577" i="5"/>
  <c r="AB577" i="5"/>
  <c r="Y577" i="5"/>
  <c r="P577" i="5"/>
  <c r="BE577" i="5"/>
  <c r="BA577" i="5"/>
  <c r="BK533" i="5"/>
  <c r="BL533" i="5" s="1"/>
  <c r="BH543" i="5"/>
  <c r="AZ543" i="5"/>
  <c r="AR543" i="5"/>
  <c r="AJ543" i="5"/>
  <c r="AB543" i="5"/>
  <c r="T543" i="5"/>
  <c r="L543" i="5"/>
  <c r="BG543" i="5"/>
  <c r="AY543" i="5"/>
  <c r="AQ543" i="5"/>
  <c r="AI543" i="5"/>
  <c r="AA543" i="5"/>
  <c r="S543" i="5"/>
  <c r="K543" i="5"/>
  <c r="BK543" i="5"/>
  <c r="BC543" i="5"/>
  <c r="AU543" i="5"/>
  <c r="AM543" i="5"/>
  <c r="AE543" i="5"/>
  <c r="W543" i="5"/>
  <c r="O543" i="5"/>
  <c r="G543" i="5"/>
  <c r="BI543" i="5"/>
  <c r="AV543" i="5"/>
  <c r="AH543" i="5"/>
  <c r="V543" i="5"/>
  <c r="I543" i="5"/>
  <c r="BF543" i="5"/>
  <c r="AT543" i="5"/>
  <c r="AG543" i="5"/>
  <c r="U543" i="5"/>
  <c r="H543" i="5"/>
  <c r="BM543" i="5"/>
  <c r="BA543" i="5"/>
  <c r="AN543" i="5"/>
  <c r="Z543" i="5"/>
  <c r="N543" i="5"/>
  <c r="BL543" i="5"/>
  <c r="AP543" i="5"/>
  <c r="X543" i="5"/>
  <c r="BJ543" i="5"/>
  <c r="AO543" i="5"/>
  <c r="R543" i="5"/>
  <c r="AW543" i="5"/>
  <c r="AC543" i="5"/>
  <c r="AK543" i="5"/>
  <c r="BN543" i="5"/>
  <c r="AF543" i="5"/>
  <c r="BE543" i="5"/>
  <c r="AD543" i="5"/>
  <c r="BD543" i="5"/>
  <c r="Y543" i="5"/>
  <c r="BB543" i="5"/>
  <c r="Q543" i="5"/>
  <c r="AX543" i="5"/>
  <c r="P543" i="5"/>
  <c r="AS543" i="5"/>
  <c r="AL543" i="5"/>
  <c r="BH567" i="5"/>
  <c r="AZ567" i="5"/>
  <c r="AR567" i="5"/>
  <c r="AB567" i="5"/>
  <c r="T567" i="5"/>
  <c r="L567" i="5"/>
  <c r="BG567" i="5"/>
  <c r="AX567" i="5"/>
  <c r="AO567" i="5"/>
  <c r="AF567" i="5"/>
  <c r="W567" i="5"/>
  <c r="N567" i="5"/>
  <c r="BF567" i="5"/>
  <c r="AW567" i="5"/>
  <c r="AN567" i="5"/>
  <c r="AE567" i="5"/>
  <c r="V567" i="5"/>
  <c r="M567" i="5"/>
  <c r="BK567" i="5"/>
  <c r="BB567" i="5"/>
  <c r="AS567" i="5"/>
  <c r="Z567" i="5"/>
  <c r="Q567" i="5"/>
  <c r="H567" i="5"/>
  <c r="BM567" i="5"/>
  <c r="AY567" i="5"/>
  <c r="U567" i="5"/>
  <c r="G567" i="5"/>
  <c r="BL567" i="5"/>
  <c r="AV567" i="5"/>
  <c r="AH567" i="5"/>
  <c r="S567" i="5"/>
  <c r="BD567" i="5"/>
  <c r="AP567" i="5"/>
  <c r="AA567" i="5"/>
  <c r="K567" i="5"/>
  <c r="BE567" i="5"/>
  <c r="AG567" i="5"/>
  <c r="J567" i="5"/>
  <c r="BC567" i="5"/>
  <c r="AD567" i="5"/>
  <c r="I567" i="5"/>
  <c r="BA567" i="5"/>
  <c r="AC567" i="5"/>
  <c r="AU567" i="5"/>
  <c r="Y567" i="5"/>
  <c r="BJ567" i="5"/>
  <c r="AM567" i="5"/>
  <c r="P567" i="5"/>
  <c r="R567" i="5"/>
  <c r="O567" i="5"/>
  <c r="BN567" i="5"/>
  <c r="BI567" i="5"/>
  <c r="AT567" i="5"/>
  <c r="AQ567" i="5"/>
  <c r="AL567" i="5"/>
  <c r="X567" i="5"/>
  <c r="BM11" i="5"/>
  <c r="BL711" i="5"/>
  <c r="BL710" i="5"/>
  <c r="BL709" i="5"/>
  <c r="BL713" i="5" s="1"/>
  <c r="BL712" i="5"/>
  <c r="BL700" i="5"/>
  <c r="BL703" i="5" s="1"/>
  <c r="B120" i="7"/>
  <c r="BL705" i="5"/>
  <c r="BL21" i="5"/>
  <c r="BJ185" i="5"/>
  <c r="BB185" i="5"/>
  <c r="AT185" i="5"/>
  <c r="AL185" i="5"/>
  <c r="AD185" i="5"/>
  <c r="V185" i="5"/>
  <c r="N185" i="5"/>
  <c r="BF185" i="5"/>
  <c r="AW185" i="5"/>
  <c r="AN185" i="5"/>
  <c r="U185" i="5"/>
  <c r="L185" i="5"/>
  <c r="BN185" i="5"/>
  <c r="BE185" i="5"/>
  <c r="AV185" i="5"/>
  <c r="AM185" i="5"/>
  <c r="AC185" i="5"/>
  <c r="T185" i="5"/>
  <c r="K185" i="5"/>
  <c r="BM185" i="5"/>
  <c r="BD185" i="5"/>
  <c r="AU185" i="5"/>
  <c r="AK185" i="5"/>
  <c r="AB185" i="5"/>
  <c r="S185" i="5"/>
  <c r="J185" i="5"/>
  <c r="BL185" i="5"/>
  <c r="BC185" i="5"/>
  <c r="AS185" i="5"/>
  <c r="AJ185" i="5"/>
  <c r="AA185" i="5"/>
  <c r="R185" i="5"/>
  <c r="I185" i="5"/>
  <c r="BK185" i="5"/>
  <c r="BA185" i="5"/>
  <c r="AR185" i="5"/>
  <c r="AI185" i="5"/>
  <c r="Z185" i="5"/>
  <c r="Q185" i="5"/>
  <c r="H185" i="5"/>
  <c r="BI185" i="5"/>
  <c r="AZ185" i="5"/>
  <c r="AQ185" i="5"/>
  <c r="AH185" i="5"/>
  <c r="Y185" i="5"/>
  <c r="P185" i="5"/>
  <c r="G185" i="5"/>
  <c r="BH185" i="5"/>
  <c r="AY185" i="5"/>
  <c r="AP185" i="5"/>
  <c r="X185" i="5"/>
  <c r="O185" i="5"/>
  <c r="AX185" i="5"/>
  <c r="AO185" i="5"/>
  <c r="W185" i="5"/>
  <c r="M185" i="5"/>
  <c r="BG185" i="5"/>
  <c r="BL202" i="5"/>
  <c r="BD202" i="5"/>
  <c r="AN202" i="5"/>
  <c r="AF202" i="5"/>
  <c r="X202" i="5"/>
  <c r="P202" i="5"/>
  <c r="H202" i="5"/>
  <c r="BK202" i="5"/>
  <c r="BC202" i="5"/>
  <c r="AU202" i="5"/>
  <c r="AM202" i="5"/>
  <c r="AE202" i="5"/>
  <c r="W202" i="5"/>
  <c r="O202" i="5"/>
  <c r="G202" i="5"/>
  <c r="BE202" i="5"/>
  <c r="AS202" i="5"/>
  <c r="AI202" i="5"/>
  <c r="Y202" i="5"/>
  <c r="M202" i="5"/>
  <c r="BN202" i="5"/>
  <c r="BB202" i="5"/>
  <c r="AR202" i="5"/>
  <c r="AH202" i="5"/>
  <c r="V202" i="5"/>
  <c r="L202" i="5"/>
  <c r="BM202" i="5"/>
  <c r="BA202" i="5"/>
  <c r="AQ202" i="5"/>
  <c r="AG202" i="5"/>
  <c r="U202" i="5"/>
  <c r="K202" i="5"/>
  <c r="BJ202" i="5"/>
  <c r="AZ202" i="5"/>
  <c r="AP202" i="5"/>
  <c r="AD202" i="5"/>
  <c r="T202" i="5"/>
  <c r="J202" i="5"/>
  <c r="BI202" i="5"/>
  <c r="AY202" i="5"/>
  <c r="AO202" i="5"/>
  <c r="AC202" i="5"/>
  <c r="S202" i="5"/>
  <c r="I202" i="5"/>
  <c r="BH202" i="5"/>
  <c r="AL202" i="5"/>
  <c r="AB202" i="5"/>
  <c r="R202" i="5"/>
  <c r="BG202" i="5"/>
  <c r="AK202" i="5"/>
  <c r="AA202" i="5"/>
  <c r="Q202" i="5"/>
  <c r="Z202" i="5"/>
  <c r="N202" i="5"/>
  <c r="BF202" i="5"/>
  <c r="AT202" i="5"/>
  <c r="AJ202" i="5"/>
  <c r="BK201" i="5"/>
  <c r="BC201" i="5"/>
  <c r="AM201" i="5"/>
  <c r="AE201" i="5"/>
  <c r="W201" i="5"/>
  <c r="O201" i="5"/>
  <c r="G201" i="5"/>
  <c r="BJ201" i="5"/>
  <c r="BB201" i="5"/>
  <c r="AT201" i="5"/>
  <c r="AL201" i="5"/>
  <c r="AD201" i="5"/>
  <c r="V201" i="5"/>
  <c r="N201" i="5"/>
  <c r="BN201" i="5"/>
  <c r="BD201" i="5"/>
  <c r="AR201" i="5"/>
  <c r="AH201" i="5"/>
  <c r="X201" i="5"/>
  <c r="L201" i="5"/>
  <c r="BM201" i="5"/>
  <c r="BA201" i="5"/>
  <c r="AQ201" i="5"/>
  <c r="AG201" i="5"/>
  <c r="U201" i="5"/>
  <c r="K201" i="5"/>
  <c r="BL201" i="5"/>
  <c r="AZ201" i="5"/>
  <c r="AP201" i="5"/>
  <c r="AF201" i="5"/>
  <c r="T201" i="5"/>
  <c r="J201" i="5"/>
  <c r="BI201" i="5"/>
  <c r="AY201" i="5"/>
  <c r="AO201" i="5"/>
  <c r="AC201" i="5"/>
  <c r="S201" i="5"/>
  <c r="I201" i="5"/>
  <c r="BH201" i="5"/>
  <c r="AX201" i="5"/>
  <c r="AN201" i="5"/>
  <c r="AB201" i="5"/>
  <c r="R201" i="5"/>
  <c r="H201" i="5"/>
  <c r="BG201" i="5"/>
  <c r="AK201" i="5"/>
  <c r="AA201" i="5"/>
  <c r="Q201" i="5"/>
  <c r="BF201" i="5"/>
  <c r="AJ201" i="5"/>
  <c r="Z201" i="5"/>
  <c r="P201" i="5"/>
  <c r="BE201" i="5"/>
  <c r="AS201" i="5"/>
  <c r="AI201" i="5"/>
  <c r="Y201" i="5"/>
  <c r="M201" i="5"/>
  <c r="BN196" i="5"/>
  <c r="BF196" i="5"/>
  <c r="AX196" i="5"/>
  <c r="AH196" i="5"/>
  <c r="Z196" i="5"/>
  <c r="R196" i="5"/>
  <c r="J196" i="5"/>
  <c r="BM196" i="5"/>
  <c r="BE196" i="5"/>
  <c r="AW196" i="5"/>
  <c r="AO196" i="5"/>
  <c r="AG196" i="5"/>
  <c r="Y196" i="5"/>
  <c r="Q196" i="5"/>
  <c r="I196" i="5"/>
  <c r="BI196" i="5"/>
  <c r="AY196" i="5"/>
  <c r="AM196" i="5"/>
  <c r="AC196" i="5"/>
  <c r="S196" i="5"/>
  <c r="G196" i="5"/>
  <c r="BH196" i="5"/>
  <c r="AV196" i="5"/>
  <c r="AL196" i="5"/>
  <c r="AB196" i="5"/>
  <c r="P196" i="5"/>
  <c r="BG196" i="5"/>
  <c r="AU196" i="5"/>
  <c r="AK196" i="5"/>
  <c r="AA196" i="5"/>
  <c r="O196" i="5"/>
  <c r="BD196" i="5"/>
  <c r="AT196" i="5"/>
  <c r="AJ196" i="5"/>
  <c r="X196" i="5"/>
  <c r="N196" i="5"/>
  <c r="BC196" i="5"/>
  <c r="AS196" i="5"/>
  <c r="AI196" i="5"/>
  <c r="W196" i="5"/>
  <c r="M196" i="5"/>
  <c r="BL196" i="5"/>
  <c r="BB196" i="5"/>
  <c r="AF196" i="5"/>
  <c r="V196" i="5"/>
  <c r="L196" i="5"/>
  <c r="BK196" i="5"/>
  <c r="BA196" i="5"/>
  <c r="AE196" i="5"/>
  <c r="U196" i="5"/>
  <c r="K196" i="5"/>
  <c r="BJ196" i="5"/>
  <c r="AZ196" i="5"/>
  <c r="AN196" i="5"/>
  <c r="AD196" i="5"/>
  <c r="T196" i="5"/>
  <c r="H196" i="5"/>
  <c r="BJ171" i="5"/>
  <c r="BB171" i="5"/>
  <c r="AT171" i="5"/>
  <c r="AL171" i="5"/>
  <c r="AD171" i="5"/>
  <c r="V171" i="5"/>
  <c r="N171" i="5"/>
  <c r="BI171" i="5"/>
  <c r="BA171" i="5"/>
  <c r="AS171" i="5"/>
  <c r="AK171" i="5"/>
  <c r="AC171" i="5"/>
  <c r="U171" i="5"/>
  <c r="M171" i="5"/>
  <c r="BH171" i="5"/>
  <c r="AZ171" i="5"/>
  <c r="AR171" i="5"/>
  <c r="AJ171" i="5"/>
  <c r="AB171" i="5"/>
  <c r="T171" i="5"/>
  <c r="L171" i="5"/>
  <c r="BG171" i="5"/>
  <c r="AY171" i="5"/>
  <c r="AQ171" i="5"/>
  <c r="AI171" i="5"/>
  <c r="AA171" i="5"/>
  <c r="K171" i="5"/>
  <c r="BN171" i="5"/>
  <c r="BF171" i="5"/>
  <c r="AX171" i="5"/>
  <c r="AP171" i="5"/>
  <c r="AH171" i="5"/>
  <c r="Z171" i="5"/>
  <c r="J171" i="5"/>
  <c r="BL171" i="5"/>
  <c r="BD171" i="5"/>
  <c r="AV171" i="5"/>
  <c r="AN171" i="5"/>
  <c r="AF171" i="5"/>
  <c r="X171" i="5"/>
  <c r="P171" i="5"/>
  <c r="H171" i="5"/>
  <c r="BC171" i="5"/>
  <c r="W171" i="5"/>
  <c r="AW171" i="5"/>
  <c r="AU171" i="5"/>
  <c r="O171" i="5"/>
  <c r="AO171" i="5"/>
  <c r="I171" i="5"/>
  <c r="AM171" i="5"/>
  <c r="G171" i="5"/>
  <c r="BM171" i="5"/>
  <c r="AG171" i="5"/>
  <c r="BK171" i="5"/>
  <c r="AE171" i="5"/>
  <c r="BE171" i="5"/>
  <c r="Y171" i="5"/>
  <c r="BI170" i="5"/>
  <c r="BA170" i="5"/>
  <c r="AS170" i="5"/>
  <c r="AK170" i="5"/>
  <c r="AC170" i="5"/>
  <c r="U170" i="5"/>
  <c r="M170" i="5"/>
  <c r="BH170" i="5"/>
  <c r="AZ170" i="5"/>
  <c r="AR170" i="5"/>
  <c r="AJ170" i="5"/>
  <c r="AB170" i="5"/>
  <c r="T170" i="5"/>
  <c r="L170" i="5"/>
  <c r="BG170" i="5"/>
  <c r="AY170" i="5"/>
  <c r="AQ170" i="5"/>
  <c r="AI170" i="5"/>
  <c r="AA170" i="5"/>
  <c r="S170" i="5"/>
  <c r="K170" i="5"/>
  <c r="BN170" i="5"/>
  <c r="BF170" i="5"/>
  <c r="AX170" i="5"/>
  <c r="AP170" i="5"/>
  <c r="AH170" i="5"/>
  <c r="Z170" i="5"/>
  <c r="J170" i="5"/>
  <c r="BM170" i="5"/>
  <c r="BE170" i="5"/>
  <c r="AW170" i="5"/>
  <c r="AO170" i="5"/>
  <c r="AG170" i="5"/>
  <c r="Y170" i="5"/>
  <c r="I170" i="5"/>
  <c r="BK170" i="5"/>
  <c r="BC170" i="5"/>
  <c r="AU170" i="5"/>
  <c r="AM170" i="5"/>
  <c r="AE170" i="5"/>
  <c r="W170" i="5"/>
  <c r="O170" i="5"/>
  <c r="G170" i="5"/>
  <c r="BB170" i="5"/>
  <c r="V170" i="5"/>
  <c r="AV170" i="5"/>
  <c r="AT170" i="5"/>
  <c r="N170" i="5"/>
  <c r="AN170" i="5"/>
  <c r="H170" i="5"/>
  <c r="AL170" i="5"/>
  <c r="BL170" i="5"/>
  <c r="AF170" i="5"/>
  <c r="BJ170" i="5"/>
  <c r="AD170" i="5"/>
  <c r="BD170" i="5"/>
  <c r="X170" i="5"/>
  <c r="BJ177" i="5"/>
  <c r="BB177" i="5"/>
  <c r="AT177" i="5"/>
  <c r="AL177" i="5"/>
  <c r="AD177" i="5"/>
  <c r="V177" i="5"/>
  <c r="N177" i="5"/>
  <c r="BG177" i="5"/>
  <c r="AX177" i="5"/>
  <c r="AO177" i="5"/>
  <c r="AF177" i="5"/>
  <c r="M177" i="5"/>
  <c r="BF177" i="5"/>
  <c r="AW177" i="5"/>
  <c r="AN177" i="5"/>
  <c r="AE177" i="5"/>
  <c r="U177" i="5"/>
  <c r="L177" i="5"/>
  <c r="BN177" i="5"/>
  <c r="BE177" i="5"/>
  <c r="AV177" i="5"/>
  <c r="AM177" i="5"/>
  <c r="AC177" i="5"/>
  <c r="T177" i="5"/>
  <c r="K177" i="5"/>
  <c r="BM177" i="5"/>
  <c r="BD177" i="5"/>
  <c r="AU177" i="5"/>
  <c r="AK177" i="5"/>
  <c r="AB177" i="5"/>
  <c r="S177" i="5"/>
  <c r="J177" i="5"/>
  <c r="BL177" i="5"/>
  <c r="BC177" i="5"/>
  <c r="AS177" i="5"/>
  <c r="AJ177" i="5"/>
  <c r="AA177" i="5"/>
  <c r="R177" i="5"/>
  <c r="I177" i="5"/>
  <c r="BK177" i="5"/>
  <c r="BA177" i="5"/>
  <c r="AR177" i="5"/>
  <c r="AI177" i="5"/>
  <c r="Z177" i="5"/>
  <c r="Q177" i="5"/>
  <c r="H177" i="5"/>
  <c r="BI177" i="5"/>
  <c r="AZ177" i="5"/>
  <c r="AQ177" i="5"/>
  <c r="AH177" i="5"/>
  <c r="P177" i="5"/>
  <c r="G177" i="5"/>
  <c r="AP177" i="5"/>
  <c r="AG177" i="5"/>
  <c r="O177" i="5"/>
  <c r="BH177" i="5"/>
  <c r="AY177" i="5"/>
  <c r="BI199" i="5"/>
  <c r="BA199" i="5"/>
  <c r="AK199" i="5"/>
  <c r="AC199" i="5"/>
  <c r="U199" i="5"/>
  <c r="M199" i="5"/>
  <c r="BH199" i="5"/>
  <c r="AZ199" i="5"/>
  <c r="AR199" i="5"/>
  <c r="AJ199" i="5"/>
  <c r="AB199" i="5"/>
  <c r="T199" i="5"/>
  <c r="L199" i="5"/>
  <c r="BL199" i="5"/>
  <c r="BB199" i="5"/>
  <c r="AP199" i="5"/>
  <c r="AF199" i="5"/>
  <c r="V199" i="5"/>
  <c r="J199" i="5"/>
  <c r="BK199" i="5"/>
  <c r="AY199" i="5"/>
  <c r="AO199" i="5"/>
  <c r="AE199" i="5"/>
  <c r="S199" i="5"/>
  <c r="I199" i="5"/>
  <c r="BJ199" i="5"/>
  <c r="AX199" i="5"/>
  <c r="AN199" i="5"/>
  <c r="AD199" i="5"/>
  <c r="R199" i="5"/>
  <c r="H199" i="5"/>
  <c r="BG199" i="5"/>
  <c r="AW199" i="5"/>
  <c r="AM199" i="5"/>
  <c r="AA199" i="5"/>
  <c r="Q199" i="5"/>
  <c r="G199" i="5"/>
  <c r="BF199" i="5"/>
  <c r="AV199" i="5"/>
  <c r="AL199" i="5"/>
  <c r="Z199" i="5"/>
  <c r="P199" i="5"/>
  <c r="BE199" i="5"/>
  <c r="AI199" i="5"/>
  <c r="Y199" i="5"/>
  <c r="O199" i="5"/>
  <c r="BN199" i="5"/>
  <c r="BD199" i="5"/>
  <c r="AH199" i="5"/>
  <c r="X199" i="5"/>
  <c r="N199" i="5"/>
  <c r="AQ199" i="5"/>
  <c r="AG199" i="5"/>
  <c r="W199" i="5"/>
  <c r="K199" i="5"/>
  <c r="BM199" i="5"/>
  <c r="BC199" i="5"/>
  <c r="R427" i="5"/>
  <c r="AV457" i="5"/>
  <c r="BB463" i="5"/>
  <c r="J418" i="5"/>
  <c r="Z496" i="5"/>
  <c r="AA435" i="5" s="1"/>
  <c r="Y434" i="5"/>
  <c r="AT455" i="5"/>
  <c r="U429" i="5"/>
  <c r="BA462" i="5"/>
  <c r="BB523" i="5" s="1"/>
  <c r="AB437" i="5"/>
  <c r="BD465" i="5"/>
  <c r="BJ471" i="5"/>
  <c r="BK532" i="5" s="1"/>
  <c r="BM588" i="5"/>
  <c r="AW588" i="5"/>
  <c r="AO588" i="5"/>
  <c r="AG588" i="5"/>
  <c r="Y588" i="5"/>
  <c r="Q588" i="5"/>
  <c r="I588" i="5"/>
  <c r="BL588" i="5"/>
  <c r="AV588" i="5"/>
  <c r="AN588" i="5"/>
  <c r="AF588" i="5"/>
  <c r="X588" i="5"/>
  <c r="P588" i="5"/>
  <c r="H588" i="5"/>
  <c r="BJ588" i="5"/>
  <c r="AZ588" i="5"/>
  <c r="AP588" i="5"/>
  <c r="AD588" i="5"/>
  <c r="T588" i="5"/>
  <c r="J588" i="5"/>
  <c r="BI588" i="5"/>
  <c r="AY588" i="5"/>
  <c r="AM588" i="5"/>
  <c r="AC588" i="5"/>
  <c r="S588" i="5"/>
  <c r="G588" i="5"/>
  <c r="AS588" i="5"/>
  <c r="AI588" i="5"/>
  <c r="W588" i="5"/>
  <c r="M588" i="5"/>
  <c r="BK588" i="5"/>
  <c r="AT588" i="5"/>
  <c r="AB588" i="5"/>
  <c r="L588" i="5"/>
  <c r="BH588" i="5"/>
  <c r="AR588" i="5"/>
  <c r="AA588" i="5"/>
  <c r="K588" i="5"/>
  <c r="AQ588" i="5"/>
  <c r="Z588" i="5"/>
  <c r="AL588" i="5"/>
  <c r="V588" i="5"/>
  <c r="BB588" i="5"/>
  <c r="AK588" i="5"/>
  <c r="BA588" i="5"/>
  <c r="AJ588" i="5"/>
  <c r="R588" i="5"/>
  <c r="AE588" i="5"/>
  <c r="U588" i="5"/>
  <c r="O588" i="5"/>
  <c r="N588" i="5"/>
  <c r="AU588" i="5"/>
  <c r="BN588" i="5"/>
  <c r="AX588" i="5"/>
  <c r="AH588" i="5"/>
  <c r="X433" i="5"/>
  <c r="Y433" i="5" s="1"/>
  <c r="AC438" i="5"/>
  <c r="BD525" i="5"/>
  <c r="BN565" i="5"/>
  <c r="BF565" i="5"/>
  <c r="AX565" i="5"/>
  <c r="AP565" i="5"/>
  <c r="Z565" i="5"/>
  <c r="R565" i="5"/>
  <c r="J565" i="5"/>
  <c r="BE565" i="5"/>
  <c r="AV565" i="5"/>
  <c r="AM565" i="5"/>
  <c r="AD565" i="5"/>
  <c r="U565" i="5"/>
  <c r="L565" i="5"/>
  <c r="BM565" i="5"/>
  <c r="BD565" i="5"/>
  <c r="AU565" i="5"/>
  <c r="AL565" i="5"/>
  <c r="AC565" i="5"/>
  <c r="T565" i="5"/>
  <c r="K565" i="5"/>
  <c r="BI565" i="5"/>
  <c r="AZ565" i="5"/>
  <c r="AQ565" i="5"/>
  <c r="X565" i="5"/>
  <c r="O565" i="5"/>
  <c r="BH565" i="5"/>
  <c r="AS565" i="5"/>
  <c r="AE565" i="5"/>
  <c r="P565" i="5"/>
  <c r="BG565" i="5"/>
  <c r="AR565" i="5"/>
  <c r="AB565" i="5"/>
  <c r="N565" i="5"/>
  <c r="BL565" i="5"/>
  <c r="AY565" i="5"/>
  <c r="AJ565" i="5"/>
  <c r="V565" i="5"/>
  <c r="G565" i="5"/>
  <c r="AO565" i="5"/>
  <c r="S565" i="5"/>
  <c r="BK565" i="5"/>
  <c r="AN565" i="5"/>
  <c r="Q565" i="5"/>
  <c r="BJ565" i="5"/>
  <c r="AK565" i="5"/>
  <c r="M565" i="5"/>
  <c r="BC565" i="5"/>
  <c r="I565" i="5"/>
  <c r="AW565" i="5"/>
  <c r="Y565" i="5"/>
  <c r="W565" i="5"/>
  <c r="H565" i="5"/>
  <c r="BB565" i="5"/>
  <c r="BA565" i="5"/>
  <c r="AT565" i="5"/>
  <c r="AA565" i="5"/>
  <c r="AL508" i="5"/>
  <c r="BK578" i="5"/>
  <c r="BC578" i="5"/>
  <c r="AM578" i="5"/>
  <c r="AE578" i="5"/>
  <c r="W578" i="5"/>
  <c r="O578" i="5"/>
  <c r="G578" i="5"/>
  <c r="BI578" i="5"/>
  <c r="AZ578" i="5"/>
  <c r="AQ578" i="5"/>
  <c r="AH578" i="5"/>
  <c r="Y578" i="5"/>
  <c r="P578" i="5"/>
  <c r="BH578" i="5"/>
  <c r="AY578" i="5"/>
  <c r="AP578" i="5"/>
  <c r="AG578" i="5"/>
  <c r="X578" i="5"/>
  <c r="N578" i="5"/>
  <c r="BM578" i="5"/>
  <c r="BD578" i="5"/>
  <c r="AK578" i="5"/>
  <c r="AB578" i="5"/>
  <c r="S578" i="5"/>
  <c r="J578" i="5"/>
  <c r="BG578" i="5"/>
  <c r="AD578" i="5"/>
  <c r="Q578" i="5"/>
  <c r="BF578" i="5"/>
  <c r="AR578" i="5"/>
  <c r="AC578" i="5"/>
  <c r="M578" i="5"/>
  <c r="BE578" i="5"/>
  <c r="AO578" i="5"/>
  <c r="AA578" i="5"/>
  <c r="L578" i="5"/>
  <c r="BN578" i="5"/>
  <c r="AX578" i="5"/>
  <c r="AJ578" i="5"/>
  <c r="U578" i="5"/>
  <c r="H578" i="5"/>
  <c r="AL578" i="5"/>
  <c r="I578" i="5"/>
  <c r="BL578" i="5"/>
  <c r="AI578" i="5"/>
  <c r="BJ578" i="5"/>
  <c r="AF578" i="5"/>
  <c r="BB578" i="5"/>
  <c r="Z578" i="5"/>
  <c r="R578" i="5"/>
  <c r="BA578" i="5"/>
  <c r="AN578" i="5"/>
  <c r="V578" i="5"/>
  <c r="T578" i="5"/>
  <c r="K578" i="5"/>
  <c r="AX520" i="5"/>
  <c r="BL579" i="5"/>
  <c r="BD579" i="5"/>
  <c r="AN579" i="5"/>
  <c r="AF579" i="5"/>
  <c r="X579" i="5"/>
  <c r="P579" i="5"/>
  <c r="H579" i="5"/>
  <c r="BJ579" i="5"/>
  <c r="BA579" i="5"/>
  <c r="AR579" i="5"/>
  <c r="AI579" i="5"/>
  <c r="Z579" i="5"/>
  <c r="Q579" i="5"/>
  <c r="G579" i="5"/>
  <c r="BI579" i="5"/>
  <c r="AZ579" i="5"/>
  <c r="AQ579" i="5"/>
  <c r="AH579" i="5"/>
  <c r="Y579" i="5"/>
  <c r="O579" i="5"/>
  <c r="BN579" i="5"/>
  <c r="BE579" i="5"/>
  <c r="AU579" i="5"/>
  <c r="AL579" i="5"/>
  <c r="AC579" i="5"/>
  <c r="T579" i="5"/>
  <c r="K579" i="5"/>
  <c r="BC579" i="5"/>
  <c r="AO579" i="5"/>
  <c r="AA579" i="5"/>
  <c r="L579" i="5"/>
  <c r="BB579" i="5"/>
  <c r="AM579" i="5"/>
  <c r="W579" i="5"/>
  <c r="J579" i="5"/>
  <c r="AY579" i="5"/>
  <c r="AK579" i="5"/>
  <c r="V579" i="5"/>
  <c r="I579" i="5"/>
  <c r="BM579" i="5"/>
  <c r="AX579" i="5"/>
  <c r="AJ579" i="5"/>
  <c r="BH579" i="5"/>
  <c r="AE579" i="5"/>
  <c r="R579" i="5"/>
  <c r="AG579" i="5"/>
  <c r="AD579" i="5"/>
  <c r="BK579" i="5"/>
  <c r="AB579" i="5"/>
  <c r="BG579" i="5"/>
  <c r="U579" i="5"/>
  <c r="AS579" i="5"/>
  <c r="M579" i="5"/>
  <c r="BF579" i="5"/>
  <c r="AW579" i="5"/>
  <c r="AP579" i="5"/>
  <c r="S579" i="5"/>
  <c r="N579" i="5"/>
  <c r="AS515" i="5"/>
  <c r="BM580" i="5"/>
  <c r="BE580" i="5"/>
  <c r="AW580" i="5"/>
  <c r="AO580" i="5"/>
  <c r="AG580" i="5"/>
  <c r="Y580" i="5"/>
  <c r="Q580" i="5"/>
  <c r="I580" i="5"/>
  <c r="BK580" i="5"/>
  <c r="BB580" i="5"/>
  <c r="AS580" i="5"/>
  <c r="AJ580" i="5"/>
  <c r="AA580" i="5"/>
  <c r="R580" i="5"/>
  <c r="H580" i="5"/>
  <c r="BJ580" i="5"/>
  <c r="BA580" i="5"/>
  <c r="AR580" i="5"/>
  <c r="AI580" i="5"/>
  <c r="Z580" i="5"/>
  <c r="P580" i="5"/>
  <c r="G580" i="5"/>
  <c r="BF580" i="5"/>
  <c r="AV580" i="5"/>
  <c r="AM580" i="5"/>
  <c r="AD580" i="5"/>
  <c r="U580" i="5"/>
  <c r="L580" i="5"/>
  <c r="BN580" i="5"/>
  <c r="AK580" i="5"/>
  <c r="V580" i="5"/>
  <c r="BL580" i="5"/>
  <c r="AX580" i="5"/>
  <c r="AH580" i="5"/>
  <c r="T580" i="5"/>
  <c r="BI580" i="5"/>
  <c r="AF580" i="5"/>
  <c r="S580" i="5"/>
  <c r="BH580" i="5"/>
  <c r="AT580" i="5"/>
  <c r="AE580" i="5"/>
  <c r="O580" i="5"/>
  <c r="BD580" i="5"/>
  <c r="AP580" i="5"/>
  <c r="AB580" i="5"/>
  <c r="M580" i="5"/>
  <c r="AZ580" i="5"/>
  <c r="K580" i="5"/>
  <c r="AQ580" i="5"/>
  <c r="J580" i="5"/>
  <c r="AN580" i="5"/>
  <c r="AL580" i="5"/>
  <c r="BG580" i="5"/>
  <c r="W580" i="5"/>
  <c r="X580" i="5"/>
  <c r="N580" i="5"/>
  <c r="BC580" i="5"/>
  <c r="AC580" i="5"/>
  <c r="AQ513" i="5"/>
  <c r="BF597" i="5"/>
  <c r="AX597" i="5"/>
  <c r="AP597" i="5"/>
  <c r="AH597" i="5"/>
  <c r="Z597" i="5"/>
  <c r="R597" i="5"/>
  <c r="J597" i="5"/>
  <c r="BE597" i="5"/>
  <c r="AW597" i="5"/>
  <c r="AO597" i="5"/>
  <c r="AG597" i="5"/>
  <c r="Y597" i="5"/>
  <c r="Q597" i="5"/>
  <c r="I597" i="5"/>
  <c r="BI597" i="5"/>
  <c r="BA597" i="5"/>
  <c r="AS597" i="5"/>
  <c r="AK597" i="5"/>
  <c r="AC597" i="5"/>
  <c r="U597" i="5"/>
  <c r="M597" i="5"/>
  <c r="BH597" i="5"/>
  <c r="AU597" i="5"/>
  <c r="AI597" i="5"/>
  <c r="V597" i="5"/>
  <c r="H597" i="5"/>
  <c r="BG597" i="5"/>
  <c r="AT597" i="5"/>
  <c r="AF597" i="5"/>
  <c r="T597" i="5"/>
  <c r="G597" i="5"/>
  <c r="AZ597" i="5"/>
  <c r="AM597" i="5"/>
  <c r="AA597" i="5"/>
  <c r="N597" i="5"/>
  <c r="AV597" i="5"/>
  <c r="AB597" i="5"/>
  <c r="AR597" i="5"/>
  <c r="X597" i="5"/>
  <c r="BK597" i="5"/>
  <c r="AQ597" i="5"/>
  <c r="W597" i="5"/>
  <c r="BJ597" i="5"/>
  <c r="AN597" i="5"/>
  <c r="S597" i="5"/>
  <c r="BD597" i="5"/>
  <c r="AL597" i="5"/>
  <c r="P597" i="5"/>
  <c r="BC597" i="5"/>
  <c r="AJ597" i="5"/>
  <c r="O597" i="5"/>
  <c r="BB597" i="5"/>
  <c r="AE597" i="5"/>
  <c r="L597" i="5"/>
  <c r="AY597" i="5"/>
  <c r="AD597" i="5"/>
  <c r="K597" i="5"/>
  <c r="BM474" i="5"/>
  <c r="BM572" i="5"/>
  <c r="BE572" i="5"/>
  <c r="AW572" i="5"/>
  <c r="AG572" i="5"/>
  <c r="Y572" i="5"/>
  <c r="Q572" i="5"/>
  <c r="I572" i="5"/>
  <c r="BL572" i="5"/>
  <c r="BC572" i="5"/>
  <c r="AT572" i="5"/>
  <c r="AK572" i="5"/>
  <c r="AB572" i="5"/>
  <c r="S572" i="5"/>
  <c r="J572" i="5"/>
  <c r="BK572" i="5"/>
  <c r="BB572" i="5"/>
  <c r="AS572" i="5"/>
  <c r="AJ572" i="5"/>
  <c r="AA572" i="5"/>
  <c r="R572" i="5"/>
  <c r="H572" i="5"/>
  <c r="BG572" i="5"/>
  <c r="AX572" i="5"/>
  <c r="AE572" i="5"/>
  <c r="V572" i="5"/>
  <c r="M572" i="5"/>
  <c r="BF572" i="5"/>
  <c r="AC572" i="5"/>
  <c r="N572" i="5"/>
  <c r="BD572" i="5"/>
  <c r="Z572" i="5"/>
  <c r="L572" i="5"/>
  <c r="BJ572" i="5"/>
  <c r="AV572" i="5"/>
  <c r="AH572" i="5"/>
  <c r="T572" i="5"/>
  <c r="AU572" i="5"/>
  <c r="W572" i="5"/>
  <c r="AR572" i="5"/>
  <c r="U572" i="5"/>
  <c r="BN572" i="5"/>
  <c r="P572" i="5"/>
  <c r="BI572" i="5"/>
  <c r="AL572" i="5"/>
  <c r="O572" i="5"/>
  <c r="AZ572" i="5"/>
  <c r="AD572" i="5"/>
  <c r="K572" i="5"/>
  <c r="G572" i="5"/>
  <c r="BH572" i="5"/>
  <c r="BA572" i="5"/>
  <c r="AY572" i="5"/>
  <c r="AI572" i="5"/>
  <c r="AF572" i="5"/>
  <c r="X572" i="5"/>
  <c r="BK586" i="5"/>
  <c r="AU586" i="5"/>
  <c r="AM586" i="5"/>
  <c r="AE586" i="5"/>
  <c r="W586" i="5"/>
  <c r="O586" i="5"/>
  <c r="G586" i="5"/>
  <c r="BJ586" i="5"/>
  <c r="BH586" i="5"/>
  <c r="AY586" i="5"/>
  <c r="AP586" i="5"/>
  <c r="AG586" i="5"/>
  <c r="X586" i="5"/>
  <c r="N586" i="5"/>
  <c r="BG586" i="5"/>
  <c r="AX586" i="5"/>
  <c r="AO586" i="5"/>
  <c r="AF586" i="5"/>
  <c r="V586" i="5"/>
  <c r="M586" i="5"/>
  <c r="BM586" i="5"/>
  <c r="AS586" i="5"/>
  <c r="AJ586" i="5"/>
  <c r="AA586" i="5"/>
  <c r="R586" i="5"/>
  <c r="I586" i="5"/>
  <c r="AL586" i="5"/>
  <c r="Y586" i="5"/>
  <c r="J586" i="5"/>
  <c r="AZ586" i="5"/>
  <c r="AK586" i="5"/>
  <c r="U586" i="5"/>
  <c r="H586" i="5"/>
  <c r="BN586" i="5"/>
  <c r="AW586" i="5"/>
  <c r="AI586" i="5"/>
  <c r="T586" i="5"/>
  <c r="BL586" i="5"/>
  <c r="AV586" i="5"/>
  <c r="AH586" i="5"/>
  <c r="S586" i="5"/>
  <c r="BF586" i="5"/>
  <c r="AR586" i="5"/>
  <c r="AC586" i="5"/>
  <c r="P586" i="5"/>
  <c r="BI586" i="5"/>
  <c r="Z586" i="5"/>
  <c r="Q586" i="5"/>
  <c r="L586" i="5"/>
  <c r="AT586" i="5"/>
  <c r="K586" i="5"/>
  <c r="AD586" i="5"/>
  <c r="AQ586" i="5"/>
  <c r="AN586" i="5"/>
  <c r="AB586" i="5"/>
  <c r="BH551" i="5"/>
  <c r="AZ551" i="5"/>
  <c r="AR551" i="5"/>
  <c r="AJ551" i="5"/>
  <c r="AB551" i="5"/>
  <c r="L551" i="5"/>
  <c r="BG551" i="5"/>
  <c r="AY551" i="5"/>
  <c r="AQ551" i="5"/>
  <c r="AI551" i="5"/>
  <c r="AA551" i="5"/>
  <c r="K551" i="5"/>
  <c r="BK551" i="5"/>
  <c r="BC551" i="5"/>
  <c r="AU551" i="5"/>
  <c r="AM551" i="5"/>
  <c r="AE551" i="5"/>
  <c r="W551" i="5"/>
  <c r="O551" i="5"/>
  <c r="G551" i="5"/>
  <c r="BD551" i="5"/>
  <c r="AP551" i="5"/>
  <c r="AD551" i="5"/>
  <c r="Q551" i="5"/>
  <c r="BN551" i="5"/>
  <c r="BB551" i="5"/>
  <c r="AO551" i="5"/>
  <c r="AC551" i="5"/>
  <c r="P551" i="5"/>
  <c r="BI551" i="5"/>
  <c r="AV551" i="5"/>
  <c r="AH551" i="5"/>
  <c r="I551" i="5"/>
  <c r="AX551" i="5"/>
  <c r="AF551" i="5"/>
  <c r="J551" i="5"/>
  <c r="AW551" i="5"/>
  <c r="Z551" i="5"/>
  <c r="H551" i="5"/>
  <c r="BE551" i="5"/>
  <c r="AK551" i="5"/>
  <c r="N551" i="5"/>
  <c r="BF551" i="5"/>
  <c r="X551" i="5"/>
  <c r="BA551" i="5"/>
  <c r="AT551" i="5"/>
  <c r="AS551" i="5"/>
  <c r="M551" i="5"/>
  <c r="AN551" i="5"/>
  <c r="BM551" i="5"/>
  <c r="AL551" i="5"/>
  <c r="BL551" i="5"/>
  <c r="AG551" i="5"/>
  <c r="Y551" i="5"/>
  <c r="BJ551" i="5"/>
  <c r="BH575" i="5"/>
  <c r="AZ575" i="5"/>
  <c r="AJ575" i="5"/>
  <c r="AB575" i="5"/>
  <c r="T575" i="5"/>
  <c r="L575" i="5"/>
  <c r="BF575" i="5"/>
  <c r="AW575" i="5"/>
  <c r="AN575" i="5"/>
  <c r="AE575" i="5"/>
  <c r="V575" i="5"/>
  <c r="M575" i="5"/>
  <c r="BN575" i="5"/>
  <c r="BE575" i="5"/>
  <c r="AV575" i="5"/>
  <c r="AM575" i="5"/>
  <c r="AD575" i="5"/>
  <c r="U575" i="5"/>
  <c r="K575" i="5"/>
  <c r="BJ575" i="5"/>
  <c r="BA575" i="5"/>
  <c r="AH575" i="5"/>
  <c r="Y575" i="5"/>
  <c r="P575" i="5"/>
  <c r="G575" i="5"/>
  <c r="BG575" i="5"/>
  <c r="AC575" i="5"/>
  <c r="O575" i="5"/>
  <c r="BD575" i="5"/>
  <c r="AA575" i="5"/>
  <c r="N575" i="5"/>
  <c r="BC575" i="5"/>
  <c r="AO575" i="5"/>
  <c r="Z575" i="5"/>
  <c r="BL575" i="5"/>
  <c r="AX575" i="5"/>
  <c r="AI575" i="5"/>
  <c r="S575" i="5"/>
  <c r="AY575" i="5"/>
  <c r="W575" i="5"/>
  <c r="AU575" i="5"/>
  <c r="R575" i="5"/>
  <c r="Q575" i="5"/>
  <c r="AL575" i="5"/>
  <c r="J575" i="5"/>
  <c r="BI575" i="5"/>
  <c r="AF575" i="5"/>
  <c r="I575" i="5"/>
  <c r="H575" i="5"/>
  <c r="BM575" i="5"/>
  <c r="BK575" i="5"/>
  <c r="BB575" i="5"/>
  <c r="AK575" i="5"/>
  <c r="AG575" i="5"/>
  <c r="X575" i="5"/>
  <c r="AW18" i="7" a="1"/>
  <c r="AW18" i="7" s="1"/>
  <c r="T18" i="7" a="1"/>
  <c r="T18" i="7" s="1"/>
  <c r="Z18" i="7" a="1"/>
  <c r="Z18" i="7" s="1"/>
  <c r="BI280" i="5"/>
  <c r="BI373" i="5"/>
  <c r="BA373" i="5"/>
  <c r="AS373" i="5"/>
  <c r="AK373" i="5"/>
  <c r="U373" i="5"/>
  <c r="M373" i="5"/>
  <c r="BL373" i="5"/>
  <c r="BC373" i="5"/>
  <c r="AT373" i="5"/>
  <c r="AJ373" i="5"/>
  <c r="AA373" i="5"/>
  <c r="R373" i="5"/>
  <c r="I373" i="5"/>
  <c r="BK373" i="5"/>
  <c r="BB373" i="5"/>
  <c r="AR373" i="5"/>
  <c r="AI373" i="5"/>
  <c r="Z373" i="5"/>
  <c r="Q373" i="5"/>
  <c r="H373" i="5"/>
  <c r="BJ373" i="5"/>
  <c r="AX373" i="5"/>
  <c r="AM373" i="5"/>
  <c r="Y373" i="5"/>
  <c r="N373" i="5"/>
  <c r="BH373" i="5"/>
  <c r="AW373" i="5"/>
  <c r="AL373" i="5"/>
  <c r="X373" i="5"/>
  <c r="L373" i="5"/>
  <c r="BG373" i="5"/>
  <c r="AV373" i="5"/>
  <c r="AH373" i="5"/>
  <c r="W373" i="5"/>
  <c r="K373" i="5"/>
  <c r="BF373" i="5"/>
  <c r="AU373" i="5"/>
  <c r="V373" i="5"/>
  <c r="J373" i="5"/>
  <c r="BE373" i="5"/>
  <c r="AQ373" i="5"/>
  <c r="T373" i="5"/>
  <c r="G373" i="5"/>
  <c r="BD373" i="5"/>
  <c r="AP373" i="5"/>
  <c r="AE373" i="5"/>
  <c r="S373" i="5"/>
  <c r="BN373" i="5"/>
  <c r="P373" i="5"/>
  <c r="BM373" i="5"/>
  <c r="O373" i="5"/>
  <c r="AZ373" i="5"/>
  <c r="AY373" i="5"/>
  <c r="AO373" i="5"/>
  <c r="AN373" i="5"/>
  <c r="AD373" i="5"/>
  <c r="AB373" i="5"/>
  <c r="V302" i="5"/>
  <c r="BI341" i="5"/>
  <c r="AP323" i="5"/>
  <c r="D592" i="5"/>
  <c r="BI592" i="5" s="1"/>
  <c r="D584" i="5"/>
  <c r="AZ584" i="5" s="1"/>
  <c r="D576" i="5"/>
  <c r="D568" i="5"/>
  <c r="AL568" i="5" s="1"/>
  <c r="D593" i="5"/>
  <c r="BI593" i="5" s="1"/>
  <c r="D597" i="5"/>
  <c r="BN597" i="5" s="1"/>
  <c r="D594" i="5"/>
  <c r="BK594" i="5" s="1"/>
  <c r="D586" i="5"/>
  <c r="BC586" i="5" s="1"/>
  <c r="D577" i="5"/>
  <c r="AR577" i="5" s="1"/>
  <c r="D567" i="5"/>
  <c r="AK567" i="5" s="1"/>
  <c r="D560" i="5"/>
  <c r="AA560" i="5" s="1"/>
  <c r="D552" i="5"/>
  <c r="T552" i="5" s="1"/>
  <c r="D544" i="5"/>
  <c r="K544" i="5" s="1"/>
  <c r="D595" i="5"/>
  <c r="BM595" i="5" s="1"/>
  <c r="D578" i="5"/>
  <c r="AS578" i="5" s="1"/>
  <c r="D569" i="5"/>
  <c r="AN569" i="5" s="1"/>
  <c r="D561" i="5"/>
  <c r="AF561" i="5" s="1"/>
  <c r="D553" i="5"/>
  <c r="D545" i="5"/>
  <c r="M545" i="5" s="1"/>
  <c r="D590" i="5"/>
  <c r="BG590" i="5" s="1"/>
  <c r="D582" i="5"/>
  <c r="AZ582" i="5" s="1"/>
  <c r="D573" i="5"/>
  <c r="AO573" i="5" s="1"/>
  <c r="D564" i="5"/>
  <c r="AF564" i="5" s="1"/>
  <c r="D557" i="5"/>
  <c r="AB557" i="5" s="1"/>
  <c r="D549" i="5"/>
  <c r="P549" i="5" s="1"/>
  <c r="D541" i="5"/>
  <c r="J541" i="5" s="1"/>
  <c r="D599" i="5"/>
  <c r="D598" i="5"/>
  <c r="D587" i="5"/>
  <c r="BD587" i="5" s="1"/>
  <c r="D574" i="5"/>
  <c r="AS574" i="5" s="1"/>
  <c r="D551" i="5"/>
  <c r="S551" i="5" s="1"/>
  <c r="D596" i="5"/>
  <c r="BM596" i="5" s="1"/>
  <c r="D580" i="5"/>
  <c r="AY580" i="5" s="1"/>
  <c r="D570" i="5"/>
  <c r="AM570" i="5" s="1"/>
  <c r="D554" i="5"/>
  <c r="W554" i="5" s="1"/>
  <c r="D583" i="5"/>
  <c r="D591" i="5"/>
  <c r="BF591" i="5" s="1"/>
  <c r="D588" i="5"/>
  <c r="BC588" i="5" s="1"/>
  <c r="D585" i="5"/>
  <c r="BD585" i="5" s="1"/>
  <c r="D572" i="5"/>
  <c r="AQ572" i="5" s="1"/>
  <c r="D559" i="5"/>
  <c r="D547" i="5"/>
  <c r="N547" i="5" s="1"/>
  <c r="D566" i="5"/>
  <c r="D589" i="5"/>
  <c r="D563" i="5"/>
  <c r="AD563" i="5" s="1"/>
  <c r="D562" i="5"/>
  <c r="AG562" i="5" s="1"/>
  <c r="D575" i="5"/>
  <c r="AP575" i="5" s="1"/>
  <c r="D558" i="5"/>
  <c r="AC558" i="5" s="1"/>
  <c r="D556" i="5"/>
  <c r="Z556" i="5" s="1"/>
  <c r="D543" i="5"/>
  <c r="M543" i="5" s="1"/>
  <c r="D571" i="5"/>
  <c r="AL571" i="5" s="1"/>
  <c r="D477" i="5"/>
  <c r="D540" i="5" s="1"/>
  <c r="D565" i="5"/>
  <c r="AI565" i="5" s="1"/>
  <c r="D546" i="5"/>
  <c r="P546" i="5" s="1"/>
  <c r="D548" i="5"/>
  <c r="S548" i="5" s="1"/>
  <c r="D550" i="5"/>
  <c r="T550" i="5" s="1"/>
  <c r="D581" i="5"/>
  <c r="D555" i="5"/>
  <c r="V555" i="5" s="1"/>
  <c r="D542" i="5"/>
  <c r="L542" i="5" s="1"/>
  <c r="D579" i="5"/>
  <c r="AT579" i="5" s="1"/>
  <c r="AT266" i="5"/>
  <c r="R237" i="5"/>
  <c r="AZ272" i="5"/>
  <c r="BA272" i="5" s="1"/>
  <c r="AK257" i="5"/>
  <c r="AA246" i="5"/>
  <c r="P235" i="5"/>
  <c r="AN260" i="5"/>
  <c r="AC310" i="5"/>
  <c r="BK283" i="5"/>
  <c r="I290" i="5"/>
  <c r="W304" i="5"/>
  <c r="X243" i="5" s="1"/>
  <c r="BL384" i="5"/>
  <c r="BD384" i="5"/>
  <c r="AV384" i="5"/>
  <c r="AN384" i="5"/>
  <c r="AF384" i="5"/>
  <c r="X384" i="5"/>
  <c r="P384" i="5"/>
  <c r="H384" i="5"/>
  <c r="BK384" i="5"/>
  <c r="BC384" i="5"/>
  <c r="AU384" i="5"/>
  <c r="AM384" i="5"/>
  <c r="AE384" i="5"/>
  <c r="W384" i="5"/>
  <c r="O384" i="5"/>
  <c r="G384" i="5"/>
  <c r="BE384" i="5"/>
  <c r="AI384" i="5"/>
  <c r="Y384" i="5"/>
  <c r="M384" i="5"/>
  <c r="BN384" i="5"/>
  <c r="BB384" i="5"/>
  <c r="AH384" i="5"/>
  <c r="V384" i="5"/>
  <c r="L384" i="5"/>
  <c r="BG384" i="5"/>
  <c r="AQ384" i="5"/>
  <c r="AC384" i="5"/>
  <c r="Q384" i="5"/>
  <c r="BF384" i="5"/>
  <c r="AB384" i="5"/>
  <c r="N384" i="5"/>
  <c r="BA384" i="5"/>
  <c r="AO384" i="5"/>
  <c r="AA384" i="5"/>
  <c r="K384" i="5"/>
  <c r="AZ384" i="5"/>
  <c r="AL384" i="5"/>
  <c r="Z384" i="5"/>
  <c r="J384" i="5"/>
  <c r="BM384" i="5"/>
  <c r="AY384" i="5"/>
  <c r="AK384" i="5"/>
  <c r="U384" i="5"/>
  <c r="I384" i="5"/>
  <c r="BJ384" i="5"/>
  <c r="AX384" i="5"/>
  <c r="AJ384" i="5"/>
  <c r="T384" i="5"/>
  <c r="S384" i="5"/>
  <c r="R384" i="5"/>
  <c r="BI384" i="5"/>
  <c r="BH384" i="5"/>
  <c r="AW384" i="5"/>
  <c r="AT384" i="5"/>
  <c r="AG384" i="5"/>
  <c r="AD384" i="5"/>
  <c r="BI279" i="5"/>
  <c r="J289" i="5"/>
  <c r="AZ271" i="5"/>
  <c r="BG278" i="5"/>
  <c r="BM285" i="5"/>
  <c r="BN346" i="5" s="1"/>
  <c r="AF313" i="5"/>
  <c r="AI316" i="5"/>
  <c r="BI381" i="5"/>
  <c r="BA381" i="5"/>
  <c r="AS381" i="5"/>
  <c r="AC381" i="5"/>
  <c r="U381" i="5"/>
  <c r="M381" i="5"/>
  <c r="BK381" i="5"/>
  <c r="BB381" i="5"/>
  <c r="AR381" i="5"/>
  <c r="AI381" i="5"/>
  <c r="Z381" i="5"/>
  <c r="Q381" i="5"/>
  <c r="H381" i="5"/>
  <c r="BJ381" i="5"/>
  <c r="AZ381" i="5"/>
  <c r="AQ381" i="5"/>
  <c r="AH381" i="5"/>
  <c r="Y381" i="5"/>
  <c r="P381" i="5"/>
  <c r="G381" i="5"/>
  <c r="BF381" i="5"/>
  <c r="AU381" i="5"/>
  <c r="AG381" i="5"/>
  <c r="V381" i="5"/>
  <c r="J381" i="5"/>
  <c r="BE381" i="5"/>
  <c r="AT381" i="5"/>
  <c r="AF381" i="5"/>
  <c r="T381" i="5"/>
  <c r="I381" i="5"/>
  <c r="BD381" i="5"/>
  <c r="AP381" i="5"/>
  <c r="AE381" i="5"/>
  <c r="S381" i="5"/>
  <c r="BN381" i="5"/>
  <c r="BC381" i="5"/>
  <c r="AO381" i="5"/>
  <c r="AD381" i="5"/>
  <c r="R381" i="5"/>
  <c r="BM381" i="5"/>
  <c r="AY381" i="5"/>
  <c r="AB381" i="5"/>
  <c r="O381" i="5"/>
  <c r="BL381" i="5"/>
  <c r="AX381" i="5"/>
  <c r="AM381" i="5"/>
  <c r="AA381" i="5"/>
  <c r="N381" i="5"/>
  <c r="AW381" i="5"/>
  <c r="AV381" i="5"/>
  <c r="AJ381" i="5"/>
  <c r="X381" i="5"/>
  <c r="W381" i="5"/>
  <c r="BH381" i="5"/>
  <c r="L381" i="5"/>
  <c r="BG381" i="5"/>
  <c r="K381" i="5"/>
  <c r="BJ370" i="5"/>
  <c r="BB370" i="5"/>
  <c r="AT370" i="5"/>
  <c r="AL370" i="5"/>
  <c r="V370" i="5"/>
  <c r="N370" i="5"/>
  <c r="BI370" i="5"/>
  <c r="BA370" i="5"/>
  <c r="AS370" i="5"/>
  <c r="AK370" i="5"/>
  <c r="U370" i="5"/>
  <c r="M370" i="5"/>
  <c r="BF370" i="5"/>
  <c r="AV370" i="5"/>
  <c r="AJ370" i="5"/>
  <c r="Z370" i="5"/>
  <c r="P370" i="5"/>
  <c r="BE370" i="5"/>
  <c r="AU370" i="5"/>
  <c r="AI370" i="5"/>
  <c r="Y370" i="5"/>
  <c r="O370" i="5"/>
  <c r="BN370" i="5"/>
  <c r="BD370" i="5"/>
  <c r="AR370" i="5"/>
  <c r="AH370" i="5"/>
  <c r="X370" i="5"/>
  <c r="L370" i="5"/>
  <c r="BM370" i="5"/>
  <c r="BC370" i="5"/>
  <c r="AQ370" i="5"/>
  <c r="AG370" i="5"/>
  <c r="W370" i="5"/>
  <c r="K370" i="5"/>
  <c r="BL370" i="5"/>
  <c r="AZ370" i="5"/>
  <c r="AP370" i="5"/>
  <c r="AF370" i="5"/>
  <c r="T370" i="5"/>
  <c r="J370" i="5"/>
  <c r="BK370" i="5"/>
  <c r="AY370" i="5"/>
  <c r="AO370" i="5"/>
  <c r="S370" i="5"/>
  <c r="I370" i="5"/>
  <c r="BH370" i="5"/>
  <c r="R370" i="5"/>
  <c r="BG370" i="5"/>
  <c r="Q370" i="5"/>
  <c r="AX370" i="5"/>
  <c r="H370" i="5"/>
  <c r="AW370" i="5"/>
  <c r="G370" i="5"/>
  <c r="AN370" i="5"/>
  <c r="AM370" i="5"/>
  <c r="AB370" i="5"/>
  <c r="BN378" i="5"/>
  <c r="BF378" i="5"/>
  <c r="AX378" i="5"/>
  <c r="AP378" i="5"/>
  <c r="AH378" i="5"/>
  <c r="Z378" i="5"/>
  <c r="R378" i="5"/>
  <c r="J378" i="5"/>
  <c r="BH378" i="5"/>
  <c r="AY378" i="5"/>
  <c r="AO378" i="5"/>
  <c r="AF378" i="5"/>
  <c r="W378" i="5"/>
  <c r="N378" i="5"/>
  <c r="BG378" i="5"/>
  <c r="AW378" i="5"/>
  <c r="AN378" i="5"/>
  <c r="AE378" i="5"/>
  <c r="V378" i="5"/>
  <c r="M378" i="5"/>
  <c r="BL378" i="5"/>
  <c r="BA378" i="5"/>
  <c r="AM378" i="5"/>
  <c r="AB378" i="5"/>
  <c r="P378" i="5"/>
  <c r="BK378" i="5"/>
  <c r="AZ378" i="5"/>
  <c r="AL378" i="5"/>
  <c r="AA378" i="5"/>
  <c r="O378" i="5"/>
  <c r="BJ378" i="5"/>
  <c r="AV378" i="5"/>
  <c r="Y378" i="5"/>
  <c r="L378" i="5"/>
  <c r="BI378" i="5"/>
  <c r="AU378" i="5"/>
  <c r="AJ378" i="5"/>
  <c r="X378" i="5"/>
  <c r="K378" i="5"/>
  <c r="BE378" i="5"/>
  <c r="AT378" i="5"/>
  <c r="U378" i="5"/>
  <c r="I378" i="5"/>
  <c r="BD378" i="5"/>
  <c r="AS378" i="5"/>
  <c r="AG378" i="5"/>
  <c r="T378" i="5"/>
  <c r="H378" i="5"/>
  <c r="AR378" i="5"/>
  <c r="AQ378" i="5"/>
  <c r="AD378" i="5"/>
  <c r="AC378" i="5"/>
  <c r="S378" i="5"/>
  <c r="BM378" i="5"/>
  <c r="Q378" i="5"/>
  <c r="BC378" i="5"/>
  <c r="G378" i="5"/>
  <c r="BB378" i="5"/>
  <c r="BF410" i="5"/>
  <c r="AX410" i="5"/>
  <c r="AP410" i="5"/>
  <c r="AH410" i="5"/>
  <c r="Z410" i="5"/>
  <c r="R410" i="5"/>
  <c r="J410" i="5"/>
  <c r="BM410" i="5"/>
  <c r="BE410" i="5"/>
  <c r="AW410" i="5"/>
  <c r="AO410" i="5"/>
  <c r="AG410" i="5"/>
  <c r="Y410" i="5"/>
  <c r="Q410" i="5"/>
  <c r="I410" i="5"/>
  <c r="BI410" i="5"/>
  <c r="BA410" i="5"/>
  <c r="AS410" i="5"/>
  <c r="AK410" i="5"/>
  <c r="AC410" i="5"/>
  <c r="U410" i="5"/>
  <c r="M410" i="5"/>
  <c r="BC410" i="5"/>
  <c r="AQ410" i="5"/>
  <c r="AD410" i="5"/>
  <c r="P410" i="5"/>
  <c r="BB410" i="5"/>
  <c r="AN410" i="5"/>
  <c r="AB410" i="5"/>
  <c r="O410" i="5"/>
  <c r="BL410" i="5"/>
  <c r="AZ410" i="5"/>
  <c r="AM410" i="5"/>
  <c r="AA410" i="5"/>
  <c r="N410" i="5"/>
  <c r="BK410" i="5"/>
  <c r="AY410" i="5"/>
  <c r="AL410" i="5"/>
  <c r="X410" i="5"/>
  <c r="L410" i="5"/>
  <c r="BJ410" i="5"/>
  <c r="AV410" i="5"/>
  <c r="AJ410" i="5"/>
  <c r="W410" i="5"/>
  <c r="K410" i="5"/>
  <c r="BG410" i="5"/>
  <c r="AT410" i="5"/>
  <c r="AF410" i="5"/>
  <c r="T410" i="5"/>
  <c r="G410" i="5"/>
  <c r="AE410" i="5"/>
  <c r="V410" i="5"/>
  <c r="S410" i="5"/>
  <c r="BH410" i="5"/>
  <c r="H410" i="5"/>
  <c r="BD410" i="5"/>
  <c r="AU410" i="5"/>
  <c r="AR410" i="5"/>
  <c r="AI410" i="5"/>
  <c r="BH396" i="5"/>
  <c r="AR396" i="5"/>
  <c r="AJ396" i="5"/>
  <c r="AB396" i="5"/>
  <c r="T396" i="5"/>
  <c r="L396" i="5"/>
  <c r="BG396" i="5"/>
  <c r="AY396" i="5"/>
  <c r="AQ396" i="5"/>
  <c r="AI396" i="5"/>
  <c r="AA396" i="5"/>
  <c r="S396" i="5"/>
  <c r="K396" i="5"/>
  <c r="BE396" i="5"/>
  <c r="AU396" i="5"/>
  <c r="AK396" i="5"/>
  <c r="Y396" i="5"/>
  <c r="O396" i="5"/>
  <c r="BN396" i="5"/>
  <c r="BD396" i="5"/>
  <c r="AT396" i="5"/>
  <c r="AH396" i="5"/>
  <c r="X396" i="5"/>
  <c r="N396" i="5"/>
  <c r="BI396" i="5"/>
  <c r="AW396" i="5"/>
  <c r="AM396" i="5"/>
  <c r="AC396" i="5"/>
  <c r="Q396" i="5"/>
  <c r="G396" i="5"/>
  <c r="BF396" i="5"/>
  <c r="AO396" i="5"/>
  <c r="W396" i="5"/>
  <c r="H396" i="5"/>
  <c r="BC396" i="5"/>
  <c r="AN396" i="5"/>
  <c r="V396" i="5"/>
  <c r="BB396" i="5"/>
  <c r="AL396" i="5"/>
  <c r="U396" i="5"/>
  <c r="AG396" i="5"/>
  <c r="R396" i="5"/>
  <c r="BM396" i="5"/>
  <c r="AX396" i="5"/>
  <c r="AF396" i="5"/>
  <c r="P396" i="5"/>
  <c r="BL396" i="5"/>
  <c r="AV396" i="5"/>
  <c r="AE396" i="5"/>
  <c r="M396" i="5"/>
  <c r="BK396" i="5"/>
  <c r="BJ396" i="5"/>
  <c r="AS396" i="5"/>
  <c r="AP396" i="5"/>
  <c r="AD396" i="5"/>
  <c r="Z396" i="5"/>
  <c r="J396" i="5"/>
  <c r="I396" i="5"/>
  <c r="W18" i="7" a="1"/>
  <c r="W18" i="7" s="1"/>
  <c r="BJ192" i="5"/>
  <c r="BB192" i="5"/>
  <c r="AT192" i="5"/>
  <c r="AD192" i="5"/>
  <c r="V192" i="5"/>
  <c r="N192" i="5"/>
  <c r="BI192" i="5"/>
  <c r="BA192" i="5"/>
  <c r="AS192" i="5"/>
  <c r="AK192" i="5"/>
  <c r="AC192" i="5"/>
  <c r="U192" i="5"/>
  <c r="M192" i="5"/>
  <c r="BE192" i="5"/>
  <c r="AU192" i="5"/>
  <c r="AI192" i="5"/>
  <c r="Y192" i="5"/>
  <c r="O192" i="5"/>
  <c r="BN192" i="5"/>
  <c r="BD192" i="5"/>
  <c r="AR192" i="5"/>
  <c r="AH192" i="5"/>
  <c r="X192" i="5"/>
  <c r="L192" i="5"/>
  <c r="BM192" i="5"/>
  <c r="BC192" i="5"/>
  <c r="AQ192" i="5"/>
  <c r="AG192" i="5"/>
  <c r="W192" i="5"/>
  <c r="K192" i="5"/>
  <c r="BL192" i="5"/>
  <c r="AZ192" i="5"/>
  <c r="AP192" i="5"/>
  <c r="AF192" i="5"/>
  <c r="T192" i="5"/>
  <c r="J192" i="5"/>
  <c r="BK192" i="5"/>
  <c r="AY192" i="5"/>
  <c r="AO192" i="5"/>
  <c r="AE192" i="5"/>
  <c r="S192" i="5"/>
  <c r="I192" i="5"/>
  <c r="BH192" i="5"/>
  <c r="AX192" i="5"/>
  <c r="AB192" i="5"/>
  <c r="R192" i="5"/>
  <c r="H192" i="5"/>
  <c r="BG192" i="5"/>
  <c r="AW192" i="5"/>
  <c r="AA192" i="5"/>
  <c r="Q192" i="5"/>
  <c r="G192" i="5"/>
  <c r="BF192" i="5"/>
  <c r="AV192" i="5"/>
  <c r="AJ192" i="5"/>
  <c r="Z192" i="5"/>
  <c r="P192" i="5"/>
  <c r="BG215" i="5"/>
  <c r="AY215" i="5"/>
  <c r="AQ215" i="5"/>
  <c r="AI215" i="5"/>
  <c r="AA215" i="5"/>
  <c r="S215" i="5"/>
  <c r="K215" i="5"/>
  <c r="BB215" i="5"/>
  <c r="AS215" i="5"/>
  <c r="AJ215" i="5"/>
  <c r="Z215" i="5"/>
  <c r="Q215" i="5"/>
  <c r="H215" i="5"/>
  <c r="BA215" i="5"/>
  <c r="AR215" i="5"/>
  <c r="AH215" i="5"/>
  <c r="Y215" i="5"/>
  <c r="P215" i="5"/>
  <c r="G215" i="5"/>
  <c r="BL215" i="5"/>
  <c r="AX215" i="5"/>
  <c r="AM215" i="5"/>
  <c r="AB215" i="5"/>
  <c r="N215" i="5"/>
  <c r="AW215" i="5"/>
  <c r="AL215" i="5"/>
  <c r="X215" i="5"/>
  <c r="M215" i="5"/>
  <c r="BH215" i="5"/>
  <c r="AV215" i="5"/>
  <c r="AK215" i="5"/>
  <c r="W215" i="5"/>
  <c r="L215" i="5"/>
  <c r="BF215" i="5"/>
  <c r="AU215" i="5"/>
  <c r="AG215" i="5"/>
  <c r="V215" i="5"/>
  <c r="J215" i="5"/>
  <c r="BE215" i="5"/>
  <c r="AT215" i="5"/>
  <c r="AF215" i="5"/>
  <c r="U215" i="5"/>
  <c r="I215" i="5"/>
  <c r="BD215" i="5"/>
  <c r="AP215" i="5"/>
  <c r="AE215" i="5"/>
  <c r="T215" i="5"/>
  <c r="BN215" i="5"/>
  <c r="BC215" i="5"/>
  <c r="AO215" i="5"/>
  <c r="AD215" i="5"/>
  <c r="R215" i="5"/>
  <c r="AC215" i="5"/>
  <c r="O215" i="5"/>
  <c r="BM215" i="5"/>
  <c r="AZ215" i="5"/>
  <c r="AN215" i="5"/>
  <c r="BJ210" i="5"/>
  <c r="BB210" i="5"/>
  <c r="AT210" i="5"/>
  <c r="AL210" i="5"/>
  <c r="AD210" i="5"/>
  <c r="V210" i="5"/>
  <c r="N210" i="5"/>
  <c r="AW210" i="5"/>
  <c r="AN210" i="5"/>
  <c r="AE210" i="5"/>
  <c r="U210" i="5"/>
  <c r="L210" i="5"/>
  <c r="BN210" i="5"/>
  <c r="AV210" i="5"/>
  <c r="AM210" i="5"/>
  <c r="AC210" i="5"/>
  <c r="T210" i="5"/>
  <c r="K210" i="5"/>
  <c r="BI210" i="5"/>
  <c r="AX210" i="5"/>
  <c r="AJ210" i="5"/>
  <c r="Y210" i="5"/>
  <c r="M210" i="5"/>
  <c r="BH210" i="5"/>
  <c r="AU210" i="5"/>
  <c r="AI210" i="5"/>
  <c r="X210" i="5"/>
  <c r="J210" i="5"/>
  <c r="BG210" i="5"/>
  <c r="AS210" i="5"/>
  <c r="AH210" i="5"/>
  <c r="W210" i="5"/>
  <c r="I210" i="5"/>
  <c r="AR210" i="5"/>
  <c r="AG210" i="5"/>
  <c r="S210" i="5"/>
  <c r="H210" i="5"/>
  <c r="BC210" i="5"/>
  <c r="AQ210" i="5"/>
  <c r="AF210" i="5"/>
  <c r="R210" i="5"/>
  <c r="G210" i="5"/>
  <c r="BM210" i="5"/>
  <c r="BA210" i="5"/>
  <c r="AP210" i="5"/>
  <c r="AB210" i="5"/>
  <c r="Q210" i="5"/>
  <c r="BL210" i="5"/>
  <c r="AZ210" i="5"/>
  <c r="AO210" i="5"/>
  <c r="AA210" i="5"/>
  <c r="P210" i="5"/>
  <c r="AY210" i="5"/>
  <c r="AK210" i="5"/>
  <c r="Z210" i="5"/>
  <c r="O210" i="5"/>
  <c r="BK210" i="5"/>
  <c r="BH208" i="5"/>
  <c r="AZ208" i="5"/>
  <c r="AR208" i="5"/>
  <c r="BM208" i="5"/>
  <c r="AU208" i="5"/>
  <c r="AL208" i="5"/>
  <c r="AD208" i="5"/>
  <c r="V208" i="5"/>
  <c r="N208" i="5"/>
  <c r="BL208" i="5"/>
  <c r="AT208" i="5"/>
  <c r="AK208" i="5"/>
  <c r="AC208" i="5"/>
  <c r="U208" i="5"/>
  <c r="M208" i="5"/>
  <c r="BN208" i="5"/>
  <c r="BA208" i="5"/>
  <c r="AO208" i="5"/>
  <c r="AE208" i="5"/>
  <c r="S208" i="5"/>
  <c r="I208" i="5"/>
  <c r="BK208" i="5"/>
  <c r="AY208" i="5"/>
  <c r="AN208" i="5"/>
  <c r="AB208" i="5"/>
  <c r="R208" i="5"/>
  <c r="H208" i="5"/>
  <c r="BJ208" i="5"/>
  <c r="AX208" i="5"/>
  <c r="AM208" i="5"/>
  <c r="AA208" i="5"/>
  <c r="Q208" i="5"/>
  <c r="G208" i="5"/>
  <c r="BI208" i="5"/>
  <c r="AW208" i="5"/>
  <c r="AJ208" i="5"/>
  <c r="Z208" i="5"/>
  <c r="P208" i="5"/>
  <c r="BG208" i="5"/>
  <c r="AV208" i="5"/>
  <c r="AI208" i="5"/>
  <c r="Y208" i="5"/>
  <c r="O208" i="5"/>
  <c r="BF208" i="5"/>
  <c r="AS208" i="5"/>
  <c r="AH208" i="5"/>
  <c r="X208" i="5"/>
  <c r="L208" i="5"/>
  <c r="BE208" i="5"/>
  <c r="AQ208" i="5"/>
  <c r="AG208" i="5"/>
  <c r="W208" i="5"/>
  <c r="K208" i="5"/>
  <c r="AP208" i="5"/>
  <c r="AF208" i="5"/>
  <c r="T208" i="5"/>
  <c r="J208" i="5"/>
  <c r="BL179" i="5"/>
  <c r="BD179" i="5"/>
  <c r="AV179" i="5"/>
  <c r="AN179" i="5"/>
  <c r="AF179" i="5"/>
  <c r="X179" i="5"/>
  <c r="P179" i="5"/>
  <c r="H179" i="5"/>
  <c r="BI179" i="5"/>
  <c r="AZ179" i="5"/>
  <c r="AQ179" i="5"/>
  <c r="AH179" i="5"/>
  <c r="O179" i="5"/>
  <c r="BH179" i="5"/>
  <c r="AY179" i="5"/>
  <c r="AP179" i="5"/>
  <c r="AG179" i="5"/>
  <c r="W179" i="5"/>
  <c r="N179" i="5"/>
  <c r="BG179" i="5"/>
  <c r="AX179" i="5"/>
  <c r="AO179" i="5"/>
  <c r="AE179" i="5"/>
  <c r="V179" i="5"/>
  <c r="M179" i="5"/>
  <c r="BF179" i="5"/>
  <c r="AW179" i="5"/>
  <c r="AM179" i="5"/>
  <c r="AD179" i="5"/>
  <c r="U179" i="5"/>
  <c r="L179" i="5"/>
  <c r="BN179" i="5"/>
  <c r="BE179" i="5"/>
  <c r="AU179" i="5"/>
  <c r="AL179" i="5"/>
  <c r="AC179" i="5"/>
  <c r="T179" i="5"/>
  <c r="K179" i="5"/>
  <c r="BM179" i="5"/>
  <c r="BC179" i="5"/>
  <c r="AT179" i="5"/>
  <c r="AK179" i="5"/>
  <c r="AB179" i="5"/>
  <c r="S179" i="5"/>
  <c r="J179" i="5"/>
  <c r="BK179" i="5"/>
  <c r="BB179" i="5"/>
  <c r="AS179" i="5"/>
  <c r="AJ179" i="5"/>
  <c r="R179" i="5"/>
  <c r="I179" i="5"/>
  <c r="BJ179" i="5"/>
  <c r="BA179" i="5"/>
  <c r="AR179" i="5"/>
  <c r="AI179" i="5"/>
  <c r="Q179" i="5"/>
  <c r="G179" i="5"/>
  <c r="BK178" i="5"/>
  <c r="BC178" i="5"/>
  <c r="AU178" i="5"/>
  <c r="AM178" i="5"/>
  <c r="AE178" i="5"/>
  <c r="W178" i="5"/>
  <c r="O178" i="5"/>
  <c r="G178" i="5"/>
  <c r="BH178" i="5"/>
  <c r="AY178" i="5"/>
  <c r="AP178" i="5"/>
  <c r="AG178" i="5"/>
  <c r="N178" i="5"/>
  <c r="BG178" i="5"/>
  <c r="AX178" i="5"/>
  <c r="AO178" i="5"/>
  <c r="AF178" i="5"/>
  <c r="V178" i="5"/>
  <c r="M178" i="5"/>
  <c r="BF178" i="5"/>
  <c r="AW178" i="5"/>
  <c r="AN178" i="5"/>
  <c r="AD178" i="5"/>
  <c r="U178" i="5"/>
  <c r="L178" i="5"/>
  <c r="BN178" i="5"/>
  <c r="BE178" i="5"/>
  <c r="AV178" i="5"/>
  <c r="AL178" i="5"/>
  <c r="AC178" i="5"/>
  <c r="T178" i="5"/>
  <c r="K178" i="5"/>
  <c r="BM178" i="5"/>
  <c r="BD178" i="5"/>
  <c r="AT178" i="5"/>
  <c r="AK178" i="5"/>
  <c r="AB178" i="5"/>
  <c r="S178" i="5"/>
  <c r="J178" i="5"/>
  <c r="BL178" i="5"/>
  <c r="BB178" i="5"/>
  <c r="AS178" i="5"/>
  <c r="AJ178" i="5"/>
  <c r="AA178" i="5"/>
  <c r="R178" i="5"/>
  <c r="I178" i="5"/>
  <c r="BJ178" i="5"/>
  <c r="BA178" i="5"/>
  <c r="AR178" i="5"/>
  <c r="AI178" i="5"/>
  <c r="Q178" i="5"/>
  <c r="H178" i="5"/>
  <c r="AZ178" i="5"/>
  <c r="AQ178" i="5"/>
  <c r="AH178" i="5"/>
  <c r="P178" i="5"/>
  <c r="BI178" i="5"/>
  <c r="BK186" i="5"/>
  <c r="BC186" i="5"/>
  <c r="AU186" i="5"/>
  <c r="AM186" i="5"/>
  <c r="AE186" i="5"/>
  <c r="W186" i="5"/>
  <c r="O186" i="5"/>
  <c r="G186" i="5"/>
  <c r="BG186" i="5"/>
  <c r="AX186" i="5"/>
  <c r="AO186" i="5"/>
  <c r="V186" i="5"/>
  <c r="M186" i="5"/>
  <c r="BF186" i="5"/>
  <c r="AW186" i="5"/>
  <c r="AN186" i="5"/>
  <c r="AD186" i="5"/>
  <c r="U186" i="5"/>
  <c r="L186" i="5"/>
  <c r="BN186" i="5"/>
  <c r="BE186" i="5"/>
  <c r="AV186" i="5"/>
  <c r="AL186" i="5"/>
  <c r="AC186" i="5"/>
  <c r="T186" i="5"/>
  <c r="K186" i="5"/>
  <c r="BM186" i="5"/>
  <c r="BD186" i="5"/>
  <c r="AT186" i="5"/>
  <c r="AK186" i="5"/>
  <c r="AB186" i="5"/>
  <c r="S186" i="5"/>
  <c r="J186" i="5"/>
  <c r="BL186" i="5"/>
  <c r="BB186" i="5"/>
  <c r="AS186" i="5"/>
  <c r="AJ186" i="5"/>
  <c r="AA186" i="5"/>
  <c r="R186" i="5"/>
  <c r="I186" i="5"/>
  <c r="BJ186" i="5"/>
  <c r="BA186" i="5"/>
  <c r="AR186" i="5"/>
  <c r="AI186" i="5"/>
  <c r="Z186" i="5"/>
  <c r="Q186" i="5"/>
  <c r="H186" i="5"/>
  <c r="BI186" i="5"/>
  <c r="AZ186" i="5"/>
  <c r="AQ186" i="5"/>
  <c r="Y186" i="5"/>
  <c r="P186" i="5"/>
  <c r="BH186" i="5"/>
  <c r="AY186" i="5"/>
  <c r="AP186" i="5"/>
  <c r="X186" i="5"/>
  <c r="N186" i="5"/>
  <c r="BI207" i="5"/>
  <c r="AS207" i="5"/>
  <c r="AK207" i="5"/>
  <c r="AC207" i="5"/>
  <c r="U207" i="5"/>
  <c r="M207" i="5"/>
  <c r="BH207" i="5"/>
  <c r="AZ207" i="5"/>
  <c r="AR207" i="5"/>
  <c r="AJ207" i="5"/>
  <c r="AB207" i="5"/>
  <c r="T207" i="5"/>
  <c r="L207" i="5"/>
  <c r="BJ207" i="5"/>
  <c r="AX207" i="5"/>
  <c r="AN207" i="5"/>
  <c r="AD207" i="5"/>
  <c r="R207" i="5"/>
  <c r="H207" i="5"/>
  <c r="BG207" i="5"/>
  <c r="AW207" i="5"/>
  <c r="AM207" i="5"/>
  <c r="AA207" i="5"/>
  <c r="Q207" i="5"/>
  <c r="G207" i="5"/>
  <c r="BF207" i="5"/>
  <c r="AV207" i="5"/>
  <c r="AL207" i="5"/>
  <c r="Z207" i="5"/>
  <c r="P207" i="5"/>
  <c r="BE207" i="5"/>
  <c r="AU207" i="5"/>
  <c r="AI207" i="5"/>
  <c r="Y207" i="5"/>
  <c r="O207" i="5"/>
  <c r="BN207" i="5"/>
  <c r="BD207" i="5"/>
  <c r="AT207" i="5"/>
  <c r="AH207" i="5"/>
  <c r="X207" i="5"/>
  <c r="N207" i="5"/>
  <c r="BM207" i="5"/>
  <c r="AQ207" i="5"/>
  <c r="AG207" i="5"/>
  <c r="W207" i="5"/>
  <c r="K207" i="5"/>
  <c r="BL207" i="5"/>
  <c r="AP207" i="5"/>
  <c r="AF207" i="5"/>
  <c r="V207" i="5"/>
  <c r="J207" i="5"/>
  <c r="AY207" i="5"/>
  <c r="AO207" i="5"/>
  <c r="AE207" i="5"/>
  <c r="S207" i="5"/>
  <c r="I207" i="5"/>
  <c r="BK207" i="5"/>
  <c r="H478" i="5"/>
  <c r="I417" i="5" s="1"/>
  <c r="AV518" i="5"/>
  <c r="AW518" i="5" s="1"/>
  <c r="AP451" i="5"/>
  <c r="BA460" i="5"/>
  <c r="K420" i="5"/>
  <c r="L420" i="5" s="1"/>
  <c r="AB498" i="5"/>
  <c r="AG501" i="5"/>
  <c r="BD526" i="5"/>
  <c r="BE465" i="5" s="1"/>
  <c r="AQ512" i="5"/>
  <c r="N484" i="5"/>
  <c r="R488" i="5"/>
  <c r="BF528" i="5"/>
  <c r="U491" i="5"/>
  <c r="X492" i="5"/>
  <c r="Y431" i="5" s="1"/>
  <c r="AO511" i="5"/>
  <c r="AZ522" i="5"/>
  <c r="BD595" i="5"/>
  <c r="AV595" i="5"/>
  <c r="AN595" i="5"/>
  <c r="AF595" i="5"/>
  <c r="X595" i="5"/>
  <c r="P595" i="5"/>
  <c r="H595" i="5"/>
  <c r="BC595" i="5"/>
  <c r="AU595" i="5"/>
  <c r="AM595" i="5"/>
  <c r="AE595" i="5"/>
  <c r="W595" i="5"/>
  <c r="O595" i="5"/>
  <c r="G595" i="5"/>
  <c r="BG595" i="5"/>
  <c r="AY595" i="5"/>
  <c r="AQ595" i="5"/>
  <c r="AI595" i="5"/>
  <c r="AA595" i="5"/>
  <c r="S595" i="5"/>
  <c r="K595" i="5"/>
  <c r="BF595" i="5"/>
  <c r="AS595" i="5"/>
  <c r="AG595" i="5"/>
  <c r="T595" i="5"/>
  <c r="BE595" i="5"/>
  <c r="AR595" i="5"/>
  <c r="AD595" i="5"/>
  <c r="R595" i="5"/>
  <c r="AX595" i="5"/>
  <c r="AK595" i="5"/>
  <c r="Y595" i="5"/>
  <c r="L595" i="5"/>
  <c r="AZ595" i="5"/>
  <c r="AC595" i="5"/>
  <c r="J595" i="5"/>
  <c r="AW595" i="5"/>
  <c r="AB595" i="5"/>
  <c r="I595" i="5"/>
  <c r="BN595" i="5"/>
  <c r="AT595" i="5"/>
  <c r="Z595" i="5"/>
  <c r="AP595" i="5"/>
  <c r="V595" i="5"/>
  <c r="BI595" i="5"/>
  <c r="AO595" i="5"/>
  <c r="U595" i="5"/>
  <c r="BH595" i="5"/>
  <c r="AL595" i="5"/>
  <c r="Q595" i="5"/>
  <c r="BB595" i="5"/>
  <c r="AJ595" i="5"/>
  <c r="N595" i="5"/>
  <c r="BA595" i="5"/>
  <c r="AH595" i="5"/>
  <c r="M595" i="5"/>
  <c r="S489" i="5"/>
  <c r="U489" i="5" s="1"/>
  <c r="AM509" i="5"/>
  <c r="BE527" i="5"/>
  <c r="BG598" i="5"/>
  <c r="AY598" i="5"/>
  <c r="AQ598" i="5"/>
  <c r="AI598" i="5"/>
  <c r="AA598" i="5"/>
  <c r="S598" i="5"/>
  <c r="K598" i="5"/>
  <c r="BN598" i="5"/>
  <c r="BF598" i="5"/>
  <c r="AX598" i="5"/>
  <c r="AP598" i="5"/>
  <c r="AH598" i="5"/>
  <c r="Z598" i="5"/>
  <c r="R598" i="5"/>
  <c r="J598" i="5"/>
  <c r="BJ598" i="5"/>
  <c r="BB598" i="5"/>
  <c r="AT598" i="5"/>
  <c r="AL598" i="5"/>
  <c r="AD598" i="5"/>
  <c r="V598" i="5"/>
  <c r="N598" i="5"/>
  <c r="BI598" i="5"/>
  <c r="AV598" i="5"/>
  <c r="AJ598" i="5"/>
  <c r="W598" i="5"/>
  <c r="I598" i="5"/>
  <c r="BH598" i="5"/>
  <c r="AU598" i="5"/>
  <c r="AG598" i="5"/>
  <c r="U598" i="5"/>
  <c r="H598" i="5"/>
  <c r="BM598" i="5"/>
  <c r="BA598" i="5"/>
  <c r="AN598" i="5"/>
  <c r="AB598" i="5"/>
  <c r="O598" i="5"/>
  <c r="AS598" i="5"/>
  <c r="Y598" i="5"/>
  <c r="BL598" i="5"/>
  <c r="AR598" i="5"/>
  <c r="X598" i="5"/>
  <c r="BK598" i="5"/>
  <c r="AO598" i="5"/>
  <c r="T598" i="5"/>
  <c r="BE598" i="5"/>
  <c r="AM598" i="5"/>
  <c r="Q598" i="5"/>
  <c r="BD598" i="5"/>
  <c r="AK598" i="5"/>
  <c r="P598" i="5"/>
  <c r="BC598" i="5"/>
  <c r="AF598" i="5"/>
  <c r="M598" i="5"/>
  <c r="AZ598" i="5"/>
  <c r="AE598" i="5"/>
  <c r="L598" i="5"/>
  <c r="AW598" i="5"/>
  <c r="AC598" i="5"/>
  <c r="G598" i="5"/>
  <c r="BN581" i="5"/>
  <c r="BF581" i="5"/>
  <c r="AX581" i="5"/>
  <c r="AP581" i="5"/>
  <c r="AH581" i="5"/>
  <c r="Z581" i="5"/>
  <c r="R581" i="5"/>
  <c r="J581" i="5"/>
  <c r="BL581" i="5"/>
  <c r="BC581" i="5"/>
  <c r="AT581" i="5"/>
  <c r="AK581" i="5"/>
  <c r="AB581" i="5"/>
  <c r="S581" i="5"/>
  <c r="I581" i="5"/>
  <c r="BK581" i="5"/>
  <c r="BB581" i="5"/>
  <c r="AS581" i="5"/>
  <c r="AJ581" i="5"/>
  <c r="AA581" i="5"/>
  <c r="Q581" i="5"/>
  <c r="H581" i="5"/>
  <c r="BG581" i="5"/>
  <c r="AW581" i="5"/>
  <c r="AN581" i="5"/>
  <c r="AE581" i="5"/>
  <c r="V581" i="5"/>
  <c r="M581" i="5"/>
  <c r="BI581" i="5"/>
  <c r="AU581" i="5"/>
  <c r="AF581" i="5"/>
  <c r="P581" i="5"/>
  <c r="BH581" i="5"/>
  <c r="AR581" i="5"/>
  <c r="AD581" i="5"/>
  <c r="O581" i="5"/>
  <c r="BE581" i="5"/>
  <c r="AQ581" i="5"/>
  <c r="AC581" i="5"/>
  <c r="N581" i="5"/>
  <c r="BD581" i="5"/>
  <c r="AO581" i="5"/>
  <c r="Y581" i="5"/>
  <c r="L581" i="5"/>
  <c r="AZ581" i="5"/>
  <c r="AL581" i="5"/>
  <c r="W581" i="5"/>
  <c r="G581" i="5"/>
  <c r="BM581" i="5"/>
  <c r="X581" i="5"/>
  <c r="BJ581" i="5"/>
  <c r="U581" i="5"/>
  <c r="BA581" i="5"/>
  <c r="T581" i="5"/>
  <c r="AY581" i="5"/>
  <c r="K581" i="5"/>
  <c r="AI581" i="5"/>
  <c r="AV581" i="5"/>
  <c r="AM581" i="5"/>
  <c r="AG581" i="5"/>
  <c r="BC594" i="5"/>
  <c r="AU594" i="5"/>
  <c r="AM594" i="5"/>
  <c r="AE594" i="5"/>
  <c r="W594" i="5"/>
  <c r="O594" i="5"/>
  <c r="G594" i="5"/>
  <c r="BB594" i="5"/>
  <c r="AT594" i="5"/>
  <c r="AL594" i="5"/>
  <c r="AD594" i="5"/>
  <c r="V594" i="5"/>
  <c r="N594" i="5"/>
  <c r="BN594" i="5"/>
  <c r="BF594" i="5"/>
  <c r="AX594" i="5"/>
  <c r="AP594" i="5"/>
  <c r="AH594" i="5"/>
  <c r="Z594" i="5"/>
  <c r="R594" i="5"/>
  <c r="J594" i="5"/>
  <c r="BE594" i="5"/>
  <c r="AR594" i="5"/>
  <c r="AF594" i="5"/>
  <c r="S594" i="5"/>
  <c r="BD594" i="5"/>
  <c r="AQ594" i="5"/>
  <c r="AC594" i="5"/>
  <c r="Q594" i="5"/>
  <c r="BI594" i="5"/>
  <c r="AW594" i="5"/>
  <c r="AJ594" i="5"/>
  <c r="X594" i="5"/>
  <c r="K594" i="5"/>
  <c r="AZ594" i="5"/>
  <c r="AG594" i="5"/>
  <c r="L594" i="5"/>
  <c r="AY594" i="5"/>
  <c r="AB594" i="5"/>
  <c r="I594" i="5"/>
  <c r="AV594" i="5"/>
  <c r="AA594" i="5"/>
  <c r="H594" i="5"/>
  <c r="AS594" i="5"/>
  <c r="Y594" i="5"/>
  <c r="AO594" i="5"/>
  <c r="U594" i="5"/>
  <c r="BH594" i="5"/>
  <c r="AN594" i="5"/>
  <c r="T594" i="5"/>
  <c r="BG594" i="5"/>
  <c r="AK594" i="5"/>
  <c r="P594" i="5"/>
  <c r="M594" i="5"/>
  <c r="AI594" i="5"/>
  <c r="BA594" i="5"/>
  <c r="BG529" i="5"/>
  <c r="BH559" i="5"/>
  <c r="AZ559" i="5"/>
  <c r="AR559" i="5"/>
  <c r="AJ559" i="5"/>
  <c r="AB559" i="5"/>
  <c r="T559" i="5"/>
  <c r="L559" i="5"/>
  <c r="BG559" i="5"/>
  <c r="AY559" i="5"/>
  <c r="AQ559" i="5"/>
  <c r="AI559" i="5"/>
  <c r="AA559" i="5"/>
  <c r="S559" i="5"/>
  <c r="K559" i="5"/>
  <c r="BK559" i="5"/>
  <c r="BC559" i="5"/>
  <c r="AU559" i="5"/>
  <c r="AM559" i="5"/>
  <c r="AE559" i="5"/>
  <c r="W559" i="5"/>
  <c r="O559" i="5"/>
  <c r="G559" i="5"/>
  <c r="BL559" i="5"/>
  <c r="AX559" i="5"/>
  <c r="AL559" i="5"/>
  <c r="Y559" i="5"/>
  <c r="M559" i="5"/>
  <c r="BJ559" i="5"/>
  <c r="AW559" i="5"/>
  <c r="AK559" i="5"/>
  <c r="X559" i="5"/>
  <c r="J559" i="5"/>
  <c r="BD559" i="5"/>
  <c r="AP559" i="5"/>
  <c r="AD559" i="5"/>
  <c r="Q559" i="5"/>
  <c r="BF559" i="5"/>
  <c r="AN559" i="5"/>
  <c r="R559" i="5"/>
  <c r="BE559" i="5"/>
  <c r="AH559" i="5"/>
  <c r="P559" i="5"/>
  <c r="BM559" i="5"/>
  <c r="AS559" i="5"/>
  <c r="V559" i="5"/>
  <c r="AT559" i="5"/>
  <c r="I559" i="5"/>
  <c r="AO559" i="5"/>
  <c r="H559" i="5"/>
  <c r="AG559" i="5"/>
  <c r="BN559" i="5"/>
  <c r="AF559" i="5"/>
  <c r="BI559" i="5"/>
  <c r="AC559" i="5"/>
  <c r="BB559" i="5"/>
  <c r="Z559" i="5"/>
  <c r="BA559" i="5"/>
  <c r="U559" i="5"/>
  <c r="AV559" i="5"/>
  <c r="N559" i="5"/>
  <c r="BH583" i="5"/>
  <c r="AZ583" i="5"/>
  <c r="AR583" i="5"/>
  <c r="AJ583" i="5"/>
  <c r="AB583" i="5"/>
  <c r="T583" i="5"/>
  <c r="L583" i="5"/>
  <c r="BN583" i="5"/>
  <c r="BE583" i="5"/>
  <c r="AV583" i="5"/>
  <c r="AM583" i="5"/>
  <c r="AD583" i="5"/>
  <c r="U583" i="5"/>
  <c r="K583" i="5"/>
  <c r="BM583" i="5"/>
  <c r="BD583" i="5"/>
  <c r="AU583" i="5"/>
  <c r="AL583" i="5"/>
  <c r="AC583" i="5"/>
  <c r="S583" i="5"/>
  <c r="J583" i="5"/>
  <c r="BI583" i="5"/>
  <c r="AY583" i="5"/>
  <c r="AP583" i="5"/>
  <c r="AG583" i="5"/>
  <c r="X583" i="5"/>
  <c r="O583" i="5"/>
  <c r="BA583" i="5"/>
  <c r="AK583" i="5"/>
  <c r="W583" i="5"/>
  <c r="H583" i="5"/>
  <c r="BL583" i="5"/>
  <c r="AX583" i="5"/>
  <c r="AI583" i="5"/>
  <c r="V583" i="5"/>
  <c r="G583" i="5"/>
  <c r="BK583" i="5"/>
  <c r="AW583" i="5"/>
  <c r="AH583" i="5"/>
  <c r="R583" i="5"/>
  <c r="BJ583" i="5"/>
  <c r="AT583" i="5"/>
  <c r="AF583" i="5"/>
  <c r="Q583" i="5"/>
  <c r="BF583" i="5"/>
  <c r="AQ583" i="5"/>
  <c r="AA583" i="5"/>
  <c r="N583" i="5"/>
  <c r="BC583" i="5"/>
  <c r="P583" i="5"/>
  <c r="BB583" i="5"/>
  <c r="M583" i="5"/>
  <c r="AS583" i="5"/>
  <c r="I583" i="5"/>
  <c r="AO583" i="5"/>
  <c r="Z583" i="5"/>
  <c r="AN583" i="5"/>
  <c r="AE583" i="5"/>
  <c r="Y583" i="5"/>
  <c r="BG583" i="5"/>
  <c r="AD18" i="7" a="1"/>
  <c r="AD18" i="7" s="1"/>
  <c r="D405" i="5"/>
  <c r="BM405" i="5" s="1"/>
  <c r="D397" i="5"/>
  <c r="BA397" i="5" s="1"/>
  <c r="D389" i="5"/>
  <c r="D381" i="5"/>
  <c r="AN381" i="5" s="1"/>
  <c r="D373" i="5"/>
  <c r="AC373" i="5" s="1"/>
  <c r="D406" i="5"/>
  <c r="BJ406" i="5" s="1"/>
  <c r="D398" i="5"/>
  <c r="BG398" i="5" s="1"/>
  <c r="D390" i="5"/>
  <c r="AT390" i="5" s="1"/>
  <c r="D410" i="5"/>
  <c r="BN410" i="5" s="1"/>
  <c r="D408" i="5"/>
  <c r="BM408" i="5" s="1"/>
  <c r="D396" i="5"/>
  <c r="AZ396" i="5" s="1"/>
  <c r="D386" i="5"/>
  <c r="D378" i="5"/>
  <c r="AK378" i="5" s="1"/>
  <c r="D369" i="5"/>
  <c r="Y369" i="5" s="1"/>
  <c r="D361" i="5"/>
  <c r="Q361" i="5" s="1"/>
  <c r="D353" i="5"/>
  <c r="N353" i="5" s="1"/>
  <c r="D399" i="5"/>
  <c r="BD399" i="5" s="1"/>
  <c r="D387" i="5"/>
  <c r="D379" i="5"/>
  <c r="AL379" i="5" s="1"/>
  <c r="D370" i="5"/>
  <c r="AD370" i="5" s="1"/>
  <c r="D362" i="5"/>
  <c r="D354" i="5"/>
  <c r="J354" i="5" s="1"/>
  <c r="D404" i="5"/>
  <c r="BH404" i="5" s="1"/>
  <c r="D394" i="5"/>
  <c r="BA394" i="5" s="1"/>
  <c r="D402" i="5"/>
  <c r="BH402" i="5" s="1"/>
  <c r="D371" i="5"/>
  <c r="AB371" i="5" s="1"/>
  <c r="D359" i="5"/>
  <c r="D383" i="5"/>
  <c r="AR383" i="5" s="1"/>
  <c r="D382" i="5"/>
  <c r="D377" i="5"/>
  <c r="AI377" i="5" s="1"/>
  <c r="D360" i="5"/>
  <c r="P360" i="5" s="1"/>
  <c r="D400" i="5"/>
  <c r="BI400" i="5" s="1"/>
  <c r="D393" i="5"/>
  <c r="AY393" i="5" s="1"/>
  <c r="D376" i="5"/>
  <c r="AH376" i="5" s="1"/>
  <c r="D363" i="5"/>
  <c r="D403" i="5"/>
  <c r="BL403" i="5" s="1"/>
  <c r="D385" i="5"/>
  <c r="AO385" i="5" s="1"/>
  <c r="D375" i="5"/>
  <c r="AH375" i="5" s="1"/>
  <c r="D364" i="5"/>
  <c r="Y364" i="5" s="1"/>
  <c r="D352" i="5"/>
  <c r="J352" i="5" s="1"/>
  <c r="D407" i="5"/>
  <c r="BL407" i="5" s="1"/>
  <c r="D391" i="5"/>
  <c r="AU391" i="5" s="1"/>
  <c r="D380" i="5"/>
  <c r="AM380" i="5" s="1"/>
  <c r="D374" i="5"/>
  <c r="AF374" i="5" s="1"/>
  <c r="D365" i="5"/>
  <c r="D355" i="5"/>
  <c r="P355" i="5" s="1"/>
  <c r="D401" i="5"/>
  <c r="BI401" i="5" s="1"/>
  <c r="D388" i="5"/>
  <c r="AW388" i="5" s="1"/>
  <c r="D366" i="5"/>
  <c r="AA366" i="5" s="1"/>
  <c r="D356" i="5"/>
  <c r="M356" i="5" s="1"/>
  <c r="D288" i="5"/>
  <c r="D351" i="5" s="1"/>
  <c r="D409" i="5"/>
  <c r="D358" i="5"/>
  <c r="D384" i="5"/>
  <c r="AR384" i="5" s="1"/>
  <c r="D368" i="5"/>
  <c r="AA368" i="5" s="1"/>
  <c r="D357" i="5"/>
  <c r="M357" i="5" s="1"/>
  <c r="D392" i="5"/>
  <c r="AZ392" i="5" s="1"/>
  <c r="D372" i="5"/>
  <c r="AC372" i="5" s="1"/>
  <c r="D367" i="5"/>
  <c r="W367" i="5" s="1"/>
  <c r="D395" i="5"/>
  <c r="BC395" i="5" s="1"/>
  <c r="N22" i="4"/>
  <c r="BL376" i="5"/>
  <c r="BD376" i="5"/>
  <c r="AV376" i="5"/>
  <c r="AN376" i="5"/>
  <c r="AF376" i="5"/>
  <c r="X376" i="5"/>
  <c r="P376" i="5"/>
  <c r="H376" i="5"/>
  <c r="BF376" i="5"/>
  <c r="AW376" i="5"/>
  <c r="AM376" i="5"/>
  <c r="AD376" i="5"/>
  <c r="U376" i="5"/>
  <c r="L376" i="5"/>
  <c r="BN376" i="5"/>
  <c r="BE376" i="5"/>
  <c r="AU376" i="5"/>
  <c r="AL376" i="5"/>
  <c r="AC376" i="5"/>
  <c r="T376" i="5"/>
  <c r="K376" i="5"/>
  <c r="BC376" i="5"/>
  <c r="AR376" i="5"/>
  <c r="AG376" i="5"/>
  <c r="S376" i="5"/>
  <c r="G376" i="5"/>
  <c r="BB376" i="5"/>
  <c r="AQ376" i="5"/>
  <c r="AE376" i="5"/>
  <c r="R376" i="5"/>
  <c r="BM376" i="5"/>
  <c r="BA376" i="5"/>
  <c r="AP376" i="5"/>
  <c r="AB376" i="5"/>
  <c r="Q376" i="5"/>
  <c r="BK376" i="5"/>
  <c r="AZ376" i="5"/>
  <c r="AO376" i="5"/>
  <c r="AA376" i="5"/>
  <c r="O376" i="5"/>
  <c r="BJ376" i="5"/>
  <c r="AY376" i="5"/>
  <c r="AK376" i="5"/>
  <c r="Z376" i="5"/>
  <c r="N376" i="5"/>
  <c r="BI376" i="5"/>
  <c r="AX376" i="5"/>
  <c r="AJ376" i="5"/>
  <c r="Y376" i="5"/>
  <c r="M376" i="5"/>
  <c r="W376" i="5"/>
  <c r="V376" i="5"/>
  <c r="BH376" i="5"/>
  <c r="J376" i="5"/>
  <c r="BG376" i="5"/>
  <c r="I376" i="5"/>
  <c r="AT376" i="5"/>
  <c r="AS376" i="5"/>
  <c r="AI376" i="5"/>
  <c r="BG387" i="5"/>
  <c r="AY387" i="5"/>
  <c r="AQ387" i="5"/>
  <c r="AI387" i="5"/>
  <c r="AA387" i="5"/>
  <c r="S387" i="5"/>
  <c r="K387" i="5"/>
  <c r="BN387" i="5"/>
  <c r="BF387" i="5"/>
  <c r="AX387" i="5"/>
  <c r="AP387" i="5"/>
  <c r="AH387" i="5"/>
  <c r="Z387" i="5"/>
  <c r="R387" i="5"/>
  <c r="J387" i="5"/>
  <c r="BH387" i="5"/>
  <c r="AV387" i="5"/>
  <c r="AL387" i="5"/>
  <c r="AB387" i="5"/>
  <c r="P387" i="5"/>
  <c r="BE387" i="5"/>
  <c r="AU387" i="5"/>
  <c r="AK387" i="5"/>
  <c r="Y387" i="5"/>
  <c r="O387" i="5"/>
  <c r="BJ387" i="5"/>
  <c r="AZ387" i="5"/>
  <c r="AN387" i="5"/>
  <c r="AD387" i="5"/>
  <c r="T387" i="5"/>
  <c r="H387" i="5"/>
  <c r="BK387" i="5"/>
  <c r="AS387" i="5"/>
  <c r="AC387" i="5"/>
  <c r="L387" i="5"/>
  <c r="BI387" i="5"/>
  <c r="AR387" i="5"/>
  <c r="X387" i="5"/>
  <c r="I387" i="5"/>
  <c r="BD387" i="5"/>
  <c r="AO387" i="5"/>
  <c r="W387" i="5"/>
  <c r="G387" i="5"/>
  <c r="BC387" i="5"/>
  <c r="AM387" i="5"/>
  <c r="V387" i="5"/>
  <c r="BB387" i="5"/>
  <c r="AJ387" i="5"/>
  <c r="U387" i="5"/>
  <c r="BA387" i="5"/>
  <c r="AG387" i="5"/>
  <c r="Q387" i="5"/>
  <c r="N387" i="5"/>
  <c r="M387" i="5"/>
  <c r="BM387" i="5"/>
  <c r="BL387" i="5"/>
  <c r="AW387" i="5"/>
  <c r="AT387" i="5"/>
  <c r="AF387" i="5"/>
  <c r="AE387" i="5"/>
  <c r="BJ343" i="5"/>
  <c r="BH352" i="5"/>
  <c r="AZ352" i="5"/>
  <c r="AR352" i="5"/>
  <c r="AJ352" i="5"/>
  <c r="AB352" i="5"/>
  <c r="T352" i="5"/>
  <c r="L352" i="5"/>
  <c r="BG352" i="5"/>
  <c r="AY352" i="5"/>
  <c r="AQ352" i="5"/>
  <c r="AI352" i="5"/>
  <c r="AA352" i="5"/>
  <c r="S352" i="5"/>
  <c r="K352" i="5"/>
  <c r="BJ352" i="5"/>
  <c r="AX352" i="5"/>
  <c r="AN352" i="5"/>
  <c r="AD352" i="5"/>
  <c r="R352" i="5"/>
  <c r="BI352" i="5"/>
  <c r="AW352" i="5"/>
  <c r="AM352" i="5"/>
  <c r="AC352" i="5"/>
  <c r="Q352" i="5"/>
  <c r="G352" i="5"/>
  <c r="BF352" i="5"/>
  <c r="AV352" i="5"/>
  <c r="AL352" i="5"/>
  <c r="Z352" i="5"/>
  <c r="P352" i="5"/>
  <c r="BE352" i="5"/>
  <c r="AU352" i="5"/>
  <c r="AK352" i="5"/>
  <c r="Y352" i="5"/>
  <c r="O352" i="5"/>
  <c r="BN352" i="5"/>
  <c r="BD352" i="5"/>
  <c r="AT352" i="5"/>
  <c r="AH352" i="5"/>
  <c r="X352" i="5"/>
  <c r="N352" i="5"/>
  <c r="BM352" i="5"/>
  <c r="BC352" i="5"/>
  <c r="AS352" i="5"/>
  <c r="AG352" i="5"/>
  <c r="W352" i="5"/>
  <c r="AP352" i="5"/>
  <c r="AO352" i="5"/>
  <c r="AF352" i="5"/>
  <c r="AE352" i="5"/>
  <c r="BL352" i="5"/>
  <c r="V352" i="5"/>
  <c r="BK352" i="5"/>
  <c r="U352" i="5"/>
  <c r="BB352" i="5"/>
  <c r="BA352" i="5"/>
  <c r="BM409" i="5"/>
  <c r="BE409" i="5"/>
  <c r="AW409" i="5"/>
  <c r="AO409" i="5"/>
  <c r="AG409" i="5"/>
  <c r="Y409" i="5"/>
  <c r="Q409" i="5"/>
  <c r="I409" i="5"/>
  <c r="BL409" i="5"/>
  <c r="BD409" i="5"/>
  <c r="AV409" i="5"/>
  <c r="AN409" i="5"/>
  <c r="AF409" i="5"/>
  <c r="X409" i="5"/>
  <c r="P409" i="5"/>
  <c r="H409" i="5"/>
  <c r="BH409" i="5"/>
  <c r="AZ409" i="5"/>
  <c r="AR409" i="5"/>
  <c r="AJ409" i="5"/>
  <c r="AB409" i="5"/>
  <c r="T409" i="5"/>
  <c r="L409" i="5"/>
  <c r="BB409" i="5"/>
  <c r="AP409" i="5"/>
  <c r="AC409" i="5"/>
  <c r="O409" i="5"/>
  <c r="BN409" i="5"/>
  <c r="BA409" i="5"/>
  <c r="AM409" i="5"/>
  <c r="AA409" i="5"/>
  <c r="N409" i="5"/>
  <c r="BK409" i="5"/>
  <c r="AY409" i="5"/>
  <c r="AL409" i="5"/>
  <c r="Z409" i="5"/>
  <c r="M409" i="5"/>
  <c r="BJ409" i="5"/>
  <c r="AX409" i="5"/>
  <c r="AK409" i="5"/>
  <c r="W409" i="5"/>
  <c r="K409" i="5"/>
  <c r="BI409" i="5"/>
  <c r="AU409" i="5"/>
  <c r="AI409" i="5"/>
  <c r="V409" i="5"/>
  <c r="J409" i="5"/>
  <c r="BF409" i="5"/>
  <c r="AS409" i="5"/>
  <c r="AE409" i="5"/>
  <c r="S409" i="5"/>
  <c r="AQ409" i="5"/>
  <c r="AH409" i="5"/>
  <c r="AD409" i="5"/>
  <c r="U409" i="5"/>
  <c r="R409" i="5"/>
  <c r="BG409" i="5"/>
  <c r="G409" i="5"/>
  <c r="BC409" i="5"/>
  <c r="AT409" i="5"/>
  <c r="AZ404" i="5"/>
  <c r="AR404" i="5"/>
  <c r="AJ404" i="5"/>
  <c r="AB404" i="5"/>
  <c r="T404" i="5"/>
  <c r="L404" i="5"/>
  <c r="BG404" i="5"/>
  <c r="AY404" i="5"/>
  <c r="AQ404" i="5"/>
  <c r="AI404" i="5"/>
  <c r="AA404" i="5"/>
  <c r="S404" i="5"/>
  <c r="K404" i="5"/>
  <c r="BM404" i="5"/>
  <c r="BC404" i="5"/>
  <c r="AS404" i="5"/>
  <c r="AG404" i="5"/>
  <c r="W404" i="5"/>
  <c r="M404" i="5"/>
  <c r="BL404" i="5"/>
  <c r="BB404" i="5"/>
  <c r="AP404" i="5"/>
  <c r="AF404" i="5"/>
  <c r="V404" i="5"/>
  <c r="J404" i="5"/>
  <c r="BE404" i="5"/>
  <c r="AU404" i="5"/>
  <c r="AK404" i="5"/>
  <c r="Y404" i="5"/>
  <c r="O404" i="5"/>
  <c r="BN404" i="5"/>
  <c r="AW404" i="5"/>
  <c r="AE404" i="5"/>
  <c r="P404" i="5"/>
  <c r="AV404" i="5"/>
  <c r="AD404" i="5"/>
  <c r="N404" i="5"/>
  <c r="AT404" i="5"/>
  <c r="AC404" i="5"/>
  <c r="I404" i="5"/>
  <c r="AO404" i="5"/>
  <c r="Z404" i="5"/>
  <c r="H404" i="5"/>
  <c r="BF404" i="5"/>
  <c r="AN404" i="5"/>
  <c r="X404" i="5"/>
  <c r="G404" i="5"/>
  <c r="BD404" i="5"/>
  <c r="AM404" i="5"/>
  <c r="U404" i="5"/>
  <c r="BA404" i="5"/>
  <c r="AL404" i="5"/>
  <c r="R404" i="5"/>
  <c r="AX404" i="5"/>
  <c r="AH404" i="5"/>
  <c r="Q404" i="5"/>
  <c r="BI209" i="5"/>
  <c r="BA209" i="5"/>
  <c r="AS209" i="5"/>
  <c r="AK209" i="5"/>
  <c r="AC209" i="5"/>
  <c r="U209" i="5"/>
  <c r="M209" i="5"/>
  <c r="BN209" i="5"/>
  <c r="AV209" i="5"/>
  <c r="AM209" i="5"/>
  <c r="AD209" i="5"/>
  <c r="T209" i="5"/>
  <c r="K209" i="5"/>
  <c r="BM209" i="5"/>
  <c r="AU209" i="5"/>
  <c r="AL209" i="5"/>
  <c r="AB209" i="5"/>
  <c r="S209" i="5"/>
  <c r="J209" i="5"/>
  <c r="BK209" i="5"/>
  <c r="AY209" i="5"/>
  <c r="AN209" i="5"/>
  <c r="Z209" i="5"/>
  <c r="O209" i="5"/>
  <c r="BJ209" i="5"/>
  <c r="AX209" i="5"/>
  <c r="AJ209" i="5"/>
  <c r="Y209" i="5"/>
  <c r="N209" i="5"/>
  <c r="BH209" i="5"/>
  <c r="AW209" i="5"/>
  <c r="AI209" i="5"/>
  <c r="X209" i="5"/>
  <c r="L209" i="5"/>
  <c r="BG209" i="5"/>
  <c r="AT209" i="5"/>
  <c r="AH209" i="5"/>
  <c r="W209" i="5"/>
  <c r="I209" i="5"/>
  <c r="BF209" i="5"/>
  <c r="AR209" i="5"/>
  <c r="AG209" i="5"/>
  <c r="V209" i="5"/>
  <c r="H209" i="5"/>
  <c r="AQ209" i="5"/>
  <c r="AF209" i="5"/>
  <c r="R209" i="5"/>
  <c r="G209" i="5"/>
  <c r="BB209" i="5"/>
  <c r="AP209" i="5"/>
  <c r="AE209" i="5"/>
  <c r="Q209" i="5"/>
  <c r="P209" i="5"/>
  <c r="BL209" i="5"/>
  <c r="AZ209" i="5"/>
  <c r="AO209" i="5"/>
  <c r="AA209" i="5"/>
  <c r="BG182" i="5"/>
  <c r="AY182" i="5"/>
  <c r="AQ182" i="5"/>
  <c r="AI182" i="5"/>
  <c r="AA182" i="5"/>
  <c r="S182" i="5"/>
  <c r="K182" i="5"/>
  <c r="BL182" i="5"/>
  <c r="BC182" i="5"/>
  <c r="AT182" i="5"/>
  <c r="AK182" i="5"/>
  <c r="R182" i="5"/>
  <c r="I182" i="5"/>
  <c r="BK182" i="5"/>
  <c r="BB182" i="5"/>
  <c r="AS182" i="5"/>
  <c r="AJ182" i="5"/>
  <c r="Z182" i="5"/>
  <c r="Q182" i="5"/>
  <c r="H182" i="5"/>
  <c r="BJ182" i="5"/>
  <c r="BA182" i="5"/>
  <c r="AR182" i="5"/>
  <c r="AH182" i="5"/>
  <c r="Y182" i="5"/>
  <c r="P182" i="5"/>
  <c r="G182" i="5"/>
  <c r="BI182" i="5"/>
  <c r="AZ182" i="5"/>
  <c r="AP182" i="5"/>
  <c r="AG182" i="5"/>
  <c r="X182" i="5"/>
  <c r="O182" i="5"/>
  <c r="BH182" i="5"/>
  <c r="AX182" i="5"/>
  <c r="AO182" i="5"/>
  <c r="AF182" i="5"/>
  <c r="W182" i="5"/>
  <c r="N182" i="5"/>
  <c r="BF182" i="5"/>
  <c r="AW182" i="5"/>
  <c r="AN182" i="5"/>
  <c r="AE182" i="5"/>
  <c r="V182" i="5"/>
  <c r="M182" i="5"/>
  <c r="BN182" i="5"/>
  <c r="BE182" i="5"/>
  <c r="AV182" i="5"/>
  <c r="AM182" i="5"/>
  <c r="U182" i="5"/>
  <c r="L182" i="5"/>
  <c r="T182" i="5"/>
  <c r="J182" i="5"/>
  <c r="BM182" i="5"/>
  <c r="BD182" i="5"/>
  <c r="AU182" i="5"/>
  <c r="AL182" i="5"/>
  <c r="BJ218" i="5"/>
  <c r="BB218" i="5"/>
  <c r="AT218" i="5"/>
  <c r="AL218" i="5"/>
  <c r="AD218" i="5"/>
  <c r="V218" i="5"/>
  <c r="N218" i="5"/>
  <c r="BE218" i="5"/>
  <c r="AV218" i="5"/>
  <c r="AM218" i="5"/>
  <c r="AC218" i="5"/>
  <c r="T218" i="5"/>
  <c r="K218" i="5"/>
  <c r="BD218" i="5"/>
  <c r="AU218" i="5"/>
  <c r="AK218" i="5"/>
  <c r="AB218" i="5"/>
  <c r="S218" i="5"/>
  <c r="J218" i="5"/>
  <c r="BG218" i="5"/>
  <c r="AX218" i="5"/>
  <c r="AO218" i="5"/>
  <c r="BI218" i="5"/>
  <c r="AS218" i="5"/>
  <c r="AG218" i="5"/>
  <c r="U218" i="5"/>
  <c r="H218" i="5"/>
  <c r="BH218" i="5"/>
  <c r="AR218" i="5"/>
  <c r="AF218" i="5"/>
  <c r="R218" i="5"/>
  <c r="G218" i="5"/>
  <c r="BF218" i="5"/>
  <c r="AQ218" i="5"/>
  <c r="AE218" i="5"/>
  <c r="Q218" i="5"/>
  <c r="BC218" i="5"/>
  <c r="AP218" i="5"/>
  <c r="AA218" i="5"/>
  <c r="P218" i="5"/>
  <c r="BA218" i="5"/>
  <c r="AN218" i="5"/>
  <c r="Z218" i="5"/>
  <c r="O218" i="5"/>
  <c r="AZ218" i="5"/>
  <c r="AJ218" i="5"/>
  <c r="Y218" i="5"/>
  <c r="M218" i="5"/>
  <c r="AY218" i="5"/>
  <c r="AI218" i="5"/>
  <c r="X218" i="5"/>
  <c r="L218" i="5"/>
  <c r="AH218" i="5"/>
  <c r="W218" i="5"/>
  <c r="I218" i="5"/>
  <c r="BK218" i="5"/>
  <c r="AW218" i="5"/>
  <c r="BM188" i="5"/>
  <c r="BE188" i="5"/>
  <c r="AW188" i="5"/>
  <c r="AO188" i="5"/>
  <c r="AG188" i="5"/>
  <c r="Y188" i="5"/>
  <c r="Q188" i="5"/>
  <c r="I188" i="5"/>
  <c r="BI188" i="5"/>
  <c r="AZ188" i="5"/>
  <c r="AQ188" i="5"/>
  <c r="X188" i="5"/>
  <c r="O188" i="5"/>
  <c r="BH188" i="5"/>
  <c r="AY188" i="5"/>
  <c r="AP188" i="5"/>
  <c r="AF188" i="5"/>
  <c r="W188" i="5"/>
  <c r="N188" i="5"/>
  <c r="BG188" i="5"/>
  <c r="AX188" i="5"/>
  <c r="AN188" i="5"/>
  <c r="AE188" i="5"/>
  <c r="V188" i="5"/>
  <c r="M188" i="5"/>
  <c r="BF188" i="5"/>
  <c r="AV188" i="5"/>
  <c r="AM188" i="5"/>
  <c r="AD188" i="5"/>
  <c r="U188" i="5"/>
  <c r="L188" i="5"/>
  <c r="BN188" i="5"/>
  <c r="BD188" i="5"/>
  <c r="AU188" i="5"/>
  <c r="AL188" i="5"/>
  <c r="AC188" i="5"/>
  <c r="T188" i="5"/>
  <c r="K188" i="5"/>
  <c r="BL188" i="5"/>
  <c r="BC188" i="5"/>
  <c r="AT188" i="5"/>
  <c r="AK188" i="5"/>
  <c r="AB188" i="5"/>
  <c r="S188" i="5"/>
  <c r="J188" i="5"/>
  <c r="BK188" i="5"/>
  <c r="BB188" i="5"/>
  <c r="AS188" i="5"/>
  <c r="AA188" i="5"/>
  <c r="R188" i="5"/>
  <c r="H188" i="5"/>
  <c r="G188" i="5"/>
  <c r="BJ188" i="5"/>
  <c r="BA188" i="5"/>
  <c r="AR188" i="5"/>
  <c r="Z188" i="5"/>
  <c r="P188" i="5"/>
  <c r="BL187" i="5"/>
  <c r="BD187" i="5"/>
  <c r="AV187" i="5"/>
  <c r="AN187" i="5"/>
  <c r="AF187" i="5"/>
  <c r="X187" i="5"/>
  <c r="P187" i="5"/>
  <c r="H187" i="5"/>
  <c r="BH187" i="5"/>
  <c r="AY187" i="5"/>
  <c r="AP187" i="5"/>
  <c r="W187" i="5"/>
  <c r="N187" i="5"/>
  <c r="BG187" i="5"/>
  <c r="AX187" i="5"/>
  <c r="AO187" i="5"/>
  <c r="AE187" i="5"/>
  <c r="V187" i="5"/>
  <c r="M187" i="5"/>
  <c r="BF187" i="5"/>
  <c r="AW187" i="5"/>
  <c r="AM187" i="5"/>
  <c r="AD187" i="5"/>
  <c r="U187" i="5"/>
  <c r="L187" i="5"/>
  <c r="BN187" i="5"/>
  <c r="BE187" i="5"/>
  <c r="AU187" i="5"/>
  <c r="AL187" i="5"/>
  <c r="AC187" i="5"/>
  <c r="T187" i="5"/>
  <c r="K187" i="5"/>
  <c r="BM187" i="5"/>
  <c r="BC187" i="5"/>
  <c r="AT187" i="5"/>
  <c r="AK187" i="5"/>
  <c r="AB187" i="5"/>
  <c r="S187" i="5"/>
  <c r="J187" i="5"/>
  <c r="BK187" i="5"/>
  <c r="BB187" i="5"/>
  <c r="AS187" i="5"/>
  <c r="AJ187" i="5"/>
  <c r="AA187" i="5"/>
  <c r="R187" i="5"/>
  <c r="I187" i="5"/>
  <c r="BJ187" i="5"/>
  <c r="BA187" i="5"/>
  <c r="AR187" i="5"/>
  <c r="Z187" i="5"/>
  <c r="Q187" i="5"/>
  <c r="G187" i="5"/>
  <c r="BI187" i="5"/>
  <c r="AZ187" i="5"/>
  <c r="AQ187" i="5"/>
  <c r="Y187" i="5"/>
  <c r="O187" i="5"/>
  <c r="BK193" i="5"/>
  <c r="BC193" i="5"/>
  <c r="AU193" i="5"/>
  <c r="AE193" i="5"/>
  <c r="W193" i="5"/>
  <c r="O193" i="5"/>
  <c r="G193" i="5"/>
  <c r="BJ193" i="5"/>
  <c r="BB193" i="5"/>
  <c r="AT193" i="5"/>
  <c r="AL193" i="5"/>
  <c r="AD193" i="5"/>
  <c r="V193" i="5"/>
  <c r="N193" i="5"/>
  <c r="BF193" i="5"/>
  <c r="AV193" i="5"/>
  <c r="AJ193" i="5"/>
  <c r="Z193" i="5"/>
  <c r="P193" i="5"/>
  <c r="BE193" i="5"/>
  <c r="AS193" i="5"/>
  <c r="AI193" i="5"/>
  <c r="Y193" i="5"/>
  <c r="M193" i="5"/>
  <c r="BN193" i="5"/>
  <c r="BD193" i="5"/>
  <c r="AR193" i="5"/>
  <c r="AH193" i="5"/>
  <c r="X193" i="5"/>
  <c r="L193" i="5"/>
  <c r="BM193" i="5"/>
  <c r="BA193" i="5"/>
  <c r="AQ193" i="5"/>
  <c r="AG193" i="5"/>
  <c r="U193" i="5"/>
  <c r="K193" i="5"/>
  <c r="BL193" i="5"/>
  <c r="AZ193" i="5"/>
  <c r="AP193" i="5"/>
  <c r="AF193" i="5"/>
  <c r="T193" i="5"/>
  <c r="J193" i="5"/>
  <c r="BI193" i="5"/>
  <c r="AY193" i="5"/>
  <c r="AC193" i="5"/>
  <c r="S193" i="5"/>
  <c r="I193" i="5"/>
  <c r="BH193" i="5"/>
  <c r="AX193" i="5"/>
  <c r="AB193" i="5"/>
  <c r="R193" i="5"/>
  <c r="H193" i="5"/>
  <c r="BG193" i="5"/>
  <c r="AW193" i="5"/>
  <c r="AK193" i="5"/>
  <c r="AA193" i="5"/>
  <c r="Q193" i="5"/>
  <c r="BL212" i="5"/>
  <c r="BD212" i="5"/>
  <c r="AV212" i="5"/>
  <c r="AN212" i="5"/>
  <c r="AF212" i="5"/>
  <c r="X212" i="5"/>
  <c r="P212" i="5"/>
  <c r="H212" i="5"/>
  <c r="AY212" i="5"/>
  <c r="AP212" i="5"/>
  <c r="AG212" i="5"/>
  <c r="W212" i="5"/>
  <c r="N212" i="5"/>
  <c r="AX212" i="5"/>
  <c r="AO212" i="5"/>
  <c r="AE212" i="5"/>
  <c r="V212" i="5"/>
  <c r="M212" i="5"/>
  <c r="BE212" i="5"/>
  <c r="AS212" i="5"/>
  <c r="AH212" i="5"/>
  <c r="T212" i="5"/>
  <c r="I212" i="5"/>
  <c r="BC212" i="5"/>
  <c r="AR212" i="5"/>
  <c r="AD212" i="5"/>
  <c r="S212" i="5"/>
  <c r="G212" i="5"/>
  <c r="BN212" i="5"/>
  <c r="BB212" i="5"/>
  <c r="AQ212" i="5"/>
  <c r="AC212" i="5"/>
  <c r="R212" i="5"/>
  <c r="BM212" i="5"/>
  <c r="BA212" i="5"/>
  <c r="AM212" i="5"/>
  <c r="AB212" i="5"/>
  <c r="Q212" i="5"/>
  <c r="BK212" i="5"/>
  <c r="AZ212" i="5"/>
  <c r="AL212" i="5"/>
  <c r="AA212" i="5"/>
  <c r="O212" i="5"/>
  <c r="BJ212" i="5"/>
  <c r="AW212" i="5"/>
  <c r="AK212" i="5"/>
  <c r="Z212" i="5"/>
  <c r="L212" i="5"/>
  <c r="BI212" i="5"/>
  <c r="AU212" i="5"/>
  <c r="AJ212" i="5"/>
  <c r="Y212" i="5"/>
  <c r="K212" i="5"/>
  <c r="U212" i="5"/>
  <c r="J212" i="5"/>
  <c r="AT212" i="5"/>
  <c r="AI212" i="5"/>
  <c r="AI444" i="5"/>
  <c r="J480" i="5"/>
  <c r="AQ452" i="5"/>
  <c r="AR452" i="5" s="1"/>
  <c r="AG442" i="5"/>
  <c r="AH442" i="5" s="1"/>
  <c r="AM447" i="5"/>
  <c r="AD500" i="5"/>
  <c r="S428" i="5"/>
  <c r="AH504" i="5"/>
  <c r="X432" i="5"/>
  <c r="AR453" i="5"/>
  <c r="AS453" i="5" s="1"/>
  <c r="T490" i="5"/>
  <c r="V490" i="5" s="1"/>
  <c r="V491" i="5"/>
  <c r="T428" i="5"/>
  <c r="AN449" i="5"/>
  <c r="Q487" i="5"/>
  <c r="R426" i="5" s="1"/>
  <c r="AS454" i="5"/>
  <c r="AZ461" i="5"/>
  <c r="BA522" i="5" s="1"/>
  <c r="BF467" i="5"/>
  <c r="BL473" i="5"/>
  <c r="AT515" i="5"/>
  <c r="BM535" i="5"/>
  <c r="BN535" i="5" s="1"/>
  <c r="Z495" i="5"/>
  <c r="O485" i="5"/>
  <c r="AY520" i="5"/>
  <c r="BN589" i="5"/>
  <c r="BF589" i="5"/>
  <c r="AX589" i="5"/>
  <c r="AP589" i="5"/>
  <c r="AH589" i="5"/>
  <c r="Z589" i="5"/>
  <c r="R589" i="5"/>
  <c r="J589" i="5"/>
  <c r="BM589" i="5"/>
  <c r="BE589" i="5"/>
  <c r="AW589" i="5"/>
  <c r="AO589" i="5"/>
  <c r="AG589" i="5"/>
  <c r="Y589" i="5"/>
  <c r="Q589" i="5"/>
  <c r="I589" i="5"/>
  <c r="BK589" i="5"/>
  <c r="BA589" i="5"/>
  <c r="AQ589" i="5"/>
  <c r="AE589" i="5"/>
  <c r="U589" i="5"/>
  <c r="K589" i="5"/>
  <c r="BJ589" i="5"/>
  <c r="AZ589" i="5"/>
  <c r="AN589" i="5"/>
  <c r="AD589" i="5"/>
  <c r="T589" i="5"/>
  <c r="H589" i="5"/>
  <c r="BD589" i="5"/>
  <c r="AT589" i="5"/>
  <c r="AJ589" i="5"/>
  <c r="X589" i="5"/>
  <c r="N589" i="5"/>
  <c r="AY589" i="5"/>
  <c r="AI589" i="5"/>
  <c r="P589" i="5"/>
  <c r="AV589" i="5"/>
  <c r="AF589" i="5"/>
  <c r="O589" i="5"/>
  <c r="BL589" i="5"/>
  <c r="AU589" i="5"/>
  <c r="AC589" i="5"/>
  <c r="M589" i="5"/>
  <c r="BI589" i="5"/>
  <c r="AS589" i="5"/>
  <c r="AB589" i="5"/>
  <c r="L589" i="5"/>
  <c r="BH589" i="5"/>
  <c r="AR589" i="5"/>
  <c r="AA589" i="5"/>
  <c r="G589" i="5"/>
  <c r="BG589" i="5"/>
  <c r="AM589" i="5"/>
  <c r="W589" i="5"/>
  <c r="BC589" i="5"/>
  <c r="AK589" i="5"/>
  <c r="V589" i="5"/>
  <c r="S589" i="5"/>
  <c r="BB589" i="5"/>
  <c r="AL589" i="5"/>
  <c r="BC525" i="5"/>
  <c r="BG566" i="5"/>
  <c r="AY566" i="5"/>
  <c r="AQ566" i="5"/>
  <c r="AI566" i="5"/>
  <c r="AA566" i="5"/>
  <c r="S566" i="5"/>
  <c r="K566" i="5"/>
  <c r="BF566" i="5"/>
  <c r="AW566" i="5"/>
  <c r="AN566" i="5"/>
  <c r="AE566" i="5"/>
  <c r="V566" i="5"/>
  <c r="M566" i="5"/>
  <c r="BN566" i="5"/>
  <c r="BE566" i="5"/>
  <c r="AV566" i="5"/>
  <c r="AM566" i="5"/>
  <c r="AD566" i="5"/>
  <c r="U566" i="5"/>
  <c r="L566" i="5"/>
  <c r="BJ566" i="5"/>
  <c r="BA566" i="5"/>
  <c r="AR566" i="5"/>
  <c r="AH566" i="5"/>
  <c r="Y566" i="5"/>
  <c r="P566" i="5"/>
  <c r="G566" i="5"/>
  <c r="BC566" i="5"/>
  <c r="AO566" i="5"/>
  <c r="Z566" i="5"/>
  <c r="J566" i="5"/>
  <c r="BB566" i="5"/>
  <c r="AL566" i="5"/>
  <c r="X566" i="5"/>
  <c r="I566" i="5"/>
  <c r="BI566" i="5"/>
  <c r="AT566" i="5"/>
  <c r="AF566" i="5"/>
  <c r="Q566" i="5"/>
  <c r="AX566" i="5"/>
  <c r="AB566" i="5"/>
  <c r="AU566" i="5"/>
  <c r="W566" i="5"/>
  <c r="BM566" i="5"/>
  <c r="AS566" i="5"/>
  <c r="T566" i="5"/>
  <c r="BL566" i="5"/>
  <c r="AP566" i="5"/>
  <c r="R566" i="5"/>
  <c r="BD566" i="5"/>
  <c r="AG566" i="5"/>
  <c r="H566" i="5"/>
  <c r="O566" i="5"/>
  <c r="N566" i="5"/>
  <c r="BK566" i="5"/>
  <c r="BH566" i="5"/>
  <c r="AZ566" i="5"/>
  <c r="AK566" i="5"/>
  <c r="AJ566" i="5"/>
  <c r="AC566" i="5"/>
  <c r="AZ591" i="5"/>
  <c r="AR591" i="5"/>
  <c r="AJ591" i="5"/>
  <c r="AB591" i="5"/>
  <c r="T591" i="5"/>
  <c r="L591" i="5"/>
  <c r="BG591" i="5"/>
  <c r="AY591" i="5"/>
  <c r="AQ591" i="5"/>
  <c r="AI591" i="5"/>
  <c r="AA591" i="5"/>
  <c r="S591" i="5"/>
  <c r="K591" i="5"/>
  <c r="BM591" i="5"/>
  <c r="BC591" i="5"/>
  <c r="AS591" i="5"/>
  <c r="AG591" i="5"/>
  <c r="W591" i="5"/>
  <c r="M591" i="5"/>
  <c r="BL591" i="5"/>
  <c r="BB591" i="5"/>
  <c r="AP591" i="5"/>
  <c r="AF591" i="5"/>
  <c r="V591" i="5"/>
  <c r="J591" i="5"/>
  <c r="AV591" i="5"/>
  <c r="AL591" i="5"/>
  <c r="Z591" i="5"/>
  <c r="P591" i="5"/>
  <c r="BJ591" i="5"/>
  <c r="AT591" i="5"/>
  <c r="AC591" i="5"/>
  <c r="I591" i="5"/>
  <c r="AO591" i="5"/>
  <c r="Y591" i="5"/>
  <c r="H591" i="5"/>
  <c r="BE591" i="5"/>
  <c r="AN591" i="5"/>
  <c r="X591" i="5"/>
  <c r="G591" i="5"/>
  <c r="BD591" i="5"/>
  <c r="AM591" i="5"/>
  <c r="U591" i="5"/>
  <c r="BA591" i="5"/>
  <c r="AK591" i="5"/>
  <c r="R591" i="5"/>
  <c r="AX591" i="5"/>
  <c r="AH591" i="5"/>
  <c r="Q591" i="5"/>
  <c r="BN591" i="5"/>
  <c r="AW591" i="5"/>
  <c r="AE591" i="5"/>
  <c r="O591" i="5"/>
  <c r="AD591" i="5"/>
  <c r="N591" i="5"/>
  <c r="BK591" i="5"/>
  <c r="AU591" i="5"/>
  <c r="BN655" i="5"/>
  <c r="Q18" i="7" a="1"/>
  <c r="Q18" i="7" s="1"/>
  <c r="AS18" i="7" a="1"/>
  <c r="AS18" i="7" s="1"/>
  <c r="BN358" i="5"/>
  <c r="BF358" i="5"/>
  <c r="AX358" i="5"/>
  <c r="AP358" i="5"/>
  <c r="AH358" i="5"/>
  <c r="Z358" i="5"/>
  <c r="R358" i="5"/>
  <c r="J358" i="5"/>
  <c r="BM358" i="5"/>
  <c r="BE358" i="5"/>
  <c r="AW358" i="5"/>
  <c r="AO358" i="5"/>
  <c r="AG358" i="5"/>
  <c r="Y358" i="5"/>
  <c r="Q358" i="5"/>
  <c r="I358" i="5"/>
  <c r="BD358" i="5"/>
  <c r="AT358" i="5"/>
  <c r="AJ358" i="5"/>
  <c r="X358" i="5"/>
  <c r="N358" i="5"/>
  <c r="BC358" i="5"/>
  <c r="AS358" i="5"/>
  <c r="AI358" i="5"/>
  <c r="W358" i="5"/>
  <c r="M358" i="5"/>
  <c r="BL358" i="5"/>
  <c r="BB358" i="5"/>
  <c r="AR358" i="5"/>
  <c r="AF358" i="5"/>
  <c r="V358" i="5"/>
  <c r="L358" i="5"/>
  <c r="BK358" i="5"/>
  <c r="BA358" i="5"/>
  <c r="AQ358" i="5"/>
  <c r="AE358" i="5"/>
  <c r="U358" i="5"/>
  <c r="K358" i="5"/>
  <c r="BJ358" i="5"/>
  <c r="AZ358" i="5"/>
  <c r="AN358" i="5"/>
  <c r="AD358" i="5"/>
  <c r="T358" i="5"/>
  <c r="H358" i="5"/>
  <c r="BI358" i="5"/>
  <c r="AY358" i="5"/>
  <c r="AM358" i="5"/>
  <c r="AC358" i="5"/>
  <c r="S358" i="5"/>
  <c r="G358" i="5"/>
  <c r="AV358" i="5"/>
  <c r="AU358" i="5"/>
  <c r="AL358" i="5"/>
  <c r="AK358" i="5"/>
  <c r="AB358" i="5"/>
  <c r="AA358" i="5"/>
  <c r="BH358" i="5"/>
  <c r="P358" i="5"/>
  <c r="BG358" i="5"/>
  <c r="O358" i="5"/>
  <c r="AG314" i="5"/>
  <c r="BK355" i="5"/>
  <c r="BC355" i="5"/>
  <c r="AU355" i="5"/>
  <c r="AM355" i="5"/>
  <c r="AE355" i="5"/>
  <c r="W355" i="5"/>
  <c r="O355" i="5"/>
  <c r="G355" i="5"/>
  <c r="BJ355" i="5"/>
  <c r="BB355" i="5"/>
  <c r="AT355" i="5"/>
  <c r="AL355" i="5"/>
  <c r="AD355" i="5"/>
  <c r="V355" i="5"/>
  <c r="N355" i="5"/>
  <c r="BM355" i="5"/>
  <c r="BA355" i="5"/>
  <c r="AQ355" i="5"/>
  <c r="AG355" i="5"/>
  <c r="U355" i="5"/>
  <c r="K355" i="5"/>
  <c r="BL355" i="5"/>
  <c r="AZ355" i="5"/>
  <c r="AP355" i="5"/>
  <c r="AF355" i="5"/>
  <c r="T355" i="5"/>
  <c r="J355" i="5"/>
  <c r="BI355" i="5"/>
  <c r="AY355" i="5"/>
  <c r="AO355" i="5"/>
  <c r="AC355" i="5"/>
  <c r="S355" i="5"/>
  <c r="I355" i="5"/>
  <c r="BH355" i="5"/>
  <c r="AX355" i="5"/>
  <c r="AN355" i="5"/>
  <c r="AB355" i="5"/>
  <c r="R355" i="5"/>
  <c r="H355" i="5"/>
  <c r="BG355" i="5"/>
  <c r="AW355" i="5"/>
  <c r="AK355" i="5"/>
  <c r="AA355" i="5"/>
  <c r="Q355" i="5"/>
  <c r="BF355" i="5"/>
  <c r="AV355" i="5"/>
  <c r="AJ355" i="5"/>
  <c r="Z355" i="5"/>
  <c r="Y355" i="5"/>
  <c r="BN355" i="5"/>
  <c r="X355" i="5"/>
  <c r="BE355" i="5"/>
  <c r="M355" i="5"/>
  <c r="BD355" i="5"/>
  <c r="L355" i="5"/>
  <c r="AS355" i="5"/>
  <c r="AR355" i="5"/>
  <c r="AI355" i="5"/>
  <c r="AH355" i="5"/>
  <c r="BJ362" i="5"/>
  <c r="BB362" i="5"/>
  <c r="AT362" i="5"/>
  <c r="AL362" i="5"/>
  <c r="AD362" i="5"/>
  <c r="V362" i="5"/>
  <c r="N362" i="5"/>
  <c r="BI362" i="5"/>
  <c r="BA362" i="5"/>
  <c r="AS362" i="5"/>
  <c r="AK362" i="5"/>
  <c r="AC362" i="5"/>
  <c r="U362" i="5"/>
  <c r="M362" i="5"/>
  <c r="BH362" i="5"/>
  <c r="AX362" i="5"/>
  <c r="AN362" i="5"/>
  <c r="AB362" i="5"/>
  <c r="R362" i="5"/>
  <c r="H362" i="5"/>
  <c r="BG362" i="5"/>
  <c r="AW362" i="5"/>
  <c r="AM362" i="5"/>
  <c r="AA362" i="5"/>
  <c r="Q362" i="5"/>
  <c r="G362" i="5"/>
  <c r="BF362" i="5"/>
  <c r="AV362" i="5"/>
  <c r="AJ362" i="5"/>
  <c r="Z362" i="5"/>
  <c r="P362" i="5"/>
  <c r="BE362" i="5"/>
  <c r="AU362" i="5"/>
  <c r="AI362" i="5"/>
  <c r="Y362" i="5"/>
  <c r="O362" i="5"/>
  <c r="BN362" i="5"/>
  <c r="BD362" i="5"/>
  <c r="AR362" i="5"/>
  <c r="AH362" i="5"/>
  <c r="X362" i="5"/>
  <c r="L362" i="5"/>
  <c r="BM362" i="5"/>
  <c r="BC362" i="5"/>
  <c r="AQ362" i="5"/>
  <c r="AG362" i="5"/>
  <c r="W362" i="5"/>
  <c r="K362" i="5"/>
  <c r="AZ362" i="5"/>
  <c r="J362" i="5"/>
  <c r="AY362" i="5"/>
  <c r="I362" i="5"/>
  <c r="AP362" i="5"/>
  <c r="AO362" i="5"/>
  <c r="AF362" i="5"/>
  <c r="AE362" i="5"/>
  <c r="BL362" i="5"/>
  <c r="T362" i="5"/>
  <c r="BK362" i="5"/>
  <c r="S362" i="5"/>
  <c r="BL392" i="5"/>
  <c r="BD392" i="5"/>
  <c r="AN392" i="5"/>
  <c r="AF392" i="5"/>
  <c r="X392" i="5"/>
  <c r="P392" i="5"/>
  <c r="H392" i="5"/>
  <c r="BK392" i="5"/>
  <c r="BC392" i="5"/>
  <c r="AU392" i="5"/>
  <c r="AM392" i="5"/>
  <c r="AE392" i="5"/>
  <c r="W392" i="5"/>
  <c r="O392" i="5"/>
  <c r="G392" i="5"/>
  <c r="BM392" i="5"/>
  <c r="AQ392" i="5"/>
  <c r="AG392" i="5"/>
  <c r="U392" i="5"/>
  <c r="K392" i="5"/>
  <c r="BJ392" i="5"/>
  <c r="AP392" i="5"/>
  <c r="AD392" i="5"/>
  <c r="T392" i="5"/>
  <c r="J392" i="5"/>
  <c r="BE392" i="5"/>
  <c r="AS392" i="5"/>
  <c r="AI392" i="5"/>
  <c r="Y392" i="5"/>
  <c r="M392" i="5"/>
  <c r="BB392" i="5"/>
  <c r="AK392" i="5"/>
  <c r="S392" i="5"/>
  <c r="AJ392" i="5"/>
  <c r="R392" i="5"/>
  <c r="AH392" i="5"/>
  <c r="Q392" i="5"/>
  <c r="BN392" i="5"/>
  <c r="AC392" i="5"/>
  <c r="N392" i="5"/>
  <c r="BI392" i="5"/>
  <c r="AT392" i="5"/>
  <c r="AB392" i="5"/>
  <c r="L392" i="5"/>
  <c r="BH392" i="5"/>
  <c r="AR392" i="5"/>
  <c r="AA392" i="5"/>
  <c r="I392" i="5"/>
  <c r="AO392" i="5"/>
  <c r="AL392" i="5"/>
  <c r="Z392" i="5"/>
  <c r="V392" i="5"/>
  <c r="BG392" i="5"/>
  <c r="BF392" i="5"/>
  <c r="BN386" i="5"/>
  <c r="BF386" i="5"/>
  <c r="AX386" i="5"/>
  <c r="AP386" i="5"/>
  <c r="AH386" i="5"/>
  <c r="Z386" i="5"/>
  <c r="R386" i="5"/>
  <c r="J386" i="5"/>
  <c r="BM386" i="5"/>
  <c r="BE386" i="5"/>
  <c r="AW386" i="5"/>
  <c r="AO386" i="5"/>
  <c r="AG386" i="5"/>
  <c r="Y386" i="5"/>
  <c r="Q386" i="5"/>
  <c r="I386" i="5"/>
  <c r="BG386" i="5"/>
  <c r="AU386" i="5"/>
  <c r="AK386" i="5"/>
  <c r="AA386" i="5"/>
  <c r="O386" i="5"/>
  <c r="BD386" i="5"/>
  <c r="AT386" i="5"/>
  <c r="AJ386" i="5"/>
  <c r="X386" i="5"/>
  <c r="N386" i="5"/>
  <c r="BI386" i="5"/>
  <c r="AY386" i="5"/>
  <c r="AM386" i="5"/>
  <c r="AC386" i="5"/>
  <c r="S386" i="5"/>
  <c r="G386" i="5"/>
  <c r="BC386" i="5"/>
  <c r="AN386" i="5"/>
  <c r="V386" i="5"/>
  <c r="BB386" i="5"/>
  <c r="AL386" i="5"/>
  <c r="U386" i="5"/>
  <c r="BA386" i="5"/>
  <c r="AI386" i="5"/>
  <c r="T386" i="5"/>
  <c r="AZ386" i="5"/>
  <c r="AF386" i="5"/>
  <c r="P386" i="5"/>
  <c r="BL386" i="5"/>
  <c r="AV386" i="5"/>
  <c r="AE386" i="5"/>
  <c r="M386" i="5"/>
  <c r="BK386" i="5"/>
  <c r="AS386" i="5"/>
  <c r="AD386" i="5"/>
  <c r="L386" i="5"/>
  <c r="K386" i="5"/>
  <c r="H386" i="5"/>
  <c r="BJ386" i="5"/>
  <c r="BH386" i="5"/>
  <c r="AR386" i="5"/>
  <c r="AQ386" i="5"/>
  <c r="AB386" i="5"/>
  <c r="W386" i="5"/>
  <c r="BG168" i="5"/>
  <c r="AY168" i="5"/>
  <c r="AQ168" i="5"/>
  <c r="AI168" i="5"/>
  <c r="AA168" i="5"/>
  <c r="S168" i="5"/>
  <c r="K168" i="5"/>
  <c r="BN168" i="5"/>
  <c r="BF168" i="5"/>
  <c r="AX168" i="5"/>
  <c r="AP168" i="5"/>
  <c r="AH168" i="5"/>
  <c r="Z168" i="5"/>
  <c r="R168" i="5"/>
  <c r="J168" i="5"/>
  <c r="BM168" i="5"/>
  <c r="BE168" i="5"/>
  <c r="AW168" i="5"/>
  <c r="AO168" i="5"/>
  <c r="AG168" i="5"/>
  <c r="Y168" i="5"/>
  <c r="Q168" i="5"/>
  <c r="I168" i="5"/>
  <c r="BL168" i="5"/>
  <c r="BD168" i="5"/>
  <c r="AV168" i="5"/>
  <c r="AN168" i="5"/>
  <c r="AF168" i="5"/>
  <c r="X168" i="5"/>
  <c r="H168" i="5"/>
  <c r="BK168" i="5"/>
  <c r="BC168" i="5"/>
  <c r="AU168" i="5"/>
  <c r="AM168" i="5"/>
  <c r="AE168" i="5"/>
  <c r="W168" i="5"/>
  <c r="G168" i="5"/>
  <c r="BI168" i="5"/>
  <c r="BA168" i="5"/>
  <c r="AS168" i="5"/>
  <c r="AK168" i="5"/>
  <c r="AC168" i="5"/>
  <c r="U168" i="5"/>
  <c r="M168" i="5"/>
  <c r="AZ168" i="5"/>
  <c r="T168" i="5"/>
  <c r="AT168" i="5"/>
  <c r="AR168" i="5"/>
  <c r="L168" i="5"/>
  <c r="AL168" i="5"/>
  <c r="AJ168" i="5"/>
  <c r="BJ168" i="5"/>
  <c r="AD168" i="5"/>
  <c r="BH168" i="5"/>
  <c r="AB168" i="5"/>
  <c r="BB168" i="5"/>
  <c r="V168" i="5"/>
  <c r="BP741" i="5" a="1"/>
  <c r="BP741" i="5" s="1"/>
  <c r="BP760" i="5" a="1"/>
  <c r="BP760" i="5" s="1"/>
  <c r="BP740" i="5" a="1"/>
  <c r="BP740" i="5" s="1"/>
  <c r="BP761" i="5" a="1"/>
  <c r="BP761" i="5" s="1"/>
  <c r="BP610" i="5"/>
  <c r="BQ611" i="5" s="1"/>
  <c r="BR612" i="5" s="1"/>
  <c r="BS613" i="5" s="1"/>
  <c r="BT614" i="5" s="1"/>
  <c r="BU615" i="5" s="1"/>
  <c r="BV616" i="5" s="1"/>
  <c r="BW617" i="5" s="1"/>
  <c r="BX618" i="5" s="1"/>
  <c r="BY619" i="5" s="1"/>
  <c r="BZ620" i="5" s="1"/>
  <c r="BP675" i="5" a="1"/>
  <c r="BP675" i="5" s="1"/>
  <c r="BP627" i="5"/>
  <c r="BQ7" i="5"/>
  <c r="BP6" i="5"/>
  <c r="L232" i="5"/>
  <c r="M232" i="5" s="1"/>
  <c r="Y244" i="5"/>
  <c r="O233" i="5"/>
  <c r="AL258" i="5"/>
  <c r="AM258" i="5" s="1"/>
  <c r="AS264" i="5"/>
  <c r="L292" i="5"/>
  <c r="BI342" i="5"/>
  <c r="BJ342" i="5" s="1"/>
  <c r="BN288" i="5"/>
  <c r="BF288" i="5"/>
  <c r="AX288" i="5"/>
  <c r="AP288" i="5"/>
  <c r="AH288" i="5"/>
  <c r="Z288" i="5"/>
  <c r="R288" i="5"/>
  <c r="BG227" i="5"/>
  <c r="AY227" i="5"/>
  <c r="AQ227" i="5"/>
  <c r="AI227" i="5"/>
  <c r="AA227" i="5"/>
  <c r="S227" i="5"/>
  <c r="C351" i="5"/>
  <c r="BI288" i="5"/>
  <c r="BA288" i="5"/>
  <c r="AS288" i="5"/>
  <c r="AK288" i="5"/>
  <c r="AC288" i="5"/>
  <c r="U288" i="5"/>
  <c r="M288" i="5"/>
  <c r="BJ288" i="5"/>
  <c r="AY288" i="5"/>
  <c r="AN288" i="5"/>
  <c r="AD288" i="5"/>
  <c r="S288" i="5"/>
  <c r="H288" i="5"/>
  <c r="H287" i="5" s="1"/>
  <c r="BH227" i="5"/>
  <c r="AX227" i="5"/>
  <c r="AO227" i="5"/>
  <c r="AF227" i="5"/>
  <c r="W227" i="5"/>
  <c r="N227" i="5"/>
  <c r="BH288" i="5"/>
  <c r="AW288" i="5"/>
  <c r="AM288" i="5"/>
  <c r="AB288" i="5"/>
  <c r="Q288" i="5"/>
  <c r="G288" i="5"/>
  <c r="G287" i="5" s="1"/>
  <c r="BF227" i="5"/>
  <c r="AW227" i="5"/>
  <c r="AN227" i="5"/>
  <c r="AE227" i="5"/>
  <c r="V227" i="5"/>
  <c r="M227" i="5"/>
  <c r="BG288" i="5"/>
  <c r="AV288" i="5"/>
  <c r="AL288" i="5"/>
  <c r="AA288" i="5"/>
  <c r="P288" i="5"/>
  <c r="BE288" i="5"/>
  <c r="AU288" i="5"/>
  <c r="AJ288" i="5"/>
  <c r="Y288" i="5"/>
  <c r="O288" i="5"/>
  <c r="BD288" i="5"/>
  <c r="AT288" i="5"/>
  <c r="AI288" i="5"/>
  <c r="X288" i="5"/>
  <c r="N288" i="5"/>
  <c r="BM288" i="5"/>
  <c r="BC288" i="5"/>
  <c r="AR288" i="5"/>
  <c r="AG288" i="5"/>
  <c r="W288" i="5"/>
  <c r="BL288" i="5"/>
  <c r="BB288" i="5"/>
  <c r="AQ288" i="5"/>
  <c r="AF288" i="5"/>
  <c r="V288" i="5"/>
  <c r="BJ227" i="5"/>
  <c r="BA227" i="5"/>
  <c r="AR227" i="5"/>
  <c r="AH227" i="5"/>
  <c r="Y227" i="5"/>
  <c r="P227" i="5"/>
  <c r="G227" i="5"/>
  <c r="G226" i="5" s="1"/>
  <c r="T288" i="5"/>
  <c r="BE227" i="5"/>
  <c r="AS227" i="5"/>
  <c r="AC227" i="5"/>
  <c r="O227" i="5"/>
  <c r="I288" i="5"/>
  <c r="I287" i="5" s="1"/>
  <c r="BD227" i="5"/>
  <c r="AP227" i="5"/>
  <c r="AB227" i="5"/>
  <c r="L227" i="5"/>
  <c r="BC227" i="5"/>
  <c r="AM227" i="5"/>
  <c r="Z227" i="5"/>
  <c r="BN227" i="5"/>
  <c r="BB227" i="5"/>
  <c r="AL227" i="5"/>
  <c r="X227" i="5"/>
  <c r="BK288" i="5"/>
  <c r="BM227" i="5"/>
  <c r="AZ227" i="5"/>
  <c r="AK227" i="5"/>
  <c r="U227" i="5"/>
  <c r="H227" i="5"/>
  <c r="H226" i="5" s="1"/>
  <c r="AZ288" i="5"/>
  <c r="BL227" i="5"/>
  <c r="AV227" i="5"/>
  <c r="AJ227" i="5"/>
  <c r="T227" i="5"/>
  <c r="AO288" i="5"/>
  <c r="BK227" i="5"/>
  <c r="AU227" i="5"/>
  <c r="AG227" i="5"/>
  <c r="R227" i="5"/>
  <c r="BI227" i="5"/>
  <c r="AT227" i="5"/>
  <c r="AD227" i="5"/>
  <c r="Q227" i="5"/>
  <c r="AE288" i="5"/>
  <c r="BH279" i="5"/>
  <c r="Q237" i="5"/>
  <c r="W243" i="5"/>
  <c r="X304" i="5" s="1"/>
  <c r="AC249" i="5"/>
  <c r="AD249" i="5" s="1"/>
  <c r="BJ281" i="5"/>
  <c r="AV329" i="5"/>
  <c r="BM365" i="5"/>
  <c r="BE365" i="5"/>
  <c r="AW365" i="5"/>
  <c r="AO365" i="5"/>
  <c r="AG365" i="5"/>
  <c r="Y365" i="5"/>
  <c r="Q365" i="5"/>
  <c r="I365" i="5"/>
  <c r="BL365" i="5"/>
  <c r="BD365" i="5"/>
  <c r="AV365" i="5"/>
  <c r="AN365" i="5"/>
  <c r="AF365" i="5"/>
  <c r="X365" i="5"/>
  <c r="P365" i="5"/>
  <c r="H365" i="5"/>
  <c r="BK365" i="5"/>
  <c r="BA365" i="5"/>
  <c r="AQ365" i="5"/>
  <c r="AE365" i="5"/>
  <c r="U365" i="5"/>
  <c r="K365" i="5"/>
  <c r="BJ365" i="5"/>
  <c r="AZ365" i="5"/>
  <c r="AP365" i="5"/>
  <c r="AD365" i="5"/>
  <c r="T365" i="5"/>
  <c r="J365" i="5"/>
  <c r="BI365" i="5"/>
  <c r="AY365" i="5"/>
  <c r="AM365" i="5"/>
  <c r="AC365" i="5"/>
  <c r="S365" i="5"/>
  <c r="G365" i="5"/>
  <c r="BH365" i="5"/>
  <c r="AX365" i="5"/>
  <c r="AL365" i="5"/>
  <c r="AB365" i="5"/>
  <c r="R365" i="5"/>
  <c r="BG365" i="5"/>
  <c r="AU365" i="5"/>
  <c r="AK365" i="5"/>
  <c r="AA365" i="5"/>
  <c r="O365" i="5"/>
  <c r="BF365" i="5"/>
  <c r="AT365" i="5"/>
  <c r="AJ365" i="5"/>
  <c r="Z365" i="5"/>
  <c r="N365" i="5"/>
  <c r="AI365" i="5"/>
  <c r="AH365" i="5"/>
  <c r="W365" i="5"/>
  <c r="BN365" i="5"/>
  <c r="V365" i="5"/>
  <c r="BC365" i="5"/>
  <c r="M365" i="5"/>
  <c r="BB365" i="5"/>
  <c r="L365" i="5"/>
  <c r="AS365" i="5"/>
  <c r="AR365" i="5"/>
  <c r="BL400" i="5"/>
  <c r="AV400" i="5"/>
  <c r="AN400" i="5"/>
  <c r="AF400" i="5"/>
  <c r="X400" i="5"/>
  <c r="P400" i="5"/>
  <c r="H400" i="5"/>
  <c r="BK400" i="5"/>
  <c r="BC400" i="5"/>
  <c r="AU400" i="5"/>
  <c r="AM400" i="5"/>
  <c r="AE400" i="5"/>
  <c r="W400" i="5"/>
  <c r="O400" i="5"/>
  <c r="G400" i="5"/>
  <c r="AY400" i="5"/>
  <c r="AO400" i="5"/>
  <c r="AC400" i="5"/>
  <c r="S400" i="5"/>
  <c r="I400" i="5"/>
  <c r="AX400" i="5"/>
  <c r="AL400" i="5"/>
  <c r="AB400" i="5"/>
  <c r="R400" i="5"/>
  <c r="BM400" i="5"/>
  <c r="BA400" i="5"/>
  <c r="AQ400" i="5"/>
  <c r="AG400" i="5"/>
  <c r="U400" i="5"/>
  <c r="K400" i="5"/>
  <c r="BJ400" i="5"/>
  <c r="AS400" i="5"/>
  <c r="AA400" i="5"/>
  <c r="L400" i="5"/>
  <c r="BG400" i="5"/>
  <c r="AR400" i="5"/>
  <c r="Z400" i="5"/>
  <c r="J400" i="5"/>
  <c r="AP400" i="5"/>
  <c r="Y400" i="5"/>
  <c r="BE400" i="5"/>
  <c r="AK400" i="5"/>
  <c r="V400" i="5"/>
  <c r="BB400" i="5"/>
  <c r="AJ400" i="5"/>
  <c r="T400" i="5"/>
  <c r="AZ400" i="5"/>
  <c r="AI400" i="5"/>
  <c r="Q400" i="5"/>
  <c r="AW400" i="5"/>
  <c r="AH400" i="5"/>
  <c r="N400" i="5"/>
  <c r="BN400" i="5"/>
  <c r="AT400" i="5"/>
  <c r="AD400" i="5"/>
  <c r="M400" i="5"/>
  <c r="BJ382" i="5"/>
  <c r="BB382" i="5"/>
  <c r="AT382" i="5"/>
  <c r="AL382" i="5"/>
  <c r="AD382" i="5"/>
  <c r="V382" i="5"/>
  <c r="N382" i="5"/>
  <c r="BI382" i="5"/>
  <c r="BM382" i="5"/>
  <c r="BC382" i="5"/>
  <c r="AS382" i="5"/>
  <c r="AJ382" i="5"/>
  <c r="AA382" i="5"/>
  <c r="R382" i="5"/>
  <c r="I382" i="5"/>
  <c r="BL382" i="5"/>
  <c r="BA382" i="5"/>
  <c r="AR382" i="5"/>
  <c r="AI382" i="5"/>
  <c r="Z382" i="5"/>
  <c r="Q382" i="5"/>
  <c r="H382" i="5"/>
  <c r="BE382" i="5"/>
  <c r="AQ382" i="5"/>
  <c r="AF382" i="5"/>
  <c r="T382" i="5"/>
  <c r="G382" i="5"/>
  <c r="BD382" i="5"/>
  <c r="AP382" i="5"/>
  <c r="AE382" i="5"/>
  <c r="S382" i="5"/>
  <c r="AZ382" i="5"/>
  <c r="AO382" i="5"/>
  <c r="AC382" i="5"/>
  <c r="P382" i="5"/>
  <c r="BN382" i="5"/>
  <c r="AY382" i="5"/>
  <c r="AN382" i="5"/>
  <c r="AB382" i="5"/>
  <c r="O382" i="5"/>
  <c r="BK382" i="5"/>
  <c r="AX382" i="5"/>
  <c r="AM382" i="5"/>
  <c r="Y382" i="5"/>
  <c r="M382" i="5"/>
  <c r="BH382" i="5"/>
  <c r="AW382" i="5"/>
  <c r="AK382" i="5"/>
  <c r="X382" i="5"/>
  <c r="L382" i="5"/>
  <c r="AH382" i="5"/>
  <c r="AG382" i="5"/>
  <c r="W382" i="5"/>
  <c r="U382" i="5"/>
  <c r="BG382" i="5"/>
  <c r="K382" i="5"/>
  <c r="BF382" i="5"/>
  <c r="J382" i="5"/>
  <c r="AV382" i="5"/>
  <c r="AU382" i="5"/>
  <c r="BH340" i="5"/>
  <c r="BI340" i="5" s="1"/>
  <c r="BG359" i="5"/>
  <c r="AY359" i="5"/>
  <c r="AQ359" i="5"/>
  <c r="AI359" i="5"/>
  <c r="AA359" i="5"/>
  <c r="S359" i="5"/>
  <c r="K359" i="5"/>
  <c r="BN359" i="5"/>
  <c r="BF359" i="5"/>
  <c r="AX359" i="5"/>
  <c r="AP359" i="5"/>
  <c r="AH359" i="5"/>
  <c r="Z359" i="5"/>
  <c r="R359" i="5"/>
  <c r="J359" i="5"/>
  <c r="BE359" i="5"/>
  <c r="AU359" i="5"/>
  <c r="AK359" i="5"/>
  <c r="Y359" i="5"/>
  <c r="O359" i="5"/>
  <c r="BD359" i="5"/>
  <c r="AT359" i="5"/>
  <c r="AJ359" i="5"/>
  <c r="X359" i="5"/>
  <c r="N359" i="5"/>
  <c r="BM359" i="5"/>
  <c r="BC359" i="5"/>
  <c r="AS359" i="5"/>
  <c r="AG359" i="5"/>
  <c r="W359" i="5"/>
  <c r="M359" i="5"/>
  <c r="BL359" i="5"/>
  <c r="BB359" i="5"/>
  <c r="AR359" i="5"/>
  <c r="AF359" i="5"/>
  <c r="V359" i="5"/>
  <c r="L359" i="5"/>
  <c r="BK359" i="5"/>
  <c r="BA359" i="5"/>
  <c r="AO359" i="5"/>
  <c r="AE359" i="5"/>
  <c r="U359" i="5"/>
  <c r="I359" i="5"/>
  <c r="BJ359" i="5"/>
  <c r="AZ359" i="5"/>
  <c r="AN359" i="5"/>
  <c r="AD359" i="5"/>
  <c r="T359" i="5"/>
  <c r="H359" i="5"/>
  <c r="AC359" i="5"/>
  <c r="AB359" i="5"/>
  <c r="BI359" i="5"/>
  <c r="Q359" i="5"/>
  <c r="BH359" i="5"/>
  <c r="P359" i="5"/>
  <c r="AW359" i="5"/>
  <c r="G359" i="5"/>
  <c r="AV359" i="5"/>
  <c r="AM359" i="5"/>
  <c r="AL359" i="5"/>
  <c r="BK399" i="5"/>
  <c r="AU399" i="5"/>
  <c r="AM399" i="5"/>
  <c r="AE399" i="5"/>
  <c r="W399" i="5"/>
  <c r="O399" i="5"/>
  <c r="G399" i="5"/>
  <c r="BJ399" i="5"/>
  <c r="BB399" i="5"/>
  <c r="AT399" i="5"/>
  <c r="AL399" i="5"/>
  <c r="AD399" i="5"/>
  <c r="V399" i="5"/>
  <c r="N399" i="5"/>
  <c r="AX399" i="5"/>
  <c r="AN399" i="5"/>
  <c r="AB399" i="5"/>
  <c r="R399" i="5"/>
  <c r="H399" i="5"/>
  <c r="AW399" i="5"/>
  <c r="AK399" i="5"/>
  <c r="AA399" i="5"/>
  <c r="Q399" i="5"/>
  <c r="BL399" i="5"/>
  <c r="AZ399" i="5"/>
  <c r="AP399" i="5"/>
  <c r="AF399" i="5"/>
  <c r="T399" i="5"/>
  <c r="J399" i="5"/>
  <c r="BE399" i="5"/>
  <c r="AO399" i="5"/>
  <c r="X399" i="5"/>
  <c r="AJ399" i="5"/>
  <c r="U399" i="5"/>
  <c r="BA399" i="5"/>
  <c r="AI399" i="5"/>
  <c r="S399" i="5"/>
  <c r="AY399" i="5"/>
  <c r="AH399" i="5"/>
  <c r="P399" i="5"/>
  <c r="BN399" i="5"/>
  <c r="AV399" i="5"/>
  <c r="AG399" i="5"/>
  <c r="M399" i="5"/>
  <c r="BM399" i="5"/>
  <c r="AS399" i="5"/>
  <c r="AC399" i="5"/>
  <c r="L399" i="5"/>
  <c r="BI399" i="5"/>
  <c r="AR399" i="5"/>
  <c r="K399" i="5"/>
  <c r="I399" i="5"/>
  <c r="BF399" i="5"/>
  <c r="AQ399" i="5"/>
  <c r="Z399" i="5"/>
  <c r="Y399" i="5"/>
  <c r="BJ398" i="5"/>
  <c r="AT398" i="5"/>
  <c r="AL398" i="5"/>
  <c r="AD398" i="5"/>
  <c r="V398" i="5"/>
  <c r="N398" i="5"/>
  <c r="BI398" i="5"/>
  <c r="BA398" i="5"/>
  <c r="AS398" i="5"/>
  <c r="AK398" i="5"/>
  <c r="AC398" i="5"/>
  <c r="U398" i="5"/>
  <c r="M398" i="5"/>
  <c r="AW398" i="5"/>
  <c r="AM398" i="5"/>
  <c r="AA398" i="5"/>
  <c r="Q398" i="5"/>
  <c r="G398" i="5"/>
  <c r="BF398" i="5"/>
  <c r="AV398" i="5"/>
  <c r="AJ398" i="5"/>
  <c r="Z398" i="5"/>
  <c r="P398" i="5"/>
  <c r="BK398" i="5"/>
  <c r="AY398" i="5"/>
  <c r="AO398" i="5"/>
  <c r="AE398" i="5"/>
  <c r="S398" i="5"/>
  <c r="I398" i="5"/>
  <c r="AZ398" i="5"/>
  <c r="AH398" i="5"/>
  <c r="R398" i="5"/>
  <c r="BN398" i="5"/>
  <c r="AX398" i="5"/>
  <c r="AG398" i="5"/>
  <c r="O398" i="5"/>
  <c r="BM398" i="5"/>
  <c r="AU398" i="5"/>
  <c r="AF398" i="5"/>
  <c r="L398" i="5"/>
  <c r="BL398" i="5"/>
  <c r="AR398" i="5"/>
  <c r="AB398" i="5"/>
  <c r="K398" i="5"/>
  <c r="BH398" i="5"/>
  <c r="AQ398" i="5"/>
  <c r="Y398" i="5"/>
  <c r="J398" i="5"/>
  <c r="BE398" i="5"/>
  <c r="AP398" i="5"/>
  <c r="X398" i="5"/>
  <c r="H398" i="5"/>
  <c r="AN398" i="5"/>
  <c r="AI398" i="5"/>
  <c r="W398" i="5"/>
  <c r="T398" i="5"/>
  <c r="BH360" i="5"/>
  <c r="AZ360" i="5"/>
  <c r="AR360" i="5"/>
  <c r="AJ360" i="5"/>
  <c r="AB360" i="5"/>
  <c r="L360" i="5"/>
  <c r="BG360" i="5"/>
  <c r="AY360" i="5"/>
  <c r="AQ360" i="5"/>
  <c r="AI360" i="5"/>
  <c r="AA360" i="5"/>
  <c r="K360" i="5"/>
  <c r="BF360" i="5"/>
  <c r="AV360" i="5"/>
  <c r="AL360" i="5"/>
  <c r="Z360" i="5"/>
  <c r="BE360" i="5"/>
  <c r="AU360" i="5"/>
  <c r="AK360" i="5"/>
  <c r="Y360" i="5"/>
  <c r="O360" i="5"/>
  <c r="BN360" i="5"/>
  <c r="BD360" i="5"/>
  <c r="AT360" i="5"/>
  <c r="AH360" i="5"/>
  <c r="X360" i="5"/>
  <c r="N360" i="5"/>
  <c r="BM360" i="5"/>
  <c r="BC360" i="5"/>
  <c r="AS360" i="5"/>
  <c r="AG360" i="5"/>
  <c r="W360" i="5"/>
  <c r="M360" i="5"/>
  <c r="BL360" i="5"/>
  <c r="BB360" i="5"/>
  <c r="AP360" i="5"/>
  <c r="AF360" i="5"/>
  <c r="V360" i="5"/>
  <c r="J360" i="5"/>
  <c r="BK360" i="5"/>
  <c r="BA360" i="5"/>
  <c r="AO360" i="5"/>
  <c r="AE360" i="5"/>
  <c r="U360" i="5"/>
  <c r="I360" i="5"/>
  <c r="AX360" i="5"/>
  <c r="H360" i="5"/>
  <c r="AW360" i="5"/>
  <c r="G360" i="5"/>
  <c r="AN360" i="5"/>
  <c r="AM360" i="5"/>
  <c r="AD360" i="5"/>
  <c r="AC360" i="5"/>
  <c r="BJ360" i="5"/>
  <c r="BI360" i="5"/>
  <c r="BI389" i="5"/>
  <c r="BA389" i="5"/>
  <c r="AS389" i="5"/>
  <c r="AK389" i="5"/>
  <c r="AC389" i="5"/>
  <c r="U389" i="5"/>
  <c r="M389" i="5"/>
  <c r="BH389" i="5"/>
  <c r="AZ389" i="5"/>
  <c r="AR389" i="5"/>
  <c r="AJ389" i="5"/>
  <c r="AB389" i="5"/>
  <c r="T389" i="5"/>
  <c r="L389" i="5"/>
  <c r="BJ389" i="5"/>
  <c r="AX389" i="5"/>
  <c r="AN389" i="5"/>
  <c r="AD389" i="5"/>
  <c r="R389" i="5"/>
  <c r="H389" i="5"/>
  <c r="BG389" i="5"/>
  <c r="AW389" i="5"/>
  <c r="AM389" i="5"/>
  <c r="AA389" i="5"/>
  <c r="Q389" i="5"/>
  <c r="G389" i="5"/>
  <c r="BL389" i="5"/>
  <c r="BB389" i="5"/>
  <c r="AP389" i="5"/>
  <c r="AF389" i="5"/>
  <c r="V389" i="5"/>
  <c r="J389" i="5"/>
  <c r="BD389" i="5"/>
  <c r="AL389" i="5"/>
  <c r="W389" i="5"/>
  <c r="BC389" i="5"/>
  <c r="AI389" i="5"/>
  <c r="S389" i="5"/>
  <c r="AY389" i="5"/>
  <c r="AH389" i="5"/>
  <c r="P389" i="5"/>
  <c r="BN389" i="5"/>
  <c r="AV389" i="5"/>
  <c r="AG389" i="5"/>
  <c r="O389" i="5"/>
  <c r="BM389" i="5"/>
  <c r="AU389" i="5"/>
  <c r="AE389" i="5"/>
  <c r="N389" i="5"/>
  <c r="BK389" i="5"/>
  <c r="AT389" i="5"/>
  <c r="Z389" i="5"/>
  <c r="K389" i="5"/>
  <c r="Y389" i="5"/>
  <c r="X389" i="5"/>
  <c r="I389" i="5"/>
  <c r="BF389" i="5"/>
  <c r="BE389" i="5"/>
  <c r="AQ389" i="5"/>
  <c r="AO389" i="5"/>
  <c r="AH18" i="7" a="1"/>
  <c r="AH18" i="7" s="1"/>
  <c r="C161" i="5"/>
  <c r="BN98" i="5"/>
  <c r="BF98" i="5"/>
  <c r="AX98" i="5"/>
  <c r="AP98" i="5"/>
  <c r="AH98" i="5"/>
  <c r="Z98" i="5"/>
  <c r="R98" i="5"/>
  <c r="J98" i="5"/>
  <c r="BM98" i="5"/>
  <c r="BE98" i="5"/>
  <c r="AW98" i="5"/>
  <c r="AO98" i="5"/>
  <c r="AG98" i="5"/>
  <c r="Y98" i="5"/>
  <c r="Q98" i="5"/>
  <c r="BL98" i="5"/>
  <c r="BB98" i="5"/>
  <c r="AR98" i="5"/>
  <c r="AF98" i="5"/>
  <c r="V98" i="5"/>
  <c r="L98" i="5"/>
  <c r="BI37" i="5"/>
  <c r="BA37" i="5"/>
  <c r="AS37" i="5"/>
  <c r="AK37" i="5"/>
  <c r="AC37" i="5"/>
  <c r="U37" i="5"/>
  <c r="M37" i="5"/>
  <c r="BK98" i="5"/>
  <c r="BA98" i="5"/>
  <c r="AQ98" i="5"/>
  <c r="AE98" i="5"/>
  <c r="U98" i="5"/>
  <c r="K98" i="5"/>
  <c r="BH37" i="5"/>
  <c r="AZ37" i="5"/>
  <c r="AR37" i="5"/>
  <c r="AJ37" i="5"/>
  <c r="AB37" i="5"/>
  <c r="T37" i="5"/>
  <c r="L37" i="5"/>
  <c r="BJ98" i="5"/>
  <c r="AZ98" i="5"/>
  <c r="AN98" i="5"/>
  <c r="AD98" i="5"/>
  <c r="T98" i="5"/>
  <c r="BI98" i="5"/>
  <c r="AY98" i="5"/>
  <c r="AM98" i="5"/>
  <c r="AC98" i="5"/>
  <c r="S98" i="5"/>
  <c r="BH98" i="5"/>
  <c r="AV98" i="5"/>
  <c r="AL98" i="5"/>
  <c r="AB98" i="5"/>
  <c r="P98" i="5"/>
  <c r="BG98" i="5"/>
  <c r="AU98" i="5"/>
  <c r="AK98" i="5"/>
  <c r="AA98" i="5"/>
  <c r="O98" i="5"/>
  <c r="BD98" i="5"/>
  <c r="AT98" i="5"/>
  <c r="AJ98" i="5"/>
  <c r="X98" i="5"/>
  <c r="N98" i="5"/>
  <c r="BK37" i="5"/>
  <c r="BC37" i="5"/>
  <c r="AU37" i="5"/>
  <c r="AM37" i="5"/>
  <c r="AE37" i="5"/>
  <c r="W37" i="5"/>
  <c r="O37" i="5"/>
  <c r="BE37" i="5"/>
  <c r="AQ37" i="5"/>
  <c r="AF37" i="5"/>
  <c r="R37" i="5"/>
  <c r="BD37" i="5"/>
  <c r="AP37" i="5"/>
  <c r="AD37" i="5"/>
  <c r="Q37" i="5"/>
  <c r="BC98" i="5"/>
  <c r="BN37" i="5"/>
  <c r="BB37" i="5"/>
  <c r="AO37" i="5"/>
  <c r="AA37" i="5"/>
  <c r="P37" i="5"/>
  <c r="AS98" i="5"/>
  <c r="BM37" i="5"/>
  <c r="AY37" i="5"/>
  <c r="AN37" i="5"/>
  <c r="Z37" i="5"/>
  <c r="N37" i="5"/>
  <c r="AI98" i="5"/>
  <c r="BL37" i="5"/>
  <c r="AX37" i="5"/>
  <c r="AL37" i="5"/>
  <c r="Y37" i="5"/>
  <c r="K37" i="5"/>
  <c r="W98" i="5"/>
  <c r="BJ37" i="5"/>
  <c r="AW37" i="5"/>
  <c r="AI37" i="5"/>
  <c r="X37" i="5"/>
  <c r="J37" i="5"/>
  <c r="M98" i="5"/>
  <c r="BG37" i="5"/>
  <c r="AV37" i="5"/>
  <c r="AH37" i="5"/>
  <c r="V37" i="5"/>
  <c r="I37" i="5"/>
  <c r="BF37" i="5"/>
  <c r="AT37" i="5"/>
  <c r="AG37" i="5"/>
  <c r="S37" i="5"/>
  <c r="BI176" i="5"/>
  <c r="BA176" i="5"/>
  <c r="AS176" i="5"/>
  <c r="AK176" i="5"/>
  <c r="AC176" i="5"/>
  <c r="U176" i="5"/>
  <c r="M176" i="5"/>
  <c r="BF176" i="5"/>
  <c r="AW176" i="5"/>
  <c r="AN176" i="5"/>
  <c r="AE176" i="5"/>
  <c r="L176" i="5"/>
  <c r="BN176" i="5"/>
  <c r="BE176" i="5"/>
  <c r="AV176" i="5"/>
  <c r="AM176" i="5"/>
  <c r="AD176" i="5"/>
  <c r="T176" i="5"/>
  <c r="K176" i="5"/>
  <c r="BM176" i="5"/>
  <c r="BD176" i="5"/>
  <c r="AU176" i="5"/>
  <c r="AL176" i="5"/>
  <c r="AB176" i="5"/>
  <c r="S176" i="5"/>
  <c r="J176" i="5"/>
  <c r="BL176" i="5"/>
  <c r="BC176" i="5"/>
  <c r="AT176" i="5"/>
  <c r="AJ176" i="5"/>
  <c r="AA176" i="5"/>
  <c r="R176" i="5"/>
  <c r="I176" i="5"/>
  <c r="BK176" i="5"/>
  <c r="BB176" i="5"/>
  <c r="AR176" i="5"/>
  <c r="AI176" i="5"/>
  <c r="Z176" i="5"/>
  <c r="Q176" i="5"/>
  <c r="H176" i="5"/>
  <c r="BJ176" i="5"/>
  <c r="AZ176" i="5"/>
  <c r="AQ176" i="5"/>
  <c r="AH176" i="5"/>
  <c r="Y176" i="5"/>
  <c r="P176" i="5"/>
  <c r="BH176" i="5"/>
  <c r="AY176" i="5"/>
  <c r="AP176" i="5"/>
  <c r="AG176" i="5"/>
  <c r="O176" i="5"/>
  <c r="AF176" i="5"/>
  <c r="N176" i="5"/>
  <c r="G176" i="5"/>
  <c r="BG176" i="5"/>
  <c r="AX176" i="5"/>
  <c r="AO176" i="5"/>
  <c r="BM166" i="5"/>
  <c r="BE166" i="5"/>
  <c r="AW166" i="5"/>
  <c r="AO166" i="5"/>
  <c r="AG166" i="5"/>
  <c r="Y166" i="5"/>
  <c r="Q166" i="5"/>
  <c r="I166" i="5"/>
  <c r="BL166" i="5"/>
  <c r="BD166" i="5"/>
  <c r="AV166" i="5"/>
  <c r="AN166" i="5"/>
  <c r="AF166" i="5"/>
  <c r="X166" i="5"/>
  <c r="P166" i="5"/>
  <c r="H166" i="5"/>
  <c r="BK166" i="5"/>
  <c r="BC166" i="5"/>
  <c r="AU166" i="5"/>
  <c r="AM166" i="5"/>
  <c r="AE166" i="5"/>
  <c r="W166" i="5"/>
  <c r="O166" i="5"/>
  <c r="G166" i="5"/>
  <c r="BJ166" i="5"/>
  <c r="BB166" i="5"/>
  <c r="AT166" i="5"/>
  <c r="AL166" i="5"/>
  <c r="AD166" i="5"/>
  <c r="V166" i="5"/>
  <c r="BI166" i="5"/>
  <c r="BA166" i="5"/>
  <c r="AS166" i="5"/>
  <c r="AK166" i="5"/>
  <c r="AC166" i="5"/>
  <c r="U166" i="5"/>
  <c r="BG166" i="5"/>
  <c r="AY166" i="5"/>
  <c r="AQ166" i="5"/>
  <c r="AI166" i="5"/>
  <c r="AA166" i="5"/>
  <c r="S166" i="5"/>
  <c r="K166" i="5"/>
  <c r="AX166" i="5"/>
  <c r="R166" i="5"/>
  <c r="AR166" i="5"/>
  <c r="AP166" i="5"/>
  <c r="J166" i="5"/>
  <c r="AJ166" i="5"/>
  <c r="BN166" i="5"/>
  <c r="AH166" i="5"/>
  <c r="BH166" i="5"/>
  <c r="AB166" i="5"/>
  <c r="BF166" i="5"/>
  <c r="Z166" i="5"/>
  <c r="AZ166" i="5"/>
  <c r="T166" i="5"/>
  <c r="BJ200" i="5"/>
  <c r="BB200" i="5"/>
  <c r="AL200" i="5"/>
  <c r="AD200" i="5"/>
  <c r="V200" i="5"/>
  <c r="N200" i="5"/>
  <c r="BI200" i="5"/>
  <c r="BA200" i="5"/>
  <c r="AS200" i="5"/>
  <c r="AK200" i="5"/>
  <c r="AC200" i="5"/>
  <c r="U200" i="5"/>
  <c r="M200" i="5"/>
  <c r="BM200" i="5"/>
  <c r="BC200" i="5"/>
  <c r="AQ200" i="5"/>
  <c r="AG200" i="5"/>
  <c r="W200" i="5"/>
  <c r="K200" i="5"/>
  <c r="BL200" i="5"/>
  <c r="AZ200" i="5"/>
  <c r="AP200" i="5"/>
  <c r="AF200" i="5"/>
  <c r="T200" i="5"/>
  <c r="J200" i="5"/>
  <c r="BK200" i="5"/>
  <c r="AY200" i="5"/>
  <c r="AO200" i="5"/>
  <c r="AE200" i="5"/>
  <c r="S200" i="5"/>
  <c r="I200" i="5"/>
  <c r="BH200" i="5"/>
  <c r="AX200" i="5"/>
  <c r="AN200" i="5"/>
  <c r="AB200" i="5"/>
  <c r="R200" i="5"/>
  <c r="H200" i="5"/>
  <c r="BG200" i="5"/>
  <c r="AW200" i="5"/>
  <c r="AM200" i="5"/>
  <c r="AA200" i="5"/>
  <c r="Q200" i="5"/>
  <c r="G200" i="5"/>
  <c r="BF200" i="5"/>
  <c r="AJ200" i="5"/>
  <c r="Z200" i="5"/>
  <c r="P200" i="5"/>
  <c r="BE200" i="5"/>
  <c r="AI200" i="5"/>
  <c r="Y200" i="5"/>
  <c r="O200" i="5"/>
  <c r="BN200" i="5"/>
  <c r="BD200" i="5"/>
  <c r="AR200" i="5"/>
  <c r="AH200" i="5"/>
  <c r="X200" i="5"/>
  <c r="L200" i="5"/>
  <c r="BL165" i="5"/>
  <c r="BD165" i="5"/>
  <c r="AV165" i="5"/>
  <c r="AN165" i="5"/>
  <c r="AF165" i="5"/>
  <c r="X165" i="5"/>
  <c r="P165" i="5"/>
  <c r="H165" i="5"/>
  <c r="BK165" i="5"/>
  <c r="BC165" i="5"/>
  <c r="AU165" i="5"/>
  <c r="AM165" i="5"/>
  <c r="AE165" i="5"/>
  <c r="W165" i="5"/>
  <c r="O165" i="5"/>
  <c r="G165" i="5"/>
  <c r="BJ165" i="5"/>
  <c r="BB165" i="5"/>
  <c r="AT165" i="5"/>
  <c r="AL165" i="5"/>
  <c r="AD165" i="5"/>
  <c r="V165" i="5"/>
  <c r="N165" i="5"/>
  <c r="BI165" i="5"/>
  <c r="BA165" i="5"/>
  <c r="AS165" i="5"/>
  <c r="AK165" i="5"/>
  <c r="AC165" i="5"/>
  <c r="U165" i="5"/>
  <c r="BH165" i="5"/>
  <c r="AZ165" i="5"/>
  <c r="AR165" i="5"/>
  <c r="AJ165" i="5"/>
  <c r="AB165" i="5"/>
  <c r="T165" i="5"/>
  <c r="BN165" i="5"/>
  <c r="BF165" i="5"/>
  <c r="AX165" i="5"/>
  <c r="AP165" i="5"/>
  <c r="AH165" i="5"/>
  <c r="Z165" i="5"/>
  <c r="R165" i="5"/>
  <c r="J165" i="5"/>
  <c r="AW165" i="5"/>
  <c r="Q165" i="5"/>
  <c r="AQ165" i="5"/>
  <c r="AO165" i="5"/>
  <c r="I165" i="5"/>
  <c r="AI165" i="5"/>
  <c r="BM165" i="5"/>
  <c r="AG165" i="5"/>
  <c r="BG165" i="5"/>
  <c r="AA165" i="5"/>
  <c r="BE165" i="5"/>
  <c r="Y165" i="5"/>
  <c r="AY165" i="5"/>
  <c r="S165" i="5"/>
  <c r="BM195" i="5"/>
  <c r="BE195" i="5"/>
  <c r="AW195" i="5"/>
  <c r="AG195" i="5"/>
  <c r="Y195" i="5"/>
  <c r="Q195" i="5"/>
  <c r="I195" i="5"/>
  <c r="BL195" i="5"/>
  <c r="BD195" i="5"/>
  <c r="AV195" i="5"/>
  <c r="AN195" i="5"/>
  <c r="AF195" i="5"/>
  <c r="X195" i="5"/>
  <c r="P195" i="5"/>
  <c r="H195" i="5"/>
  <c r="BH195" i="5"/>
  <c r="AX195" i="5"/>
  <c r="AL195" i="5"/>
  <c r="AB195" i="5"/>
  <c r="R195" i="5"/>
  <c r="BG195" i="5"/>
  <c r="AU195" i="5"/>
  <c r="AK195" i="5"/>
  <c r="AA195" i="5"/>
  <c r="O195" i="5"/>
  <c r="BF195" i="5"/>
  <c r="AT195" i="5"/>
  <c r="AJ195" i="5"/>
  <c r="Z195" i="5"/>
  <c r="N195" i="5"/>
  <c r="BC195" i="5"/>
  <c r="AS195" i="5"/>
  <c r="AI195" i="5"/>
  <c r="W195" i="5"/>
  <c r="M195" i="5"/>
  <c r="BN195" i="5"/>
  <c r="BB195" i="5"/>
  <c r="AR195" i="5"/>
  <c r="AH195" i="5"/>
  <c r="V195" i="5"/>
  <c r="L195" i="5"/>
  <c r="BK195" i="5"/>
  <c r="BA195" i="5"/>
  <c r="AE195" i="5"/>
  <c r="U195" i="5"/>
  <c r="K195" i="5"/>
  <c r="BJ195" i="5"/>
  <c r="AZ195" i="5"/>
  <c r="AD195" i="5"/>
  <c r="T195" i="5"/>
  <c r="J195" i="5"/>
  <c r="AM195" i="5"/>
  <c r="AC195" i="5"/>
  <c r="S195" i="5"/>
  <c r="G195" i="5"/>
  <c r="BI195" i="5"/>
  <c r="AY195" i="5"/>
  <c r="BL194" i="5"/>
  <c r="BD194" i="5"/>
  <c r="AV194" i="5"/>
  <c r="AF194" i="5"/>
  <c r="X194" i="5"/>
  <c r="P194" i="5"/>
  <c r="H194" i="5"/>
  <c r="BK194" i="5"/>
  <c r="BC194" i="5"/>
  <c r="AU194" i="5"/>
  <c r="AM194" i="5"/>
  <c r="AE194" i="5"/>
  <c r="W194" i="5"/>
  <c r="O194" i="5"/>
  <c r="G194" i="5"/>
  <c r="BG194" i="5"/>
  <c r="AW194" i="5"/>
  <c r="AK194" i="5"/>
  <c r="AA194" i="5"/>
  <c r="Q194" i="5"/>
  <c r="BF194" i="5"/>
  <c r="AT194" i="5"/>
  <c r="AJ194" i="5"/>
  <c r="Z194" i="5"/>
  <c r="N194" i="5"/>
  <c r="BE194" i="5"/>
  <c r="AS194" i="5"/>
  <c r="AI194" i="5"/>
  <c r="Y194" i="5"/>
  <c r="M194" i="5"/>
  <c r="BN194" i="5"/>
  <c r="BB194" i="5"/>
  <c r="AR194" i="5"/>
  <c r="AH194" i="5"/>
  <c r="V194" i="5"/>
  <c r="L194" i="5"/>
  <c r="BM194" i="5"/>
  <c r="BA194" i="5"/>
  <c r="AQ194" i="5"/>
  <c r="AG194" i="5"/>
  <c r="U194" i="5"/>
  <c r="K194" i="5"/>
  <c r="BJ194" i="5"/>
  <c r="AZ194" i="5"/>
  <c r="AD194" i="5"/>
  <c r="T194" i="5"/>
  <c r="J194" i="5"/>
  <c r="BI194" i="5"/>
  <c r="AY194" i="5"/>
  <c r="AC194" i="5"/>
  <c r="S194" i="5"/>
  <c r="I194" i="5"/>
  <c r="R194" i="5"/>
  <c r="BH194" i="5"/>
  <c r="AX194" i="5"/>
  <c r="AL194" i="5"/>
  <c r="AB194" i="5"/>
  <c r="BM203" i="5"/>
  <c r="BE203" i="5"/>
  <c r="AO203" i="5"/>
  <c r="AG203" i="5"/>
  <c r="Y203" i="5"/>
  <c r="Q203" i="5"/>
  <c r="I203" i="5"/>
  <c r="BL203" i="5"/>
  <c r="BD203" i="5"/>
  <c r="AV203" i="5"/>
  <c r="AN203" i="5"/>
  <c r="AF203" i="5"/>
  <c r="X203" i="5"/>
  <c r="P203" i="5"/>
  <c r="H203" i="5"/>
  <c r="BF203" i="5"/>
  <c r="AT203" i="5"/>
  <c r="AJ203" i="5"/>
  <c r="Z203" i="5"/>
  <c r="N203" i="5"/>
  <c r="BC203" i="5"/>
  <c r="AS203" i="5"/>
  <c r="AI203" i="5"/>
  <c r="W203" i="5"/>
  <c r="M203" i="5"/>
  <c r="BN203" i="5"/>
  <c r="BB203" i="5"/>
  <c r="AR203" i="5"/>
  <c r="AH203" i="5"/>
  <c r="V203" i="5"/>
  <c r="L203" i="5"/>
  <c r="BK203" i="5"/>
  <c r="BA203" i="5"/>
  <c r="AQ203" i="5"/>
  <c r="AE203" i="5"/>
  <c r="U203" i="5"/>
  <c r="K203" i="5"/>
  <c r="BJ203" i="5"/>
  <c r="AZ203" i="5"/>
  <c r="AP203" i="5"/>
  <c r="AD203" i="5"/>
  <c r="T203" i="5"/>
  <c r="J203" i="5"/>
  <c r="BI203" i="5"/>
  <c r="AM203" i="5"/>
  <c r="AC203" i="5"/>
  <c r="S203" i="5"/>
  <c r="G203" i="5"/>
  <c r="BH203" i="5"/>
  <c r="AL203" i="5"/>
  <c r="AB203" i="5"/>
  <c r="R203" i="5"/>
  <c r="AU203" i="5"/>
  <c r="AK203" i="5"/>
  <c r="AA203" i="5"/>
  <c r="O203" i="5"/>
  <c r="BG203" i="5"/>
  <c r="BH198" i="5"/>
  <c r="AZ198" i="5"/>
  <c r="AJ198" i="5"/>
  <c r="AB198" i="5"/>
  <c r="T198" i="5"/>
  <c r="L198" i="5"/>
  <c r="BG198" i="5"/>
  <c r="AY198" i="5"/>
  <c r="AQ198" i="5"/>
  <c r="AI198" i="5"/>
  <c r="AA198" i="5"/>
  <c r="S198" i="5"/>
  <c r="K198" i="5"/>
  <c r="BK198" i="5"/>
  <c r="BA198" i="5"/>
  <c r="AO198" i="5"/>
  <c r="AE198" i="5"/>
  <c r="U198" i="5"/>
  <c r="I198" i="5"/>
  <c r="BJ198" i="5"/>
  <c r="AX198" i="5"/>
  <c r="AN198" i="5"/>
  <c r="AD198" i="5"/>
  <c r="R198" i="5"/>
  <c r="H198" i="5"/>
  <c r="BI198" i="5"/>
  <c r="AW198" i="5"/>
  <c r="AM198" i="5"/>
  <c r="AC198" i="5"/>
  <c r="Q198" i="5"/>
  <c r="G198" i="5"/>
  <c r="BF198" i="5"/>
  <c r="AV198" i="5"/>
  <c r="AL198" i="5"/>
  <c r="Z198" i="5"/>
  <c r="P198" i="5"/>
  <c r="BE198" i="5"/>
  <c r="AU198" i="5"/>
  <c r="AK198" i="5"/>
  <c r="Y198" i="5"/>
  <c r="O198" i="5"/>
  <c r="BN198" i="5"/>
  <c r="BD198" i="5"/>
  <c r="AH198" i="5"/>
  <c r="X198" i="5"/>
  <c r="N198" i="5"/>
  <c r="BM198" i="5"/>
  <c r="BC198" i="5"/>
  <c r="AG198" i="5"/>
  <c r="W198" i="5"/>
  <c r="M198" i="5"/>
  <c r="V198" i="5"/>
  <c r="J198" i="5"/>
  <c r="BL198" i="5"/>
  <c r="BB198" i="5"/>
  <c r="AP198" i="5"/>
  <c r="AF198" i="5"/>
  <c r="BJ470" i="5"/>
  <c r="N422" i="5"/>
  <c r="I479" i="5"/>
  <c r="K418" i="5" s="1"/>
  <c r="AE438" i="5"/>
  <c r="AT454" i="5"/>
  <c r="AU515" i="5" s="1"/>
  <c r="T429" i="5"/>
  <c r="U490" i="5" s="1"/>
  <c r="AZ460" i="5"/>
  <c r="BA521" i="5" s="1"/>
  <c r="BF466" i="5"/>
  <c r="BK472" i="5"/>
  <c r="AN510" i="5"/>
  <c r="P425" i="5"/>
  <c r="Q486" i="5" s="1"/>
  <c r="U430" i="5"/>
  <c r="Y494" i="5"/>
  <c r="AJ506" i="5"/>
  <c r="AF502" i="5"/>
  <c r="AG502" i="5"/>
  <c r="AK507" i="5"/>
  <c r="BH530" i="5"/>
  <c r="AI505" i="5"/>
  <c r="BJ553" i="5"/>
  <c r="BB553" i="5"/>
  <c r="AT553" i="5"/>
  <c r="AL553" i="5"/>
  <c r="AD553" i="5"/>
  <c r="V553" i="5"/>
  <c r="N553" i="5"/>
  <c r="BI553" i="5"/>
  <c r="BA553" i="5"/>
  <c r="AS553" i="5"/>
  <c r="AK553" i="5"/>
  <c r="AC553" i="5"/>
  <c r="U553" i="5"/>
  <c r="M553" i="5"/>
  <c r="BM553" i="5"/>
  <c r="BE553" i="5"/>
  <c r="AW553" i="5"/>
  <c r="AO553" i="5"/>
  <c r="AG553" i="5"/>
  <c r="Y553" i="5"/>
  <c r="Q553" i="5"/>
  <c r="I553" i="5"/>
  <c r="BF553" i="5"/>
  <c r="AR553" i="5"/>
  <c r="AF553" i="5"/>
  <c r="S553" i="5"/>
  <c r="G553" i="5"/>
  <c r="BD553" i="5"/>
  <c r="AQ553" i="5"/>
  <c r="AE553" i="5"/>
  <c r="R553" i="5"/>
  <c r="BK553" i="5"/>
  <c r="AX553" i="5"/>
  <c r="AJ553" i="5"/>
  <c r="X553" i="5"/>
  <c r="K553" i="5"/>
  <c r="AV553" i="5"/>
  <c r="AA553" i="5"/>
  <c r="H553" i="5"/>
  <c r="BN553" i="5"/>
  <c r="AU553" i="5"/>
  <c r="Z553" i="5"/>
  <c r="AZ553" i="5"/>
  <c r="AH553" i="5"/>
  <c r="L553" i="5"/>
  <c r="BH553" i="5"/>
  <c r="AB553" i="5"/>
  <c r="BG553" i="5"/>
  <c r="W553" i="5"/>
  <c r="BC553" i="5"/>
  <c r="T553" i="5"/>
  <c r="AY553" i="5"/>
  <c r="P553" i="5"/>
  <c r="AP553" i="5"/>
  <c r="O553" i="5"/>
  <c r="AN553" i="5"/>
  <c r="J553" i="5"/>
  <c r="AM553" i="5"/>
  <c r="BL553" i="5"/>
  <c r="AI553" i="5"/>
  <c r="BE466" i="5"/>
  <c r="T489" i="5"/>
  <c r="BG550" i="5"/>
  <c r="AY550" i="5"/>
  <c r="AQ550" i="5"/>
  <c r="AI550" i="5"/>
  <c r="AA550" i="5"/>
  <c r="S550" i="5"/>
  <c r="K550" i="5"/>
  <c r="BN550" i="5"/>
  <c r="BF550" i="5"/>
  <c r="AX550" i="5"/>
  <c r="AP550" i="5"/>
  <c r="AH550" i="5"/>
  <c r="Z550" i="5"/>
  <c r="R550" i="5"/>
  <c r="J550" i="5"/>
  <c r="BJ550" i="5"/>
  <c r="BB550" i="5"/>
  <c r="AT550" i="5"/>
  <c r="AL550" i="5"/>
  <c r="AD550" i="5"/>
  <c r="V550" i="5"/>
  <c r="N550" i="5"/>
  <c r="BC550" i="5"/>
  <c r="AO550" i="5"/>
  <c r="AC550" i="5"/>
  <c r="P550" i="5"/>
  <c r="BM550" i="5"/>
  <c r="BA550" i="5"/>
  <c r="AN550" i="5"/>
  <c r="AB550" i="5"/>
  <c r="O550" i="5"/>
  <c r="BH550" i="5"/>
  <c r="AU550" i="5"/>
  <c r="AG550" i="5"/>
  <c r="H550" i="5"/>
  <c r="AZ550" i="5"/>
  <c r="AF550" i="5"/>
  <c r="L550" i="5"/>
  <c r="AW550" i="5"/>
  <c r="AE550" i="5"/>
  <c r="I550" i="5"/>
  <c r="BE550" i="5"/>
  <c r="AK550" i="5"/>
  <c r="BD550" i="5"/>
  <c r="W550" i="5"/>
  <c r="AV550" i="5"/>
  <c r="AS550" i="5"/>
  <c r="M550" i="5"/>
  <c r="AR550" i="5"/>
  <c r="G550" i="5"/>
  <c r="AM550" i="5"/>
  <c r="BL550" i="5"/>
  <c r="AJ550" i="5"/>
  <c r="BK550" i="5"/>
  <c r="Y550" i="5"/>
  <c r="BI550" i="5"/>
  <c r="X550" i="5"/>
  <c r="BM534" i="5"/>
  <c r="BI544" i="5"/>
  <c r="BA544" i="5"/>
  <c r="AS544" i="5"/>
  <c r="AK544" i="5"/>
  <c r="AC544" i="5"/>
  <c r="U544" i="5"/>
  <c r="M544" i="5"/>
  <c r="BH544" i="5"/>
  <c r="AZ544" i="5"/>
  <c r="AR544" i="5"/>
  <c r="AJ544" i="5"/>
  <c r="AB544" i="5"/>
  <c r="T544" i="5"/>
  <c r="BL544" i="5"/>
  <c r="BD544" i="5"/>
  <c r="AV544" i="5"/>
  <c r="AN544" i="5"/>
  <c r="AF544" i="5"/>
  <c r="X544" i="5"/>
  <c r="P544" i="5"/>
  <c r="H544" i="5"/>
  <c r="BJ544" i="5"/>
  <c r="AW544" i="5"/>
  <c r="AI544" i="5"/>
  <c r="W544" i="5"/>
  <c r="J544" i="5"/>
  <c r="BG544" i="5"/>
  <c r="AU544" i="5"/>
  <c r="AH544" i="5"/>
  <c r="V544" i="5"/>
  <c r="I544" i="5"/>
  <c r="BN544" i="5"/>
  <c r="BB544" i="5"/>
  <c r="AO544" i="5"/>
  <c r="AA544" i="5"/>
  <c r="BK544" i="5"/>
  <c r="AP544" i="5"/>
  <c r="S544" i="5"/>
  <c r="BF544" i="5"/>
  <c r="AM544" i="5"/>
  <c r="R544" i="5"/>
  <c r="AT544" i="5"/>
  <c r="Z544" i="5"/>
  <c r="AL544" i="5"/>
  <c r="G544" i="5"/>
  <c r="AG544" i="5"/>
  <c r="BM544" i="5"/>
  <c r="AE544" i="5"/>
  <c r="BE544" i="5"/>
  <c r="AD544" i="5"/>
  <c r="BC544" i="5"/>
  <c r="Y544" i="5"/>
  <c r="AY544" i="5"/>
  <c r="Q544" i="5"/>
  <c r="AX544" i="5"/>
  <c r="N544" i="5"/>
  <c r="AQ544" i="5"/>
  <c r="BI576" i="5"/>
  <c r="BA576" i="5"/>
  <c r="AS576" i="5"/>
  <c r="AK576" i="5"/>
  <c r="AC576" i="5"/>
  <c r="U576" i="5"/>
  <c r="M576" i="5"/>
  <c r="BG576" i="5"/>
  <c r="AX576" i="5"/>
  <c r="AO576" i="5"/>
  <c r="AF576" i="5"/>
  <c r="W576" i="5"/>
  <c r="N576" i="5"/>
  <c r="BF576" i="5"/>
  <c r="AW576" i="5"/>
  <c r="AN576" i="5"/>
  <c r="AE576" i="5"/>
  <c r="V576" i="5"/>
  <c r="L576" i="5"/>
  <c r="BK576" i="5"/>
  <c r="BB576" i="5"/>
  <c r="AR576" i="5"/>
  <c r="AI576" i="5"/>
  <c r="Z576" i="5"/>
  <c r="Q576" i="5"/>
  <c r="H576" i="5"/>
  <c r="BC576" i="5"/>
  <c r="AM576" i="5"/>
  <c r="Y576" i="5"/>
  <c r="J576" i="5"/>
  <c r="BN576" i="5"/>
  <c r="AZ576" i="5"/>
  <c r="AL576" i="5"/>
  <c r="X576" i="5"/>
  <c r="I576" i="5"/>
  <c r="BM576" i="5"/>
  <c r="AY576" i="5"/>
  <c r="AJ576" i="5"/>
  <c r="T576" i="5"/>
  <c r="G576" i="5"/>
  <c r="BH576" i="5"/>
  <c r="AT576" i="5"/>
  <c r="AD576" i="5"/>
  <c r="P576" i="5"/>
  <c r="AU576" i="5"/>
  <c r="R576" i="5"/>
  <c r="AQ576" i="5"/>
  <c r="O576" i="5"/>
  <c r="AP576" i="5"/>
  <c r="K576" i="5"/>
  <c r="BL576" i="5"/>
  <c r="AH576" i="5"/>
  <c r="BD576" i="5"/>
  <c r="AA576" i="5"/>
  <c r="AB576" i="5"/>
  <c r="S576" i="5"/>
  <c r="BJ576" i="5"/>
  <c r="BE576" i="5"/>
  <c r="AV576" i="5"/>
  <c r="AG576" i="5"/>
  <c r="BH599" i="5"/>
  <c r="AZ599" i="5"/>
  <c r="AR599" i="5"/>
  <c r="AJ599" i="5"/>
  <c r="AB599" i="5"/>
  <c r="T599" i="5"/>
  <c r="L599" i="5"/>
  <c r="BG599" i="5"/>
  <c r="AY599" i="5"/>
  <c r="AQ599" i="5"/>
  <c r="AI599" i="5"/>
  <c r="AA599" i="5"/>
  <c r="S599" i="5"/>
  <c r="K599" i="5"/>
  <c r="BK599" i="5"/>
  <c r="BC599" i="5"/>
  <c r="AU599" i="5"/>
  <c r="AM599" i="5"/>
  <c r="AE599" i="5"/>
  <c r="W599" i="5"/>
  <c r="O599" i="5"/>
  <c r="G599" i="5"/>
  <c r="BJ599" i="5"/>
  <c r="AW599" i="5"/>
  <c r="AK599" i="5"/>
  <c r="X599" i="5"/>
  <c r="J599" i="5"/>
  <c r="BI599" i="5"/>
  <c r="AV599" i="5"/>
  <c r="AH599" i="5"/>
  <c r="V599" i="5"/>
  <c r="I599" i="5"/>
  <c r="BN599" i="5"/>
  <c r="BB599" i="5"/>
  <c r="AO599" i="5"/>
  <c r="AC599" i="5"/>
  <c r="P599" i="5"/>
  <c r="BM599" i="5"/>
  <c r="AS599" i="5"/>
  <c r="Y599" i="5"/>
  <c r="BL599" i="5"/>
  <c r="AP599" i="5"/>
  <c r="U599" i="5"/>
  <c r="BF599" i="5"/>
  <c r="AN599" i="5"/>
  <c r="R599" i="5"/>
  <c r="BE599" i="5"/>
  <c r="AL599" i="5"/>
  <c r="Q599" i="5"/>
  <c r="BD599" i="5"/>
  <c r="AG599" i="5"/>
  <c r="N599" i="5"/>
  <c r="BA599" i="5"/>
  <c r="AF599" i="5"/>
  <c r="M599" i="5"/>
  <c r="AX599" i="5"/>
  <c r="AD599" i="5"/>
  <c r="H599" i="5"/>
  <c r="Z599" i="5"/>
  <c r="AT599" i="5"/>
  <c r="BJ28" i="5"/>
  <c r="BJ23" i="5" s="1"/>
  <c r="BL57" i="7"/>
  <c r="BL31" i="7" a="1"/>
  <c r="BL31" i="7" s="1"/>
  <c r="O43" i="6" s="1"/>
  <c r="J43" i="6" s="1"/>
  <c r="BL23" i="7" a="1"/>
  <c r="BL23" i="7" s="1"/>
  <c r="O37" i="6" s="1"/>
  <c r="J37" i="6" s="1"/>
  <c r="BL36" i="7" a="1"/>
  <c r="BL36" i="7" s="1"/>
  <c r="BL33" i="7" a="1"/>
  <c r="BL33" i="7" s="1"/>
  <c r="O45" i="6" s="1"/>
  <c r="J45" i="6" s="1"/>
  <c r="BL29" i="7" a="1"/>
  <c r="BL29" i="7" s="1"/>
  <c r="BL24" i="7" a="1"/>
  <c r="BL24" i="7" s="1"/>
  <c r="O38" i="6" s="1"/>
  <c r="J38" i="6" s="1"/>
  <c r="BL17" i="7" a="1"/>
  <c r="BL17" i="7" s="1"/>
  <c r="O31" i="6" s="1"/>
  <c r="J31" i="6" s="1"/>
  <c r="Y243" i="5" l="1"/>
  <c r="BB521" i="5"/>
  <c r="BC521" i="5" s="1"/>
  <c r="BN473" i="5"/>
  <c r="R486" i="5"/>
  <c r="S486" i="5" s="1"/>
  <c r="K289" i="5"/>
  <c r="AR451" i="5"/>
  <c r="AR512" i="5"/>
  <c r="AB246" i="5"/>
  <c r="BD524" i="5"/>
  <c r="BD463" i="5"/>
  <c r="BE524" i="5" s="1"/>
  <c r="BF524" i="5" s="1"/>
  <c r="BE463" i="5"/>
  <c r="Z433" i="5"/>
  <c r="V301" i="5"/>
  <c r="AC436" i="5"/>
  <c r="AF438" i="5"/>
  <c r="BA332" i="5"/>
  <c r="BB271" i="5" s="1"/>
  <c r="BA271" i="5"/>
  <c r="BB332" i="5"/>
  <c r="AI442" i="5"/>
  <c r="AI503" i="5"/>
  <c r="AJ503" i="5" s="1"/>
  <c r="BK470" i="5"/>
  <c r="BL470" i="5" s="1"/>
  <c r="BK531" i="5"/>
  <c r="AT325" i="5"/>
  <c r="AT264" i="5"/>
  <c r="AU325" i="5" s="1"/>
  <c r="AU264" i="5"/>
  <c r="Z305" i="5"/>
  <c r="AH251" i="5"/>
  <c r="BH278" i="5"/>
  <c r="BH339" i="5"/>
  <c r="BI339" i="5" s="1"/>
  <c r="BJ340" i="5"/>
  <c r="BB460" i="5"/>
  <c r="O483" i="5"/>
  <c r="O422" i="5"/>
  <c r="BQ762" i="5" a="1"/>
  <c r="BQ762" i="5" s="1"/>
  <c r="BQ761" i="5" a="1"/>
  <c r="BQ761" i="5" s="1"/>
  <c r="BQ742" i="5" a="1"/>
  <c r="BQ742" i="5" s="1"/>
  <c r="BQ741" i="5" a="1"/>
  <c r="BQ741" i="5" s="1"/>
  <c r="BQ675" i="5" a="1"/>
  <c r="BQ675" i="5" s="1"/>
  <c r="BQ610" i="5"/>
  <c r="BR611" i="5" s="1"/>
  <c r="BS612" i="5" s="1"/>
  <c r="BT613" i="5" s="1"/>
  <c r="BU614" i="5" s="1"/>
  <c r="BV615" i="5" s="1"/>
  <c r="BW616" i="5" s="1"/>
  <c r="BX617" i="5" s="1"/>
  <c r="BY618" i="5" s="1"/>
  <c r="BZ619" i="5" s="1"/>
  <c r="BQ627" i="5"/>
  <c r="BR7" i="5"/>
  <c r="BQ6" i="5"/>
  <c r="N59" i="4"/>
  <c r="S59" i="4"/>
  <c r="BF18" i="7" a="1"/>
  <c r="BF18" i="7" s="1"/>
  <c r="AU18" i="7" a="1"/>
  <c r="AU18" i="7" s="1"/>
  <c r="E18" i="7" a="1"/>
  <c r="E18" i="7" s="1"/>
  <c r="BM594" i="5"/>
  <c r="AS514" i="5"/>
  <c r="T360" i="5"/>
  <c r="BK404" i="5"/>
  <c r="I352" i="5"/>
  <c r="BK595" i="5"/>
  <c r="BD586" i="5"/>
  <c r="AH565" i="5"/>
  <c r="BH593" i="5"/>
  <c r="AK445" i="5"/>
  <c r="AX18" i="7" a="1"/>
  <c r="AX18" i="7" s="1"/>
  <c r="R360" i="5"/>
  <c r="BC399" i="5"/>
  <c r="BH400" i="5"/>
  <c r="BG351" i="5"/>
  <c r="AY351" i="5"/>
  <c r="AQ351" i="5"/>
  <c r="AI351" i="5"/>
  <c r="AA351" i="5"/>
  <c r="S351" i="5"/>
  <c r="K351" i="5"/>
  <c r="BN351" i="5"/>
  <c r="BF351" i="5"/>
  <c r="AX351" i="5"/>
  <c r="AP351" i="5"/>
  <c r="AH351" i="5"/>
  <c r="Z351" i="5"/>
  <c r="R351" i="5"/>
  <c r="J351" i="5"/>
  <c r="BI351" i="5"/>
  <c r="AW351" i="5"/>
  <c r="AM351" i="5"/>
  <c r="AC351" i="5"/>
  <c r="Q351" i="5"/>
  <c r="G351" i="5"/>
  <c r="G350" i="5" s="1"/>
  <c r="BH351" i="5"/>
  <c r="AV351" i="5"/>
  <c r="AL351" i="5"/>
  <c r="AB351" i="5"/>
  <c r="P351" i="5"/>
  <c r="BE351" i="5"/>
  <c r="AU351" i="5"/>
  <c r="AK351" i="5"/>
  <c r="Y351" i="5"/>
  <c r="O351" i="5"/>
  <c r="BD351" i="5"/>
  <c r="AT351" i="5"/>
  <c r="AJ351" i="5"/>
  <c r="X351" i="5"/>
  <c r="N351" i="5"/>
  <c r="BM351" i="5"/>
  <c r="BC351" i="5"/>
  <c r="AS351" i="5"/>
  <c r="AG351" i="5"/>
  <c r="W351" i="5"/>
  <c r="M351" i="5"/>
  <c r="BL351" i="5"/>
  <c r="BB351" i="5"/>
  <c r="AR351" i="5"/>
  <c r="AF351" i="5"/>
  <c r="V351" i="5"/>
  <c r="L351" i="5"/>
  <c r="BK351" i="5"/>
  <c r="U351" i="5"/>
  <c r="BJ351" i="5"/>
  <c r="T351" i="5"/>
  <c r="BA351" i="5"/>
  <c r="I351" i="5"/>
  <c r="AZ351" i="5"/>
  <c r="H351" i="5"/>
  <c r="AO351" i="5"/>
  <c r="AN351" i="5"/>
  <c r="AE351" i="5"/>
  <c r="AD351" i="5"/>
  <c r="BD18" i="7" a="1"/>
  <c r="BD18" i="7" s="1"/>
  <c r="BJ18" i="7" a="1"/>
  <c r="BJ18" i="7" s="1"/>
  <c r="BH591" i="5"/>
  <c r="BI469" i="5"/>
  <c r="AC437" i="5"/>
  <c r="BJ404" i="5"/>
  <c r="M352" i="5"/>
  <c r="O18" i="7" a="1"/>
  <c r="O18" i="7" s="1"/>
  <c r="BL594" i="5"/>
  <c r="BJ594" i="5"/>
  <c r="K480" i="5"/>
  <c r="L480" i="5" s="1"/>
  <c r="AA370" i="5"/>
  <c r="AC370" i="5"/>
  <c r="AF373" i="5"/>
  <c r="AG18" i="7" a="1"/>
  <c r="AG18" i="7" s="1"/>
  <c r="AV579" i="5"/>
  <c r="AU578" i="5"/>
  <c r="AG565" i="5"/>
  <c r="BG588" i="5"/>
  <c r="BD588" i="5"/>
  <c r="BE588" i="5"/>
  <c r="AE439" i="5"/>
  <c r="K419" i="5"/>
  <c r="AJ567" i="5"/>
  <c r="BN534" i="5"/>
  <c r="AS577" i="5"/>
  <c r="AX582" i="5"/>
  <c r="Y555" i="5"/>
  <c r="AG441" i="5"/>
  <c r="AH441" i="5" s="1"/>
  <c r="X557" i="5"/>
  <c r="Y557" i="5"/>
  <c r="Z557" i="5"/>
  <c r="AB561" i="5"/>
  <c r="M482" i="5"/>
  <c r="AN380" i="5"/>
  <c r="Y304" i="5"/>
  <c r="Y366" i="5"/>
  <c r="Z366" i="5"/>
  <c r="R357" i="5"/>
  <c r="AP18" i="7" a="1"/>
  <c r="AP18" i="7" s="1"/>
  <c r="BK592" i="5"/>
  <c r="BH592" i="5"/>
  <c r="AM568" i="5"/>
  <c r="AK568" i="5"/>
  <c r="BC584" i="5"/>
  <c r="L481" i="5"/>
  <c r="AB558" i="5"/>
  <c r="V554" i="5"/>
  <c r="AN570" i="5"/>
  <c r="AU454" i="5"/>
  <c r="AV454" i="5" s="1"/>
  <c r="AV415" i="5" s="1"/>
  <c r="BC18" i="7" a="1"/>
  <c r="BC18" i="7" s="1"/>
  <c r="M353" i="5"/>
  <c r="AN320" i="5"/>
  <c r="W364" i="5"/>
  <c r="X364" i="5"/>
  <c r="AX394" i="5"/>
  <c r="N356" i="5"/>
  <c r="Q356" i="5"/>
  <c r="M292" i="5"/>
  <c r="T239" i="5"/>
  <c r="U239" i="5" s="1"/>
  <c r="Z306" i="5"/>
  <c r="BN407" i="5"/>
  <c r="AD369" i="5"/>
  <c r="BI530" i="5"/>
  <c r="AJ505" i="5"/>
  <c r="AK444" i="5" s="1"/>
  <c r="AP574" i="5"/>
  <c r="J542" i="5"/>
  <c r="K542" i="5"/>
  <c r="AM569" i="5"/>
  <c r="AK569" i="5"/>
  <c r="BN474" i="5"/>
  <c r="R425" i="5"/>
  <c r="S425" i="5" s="1"/>
  <c r="S415" i="5" s="1"/>
  <c r="BK403" i="5"/>
  <c r="AM319" i="5"/>
  <c r="AW390" i="5"/>
  <c r="AW391" i="5"/>
  <c r="S552" i="5"/>
  <c r="AG563" i="5"/>
  <c r="AI564" i="5"/>
  <c r="BE525" i="5"/>
  <c r="BF464" i="5" s="1"/>
  <c r="BF415" i="5" s="1"/>
  <c r="K541" i="5"/>
  <c r="L541" i="5"/>
  <c r="K479" i="5"/>
  <c r="L479" i="5" s="1"/>
  <c r="AU455" i="5"/>
  <c r="AV455" i="5" s="1"/>
  <c r="BC397" i="5"/>
  <c r="BF397" i="5"/>
  <c r="Z368" i="5"/>
  <c r="X368" i="5"/>
  <c r="BL408" i="5"/>
  <c r="AD371" i="5"/>
  <c r="AQ383" i="5"/>
  <c r="BA333" i="5"/>
  <c r="AH374" i="5"/>
  <c r="AD374" i="5"/>
  <c r="AK256" i="5"/>
  <c r="AL317" i="5" s="1"/>
  <c r="R298" i="5"/>
  <c r="AJ254" i="5"/>
  <c r="AV328" i="5"/>
  <c r="AE250" i="5"/>
  <c r="AF311" i="5" s="1"/>
  <c r="O294" i="5"/>
  <c r="BF277" i="5"/>
  <c r="BG338" i="5" s="1"/>
  <c r="AT575" i="5"/>
  <c r="AQ575" i="5"/>
  <c r="R551" i="5"/>
  <c r="V551" i="5"/>
  <c r="AO572" i="5"/>
  <c r="Z494" i="5"/>
  <c r="AR573" i="5"/>
  <c r="AA557" i="5"/>
  <c r="AI504" i="5"/>
  <c r="AJ504" i="5" s="1"/>
  <c r="AL18" i="7" a="1"/>
  <c r="AL18" i="7" s="1"/>
  <c r="V361" i="5"/>
  <c r="AG375" i="5"/>
  <c r="BH401" i="5"/>
  <c r="V366" i="5"/>
  <c r="R18" i="7" a="1"/>
  <c r="R18" i="7" s="1"/>
  <c r="R548" i="5"/>
  <c r="O548" i="5"/>
  <c r="Y558" i="5"/>
  <c r="Z558" i="5"/>
  <c r="AA558" i="5"/>
  <c r="AP511" i="5"/>
  <c r="AA18" i="7" a="1"/>
  <c r="AA18" i="7" s="1"/>
  <c r="K353" i="5"/>
  <c r="L353" i="5"/>
  <c r="T364" i="5"/>
  <c r="AM379" i="5"/>
  <c r="AI379" i="5"/>
  <c r="AQ261" i="5"/>
  <c r="AV388" i="5"/>
  <c r="AD560" i="5"/>
  <c r="AN571" i="5"/>
  <c r="I542" i="5"/>
  <c r="AO510" i="5"/>
  <c r="AK377" i="5"/>
  <c r="BH403" i="5"/>
  <c r="S299" i="5"/>
  <c r="BG402" i="5"/>
  <c r="BI402" i="5"/>
  <c r="BF402" i="5"/>
  <c r="L354" i="5"/>
  <c r="AZ391" i="5"/>
  <c r="AI18" i="7" a="1"/>
  <c r="AI18" i="7" s="1"/>
  <c r="BA585" i="5"/>
  <c r="W552" i="5"/>
  <c r="AE563" i="5"/>
  <c r="AF563" i="5"/>
  <c r="AN509" i="5"/>
  <c r="G416" i="5"/>
  <c r="G415" i="5" s="1"/>
  <c r="G477" i="5"/>
  <c r="G476" i="5" s="1"/>
  <c r="BM540" i="5"/>
  <c r="BE540" i="5"/>
  <c r="AW540" i="5"/>
  <c r="AO540" i="5"/>
  <c r="AG540" i="5"/>
  <c r="Y540" i="5"/>
  <c r="Y539" i="5" s="1"/>
  <c r="Q540" i="5"/>
  <c r="I540" i="5"/>
  <c r="BL540" i="5"/>
  <c r="BD540" i="5"/>
  <c r="BD539" i="5" s="1"/>
  <c r="AV540" i="5"/>
  <c r="AN540" i="5"/>
  <c r="AF540" i="5"/>
  <c r="X540" i="5"/>
  <c r="X539" i="5" s="1"/>
  <c r="P540" i="5"/>
  <c r="P539" i="5" s="1"/>
  <c r="H540" i="5"/>
  <c r="BH540" i="5"/>
  <c r="AZ540" i="5"/>
  <c r="AR540" i="5"/>
  <c r="AJ540" i="5"/>
  <c r="AB540" i="5"/>
  <c r="AB539" i="5" s="1"/>
  <c r="T540" i="5"/>
  <c r="L540" i="5"/>
  <c r="BF540" i="5"/>
  <c r="AS540" i="5"/>
  <c r="AE540" i="5"/>
  <c r="S540" i="5"/>
  <c r="BC540" i="5"/>
  <c r="AQ540" i="5"/>
  <c r="AD540" i="5"/>
  <c r="AD539" i="5" s="1"/>
  <c r="R540" i="5"/>
  <c r="R539" i="5" s="1"/>
  <c r="BJ540" i="5"/>
  <c r="AX540" i="5"/>
  <c r="AX539" i="5" s="1"/>
  <c r="AK540" i="5"/>
  <c r="W540" i="5"/>
  <c r="K540" i="5"/>
  <c r="K539" i="5" s="1"/>
  <c r="AU540" i="5"/>
  <c r="AU539" i="5" s="1"/>
  <c r="AA540" i="5"/>
  <c r="G540" i="5"/>
  <c r="G539" i="5" s="1"/>
  <c r="BN540" i="5"/>
  <c r="AT540" i="5"/>
  <c r="Z540" i="5"/>
  <c r="BA540" i="5"/>
  <c r="AH540" i="5"/>
  <c r="M540" i="5"/>
  <c r="BI540" i="5"/>
  <c r="BI539" i="5" s="1"/>
  <c r="AC540" i="5"/>
  <c r="AC539" i="5" s="1"/>
  <c r="BG540" i="5"/>
  <c r="V540" i="5"/>
  <c r="BB540" i="5"/>
  <c r="U540" i="5"/>
  <c r="AY540" i="5"/>
  <c r="O540" i="5"/>
  <c r="AP540" i="5"/>
  <c r="N540" i="5"/>
  <c r="AM540" i="5"/>
  <c r="J540" i="5"/>
  <c r="AL540" i="5"/>
  <c r="BK540" i="5"/>
  <c r="AI540" i="5"/>
  <c r="AN448" i="5"/>
  <c r="M481" i="5"/>
  <c r="AZ393" i="5"/>
  <c r="AE374" i="5"/>
  <c r="AF250" i="5"/>
  <c r="J290" i="5"/>
  <c r="K290" i="5" s="1"/>
  <c r="AU266" i="5"/>
  <c r="AM317" i="5"/>
  <c r="BK342" i="5"/>
  <c r="BK343" i="5"/>
  <c r="BM345" i="5"/>
  <c r="BN284" i="5" s="1"/>
  <c r="K228" i="5"/>
  <c r="BN285" i="5"/>
  <c r="BC334" i="5"/>
  <c r="BD334" i="5" s="1"/>
  <c r="M293" i="5"/>
  <c r="AG313" i="5"/>
  <c r="P294" i="5"/>
  <c r="BB586" i="5"/>
  <c r="AP450" i="5"/>
  <c r="AQ511" i="5" s="1"/>
  <c r="BE18" i="7" a="1"/>
  <c r="BE18" i="7" s="1"/>
  <c r="AB496" i="5"/>
  <c r="AC496" i="5" s="1"/>
  <c r="AC562" i="5"/>
  <c r="AD562" i="5"/>
  <c r="AE562" i="5"/>
  <c r="V489" i="5"/>
  <c r="W489" i="5" s="1"/>
  <c r="R361" i="5"/>
  <c r="U361" i="5"/>
  <c r="AE375" i="5"/>
  <c r="BF401" i="5"/>
  <c r="W366" i="5"/>
  <c r="N357" i="5"/>
  <c r="AK255" i="5"/>
  <c r="BI18" i="7" a="1"/>
  <c r="BI18" i="7" s="1"/>
  <c r="P548" i="5"/>
  <c r="Q548" i="5"/>
  <c r="BE587" i="5"/>
  <c r="BB587" i="5"/>
  <c r="AV456" i="5"/>
  <c r="AW456" i="5" s="1"/>
  <c r="AZ18" i="7" a="1"/>
  <c r="AZ18" i="7" s="1"/>
  <c r="U364" i="5"/>
  <c r="BC394" i="5"/>
  <c r="AN379" i="5"/>
  <c r="AK379" i="5"/>
  <c r="AH314" i="5"/>
  <c r="AB367" i="5"/>
  <c r="AS388" i="5"/>
  <c r="AU388" i="5"/>
  <c r="BK407" i="5"/>
  <c r="Z369" i="5"/>
  <c r="AC369" i="5"/>
  <c r="G18" i="7" a="1"/>
  <c r="G18" i="7" s="1"/>
  <c r="AC560" i="5"/>
  <c r="P485" i="5"/>
  <c r="M542" i="5"/>
  <c r="P424" i="5"/>
  <c r="BJ405" i="5"/>
  <c r="BL405" i="5"/>
  <c r="BI405" i="5"/>
  <c r="AG377" i="5"/>
  <c r="BK402" i="5"/>
  <c r="AY390" i="5"/>
  <c r="AM18" i="7" a="1"/>
  <c r="AM18" i="7" s="1"/>
  <c r="P18" i="7" a="1"/>
  <c r="P18" i="7" s="1"/>
  <c r="V552" i="5"/>
  <c r="BE464" i="5"/>
  <c r="AE564" i="5"/>
  <c r="AG564" i="5"/>
  <c r="AH502" i="5"/>
  <c r="H541" i="5"/>
  <c r="AO449" i="5"/>
  <c r="BG528" i="5"/>
  <c r="BH528" i="5" s="1"/>
  <c r="AD436" i="5"/>
  <c r="U18" i="7" a="1"/>
  <c r="U18" i="7" s="1"/>
  <c r="AW393" i="5"/>
  <c r="AE371" i="5"/>
  <c r="AP383" i="5"/>
  <c r="AR324" i="5"/>
  <c r="Z244" i="5"/>
  <c r="BL283" i="5"/>
  <c r="BD273" i="5"/>
  <c r="Z304" i="5"/>
  <c r="AB307" i="5"/>
  <c r="AC307" i="5" s="1"/>
  <c r="L289" i="5"/>
  <c r="O295" i="5"/>
  <c r="AY331" i="5"/>
  <c r="BK282" i="5"/>
  <c r="BL282" i="5" s="1"/>
  <c r="BD275" i="5"/>
  <c r="BE336" i="5" s="1"/>
  <c r="AH312" i="5"/>
  <c r="AI251" i="5" s="1"/>
  <c r="V240" i="5"/>
  <c r="Y18" i="7" a="1"/>
  <c r="Y18" i="7" s="1"/>
  <c r="AP573" i="5"/>
  <c r="T361" i="5"/>
  <c r="AJ316" i="5"/>
  <c r="AI375" i="5"/>
  <c r="X366" i="5"/>
  <c r="P357" i="5"/>
  <c r="Q357" i="5"/>
  <c r="AR18" i="7" a="1"/>
  <c r="AR18" i="7" s="1"/>
  <c r="AY18" i="7" a="1"/>
  <c r="AY18" i="7" s="1"/>
  <c r="AA496" i="5"/>
  <c r="AB435" i="5" s="1"/>
  <c r="I353" i="5"/>
  <c r="BL406" i="5"/>
  <c r="AY394" i="5"/>
  <c r="O356" i="5"/>
  <c r="P356" i="5"/>
  <c r="L228" i="5"/>
  <c r="BC273" i="5"/>
  <c r="BM407" i="5"/>
  <c r="AA369" i="5"/>
  <c r="AB369" i="5"/>
  <c r="W241" i="5"/>
  <c r="BB18" i="7" a="1"/>
  <c r="BB18" i="7" s="1"/>
  <c r="AB560" i="5"/>
  <c r="AP571" i="5"/>
  <c r="AO571" i="5"/>
  <c r="BA461" i="5"/>
  <c r="BB461" i="5" s="1"/>
  <c r="BB415" i="5" s="1"/>
  <c r="N546" i="5"/>
  <c r="O546" i="5"/>
  <c r="I478" i="5"/>
  <c r="BG467" i="5"/>
  <c r="BC274" i="5"/>
  <c r="O354" i="5"/>
  <c r="AY391" i="5"/>
  <c r="BK18" i="7" a="1"/>
  <c r="BK18" i="7" s="1"/>
  <c r="BC585" i="5"/>
  <c r="U428" i="5"/>
  <c r="Z434" i="5"/>
  <c r="AA495" i="5" s="1"/>
  <c r="BE397" i="5"/>
  <c r="AC368" i="5"/>
  <c r="BN408" i="5"/>
  <c r="AX393" i="5"/>
  <c r="BB393" i="5"/>
  <c r="AF371" i="5"/>
  <c r="AC371" i="5"/>
  <c r="AA371" i="5"/>
  <c r="AG374" i="5"/>
  <c r="BJ279" i="5"/>
  <c r="BK340" i="5" s="1"/>
  <c r="AY330" i="5"/>
  <c r="AZ330" i="5" s="1"/>
  <c r="AT326" i="5"/>
  <c r="L230" i="5"/>
  <c r="M230" i="5" s="1"/>
  <c r="M231" i="5"/>
  <c r="N292" i="5" s="1"/>
  <c r="BM284" i="5"/>
  <c r="O234" i="5"/>
  <c r="BC335" i="5"/>
  <c r="AU327" i="5"/>
  <c r="AV327" i="5" s="1"/>
  <c r="AL256" i="5"/>
  <c r="AM256" i="5" s="1"/>
  <c r="AO320" i="5"/>
  <c r="AK316" i="5"/>
  <c r="AL255" i="5" s="1"/>
  <c r="S361" i="5"/>
  <c r="AJ375" i="5"/>
  <c r="AF375" i="5"/>
  <c r="BE401" i="5"/>
  <c r="O357" i="5"/>
  <c r="AJ443" i="5"/>
  <c r="BN406" i="5"/>
  <c r="V364" i="5"/>
  <c r="AZ394" i="5"/>
  <c r="BB394" i="5"/>
  <c r="L356" i="5"/>
  <c r="AO259" i="5"/>
  <c r="BK281" i="5"/>
  <c r="AJ315" i="5"/>
  <c r="AK315" i="5" s="1"/>
  <c r="AR388" i="5"/>
  <c r="AE560" i="5"/>
  <c r="AM571" i="5"/>
  <c r="AR574" i="5"/>
  <c r="AO509" i="5"/>
  <c r="AL569" i="5"/>
  <c r="BE526" i="5"/>
  <c r="BB462" i="5"/>
  <c r="BC462" i="5" s="1"/>
  <c r="BN405" i="5"/>
  <c r="AJ377" i="5"/>
  <c r="BJ403" i="5"/>
  <c r="AI253" i="5"/>
  <c r="BJ402" i="5"/>
  <c r="AX390" i="5"/>
  <c r="N354" i="5"/>
  <c r="AV391" i="5"/>
  <c r="AW268" i="5"/>
  <c r="BB585" i="5"/>
  <c r="AH563" i="5"/>
  <c r="AH564" i="5"/>
  <c r="BD397" i="5"/>
  <c r="AM383" i="5"/>
  <c r="AO321" i="5"/>
  <c r="AP321" i="5" s="1"/>
  <c r="BN345" i="5"/>
  <c r="AH253" i="5"/>
  <c r="BF337" i="5"/>
  <c r="BF465" i="5"/>
  <c r="N18" i="7" a="1"/>
  <c r="N18" i="7" s="1"/>
  <c r="AL446" i="5"/>
  <c r="AS575" i="5"/>
  <c r="U551" i="5"/>
  <c r="AZ459" i="5"/>
  <c r="X18" i="7" a="1"/>
  <c r="X18" i="7" s="1"/>
  <c r="AV392" i="5"/>
  <c r="H352" i="5"/>
  <c r="BL595" i="5"/>
  <c r="BJ341" i="5"/>
  <c r="BA586" i="5"/>
  <c r="AN572" i="5"/>
  <c r="AM508" i="5"/>
  <c r="AN508" i="5" s="1"/>
  <c r="AF499" i="5"/>
  <c r="AG499" i="5" s="1"/>
  <c r="L544" i="5"/>
  <c r="U550" i="5"/>
  <c r="O484" i="5"/>
  <c r="AI443" i="5"/>
  <c r="S360" i="5"/>
  <c r="BF400" i="5"/>
  <c r="BD400" i="5"/>
  <c r="AE18" i="7" a="1"/>
  <c r="AE18" i="7" s="1"/>
  <c r="BA392" i="5"/>
  <c r="BI591" i="5"/>
  <c r="AR513" i="5"/>
  <c r="AA433" i="5"/>
  <c r="AA415" i="5" s="1"/>
  <c r="BK471" i="5"/>
  <c r="BL471" i="5" s="1"/>
  <c r="AT18" i="7" a="1"/>
  <c r="AT18" i="7" s="1"/>
  <c r="AK18" i="7" a="1"/>
  <c r="AK18" i="7" s="1"/>
  <c r="BF527" i="5"/>
  <c r="BJ595" i="5"/>
  <c r="BL472" i="5"/>
  <c r="BM472" i="5" s="1"/>
  <c r="AI378" i="5"/>
  <c r="AL381" i="5"/>
  <c r="AS384" i="5"/>
  <c r="AG373" i="5"/>
  <c r="AS263" i="5"/>
  <c r="AR575" i="5"/>
  <c r="Y492" i="5"/>
  <c r="Z492" i="5" s="1"/>
  <c r="BF588" i="5"/>
  <c r="BL692" i="5"/>
  <c r="BL34" i="5"/>
  <c r="BL28" i="5" s="1"/>
  <c r="BL23" i="5" s="1"/>
  <c r="AI567" i="5"/>
  <c r="J543" i="5"/>
  <c r="AV577" i="5"/>
  <c r="AA556" i="5"/>
  <c r="BK593" i="5"/>
  <c r="BJ593" i="5"/>
  <c r="BH590" i="5"/>
  <c r="BF590" i="5"/>
  <c r="AY582" i="5"/>
  <c r="AN573" i="5"/>
  <c r="AF562" i="5"/>
  <c r="AW457" i="5"/>
  <c r="AX457" i="5" s="1"/>
  <c r="AO380" i="5"/>
  <c r="BB395" i="5"/>
  <c r="BG401" i="5"/>
  <c r="BJ401" i="5"/>
  <c r="AK254" i="5"/>
  <c r="BG592" i="5"/>
  <c r="AI568" i="5"/>
  <c r="AJ568" i="5"/>
  <c r="AY584" i="5"/>
  <c r="BF587" i="5"/>
  <c r="BC587" i="5"/>
  <c r="AK570" i="5"/>
  <c r="AE500" i="5"/>
  <c r="R547" i="5"/>
  <c r="T549" i="5"/>
  <c r="S426" i="5"/>
  <c r="AC497" i="5"/>
  <c r="AR385" i="5"/>
  <c r="AJ379" i="5"/>
  <c r="BD274" i="5"/>
  <c r="AO260" i="5"/>
  <c r="Q236" i="5"/>
  <c r="R297" i="5" s="1"/>
  <c r="AJ255" i="5"/>
  <c r="AC248" i="5"/>
  <c r="AD248" i="5" s="1"/>
  <c r="X367" i="5"/>
  <c r="BN596" i="5"/>
  <c r="AQ574" i="5"/>
  <c r="Q546" i="5"/>
  <c r="BI403" i="5"/>
  <c r="BG403" i="5"/>
  <c r="M354" i="5"/>
  <c r="AW329" i="5"/>
  <c r="W302" i="5"/>
  <c r="X241" i="5" s="1"/>
  <c r="Z245" i="5"/>
  <c r="AA245" i="5" s="1"/>
  <c r="AJ18" i="7" a="1"/>
  <c r="AJ18" i="7" s="1"/>
  <c r="U552" i="5"/>
  <c r="I541" i="5"/>
  <c r="AJ444" i="5"/>
  <c r="AK505" i="5" s="1"/>
  <c r="Y432" i="5"/>
  <c r="Z432" i="5" s="1"/>
  <c r="Z415" i="5" s="1"/>
  <c r="BB397" i="5"/>
  <c r="BA393" i="5"/>
  <c r="BL344" i="5"/>
  <c r="BM283" i="5" s="1"/>
  <c r="AN383" i="5"/>
  <c r="AI374" i="5"/>
  <c r="AL318" i="5"/>
  <c r="BJ280" i="5"/>
  <c r="W242" i="5"/>
  <c r="AV266" i="5"/>
  <c r="W303" i="5"/>
  <c r="X242" i="5" s="1"/>
  <c r="BE337" i="5"/>
  <c r="BH399" i="5"/>
  <c r="AW578" i="5"/>
  <c r="AA434" i="5"/>
  <c r="BG399" i="5"/>
  <c r="H18" i="7" a="1"/>
  <c r="H18" i="7" s="1"/>
  <c r="BH18" i="7" a="1"/>
  <c r="BH18" i="7" s="1"/>
  <c r="K18" i="7" a="1"/>
  <c r="K18" i="7" s="1"/>
  <c r="BM597" i="5"/>
  <c r="AT578" i="5"/>
  <c r="BL18" i="7" a="1"/>
  <c r="BL18" i="7" s="1"/>
  <c r="O544" i="5"/>
  <c r="N482" i="5"/>
  <c r="BH529" i="5"/>
  <c r="BH161" i="5"/>
  <c r="AZ161" i="5"/>
  <c r="AR161" i="5"/>
  <c r="AJ161" i="5"/>
  <c r="AB161" i="5"/>
  <c r="T161" i="5"/>
  <c r="L161" i="5"/>
  <c r="BG161" i="5"/>
  <c r="AY161" i="5"/>
  <c r="AQ161" i="5"/>
  <c r="AI161" i="5"/>
  <c r="AA161" i="5"/>
  <c r="S161" i="5"/>
  <c r="K161" i="5"/>
  <c r="BN161" i="5"/>
  <c r="BF161" i="5"/>
  <c r="AX161" i="5"/>
  <c r="AP161" i="5"/>
  <c r="AH161" i="5"/>
  <c r="Z161" i="5"/>
  <c r="R161" i="5"/>
  <c r="J161" i="5"/>
  <c r="BM161" i="5"/>
  <c r="BE161" i="5"/>
  <c r="AW161" i="5"/>
  <c r="AO161" i="5"/>
  <c r="AG161" i="5"/>
  <c r="Y161" i="5"/>
  <c r="Q161" i="5"/>
  <c r="BL161" i="5"/>
  <c r="BD161" i="5"/>
  <c r="AV161" i="5"/>
  <c r="AN161" i="5"/>
  <c r="AF161" i="5"/>
  <c r="X161" i="5"/>
  <c r="P161" i="5"/>
  <c r="BJ161" i="5"/>
  <c r="BB161" i="5"/>
  <c r="AT161" i="5"/>
  <c r="AL161" i="5"/>
  <c r="AD161" i="5"/>
  <c r="V161" i="5"/>
  <c r="N161" i="5"/>
  <c r="AS161" i="5"/>
  <c r="M161" i="5"/>
  <c r="AM161" i="5"/>
  <c r="AK161" i="5"/>
  <c r="BK161" i="5"/>
  <c r="AE161" i="5"/>
  <c r="BI161" i="5"/>
  <c r="AC161" i="5"/>
  <c r="BC161" i="5"/>
  <c r="W161" i="5"/>
  <c r="BA161" i="5"/>
  <c r="U161" i="5"/>
  <c r="AU161" i="5"/>
  <c r="O161" i="5"/>
  <c r="BC398" i="5"/>
  <c r="H669" i="5"/>
  <c r="H225" i="5"/>
  <c r="AB18" i="7" a="1"/>
  <c r="AB18" i="7" s="1"/>
  <c r="AG252" i="5"/>
  <c r="BF526" i="5"/>
  <c r="BG526" i="5" s="1"/>
  <c r="Y493" i="5"/>
  <c r="V428" i="5"/>
  <c r="V415" i="5" s="1"/>
  <c r="J18" i="7" a="1"/>
  <c r="J18" i="7" s="1"/>
  <c r="V18" i="7" a="1"/>
  <c r="V18" i="7" s="1"/>
  <c r="BA396" i="5"/>
  <c r="AE370" i="5"/>
  <c r="AK381" i="5"/>
  <c r="AP384" i="5"/>
  <c r="T551" i="5"/>
  <c r="BE586" i="5"/>
  <c r="AU580" i="5"/>
  <c r="AV578" i="5"/>
  <c r="AF565" i="5"/>
  <c r="BN11" i="5"/>
  <c r="B121" i="7"/>
  <c r="BM712" i="5"/>
  <c r="BM711" i="5"/>
  <c r="BM700" i="5"/>
  <c r="BM703" i="5" s="1"/>
  <c r="BM709" i="5"/>
  <c r="BM710" i="5"/>
  <c r="BM705" i="5"/>
  <c r="BM21" i="5"/>
  <c r="AQ573" i="5"/>
  <c r="N545" i="5"/>
  <c r="S488" i="5"/>
  <c r="BJ469" i="5"/>
  <c r="AG440" i="5"/>
  <c r="AH501" i="5" s="1"/>
  <c r="AL380" i="5"/>
  <c r="N231" i="5"/>
  <c r="BK28" i="5"/>
  <c r="BK23" i="5" s="1"/>
  <c r="D98" i="5" a="1"/>
  <c r="AX519" i="5"/>
  <c r="M421" i="5"/>
  <c r="O423" i="5"/>
  <c r="AF372" i="5"/>
  <c r="AC18" i="7" a="1"/>
  <c r="AC18" i="7" s="1"/>
  <c r="M32" i="6" s="1"/>
  <c r="AD310" i="5"/>
  <c r="AE249" i="5" s="1"/>
  <c r="Y367" i="5"/>
  <c r="Z367" i="5"/>
  <c r="AA367" i="5"/>
  <c r="AT388" i="5"/>
  <c r="BG18" i="7" a="1"/>
  <c r="BG18" i="7" s="1"/>
  <c r="AO574" i="5"/>
  <c r="M546" i="5"/>
  <c r="AJ569" i="5"/>
  <c r="AK506" i="5"/>
  <c r="V430" i="5"/>
  <c r="W430" i="5" s="1"/>
  <c r="AQ18" i="7" a="1"/>
  <c r="AQ18" i="7" s="1"/>
  <c r="BK405" i="5"/>
  <c r="AH377" i="5"/>
  <c r="AL377" i="5"/>
  <c r="AU390" i="5"/>
  <c r="AX391" i="5"/>
  <c r="AZ585" i="5"/>
  <c r="BE415" i="5"/>
  <c r="H416" i="5"/>
  <c r="H415" i="5" s="1"/>
  <c r="V429" i="5"/>
  <c r="W490" i="5" s="1"/>
  <c r="AB368" i="5"/>
  <c r="AO383" i="5"/>
  <c r="P296" i="5"/>
  <c r="Q235" i="5"/>
  <c r="AH313" i="5"/>
  <c r="Q296" i="5"/>
  <c r="R296" i="5" s="1"/>
  <c r="BE275" i="5"/>
  <c r="AB247" i="5"/>
  <c r="AC308" i="5" s="1"/>
  <c r="L18" i="7" a="1"/>
  <c r="L18" i="7" s="1"/>
  <c r="AY392" i="5"/>
  <c r="J229" i="5"/>
  <c r="K229" i="5" s="1"/>
  <c r="Q550" i="5"/>
  <c r="J417" i="5"/>
  <c r="AW392" i="5"/>
  <c r="AO18" i="7" a="1"/>
  <c r="AO18" i="7" s="1"/>
  <c r="AP572" i="5"/>
  <c r="BL597" i="5"/>
  <c r="AL507" i="5"/>
  <c r="AM446" i="5" s="1"/>
  <c r="BB398" i="5"/>
  <c r="I227" i="5"/>
  <c r="BI404" i="5"/>
  <c r="S18" i="7" a="1"/>
  <c r="S18" i="7" s="1"/>
  <c r="AY459" i="5"/>
  <c r="AZ520" i="5" s="1"/>
  <c r="M18" i="7" a="1"/>
  <c r="M18" i="7" s="1"/>
  <c r="AQ450" i="5"/>
  <c r="AF18" i="7" a="1"/>
  <c r="AF18" i="7" s="1"/>
  <c r="Q360" i="5"/>
  <c r="BD398" i="5"/>
  <c r="G669" i="5"/>
  <c r="G225" i="5"/>
  <c r="G348" i="5" s="1"/>
  <c r="H223" i="5" s="1"/>
  <c r="H348" i="5" s="1"/>
  <c r="I223" i="5" s="1"/>
  <c r="AX392" i="5"/>
  <c r="R487" i="5"/>
  <c r="BA18" i="7" a="1"/>
  <c r="BA18" i="7" s="1"/>
  <c r="S427" i="5"/>
  <c r="M289" i="5"/>
  <c r="AM572" i="5"/>
  <c r="AC498" i="5"/>
  <c r="BH468" i="5"/>
  <c r="BI529" i="5" s="1"/>
  <c r="BL707" i="5"/>
  <c r="I18" i="7" a="1"/>
  <c r="I18" i="7" s="1"/>
  <c r="L419" i="5"/>
  <c r="AV18" i="7" a="1"/>
  <c r="AV18" i="7" s="1"/>
  <c r="R236" i="5"/>
  <c r="AF439" i="5"/>
  <c r="AF415" i="5" s="1"/>
  <c r="J353" i="5"/>
  <c r="BK406" i="5"/>
  <c r="BM406" i="5"/>
  <c r="AN18" i="7" a="1"/>
  <c r="AN18" i="7" s="1"/>
  <c r="F18" i="7" a="1"/>
  <c r="F18" i="7" s="1"/>
  <c r="BK596" i="5"/>
  <c r="BL596" i="5"/>
  <c r="AP320" i="5"/>
  <c r="AV390" i="5"/>
  <c r="K354" i="5"/>
  <c r="BF276" i="5"/>
  <c r="BG276" i="5" s="1"/>
  <c r="Y368" i="5"/>
  <c r="AQ262" i="5"/>
  <c r="AQ323" i="5"/>
  <c r="AR323" i="5"/>
  <c r="AQ322" i="5"/>
  <c r="O231" i="5" l="1"/>
  <c r="O292" i="5"/>
  <c r="P292" i="5"/>
  <c r="AV264" i="5"/>
  <c r="AV325" i="5"/>
  <c r="AW325" i="5" s="1"/>
  <c r="BB670" i="5"/>
  <c r="AK504" i="5"/>
  <c r="AL504" i="5" s="1"/>
  <c r="AL476" i="5" s="1"/>
  <c r="AK443" i="5"/>
  <c r="AK415" i="5" s="1"/>
  <c r="AL315" i="5"/>
  <c r="AL254" i="5"/>
  <c r="AL226" i="5" s="1"/>
  <c r="BL415" i="5"/>
  <c r="BA520" i="5"/>
  <c r="BB520" i="5" s="1"/>
  <c r="BB476" i="5" s="1"/>
  <c r="BB414" i="5" s="1"/>
  <c r="BA459" i="5"/>
  <c r="BA415" i="5" s="1"/>
  <c r="AL505" i="5"/>
  <c r="AG250" i="5"/>
  <c r="AG311" i="5"/>
  <c r="AH250" i="5" s="1"/>
  <c r="AH226" i="5" s="1"/>
  <c r="M480" i="5"/>
  <c r="T486" i="5"/>
  <c r="AN256" i="5"/>
  <c r="AR450" i="5"/>
  <c r="AR415" i="5" s="1"/>
  <c r="AV670" i="5"/>
  <c r="V670" i="5"/>
  <c r="Z670" i="5"/>
  <c r="AA670" i="5"/>
  <c r="AB495" i="5"/>
  <c r="AB434" i="5"/>
  <c r="AB415" i="5" s="1"/>
  <c r="BF336" i="5"/>
  <c r="BG336" i="5" s="1"/>
  <c r="BF275" i="5"/>
  <c r="BC332" i="5"/>
  <c r="AF670" i="5"/>
  <c r="BE334" i="5"/>
  <c r="BF334" i="5" s="1"/>
  <c r="L229" i="5"/>
  <c r="L226" i="5" s="1"/>
  <c r="BF670" i="5"/>
  <c r="S670" i="5"/>
  <c r="I226" i="5"/>
  <c r="J227" i="5"/>
  <c r="J226" i="5" s="1"/>
  <c r="J478" i="5"/>
  <c r="K478" i="5" s="1"/>
  <c r="L478" i="5" s="1"/>
  <c r="L476" i="5" s="1"/>
  <c r="P484" i="5"/>
  <c r="AX329" i="5"/>
  <c r="AW327" i="5"/>
  <c r="T427" i="5"/>
  <c r="J539" i="5"/>
  <c r="V539" i="5"/>
  <c r="AT539" i="5"/>
  <c r="AS539" i="5"/>
  <c r="BH539" i="5"/>
  <c r="BL539" i="5"/>
  <c r="BM539" i="5"/>
  <c r="AX518" i="5"/>
  <c r="BM344" i="5"/>
  <c r="Z493" i="5"/>
  <c r="Z476" i="5" s="1"/>
  <c r="Z414" i="5" s="1"/>
  <c r="AZ350" i="5"/>
  <c r="V350" i="5"/>
  <c r="AS350" i="5"/>
  <c r="O350" i="5"/>
  <c r="AV350" i="5"/>
  <c r="J350" i="5"/>
  <c r="K350" i="5"/>
  <c r="BG527" i="5"/>
  <c r="K32" i="6"/>
  <c r="BR762" i="5" a="1"/>
  <c r="BR762" i="5" s="1"/>
  <c r="BR761" i="5" a="1"/>
  <c r="BR761" i="5" s="1"/>
  <c r="BR742" i="5" a="1"/>
  <c r="BR742" i="5" s="1"/>
  <c r="BR763" i="5" a="1"/>
  <c r="BR763" i="5" s="1"/>
  <c r="BR741" i="5" a="1"/>
  <c r="BR741" i="5" s="1"/>
  <c r="BR675" i="5" a="1"/>
  <c r="BR675" i="5" s="1"/>
  <c r="BR627" i="5"/>
  <c r="BR743" i="5" a="1"/>
  <c r="BR743" i="5" s="1"/>
  <c r="BR610" i="5"/>
  <c r="BS611" i="5" s="1"/>
  <c r="BT612" i="5" s="1"/>
  <c r="BU613" i="5" s="1"/>
  <c r="BV614" i="5" s="1"/>
  <c r="BW615" i="5" s="1"/>
  <c r="BX616" i="5" s="1"/>
  <c r="BY617" i="5" s="1"/>
  <c r="BZ618" i="5" s="1"/>
  <c r="BR6" i="5"/>
  <c r="BS7" i="5"/>
  <c r="BQ740" i="5" a="1"/>
  <c r="BQ740" i="5" s="1"/>
  <c r="AA494" i="5"/>
  <c r="AB494" i="5" s="1"/>
  <c r="AB476" i="5" s="1"/>
  <c r="BC523" i="5"/>
  <c r="AP260" i="5"/>
  <c r="AQ321" i="5" s="1"/>
  <c r="BM533" i="5"/>
  <c r="AP510" i="5"/>
  <c r="D217" i="5"/>
  <c r="D209" i="5"/>
  <c r="D212" i="5"/>
  <c r="D207" i="5"/>
  <c r="D199" i="5"/>
  <c r="D213" i="5"/>
  <c r="D208" i="5"/>
  <c r="D200" i="5"/>
  <c r="D192" i="5"/>
  <c r="D184" i="5"/>
  <c r="D176" i="5"/>
  <c r="D219" i="5"/>
  <c r="D204" i="5"/>
  <c r="D194" i="5"/>
  <c r="D187" i="5"/>
  <c r="D178" i="5"/>
  <c r="D170" i="5"/>
  <c r="D162" i="5"/>
  <c r="D205" i="5"/>
  <c r="D195" i="5"/>
  <c r="D188" i="5"/>
  <c r="D179" i="5"/>
  <c r="D171" i="5"/>
  <c r="D163" i="5"/>
  <c r="D220" i="5"/>
  <c r="BN220" i="5" s="1"/>
  <c r="D218" i="5"/>
  <c r="D206" i="5"/>
  <c r="D196" i="5"/>
  <c r="D189" i="5"/>
  <c r="D180" i="5"/>
  <c r="D172" i="5"/>
  <c r="D164" i="5"/>
  <c r="D197" i="5"/>
  <c r="D190" i="5"/>
  <c r="D181" i="5"/>
  <c r="D165" i="5"/>
  <c r="D211" i="5"/>
  <c r="D198" i="5"/>
  <c r="D191" i="5"/>
  <c r="D182" i="5"/>
  <c r="D173" i="5"/>
  <c r="D166" i="5"/>
  <c r="D216" i="5"/>
  <c r="D210" i="5"/>
  <c r="D201" i="5"/>
  <c r="D183" i="5"/>
  <c r="D215" i="5"/>
  <c r="D202" i="5"/>
  <c r="D185" i="5"/>
  <c r="D175" i="5"/>
  <c r="D168" i="5"/>
  <c r="D167" i="5"/>
  <c r="D203" i="5"/>
  <c r="D177" i="5"/>
  <c r="D169" i="5"/>
  <c r="D98" i="5"/>
  <c r="D186" i="5"/>
  <c r="D193" i="5"/>
  <c r="D214" i="5"/>
  <c r="D174" i="5"/>
  <c r="AA57" i="5"/>
  <c r="AD121" i="5"/>
  <c r="J101" i="5"/>
  <c r="K40" i="5" s="1"/>
  <c r="K36" i="5" s="1"/>
  <c r="AT76" i="5"/>
  <c r="AU76" i="5" s="1"/>
  <c r="AU36" i="5" s="1"/>
  <c r="AO70" i="5"/>
  <c r="AI64" i="5"/>
  <c r="AC120" i="5"/>
  <c r="AD59" i="5" s="1"/>
  <c r="AD36" i="5" s="1"/>
  <c r="AF62" i="5"/>
  <c r="BD147" i="5"/>
  <c r="O106" i="5"/>
  <c r="P45" i="5" s="1"/>
  <c r="P36" i="5" s="1"/>
  <c r="AR135" i="5"/>
  <c r="AS74" i="5" s="1"/>
  <c r="AS36" i="5" s="1"/>
  <c r="AB57" i="5"/>
  <c r="N44" i="5"/>
  <c r="Y116" i="5"/>
  <c r="Z55" i="5" s="1"/>
  <c r="Z36" i="5" s="1"/>
  <c r="BH150" i="5"/>
  <c r="H38" i="5"/>
  <c r="BA144" i="5"/>
  <c r="AN70" i="5"/>
  <c r="AH64" i="5"/>
  <c r="AB58" i="5"/>
  <c r="BI152" i="5"/>
  <c r="AO71" i="5"/>
  <c r="AQ134" i="5"/>
  <c r="H99" i="5"/>
  <c r="I38" i="5" s="1"/>
  <c r="I36" i="5" s="1"/>
  <c r="AV78" i="5"/>
  <c r="AF122" i="5"/>
  <c r="AY81" i="5"/>
  <c r="AE60" i="5"/>
  <c r="AE36" i="5" s="1"/>
  <c r="BB145" i="5"/>
  <c r="BC84" i="5" s="1"/>
  <c r="BC36" i="5" s="1"/>
  <c r="AH125" i="5"/>
  <c r="AI125" i="5" s="1"/>
  <c r="AJ125" i="5" s="1"/>
  <c r="AJ97" i="5" s="1"/>
  <c r="AM130" i="5"/>
  <c r="Q107" i="5"/>
  <c r="BA83" i="5"/>
  <c r="M42" i="5"/>
  <c r="BF149" i="5"/>
  <c r="N105" i="5"/>
  <c r="BB144" i="5"/>
  <c r="BC144" i="5" s="1"/>
  <c r="BM156" i="5"/>
  <c r="BE87" i="5"/>
  <c r="X54" i="5"/>
  <c r="M43" i="5"/>
  <c r="P107" i="5"/>
  <c r="Q46" i="5" s="1"/>
  <c r="Q36" i="5" s="1"/>
  <c r="Q108" i="5"/>
  <c r="R108" i="5" s="1"/>
  <c r="AJ127" i="5"/>
  <c r="AK66" i="5" s="1"/>
  <c r="AK36" i="5" s="1"/>
  <c r="S110" i="5"/>
  <c r="BN96" i="5"/>
  <c r="AZ82" i="5"/>
  <c r="BA143" i="5" s="1"/>
  <c r="BB143" i="5" s="1"/>
  <c r="BB97" i="5" s="1"/>
  <c r="AT75" i="5"/>
  <c r="AK128" i="5"/>
  <c r="O45" i="5"/>
  <c r="AM69" i="5"/>
  <c r="V52" i="5"/>
  <c r="BB83" i="5"/>
  <c r="AQ133" i="5"/>
  <c r="AI65" i="5"/>
  <c r="AJ126" i="5" s="1"/>
  <c r="AL129" i="5"/>
  <c r="AM129" i="5" s="1"/>
  <c r="R109" i="5"/>
  <c r="S109" i="5" s="1"/>
  <c r="T109" i="5" s="1"/>
  <c r="T97" i="5" s="1"/>
  <c r="BB84" i="5"/>
  <c r="BF148" i="5"/>
  <c r="BG148" i="5" s="1"/>
  <c r="BG150" i="5"/>
  <c r="AA118" i="5"/>
  <c r="AB118" i="5" s="1"/>
  <c r="AC118" i="5" s="1"/>
  <c r="BL94" i="5"/>
  <c r="AX80" i="5"/>
  <c r="AY80" i="5" s="1"/>
  <c r="BF88" i="5"/>
  <c r="BL93" i="5"/>
  <c r="BL36" i="5" s="1"/>
  <c r="Z116" i="5"/>
  <c r="S48" i="5"/>
  <c r="T50" i="5"/>
  <c r="AN130" i="5"/>
  <c r="AO130" i="5" s="1"/>
  <c r="AO97" i="5" s="1"/>
  <c r="W53" i="5"/>
  <c r="AD60" i="5"/>
  <c r="W113" i="5"/>
  <c r="BG89" i="5"/>
  <c r="BJ153" i="5"/>
  <c r="AP133" i="5"/>
  <c r="AQ72" i="5" s="1"/>
  <c r="BM155" i="5"/>
  <c r="V112" i="5"/>
  <c r="AZ143" i="5"/>
  <c r="AR73" i="5"/>
  <c r="AF61" i="5"/>
  <c r="AF36" i="5" s="1"/>
  <c r="P46" i="5"/>
  <c r="AI126" i="5"/>
  <c r="AJ65" i="5" s="1"/>
  <c r="AJ36" i="5" s="1"/>
  <c r="AB119" i="5"/>
  <c r="AW140" i="5"/>
  <c r="AX79" i="5" s="1"/>
  <c r="AX36" i="5" s="1"/>
  <c r="M104" i="5"/>
  <c r="N43" i="5" s="1"/>
  <c r="N36" i="5" s="1"/>
  <c r="AJ66" i="5"/>
  <c r="Z56" i="5"/>
  <c r="L42" i="5"/>
  <c r="BE148" i="5"/>
  <c r="BF87" i="5" s="1"/>
  <c r="BF36" i="5" s="1"/>
  <c r="AE122" i="5"/>
  <c r="AG122" i="5" s="1"/>
  <c r="T111" i="5"/>
  <c r="I100" i="5"/>
  <c r="J100" i="5" s="1"/>
  <c r="S49" i="5"/>
  <c r="T49" i="5" s="1"/>
  <c r="T36" i="5" s="1"/>
  <c r="BD86" i="5"/>
  <c r="BN157" i="5"/>
  <c r="V113" i="5"/>
  <c r="W52" i="5" s="1"/>
  <c r="W36" i="5" s="1"/>
  <c r="BJ152" i="5"/>
  <c r="AP132" i="5"/>
  <c r="AS136" i="5"/>
  <c r="AU138" i="5"/>
  <c r="AV138" i="5" s="1"/>
  <c r="BI91" i="5"/>
  <c r="AU77" i="5"/>
  <c r="AK67" i="5"/>
  <c r="AL128" i="5" s="1"/>
  <c r="AE61" i="5"/>
  <c r="Y55" i="5"/>
  <c r="BH151" i="5"/>
  <c r="BI90" i="5" s="1"/>
  <c r="BI36" i="5" s="1"/>
  <c r="BC146" i="5"/>
  <c r="BD146" i="5" s="1"/>
  <c r="AR74" i="5"/>
  <c r="AS135" i="5" s="1"/>
  <c r="AL68" i="5"/>
  <c r="AM68" i="5" s="1"/>
  <c r="AM36" i="5" s="1"/>
  <c r="X115" i="5"/>
  <c r="Y54" i="5" s="1"/>
  <c r="Y36" i="5" s="1"/>
  <c r="AN69" i="5"/>
  <c r="AN36" i="5" s="1"/>
  <c r="AH63" i="5"/>
  <c r="AH36" i="5" s="1"/>
  <c r="Q47" i="5"/>
  <c r="R48" i="5"/>
  <c r="K41" i="5"/>
  <c r="BH90" i="5"/>
  <c r="BI151" i="5" s="1"/>
  <c r="BJ151" i="5" s="1"/>
  <c r="BJ97" i="5" s="1"/>
  <c r="AY142" i="5"/>
  <c r="AY141" i="5"/>
  <c r="AQ73" i="5"/>
  <c r="AT137" i="5"/>
  <c r="Z117" i="5"/>
  <c r="AA117" i="5" s="1"/>
  <c r="BJ92" i="5"/>
  <c r="BK92" i="5" s="1"/>
  <c r="BK36" i="5" s="1"/>
  <c r="BN156" i="5"/>
  <c r="U51" i="5"/>
  <c r="BL155" i="5"/>
  <c r="BM94" i="5" s="1"/>
  <c r="AO131" i="5"/>
  <c r="AP131" i="5" s="1"/>
  <c r="AP97" i="5" s="1"/>
  <c r="AF123" i="5"/>
  <c r="AG123" i="5" s="1"/>
  <c r="U112" i="5"/>
  <c r="K102" i="5"/>
  <c r="BM95" i="5"/>
  <c r="AW139" i="5"/>
  <c r="AR134" i="5"/>
  <c r="AS134" i="5" s="1"/>
  <c r="AS97" i="5" s="1"/>
  <c r="BC85" i="5"/>
  <c r="BD85" i="5" s="1"/>
  <c r="BD36" i="5" s="1"/>
  <c r="AS75" i="5"/>
  <c r="I39" i="5"/>
  <c r="AE121" i="5"/>
  <c r="AF121" i="5" s="1"/>
  <c r="AF97" i="5" s="1"/>
  <c r="AX141" i="5"/>
  <c r="BN95" i="5"/>
  <c r="BN36" i="5" s="1"/>
  <c r="BK154" i="5"/>
  <c r="BL154" i="5" s="1"/>
  <c r="BM154" i="5" s="1"/>
  <c r="BM97" i="5" s="1"/>
  <c r="AT136" i="5"/>
  <c r="AU136" i="5" s="1"/>
  <c r="AN131" i="5"/>
  <c r="AO132" i="5"/>
  <c r="AG124" i="5"/>
  <c r="W114" i="5"/>
  <c r="X53" i="5" s="1"/>
  <c r="X36" i="5" s="1"/>
  <c r="L103" i="5"/>
  <c r="M103" i="5" s="1"/>
  <c r="N103" i="5" s="1"/>
  <c r="AV139" i="5"/>
  <c r="T110" i="5"/>
  <c r="BA82" i="5"/>
  <c r="BA36" i="5" s="1"/>
  <c r="BK93" i="5"/>
  <c r="AW79" i="5"/>
  <c r="AX140" i="5" s="1"/>
  <c r="AY140" i="5" s="1"/>
  <c r="AY97" i="5" s="1"/>
  <c r="AP72" i="5"/>
  <c r="AC59" i="5"/>
  <c r="AG63" i="5"/>
  <c r="J40" i="5"/>
  <c r="AU326" i="5"/>
  <c r="AU265" i="5"/>
  <c r="AV326" i="5" s="1"/>
  <c r="T426" i="5"/>
  <c r="T415" i="5" s="1"/>
  <c r="N32" i="6"/>
  <c r="T488" i="5"/>
  <c r="U488" i="5" s="1"/>
  <c r="BM713" i="5"/>
  <c r="BH526" i="5"/>
  <c r="AL506" i="5"/>
  <c r="AR321" i="5"/>
  <c r="P37" i="7" a="1"/>
  <c r="P37" i="7" s="1"/>
  <c r="Y415" i="5"/>
  <c r="BG465" i="5"/>
  <c r="AR261" i="5"/>
  <c r="BH466" i="5"/>
  <c r="AX268" i="5"/>
  <c r="AM539" i="5"/>
  <c r="BG539" i="5"/>
  <c r="BN539" i="5"/>
  <c r="BJ539" i="5"/>
  <c r="BF539" i="5"/>
  <c r="H539" i="5"/>
  <c r="I539" i="5"/>
  <c r="H477" i="5"/>
  <c r="AS324" i="5"/>
  <c r="AD37" i="7" a="1"/>
  <c r="AD37" i="7" s="1"/>
  <c r="AW267" i="5"/>
  <c r="AW328" i="5"/>
  <c r="AX328" i="5" s="1"/>
  <c r="BC272" i="5"/>
  <c r="BB333" i="5"/>
  <c r="BC333" i="5" s="1"/>
  <c r="BB272" i="5"/>
  <c r="AY458" i="5"/>
  <c r="K417" i="5"/>
  <c r="K415" i="5" s="1"/>
  <c r="M58" i="7"/>
  <c r="M59" i="7" s="1"/>
  <c r="I350" i="5"/>
  <c r="AF350" i="5"/>
  <c r="BC350" i="5"/>
  <c r="Y350" i="5"/>
  <c r="BH350" i="5"/>
  <c r="R350" i="5"/>
  <c r="S350" i="5"/>
  <c r="P422" i="5"/>
  <c r="BG466" i="5"/>
  <c r="W429" i="5"/>
  <c r="W415" i="5" s="1"/>
  <c r="BI278" i="5"/>
  <c r="BJ278" i="5" s="1"/>
  <c r="BJ226" i="5" s="1"/>
  <c r="U300" i="5"/>
  <c r="BK341" i="5"/>
  <c r="BL341" i="5" s="1"/>
  <c r="BL531" i="5"/>
  <c r="BM531" i="5" s="1"/>
  <c r="AD497" i="5"/>
  <c r="AE497" i="5" s="1"/>
  <c r="AE476" i="5" s="1"/>
  <c r="W240" i="5"/>
  <c r="BL532" i="5"/>
  <c r="AI312" i="5"/>
  <c r="AJ312" i="5" s="1"/>
  <c r="AC246" i="5"/>
  <c r="AD307" i="5" s="1"/>
  <c r="AE307" i="5" s="1"/>
  <c r="AH440" i="5"/>
  <c r="AH415" i="5" s="1"/>
  <c r="AI441" i="5"/>
  <c r="AI415" i="5" s="1"/>
  <c r="N539" i="5"/>
  <c r="L539" i="5"/>
  <c r="Q539" i="5"/>
  <c r="AW266" i="5"/>
  <c r="AX266" i="5" s="1"/>
  <c r="L418" i="5"/>
  <c r="L415" i="5" s="1"/>
  <c r="V58" i="7"/>
  <c r="V59" i="7" s="1"/>
  <c r="L290" i="5"/>
  <c r="M229" i="5" s="1"/>
  <c r="M226" i="5" s="1"/>
  <c r="J288" i="5"/>
  <c r="BA350" i="5"/>
  <c r="AR350" i="5"/>
  <c r="BM350" i="5"/>
  <c r="AK350" i="5"/>
  <c r="Z350" i="5"/>
  <c r="AA350" i="5"/>
  <c r="P483" i="5"/>
  <c r="Q483" i="5" s="1"/>
  <c r="AG500" i="5"/>
  <c r="AG476" i="5" s="1"/>
  <c r="AV516" i="5"/>
  <c r="BC271" i="5"/>
  <c r="BG277" i="5"/>
  <c r="BH338" i="5" s="1"/>
  <c r="W301" i="5"/>
  <c r="AD246" i="5"/>
  <c r="AS512" i="5"/>
  <c r="AT512" i="5" s="1"/>
  <c r="AS451" i="5"/>
  <c r="AS415" i="5" s="1"/>
  <c r="P423" i="5"/>
  <c r="AD498" i="5"/>
  <c r="AE498" i="5" s="1"/>
  <c r="AF498" i="5" s="1"/>
  <c r="AF476" i="5" s="1"/>
  <c r="AF414" i="5" s="1"/>
  <c r="BA270" i="5"/>
  <c r="AZ270" i="5"/>
  <c r="AI314" i="5"/>
  <c r="AH252" i="5"/>
  <c r="AI252" i="5" s="1"/>
  <c r="AP539" i="5"/>
  <c r="AA539" i="5"/>
  <c r="T539" i="5"/>
  <c r="G670" i="5"/>
  <c r="G414" i="5"/>
  <c r="G537" i="5" s="1"/>
  <c r="H412" i="5" s="1"/>
  <c r="AQ449" i="5"/>
  <c r="AQ415" i="5" s="1"/>
  <c r="AL316" i="5"/>
  <c r="AN317" i="5"/>
  <c r="AO317" i="5" s="1"/>
  <c r="AB306" i="5"/>
  <c r="AR260" i="5"/>
  <c r="AR226" i="5" s="1"/>
  <c r="N421" i="5"/>
  <c r="O482" i="5" s="1"/>
  <c r="AD350" i="5"/>
  <c r="T350" i="5"/>
  <c r="BB350" i="5"/>
  <c r="N350" i="5"/>
  <c r="AU350" i="5"/>
  <c r="Q350" i="5"/>
  <c r="AH350" i="5"/>
  <c r="AI350" i="5"/>
  <c r="S236" i="5"/>
  <c r="W491" i="5"/>
  <c r="AJ442" i="5"/>
  <c r="AJ415" i="5" s="1"/>
  <c r="M291" i="5"/>
  <c r="AD309" i="5"/>
  <c r="AO448" i="5"/>
  <c r="AP509" i="5" s="1"/>
  <c r="AL444" i="5"/>
  <c r="AL415" i="5" s="1"/>
  <c r="Z243" i="5"/>
  <c r="AA304" i="5" s="1"/>
  <c r="AB304" i="5" s="1"/>
  <c r="AE437" i="5"/>
  <c r="AE415" i="5" s="1"/>
  <c r="R235" i="5"/>
  <c r="BM692" i="5"/>
  <c r="AC435" i="5"/>
  <c r="AC415" i="5" s="1"/>
  <c r="AM445" i="5"/>
  <c r="AM415" i="5" s="1"/>
  <c r="AR322" i="5"/>
  <c r="S235" i="5"/>
  <c r="P295" i="5"/>
  <c r="Q295" i="5" s="1"/>
  <c r="AI313" i="5"/>
  <c r="N293" i="5"/>
  <c r="O232" i="5"/>
  <c r="N232" i="5"/>
  <c r="O539" i="5"/>
  <c r="M539" i="5"/>
  <c r="AQ539" i="5"/>
  <c r="AF539" i="5"/>
  <c r="AG539" i="5"/>
  <c r="I477" i="5"/>
  <c r="I476" i="5" s="1"/>
  <c r="T37" i="7" a="1"/>
  <c r="T37" i="7" s="1"/>
  <c r="BL281" i="5"/>
  <c r="BK58" i="7"/>
  <c r="BK59" i="7" s="1"/>
  <c r="BK279" i="5"/>
  <c r="AU58" i="7"/>
  <c r="AU59" i="7" s="1"/>
  <c r="AE350" i="5"/>
  <c r="BJ350" i="5"/>
  <c r="BL350" i="5"/>
  <c r="X350" i="5"/>
  <c r="BE350" i="5"/>
  <c r="AC350" i="5"/>
  <c r="AP350" i="5"/>
  <c r="AQ350" i="5"/>
  <c r="AS323" i="5"/>
  <c r="AE310" i="5"/>
  <c r="BB522" i="5"/>
  <c r="BL343" i="5"/>
  <c r="AA243" i="5"/>
  <c r="L32" i="6"/>
  <c r="S487" i="5"/>
  <c r="T487" i="5" s="1"/>
  <c r="AS322" i="5"/>
  <c r="AP259" i="5"/>
  <c r="AQ259" i="5" s="1"/>
  <c r="AQ226" i="5" s="1"/>
  <c r="AQ260" i="5"/>
  <c r="AZ269" i="5"/>
  <c r="BA330" i="5" s="1"/>
  <c r="BE273" i="5"/>
  <c r="AI539" i="5"/>
  <c r="AY539" i="5"/>
  <c r="AH539" i="5"/>
  <c r="BC539" i="5"/>
  <c r="AJ539" i="5"/>
  <c r="AN539" i="5"/>
  <c r="AO539" i="5"/>
  <c r="AP37" i="7" a="1"/>
  <c r="AP37" i="7" s="1"/>
  <c r="BG337" i="5"/>
  <c r="BH337" i="5" s="1"/>
  <c r="S298" i="5"/>
  <c r="T298" i="5" s="1"/>
  <c r="BJ530" i="5"/>
  <c r="BK469" i="5" s="1"/>
  <c r="BK415" i="5" s="1"/>
  <c r="BK530" i="5"/>
  <c r="S296" i="5"/>
  <c r="T296" i="5" s="1"/>
  <c r="AF500" i="5"/>
  <c r="AG439" i="5" s="1"/>
  <c r="AG415" i="5" s="1"/>
  <c r="BL342" i="5"/>
  <c r="BI468" i="5"/>
  <c r="BJ529" i="5" s="1"/>
  <c r="AQ58" i="7"/>
  <c r="AQ59" i="7" s="1"/>
  <c r="AA37" i="7" a="1"/>
  <c r="AA37" i="7" s="1"/>
  <c r="AL445" i="5"/>
  <c r="AN350" i="5"/>
  <c r="U350" i="5"/>
  <c r="M350" i="5"/>
  <c r="AJ350" i="5"/>
  <c r="P350" i="5"/>
  <c r="AM350" i="5"/>
  <c r="AX350" i="5"/>
  <c r="AY350" i="5"/>
  <c r="AM507" i="5"/>
  <c r="BQ760" i="5" a="1"/>
  <c r="BQ760" i="5" s="1"/>
  <c r="AW517" i="5"/>
  <c r="AA305" i="5"/>
  <c r="AB305" i="5" s="1"/>
  <c r="BD332" i="5"/>
  <c r="BF525" i="5"/>
  <c r="BG525" i="5" s="1"/>
  <c r="BG476" i="5" s="1"/>
  <c r="BM707" i="5"/>
  <c r="Q424" i="5"/>
  <c r="R485" i="5" s="1"/>
  <c r="S485" i="5" s="1"/>
  <c r="S476" i="5" s="1"/>
  <c r="S414" i="5" s="1"/>
  <c r="Q485" i="5"/>
  <c r="R424" i="5" s="1"/>
  <c r="R415" i="5" s="1"/>
  <c r="X303" i="5"/>
  <c r="Y242" i="5" s="1"/>
  <c r="BK539" i="5"/>
  <c r="U539" i="5"/>
  <c r="BA539" i="5"/>
  <c r="W539" i="5"/>
  <c r="S539" i="5"/>
  <c r="AR539" i="5"/>
  <c r="AV539" i="5"/>
  <c r="AW539" i="5"/>
  <c r="AJ37" i="7" a="1"/>
  <c r="AJ37" i="7" s="1"/>
  <c r="AS37" i="7" a="1"/>
  <c r="AS37" i="7" s="1"/>
  <c r="P233" i="5"/>
  <c r="Q233" i="5" s="1"/>
  <c r="I416" i="5"/>
  <c r="I415" i="5" s="1"/>
  <c r="AN319" i="5"/>
  <c r="AO319" i="5" s="1"/>
  <c r="AO258" i="5"/>
  <c r="AN258" i="5"/>
  <c r="Y58" i="7"/>
  <c r="Y59" i="7" s="1"/>
  <c r="M419" i="5"/>
  <c r="N480" i="5" s="1"/>
  <c r="AO350" i="5"/>
  <c r="BK350" i="5"/>
  <c r="W350" i="5"/>
  <c r="AT350" i="5"/>
  <c r="AB350" i="5"/>
  <c r="AW350" i="5"/>
  <c r="BF350" i="5"/>
  <c r="BG350" i="5"/>
  <c r="AT514" i="5"/>
  <c r="AU514" i="5" s="1"/>
  <c r="AU453" i="5"/>
  <c r="AU415" i="5" s="1"/>
  <c r="AT453" i="5"/>
  <c r="AC247" i="5"/>
  <c r="AD308" i="5" s="1"/>
  <c r="AI502" i="5"/>
  <c r="AJ502" i="5" s="1"/>
  <c r="AJ476" i="5" s="1"/>
  <c r="AA244" i="5"/>
  <c r="T236" i="5"/>
  <c r="H670" i="5"/>
  <c r="AM257" i="5"/>
  <c r="AM318" i="5"/>
  <c r="BE670" i="5"/>
  <c r="BN700" i="5"/>
  <c r="BN703" i="5" s="1"/>
  <c r="AE37" i="7" s="1" a="1"/>
  <c r="AE37" i="7" s="1"/>
  <c r="B122" i="7"/>
  <c r="BJ58" i="7" s="1"/>
  <c r="BJ59" i="7" s="1"/>
  <c r="BN710" i="5"/>
  <c r="BN705" i="5"/>
  <c r="BJ35" i="7" s="1" a="1"/>
  <c r="BJ35" i="7" s="1"/>
  <c r="BJ34" i="7" s="1"/>
  <c r="BN711" i="5"/>
  <c r="BN712" i="5"/>
  <c r="BN709" i="5"/>
  <c r="BN21" i="5"/>
  <c r="AS513" i="5"/>
  <c r="AT452" i="5" s="1"/>
  <c r="AT415" i="5" s="1"/>
  <c r="AS452" i="5"/>
  <c r="O32" i="6"/>
  <c r="AS321" i="5"/>
  <c r="AS287" i="5" s="1"/>
  <c r="X302" i="5"/>
  <c r="AM255" i="5"/>
  <c r="AN447" i="5"/>
  <c r="AO447" i="5" s="1"/>
  <c r="AO415" i="5" s="1"/>
  <c r="AO37" i="7" a="1"/>
  <c r="AO37" i="7" s="1"/>
  <c r="AF310" i="5"/>
  <c r="AT263" i="5"/>
  <c r="BD335" i="5"/>
  <c r="BE274" i="5" s="1"/>
  <c r="AR262" i="5"/>
  <c r="AS262" i="5" s="1"/>
  <c r="AD437" i="5"/>
  <c r="AD415" i="5" s="1"/>
  <c r="AP449" i="5"/>
  <c r="S297" i="5"/>
  <c r="BH467" i="5"/>
  <c r="BI467" i="5" s="1"/>
  <c r="BI415" i="5" s="1"/>
  <c r="AA306" i="5"/>
  <c r="AB245" i="5" s="1"/>
  <c r="AL539" i="5"/>
  <c r="BB539" i="5"/>
  <c r="Z539" i="5"/>
  <c r="AK539" i="5"/>
  <c r="AE539" i="5"/>
  <c r="AZ539" i="5"/>
  <c r="BE539" i="5"/>
  <c r="V238" i="5"/>
  <c r="T238" i="5"/>
  <c r="T299" i="5"/>
  <c r="U238" i="5"/>
  <c r="U299" i="5"/>
  <c r="V299" i="5" s="1"/>
  <c r="AZ37" i="7" a="1"/>
  <c r="AZ37" i="7" s="1"/>
  <c r="AM37" i="7" a="1"/>
  <c r="AM37" i="7" s="1"/>
  <c r="BK280" i="5"/>
  <c r="M420" i="5"/>
  <c r="N420" i="5" s="1"/>
  <c r="N415" i="5" s="1"/>
  <c r="P234" i="5"/>
  <c r="Q234" i="5" s="1"/>
  <c r="AJ58" i="7"/>
  <c r="AJ59" i="7" s="1"/>
  <c r="AC58" i="7"/>
  <c r="AC59" i="7" s="1"/>
  <c r="X37" i="7" a="1"/>
  <c r="X37" i="7" s="1"/>
  <c r="AR511" i="5"/>
  <c r="AS511" i="5" s="1"/>
  <c r="AS476" i="5" s="1"/>
  <c r="H350" i="5"/>
  <c r="L350" i="5"/>
  <c r="AG350" i="5"/>
  <c r="BD350" i="5"/>
  <c r="AL350" i="5"/>
  <c r="BI350" i="5"/>
  <c r="BN350" i="5"/>
  <c r="AV515" i="5"/>
  <c r="AW515" i="5" s="1"/>
  <c r="S237" i="5"/>
  <c r="T237" i="5" s="1"/>
  <c r="AZ331" i="5"/>
  <c r="BA331" i="5" s="1"/>
  <c r="AY519" i="5"/>
  <c r="BM36" i="5" l="1"/>
  <c r="BN155" i="5"/>
  <c r="BN97" i="5" s="1"/>
  <c r="BI670" i="5"/>
  <c r="U110" i="5"/>
  <c r="R670" i="5"/>
  <c r="BL530" i="5"/>
  <c r="BL476" i="5" s="1"/>
  <c r="M669" i="5"/>
  <c r="BD333" i="5"/>
  <c r="BD272" i="5"/>
  <c r="BD226" i="5" s="1"/>
  <c r="AY36" i="5"/>
  <c r="AZ141" i="5"/>
  <c r="AD668" i="5"/>
  <c r="AH669" i="5"/>
  <c r="BK670" i="5"/>
  <c r="Y668" i="5"/>
  <c r="Z668" i="5"/>
  <c r="N668" i="5"/>
  <c r="BC668" i="5"/>
  <c r="AX668" i="5"/>
  <c r="AK668" i="5"/>
  <c r="AU668" i="5"/>
  <c r="K668" i="5"/>
  <c r="AP258" i="5"/>
  <c r="AP226" i="5" s="1"/>
  <c r="AP319" i="5"/>
  <c r="BD668" i="5"/>
  <c r="BB331" i="5"/>
  <c r="BC331" i="5" s="1"/>
  <c r="BC287" i="5" s="1"/>
  <c r="BE146" i="5"/>
  <c r="AS668" i="5"/>
  <c r="AS35" i="5"/>
  <c r="AX139" i="5"/>
  <c r="AX97" i="5" s="1"/>
  <c r="AX35" i="5" s="1"/>
  <c r="BK668" i="5"/>
  <c r="BI668" i="5"/>
  <c r="AG97" i="5"/>
  <c r="AJ668" i="5"/>
  <c r="AJ35" i="5"/>
  <c r="Q668" i="5"/>
  <c r="P668" i="5"/>
  <c r="BJ669" i="5"/>
  <c r="AT670" i="5"/>
  <c r="U298" i="5"/>
  <c r="V298" i="5" s="1"/>
  <c r="V287" i="5" s="1"/>
  <c r="AJ252" i="5"/>
  <c r="AI226" i="5"/>
  <c r="AM668" i="5"/>
  <c r="AG670" i="5"/>
  <c r="AG414" i="5"/>
  <c r="AJ313" i="5"/>
  <c r="BF668" i="5"/>
  <c r="N670" i="5"/>
  <c r="AE247" i="5"/>
  <c r="AE308" i="5"/>
  <c r="AE287" i="5" s="1"/>
  <c r="T668" i="5"/>
  <c r="T35" i="5"/>
  <c r="AQ36" i="5"/>
  <c r="AR133" i="5"/>
  <c r="AR97" i="5" s="1"/>
  <c r="AQ669" i="5"/>
  <c r="AT262" i="5"/>
  <c r="AT226" i="5" s="1"/>
  <c r="R234" i="5"/>
  <c r="R226" i="5" s="1"/>
  <c r="AB287" i="5"/>
  <c r="X668" i="5"/>
  <c r="W668" i="5"/>
  <c r="AN129" i="5"/>
  <c r="AN97" i="5" s="1"/>
  <c r="I668" i="5"/>
  <c r="F35" i="7" a="1"/>
  <c r="F35" i="7" s="1"/>
  <c r="F34" i="7" s="1"/>
  <c r="BC58" i="7"/>
  <c r="BC59" i="7" s="1"/>
  <c r="BE58" i="7"/>
  <c r="BE59" i="7" s="1"/>
  <c r="AI670" i="5"/>
  <c r="E35" i="7" a="1"/>
  <c r="E35" i="7" s="1"/>
  <c r="E34" i="7" s="1"/>
  <c r="BD287" i="5"/>
  <c r="W58" i="7"/>
  <c r="W59" i="7" s="1"/>
  <c r="X35" i="7" a="1"/>
  <c r="X35" i="7" s="1"/>
  <c r="X34" i="7" s="1"/>
  <c r="AC35" i="7" a="1"/>
  <c r="AC35" i="7" s="1"/>
  <c r="AC34" i="7" s="1"/>
  <c r="BB58" i="7"/>
  <c r="BB59" i="7" s="1"/>
  <c r="AA226" i="5"/>
  <c r="BH58" i="7"/>
  <c r="BH59" i="7" s="1"/>
  <c r="Z58" i="7"/>
  <c r="Z59" i="7" s="1"/>
  <c r="AD670" i="5"/>
  <c r="AT513" i="5"/>
  <c r="AT476" i="5" s="1"/>
  <c r="AT414" i="5" s="1"/>
  <c r="N81" i="4"/>
  <c r="S81" i="4"/>
  <c r="S31" i="4" s="1"/>
  <c r="AV514" i="5"/>
  <c r="AV476" i="5" s="1"/>
  <c r="AV414" i="5" s="1"/>
  <c r="AT58" i="7"/>
  <c r="AT59" i="7" s="1"/>
  <c r="AQ319" i="5"/>
  <c r="Q226" i="5"/>
  <c r="AW35" i="7" a="1"/>
  <c r="AW35" i="7" s="1"/>
  <c r="AW34" i="7" s="1"/>
  <c r="AA58" i="7"/>
  <c r="AA59" i="7" s="1"/>
  <c r="AC37" i="7" a="1"/>
  <c r="AC37" i="7" s="1"/>
  <c r="W299" i="5"/>
  <c r="AN257" i="5"/>
  <c r="AN226" i="5" s="1"/>
  <c r="AE58" i="7"/>
  <c r="AE59" i="7" s="1"/>
  <c r="Q294" i="5"/>
  <c r="R294" i="5" s="1"/>
  <c r="AV35" i="7" a="1"/>
  <c r="AV35" i="7" s="1"/>
  <c r="AV34" i="7" s="1"/>
  <c r="V35" i="7" a="1"/>
  <c r="V35" i="7" s="1"/>
  <c r="V34" i="7" s="1"/>
  <c r="AP58" i="7"/>
  <c r="AP59" i="7" s="1"/>
  <c r="BJ339" i="5"/>
  <c r="BK339" i="5" s="1"/>
  <c r="BK287" i="5" s="1"/>
  <c r="P58" i="7"/>
  <c r="P59" i="7" s="1"/>
  <c r="X430" i="5"/>
  <c r="X415" i="5" s="1"/>
  <c r="X491" i="5"/>
  <c r="Y491" i="5" s="1"/>
  <c r="Y476" i="5" s="1"/>
  <c r="Y414" i="5" s="1"/>
  <c r="BB270" i="5"/>
  <c r="BB226" i="5" s="1"/>
  <c r="BC226" i="5"/>
  <c r="E58" i="7"/>
  <c r="E59" i="7" s="1"/>
  <c r="L670" i="5"/>
  <c r="L414" i="5"/>
  <c r="K670" i="5"/>
  <c r="BC37" i="7" a="1"/>
  <c r="BC37" i="7" s="1"/>
  <c r="Q37" i="7" a="1"/>
  <c r="Q37" i="7" s="1"/>
  <c r="E37" i="7" a="1"/>
  <c r="E37" i="7" s="1"/>
  <c r="M35" i="7" a="1"/>
  <c r="M35" i="7" s="1"/>
  <c r="M34" i="7" s="1"/>
  <c r="U487" i="5"/>
  <c r="U476" i="5" s="1"/>
  <c r="AV265" i="5"/>
  <c r="AW265" i="5" s="1"/>
  <c r="AW226" i="5" s="1"/>
  <c r="AA116" i="5"/>
  <c r="AA97" i="5" s="1"/>
  <c r="K101" i="5"/>
  <c r="L101" i="5" s="1"/>
  <c r="L97" i="5" s="1"/>
  <c r="AW78" i="5"/>
  <c r="AW36" i="5" s="1"/>
  <c r="AC119" i="5"/>
  <c r="AC97" i="5" s="1"/>
  <c r="L102" i="5"/>
  <c r="R107" i="5"/>
  <c r="R97" i="5" s="1"/>
  <c r="AG62" i="5"/>
  <c r="AG36" i="5" s="1"/>
  <c r="AU137" i="5"/>
  <c r="AU97" i="5" s="1"/>
  <c r="AU35" i="5" s="1"/>
  <c r="R47" i="5"/>
  <c r="R36" i="5" s="1"/>
  <c r="BE147" i="5"/>
  <c r="BF147" i="5" s="1"/>
  <c r="BF97" i="5" s="1"/>
  <c r="BF35" i="5" s="1"/>
  <c r="AZ81" i="5"/>
  <c r="AZ36" i="5" s="1"/>
  <c r="L41" i="5"/>
  <c r="L36" i="5" s="1"/>
  <c r="AK126" i="5"/>
  <c r="U111" i="5"/>
  <c r="V111" i="5" s="1"/>
  <c r="V97" i="5" s="1"/>
  <c r="W177" i="5"/>
  <c r="Y177" i="5"/>
  <c r="X177" i="5"/>
  <c r="AD183" i="5"/>
  <c r="AE183" i="5"/>
  <c r="AC183" i="5"/>
  <c r="AR198" i="5"/>
  <c r="AS198" i="5"/>
  <c r="AT198" i="5"/>
  <c r="AA180" i="5"/>
  <c r="AB180" i="5"/>
  <c r="Z180" i="5"/>
  <c r="AA179" i="5"/>
  <c r="Y179" i="5"/>
  <c r="Z179" i="5"/>
  <c r="AN194" i="5"/>
  <c r="AO194" i="5"/>
  <c r="AP194" i="5"/>
  <c r="AP160" i="5" s="1"/>
  <c r="BG213" i="5"/>
  <c r="BH213" i="5"/>
  <c r="BI213" i="5"/>
  <c r="AR510" i="5"/>
  <c r="AR476" i="5" s="1"/>
  <c r="AR414" i="5" s="1"/>
  <c r="BR760" i="5" a="1"/>
  <c r="BR760" i="5" s="1"/>
  <c r="AD58" i="7"/>
  <c r="AD59" i="7" s="1"/>
  <c r="AU35" i="7" a="1"/>
  <c r="AU35" i="7" s="1"/>
  <c r="AU34" i="7" s="1"/>
  <c r="AY329" i="5"/>
  <c r="AZ329" i="5" s="1"/>
  <c r="AY268" i="5"/>
  <c r="AZ268" i="5"/>
  <c r="AZ226" i="5" s="1"/>
  <c r="BG275" i="5"/>
  <c r="BG226" i="5" s="1"/>
  <c r="AR670" i="5"/>
  <c r="AA493" i="5"/>
  <c r="AA476" i="5" s="1"/>
  <c r="AA414" i="5" s="1"/>
  <c r="AH311" i="5"/>
  <c r="AI311" i="5" s="1"/>
  <c r="AI287" i="5" s="1"/>
  <c r="AD247" i="5"/>
  <c r="BL670" i="5"/>
  <c r="BL414" i="5"/>
  <c r="T670" i="5"/>
  <c r="AH668" i="5"/>
  <c r="AF668" i="5"/>
  <c r="AF35" i="5"/>
  <c r="M36" i="5"/>
  <c r="AB36" i="5"/>
  <c r="AZ142" i="5"/>
  <c r="BA142" i="5" s="1"/>
  <c r="BA97" i="5" s="1"/>
  <c r="BA35" i="5" s="1"/>
  <c r="AC58" i="5"/>
  <c r="AC36" i="5" s="1"/>
  <c r="BC145" i="5"/>
  <c r="BC97" i="5" s="1"/>
  <c r="BC35" i="5" s="1"/>
  <c r="AX203" i="5"/>
  <c r="AW203" i="5"/>
  <c r="AY203" i="5"/>
  <c r="AU201" i="5"/>
  <c r="AV201" i="5"/>
  <c r="AW201" i="5"/>
  <c r="BE211" i="5"/>
  <c r="BF211" i="5"/>
  <c r="BG211" i="5"/>
  <c r="BG160" i="5" s="1"/>
  <c r="AI189" i="5"/>
  <c r="AK189" i="5"/>
  <c r="AJ189" i="5"/>
  <c r="AH188" i="5"/>
  <c r="AJ188" i="5"/>
  <c r="AJ160" i="5" s="1"/>
  <c r="AI188" i="5"/>
  <c r="AX204" i="5"/>
  <c r="AY204" i="5"/>
  <c r="AZ204" i="5"/>
  <c r="AT199" i="5"/>
  <c r="AU199" i="5"/>
  <c r="AS199" i="5"/>
  <c r="BN533" i="5"/>
  <c r="BN472" i="5"/>
  <c r="BN415" i="5" s="1"/>
  <c r="O58" i="7"/>
  <c r="O59" i="7" s="1"/>
  <c r="BN344" i="5"/>
  <c r="BN283" i="5"/>
  <c r="Q423" i="5"/>
  <c r="Q415" i="5" s="1"/>
  <c r="BA269" i="5"/>
  <c r="BA226" i="5" s="1"/>
  <c r="BH276" i="5"/>
  <c r="BH226" i="5" s="1"/>
  <c r="P35" i="7" a="1"/>
  <c r="P35" i="7" s="1"/>
  <c r="P34" i="7" s="1"/>
  <c r="BF476" i="5"/>
  <c r="BF414" i="5" s="1"/>
  <c r="X490" i="5"/>
  <c r="X476" i="5" s="1"/>
  <c r="O421" i="5"/>
  <c r="O415" i="5" s="1"/>
  <c r="U35" i="7" a="1"/>
  <c r="U35" i="7" s="1"/>
  <c r="U34" i="7" s="1"/>
  <c r="BC522" i="5"/>
  <c r="BC476" i="5" s="1"/>
  <c r="BC461" i="5"/>
  <c r="BC415" i="5" s="1"/>
  <c r="AE670" i="5"/>
  <c r="AE414" i="5"/>
  <c r="AQ670" i="5"/>
  <c r="S35" i="7" a="1"/>
  <c r="S35" i="7" s="1"/>
  <c r="S34" i="7" s="1"/>
  <c r="H35" i="7" a="1"/>
  <c r="H35" i="7" s="1"/>
  <c r="H34" i="7" s="1"/>
  <c r="BH415" i="5"/>
  <c r="Y670" i="5"/>
  <c r="BL38" i="7" a="1"/>
  <c r="BL38" i="7" s="1"/>
  <c r="AJ38" i="7" a="1"/>
  <c r="AJ38" i="7" s="1"/>
  <c r="AL38" i="7" a="1"/>
  <c r="AL38" i="7" s="1"/>
  <c r="K38" i="7" a="1"/>
  <c r="K38" i="7" s="1"/>
  <c r="AN38" i="7" a="1"/>
  <c r="AN38" i="7" s="1"/>
  <c r="AE38" i="7" a="1"/>
  <c r="AE38" i="7" s="1"/>
  <c r="AY38" i="7" a="1"/>
  <c r="AY38" i="7" s="1"/>
  <c r="AZ38" i="7" a="1"/>
  <c r="AZ38" i="7" s="1"/>
  <c r="BJ38" i="7" a="1"/>
  <c r="BJ38" i="7" s="1"/>
  <c r="AM38" i="7" a="1"/>
  <c r="AM38" i="7" s="1"/>
  <c r="AX38" i="7" a="1"/>
  <c r="AX38" i="7" s="1"/>
  <c r="R38" i="7" a="1"/>
  <c r="R38" i="7" s="1"/>
  <c r="V38" i="7" a="1"/>
  <c r="V38" i="7" s="1"/>
  <c r="I38" i="7" a="1"/>
  <c r="I38" i="7" s="1"/>
  <c r="J38" i="7" a="1"/>
  <c r="J38" i="7" s="1"/>
  <c r="M38" i="7" a="1"/>
  <c r="M38" i="7" s="1"/>
  <c r="Q38" i="7" a="1"/>
  <c r="Q38" i="7" s="1"/>
  <c r="H38" i="7" a="1"/>
  <c r="H38" i="7" s="1"/>
  <c r="Y38" i="7" a="1"/>
  <c r="Y38" i="7" s="1"/>
  <c r="AG38" i="7" a="1"/>
  <c r="AG38" i="7" s="1"/>
  <c r="AI38" i="7" a="1"/>
  <c r="AI38" i="7" s="1"/>
  <c r="AO38" i="7" a="1"/>
  <c r="AO38" i="7" s="1"/>
  <c r="AC306" i="5"/>
  <c r="AD306" i="5"/>
  <c r="AD287" i="5" s="1"/>
  <c r="AC245" i="5"/>
  <c r="AC226" i="5" s="1"/>
  <c r="AU513" i="5"/>
  <c r="AU476" i="5" s="1"/>
  <c r="AU414" i="5" s="1"/>
  <c r="AH58" i="7"/>
  <c r="AH59" i="7" s="1"/>
  <c r="BA37" i="7" a="1"/>
  <c r="BA37" i="7" s="1"/>
  <c r="BL35" i="7" a="1"/>
  <c r="BL35" i="7" s="1"/>
  <c r="BL34" i="7" s="1"/>
  <c r="O35" i="7" a="1"/>
  <c r="O35" i="7" s="1"/>
  <c r="O34" i="7" s="1"/>
  <c r="AK35" i="7" a="1"/>
  <c r="AK35" i="7" s="1"/>
  <c r="AK34" i="7" s="1"/>
  <c r="AZ58" i="7"/>
  <c r="AZ59" i="7" s="1"/>
  <c r="AF37" i="7" a="1"/>
  <c r="AF37" i="7" s="1"/>
  <c r="AF249" i="5"/>
  <c r="AG310" i="5" s="1"/>
  <c r="AH310" i="5" s="1"/>
  <c r="AH287" i="5" s="1"/>
  <c r="AH225" i="5" s="1"/>
  <c r="AO58" i="7"/>
  <c r="AO59" i="7" s="1"/>
  <c r="O293" i="5"/>
  <c r="AF35" i="7" a="1"/>
  <c r="AF35" i="7" s="1"/>
  <c r="AF34" i="7" s="1"/>
  <c r="BD58" i="7"/>
  <c r="BD59" i="7" s="1"/>
  <c r="AR669" i="5"/>
  <c r="H537" i="5"/>
  <c r="I412" i="5" s="1"/>
  <c r="AS670" i="5"/>
  <c r="AS414" i="5"/>
  <c r="X58" i="7"/>
  <c r="X59" i="7" s="1"/>
  <c r="BM476" i="5"/>
  <c r="N58" i="7"/>
  <c r="N59" i="7" s="1"/>
  <c r="AT324" i="5"/>
  <c r="AU263" i="5" s="1"/>
  <c r="AU226" i="5" s="1"/>
  <c r="AU324" i="5"/>
  <c r="AV324" i="5"/>
  <c r="AV287" i="5" s="1"/>
  <c r="AU37" i="7" a="1"/>
  <c r="AU37" i="7" s="1"/>
  <c r="U427" i="5"/>
  <c r="U415" i="5" s="1"/>
  <c r="N35" i="7" a="1"/>
  <c r="N35" i="7" s="1"/>
  <c r="N34" i="7" s="1"/>
  <c r="BA668" i="5"/>
  <c r="U50" i="5"/>
  <c r="U36" i="5" s="1"/>
  <c r="AN668" i="5"/>
  <c r="AN35" i="5"/>
  <c r="AL67" i="5"/>
  <c r="AL36" i="5" s="1"/>
  <c r="S36" i="5"/>
  <c r="N104" i="5"/>
  <c r="N97" i="5" s="1"/>
  <c r="N35" i="5" s="1"/>
  <c r="O104" i="5"/>
  <c r="O97" i="5" s="1"/>
  <c r="AI36" i="5"/>
  <c r="T174" i="5"/>
  <c r="V174" i="5"/>
  <c r="V160" i="5" s="1"/>
  <c r="U174" i="5"/>
  <c r="O167" i="5"/>
  <c r="N167" i="5"/>
  <c r="M167" i="5"/>
  <c r="BE210" i="5"/>
  <c r="BD210" i="5"/>
  <c r="BF210" i="5"/>
  <c r="L165" i="5"/>
  <c r="M165" i="5"/>
  <c r="K165" i="5"/>
  <c r="AQ196" i="5"/>
  <c r="AP196" i="5"/>
  <c r="AR196" i="5"/>
  <c r="AO195" i="5"/>
  <c r="AP195" i="5"/>
  <c r="AQ195" i="5"/>
  <c r="AQ160" i="5" s="1"/>
  <c r="BN219" i="5"/>
  <c r="BM219" i="5"/>
  <c r="BA207" i="5"/>
  <c r="BB207" i="5"/>
  <c r="BC207" i="5"/>
  <c r="I58" i="7"/>
  <c r="I59" i="7" s="1"/>
  <c r="AO508" i="5"/>
  <c r="AP508" i="5" s="1"/>
  <c r="AP476" i="5" s="1"/>
  <c r="BL280" i="5"/>
  <c r="BL226" i="5" s="1"/>
  <c r="BH336" i="5"/>
  <c r="BH287" i="5" s="1"/>
  <c r="AM506" i="5"/>
  <c r="AN506" i="5" s="1"/>
  <c r="AN476" i="5" s="1"/>
  <c r="T476" i="5"/>
  <c r="T414" i="5" s="1"/>
  <c r="BH277" i="5"/>
  <c r="BI338" i="5" s="1"/>
  <c r="AQ510" i="5"/>
  <c r="AO507" i="5"/>
  <c r="AO476" i="5" s="1"/>
  <c r="AO414" i="5" s="1"/>
  <c r="AX35" i="7" a="1"/>
  <c r="AX35" i="7" s="1"/>
  <c r="AX34" i="7" s="1"/>
  <c r="BL58" i="7"/>
  <c r="BL59" i="7" s="1"/>
  <c r="BJ468" i="5"/>
  <c r="BJ415" i="5" s="1"/>
  <c r="BL37" i="7" a="1"/>
  <c r="BL37" i="7" s="1"/>
  <c r="L35" i="7" a="1"/>
  <c r="L35" i="7" s="1"/>
  <c r="L34" i="7" s="1"/>
  <c r="I99" i="5"/>
  <c r="J99" i="5" s="1"/>
  <c r="J97" i="5" s="1"/>
  <c r="V51" i="5"/>
  <c r="V36" i="5" s="1"/>
  <c r="P106" i="5"/>
  <c r="Q106" i="5" s="1"/>
  <c r="Q97" i="5" s="1"/>
  <c r="Q35" i="5" s="1"/>
  <c r="AR36" i="5"/>
  <c r="X114" i="5"/>
  <c r="BK153" i="5"/>
  <c r="BL153" i="5" s="1"/>
  <c r="BL97" i="5" s="1"/>
  <c r="BL35" i="5" s="1"/>
  <c r="AT36" i="5"/>
  <c r="AE668" i="5"/>
  <c r="AO36" i="5"/>
  <c r="BI214" i="5"/>
  <c r="BJ214" i="5"/>
  <c r="BH214" i="5"/>
  <c r="P168" i="5"/>
  <c r="O168" i="5"/>
  <c r="N168" i="5"/>
  <c r="BL216" i="5"/>
  <c r="BJ216" i="5"/>
  <c r="BK216" i="5"/>
  <c r="AC181" i="5"/>
  <c r="AB181" i="5"/>
  <c r="AA181" i="5"/>
  <c r="BB206" i="5"/>
  <c r="AZ206" i="5"/>
  <c r="BA206" i="5"/>
  <c r="AY205" i="5"/>
  <c r="AZ205" i="5"/>
  <c r="BA205" i="5"/>
  <c r="W176" i="5"/>
  <c r="V176" i="5"/>
  <c r="X176" i="5"/>
  <c r="BF212" i="5"/>
  <c r="BG212" i="5"/>
  <c r="BH212" i="5"/>
  <c r="BR740" i="5" a="1"/>
  <c r="BR740" i="5" s="1"/>
  <c r="R58" i="7"/>
  <c r="R59" i="7" s="1"/>
  <c r="H37" i="7" a="1"/>
  <c r="H37" i="7" s="1"/>
  <c r="AT323" i="5"/>
  <c r="AU323" i="5" s="1"/>
  <c r="AU287" i="5" s="1"/>
  <c r="Q484" i="5"/>
  <c r="Q476" i="5" s="1"/>
  <c r="J669" i="5"/>
  <c r="M290" i="5"/>
  <c r="AK503" i="5"/>
  <c r="AK476" i="5" s="1"/>
  <c r="BA670" i="5"/>
  <c r="AM315" i="5"/>
  <c r="BE335" i="5"/>
  <c r="BF335" i="5" s="1"/>
  <c r="BF287" i="5" s="1"/>
  <c r="Y302" i="5"/>
  <c r="Z302" i="5" s="1"/>
  <c r="Y241" i="5"/>
  <c r="Y226" i="5" s="1"/>
  <c r="BN707" i="5"/>
  <c r="N78" i="4"/>
  <c r="BB35" i="7" a="1"/>
  <c r="BB35" i="7" s="1"/>
  <c r="BB34" i="7" s="1"/>
  <c r="S78" i="4"/>
  <c r="S77" i="4" s="1"/>
  <c r="S29" i="4" s="1"/>
  <c r="BD35" i="7" a="1"/>
  <c r="BD35" i="7" s="1"/>
  <c r="BD34" i="7" s="1"/>
  <c r="BG35" i="7" a="1"/>
  <c r="BG35" i="7" s="1"/>
  <c r="BG34" i="7" s="1"/>
  <c r="BF35" i="7" a="1"/>
  <c r="BF35" i="7" s="1"/>
  <c r="BF34" i="7" s="1"/>
  <c r="BE35" i="7" a="1"/>
  <c r="BE35" i="7" s="1"/>
  <c r="BE34" i="7" s="1"/>
  <c r="AI35" i="7" a="1"/>
  <c r="AI35" i="7" s="1"/>
  <c r="AI34" i="7" s="1"/>
  <c r="J35" i="7" a="1"/>
  <c r="J35" i="7" s="1"/>
  <c r="J34" i="7" s="1"/>
  <c r="AZ35" i="7" a="1"/>
  <c r="AZ35" i="7" s="1"/>
  <c r="AZ34" i="7" s="1"/>
  <c r="AP35" i="7" a="1"/>
  <c r="AP35" i="7" s="1"/>
  <c r="AP34" i="7" s="1"/>
  <c r="AB35" i="7" a="1"/>
  <c r="AB35" i="7" s="1"/>
  <c r="AB34" i="7" s="1"/>
  <c r="BI35" i="7" a="1"/>
  <c r="BI35" i="7" s="1"/>
  <c r="BI34" i="7" s="1"/>
  <c r="Z35" i="7" a="1"/>
  <c r="Z35" i="7" s="1"/>
  <c r="Z34" i="7" s="1"/>
  <c r="BH35" i="7" a="1"/>
  <c r="BH35" i="7" s="1"/>
  <c r="BH34" i="7" s="1"/>
  <c r="G35" i="7" a="1"/>
  <c r="G35" i="7" s="1"/>
  <c r="G34" i="7" s="1"/>
  <c r="AE35" i="7" a="1"/>
  <c r="AE35" i="7" s="1"/>
  <c r="AE34" i="7" s="1"/>
  <c r="AJ35" i="7" a="1"/>
  <c r="AJ35" i="7" s="1"/>
  <c r="AJ34" i="7" s="1"/>
  <c r="AA35" i="7" a="1"/>
  <c r="AA35" i="7" s="1"/>
  <c r="AA34" i="7" s="1"/>
  <c r="I35" i="7" a="1"/>
  <c r="I35" i="7" s="1"/>
  <c r="I34" i="7" s="1"/>
  <c r="K35" i="7" a="1"/>
  <c r="K35" i="7" s="1"/>
  <c r="K34" i="7" s="1"/>
  <c r="BA35" i="7" a="1"/>
  <c r="BA35" i="7" s="1"/>
  <c r="BA34" i="7" s="1"/>
  <c r="BC35" i="7" a="1"/>
  <c r="BC35" i="7" s="1"/>
  <c r="BC34" i="7" s="1"/>
  <c r="T226" i="5"/>
  <c r="AM670" i="5"/>
  <c r="AW455" i="5"/>
  <c r="AW415" i="5" s="1"/>
  <c r="AX516" i="5"/>
  <c r="AW516" i="5"/>
  <c r="AW476" i="5" s="1"/>
  <c r="P415" i="5"/>
  <c r="AI58" i="7"/>
  <c r="AI59" i="7" s="1"/>
  <c r="AL670" i="5"/>
  <c r="AL414" i="5"/>
  <c r="G58" i="7"/>
  <c r="G59" i="7" s="1"/>
  <c r="AH35" i="7" a="1"/>
  <c r="AH35" i="7" s="1"/>
  <c r="AH34" i="7" s="1"/>
  <c r="AS58" i="7"/>
  <c r="AS59" i="7" s="1"/>
  <c r="BM281" i="5"/>
  <c r="BM342" i="5"/>
  <c r="BN342" i="5" s="1"/>
  <c r="BN287" i="5" s="1"/>
  <c r="BE226" i="5"/>
  <c r="AY58" i="7"/>
  <c r="AY59" i="7" s="1"/>
  <c r="AQ37" i="7" a="1"/>
  <c r="AQ37" i="7" s="1"/>
  <c r="N47" i="6" s="1"/>
  <c r="AW58" i="7"/>
  <c r="AW59" i="7" s="1"/>
  <c r="AO35" i="7" a="1"/>
  <c r="AO35" i="7" s="1"/>
  <c r="AO34" i="7" s="1"/>
  <c r="AF58" i="7"/>
  <c r="AF59" i="7" s="1"/>
  <c r="AH670" i="5"/>
  <c r="V300" i="5"/>
  <c r="V239" i="5"/>
  <c r="V226" i="5" s="1"/>
  <c r="W239" i="5"/>
  <c r="W226" i="5" s="1"/>
  <c r="AV58" i="7"/>
  <c r="AV59" i="7" s="1"/>
  <c r="Y303" i="5"/>
  <c r="J37" i="7" a="1"/>
  <c r="J37" i="7" s="1"/>
  <c r="Z37" i="7" a="1"/>
  <c r="Z37" i="7" s="1"/>
  <c r="T35" i="7" a="1"/>
  <c r="T35" i="7" s="1"/>
  <c r="T34" i="7" s="1"/>
  <c r="AZ519" i="5"/>
  <c r="BA519" i="5" s="1"/>
  <c r="BA476" i="5" s="1"/>
  <c r="BA414" i="5" s="1"/>
  <c r="BN668" i="5"/>
  <c r="BN35" i="5"/>
  <c r="Y114" i="5"/>
  <c r="AV77" i="5"/>
  <c r="AV36" i="5" s="1"/>
  <c r="BL668" i="5"/>
  <c r="BB36" i="5"/>
  <c r="AM193" i="5"/>
  <c r="AN193" i="5"/>
  <c r="AO193" i="5"/>
  <c r="W175" i="5"/>
  <c r="V175" i="5"/>
  <c r="U175" i="5"/>
  <c r="N166" i="5"/>
  <c r="L166" i="5"/>
  <c r="M166" i="5"/>
  <c r="AL190" i="5"/>
  <c r="AJ190" i="5"/>
  <c r="AK190" i="5"/>
  <c r="BM218" i="5"/>
  <c r="BN218" i="5"/>
  <c r="BN160" i="5" s="1"/>
  <c r="BL218" i="5"/>
  <c r="J162" i="5"/>
  <c r="I162" i="5"/>
  <c r="H162" i="5"/>
  <c r="AD184" i="5"/>
  <c r="AF184" i="5"/>
  <c r="AF160" i="5" s="1"/>
  <c r="AE184" i="5"/>
  <c r="BC209" i="5"/>
  <c r="BD209" i="5"/>
  <c r="BE209" i="5"/>
  <c r="BD462" i="5"/>
  <c r="BD415" i="5" s="1"/>
  <c r="BD523" i="5"/>
  <c r="S58" i="7"/>
  <c r="S59" i="7" s="1"/>
  <c r="I669" i="5"/>
  <c r="I225" i="5"/>
  <c r="I348" i="5" s="1"/>
  <c r="J223" i="5" s="1"/>
  <c r="L669" i="5"/>
  <c r="AQ320" i="5"/>
  <c r="AR320" i="5" s="1"/>
  <c r="AR287" i="5" s="1"/>
  <c r="AR225" i="5" s="1"/>
  <c r="AB670" i="5"/>
  <c r="AB414" i="5"/>
  <c r="AI501" i="5"/>
  <c r="AI476" i="5" s="1"/>
  <c r="AI414" i="5" s="1"/>
  <c r="AT37" i="7" a="1"/>
  <c r="AT37" i="7" s="1"/>
  <c r="AL669" i="5"/>
  <c r="AM316" i="5"/>
  <c r="AN316" i="5" s="1"/>
  <c r="AN287" i="5" s="1"/>
  <c r="J58" i="7"/>
  <c r="J59" i="7" s="1"/>
  <c r="BE333" i="5"/>
  <c r="BE287" i="5" s="1"/>
  <c r="AP448" i="5"/>
  <c r="AP415" i="5" s="1"/>
  <c r="AB37" i="7" a="1"/>
  <c r="AB37" i="7" s="1"/>
  <c r="AZ458" i="5"/>
  <c r="AZ415" i="5" s="1"/>
  <c r="BE86" i="5"/>
  <c r="BE36" i="5" s="1"/>
  <c r="AD120" i="5"/>
  <c r="AE120" i="5" s="1"/>
  <c r="AE97" i="5" s="1"/>
  <c r="AE35" i="5" s="1"/>
  <c r="O44" i="5"/>
  <c r="O36" i="5" s="1"/>
  <c r="BG88" i="5"/>
  <c r="BG36" i="5" s="1"/>
  <c r="BJ91" i="5"/>
  <c r="BJ36" i="5" s="1"/>
  <c r="K100" i="5"/>
  <c r="K97" i="5" s="1"/>
  <c r="K35" i="5" s="1"/>
  <c r="BH89" i="5"/>
  <c r="BH36" i="5" s="1"/>
  <c r="O105" i="5"/>
  <c r="P105" i="5" s="1"/>
  <c r="P97" i="5" s="1"/>
  <c r="P35" i="5" s="1"/>
  <c r="AK127" i="5"/>
  <c r="AL127" i="5" s="1"/>
  <c r="AL97" i="5" s="1"/>
  <c r="X113" i="5"/>
  <c r="X97" i="5" s="1"/>
  <c r="X35" i="5" s="1"/>
  <c r="AF186" i="5"/>
  <c r="AH186" i="5"/>
  <c r="AH160" i="5" s="1"/>
  <c r="AG186" i="5"/>
  <c r="AE185" i="5"/>
  <c r="AG185" i="5"/>
  <c r="AF185" i="5"/>
  <c r="T173" i="5"/>
  <c r="S173" i="5"/>
  <c r="U173" i="5"/>
  <c r="AS197" i="5"/>
  <c r="AS160" i="5" s="1"/>
  <c r="AQ197" i="5"/>
  <c r="AR197" i="5"/>
  <c r="P170" i="5"/>
  <c r="R170" i="5"/>
  <c r="Q170" i="5"/>
  <c r="AL192" i="5"/>
  <c r="AM192" i="5"/>
  <c r="AN192" i="5"/>
  <c r="BM217" i="5"/>
  <c r="BM160" i="5" s="1"/>
  <c r="BK217" i="5"/>
  <c r="BL217" i="5"/>
  <c r="AB58" i="7"/>
  <c r="AB59" i="7" s="1"/>
  <c r="AY518" i="5"/>
  <c r="AZ518" i="5" s="1"/>
  <c r="AZ476" i="5" s="1"/>
  <c r="AY457" i="5"/>
  <c r="AY415" i="5" s="1"/>
  <c r="AG249" i="5"/>
  <c r="AG226" i="5" s="1"/>
  <c r="AS261" i="5"/>
  <c r="AS226" i="5" s="1"/>
  <c r="BI528" i="5"/>
  <c r="BJ528" i="5" s="1"/>
  <c r="BJ476" i="5" s="1"/>
  <c r="AC495" i="5"/>
  <c r="AC476" i="5" s="1"/>
  <c r="W476" i="5"/>
  <c r="W414" i="5" s="1"/>
  <c r="AU670" i="5"/>
  <c r="W35" i="7" a="1"/>
  <c r="W35" i="7" s="1"/>
  <c r="W34" i="7" s="1"/>
  <c r="Y35" i="7" a="1"/>
  <c r="Y35" i="7" s="1"/>
  <c r="Y34" i="7" s="1"/>
  <c r="AN35" i="7" a="1"/>
  <c r="AN35" i="7" s="1"/>
  <c r="AN34" i="7" s="1"/>
  <c r="AS35" i="7" a="1"/>
  <c r="AS35" i="7" s="1"/>
  <c r="AS34" i="7" s="1"/>
  <c r="AX58" i="7"/>
  <c r="AX59" i="7" s="1"/>
  <c r="AC670" i="5"/>
  <c r="AC414" i="5"/>
  <c r="AL58" i="7"/>
  <c r="AL59" i="7" s="1"/>
  <c r="N481" i="5"/>
  <c r="O481" i="5" s="1"/>
  <c r="O476" i="5" s="1"/>
  <c r="BN692" i="5"/>
  <c r="S48" i="4"/>
  <c r="N80" i="4"/>
  <c r="S80" i="4"/>
  <c r="S30" i="4" s="1"/>
  <c r="BF37" i="7" a="1"/>
  <c r="BF37" i="7" s="1"/>
  <c r="BD37" i="7" a="1"/>
  <c r="BD37" i="7" s="1"/>
  <c r="BE37" i="7" a="1"/>
  <c r="BE37" i="7" s="1"/>
  <c r="BI37" i="7" a="1"/>
  <c r="BI37" i="7" s="1"/>
  <c r="BG37" i="7" a="1"/>
  <c r="BG37" i="7" s="1"/>
  <c r="BH37" i="7" a="1"/>
  <c r="BH37" i="7" s="1"/>
  <c r="K37" i="7" a="1"/>
  <c r="K37" i="7" s="1"/>
  <c r="AV37" i="7" a="1"/>
  <c r="AV37" i="7" s="1"/>
  <c r="G37" i="7" a="1"/>
  <c r="G37" i="7" s="1"/>
  <c r="AL37" i="7" a="1"/>
  <c r="AL37" i="7" s="1"/>
  <c r="AY37" i="7" a="1"/>
  <c r="AY37" i="7" s="1"/>
  <c r="I37" i="7" a="1"/>
  <c r="I37" i="7" s="1"/>
  <c r="AG37" i="7" a="1"/>
  <c r="AG37" i="7" s="1"/>
  <c r="AI37" i="7" a="1"/>
  <c r="AI37" i="7" s="1"/>
  <c r="V37" i="7" a="1"/>
  <c r="V37" i="7" s="1"/>
  <c r="BK37" i="7" a="1"/>
  <c r="BK37" i="7" s="1"/>
  <c r="S37" i="7" a="1"/>
  <c r="S37" i="7" s="1"/>
  <c r="U37" i="7" a="1"/>
  <c r="U37" i="7" s="1"/>
  <c r="AX37" i="7" a="1"/>
  <c r="AX37" i="7" s="1"/>
  <c r="AR37" i="7" a="1"/>
  <c r="AR37" i="7" s="1"/>
  <c r="N37" i="7" a="1"/>
  <c r="N37" i="7" s="1"/>
  <c r="AN37" i="7" a="1"/>
  <c r="AN37" i="7" s="1"/>
  <c r="BB37" i="7" a="1"/>
  <c r="BB37" i="7" s="1"/>
  <c r="L37" i="7" a="1"/>
  <c r="L37" i="7" s="1"/>
  <c r="F37" i="7" a="1"/>
  <c r="F37" i="7" s="1"/>
  <c r="Y37" i="7" a="1"/>
  <c r="Y37" i="7" s="1"/>
  <c r="M37" i="7" a="1"/>
  <c r="M37" i="7" s="1"/>
  <c r="AK37" i="7" a="1"/>
  <c r="AK37" i="7" s="1"/>
  <c r="AH37" i="7" a="1"/>
  <c r="AH37" i="7" s="1"/>
  <c r="M415" i="5"/>
  <c r="AR58" i="7"/>
  <c r="AR59" i="7" s="1"/>
  <c r="AT35" i="7" a="1"/>
  <c r="AT35" i="7" s="1"/>
  <c r="AT34" i="7" s="1"/>
  <c r="T297" i="5"/>
  <c r="T287" i="5" s="1"/>
  <c r="AO670" i="5"/>
  <c r="AQ35" i="7" a="1"/>
  <c r="AQ35" i="7" s="1"/>
  <c r="AQ34" i="7" s="1"/>
  <c r="AC305" i="5"/>
  <c r="AC287" i="5" s="1"/>
  <c r="BJ37" i="7" a="1"/>
  <c r="BJ37" i="7" s="1"/>
  <c r="AM32" i="7" a="1"/>
  <c r="AM32" i="7" s="1"/>
  <c r="BH32" i="7" a="1"/>
  <c r="BH32" i="7" s="1"/>
  <c r="AI32" i="7" a="1"/>
  <c r="AI32" i="7" s="1"/>
  <c r="AC32" i="7" a="1"/>
  <c r="AC32" i="7" s="1"/>
  <c r="N32" i="7" a="1"/>
  <c r="N32" i="7" s="1"/>
  <c r="Y32" i="7" a="1"/>
  <c r="Y32" i="7" s="1"/>
  <c r="BA32" i="7" a="1"/>
  <c r="BA32" i="7" s="1"/>
  <c r="AD32" i="7" a="1"/>
  <c r="AD32" i="7" s="1"/>
  <c r="AL32" i="7" a="1"/>
  <c r="AL32" i="7" s="1"/>
  <c r="BG32" i="7" a="1"/>
  <c r="BG32" i="7" s="1"/>
  <c r="AE309" i="5"/>
  <c r="AF309" i="5" s="1"/>
  <c r="AG309" i="5" s="1"/>
  <c r="AG287" i="5" s="1"/>
  <c r="AE248" i="5"/>
  <c r="AF248" i="5"/>
  <c r="AF226" i="5" s="1"/>
  <c r="BF58" i="7"/>
  <c r="BF59" i="7" s="1"/>
  <c r="AN446" i="5"/>
  <c r="AN415" i="5" s="1"/>
  <c r="AJ253" i="5"/>
  <c r="AJ314" i="5"/>
  <c r="AJ287" i="5" s="1"/>
  <c r="AD496" i="5"/>
  <c r="AD476" i="5" s="1"/>
  <c r="AD414" i="5" s="1"/>
  <c r="AD226" i="5"/>
  <c r="J287" i="5"/>
  <c r="J225" i="5" s="1"/>
  <c r="K288" i="5"/>
  <c r="K287" i="5" s="1"/>
  <c r="K227" i="5"/>
  <c r="K226" i="5" s="1"/>
  <c r="L58" i="7"/>
  <c r="L59" i="7" s="1"/>
  <c r="Q58" i="7"/>
  <c r="Q59" i="7" s="1"/>
  <c r="AG35" i="7" a="1"/>
  <c r="AG35" i="7" s="1"/>
  <c r="AG34" i="7" s="1"/>
  <c r="AM226" i="5"/>
  <c r="AA32" i="7" a="1"/>
  <c r="AA32" i="7" s="1"/>
  <c r="BN713" i="5"/>
  <c r="AW38" i="7" s="1" a="1"/>
  <c r="AW38" i="7" s="1"/>
  <c r="AK58" i="7"/>
  <c r="AK59" i="7" s="1"/>
  <c r="I670" i="5"/>
  <c r="I414" i="5"/>
  <c r="Q35" i="7" a="1"/>
  <c r="Q35" i="7" s="1"/>
  <c r="Q34" i="7" s="1"/>
  <c r="R35" i="7" a="1"/>
  <c r="R35" i="7" s="1"/>
  <c r="R34" i="7" s="1"/>
  <c r="AR35" i="7" a="1"/>
  <c r="AR35" i="7" s="1"/>
  <c r="AR34" i="7" s="1"/>
  <c r="AM58" i="7"/>
  <c r="AM59" i="7" s="1"/>
  <c r="AH500" i="5"/>
  <c r="AH476" i="5" s="1"/>
  <c r="AH414" i="5" s="1"/>
  <c r="BM282" i="5"/>
  <c r="O37" i="7" a="1"/>
  <c r="O37" i="7" s="1"/>
  <c r="BK226" i="5"/>
  <c r="R295" i="5"/>
  <c r="S295" i="5" s="1"/>
  <c r="S287" i="5" s="1"/>
  <c r="BB32" i="7" a="1"/>
  <c r="BB32" i="7" s="1"/>
  <c r="BL32" i="7" a="1"/>
  <c r="BL32" i="7" s="1"/>
  <c r="AM35" i="7" a="1"/>
  <c r="AM35" i="7" s="1"/>
  <c r="AM34" i="7" s="1"/>
  <c r="N230" i="5"/>
  <c r="N226" i="5" s="1"/>
  <c r="N291" i="5"/>
  <c r="O291" i="5"/>
  <c r="O287" i="5" s="1"/>
  <c r="BG58" i="7"/>
  <c r="BG59" i="7" s="1"/>
  <c r="AN507" i="5"/>
  <c r="X240" i="5"/>
  <c r="X226" i="5" s="1"/>
  <c r="AN58" i="7"/>
  <c r="AN59" i="7" s="1"/>
  <c r="W670" i="5"/>
  <c r="K58" i="7"/>
  <c r="K59" i="7" s="1"/>
  <c r="W37" i="7" a="1"/>
  <c r="W37" i="7" s="1"/>
  <c r="BK32" i="7" a="1"/>
  <c r="BK32" i="7" s="1"/>
  <c r="AW138" i="5"/>
  <c r="AW97" i="5" s="1"/>
  <c r="AT135" i="5"/>
  <c r="AT97" i="5" s="1"/>
  <c r="BD145" i="5"/>
  <c r="BD97" i="5" s="1"/>
  <c r="BD35" i="5" s="1"/>
  <c r="S108" i="5"/>
  <c r="S97" i="5" s="1"/>
  <c r="J39" i="5"/>
  <c r="J36" i="5" s="1"/>
  <c r="Y115" i="5"/>
  <c r="Z115" i="5" s="1"/>
  <c r="Z97" i="5" s="1"/>
  <c r="Z35" i="5" s="1"/>
  <c r="AH124" i="5"/>
  <c r="AI124" i="5" s="1"/>
  <c r="AI97" i="5" s="1"/>
  <c r="BG149" i="5"/>
  <c r="BG97" i="5" s="1"/>
  <c r="AH123" i="5"/>
  <c r="AH97" i="5" s="1"/>
  <c r="AH35" i="5" s="1"/>
  <c r="D161" i="5"/>
  <c r="G37" i="5"/>
  <c r="G36" i="5" s="1"/>
  <c r="G98" i="5"/>
  <c r="G97" i="5" s="1"/>
  <c r="AX202" i="5"/>
  <c r="AX160" i="5" s="1"/>
  <c r="AV202" i="5"/>
  <c r="AW202" i="5"/>
  <c r="AC182" i="5"/>
  <c r="AD182" i="5"/>
  <c r="AD160" i="5" s="1"/>
  <c r="AB182" i="5"/>
  <c r="K164" i="5"/>
  <c r="L164" i="5"/>
  <c r="J164" i="5"/>
  <c r="I163" i="5"/>
  <c r="K163" i="5"/>
  <c r="K160" i="5" s="1"/>
  <c r="J163" i="5"/>
  <c r="X178" i="5"/>
  <c r="Y178" i="5"/>
  <c r="Z178" i="5"/>
  <c r="Z160" i="5" s="1"/>
  <c r="AU200" i="5"/>
  <c r="AT200" i="5"/>
  <c r="AV200" i="5"/>
  <c r="AV160" i="5" s="1"/>
  <c r="J32" i="6"/>
  <c r="AX327" i="5"/>
  <c r="AY327" i="5" s="1"/>
  <c r="AN318" i="5"/>
  <c r="AO318" i="5" s="1"/>
  <c r="M479" i="5"/>
  <c r="M476" i="5" s="1"/>
  <c r="BL340" i="5"/>
  <c r="BL287" i="5" s="1"/>
  <c r="AW37" i="7" a="1"/>
  <c r="AW37" i="7" s="1"/>
  <c r="AY35" i="7" a="1"/>
  <c r="AY35" i="7" s="1"/>
  <c r="AY34" i="7" s="1"/>
  <c r="BK35" i="7" a="1"/>
  <c r="BK35" i="7" s="1"/>
  <c r="BK34" i="7" s="1"/>
  <c r="AX517" i="5"/>
  <c r="AY517" i="5" s="1"/>
  <c r="AY476" i="5" s="1"/>
  <c r="AX456" i="5"/>
  <c r="AX415" i="5" s="1"/>
  <c r="AG58" i="7"/>
  <c r="AG59" i="7" s="1"/>
  <c r="U237" i="5"/>
  <c r="U226" i="5" s="1"/>
  <c r="AB244" i="5"/>
  <c r="AB226" i="5" s="1"/>
  <c r="BA58" i="7"/>
  <c r="BA59" i="7" s="1"/>
  <c r="AK314" i="5"/>
  <c r="S226" i="5"/>
  <c r="R32" i="7" a="1"/>
  <c r="R32" i="7" s="1"/>
  <c r="AJ670" i="5"/>
  <c r="AJ414" i="5"/>
  <c r="H58" i="7"/>
  <c r="H59" i="7" s="1"/>
  <c r="F58" i="7"/>
  <c r="F59" i="7" s="1"/>
  <c r="BM532" i="5"/>
  <c r="BM471" i="5"/>
  <c r="BM415" i="5" s="1"/>
  <c r="AD35" i="7" a="1"/>
  <c r="AD35" i="7" s="1"/>
  <c r="AD34" i="7" s="1"/>
  <c r="T58" i="7"/>
  <c r="T59" i="7" s="1"/>
  <c r="AX267" i="5"/>
  <c r="AY328" i="5" s="1"/>
  <c r="H476" i="5"/>
  <c r="H414" i="5" s="1"/>
  <c r="J416" i="5"/>
  <c r="J415" i="5" s="1"/>
  <c r="J477" i="5"/>
  <c r="J476" i="5" s="1"/>
  <c r="BM343" i="5"/>
  <c r="BN343" i="5" s="1"/>
  <c r="BG415" i="5"/>
  <c r="R37" i="7" a="1"/>
  <c r="R37" i="7" s="1"/>
  <c r="AL35" i="7" a="1"/>
  <c r="AL35" i="7" s="1"/>
  <c r="AL34" i="7" s="1"/>
  <c r="AP32" i="7" a="1"/>
  <c r="AP32" i="7" s="1"/>
  <c r="AP71" i="5"/>
  <c r="AP36" i="5" s="1"/>
  <c r="AA56" i="5"/>
  <c r="AA36" i="5" s="1"/>
  <c r="O169" i="5"/>
  <c r="Q169" i="5"/>
  <c r="P169" i="5"/>
  <c r="BJ215" i="5"/>
  <c r="BI215" i="5"/>
  <c r="BK215" i="5"/>
  <c r="BK160" i="5" s="1"/>
  <c r="AK191" i="5"/>
  <c r="AM191" i="5"/>
  <c r="AL191" i="5"/>
  <c r="R172" i="5"/>
  <c r="S172" i="5"/>
  <c r="T172" i="5"/>
  <c r="S171" i="5"/>
  <c r="S160" i="5" s="1"/>
  <c r="R171" i="5"/>
  <c r="Q171" i="5"/>
  <c r="AG187" i="5"/>
  <c r="AH187" i="5"/>
  <c r="AI187" i="5"/>
  <c r="AI160" i="5" s="1"/>
  <c r="BB208" i="5"/>
  <c r="BC208" i="5"/>
  <c r="BD208" i="5"/>
  <c r="BD160" i="5" s="1"/>
  <c r="BS763" i="5" a="1"/>
  <c r="BS763" i="5" s="1"/>
  <c r="BS761" i="5" a="1"/>
  <c r="BS761" i="5" s="1"/>
  <c r="BS760" i="5" a="1"/>
  <c r="BS760" i="5" s="1"/>
  <c r="BS741" i="5" a="1"/>
  <c r="BS741" i="5" s="1"/>
  <c r="BS740" i="5" a="1"/>
  <c r="BS740" i="5" s="1"/>
  <c r="BS762" i="5" a="1"/>
  <c r="BS762" i="5" s="1"/>
  <c r="BS744" i="5" a="1"/>
  <c r="BS744" i="5" s="1"/>
  <c r="BS742" i="5" a="1"/>
  <c r="BS742" i="5" s="1"/>
  <c r="BS764" i="5" a="1"/>
  <c r="BS764" i="5" s="1"/>
  <c r="BS743" i="5" a="1"/>
  <c r="BS743" i="5" s="1"/>
  <c r="BS627" i="5"/>
  <c r="BS610" i="5"/>
  <c r="BT611" i="5" s="1"/>
  <c r="BU612" i="5" s="1"/>
  <c r="BV613" i="5" s="1"/>
  <c r="BW614" i="5" s="1"/>
  <c r="BX615" i="5" s="1"/>
  <c r="BY616" i="5" s="1"/>
  <c r="BZ617" i="5" s="1"/>
  <c r="BS675" i="5" a="1"/>
  <c r="BS675" i="5" s="1"/>
  <c r="BS6" i="5"/>
  <c r="BT7" i="5"/>
  <c r="BH527" i="5"/>
  <c r="BI527" i="5" s="1"/>
  <c r="BI476" i="5" s="1"/>
  <c r="BI414" i="5" s="1"/>
  <c r="U58" i="7"/>
  <c r="U59" i="7" s="1"/>
  <c r="U297" i="5"/>
  <c r="U287" i="5" s="1"/>
  <c r="BI58" i="7"/>
  <c r="BI59" i="7" s="1"/>
  <c r="AM505" i="5"/>
  <c r="AM476" i="5" s="1"/>
  <c r="AM414" i="5" s="1"/>
  <c r="X301" i="5"/>
  <c r="Y301" i="5" s="1"/>
  <c r="Y287" i="5" s="1"/>
  <c r="AK670" i="5"/>
  <c r="AK414" i="5"/>
  <c r="O226" i="5"/>
  <c r="AH29" i="5" l="1"/>
  <c r="AH22" i="5" s="1"/>
  <c r="V669" i="5"/>
  <c r="V225" i="5"/>
  <c r="AN669" i="5"/>
  <c r="AN667" i="5" s="1"/>
  <c r="AN225" i="5"/>
  <c r="AW669" i="5"/>
  <c r="AY287" i="5"/>
  <c r="G668" i="5"/>
  <c r="G667" i="5" s="1"/>
  <c r="G35" i="5"/>
  <c r="AA668" i="5"/>
  <c r="AA35" i="5"/>
  <c r="J670" i="5"/>
  <c r="J414" i="5"/>
  <c r="BN532" i="5"/>
  <c r="BN476" i="5" s="1"/>
  <c r="H98" i="5"/>
  <c r="N73" i="4"/>
  <c r="S73" i="4"/>
  <c r="S27" i="4" s="1"/>
  <c r="BD32" i="7" a="1"/>
  <c r="BD32" i="7" s="1"/>
  <c r="BF32" i="7" a="1"/>
  <c r="BF32" i="7" s="1"/>
  <c r="BE32" i="7" a="1"/>
  <c r="BE32" i="7" s="1"/>
  <c r="H32" i="7" a="1"/>
  <c r="H32" i="7" s="1"/>
  <c r="AV32" i="7" a="1"/>
  <c r="AV32" i="7" s="1"/>
  <c r="E32" i="7" a="1"/>
  <c r="E32" i="7" s="1"/>
  <c r="AZ32" i="7" a="1"/>
  <c r="AZ32" i="7" s="1"/>
  <c r="AJ32" i="7" a="1"/>
  <c r="AJ32" i="7" s="1"/>
  <c r="AS32" i="7" a="1"/>
  <c r="AS32" i="7" s="1"/>
  <c r="U32" i="7" a="1"/>
  <c r="U32" i="7" s="1"/>
  <c r="AQ32" i="7" a="1"/>
  <c r="AQ32" i="7" s="1"/>
  <c r="AN32" i="7" a="1"/>
  <c r="AN32" i="7" s="1"/>
  <c r="M32" i="7" a="1"/>
  <c r="M32" i="7" s="1"/>
  <c r="AX32" i="7" a="1"/>
  <c r="AX32" i="7" s="1"/>
  <c r="AH32" i="7" a="1"/>
  <c r="AH32" i="7" s="1"/>
  <c r="K32" i="7" a="1"/>
  <c r="K32" i="7" s="1"/>
  <c r="W32" i="7" a="1"/>
  <c r="W32" i="7" s="1"/>
  <c r="BJ32" i="7" a="1"/>
  <c r="BJ32" i="7" s="1"/>
  <c r="S32" i="7" a="1"/>
  <c r="S32" i="7" s="1"/>
  <c r="I32" i="7" a="1"/>
  <c r="I32" i="7" s="1"/>
  <c r="J32" i="7" a="1"/>
  <c r="J32" i="7" s="1"/>
  <c r="BC32" i="7" a="1"/>
  <c r="BC32" i="7" s="1"/>
  <c r="AN160" i="5"/>
  <c r="AM287" i="5"/>
  <c r="AM225" i="5" s="1"/>
  <c r="V668" i="5"/>
  <c r="V35" i="5"/>
  <c r="S668" i="5"/>
  <c r="S35" i="5"/>
  <c r="U670" i="5"/>
  <c r="U414" i="5"/>
  <c r="BA329" i="5"/>
  <c r="BA287" i="5" s="1"/>
  <c r="BB669" i="5"/>
  <c r="AO32" i="7" a="1"/>
  <c r="AO32" i="7" s="1"/>
  <c r="AM667" i="5"/>
  <c r="R484" i="5"/>
  <c r="R476" i="5" s="1"/>
  <c r="R414" i="5" s="1"/>
  <c r="BD669" i="5"/>
  <c r="BD225" i="5"/>
  <c r="U97" i="5"/>
  <c r="AD669" i="5"/>
  <c r="AD667" i="5" s="1"/>
  <c r="AD225" i="5"/>
  <c r="O668" i="5"/>
  <c r="O35" i="5"/>
  <c r="BD670" i="5"/>
  <c r="W669" i="5"/>
  <c r="BE669" i="5"/>
  <c r="BE225" i="5"/>
  <c r="P670" i="5"/>
  <c r="BT765" i="5" a="1"/>
  <c r="BT765" i="5" s="1"/>
  <c r="BT760" i="5" a="1"/>
  <c r="BT760" i="5" s="1"/>
  <c r="BT764" i="5" a="1"/>
  <c r="BT764" i="5" s="1"/>
  <c r="BT762" i="5" a="1"/>
  <c r="BT762" i="5" s="1"/>
  <c r="BT763" i="5" a="1"/>
  <c r="BT763" i="5" s="1"/>
  <c r="BT744" i="5" a="1"/>
  <c r="BT744" i="5" s="1"/>
  <c r="BT675" i="5" a="1"/>
  <c r="BT675" i="5" s="1"/>
  <c r="BT743" i="5" a="1"/>
  <c r="BT743" i="5" s="1"/>
  <c r="BT627" i="5"/>
  <c r="BT761" i="5" a="1"/>
  <c r="BT761" i="5" s="1"/>
  <c r="BT745" i="5" a="1"/>
  <c r="BT745" i="5" s="1"/>
  <c r="BT742" i="5" a="1"/>
  <c r="BT742" i="5" s="1"/>
  <c r="BT741" i="5" a="1"/>
  <c r="BT741" i="5" s="1"/>
  <c r="BT610" i="5"/>
  <c r="BU611" i="5" s="1"/>
  <c r="BV612" i="5" s="1"/>
  <c r="BW613" i="5" s="1"/>
  <c r="BX614" i="5" s="1"/>
  <c r="BY615" i="5" s="1"/>
  <c r="BZ616" i="5" s="1"/>
  <c r="BT6" i="5"/>
  <c r="BU7" i="5"/>
  <c r="BM670" i="5"/>
  <c r="BM414" i="5"/>
  <c r="N669" i="5"/>
  <c r="AM160" i="5"/>
  <c r="BN282" i="5"/>
  <c r="BN226" i="5" s="1"/>
  <c r="W160" i="5"/>
  <c r="Y97" i="5"/>
  <c r="Y35" i="5" s="1"/>
  <c r="Z303" i="5"/>
  <c r="Z287" i="5" s="1"/>
  <c r="Z242" i="5"/>
  <c r="Z226" i="5" s="1"/>
  <c r="O669" i="5"/>
  <c r="O225" i="5"/>
  <c r="AK32" i="7" a="1"/>
  <c r="AK32" i="7" s="1"/>
  <c r="AP668" i="5"/>
  <c r="AP35" i="5"/>
  <c r="AE32" i="7" a="1"/>
  <c r="AE32" i="7" s="1"/>
  <c r="M44" i="6" s="1"/>
  <c r="U669" i="5"/>
  <c r="U225" i="5"/>
  <c r="X32" i="7" a="1"/>
  <c r="X32" i="7" s="1"/>
  <c r="AM669" i="5"/>
  <c r="L288" i="5"/>
  <c r="L287" i="5" s="1"/>
  <c r="L225" i="5" s="1"/>
  <c r="AW32" i="7" a="1"/>
  <c r="AW32" i="7" s="1"/>
  <c r="BI32" i="7" a="1"/>
  <c r="BI32" i="7" s="1"/>
  <c r="AY670" i="5"/>
  <c r="AY414" i="5"/>
  <c r="U160" i="5"/>
  <c r="BJ668" i="5"/>
  <c r="BJ35" i="5"/>
  <c r="AP670" i="5"/>
  <c r="AP414" i="5"/>
  <c r="AO160" i="5"/>
  <c r="X160" i="5"/>
  <c r="BB160" i="5"/>
  <c r="BL669" i="5"/>
  <c r="BL225" i="5"/>
  <c r="BL29" i="5" s="1"/>
  <c r="BL22" i="5" s="1"/>
  <c r="O160" i="5"/>
  <c r="AL668" i="5"/>
  <c r="AL667" i="5" s="1"/>
  <c r="AL35" i="5"/>
  <c r="L46" i="6"/>
  <c r="P38" i="7" a="1"/>
  <c r="P38" i="7" s="1"/>
  <c r="F38" i="7" a="1"/>
  <c r="F38" i="7" s="1"/>
  <c r="BA38" i="7" a="1"/>
  <c r="BA38" i="7" s="1"/>
  <c r="N38" i="7" a="1"/>
  <c r="N38" i="7" s="1"/>
  <c r="AD38" i="7" a="1"/>
  <c r="AD38" i="7" s="1"/>
  <c r="AQ38" i="7" a="1"/>
  <c r="AQ38" i="7" s="1"/>
  <c r="AA38" i="7" a="1"/>
  <c r="AA38" i="7" s="1"/>
  <c r="BD522" i="5"/>
  <c r="BD476" i="5" s="1"/>
  <c r="BD414" i="5" s="1"/>
  <c r="AH667" i="5"/>
  <c r="AB160" i="5"/>
  <c r="R668" i="5"/>
  <c r="R35" i="5"/>
  <c r="AT322" i="5"/>
  <c r="AT287" i="5" s="1"/>
  <c r="AT225" i="5" s="1"/>
  <c r="N31" i="4"/>
  <c r="I667" i="5"/>
  <c r="BM341" i="5"/>
  <c r="BM287" i="5" s="1"/>
  <c r="AM128" i="5"/>
  <c r="AM97" i="5" s="1"/>
  <c r="AM35" i="5" s="1"/>
  <c r="AI669" i="5"/>
  <c r="AI225" i="5"/>
  <c r="BK152" i="5"/>
  <c r="BK97" i="5" s="1"/>
  <c r="BK35" i="5" s="1"/>
  <c r="BK29" i="5" s="1"/>
  <c r="BK22" i="5" s="1"/>
  <c r="AB32" i="7" a="1"/>
  <c r="AB32" i="7" s="1"/>
  <c r="S669" i="5"/>
  <c r="S225" i="5"/>
  <c r="I161" i="5"/>
  <c r="I160" i="5" s="1"/>
  <c r="H161" i="5"/>
  <c r="H160" i="5" s="1"/>
  <c r="G161" i="5"/>
  <c r="G160" i="5" s="1"/>
  <c r="AF669" i="5"/>
  <c r="BG668" i="5"/>
  <c r="BG35" i="5"/>
  <c r="AY267" i="5"/>
  <c r="AY226" i="5" s="1"/>
  <c r="BE523" i="5"/>
  <c r="BE476" i="5" s="1"/>
  <c r="BE414" i="5" s="1"/>
  <c r="AL160" i="5"/>
  <c r="N77" i="4"/>
  <c r="P160" i="5"/>
  <c r="AT668" i="5"/>
  <c r="AT35" i="5"/>
  <c r="M160" i="5"/>
  <c r="X38" i="7" a="1"/>
  <c r="X38" i="7" s="1"/>
  <c r="AH38" i="7" a="1"/>
  <c r="AH38" i="7" s="1"/>
  <c r="BH38" i="7" a="1"/>
  <c r="BH38" i="7" s="1"/>
  <c r="BB38" i="7" a="1"/>
  <c r="BB38" i="7" s="1"/>
  <c r="AP38" i="7" a="1"/>
  <c r="AP38" i="7" s="1"/>
  <c r="AT38" i="7" a="1"/>
  <c r="AT38" i="7" s="1"/>
  <c r="BH669" i="5"/>
  <c r="BH225" i="5"/>
  <c r="BN670" i="5"/>
  <c r="BN414" i="5"/>
  <c r="AC668" i="5"/>
  <c r="AC35" i="5"/>
  <c r="Y160" i="5"/>
  <c r="P232" i="5"/>
  <c r="P226" i="5" s="1"/>
  <c r="Z32" i="7" a="1"/>
  <c r="Z32" i="7" s="1"/>
  <c r="AA669" i="5"/>
  <c r="K46" i="6"/>
  <c r="P482" i="5"/>
  <c r="P476" i="5" s="1"/>
  <c r="P414" i="5" s="1"/>
  <c r="AQ668" i="5"/>
  <c r="AQ667" i="5" s="1"/>
  <c r="AQ35" i="5"/>
  <c r="AF308" i="5"/>
  <c r="AF287" i="5" s="1"/>
  <c r="AF225" i="5" s="1"/>
  <c r="AF29" i="5" s="1"/>
  <c r="AF22" i="5" s="1"/>
  <c r="N476" i="5"/>
  <c r="N414" i="5" s="1"/>
  <c r="AJ226" i="5"/>
  <c r="BA669" i="5"/>
  <c r="BA667" i="5" s="1"/>
  <c r="BA225" i="5"/>
  <c r="BA29" i="5" s="1"/>
  <c r="BA22" i="5" s="1"/>
  <c r="AW160" i="5"/>
  <c r="AT160" i="5"/>
  <c r="AG668" i="5"/>
  <c r="AG35" i="5"/>
  <c r="AF32" i="7" a="1"/>
  <c r="AF32" i="7" s="1"/>
  <c r="AU32" i="7" a="1"/>
  <c r="AU32" i="7" s="1"/>
  <c r="Q669" i="5"/>
  <c r="AW326" i="5"/>
  <c r="AE226" i="5"/>
  <c r="BK667" i="5"/>
  <c r="AD119" i="5"/>
  <c r="AD97" i="5" s="1"/>
  <c r="AD35" i="5" s="1"/>
  <c r="AD29" i="5" s="1"/>
  <c r="AD22" i="5" s="1"/>
  <c r="BH149" i="5"/>
  <c r="BH97" i="5" s="1"/>
  <c r="BI150" i="5"/>
  <c r="BI97" i="5" s="1"/>
  <c r="BI35" i="5" s="1"/>
  <c r="O44" i="6"/>
  <c r="V32" i="7" a="1"/>
  <c r="V32" i="7" s="1"/>
  <c r="R160" i="5"/>
  <c r="AB117" i="5"/>
  <c r="AB97" i="5" s="1"/>
  <c r="BE160" i="5"/>
  <c r="J160" i="5"/>
  <c r="BB668" i="5"/>
  <c r="BB667" i="5" s="1"/>
  <c r="BB35" i="5"/>
  <c r="Y669" i="5"/>
  <c r="Y225" i="5"/>
  <c r="M287" i="5"/>
  <c r="M225" i="5" s="1"/>
  <c r="N290" i="5"/>
  <c r="N287" i="5" s="1"/>
  <c r="N225" i="5" s="1"/>
  <c r="N29" i="5" s="1"/>
  <c r="N22" i="5" s="1"/>
  <c r="BA160" i="5"/>
  <c r="AC160" i="5"/>
  <c r="BJ160" i="5"/>
  <c r="BF160" i="5"/>
  <c r="U668" i="5"/>
  <c r="U35" i="5"/>
  <c r="U29" i="5" s="1"/>
  <c r="U22" i="5" s="1"/>
  <c r="Q32" i="7" a="1"/>
  <c r="Q32" i="7" s="1"/>
  <c r="L44" i="6" s="1"/>
  <c r="S38" i="7" a="1"/>
  <c r="S38" i="7" s="1"/>
  <c r="L48" i="6" s="1"/>
  <c r="AK38" i="7" a="1"/>
  <c r="AK38" i="7" s="1"/>
  <c r="O38" i="7" a="1"/>
  <c r="O38" i="7" s="1"/>
  <c r="W38" i="7" a="1"/>
  <c r="W38" i="7" s="1"/>
  <c r="AV38" i="7" a="1"/>
  <c r="AV38" i="7" s="1"/>
  <c r="AB38" i="7" a="1"/>
  <c r="AB38" i="7" s="1"/>
  <c r="U38" i="7" a="1"/>
  <c r="U38" i="7" s="1"/>
  <c r="BH476" i="5"/>
  <c r="BH414" i="5" s="1"/>
  <c r="AV226" i="5"/>
  <c r="Q670" i="5"/>
  <c r="Q414" i="5"/>
  <c r="AB668" i="5"/>
  <c r="AB35" i="5"/>
  <c r="AB29" i="5" s="1"/>
  <c r="AB22" i="5" s="1"/>
  <c r="BG669" i="5"/>
  <c r="AQ287" i="5"/>
  <c r="AQ225" i="5" s="1"/>
  <c r="W667" i="5"/>
  <c r="R669" i="5"/>
  <c r="BK529" i="5"/>
  <c r="BK476" i="5" s="1"/>
  <c r="BK414" i="5" s="1"/>
  <c r="M102" i="5"/>
  <c r="M97" i="5" s="1"/>
  <c r="M35" i="5" s="1"/>
  <c r="M29" i="5" s="1"/>
  <c r="M22" i="5" s="1"/>
  <c r="Q667" i="5"/>
  <c r="BE97" i="5"/>
  <c r="BE35" i="5" s="1"/>
  <c r="BE29" i="5" s="1"/>
  <c r="BE22" i="5" s="1"/>
  <c r="BD667" i="5"/>
  <c r="Y667" i="5"/>
  <c r="AZ97" i="5"/>
  <c r="W300" i="5"/>
  <c r="X300" i="5" s="1"/>
  <c r="X287" i="5" s="1"/>
  <c r="X225" i="5" s="1"/>
  <c r="X29" i="5" s="1"/>
  <c r="X22" i="5" s="1"/>
  <c r="N46" i="6"/>
  <c r="BG670" i="5"/>
  <c r="BG414" i="5"/>
  <c r="AP318" i="5"/>
  <c r="AP287" i="5" s="1"/>
  <c r="L160" i="5"/>
  <c r="X669" i="5"/>
  <c r="X667" i="5" s="1"/>
  <c r="BK669" i="5"/>
  <c r="BK225" i="5"/>
  <c r="AK253" i="5"/>
  <c r="AK226" i="5" s="1"/>
  <c r="L32" i="7" a="1"/>
  <c r="L32" i="7" s="1"/>
  <c r="G32" i="7" a="1"/>
  <c r="G32" i="7" s="1"/>
  <c r="M670" i="5"/>
  <c r="M414" i="5"/>
  <c r="N30" i="4"/>
  <c r="AS669" i="5"/>
  <c r="AS667" i="5" s="1"/>
  <c r="AS225" i="5"/>
  <c r="AS29" i="5" s="1"/>
  <c r="AS22" i="5" s="1"/>
  <c r="AG160" i="5"/>
  <c r="BE668" i="5"/>
  <c r="BE667" i="5" s="1"/>
  <c r="J348" i="5"/>
  <c r="K223" i="5" s="1"/>
  <c r="N160" i="5"/>
  <c r="O46" i="6"/>
  <c r="AR668" i="5"/>
  <c r="AR667" i="5" s="1"/>
  <c r="AR35" i="5"/>
  <c r="AR29" i="5" s="1"/>
  <c r="AR22" i="5" s="1"/>
  <c r="BJ670" i="5"/>
  <c r="BJ414" i="5"/>
  <c r="AI668" i="5"/>
  <c r="AI667" i="5" s="1"/>
  <c r="AI35" i="5"/>
  <c r="AU669" i="5"/>
  <c r="AU225" i="5"/>
  <c r="AU29" i="5" s="1"/>
  <c r="AU22" i="5" s="1"/>
  <c r="AG32" i="7" a="1"/>
  <c r="AG32" i="7" s="1"/>
  <c r="Z38" i="7" a="1"/>
  <c r="Z38" i="7" s="1"/>
  <c r="AF38" i="7" a="1"/>
  <c r="AF38" i="7" s="1"/>
  <c r="G38" i="7" a="1"/>
  <c r="G38" i="7" s="1"/>
  <c r="L38" i="7" a="1"/>
  <c r="L38" i="7" s="1"/>
  <c r="BC38" i="7" a="1"/>
  <c r="BC38" i="7" s="1"/>
  <c r="T38" i="7" a="1"/>
  <c r="T38" i="7" s="1"/>
  <c r="O670" i="5"/>
  <c r="O414" i="5"/>
  <c r="AU160" i="5"/>
  <c r="M668" i="5"/>
  <c r="M667" i="5" s="1"/>
  <c r="AY32" i="7" a="1"/>
  <c r="AY32" i="7" s="1"/>
  <c r="AK97" i="5"/>
  <c r="AK35" i="5" s="1"/>
  <c r="K47" i="6"/>
  <c r="W287" i="5"/>
  <c r="W225" i="5" s="1"/>
  <c r="AV137" i="5"/>
  <c r="AV97" i="5" s="1"/>
  <c r="AV35" i="5" s="1"/>
  <c r="AT669" i="5"/>
  <c r="AX226" i="5"/>
  <c r="AQ132" i="5"/>
  <c r="AQ97" i="5" s="1"/>
  <c r="AY668" i="5"/>
  <c r="AY35" i="5"/>
  <c r="BM668" i="5"/>
  <c r="BM35" i="5"/>
  <c r="AZ669" i="5"/>
  <c r="L668" i="5"/>
  <c r="L667" i="5" s="1"/>
  <c r="L35" i="5"/>
  <c r="L47" i="6"/>
  <c r="X670" i="5"/>
  <c r="X414" i="5"/>
  <c r="R287" i="5"/>
  <c r="R225" i="5" s="1"/>
  <c r="M47" i="6"/>
  <c r="M46" i="6"/>
  <c r="W112" i="5"/>
  <c r="W97" i="5" s="1"/>
  <c r="W35" i="5" s="1"/>
  <c r="K477" i="5"/>
  <c r="K476" i="5" s="1"/>
  <c r="K414" i="5" s="1"/>
  <c r="BI337" i="5"/>
  <c r="BI287" i="5" s="1"/>
  <c r="P293" i="5"/>
  <c r="P287" i="5" s="1"/>
  <c r="BI277" i="5"/>
  <c r="BI226" i="5" s="1"/>
  <c r="AP669" i="5"/>
  <c r="AP225" i="5"/>
  <c r="AO287" i="5"/>
  <c r="T669" i="5"/>
  <c r="T667" i="5" s="1"/>
  <c r="T225" i="5"/>
  <c r="T29" i="5" s="1"/>
  <c r="T22" i="5" s="1"/>
  <c r="O47" i="6"/>
  <c r="T160" i="5"/>
  <c r="AX670" i="5"/>
  <c r="AX414" i="5"/>
  <c r="Q160" i="5"/>
  <c r="AG669" i="5"/>
  <c r="AG225" i="5"/>
  <c r="AZ670" i="5"/>
  <c r="AZ414" i="5"/>
  <c r="BL667" i="5"/>
  <c r="BM226" i="5"/>
  <c r="AX476" i="5"/>
  <c r="BG335" i="5"/>
  <c r="BG287" i="5" s="1"/>
  <c r="BG225" i="5" s="1"/>
  <c r="BH160" i="5"/>
  <c r="AO668" i="5"/>
  <c r="AO35" i="5"/>
  <c r="BC160" i="5"/>
  <c r="AR160" i="5"/>
  <c r="I537" i="5"/>
  <c r="J412" i="5" s="1"/>
  <c r="J537" i="5" s="1"/>
  <c r="K412" i="5" s="1"/>
  <c r="K537" i="5" s="1"/>
  <c r="L412" i="5" s="1"/>
  <c r="L537" i="5" s="1"/>
  <c r="M412" i="5" s="1"/>
  <c r="M537" i="5" s="1"/>
  <c r="N412" i="5" s="1"/>
  <c r="N537" i="5" s="1"/>
  <c r="O412" i="5" s="1"/>
  <c r="O537" i="5" s="1"/>
  <c r="P412" i="5" s="1"/>
  <c r="N48" i="6"/>
  <c r="AK160" i="5"/>
  <c r="AY160" i="5"/>
  <c r="O32" i="7" a="1"/>
  <c r="O32" i="7" s="1"/>
  <c r="AB669" i="5"/>
  <c r="AB225" i="5"/>
  <c r="H37" i="5"/>
  <c r="H36" i="5" s="1"/>
  <c r="J668" i="5"/>
  <c r="J667" i="5" s="1"/>
  <c r="J35" i="5"/>
  <c r="J29" i="5" s="1"/>
  <c r="J22" i="5" s="1"/>
  <c r="BD38" i="7" a="1"/>
  <c r="BD38" i="7" s="1"/>
  <c r="BF38" i="7" a="1"/>
  <c r="BF38" i="7" s="1"/>
  <c r="BI38" i="7" a="1"/>
  <c r="BI38" i="7" s="1"/>
  <c r="BE38" i="7" a="1"/>
  <c r="BE38" i="7" s="1"/>
  <c r="K669" i="5"/>
  <c r="K667" i="5" s="1"/>
  <c r="K225" i="5"/>
  <c r="K29" i="5" s="1"/>
  <c r="K22" i="5" s="1"/>
  <c r="AN670" i="5"/>
  <c r="AN414" i="5"/>
  <c r="AN29" i="5" s="1"/>
  <c r="AN22" i="5" s="1"/>
  <c r="F32" i="7" a="1"/>
  <c r="F32" i="7" s="1"/>
  <c r="T32" i="7" a="1"/>
  <c r="T32" i="7" s="1"/>
  <c r="P32" i="7" a="1"/>
  <c r="P32" i="7" s="1"/>
  <c r="S17" i="4"/>
  <c r="N48" i="4"/>
  <c r="V81" i="4" s="1"/>
  <c r="BH668" i="5"/>
  <c r="BH667" i="5" s="1"/>
  <c r="BH35" i="5"/>
  <c r="AV668" i="5"/>
  <c r="AW670" i="5"/>
  <c r="AW414" i="5"/>
  <c r="BF274" i="5"/>
  <c r="BF226" i="5" s="1"/>
  <c r="BL160" i="5"/>
  <c r="AC669" i="5"/>
  <c r="AC225" i="5"/>
  <c r="AC38" i="7" a="1"/>
  <c r="AC38" i="7" s="1"/>
  <c r="AU38" i="7" a="1"/>
  <c r="AU38" i="7" s="1"/>
  <c r="BK38" i="7" a="1"/>
  <c r="BK38" i="7" s="1"/>
  <c r="AR38" i="7" a="1"/>
  <c r="AR38" i="7" s="1"/>
  <c r="BG38" i="7" a="1"/>
  <c r="BG38" i="7" s="1"/>
  <c r="AS38" i="7" a="1"/>
  <c r="AS38" i="7" s="1"/>
  <c r="E38" i="7" a="1"/>
  <c r="E38" i="7" s="1"/>
  <c r="K48" i="6" s="1"/>
  <c r="BH670" i="5"/>
  <c r="BC670" i="5"/>
  <c r="BC414" i="5"/>
  <c r="AZ160" i="5"/>
  <c r="AF667" i="5"/>
  <c r="BI160" i="5"/>
  <c r="AA160" i="5"/>
  <c r="AE160" i="5"/>
  <c r="AZ668" i="5"/>
  <c r="AZ35" i="5"/>
  <c r="AW668" i="5"/>
  <c r="AW667" i="5" s="1"/>
  <c r="AW35" i="5"/>
  <c r="BC669" i="5"/>
  <c r="BC667" i="5" s="1"/>
  <c r="BC225" i="5"/>
  <c r="BC29" i="5" s="1"/>
  <c r="BC22" i="5" s="1"/>
  <c r="AT32" i="7" a="1"/>
  <c r="AT32" i="7" s="1"/>
  <c r="AR32" i="7" a="1"/>
  <c r="AR32" i="7" s="1"/>
  <c r="AO257" i="5"/>
  <c r="AO226" i="5" s="1"/>
  <c r="AK313" i="5"/>
  <c r="AK287" i="5" s="1"/>
  <c r="BB330" i="5"/>
  <c r="BB287" i="5" s="1"/>
  <c r="BB225" i="5" s="1"/>
  <c r="AU667" i="5"/>
  <c r="N667" i="5"/>
  <c r="V488" i="5"/>
  <c r="V476" i="5" s="1"/>
  <c r="V414" i="5" s="1"/>
  <c r="AQ509" i="5"/>
  <c r="AQ476" i="5" s="1"/>
  <c r="AQ414" i="5" s="1"/>
  <c r="BD29" i="5" l="1"/>
  <c r="BD22" i="5" s="1"/>
  <c r="J47" i="6"/>
  <c r="AK669" i="5"/>
  <c r="AK667" i="5" s="1"/>
  <c r="AK225" i="5"/>
  <c r="BH29" i="5"/>
  <c r="BH22" i="5" s="1"/>
  <c r="AV669" i="5"/>
  <c r="AV225" i="5"/>
  <c r="AV29" i="5" s="1"/>
  <c r="AV22" i="5" s="1"/>
  <c r="P669" i="5"/>
  <c r="P667" i="5" s="1"/>
  <c r="P225" i="5"/>
  <c r="P29" i="5" s="1"/>
  <c r="P22" i="5" s="1"/>
  <c r="AT29" i="5"/>
  <c r="AT22" i="5" s="1"/>
  <c r="Z669" i="5"/>
  <c r="Z667" i="5" s="1"/>
  <c r="Z225" i="5"/>
  <c r="Z29" i="5" s="1"/>
  <c r="Z22" i="5" s="1"/>
  <c r="BT740" i="5" a="1"/>
  <c r="BT740" i="5" s="1"/>
  <c r="O29" i="5"/>
  <c r="O22" i="5" s="1"/>
  <c r="H668" i="5"/>
  <c r="H667" i="5" s="1"/>
  <c r="P537" i="5"/>
  <c r="Q412" i="5" s="1"/>
  <c r="Q537" i="5" s="1"/>
  <c r="R412" i="5" s="1"/>
  <c r="R537" i="5" s="1"/>
  <c r="S412" i="5" s="1"/>
  <c r="S537" i="5" s="1"/>
  <c r="T412" i="5" s="1"/>
  <c r="T537" i="5" s="1"/>
  <c r="U412" i="5" s="1"/>
  <c r="U537" i="5" s="1"/>
  <c r="V412" i="5" s="1"/>
  <c r="V537" i="5" s="1"/>
  <c r="W412" i="5" s="1"/>
  <c r="W537" i="5" s="1"/>
  <c r="X412" i="5" s="1"/>
  <c r="X537" i="5" s="1"/>
  <c r="Y412" i="5" s="1"/>
  <c r="Y537" i="5" s="1"/>
  <c r="Z412" i="5" s="1"/>
  <c r="Z537" i="5" s="1"/>
  <c r="AA412" i="5" s="1"/>
  <c r="AA537" i="5" s="1"/>
  <c r="AB412" i="5" s="1"/>
  <c r="AB537" i="5" s="1"/>
  <c r="AC412" i="5" s="1"/>
  <c r="AC537" i="5" s="1"/>
  <c r="AD412" i="5" s="1"/>
  <c r="AD537" i="5" s="1"/>
  <c r="AE412" i="5" s="1"/>
  <c r="AE537" i="5" s="1"/>
  <c r="AF412" i="5" s="1"/>
  <c r="AF537" i="5" s="1"/>
  <c r="AG412" i="5" s="1"/>
  <c r="AG537" i="5" s="1"/>
  <c r="AH412" i="5" s="1"/>
  <c r="AH537" i="5" s="1"/>
  <c r="AI412" i="5" s="1"/>
  <c r="AI537" i="5" s="1"/>
  <c r="AJ412" i="5" s="1"/>
  <c r="AJ537" i="5" s="1"/>
  <c r="AK412" i="5" s="1"/>
  <c r="AK537" i="5" s="1"/>
  <c r="AL412" i="5" s="1"/>
  <c r="AL537" i="5" s="1"/>
  <c r="AM412" i="5" s="1"/>
  <c r="AM537" i="5" s="1"/>
  <c r="AN412" i="5" s="1"/>
  <c r="AN537" i="5" s="1"/>
  <c r="AO412" i="5" s="1"/>
  <c r="AO537" i="5" s="1"/>
  <c r="AP412" i="5" s="1"/>
  <c r="AP537" i="5" s="1"/>
  <c r="AQ412" i="5" s="1"/>
  <c r="AQ537" i="5" s="1"/>
  <c r="AR412" i="5" s="1"/>
  <c r="AR537" i="5" s="1"/>
  <c r="AS412" i="5" s="1"/>
  <c r="AS537" i="5" s="1"/>
  <c r="AT412" i="5" s="1"/>
  <c r="AT537" i="5" s="1"/>
  <c r="AU412" i="5" s="1"/>
  <c r="AU537" i="5" s="1"/>
  <c r="AV412" i="5" s="1"/>
  <c r="AV537" i="5" s="1"/>
  <c r="AW412" i="5" s="1"/>
  <c r="AW537" i="5" s="1"/>
  <c r="AX412" i="5" s="1"/>
  <c r="AX537" i="5" s="1"/>
  <c r="AY412" i="5" s="1"/>
  <c r="AY537" i="5" s="1"/>
  <c r="AZ412" i="5" s="1"/>
  <c r="AZ537" i="5" s="1"/>
  <c r="BA412" i="5" s="1"/>
  <c r="BA537" i="5" s="1"/>
  <c r="BB412" i="5" s="1"/>
  <c r="BB537" i="5" s="1"/>
  <c r="BC412" i="5" s="1"/>
  <c r="BC537" i="5" s="1"/>
  <c r="BD412" i="5" s="1"/>
  <c r="BD537" i="5" s="1"/>
  <c r="BE412" i="5" s="1"/>
  <c r="BE537" i="5" s="1"/>
  <c r="BF412" i="5" s="1"/>
  <c r="BF537" i="5" s="1"/>
  <c r="BG412" i="5" s="1"/>
  <c r="BG537" i="5" s="1"/>
  <c r="BH412" i="5" s="1"/>
  <c r="BH537" i="5" s="1"/>
  <c r="BI412" i="5" s="1"/>
  <c r="BI537" i="5" s="1"/>
  <c r="BJ412" i="5" s="1"/>
  <c r="BJ537" i="5" s="1"/>
  <c r="BK412" i="5" s="1"/>
  <c r="BK537" i="5" s="1"/>
  <c r="BL412" i="5" s="1"/>
  <c r="BL537" i="5" s="1"/>
  <c r="BM412" i="5" s="1"/>
  <c r="BM537" i="5" s="1"/>
  <c r="BN412" i="5" s="1"/>
  <c r="BN537" i="5" s="1"/>
  <c r="AT667" i="5"/>
  <c r="AY669" i="5"/>
  <c r="AY225" i="5"/>
  <c r="AY29" i="5" s="1"/>
  <c r="AY22" i="5" s="1"/>
  <c r="AL29" i="5"/>
  <c r="AL22" i="5" s="1"/>
  <c r="AA303" i="5"/>
  <c r="AA287" i="5" s="1"/>
  <c r="AA225" i="5" s="1"/>
  <c r="AA29" i="5" s="1"/>
  <c r="AA22" i="5" s="1"/>
  <c r="O667" i="5"/>
  <c r="G22" i="7" s="1" a="1"/>
  <c r="G22" i="7" s="1"/>
  <c r="AA667" i="5"/>
  <c r="AG29" i="5"/>
  <c r="AG22" i="5" s="1"/>
  <c r="BF669" i="5"/>
  <c r="BF667" i="5" s="1"/>
  <c r="S63" i="4" s="1"/>
  <c r="BF225" i="5"/>
  <c r="BF29" i="5" s="1"/>
  <c r="BF22" i="5" s="1"/>
  <c r="V79" i="4"/>
  <c r="V64" i="4"/>
  <c r="V58" i="4"/>
  <c r="N17" i="4"/>
  <c r="V72" i="4"/>
  <c r="V70" i="4"/>
  <c r="V76" i="4"/>
  <c r="V75" i="4"/>
  <c r="V74" i="4"/>
  <c r="V28" i="4" s="1"/>
  <c r="V65" i="4"/>
  <c r="V22" i="4"/>
  <c r="V59" i="4"/>
  <c r="BM669" i="5"/>
  <c r="BM225" i="5"/>
  <c r="BM29" i="5" s="1"/>
  <c r="BM22" i="5" s="1"/>
  <c r="L29" i="5"/>
  <c r="L22" i="5" s="1"/>
  <c r="AY667" i="5"/>
  <c r="U667" i="5"/>
  <c r="AG667" i="5"/>
  <c r="AC29" i="5"/>
  <c r="AC22" i="5" s="1"/>
  <c r="BG29" i="5"/>
  <c r="BG22" i="5" s="1"/>
  <c r="V31" i="4"/>
  <c r="AP29" i="5"/>
  <c r="AP22" i="5" s="1"/>
  <c r="Y29" i="5"/>
  <c r="Y22" i="5" s="1"/>
  <c r="V73" i="4"/>
  <c r="V27" i="4" s="1"/>
  <c r="N27" i="4"/>
  <c r="G29" i="5"/>
  <c r="G158" i="5"/>
  <c r="H33" i="5" s="1"/>
  <c r="BJ338" i="5"/>
  <c r="BJ287" i="5" s="1"/>
  <c r="BJ225" i="5" s="1"/>
  <c r="BJ29" i="5" s="1"/>
  <c r="BJ22" i="5" s="1"/>
  <c r="N44" i="6"/>
  <c r="S29" i="5"/>
  <c r="S22" i="5" s="1"/>
  <c r="K44" i="6"/>
  <c r="H97" i="5"/>
  <c r="H35" i="5" s="1"/>
  <c r="H29" i="5" s="1"/>
  <c r="H22" i="5" s="1"/>
  <c r="I98" i="5"/>
  <c r="I97" i="5" s="1"/>
  <c r="I35" i="5" s="1"/>
  <c r="I29" i="5" s="1"/>
  <c r="I22" i="5" s="1"/>
  <c r="O63" i="4"/>
  <c r="AL314" i="5"/>
  <c r="AL287" i="5" s="1"/>
  <c r="AL225" i="5" s="1"/>
  <c r="BB29" i="5"/>
  <c r="BB22" i="5" s="1"/>
  <c r="AE669" i="5"/>
  <c r="AE667" i="5" s="1"/>
  <c r="AE225" i="5"/>
  <c r="AE29" i="5" s="1"/>
  <c r="AE22" i="5" s="1"/>
  <c r="AP667" i="5"/>
  <c r="AB667" i="5"/>
  <c r="AX326" i="5"/>
  <c r="AX287" i="5" s="1"/>
  <c r="AX225" i="5" s="1"/>
  <c r="AX29" i="5" s="1"/>
  <c r="AX22" i="5" s="1"/>
  <c r="AW287" i="5"/>
  <c r="AW225" i="5" s="1"/>
  <c r="AW29" i="5" s="1"/>
  <c r="AW22" i="5" s="1"/>
  <c r="R29" i="5"/>
  <c r="R22" i="5" s="1"/>
  <c r="S667" i="5"/>
  <c r="BM667" i="5"/>
  <c r="AQ29" i="5"/>
  <c r="AQ22" i="5" s="1"/>
  <c r="W29" i="5"/>
  <c r="W22" i="5" s="1"/>
  <c r="AI29" i="5"/>
  <c r="AI22" i="5" s="1"/>
  <c r="AJ669" i="5"/>
  <c r="AJ667" i="5" s="1"/>
  <c r="AJ225" i="5"/>
  <c r="AJ29" i="5" s="1"/>
  <c r="AJ22" i="5" s="1"/>
  <c r="V78" i="4"/>
  <c r="AZ328" i="5"/>
  <c r="AZ287" i="5" s="1"/>
  <c r="AZ225" i="5" s="1"/>
  <c r="AM29" i="5"/>
  <c r="AM22" i="5" s="1"/>
  <c r="R667" i="5"/>
  <c r="BC22" i="7" s="1" a="1"/>
  <c r="BC22" i="7" s="1"/>
  <c r="O48" i="6"/>
  <c r="BJ667" i="5"/>
  <c r="V29" i="5"/>
  <c r="V22" i="5" s="1"/>
  <c r="J46" i="6"/>
  <c r="AC667" i="5"/>
  <c r="V77" i="4"/>
  <c r="V29" i="4" s="1"/>
  <c r="N29" i="4"/>
  <c r="BG667" i="5"/>
  <c r="AK29" i="5"/>
  <c r="AK22" i="5" s="1"/>
  <c r="AZ29" i="5"/>
  <c r="AZ22" i="5" s="1"/>
  <c r="BI669" i="5"/>
  <c r="BI667" i="5" s="1"/>
  <c r="BI225" i="5"/>
  <c r="BI29" i="5" s="1"/>
  <c r="BI22" i="5" s="1"/>
  <c r="AO669" i="5"/>
  <c r="AO667" i="5" s="1"/>
  <c r="AO225" i="5"/>
  <c r="AO29" i="5" s="1"/>
  <c r="AO22" i="5" s="1"/>
  <c r="AZ667" i="5"/>
  <c r="M48" i="6"/>
  <c r="J48" i="6" s="1"/>
  <c r="AV667" i="5"/>
  <c r="R63" i="4" s="1"/>
  <c r="AX669" i="5"/>
  <c r="AX667" i="5" s="1"/>
  <c r="K348" i="5"/>
  <c r="L223" i="5" s="1"/>
  <c r="L348" i="5" s="1"/>
  <c r="M223" i="5" s="1"/>
  <c r="M348" i="5" s="1"/>
  <c r="N223" i="5" s="1"/>
  <c r="N348" i="5" s="1"/>
  <c r="O223" i="5" s="1"/>
  <c r="O348" i="5" s="1"/>
  <c r="P223" i="5" s="1"/>
  <c r="P348" i="5" s="1"/>
  <c r="Q223" i="5" s="1"/>
  <c r="V80" i="4"/>
  <c r="V30" i="4" s="1"/>
  <c r="BN669" i="5"/>
  <c r="BN667" i="5" s="1"/>
  <c r="BN225" i="5"/>
  <c r="BN29" i="5" s="1"/>
  <c r="BN22" i="5" s="1"/>
  <c r="BU766" i="5" a="1"/>
  <c r="BU766" i="5" s="1"/>
  <c r="BU764" i="5" a="1"/>
  <c r="BU764" i="5" s="1"/>
  <c r="BU763" i="5" a="1"/>
  <c r="BU763" i="5" s="1"/>
  <c r="BU761" i="5" a="1"/>
  <c r="BU761" i="5" s="1"/>
  <c r="BU745" i="5" a="1"/>
  <c r="BU745" i="5" s="1"/>
  <c r="BU743" i="5" a="1"/>
  <c r="BU743" i="5" s="1"/>
  <c r="BU741" i="5" a="1"/>
  <c r="BU741" i="5" s="1"/>
  <c r="BU765" i="5" a="1"/>
  <c r="BU765" i="5" s="1"/>
  <c r="BU762" i="5" a="1"/>
  <c r="BU762" i="5" s="1"/>
  <c r="BU746" i="5" a="1"/>
  <c r="BU746" i="5" s="1"/>
  <c r="BU742" i="5" a="1"/>
  <c r="BU742" i="5" s="1"/>
  <c r="BU760" i="5" a="1"/>
  <c r="BU760" i="5" s="1"/>
  <c r="BU675" i="5" a="1"/>
  <c r="BU675" i="5" s="1"/>
  <c r="BU744" i="5" a="1"/>
  <c r="BU744" i="5" s="1"/>
  <c r="BU610" i="5"/>
  <c r="BV611" i="5" s="1"/>
  <c r="BW612" i="5" s="1"/>
  <c r="BX613" i="5" s="1"/>
  <c r="BY614" i="5" s="1"/>
  <c r="BZ615" i="5" s="1"/>
  <c r="BU627" i="5"/>
  <c r="BU6" i="5"/>
  <c r="BV7" i="5"/>
  <c r="V667" i="5"/>
  <c r="Z22" i="7" s="1" a="1"/>
  <c r="Z22" i="7" s="1"/>
  <c r="Q293" i="5"/>
  <c r="Q287" i="5" s="1"/>
  <c r="Q225" i="5" s="1"/>
  <c r="Q29" i="5" s="1"/>
  <c r="Q22" i="5" s="1"/>
  <c r="AJ22" i="7" l="1" a="1"/>
  <c r="AJ22" i="7" s="1"/>
  <c r="BA22" i="7" a="1"/>
  <c r="BA22" i="7" s="1"/>
  <c r="AK22" i="7" a="1"/>
  <c r="AK22" i="7" s="1"/>
  <c r="AC22" i="7" a="1"/>
  <c r="AC22" i="7" s="1"/>
  <c r="U22" i="7" a="1"/>
  <c r="U22" i="7" s="1"/>
  <c r="BI22" i="7" a="1"/>
  <c r="BI22" i="7" s="1"/>
  <c r="AS22" i="7" a="1"/>
  <c r="AS22" i="7" s="1"/>
  <c r="AY22" i="7" a="1"/>
  <c r="AY22" i="7" s="1"/>
  <c r="AA22" i="7" a="1"/>
  <c r="AA22" i="7" s="1"/>
  <c r="AX22" i="7" a="1"/>
  <c r="AX22" i="7" s="1"/>
  <c r="R22" i="7" a="1"/>
  <c r="R22" i="7" s="1"/>
  <c r="BJ22" i="7" a="1"/>
  <c r="BJ22" i="7" s="1"/>
  <c r="BB22" i="7" a="1"/>
  <c r="BB22" i="7" s="1"/>
  <c r="AT22" i="7" a="1"/>
  <c r="AT22" i="7" s="1"/>
  <c r="AL22" i="7" a="1"/>
  <c r="AL22" i="7" s="1"/>
  <c r="AD22" i="7" a="1"/>
  <c r="AD22" i="7" s="1"/>
  <c r="V22" i="7" a="1"/>
  <c r="V22" i="7" s="1"/>
  <c r="N22" i="7" a="1"/>
  <c r="N22" i="7" s="1"/>
  <c r="F22" i="7" a="1"/>
  <c r="F22" i="7" s="1"/>
  <c r="M22" i="7" a="1"/>
  <c r="M22" i="7" s="1"/>
  <c r="E22" i="7" a="1"/>
  <c r="E22" i="7" s="1"/>
  <c r="BH22" i="7" a="1"/>
  <c r="BH22" i="7" s="1"/>
  <c r="AR22" i="7" a="1"/>
  <c r="AR22" i="7" s="1"/>
  <c r="T22" i="7" a="1"/>
  <c r="T22" i="7" s="1"/>
  <c r="L22" i="7" a="1"/>
  <c r="L22" i="7" s="1"/>
  <c r="N63" i="4"/>
  <c r="AI22" i="7" a="1"/>
  <c r="AI22" i="7" s="1"/>
  <c r="AZ22" i="7" a="1"/>
  <c r="AZ22" i="7" s="1"/>
  <c r="BG22" i="7" a="1"/>
  <c r="BG22" i="7" s="1"/>
  <c r="S22" i="7" a="1"/>
  <c r="S22" i="7" s="1"/>
  <c r="AH22" i="7" a="1"/>
  <c r="AH22" i="7" s="1"/>
  <c r="P63" i="4"/>
  <c r="BE22" i="7" a="1"/>
  <c r="BE22" i="7" s="1"/>
  <c r="AW22" i="7" a="1"/>
  <c r="AW22" i="7" s="1"/>
  <c r="AO22" i="7" a="1"/>
  <c r="AO22" i="7" s="1"/>
  <c r="AG22" i="7" a="1"/>
  <c r="AG22" i="7" s="1"/>
  <c r="Y22" i="7" a="1"/>
  <c r="Y22" i="7" s="1"/>
  <c r="Q22" i="7" a="1"/>
  <c r="Q22" i="7" s="1"/>
  <c r="I22" i="7" a="1"/>
  <c r="I22" i="7" s="1"/>
  <c r="G22" i="5"/>
  <c r="G25" i="5" s="1"/>
  <c r="G30" i="5"/>
  <c r="Q63" i="4"/>
  <c r="AB22" i="7" a="1"/>
  <c r="AB22" i="7" s="1"/>
  <c r="BV766" i="5" a="1"/>
  <c r="BV766" i="5" s="1"/>
  <c r="BV764" i="5" a="1"/>
  <c r="BV764" i="5" s="1"/>
  <c r="BV763" i="5" a="1"/>
  <c r="BV763" i="5" s="1"/>
  <c r="BV765" i="5" a="1"/>
  <c r="BV765" i="5" s="1"/>
  <c r="BV762" i="5" a="1"/>
  <c r="BV762" i="5" s="1"/>
  <c r="BV760" i="5" a="1"/>
  <c r="BV760" i="5" s="1"/>
  <c r="BV761" i="5" a="1"/>
  <c r="BV761" i="5" s="1"/>
  <c r="BV747" i="5" a="1"/>
  <c r="BV747" i="5" s="1"/>
  <c r="BV746" i="5" a="1"/>
  <c r="BV746" i="5" s="1"/>
  <c r="BV767" i="5" a="1"/>
  <c r="BV767" i="5" s="1"/>
  <c r="BV745" i="5" a="1"/>
  <c r="BV745" i="5" s="1"/>
  <c r="BV741" i="5" a="1"/>
  <c r="BV741" i="5" s="1"/>
  <c r="BV675" i="5" a="1"/>
  <c r="BV675" i="5" s="1"/>
  <c r="BV743" i="5" a="1"/>
  <c r="BV743" i="5" s="1"/>
  <c r="BV742" i="5" a="1"/>
  <c r="BV742" i="5" s="1"/>
  <c r="BV744" i="5" a="1"/>
  <c r="BV744" i="5" s="1"/>
  <c r="BV627" i="5"/>
  <c r="BV610" i="5"/>
  <c r="BW611" i="5" s="1"/>
  <c r="BX612" i="5" s="1"/>
  <c r="BY613" i="5" s="1"/>
  <c r="BZ614" i="5" s="1"/>
  <c r="BW7" i="5"/>
  <c r="BV6" i="5"/>
  <c r="AP22" i="7" a="1"/>
  <c r="AP22" i="7" s="1"/>
  <c r="J22" i="7" a="1"/>
  <c r="J22" i="7" s="1"/>
  <c r="H158" i="5"/>
  <c r="I33" i="5" s="1"/>
  <c r="I158" i="5" s="1"/>
  <c r="J33" i="5" s="1"/>
  <c r="J158" i="5" s="1"/>
  <c r="K33" i="5" s="1"/>
  <c r="K158" i="5" s="1"/>
  <c r="L33" i="5" s="1"/>
  <c r="L158" i="5" s="1"/>
  <c r="M33" i="5" s="1"/>
  <c r="M158" i="5" s="1"/>
  <c r="N33" i="5" s="1"/>
  <c r="N158" i="5" s="1"/>
  <c r="O33" i="5" s="1"/>
  <c r="O158" i="5" s="1"/>
  <c r="P33" i="5" s="1"/>
  <c r="P158" i="5" s="1"/>
  <c r="Q33" i="5" s="1"/>
  <c r="Q158" i="5" s="1"/>
  <c r="R33" i="5" s="1"/>
  <c r="R158" i="5" s="1"/>
  <c r="S33" i="5" s="1"/>
  <c r="S158" i="5" s="1"/>
  <c r="T33" i="5" s="1"/>
  <c r="T158" i="5" s="1"/>
  <c r="U33" i="5" s="1"/>
  <c r="U158" i="5" s="1"/>
  <c r="V33" i="5" s="1"/>
  <c r="V158" i="5" s="1"/>
  <c r="W33" i="5" s="1"/>
  <c r="W158" i="5" s="1"/>
  <c r="X33" i="5" s="1"/>
  <c r="X158" i="5" s="1"/>
  <c r="Y33" i="5" s="1"/>
  <c r="Y158" i="5" s="1"/>
  <c r="Z33" i="5" s="1"/>
  <c r="Z158" i="5" s="1"/>
  <c r="AA33" i="5" s="1"/>
  <c r="AA158" i="5" s="1"/>
  <c r="AB33" i="5" s="1"/>
  <c r="AB158" i="5" s="1"/>
  <c r="AC33" i="5" s="1"/>
  <c r="AC158" i="5" s="1"/>
  <c r="AD33" i="5" s="1"/>
  <c r="AD158" i="5" s="1"/>
  <c r="AE33" i="5" s="1"/>
  <c r="AE158" i="5" s="1"/>
  <c r="AF33" i="5" s="1"/>
  <c r="AF158" i="5" s="1"/>
  <c r="AG33" i="5" s="1"/>
  <c r="AG158" i="5" s="1"/>
  <c r="AH33" i="5" s="1"/>
  <c r="AH158" i="5" s="1"/>
  <c r="AI33" i="5" s="1"/>
  <c r="AI158" i="5" s="1"/>
  <c r="AJ33" i="5" s="1"/>
  <c r="AJ158" i="5" s="1"/>
  <c r="AK33" i="5" s="1"/>
  <c r="AK158" i="5" s="1"/>
  <c r="AL33" i="5" s="1"/>
  <c r="AL158" i="5" s="1"/>
  <c r="AM33" i="5" s="1"/>
  <c r="AM158" i="5" s="1"/>
  <c r="AN33" i="5" s="1"/>
  <c r="AN158" i="5" s="1"/>
  <c r="AO33" i="5" s="1"/>
  <c r="AO158" i="5" s="1"/>
  <c r="AP33" i="5" s="1"/>
  <c r="AP158" i="5" s="1"/>
  <c r="AQ33" i="5" s="1"/>
  <c r="AQ158" i="5" s="1"/>
  <c r="AR33" i="5" s="1"/>
  <c r="AR158" i="5" s="1"/>
  <c r="AS33" i="5" s="1"/>
  <c r="AS158" i="5" s="1"/>
  <c r="AT33" i="5" s="1"/>
  <c r="AT158" i="5" s="1"/>
  <c r="AU33" i="5" s="1"/>
  <c r="AU158" i="5" s="1"/>
  <c r="AV33" i="5" s="1"/>
  <c r="AV158" i="5" s="1"/>
  <c r="AW33" i="5" s="1"/>
  <c r="AW158" i="5" s="1"/>
  <c r="AX33" i="5" s="1"/>
  <c r="AX158" i="5" s="1"/>
  <c r="AY33" i="5" s="1"/>
  <c r="AY158" i="5" s="1"/>
  <c r="AZ33" i="5" s="1"/>
  <c r="AZ158" i="5" s="1"/>
  <c r="BA33" i="5" s="1"/>
  <c r="BA158" i="5" s="1"/>
  <c r="BB33" i="5" s="1"/>
  <c r="BB158" i="5" s="1"/>
  <c r="BC33" i="5" s="1"/>
  <c r="BC158" i="5" s="1"/>
  <c r="BD33" i="5" s="1"/>
  <c r="BD158" i="5" s="1"/>
  <c r="BE33" i="5" s="1"/>
  <c r="BE158" i="5" s="1"/>
  <c r="BF33" i="5" s="1"/>
  <c r="BF158" i="5" s="1"/>
  <c r="BG33" i="5" s="1"/>
  <c r="BG158" i="5" s="1"/>
  <c r="BH33" i="5" s="1"/>
  <c r="BH158" i="5" s="1"/>
  <c r="BI33" i="5" s="1"/>
  <c r="BI158" i="5" s="1"/>
  <c r="BJ33" i="5" s="1"/>
  <c r="BJ158" i="5" s="1"/>
  <c r="BK33" i="5" s="1"/>
  <c r="BK158" i="5" s="1"/>
  <c r="BL33" i="5" s="1"/>
  <c r="BL158" i="5" s="1"/>
  <c r="BM33" i="5" s="1"/>
  <c r="BM158" i="5" s="1"/>
  <c r="BN33" i="5" s="1"/>
  <c r="BN158" i="5" s="1"/>
  <c r="BL22" i="7" a="1"/>
  <c r="BL22" i="7" s="1"/>
  <c r="BD22" i="7" a="1"/>
  <c r="BD22" i="7" s="1"/>
  <c r="AV22" i="7" a="1"/>
  <c r="AV22" i="7" s="1"/>
  <c r="AN22" i="7" a="1"/>
  <c r="AN22" i="7" s="1"/>
  <c r="AF22" i="7" a="1"/>
  <c r="AF22" i="7" s="1"/>
  <c r="X22" i="7" a="1"/>
  <c r="X22" i="7" s="1"/>
  <c r="P22" i="7" a="1"/>
  <c r="P22" i="7" s="1"/>
  <c r="H22" i="7" a="1"/>
  <c r="H22" i="7" s="1"/>
  <c r="J44" i="6"/>
  <c r="Q348" i="5"/>
  <c r="R223" i="5" s="1"/>
  <c r="R348" i="5" s="1"/>
  <c r="S223" i="5" s="1"/>
  <c r="S348" i="5" s="1"/>
  <c r="T223" i="5" s="1"/>
  <c r="T348" i="5" s="1"/>
  <c r="U223" i="5" s="1"/>
  <c r="U348" i="5" s="1"/>
  <c r="V223" i="5" s="1"/>
  <c r="V348" i="5" s="1"/>
  <c r="W223" i="5" s="1"/>
  <c r="W348" i="5" s="1"/>
  <c r="X223" i="5" s="1"/>
  <c r="X348" i="5" s="1"/>
  <c r="Y223" i="5" s="1"/>
  <c r="Y348" i="5" s="1"/>
  <c r="Z223" i="5" s="1"/>
  <c r="Z348" i="5" s="1"/>
  <c r="AA223" i="5" s="1"/>
  <c r="AA348" i="5" s="1"/>
  <c r="AB223" i="5" s="1"/>
  <c r="AB348" i="5" s="1"/>
  <c r="AC223" i="5" s="1"/>
  <c r="AC348" i="5" s="1"/>
  <c r="AD223" i="5" s="1"/>
  <c r="AD348" i="5" s="1"/>
  <c r="AE223" i="5" s="1"/>
  <c r="AE348" i="5" s="1"/>
  <c r="AF223" i="5" s="1"/>
  <c r="AF348" i="5" s="1"/>
  <c r="AG223" i="5" s="1"/>
  <c r="AG348" i="5" s="1"/>
  <c r="AH223" i="5" s="1"/>
  <c r="AH348" i="5" s="1"/>
  <c r="AI223" i="5" s="1"/>
  <c r="AI348" i="5" s="1"/>
  <c r="AJ223" i="5" s="1"/>
  <c r="AJ348" i="5" s="1"/>
  <c r="AK223" i="5" s="1"/>
  <c r="AK348" i="5" s="1"/>
  <c r="AL223" i="5" s="1"/>
  <c r="AL348" i="5" s="1"/>
  <c r="AM223" i="5" s="1"/>
  <c r="AM348" i="5" s="1"/>
  <c r="AN223" i="5" s="1"/>
  <c r="AN348" i="5" s="1"/>
  <c r="AO223" i="5" s="1"/>
  <c r="AO348" i="5" s="1"/>
  <c r="AP223" i="5" s="1"/>
  <c r="AP348" i="5" s="1"/>
  <c r="AQ223" i="5" s="1"/>
  <c r="AQ348" i="5" s="1"/>
  <c r="AR223" i="5" s="1"/>
  <c r="AR348" i="5" s="1"/>
  <c r="AS223" i="5" s="1"/>
  <c r="AS348" i="5" s="1"/>
  <c r="AT223" i="5" s="1"/>
  <c r="AT348" i="5" s="1"/>
  <c r="AU223" i="5" s="1"/>
  <c r="AU348" i="5" s="1"/>
  <c r="AV223" i="5" s="1"/>
  <c r="AV348" i="5" s="1"/>
  <c r="AW223" i="5" s="1"/>
  <c r="AW348" i="5" s="1"/>
  <c r="AX223" i="5" s="1"/>
  <c r="AX348" i="5" s="1"/>
  <c r="AY223" i="5" s="1"/>
  <c r="AY348" i="5" s="1"/>
  <c r="AZ223" i="5" s="1"/>
  <c r="AZ348" i="5" s="1"/>
  <c r="BA223" i="5" s="1"/>
  <c r="BA348" i="5" s="1"/>
  <c r="BB223" i="5" s="1"/>
  <c r="BB348" i="5" s="1"/>
  <c r="BC223" i="5" s="1"/>
  <c r="BC348" i="5" s="1"/>
  <c r="BD223" i="5" s="1"/>
  <c r="BD348" i="5" s="1"/>
  <c r="BE223" i="5" s="1"/>
  <c r="BE348" i="5" s="1"/>
  <c r="BF223" i="5" s="1"/>
  <c r="BF348" i="5" s="1"/>
  <c r="BG223" i="5" s="1"/>
  <c r="BG348" i="5" s="1"/>
  <c r="BH223" i="5" s="1"/>
  <c r="BH348" i="5" s="1"/>
  <c r="BI223" i="5" s="1"/>
  <c r="BI348" i="5" s="1"/>
  <c r="BJ223" i="5" s="1"/>
  <c r="BJ348" i="5" s="1"/>
  <c r="BK223" i="5" s="1"/>
  <c r="BK348" i="5" s="1"/>
  <c r="BL223" i="5" s="1"/>
  <c r="BL348" i="5" s="1"/>
  <c r="BM223" i="5" s="1"/>
  <c r="BM348" i="5" s="1"/>
  <c r="BN223" i="5" s="1"/>
  <c r="BN348" i="5" s="1"/>
  <c r="AQ22" i="7" a="1"/>
  <c r="AQ22" i="7" s="1"/>
  <c r="K22" i="7" a="1"/>
  <c r="K22" i="7" s="1"/>
  <c r="BF22" i="7" a="1"/>
  <c r="BF22" i="7" s="1"/>
  <c r="BU740" i="5" a="1"/>
  <c r="BU740" i="5" s="1"/>
  <c r="BK22" i="7" a="1"/>
  <c r="BK22" i="7" s="1"/>
  <c r="AU22" i="7" a="1"/>
  <c r="AU22" i="7" s="1"/>
  <c r="AM22" i="7" a="1"/>
  <c r="AM22" i="7" s="1"/>
  <c r="AE22" i="7" a="1"/>
  <c r="AE22" i="7" s="1"/>
  <c r="W22" i="7" a="1"/>
  <c r="W22" i="7" s="1"/>
  <c r="O22" i="7" a="1"/>
  <c r="O22" i="7" s="1"/>
  <c r="L36" i="6" l="1"/>
  <c r="G602" i="5"/>
  <c r="H20" i="5"/>
  <c r="K36" i="6"/>
  <c r="M36" i="6"/>
  <c r="N36" i="6"/>
  <c r="BW771" i="5"/>
  <c r="BW766" i="5" a="1"/>
  <c r="BW766" i="5" s="1"/>
  <c r="BW764" i="5" a="1"/>
  <c r="BW764" i="5" s="1"/>
  <c r="BW762" i="5" a="1"/>
  <c r="BW762" i="5" s="1"/>
  <c r="BW760" i="5" a="1"/>
  <c r="BW760" i="5" s="1"/>
  <c r="BW765" i="5" a="1"/>
  <c r="BW765" i="5" s="1"/>
  <c r="BW761" i="5" a="1"/>
  <c r="BW761" i="5" s="1"/>
  <c r="BW767" i="5" a="1"/>
  <c r="BW767" i="5" s="1"/>
  <c r="BW745" i="5" a="1"/>
  <c r="BW745" i="5" s="1"/>
  <c r="BW743" i="5" a="1"/>
  <c r="BW743" i="5" s="1"/>
  <c r="BW741" i="5" a="1"/>
  <c r="BW741" i="5" s="1"/>
  <c r="BW748" i="5" a="1"/>
  <c r="BW748" i="5" s="1"/>
  <c r="BW763" i="5" a="1"/>
  <c r="BW763" i="5" s="1"/>
  <c r="BW746" i="5" a="1"/>
  <c r="BW746" i="5" s="1"/>
  <c r="BW747" i="5" a="1"/>
  <c r="BW747" i="5" s="1"/>
  <c r="BW742" i="5" a="1"/>
  <c r="BW742" i="5" s="1"/>
  <c r="BW744" i="5" a="1"/>
  <c r="BW744" i="5" s="1"/>
  <c r="BW610" i="5"/>
  <c r="BX611" i="5" s="1"/>
  <c r="BY612" i="5" s="1"/>
  <c r="BZ613" i="5" s="1"/>
  <c r="BW740" i="5" a="1"/>
  <c r="BW740" i="5" s="1"/>
  <c r="BW627" i="5"/>
  <c r="BW675" i="5" a="1"/>
  <c r="BW675" i="5" s="1"/>
  <c r="BX7" i="5"/>
  <c r="BW6" i="5"/>
  <c r="V63" i="4"/>
  <c r="O36" i="6"/>
  <c r="BV740" i="5" a="1"/>
  <c r="BV740" i="5" s="1"/>
  <c r="G605" i="5"/>
  <c r="H27" i="5"/>
  <c r="H30" i="5" s="1"/>
  <c r="BX767" i="5" l="1" a="1"/>
  <c r="BX767" i="5" s="1"/>
  <c r="BX765" i="5" a="1"/>
  <c r="BX765" i="5" s="1"/>
  <c r="BX771" i="5"/>
  <c r="BX764" i="5" a="1"/>
  <c r="BX764" i="5" s="1"/>
  <c r="BX762" i="5" a="1"/>
  <c r="BX762" i="5" s="1"/>
  <c r="BX761" i="5" a="1"/>
  <c r="BX761" i="5" s="1"/>
  <c r="BX749" i="5" a="1"/>
  <c r="BX749" i="5" s="1"/>
  <c r="BX744" i="5" a="1"/>
  <c r="BX744" i="5" s="1"/>
  <c r="BX742" i="5" a="1"/>
  <c r="BX742" i="5" s="1"/>
  <c r="BX748" i="5" a="1"/>
  <c r="BX748" i="5" s="1"/>
  <c r="BX760" i="5" a="1"/>
  <c r="BX760" i="5" s="1"/>
  <c r="BX766" i="5" a="1"/>
  <c r="BX766" i="5" s="1"/>
  <c r="BX745" i="5" a="1"/>
  <c r="BX745" i="5" s="1"/>
  <c r="BX675" i="5" a="1"/>
  <c r="BX675" i="5" s="1"/>
  <c r="BX747" i="5" a="1"/>
  <c r="BX747" i="5" s="1"/>
  <c r="BX743" i="5" a="1"/>
  <c r="BX743" i="5" s="1"/>
  <c r="BX763" i="5" a="1"/>
  <c r="BX763" i="5" s="1"/>
  <c r="BX746" i="5" a="1"/>
  <c r="BX746" i="5" s="1"/>
  <c r="BX610" i="5"/>
  <c r="BY611" i="5" s="1"/>
  <c r="BZ612" i="5" s="1"/>
  <c r="BX741" i="5" a="1"/>
  <c r="BX741" i="5" s="1"/>
  <c r="BX627" i="5"/>
  <c r="BY7" i="5"/>
  <c r="BX6" i="5"/>
  <c r="J36" i="6"/>
  <c r="H605" i="5"/>
  <c r="I27" i="5"/>
  <c r="I30" i="5" s="1"/>
  <c r="H633" i="5"/>
  <c r="G633" i="5"/>
  <c r="G610" i="5"/>
  <c r="G629" i="5"/>
  <c r="G635" i="5" s="1"/>
  <c r="BY767" i="5" l="1" a="1"/>
  <c r="BY767" i="5" s="1"/>
  <c r="BY765" i="5" a="1"/>
  <c r="BY765" i="5" s="1"/>
  <c r="BY761" i="5" a="1"/>
  <c r="BY761" i="5" s="1"/>
  <c r="BY766" i="5" a="1"/>
  <c r="BY766" i="5" s="1"/>
  <c r="BY763" i="5" a="1"/>
  <c r="BY763" i="5" s="1"/>
  <c r="BY771" i="5"/>
  <c r="BY744" i="5" a="1"/>
  <c r="BY744" i="5" s="1"/>
  <c r="BY747" i="5" a="1"/>
  <c r="BY747" i="5" s="1"/>
  <c r="BY742" i="5" a="1"/>
  <c r="BY742" i="5" s="1"/>
  <c r="BY741" i="5" a="1"/>
  <c r="BY741" i="5" s="1"/>
  <c r="BY740" i="5" a="1"/>
  <c r="BY740" i="5" s="1"/>
  <c r="BY748" i="5" a="1"/>
  <c r="BY748" i="5" s="1"/>
  <c r="BY746" i="5" a="1"/>
  <c r="BY746" i="5" s="1"/>
  <c r="BY745" i="5" a="1"/>
  <c r="BY745" i="5" s="1"/>
  <c r="BY743" i="5" a="1"/>
  <c r="BY743" i="5" s="1"/>
  <c r="BY764" i="5" a="1"/>
  <c r="BY764" i="5" s="1"/>
  <c r="BY749" i="5" a="1"/>
  <c r="BY749" i="5" s="1"/>
  <c r="BY750" i="5" a="1"/>
  <c r="BY750" i="5" s="1"/>
  <c r="BY762" i="5" a="1"/>
  <c r="BY762" i="5" s="1"/>
  <c r="BY675" i="5" a="1"/>
  <c r="BY675" i="5" s="1"/>
  <c r="BY627" i="5"/>
  <c r="BY610" i="5"/>
  <c r="BZ611" i="5" s="1"/>
  <c r="BZ7" i="5"/>
  <c r="BY6" i="5"/>
  <c r="I605" i="5"/>
  <c r="J27" i="5"/>
  <c r="J30" i="5" s="1"/>
  <c r="I633" i="5"/>
  <c r="G760" i="5" a="1"/>
  <c r="G760" i="5" s="1"/>
  <c r="G770" i="5" s="1"/>
  <c r="G771" i="5" s="1"/>
  <c r="G740" i="5" a="1"/>
  <c r="G740" i="5" s="1"/>
  <c r="G756" i="5" s="1"/>
  <c r="G757" i="5" s="1"/>
  <c r="G720" i="5" a="1"/>
  <c r="G720" i="5" s="1"/>
  <c r="G736" i="5" s="1"/>
  <c r="G737" i="5" s="1"/>
  <c r="G775" i="5" s="1" a="1"/>
  <c r="G775" i="5" s="1"/>
  <c r="G639" i="5"/>
  <c r="H611" i="5"/>
  <c r="G603" i="5" a="1"/>
  <c r="G603" i="5" s="1"/>
  <c r="BX740" i="5" a="1"/>
  <c r="BX740" i="5" s="1"/>
  <c r="I612" i="5" l="1"/>
  <c r="H761" i="5" a="1"/>
  <c r="H761" i="5" s="1"/>
  <c r="H660" i="5"/>
  <c r="H721" i="5" a="1"/>
  <c r="H721" i="5" s="1"/>
  <c r="H741" i="5" a="1"/>
  <c r="H741" i="5" s="1"/>
  <c r="G662" i="5"/>
  <c r="G654" i="5"/>
  <c r="G652" i="5"/>
  <c r="G653" i="5"/>
  <c r="G666" i="5"/>
  <c r="G665" i="5"/>
  <c r="G664" i="5"/>
  <c r="BZ771" i="5"/>
  <c r="BZ766" i="5" a="1"/>
  <c r="BZ766" i="5" s="1"/>
  <c r="BZ764" i="5" a="1"/>
  <c r="BZ764" i="5" s="1"/>
  <c r="BZ767" i="5" a="1"/>
  <c r="BZ767" i="5" s="1"/>
  <c r="BZ762" i="5" a="1"/>
  <c r="BZ762" i="5" s="1"/>
  <c r="BZ751" i="5" a="1"/>
  <c r="BZ751" i="5" s="1"/>
  <c r="BZ747" i="5" a="1"/>
  <c r="BZ747" i="5" s="1"/>
  <c r="BZ745" i="5" a="1"/>
  <c r="BZ745" i="5" s="1"/>
  <c r="BZ743" i="5" a="1"/>
  <c r="BZ743" i="5" s="1"/>
  <c r="BZ741" i="5" a="1"/>
  <c r="BZ741" i="5" s="1"/>
  <c r="BZ749" i="5" a="1"/>
  <c r="BZ749" i="5" s="1"/>
  <c r="BZ763" i="5" a="1"/>
  <c r="BZ763" i="5" s="1"/>
  <c r="BZ744" i="5" a="1"/>
  <c r="BZ744" i="5" s="1"/>
  <c r="BZ765" i="5" a="1"/>
  <c r="BZ765" i="5" s="1"/>
  <c r="BZ750" i="5" a="1"/>
  <c r="BZ750" i="5" s="1"/>
  <c r="BZ761" i="5" a="1"/>
  <c r="BZ761" i="5" s="1"/>
  <c r="BZ742" i="5" a="1"/>
  <c r="BZ742" i="5" s="1"/>
  <c r="BZ748" i="5" a="1"/>
  <c r="BZ748" i="5" s="1"/>
  <c r="BZ746" i="5" a="1"/>
  <c r="BZ746" i="5" s="1"/>
  <c r="BZ675" i="5" a="1"/>
  <c r="BZ675" i="5" s="1"/>
  <c r="BZ627" i="5"/>
  <c r="BZ610" i="5"/>
  <c r="BZ760" i="5" s="1" a="1"/>
  <c r="BZ760" i="5" s="1"/>
  <c r="BZ6" i="5"/>
  <c r="BY760" i="5" a="1"/>
  <c r="BY760" i="5" s="1"/>
  <c r="J605" i="5"/>
  <c r="K27" i="5"/>
  <c r="K30" i="5" s="1"/>
  <c r="G607" i="5"/>
  <c r="G604" i="5"/>
  <c r="G631" i="5"/>
  <c r="G661" i="5"/>
  <c r="G659" i="5" s="1"/>
  <c r="G606" i="5"/>
  <c r="K605" i="5" l="1"/>
  <c r="L27" i="5"/>
  <c r="L30" i="5" s="1"/>
  <c r="BZ740" i="5" a="1"/>
  <c r="BZ740" i="5" s="1"/>
  <c r="K633" i="5"/>
  <c r="O55" i="4"/>
  <c r="G632" i="5"/>
  <c r="G649" i="5"/>
  <c r="J633" i="5"/>
  <c r="G663" i="5"/>
  <c r="J613" i="5"/>
  <c r="I742" i="5" a="1"/>
  <c r="I742" i="5" s="1"/>
  <c r="I722" i="5" a="1"/>
  <c r="I722" i="5" s="1"/>
  <c r="I762" i="5" a="1"/>
  <c r="I762" i="5" s="1"/>
  <c r="H24" i="5" l="1" a="1"/>
  <c r="H24" i="5" s="1"/>
  <c r="H25" i="5" s="1"/>
  <c r="H641" i="5"/>
  <c r="K614" i="5"/>
  <c r="J743" i="5" a="1"/>
  <c r="J743" i="5" s="1"/>
  <c r="J763" i="5" a="1"/>
  <c r="J763" i="5" s="1"/>
  <c r="J723" i="5" a="1"/>
  <c r="J723" i="5" s="1"/>
  <c r="G673" i="5"/>
  <c r="L605" i="5"/>
  <c r="M27" i="5"/>
  <c r="M30" i="5" s="1"/>
  <c r="L633" i="5"/>
  <c r="G650" i="5"/>
  <c r="G687" i="5" l="1"/>
  <c r="G677" i="5"/>
  <c r="G686" i="5"/>
  <c r="G685" i="5" s="1"/>
  <c r="L615" i="5"/>
  <c r="K688" i="5"/>
  <c r="K764" i="5" a="1"/>
  <c r="K764" i="5" s="1"/>
  <c r="K744" i="5" a="1"/>
  <c r="K744" i="5" s="1"/>
  <c r="K724" i="5" a="1"/>
  <c r="K724" i="5" s="1"/>
  <c r="M605" i="5"/>
  <c r="N27" i="5"/>
  <c r="N30" i="5" s="1"/>
  <c r="M633" i="5"/>
  <c r="H602" i="5"/>
  <c r="I20" i="5"/>
  <c r="H610" i="5" l="1"/>
  <c r="H629" i="5"/>
  <c r="H635" i="5" s="1"/>
  <c r="G684" i="5"/>
  <c r="G683" i="5" s="1"/>
  <c r="N605" i="5"/>
  <c r="O27" i="5"/>
  <c r="O30" i="5" s="1"/>
  <c r="M616" i="5"/>
  <c r="L765" i="5" a="1"/>
  <c r="L765" i="5" s="1"/>
  <c r="L745" i="5" a="1"/>
  <c r="L745" i="5" s="1"/>
  <c r="L725" i="5" a="1"/>
  <c r="L725" i="5" s="1"/>
  <c r="N633" i="5"/>
  <c r="G681" i="5" l="1"/>
  <c r="N617" i="5"/>
  <c r="M766" i="5" a="1"/>
  <c r="M766" i="5" s="1"/>
  <c r="M726" i="5" a="1"/>
  <c r="M726" i="5" s="1"/>
  <c r="M746" i="5" a="1"/>
  <c r="M746" i="5" s="1"/>
  <c r="O605" i="5"/>
  <c r="P27" i="5"/>
  <c r="P30" i="5" s="1"/>
  <c r="I611" i="5"/>
  <c r="H720" i="5" a="1"/>
  <c r="H720" i="5" s="1"/>
  <c r="H736" i="5" s="1"/>
  <c r="H737" i="5" s="1"/>
  <c r="H775" i="5" s="1" a="1"/>
  <c r="H775" i="5" s="1"/>
  <c r="H603" i="5" a="1"/>
  <c r="H603" i="5" s="1"/>
  <c r="H639" i="5"/>
  <c r="H740" i="5" a="1"/>
  <c r="H740" i="5" s="1"/>
  <c r="H756" i="5" s="1"/>
  <c r="H757" i="5" s="1"/>
  <c r="H760" i="5" a="1"/>
  <c r="H760" i="5" s="1"/>
  <c r="H770" i="5" s="1"/>
  <c r="H771" i="5" s="1"/>
  <c r="P605" i="5" l="1"/>
  <c r="Q27" i="5"/>
  <c r="Q30" i="5" s="1"/>
  <c r="O618" i="5"/>
  <c r="N727" i="5" a="1"/>
  <c r="N727" i="5" s="1"/>
  <c r="N747" i="5" a="1"/>
  <c r="N747" i="5" s="1"/>
  <c r="N767" i="5" a="1"/>
  <c r="N767" i="5" s="1"/>
  <c r="P633" i="5"/>
  <c r="H653" i="5"/>
  <c r="H654" i="5"/>
  <c r="H665" i="5"/>
  <c r="H666" i="5"/>
  <c r="H664" i="5"/>
  <c r="H663" i="5" s="1"/>
  <c r="H662" i="5"/>
  <c r="H640" i="5"/>
  <c r="H642" i="5" s="1"/>
  <c r="H647" i="5" s="1"/>
  <c r="H646" i="5" s="1"/>
  <c r="H607" i="5"/>
  <c r="H604" i="5"/>
  <c r="H631" i="5"/>
  <c r="H661" i="5"/>
  <c r="H659" i="5" s="1"/>
  <c r="H606" i="5"/>
  <c r="J612" i="5"/>
  <c r="I741" i="5" a="1"/>
  <c r="I741" i="5" s="1"/>
  <c r="I660" i="5"/>
  <c r="I761" i="5" a="1"/>
  <c r="I761" i="5" s="1"/>
  <c r="I721" i="5" a="1"/>
  <c r="I721" i="5" s="1"/>
  <c r="O633" i="5"/>
  <c r="G690" i="5"/>
  <c r="H632" i="5" l="1"/>
  <c r="H649" i="5"/>
  <c r="P619" i="5"/>
  <c r="O728" i="5" a="1"/>
  <c r="O728" i="5" s="1"/>
  <c r="O768" i="5" a="1"/>
  <c r="O768" i="5" s="1"/>
  <c r="O748" i="5" a="1"/>
  <c r="O748" i="5" s="1"/>
  <c r="G715" i="5"/>
  <c r="Q605" i="5"/>
  <c r="R27" i="5"/>
  <c r="R30" i="5" s="1"/>
  <c r="K613" i="5"/>
  <c r="J742" i="5" a="1"/>
  <c r="J742" i="5" s="1"/>
  <c r="J722" i="5" a="1"/>
  <c r="J722" i="5" s="1"/>
  <c r="J762" i="5" a="1"/>
  <c r="J762" i="5" s="1"/>
  <c r="H673" i="5"/>
  <c r="Q633" i="5"/>
  <c r="G779" i="5" l="1"/>
  <c r="G778" i="5" s="1"/>
  <c r="Q620" i="5"/>
  <c r="P729" i="5" a="1"/>
  <c r="P729" i="5" s="1"/>
  <c r="P749" i="5" a="1"/>
  <c r="P749" i="5" s="1"/>
  <c r="H687" i="5"/>
  <c r="R605" i="5"/>
  <c r="S27" i="5"/>
  <c r="S30" i="5" s="1"/>
  <c r="R633" i="5"/>
  <c r="H650" i="5"/>
  <c r="L614" i="5"/>
  <c r="K763" i="5" a="1"/>
  <c r="K763" i="5" s="1"/>
  <c r="K743" i="5" a="1"/>
  <c r="K743" i="5" s="1"/>
  <c r="K723" i="5" a="1"/>
  <c r="K723" i="5" s="1"/>
  <c r="I24" i="5" a="1"/>
  <c r="I24" i="5" s="1"/>
  <c r="I25" i="5" s="1"/>
  <c r="I641" i="5"/>
  <c r="I602" i="5" l="1"/>
  <c r="J20" i="5"/>
  <c r="R621" i="5"/>
  <c r="Q730" i="5" a="1"/>
  <c r="Q730" i="5" s="1"/>
  <c r="Q750" i="5" a="1"/>
  <c r="Q750" i="5" s="1"/>
  <c r="H677" i="5"/>
  <c r="H686" i="5"/>
  <c r="H685" i="5" s="1"/>
  <c r="M615" i="5"/>
  <c r="L724" i="5" a="1"/>
  <c r="L724" i="5" s="1"/>
  <c r="L744" i="5" a="1"/>
  <c r="L744" i="5" s="1"/>
  <c r="L764" i="5" a="1"/>
  <c r="L764" i="5" s="1"/>
  <c r="L688" i="5"/>
  <c r="S605" i="5"/>
  <c r="T27" i="5"/>
  <c r="T30" i="5" s="1"/>
  <c r="N616" i="5" l="1"/>
  <c r="M725" i="5" a="1"/>
  <c r="M725" i="5" s="1"/>
  <c r="M745" i="5" a="1"/>
  <c r="M745" i="5" s="1"/>
  <c r="M765" i="5" a="1"/>
  <c r="M765" i="5" s="1"/>
  <c r="T605" i="5"/>
  <c r="T633" i="5" s="1"/>
  <c r="U27" i="5"/>
  <c r="U30" i="5" s="1"/>
  <c r="S622" i="5"/>
  <c r="R731" i="5" a="1"/>
  <c r="R731" i="5" s="1"/>
  <c r="R751" i="5" a="1"/>
  <c r="R751" i="5" s="1"/>
  <c r="S633" i="5"/>
  <c r="H684" i="5"/>
  <c r="H683" i="5" s="1"/>
  <c r="I610" i="5"/>
  <c r="I629" i="5"/>
  <c r="I635" i="5" s="1"/>
  <c r="U605" i="5" l="1"/>
  <c r="V27" i="5"/>
  <c r="V30" i="5" s="1"/>
  <c r="J611" i="5"/>
  <c r="I603" i="5" a="1"/>
  <c r="I603" i="5" s="1"/>
  <c r="I740" i="5" a="1"/>
  <c r="I740" i="5" s="1"/>
  <c r="I756" i="5" s="1"/>
  <c r="I757" i="5" s="1"/>
  <c r="I760" i="5" a="1"/>
  <c r="I760" i="5" s="1"/>
  <c r="I770" i="5" s="1"/>
  <c r="I771" i="5" s="1"/>
  <c r="I720" i="5" a="1"/>
  <c r="I720" i="5" s="1"/>
  <c r="I736" i="5" s="1"/>
  <c r="I737" i="5" s="1"/>
  <c r="I775" i="5" s="1" a="1"/>
  <c r="I775" i="5" s="1"/>
  <c r="H681" i="5"/>
  <c r="U633" i="5"/>
  <c r="T623" i="5"/>
  <c r="S752" i="5" a="1"/>
  <c r="S752" i="5" s="1"/>
  <c r="S732" i="5" a="1"/>
  <c r="S732" i="5" s="1"/>
  <c r="O617" i="5"/>
  <c r="N766" i="5" a="1"/>
  <c r="N766" i="5" s="1"/>
  <c r="N746" i="5" a="1"/>
  <c r="N746" i="5" s="1"/>
  <c r="N726" i="5" a="1"/>
  <c r="N726" i="5" s="1"/>
  <c r="H690" i="5" l="1"/>
  <c r="I640" i="5"/>
  <c r="I642" i="5" s="1"/>
  <c r="I647" i="5" s="1"/>
  <c r="I646" i="5" s="1"/>
  <c r="I604" i="5"/>
  <c r="I607" i="5"/>
  <c r="I661" i="5"/>
  <c r="I659" i="5" s="1"/>
  <c r="I631" i="5"/>
  <c r="I606" i="5"/>
  <c r="I639" i="5"/>
  <c r="K612" i="5"/>
  <c r="J741" i="5" a="1"/>
  <c r="J741" i="5" s="1"/>
  <c r="J761" i="5" a="1"/>
  <c r="J761" i="5" s="1"/>
  <c r="J660" i="5"/>
  <c r="J721" i="5" a="1"/>
  <c r="J721" i="5" s="1"/>
  <c r="P618" i="5"/>
  <c r="O767" i="5" a="1"/>
  <c r="O767" i="5" s="1"/>
  <c r="O747" i="5" a="1"/>
  <c r="O747" i="5" s="1"/>
  <c r="O727" i="5" a="1"/>
  <c r="O727" i="5" s="1"/>
  <c r="V605" i="5"/>
  <c r="W27" i="5"/>
  <c r="W30" i="5" s="1"/>
  <c r="T753" i="5" a="1"/>
  <c r="T753" i="5" s="1"/>
  <c r="T733" i="5" a="1"/>
  <c r="T733" i="5" s="1"/>
  <c r="U624" i="5"/>
  <c r="W605" i="5" l="1"/>
  <c r="X27" i="5"/>
  <c r="X30" i="5" s="1"/>
  <c r="U734" i="5" a="1"/>
  <c r="U734" i="5" s="1"/>
  <c r="U754" i="5" a="1"/>
  <c r="U754" i="5" s="1"/>
  <c r="I653" i="5"/>
  <c r="I654" i="5"/>
  <c r="I666" i="5"/>
  <c r="I665" i="5"/>
  <c r="I664" i="5"/>
  <c r="I662" i="5"/>
  <c r="H715" i="5"/>
  <c r="I632" i="5"/>
  <c r="I649" i="5"/>
  <c r="W633" i="5"/>
  <c r="Q619" i="5"/>
  <c r="P768" i="5" a="1"/>
  <c r="P768" i="5" s="1"/>
  <c r="P728" i="5" a="1"/>
  <c r="P728" i="5" s="1"/>
  <c r="P748" i="5" a="1"/>
  <c r="P748" i="5" s="1"/>
  <c r="V633" i="5"/>
  <c r="L613" i="5"/>
  <c r="K742" i="5" a="1"/>
  <c r="K742" i="5" s="1"/>
  <c r="K762" i="5" a="1"/>
  <c r="K762" i="5" s="1"/>
  <c r="K722" i="5" a="1"/>
  <c r="K722" i="5" s="1"/>
  <c r="H779" i="5" l="1"/>
  <c r="H778" i="5" s="1"/>
  <c r="R620" i="5"/>
  <c r="Q729" i="5" a="1"/>
  <c r="Q729" i="5" s="1"/>
  <c r="Q749" i="5" a="1"/>
  <c r="Q749" i="5" s="1"/>
  <c r="M614" i="5"/>
  <c r="L763" i="5" a="1"/>
  <c r="L763" i="5" s="1"/>
  <c r="L743" i="5" a="1"/>
  <c r="L743" i="5" s="1"/>
  <c r="L723" i="5" a="1"/>
  <c r="L723" i="5" s="1"/>
  <c r="I650" i="5"/>
  <c r="I663" i="5"/>
  <c r="I673" i="5" s="1"/>
  <c r="X605" i="5"/>
  <c r="Y27" i="5"/>
  <c r="Y30" i="5" s="1"/>
  <c r="J24" i="5" a="1"/>
  <c r="J24" i="5" s="1"/>
  <c r="J25" i="5" s="1"/>
  <c r="J641" i="5"/>
  <c r="X633" i="5"/>
  <c r="I687" i="5" l="1"/>
  <c r="J602" i="5"/>
  <c r="K20" i="5"/>
  <c r="S621" i="5"/>
  <c r="R750" i="5" a="1"/>
  <c r="R750" i="5" s="1"/>
  <c r="R730" i="5" a="1"/>
  <c r="R730" i="5" s="1"/>
  <c r="N615" i="5"/>
  <c r="M724" i="5" a="1"/>
  <c r="M724" i="5" s="1"/>
  <c r="M744" i="5" a="1"/>
  <c r="M744" i="5" s="1"/>
  <c r="M764" i="5" a="1"/>
  <c r="M764" i="5" s="1"/>
  <c r="M688" i="5"/>
  <c r="Y605" i="5"/>
  <c r="Z27" i="5"/>
  <c r="Z30" i="5" s="1"/>
  <c r="Y633" i="5"/>
  <c r="I677" i="5"/>
  <c r="I686" i="5"/>
  <c r="I685" i="5" s="1"/>
  <c r="T622" i="5" l="1"/>
  <c r="S731" i="5" a="1"/>
  <c r="S731" i="5" s="1"/>
  <c r="S751" i="5" a="1"/>
  <c r="S751" i="5" s="1"/>
  <c r="J610" i="5"/>
  <c r="J629" i="5"/>
  <c r="J635" i="5" s="1"/>
  <c r="Z605" i="5"/>
  <c r="AA27" i="5"/>
  <c r="AA30" i="5" s="1"/>
  <c r="O616" i="5"/>
  <c r="N725" i="5" a="1"/>
  <c r="N725" i="5" s="1"/>
  <c r="N745" i="5" a="1"/>
  <c r="N745" i="5" s="1"/>
  <c r="N765" i="5" a="1"/>
  <c r="N765" i="5" s="1"/>
  <c r="I684" i="5"/>
  <c r="I683" i="5" s="1"/>
  <c r="I681" i="5" l="1"/>
  <c r="K611" i="5"/>
  <c r="J720" i="5" a="1"/>
  <c r="J720" i="5" s="1"/>
  <c r="J736" i="5" s="1"/>
  <c r="J737" i="5" s="1"/>
  <c r="J775" i="5" s="1" a="1"/>
  <c r="J775" i="5" s="1"/>
  <c r="J740" i="5" a="1"/>
  <c r="J740" i="5" s="1"/>
  <c r="J756" i="5" s="1"/>
  <c r="J757" i="5" s="1"/>
  <c r="J760" i="5" a="1"/>
  <c r="J760" i="5" s="1"/>
  <c r="J770" i="5" s="1"/>
  <c r="J771" i="5" s="1"/>
  <c r="J603" i="5" a="1"/>
  <c r="J603" i="5" s="1"/>
  <c r="P617" i="5"/>
  <c r="O766" i="5" a="1"/>
  <c r="O766" i="5" s="1"/>
  <c r="O746" i="5" a="1"/>
  <c r="O746" i="5" s="1"/>
  <c r="O726" i="5" a="1"/>
  <c r="O726" i="5" s="1"/>
  <c r="Z633" i="5"/>
  <c r="AA605" i="5"/>
  <c r="AB27" i="5"/>
  <c r="AB30" i="5" s="1"/>
  <c r="U623" i="5"/>
  <c r="T732" i="5" a="1"/>
  <c r="T732" i="5" s="1"/>
  <c r="T752" i="5" a="1"/>
  <c r="T752" i="5" s="1"/>
  <c r="AA633" i="5" l="1"/>
  <c r="J607" i="5"/>
  <c r="J640" i="5"/>
  <c r="J642" i="5" s="1"/>
  <c r="J647" i="5" s="1"/>
  <c r="J646" i="5" s="1"/>
  <c r="J604" i="5"/>
  <c r="J631" i="5"/>
  <c r="J661" i="5"/>
  <c r="J659" i="5" s="1"/>
  <c r="J606" i="5"/>
  <c r="Q618" i="5"/>
  <c r="P727" i="5" a="1"/>
  <c r="P727" i="5" s="1"/>
  <c r="P767" i="5" a="1"/>
  <c r="P767" i="5" s="1"/>
  <c r="P747" i="5" a="1"/>
  <c r="P747" i="5" s="1"/>
  <c r="J639" i="5"/>
  <c r="U733" i="5" a="1"/>
  <c r="U733" i="5" s="1"/>
  <c r="U753" i="5" a="1"/>
  <c r="U753" i="5" s="1"/>
  <c r="V624" i="5"/>
  <c r="AB605" i="5"/>
  <c r="AC27" i="5"/>
  <c r="AC30" i="5" s="1"/>
  <c r="L612" i="5"/>
  <c r="K761" i="5" a="1"/>
  <c r="K761" i="5" s="1"/>
  <c r="K721" i="5" a="1"/>
  <c r="K721" i="5" s="1"/>
  <c r="K660" i="5"/>
  <c r="K741" i="5" a="1"/>
  <c r="K741" i="5" s="1"/>
  <c r="I690" i="5"/>
  <c r="J632" i="5" l="1"/>
  <c r="J649" i="5"/>
  <c r="R619" i="5"/>
  <c r="Q768" i="5" a="1"/>
  <c r="Q768" i="5" s="1"/>
  <c r="Q728" i="5" a="1"/>
  <c r="Q728" i="5" s="1"/>
  <c r="Q748" i="5" a="1"/>
  <c r="Q748" i="5" s="1"/>
  <c r="M613" i="5"/>
  <c r="L742" i="5" a="1"/>
  <c r="L742" i="5" s="1"/>
  <c r="L722" i="5" a="1"/>
  <c r="L722" i="5" s="1"/>
  <c r="L762" i="5" a="1"/>
  <c r="L762" i="5" s="1"/>
  <c r="AC605" i="5"/>
  <c r="AD27" i="5"/>
  <c r="AD30" i="5" s="1"/>
  <c r="V754" i="5" a="1"/>
  <c r="V754" i="5" s="1"/>
  <c r="V734" i="5" a="1"/>
  <c r="V734" i="5" s="1"/>
  <c r="I715" i="5"/>
  <c r="J653" i="5"/>
  <c r="J654" i="5"/>
  <c r="J665" i="5"/>
  <c r="J666" i="5"/>
  <c r="J664" i="5"/>
  <c r="J663" i="5" s="1"/>
  <c r="J662" i="5"/>
  <c r="AB633" i="5"/>
  <c r="J673" i="5" l="1"/>
  <c r="AD605" i="5"/>
  <c r="AD633" i="5" s="1"/>
  <c r="AE27" i="5"/>
  <c r="AE30" i="5" s="1"/>
  <c r="I779" i="5"/>
  <c r="I778" i="5" s="1"/>
  <c r="N614" i="5"/>
  <c r="M763" i="5" a="1"/>
  <c r="M763" i="5" s="1"/>
  <c r="M723" i="5" a="1"/>
  <c r="M723" i="5" s="1"/>
  <c r="M743" i="5" a="1"/>
  <c r="M743" i="5" s="1"/>
  <c r="S620" i="5"/>
  <c r="R749" i="5" a="1"/>
  <c r="R749" i="5" s="1"/>
  <c r="R729" i="5" a="1"/>
  <c r="R729" i="5" s="1"/>
  <c r="J650" i="5"/>
  <c r="AC633" i="5"/>
  <c r="K641" i="5"/>
  <c r="K24" i="5" a="1"/>
  <c r="K24" i="5" s="1"/>
  <c r="K25" i="5" s="1"/>
  <c r="AE605" i="5" l="1"/>
  <c r="AF27" i="5"/>
  <c r="AF30" i="5" s="1"/>
  <c r="AE633" i="5"/>
  <c r="K602" i="5"/>
  <c r="L20" i="5"/>
  <c r="J677" i="5"/>
  <c r="J686" i="5"/>
  <c r="T621" i="5"/>
  <c r="S730" i="5" a="1"/>
  <c r="S730" i="5" s="1"/>
  <c r="S750" i="5" a="1"/>
  <c r="S750" i="5" s="1"/>
  <c r="O615" i="5"/>
  <c r="N744" i="5" a="1"/>
  <c r="N744" i="5" s="1"/>
  <c r="N688" i="5"/>
  <c r="N764" i="5" a="1"/>
  <c r="N764" i="5" s="1"/>
  <c r="N724" i="5" a="1"/>
  <c r="N724" i="5" s="1"/>
  <c r="J687" i="5"/>
  <c r="P616" i="5" l="1"/>
  <c r="O765" i="5" a="1"/>
  <c r="O765" i="5" s="1"/>
  <c r="O745" i="5" a="1"/>
  <c r="O745" i="5" s="1"/>
  <c r="O725" i="5" a="1"/>
  <c r="O725" i="5" s="1"/>
  <c r="J685" i="5"/>
  <c r="J684" i="5"/>
  <c r="J683" i="5" s="1"/>
  <c r="K610" i="5"/>
  <c r="K629" i="5"/>
  <c r="K635" i="5" s="1"/>
  <c r="U622" i="5"/>
  <c r="T731" i="5" a="1"/>
  <c r="T731" i="5" s="1"/>
  <c r="T751" i="5" a="1"/>
  <c r="T751" i="5" s="1"/>
  <c r="AF605" i="5"/>
  <c r="AG27" i="5"/>
  <c r="AG30" i="5" s="1"/>
  <c r="AF633" i="5"/>
  <c r="J681" i="5" l="1"/>
  <c r="L611" i="5"/>
  <c r="K603" i="5" a="1"/>
  <c r="K603" i="5" s="1"/>
  <c r="K720" i="5" a="1"/>
  <c r="K720" i="5" s="1"/>
  <c r="K736" i="5" s="1"/>
  <c r="K737" i="5" s="1"/>
  <c r="K775" i="5" s="1" a="1"/>
  <c r="K775" i="5" s="1"/>
  <c r="K740" i="5" a="1"/>
  <c r="K740" i="5" s="1"/>
  <c r="K756" i="5" s="1"/>
  <c r="K757" i="5" s="1"/>
  <c r="K760" i="5" a="1"/>
  <c r="K760" i="5" s="1"/>
  <c r="K770" i="5" s="1"/>
  <c r="K771" i="5" s="1"/>
  <c r="K639" i="5"/>
  <c r="V623" i="5"/>
  <c r="U732" i="5" a="1"/>
  <c r="U732" i="5" s="1"/>
  <c r="U752" i="5" a="1"/>
  <c r="U752" i="5" s="1"/>
  <c r="AG605" i="5"/>
  <c r="AH27" i="5"/>
  <c r="AH30" i="5" s="1"/>
  <c r="AG633" i="5"/>
  <c r="Q617" i="5"/>
  <c r="P766" i="5" a="1"/>
  <c r="P766" i="5" s="1"/>
  <c r="P746" i="5" a="1"/>
  <c r="P746" i="5" s="1"/>
  <c r="P726" i="5" a="1"/>
  <c r="P726" i="5" s="1"/>
  <c r="M612" i="5" l="1"/>
  <c r="L660" i="5"/>
  <c r="L741" i="5" a="1"/>
  <c r="L741" i="5" s="1"/>
  <c r="L721" i="5" a="1"/>
  <c r="L721" i="5" s="1"/>
  <c r="L761" i="5" a="1"/>
  <c r="L761" i="5" s="1"/>
  <c r="V733" i="5" a="1"/>
  <c r="V733" i="5" s="1"/>
  <c r="V753" i="5" a="1"/>
  <c r="V753" i="5" s="1"/>
  <c r="W624" i="5"/>
  <c r="AH605" i="5"/>
  <c r="AH633" i="5" s="1"/>
  <c r="AI27" i="5"/>
  <c r="AI30" i="5" s="1"/>
  <c r="K653" i="5"/>
  <c r="K654" i="5"/>
  <c r="K666" i="5"/>
  <c r="K665" i="5"/>
  <c r="K664" i="5"/>
  <c r="K662" i="5"/>
  <c r="R618" i="5"/>
  <c r="Q767" i="5" a="1"/>
  <c r="Q767" i="5" s="1"/>
  <c r="Q747" i="5" a="1"/>
  <c r="Q747" i="5" s="1"/>
  <c r="Q727" i="5" a="1"/>
  <c r="Q727" i="5" s="1"/>
  <c r="K604" i="5"/>
  <c r="K640" i="5"/>
  <c r="K642" i="5" s="1"/>
  <c r="K647" i="5" s="1"/>
  <c r="K646" i="5" s="1"/>
  <c r="K607" i="5"/>
  <c r="K631" i="5"/>
  <c r="K661" i="5"/>
  <c r="K659" i="5" s="1"/>
  <c r="K606" i="5"/>
  <c r="J690" i="5"/>
  <c r="K632" i="5" l="1"/>
  <c r="K649" i="5"/>
  <c r="J715" i="5"/>
  <c r="K673" i="5"/>
  <c r="K687" i="5" s="1"/>
  <c r="S619" i="5"/>
  <c r="R748" i="5" a="1"/>
  <c r="R748" i="5" s="1"/>
  <c r="R768" i="5" a="1"/>
  <c r="R768" i="5" s="1"/>
  <c r="R728" i="5" a="1"/>
  <c r="R728" i="5" s="1"/>
  <c r="AI605" i="5"/>
  <c r="AI633" i="5" s="1"/>
  <c r="AJ27" i="5"/>
  <c r="AJ30" i="5" s="1"/>
  <c r="K663" i="5"/>
  <c r="W734" i="5" a="1"/>
  <c r="W734" i="5" s="1"/>
  <c r="W754" i="5" a="1"/>
  <c r="W754" i="5" s="1"/>
  <c r="N613" i="5"/>
  <c r="M742" i="5" a="1"/>
  <c r="M742" i="5" s="1"/>
  <c r="M722" i="5" a="1"/>
  <c r="M722" i="5" s="1"/>
  <c r="M762" i="5" a="1"/>
  <c r="M762" i="5" s="1"/>
  <c r="O614" i="5" l="1"/>
  <c r="N723" i="5" a="1"/>
  <c r="N723" i="5" s="1"/>
  <c r="N743" i="5" a="1"/>
  <c r="N743" i="5" s="1"/>
  <c r="N763" i="5" a="1"/>
  <c r="N763" i="5" s="1"/>
  <c r="J779" i="5"/>
  <c r="J778" i="5" s="1"/>
  <c r="AJ605" i="5"/>
  <c r="AK27" i="5"/>
  <c r="AK30" i="5" s="1"/>
  <c r="K650" i="5"/>
  <c r="AJ633" i="5"/>
  <c r="T620" i="5"/>
  <c r="S729" i="5" a="1"/>
  <c r="S729" i="5" s="1"/>
  <c r="S749" i="5" a="1"/>
  <c r="S749" i="5" s="1"/>
  <c r="L24" i="5" a="1"/>
  <c r="L24" i="5" s="1"/>
  <c r="L25" i="5" s="1"/>
  <c r="L641" i="5"/>
  <c r="AK605" i="5" l="1"/>
  <c r="AL27" i="5"/>
  <c r="AL30" i="5" s="1"/>
  <c r="L602" i="5"/>
  <c r="M20" i="5"/>
  <c r="U621" i="5"/>
  <c r="T750" i="5" a="1"/>
  <c r="T750" i="5" s="1"/>
  <c r="T730" i="5" a="1"/>
  <c r="T730" i="5" s="1"/>
  <c r="AK633" i="5"/>
  <c r="K677" i="5"/>
  <c r="K686" i="5"/>
  <c r="K685" i="5" s="1"/>
  <c r="P615" i="5"/>
  <c r="O688" i="5"/>
  <c r="O764" i="5" a="1"/>
  <c r="O764" i="5" s="1"/>
  <c r="O744" i="5" a="1"/>
  <c r="O744" i="5" s="1"/>
  <c r="O724" i="5" a="1"/>
  <c r="O724" i="5" s="1"/>
  <c r="V622" i="5" l="1"/>
  <c r="U731" i="5" a="1"/>
  <c r="U731" i="5" s="1"/>
  <c r="U751" i="5" a="1"/>
  <c r="U751" i="5" s="1"/>
  <c r="Q616" i="5"/>
  <c r="P765" i="5" a="1"/>
  <c r="P765" i="5" s="1"/>
  <c r="P725" i="5" a="1"/>
  <c r="P725" i="5" s="1"/>
  <c r="P745" i="5" a="1"/>
  <c r="P745" i="5" s="1"/>
  <c r="L610" i="5"/>
  <c r="L629" i="5"/>
  <c r="L635" i="5" s="1"/>
  <c r="K684" i="5"/>
  <c r="K683" i="5" s="1"/>
  <c r="AL605" i="5"/>
  <c r="AM27" i="5"/>
  <c r="AM30" i="5" s="1"/>
  <c r="AL633" i="5"/>
  <c r="R617" i="5" l="1"/>
  <c r="Q766" i="5" a="1"/>
  <c r="Q766" i="5" s="1"/>
  <c r="Q746" i="5" a="1"/>
  <c r="Q746" i="5" s="1"/>
  <c r="Q726" i="5" a="1"/>
  <c r="Q726" i="5" s="1"/>
  <c r="AM605" i="5"/>
  <c r="AN27" i="5"/>
  <c r="AN30" i="5" s="1"/>
  <c r="K681" i="5"/>
  <c r="M611" i="5"/>
  <c r="L720" i="5" a="1"/>
  <c r="L720" i="5" s="1"/>
  <c r="L736" i="5" s="1"/>
  <c r="L737" i="5" s="1"/>
  <c r="L775" i="5" s="1" a="1"/>
  <c r="L775" i="5" s="1"/>
  <c r="L603" i="5" a="1"/>
  <c r="L603" i="5" s="1"/>
  <c r="L760" i="5" a="1"/>
  <c r="L760" i="5" s="1"/>
  <c r="L770" i="5" s="1"/>
  <c r="L771" i="5" s="1"/>
  <c r="L639" i="5"/>
  <c r="L740" i="5" a="1"/>
  <c r="L740" i="5" s="1"/>
  <c r="L756" i="5" s="1"/>
  <c r="L757" i="5" s="1"/>
  <c r="W623" i="5"/>
  <c r="V752" i="5" a="1"/>
  <c r="V752" i="5" s="1"/>
  <c r="V732" i="5" a="1"/>
  <c r="V732" i="5" s="1"/>
  <c r="K690" i="5" l="1"/>
  <c r="K715" i="5" s="1"/>
  <c r="K779" i="5" s="1"/>
  <c r="K778" i="5" s="1"/>
  <c r="L653" i="5"/>
  <c r="L654" i="5"/>
  <c r="L665" i="5"/>
  <c r="L666" i="5"/>
  <c r="L664" i="5"/>
  <c r="L663" i="5" s="1"/>
  <c r="L662" i="5"/>
  <c r="AN605" i="5"/>
  <c r="AO27" i="5"/>
  <c r="AO30" i="5" s="1"/>
  <c r="AN633" i="5"/>
  <c r="N612" i="5"/>
  <c r="M741" i="5" a="1"/>
  <c r="M741" i="5" s="1"/>
  <c r="M761" i="5" a="1"/>
  <c r="M761" i="5" s="1"/>
  <c r="M721" i="5" a="1"/>
  <c r="M721" i="5" s="1"/>
  <c r="M660" i="5"/>
  <c r="L640" i="5"/>
  <c r="L642" i="5" s="1"/>
  <c r="L647" i="5" s="1"/>
  <c r="L646" i="5" s="1"/>
  <c r="L604" i="5"/>
  <c r="L607" i="5"/>
  <c r="L661" i="5"/>
  <c r="L659" i="5" s="1"/>
  <c r="L631" i="5"/>
  <c r="L606" i="5"/>
  <c r="S618" i="5"/>
  <c r="R727" i="5" a="1"/>
  <c r="R727" i="5" s="1"/>
  <c r="R747" i="5" a="1"/>
  <c r="R747" i="5" s="1"/>
  <c r="R767" i="5" a="1"/>
  <c r="R767" i="5" s="1"/>
  <c r="W733" i="5" a="1"/>
  <c r="W733" i="5" s="1"/>
  <c r="W753" i="5" a="1"/>
  <c r="W753" i="5" s="1"/>
  <c r="X624" i="5"/>
  <c r="AM633" i="5"/>
  <c r="L632" i="5" l="1"/>
  <c r="L649" i="5"/>
  <c r="L650" i="5" s="1"/>
  <c r="L673" i="5"/>
  <c r="L687" i="5" s="1"/>
  <c r="X734" i="5" a="1"/>
  <c r="X734" i="5" s="1"/>
  <c r="X754" i="5" a="1"/>
  <c r="X754" i="5" s="1"/>
  <c r="AO605" i="5"/>
  <c r="AP27" i="5"/>
  <c r="AP30" i="5" s="1"/>
  <c r="O613" i="5"/>
  <c r="N742" i="5" a="1"/>
  <c r="N742" i="5" s="1"/>
  <c r="N722" i="5" a="1"/>
  <c r="N722" i="5" s="1"/>
  <c r="N762" i="5" a="1"/>
  <c r="N762" i="5" s="1"/>
  <c r="T619" i="5"/>
  <c r="S768" i="5" a="1"/>
  <c r="S768" i="5" s="1"/>
  <c r="S728" i="5" a="1"/>
  <c r="S728" i="5" s="1"/>
  <c r="S748" i="5" a="1"/>
  <c r="S748" i="5" s="1"/>
  <c r="AP605" i="5" l="1"/>
  <c r="AQ27" i="5"/>
  <c r="AQ30" i="5" s="1"/>
  <c r="AP633" i="5"/>
  <c r="U620" i="5"/>
  <c r="T749" i="5" a="1"/>
  <c r="T749" i="5" s="1"/>
  <c r="T729" i="5" a="1"/>
  <c r="T729" i="5" s="1"/>
  <c r="P614" i="5"/>
  <c r="O763" i="5" a="1"/>
  <c r="O763" i="5" s="1"/>
  <c r="O723" i="5" a="1"/>
  <c r="O723" i="5" s="1"/>
  <c r="O743" i="5" a="1"/>
  <c r="O743" i="5" s="1"/>
  <c r="L677" i="5"/>
  <c r="L686" i="5"/>
  <c r="L685" i="5" s="1"/>
  <c r="AO633" i="5"/>
  <c r="M641" i="5"/>
  <c r="M24" i="5" a="1"/>
  <c r="M24" i="5" s="1"/>
  <c r="M25" i="5" s="1"/>
  <c r="Q615" i="5" l="1"/>
  <c r="P688" i="5"/>
  <c r="P764" i="5" a="1"/>
  <c r="P764" i="5" s="1"/>
  <c r="P744" i="5" a="1"/>
  <c r="P744" i="5" s="1"/>
  <c r="P724" i="5" a="1"/>
  <c r="P724" i="5" s="1"/>
  <c r="V621" i="5"/>
  <c r="U750" i="5" a="1"/>
  <c r="U750" i="5" s="1"/>
  <c r="U730" i="5" a="1"/>
  <c r="U730" i="5" s="1"/>
  <c r="AQ605" i="5"/>
  <c r="AR27" i="5"/>
  <c r="AR30" i="5" s="1"/>
  <c r="M602" i="5"/>
  <c r="N20" i="5"/>
  <c r="L684" i="5"/>
  <c r="L683" i="5" s="1"/>
  <c r="L681" i="5" s="1"/>
  <c r="L690" i="5" s="1"/>
  <c r="L715" i="5" s="1"/>
  <c r="L779" i="5" s="1"/>
  <c r="L778" i="5" s="1"/>
  <c r="M610" i="5" l="1"/>
  <c r="M629" i="5"/>
  <c r="M635" i="5" s="1"/>
  <c r="AR605" i="5"/>
  <c r="AS27" i="5"/>
  <c r="AS30" i="5" s="1"/>
  <c r="W622" i="5"/>
  <c r="V731" i="5" a="1"/>
  <c r="V731" i="5" s="1"/>
  <c r="V751" i="5" a="1"/>
  <c r="V751" i="5" s="1"/>
  <c r="AQ633" i="5"/>
  <c r="R616" i="5"/>
  <c r="Q765" i="5" a="1"/>
  <c r="Q765" i="5" s="1"/>
  <c r="Q745" i="5" a="1"/>
  <c r="Q745" i="5" s="1"/>
  <c r="Q725" i="5" a="1"/>
  <c r="Q725" i="5" s="1"/>
  <c r="X623" i="5" l="1"/>
  <c r="W752" i="5" a="1"/>
  <c r="W752" i="5" s="1"/>
  <c r="W732" i="5" a="1"/>
  <c r="W732" i="5" s="1"/>
  <c r="AS605" i="5"/>
  <c r="AT27" i="5"/>
  <c r="AT30" i="5" s="1"/>
  <c r="AS633" i="5"/>
  <c r="N611" i="5"/>
  <c r="M603" i="5" a="1"/>
  <c r="M603" i="5" s="1"/>
  <c r="M740" i="5" a="1"/>
  <c r="M740" i="5" s="1"/>
  <c r="M756" i="5" s="1"/>
  <c r="M757" i="5" s="1"/>
  <c r="M760" i="5" a="1"/>
  <c r="M760" i="5" s="1"/>
  <c r="M770" i="5" s="1"/>
  <c r="M771" i="5" s="1"/>
  <c r="M720" i="5" a="1"/>
  <c r="M720" i="5" s="1"/>
  <c r="M736" i="5" s="1"/>
  <c r="M737" i="5" s="1"/>
  <c r="M775" i="5" s="1" a="1"/>
  <c r="M775" i="5" s="1"/>
  <c r="S617" i="5"/>
  <c r="R726" i="5" a="1"/>
  <c r="R726" i="5" s="1"/>
  <c r="R766" i="5" a="1"/>
  <c r="R766" i="5" s="1"/>
  <c r="R746" i="5" a="1"/>
  <c r="R746" i="5" s="1"/>
  <c r="AR633" i="5"/>
  <c r="O612" i="5" l="1"/>
  <c r="N761" i="5" a="1"/>
  <c r="N761" i="5" s="1"/>
  <c r="N741" i="5" a="1"/>
  <c r="N741" i="5" s="1"/>
  <c r="N660" i="5"/>
  <c r="N721" i="5" a="1"/>
  <c r="N721" i="5" s="1"/>
  <c r="M640" i="5"/>
  <c r="M642" i="5" s="1"/>
  <c r="M647" i="5" s="1"/>
  <c r="M646" i="5" s="1"/>
  <c r="M607" i="5"/>
  <c r="M604" i="5"/>
  <c r="M661" i="5"/>
  <c r="M659" i="5" s="1"/>
  <c r="M631" i="5"/>
  <c r="M606" i="5"/>
  <c r="T618" i="5"/>
  <c r="S767" i="5" a="1"/>
  <c r="S767" i="5" s="1"/>
  <c r="S727" i="5" a="1"/>
  <c r="S727" i="5" s="1"/>
  <c r="S747" i="5" a="1"/>
  <c r="S747" i="5" s="1"/>
  <c r="AT605" i="5"/>
  <c r="AU27" i="5"/>
  <c r="AU30" i="5" s="1"/>
  <c r="AT633" i="5"/>
  <c r="M639" i="5"/>
  <c r="X753" i="5" a="1"/>
  <c r="X753" i="5" s="1"/>
  <c r="X733" i="5" a="1"/>
  <c r="X733" i="5" s="1"/>
  <c r="Y624" i="5"/>
  <c r="Y754" i="5" l="1" a="1"/>
  <c r="Y754" i="5" s="1"/>
  <c r="Y734" i="5" a="1"/>
  <c r="Y734" i="5" s="1"/>
  <c r="M632" i="5"/>
  <c r="M649" i="5"/>
  <c r="M650" i="5" s="1"/>
  <c r="AU605" i="5"/>
  <c r="AV27" i="5"/>
  <c r="AV30" i="5" s="1"/>
  <c r="U619" i="5"/>
  <c r="T728" i="5" a="1"/>
  <c r="T728" i="5" s="1"/>
  <c r="T768" i="5" a="1"/>
  <c r="T768" i="5" s="1"/>
  <c r="T748" i="5" a="1"/>
  <c r="T748" i="5" s="1"/>
  <c r="M653" i="5"/>
  <c r="M654" i="5"/>
  <c r="M665" i="5"/>
  <c r="M666" i="5"/>
  <c r="M664" i="5"/>
  <c r="M663" i="5" s="1"/>
  <c r="M662" i="5"/>
  <c r="P613" i="5"/>
  <c r="O742" i="5" a="1"/>
  <c r="O742" i="5" s="1"/>
  <c r="O722" i="5" a="1"/>
  <c r="O722" i="5" s="1"/>
  <c r="O762" i="5" a="1"/>
  <c r="O762" i="5" s="1"/>
  <c r="M686" i="5" l="1"/>
  <c r="M673" i="5"/>
  <c r="M687" i="5" s="1"/>
  <c r="AU633" i="5"/>
  <c r="AV605" i="5"/>
  <c r="AW27" i="5"/>
  <c r="AW30" i="5" s="1"/>
  <c r="Q614" i="5"/>
  <c r="P743" i="5" a="1"/>
  <c r="P743" i="5" s="1"/>
  <c r="P723" i="5" a="1"/>
  <c r="P723" i="5" s="1"/>
  <c r="P763" i="5" a="1"/>
  <c r="P763" i="5" s="1"/>
  <c r="N641" i="5"/>
  <c r="N24" i="5" a="1"/>
  <c r="N24" i="5" s="1"/>
  <c r="N25" i="5" s="1"/>
  <c r="V620" i="5"/>
  <c r="U729" i="5" a="1"/>
  <c r="U729" i="5" s="1"/>
  <c r="U749" i="5" a="1"/>
  <c r="U749" i="5" s="1"/>
  <c r="R615" i="5" l="1"/>
  <c r="Q764" i="5" a="1"/>
  <c r="Q764" i="5" s="1"/>
  <c r="Q744" i="5" a="1"/>
  <c r="Q744" i="5" s="1"/>
  <c r="Q688" i="5"/>
  <c r="Q724" i="5" a="1"/>
  <c r="Q724" i="5" s="1"/>
  <c r="N602" i="5"/>
  <c r="O20" i="5"/>
  <c r="M685" i="5"/>
  <c r="W621" i="5"/>
  <c r="V730" i="5" a="1"/>
  <c r="V730" i="5" s="1"/>
  <c r="V750" i="5" a="1"/>
  <c r="V750" i="5" s="1"/>
  <c r="AW605" i="5"/>
  <c r="AX27" i="5"/>
  <c r="AX30" i="5" s="1"/>
  <c r="AW633" i="5"/>
  <c r="M677" i="5"/>
  <c r="AV633" i="5"/>
  <c r="N610" i="5" l="1"/>
  <c r="N629" i="5"/>
  <c r="N635" i="5" s="1"/>
  <c r="AX605" i="5"/>
  <c r="AY27" i="5"/>
  <c r="AY30" i="5" s="1"/>
  <c r="M684" i="5"/>
  <c r="M683" i="5" s="1"/>
  <c r="M681" i="5" s="1"/>
  <c r="M690" i="5" s="1"/>
  <c r="M715" i="5" s="1"/>
  <c r="M779" i="5" s="1"/>
  <c r="M778" i="5" s="1"/>
  <c r="X622" i="5"/>
  <c r="W751" i="5" a="1"/>
  <c r="W751" i="5" s="1"/>
  <c r="W731" i="5" a="1"/>
  <c r="W731" i="5" s="1"/>
  <c r="S616" i="5"/>
  <c r="R765" i="5" a="1"/>
  <c r="R765" i="5" s="1"/>
  <c r="R745" i="5" a="1"/>
  <c r="R745" i="5" s="1"/>
  <c r="R725" i="5" a="1"/>
  <c r="R725" i="5" s="1"/>
  <c r="Y623" i="5" l="1"/>
  <c r="X752" i="5" a="1"/>
  <c r="X752" i="5" s="1"/>
  <c r="X732" i="5" a="1"/>
  <c r="X732" i="5" s="1"/>
  <c r="AY605" i="5"/>
  <c r="AZ27" i="5"/>
  <c r="AZ30" i="5" s="1"/>
  <c r="T617" i="5"/>
  <c r="S766" i="5" a="1"/>
  <c r="S766" i="5" s="1"/>
  <c r="S746" i="5" a="1"/>
  <c r="S746" i="5" s="1"/>
  <c r="S726" i="5" a="1"/>
  <c r="S726" i="5" s="1"/>
  <c r="O611" i="5"/>
  <c r="N720" i="5" a="1"/>
  <c r="N720" i="5" s="1"/>
  <c r="N736" i="5" s="1"/>
  <c r="N737" i="5" s="1"/>
  <c r="N775" i="5" s="1" a="1"/>
  <c r="N775" i="5" s="1"/>
  <c r="N740" i="5" a="1"/>
  <c r="N740" i="5" s="1"/>
  <c r="N756" i="5" s="1"/>
  <c r="N757" i="5" s="1"/>
  <c r="N603" i="5" a="1"/>
  <c r="N603" i="5" s="1"/>
  <c r="N639" i="5" s="1"/>
  <c r="N760" i="5" a="1"/>
  <c r="N760" i="5" s="1"/>
  <c r="N770" i="5" s="1"/>
  <c r="N771" i="5" s="1"/>
  <c r="AX633" i="5"/>
  <c r="N653" i="5" l="1"/>
  <c r="N654" i="5"/>
  <c r="N666" i="5"/>
  <c r="N665" i="5"/>
  <c r="N664" i="5"/>
  <c r="N663" i="5" s="1"/>
  <c r="N662" i="5"/>
  <c r="U618" i="5"/>
  <c r="T727" i="5" a="1"/>
  <c r="T727" i="5" s="1"/>
  <c r="T767" i="5" a="1"/>
  <c r="T767" i="5" s="1"/>
  <c r="T747" i="5" a="1"/>
  <c r="T747" i="5" s="1"/>
  <c r="AZ605" i="5"/>
  <c r="BA27" i="5"/>
  <c r="BA30" i="5" s="1"/>
  <c r="N640" i="5"/>
  <c r="N642" i="5" s="1"/>
  <c r="N647" i="5" s="1"/>
  <c r="N646" i="5" s="1"/>
  <c r="N604" i="5"/>
  <c r="N607" i="5"/>
  <c r="N631" i="5"/>
  <c r="N661" i="5"/>
  <c r="N659" i="5" s="1"/>
  <c r="N606" i="5"/>
  <c r="AZ633" i="5"/>
  <c r="AY633" i="5"/>
  <c r="P612" i="5"/>
  <c r="O761" i="5" a="1"/>
  <c r="O761" i="5" s="1"/>
  <c r="O741" i="5" a="1"/>
  <c r="O741" i="5" s="1"/>
  <c r="O660" i="5"/>
  <c r="O721" i="5" a="1"/>
  <c r="O721" i="5" s="1"/>
  <c r="Y733" i="5" a="1"/>
  <c r="Y733" i="5" s="1"/>
  <c r="Y753" i="5" a="1"/>
  <c r="Y753" i="5" s="1"/>
  <c r="Z624" i="5"/>
  <c r="V619" i="5" l="1"/>
  <c r="U768" i="5" a="1"/>
  <c r="U768" i="5" s="1"/>
  <c r="U748" i="5" a="1"/>
  <c r="U748" i="5" s="1"/>
  <c r="U728" i="5" a="1"/>
  <c r="U728" i="5" s="1"/>
  <c r="Z734" i="5" a="1"/>
  <c r="Z734" i="5" s="1"/>
  <c r="Z754" i="5" a="1"/>
  <c r="Z754" i="5" s="1"/>
  <c r="Q613" i="5"/>
  <c r="P762" i="5" a="1"/>
  <c r="P762" i="5" s="1"/>
  <c r="P742" i="5" a="1"/>
  <c r="P742" i="5" s="1"/>
  <c r="P722" i="5" a="1"/>
  <c r="P722" i="5" s="1"/>
  <c r="BA605" i="5"/>
  <c r="BB27" i="5"/>
  <c r="BB30" i="5" s="1"/>
  <c r="BA633" i="5"/>
  <c r="N632" i="5"/>
  <c r="N649" i="5"/>
  <c r="N650" i="5" s="1"/>
  <c r="N673" i="5"/>
  <c r="N687" i="5" s="1"/>
  <c r="R614" i="5" l="1"/>
  <c r="Q723" i="5" a="1"/>
  <c r="Q723" i="5" s="1"/>
  <c r="Q743" i="5" a="1"/>
  <c r="Q743" i="5" s="1"/>
  <c r="Q763" i="5" a="1"/>
  <c r="Q763" i="5" s="1"/>
  <c r="O641" i="5"/>
  <c r="O24" i="5" a="1"/>
  <c r="O24" i="5" s="1"/>
  <c r="O25" i="5" s="1"/>
  <c r="BB605" i="5"/>
  <c r="BC27" i="5"/>
  <c r="BC30" i="5" s="1"/>
  <c r="N677" i="5"/>
  <c r="N686" i="5"/>
  <c r="N685" i="5" s="1"/>
  <c r="W620" i="5"/>
  <c r="V749" i="5" a="1"/>
  <c r="V749" i="5" s="1"/>
  <c r="V729" i="5" a="1"/>
  <c r="V729" i="5" s="1"/>
  <c r="BB633" i="5" l="1"/>
  <c r="O602" i="5"/>
  <c r="P20" i="5"/>
  <c r="X621" i="5"/>
  <c r="W730" i="5" a="1"/>
  <c r="W730" i="5" s="1"/>
  <c r="W750" i="5" a="1"/>
  <c r="W750" i="5" s="1"/>
  <c r="N684" i="5"/>
  <c r="N683" i="5" s="1"/>
  <c r="N681" i="5" s="1"/>
  <c r="N690" i="5" s="1"/>
  <c r="N715" i="5" s="1"/>
  <c r="N779" i="5" s="1"/>
  <c r="N778" i="5" s="1"/>
  <c r="BC605" i="5"/>
  <c r="BD27" i="5"/>
  <c r="BD30" i="5" s="1"/>
  <c r="S615" i="5"/>
  <c r="R724" i="5" a="1"/>
  <c r="R724" i="5" s="1"/>
  <c r="R688" i="5"/>
  <c r="R764" i="5" a="1"/>
  <c r="R764" i="5" s="1"/>
  <c r="R744" i="5" a="1"/>
  <c r="R744" i="5" s="1"/>
  <c r="Y622" i="5" l="1"/>
  <c r="X751" i="5" a="1"/>
  <c r="X751" i="5" s="1"/>
  <c r="X731" i="5" a="1"/>
  <c r="X731" i="5" s="1"/>
  <c r="BD633" i="5"/>
  <c r="T616" i="5"/>
  <c r="S745" i="5" a="1"/>
  <c r="S745" i="5" s="1"/>
  <c r="S765" i="5" a="1"/>
  <c r="S765" i="5" s="1"/>
  <c r="S725" i="5" a="1"/>
  <c r="S725" i="5" s="1"/>
  <c r="BD605" i="5"/>
  <c r="BE27" i="5"/>
  <c r="BE30" i="5" s="1"/>
  <c r="O610" i="5"/>
  <c r="O629" i="5"/>
  <c r="O635" i="5" s="1"/>
  <c r="BC633" i="5"/>
  <c r="P611" i="5" l="1"/>
  <c r="O720" i="5" a="1"/>
  <c r="O720" i="5" s="1"/>
  <c r="O736" i="5" s="1"/>
  <c r="O737" i="5" s="1"/>
  <c r="O775" i="5" s="1" a="1"/>
  <c r="O775" i="5" s="1"/>
  <c r="O603" i="5" a="1"/>
  <c r="O603" i="5" s="1"/>
  <c r="O760" i="5" a="1"/>
  <c r="O760" i="5" s="1"/>
  <c r="O770" i="5" s="1"/>
  <c r="O771" i="5" s="1"/>
  <c r="O639" i="5"/>
  <c r="O740" i="5" a="1"/>
  <c r="O740" i="5" s="1"/>
  <c r="O756" i="5" s="1"/>
  <c r="O757" i="5" s="1"/>
  <c r="BE605" i="5"/>
  <c r="BF27" i="5"/>
  <c r="BF30" i="5" s="1"/>
  <c r="U617" i="5"/>
  <c r="T746" i="5" a="1"/>
  <c r="T746" i="5" s="1"/>
  <c r="T766" i="5" a="1"/>
  <c r="T766" i="5" s="1"/>
  <c r="T726" i="5" a="1"/>
  <c r="T726" i="5" s="1"/>
  <c r="BE633" i="5"/>
  <c r="Z623" i="5"/>
  <c r="Y732" i="5" a="1"/>
  <c r="Y732" i="5" s="1"/>
  <c r="Y752" i="5" a="1"/>
  <c r="Y752" i="5" s="1"/>
  <c r="BF605" i="5" l="1"/>
  <c r="BG27" i="5"/>
  <c r="BG30" i="5" s="1"/>
  <c r="BF633" i="5"/>
  <c r="Z733" i="5" a="1"/>
  <c r="Z733" i="5" s="1"/>
  <c r="Z753" i="5" a="1"/>
  <c r="Z753" i="5" s="1"/>
  <c r="AA624" i="5"/>
  <c r="O653" i="5"/>
  <c r="O654" i="5"/>
  <c r="O666" i="5"/>
  <c r="O665" i="5"/>
  <c r="O664" i="5"/>
  <c r="O663" i="5" s="1"/>
  <c r="O662" i="5"/>
  <c r="O607" i="5"/>
  <c r="O604" i="5"/>
  <c r="O640" i="5"/>
  <c r="O642" i="5" s="1"/>
  <c r="O647" i="5" s="1"/>
  <c r="O646" i="5" s="1"/>
  <c r="O661" i="5"/>
  <c r="O659" i="5" s="1"/>
  <c r="O631" i="5"/>
  <c r="O606" i="5"/>
  <c r="V618" i="5"/>
  <c r="U727" i="5" a="1"/>
  <c r="U727" i="5" s="1"/>
  <c r="U767" i="5" a="1"/>
  <c r="U767" i="5" s="1"/>
  <c r="U747" i="5" a="1"/>
  <c r="U747" i="5" s="1"/>
  <c r="Q612" i="5"/>
  <c r="P660" i="5"/>
  <c r="P761" i="5" a="1"/>
  <c r="P761" i="5" s="1"/>
  <c r="P741" i="5" a="1"/>
  <c r="P741" i="5" s="1"/>
  <c r="P721" i="5" a="1"/>
  <c r="P721" i="5" s="1"/>
  <c r="R613" i="5" l="1"/>
  <c r="Q722" i="5" a="1"/>
  <c r="Q722" i="5" s="1"/>
  <c r="Q742" i="5" a="1"/>
  <c r="Q742" i="5" s="1"/>
  <c r="Q762" i="5" a="1"/>
  <c r="Q762" i="5" s="1"/>
  <c r="O673" i="5"/>
  <c r="O687" i="5" s="1"/>
  <c r="W619" i="5"/>
  <c r="V768" i="5" a="1"/>
  <c r="V768" i="5" s="1"/>
  <c r="V748" i="5" a="1"/>
  <c r="V748" i="5" s="1"/>
  <c r="V728" i="5" a="1"/>
  <c r="V728" i="5" s="1"/>
  <c r="O632" i="5"/>
  <c r="O649" i="5"/>
  <c r="O650" i="5" s="1"/>
  <c r="BG605" i="5"/>
  <c r="BH27" i="5"/>
  <c r="BH30" i="5" s="1"/>
  <c r="AA754" i="5" a="1"/>
  <c r="AA754" i="5" s="1"/>
  <c r="AA734" i="5" a="1"/>
  <c r="AA734" i="5" s="1"/>
  <c r="X620" i="5" l="1"/>
  <c r="W749" i="5" a="1"/>
  <c r="W749" i="5" s="1"/>
  <c r="W729" i="5" a="1"/>
  <c r="W729" i="5" s="1"/>
  <c r="BH605" i="5"/>
  <c r="BI27" i="5"/>
  <c r="BI30" i="5" s="1"/>
  <c r="BH633" i="5"/>
  <c r="O677" i="5"/>
  <c r="O686" i="5"/>
  <c r="O685" i="5" s="1"/>
  <c r="BG633" i="5"/>
  <c r="P641" i="5"/>
  <c r="P24" i="5" a="1"/>
  <c r="P24" i="5" s="1"/>
  <c r="P25" i="5" s="1"/>
  <c r="S614" i="5"/>
  <c r="R723" i="5" a="1"/>
  <c r="R723" i="5" s="1"/>
  <c r="R743" i="5" a="1"/>
  <c r="R743" i="5" s="1"/>
  <c r="R763" i="5" a="1"/>
  <c r="R763" i="5" s="1"/>
  <c r="O684" i="5" l="1"/>
  <c r="O683" i="5" s="1"/>
  <c r="O681" i="5" s="1"/>
  <c r="O690" i="5" s="1"/>
  <c r="O715" i="5" s="1"/>
  <c r="O779" i="5" s="1"/>
  <c r="O778" i="5" s="1"/>
  <c r="T615" i="5"/>
  <c r="S764" i="5" a="1"/>
  <c r="S764" i="5" s="1"/>
  <c r="S688" i="5"/>
  <c r="S744" i="5" a="1"/>
  <c r="S744" i="5" s="1"/>
  <c r="S724" i="5" a="1"/>
  <c r="S724" i="5" s="1"/>
  <c r="BI633" i="5"/>
  <c r="BI605" i="5"/>
  <c r="BJ27" i="5"/>
  <c r="BJ30" i="5" s="1"/>
  <c r="P602" i="5"/>
  <c r="Q20" i="5"/>
  <c r="Y621" i="5"/>
  <c r="X750" i="5" a="1"/>
  <c r="X750" i="5" s="1"/>
  <c r="X730" i="5" a="1"/>
  <c r="X730" i="5" s="1"/>
  <c r="U616" i="5" l="1"/>
  <c r="T745" i="5" a="1"/>
  <c r="T745" i="5" s="1"/>
  <c r="T765" i="5" a="1"/>
  <c r="T765" i="5" s="1"/>
  <c r="T725" i="5" a="1"/>
  <c r="T725" i="5" s="1"/>
  <c r="BJ605" i="5"/>
  <c r="BJ633" i="5" s="1"/>
  <c r="BK27" i="5"/>
  <c r="BK30" i="5" s="1"/>
  <c r="Z622" i="5"/>
  <c r="Y731" i="5" a="1"/>
  <c r="Y731" i="5" s="1"/>
  <c r="Y751" i="5" a="1"/>
  <c r="Y751" i="5" s="1"/>
  <c r="P610" i="5"/>
  <c r="P629" i="5"/>
  <c r="P635" i="5" s="1"/>
  <c r="AA623" i="5" l="1"/>
  <c r="Z752" i="5" a="1"/>
  <c r="Z752" i="5" s="1"/>
  <c r="Z732" i="5" a="1"/>
  <c r="Z732" i="5" s="1"/>
  <c r="BK605" i="5"/>
  <c r="BL27" i="5"/>
  <c r="BL30" i="5" s="1"/>
  <c r="BK633" i="5"/>
  <c r="V617" i="5"/>
  <c r="U726" i="5" a="1"/>
  <c r="U726" i="5" s="1"/>
  <c r="U766" i="5" a="1"/>
  <c r="U766" i="5" s="1"/>
  <c r="U746" i="5" a="1"/>
  <c r="U746" i="5" s="1"/>
  <c r="Q611" i="5"/>
  <c r="P720" i="5" a="1"/>
  <c r="P720" i="5" s="1"/>
  <c r="P736" i="5" s="1"/>
  <c r="P737" i="5" s="1"/>
  <c r="P775" i="5" s="1" a="1"/>
  <c r="P775" i="5" s="1"/>
  <c r="P760" i="5" a="1"/>
  <c r="P760" i="5" s="1"/>
  <c r="P770" i="5" s="1"/>
  <c r="P771" i="5" s="1"/>
  <c r="P740" i="5" a="1"/>
  <c r="P740" i="5" s="1"/>
  <c r="P756" i="5" s="1"/>
  <c r="P757" i="5" s="1"/>
  <c r="P603" i="5" a="1"/>
  <c r="P603" i="5" s="1"/>
  <c r="P640" i="5" l="1"/>
  <c r="P642" i="5" s="1"/>
  <c r="P647" i="5" s="1"/>
  <c r="P646" i="5" s="1"/>
  <c r="P607" i="5"/>
  <c r="P604" i="5"/>
  <c r="P631" i="5"/>
  <c r="P661" i="5"/>
  <c r="P659" i="5" s="1"/>
  <c r="P606" i="5"/>
  <c r="W618" i="5"/>
  <c r="V747" i="5" a="1"/>
  <c r="V747" i="5" s="1"/>
  <c r="V727" i="5" a="1"/>
  <c r="V727" i="5" s="1"/>
  <c r="V767" i="5" a="1"/>
  <c r="V767" i="5" s="1"/>
  <c r="BL605" i="5"/>
  <c r="BM27" i="5"/>
  <c r="BM30" i="5" s="1"/>
  <c r="R612" i="5"/>
  <c r="Q761" i="5" a="1"/>
  <c r="Q761" i="5" s="1"/>
  <c r="Q721" i="5" a="1"/>
  <c r="Q721" i="5" s="1"/>
  <c r="Q741" i="5" a="1"/>
  <c r="Q741" i="5" s="1"/>
  <c r="Q660" i="5"/>
  <c r="P639" i="5"/>
  <c r="BL633" i="5"/>
  <c r="AA753" i="5" a="1"/>
  <c r="AA753" i="5" s="1"/>
  <c r="AA733" i="5" a="1"/>
  <c r="AA733" i="5" s="1"/>
  <c r="AB624" i="5"/>
  <c r="AB754" i="5" l="1" a="1"/>
  <c r="AB754" i="5" s="1"/>
  <c r="AB734" i="5" a="1"/>
  <c r="AB734" i="5" s="1"/>
  <c r="X619" i="5"/>
  <c r="W768" i="5" a="1"/>
  <c r="W768" i="5" s="1"/>
  <c r="W748" i="5" a="1"/>
  <c r="W748" i="5" s="1"/>
  <c r="W728" i="5" a="1"/>
  <c r="W728" i="5" s="1"/>
  <c r="S613" i="5"/>
  <c r="R722" i="5" a="1"/>
  <c r="R722" i="5" s="1"/>
  <c r="R762" i="5" a="1"/>
  <c r="R762" i="5" s="1"/>
  <c r="R742" i="5" a="1"/>
  <c r="R742" i="5" s="1"/>
  <c r="P632" i="5"/>
  <c r="P649" i="5"/>
  <c r="P650" i="5" s="1"/>
  <c r="BM605" i="5"/>
  <c r="BN633" i="5" s="1"/>
  <c r="BN27" i="5"/>
  <c r="BN30" i="5" s="1"/>
  <c r="BN605" i="5" s="1"/>
  <c r="P653" i="5"/>
  <c r="P654" i="5"/>
  <c r="P666" i="5"/>
  <c r="P665" i="5"/>
  <c r="P664" i="5"/>
  <c r="P663" i="5" s="1"/>
  <c r="P662" i="5"/>
  <c r="BM633" i="5"/>
  <c r="P673" i="5" l="1"/>
  <c r="P687" i="5" s="1"/>
  <c r="T614" i="5"/>
  <c r="S723" i="5" a="1"/>
  <c r="S723" i="5" s="1"/>
  <c r="S763" i="5" a="1"/>
  <c r="S763" i="5" s="1"/>
  <c r="S743" i="5" a="1"/>
  <c r="S743" i="5" s="1"/>
  <c r="P677" i="5"/>
  <c r="P686" i="5"/>
  <c r="P685" i="5" s="1"/>
  <c r="Y620" i="5"/>
  <c r="X729" i="5" a="1"/>
  <c r="X729" i="5" s="1"/>
  <c r="X749" i="5" a="1"/>
  <c r="X749" i="5" s="1"/>
  <c r="Q24" i="5" a="1"/>
  <c r="Q24" i="5" s="1"/>
  <c r="Q25" i="5" s="1"/>
  <c r="Q641" i="5"/>
  <c r="Q602" i="5" l="1"/>
  <c r="R20" i="5"/>
  <c r="Z621" i="5"/>
  <c r="Y730" i="5" a="1"/>
  <c r="Y730" i="5" s="1"/>
  <c r="Y750" i="5" a="1"/>
  <c r="Y750" i="5" s="1"/>
  <c r="P779" i="5"/>
  <c r="P778" i="5" s="1"/>
  <c r="P684" i="5"/>
  <c r="P683" i="5" s="1"/>
  <c r="P681" i="5" s="1"/>
  <c r="P690" i="5" s="1"/>
  <c r="P715" i="5" s="1"/>
  <c r="U615" i="5"/>
  <c r="T724" i="5" a="1"/>
  <c r="T724" i="5" s="1"/>
  <c r="T744" i="5" a="1"/>
  <c r="T744" i="5" s="1"/>
  <c r="T688" i="5"/>
  <c r="T764" i="5" a="1"/>
  <c r="T764" i="5" s="1"/>
  <c r="V616" i="5" l="1"/>
  <c r="U725" i="5" a="1"/>
  <c r="U725" i="5" s="1"/>
  <c r="U765" i="5" a="1"/>
  <c r="U765" i="5" s="1"/>
  <c r="U745" i="5" a="1"/>
  <c r="U745" i="5" s="1"/>
  <c r="AA622" i="5"/>
  <c r="Z751" i="5" a="1"/>
  <c r="Z751" i="5" s="1"/>
  <c r="Z731" i="5" a="1"/>
  <c r="Z731" i="5" s="1"/>
  <c r="Q610" i="5"/>
  <c r="Q629" i="5"/>
  <c r="Q635" i="5" s="1"/>
  <c r="AB623" i="5" l="1"/>
  <c r="AA752" i="5" a="1"/>
  <c r="AA752" i="5" s="1"/>
  <c r="AA732" i="5" a="1"/>
  <c r="AA732" i="5" s="1"/>
  <c r="R611" i="5"/>
  <c r="Q603" i="5" a="1"/>
  <c r="Q603" i="5" s="1"/>
  <c r="Q760" i="5" a="1"/>
  <c r="Q760" i="5" s="1"/>
  <c r="Q770" i="5" s="1"/>
  <c r="Q771" i="5" s="1"/>
  <c r="Q720" i="5" a="1"/>
  <c r="Q720" i="5" s="1"/>
  <c r="Q736" i="5" s="1"/>
  <c r="Q737" i="5" s="1"/>
  <c r="Q775" i="5" s="1" a="1"/>
  <c r="Q775" i="5" s="1"/>
  <c r="Q639" i="5"/>
  <c r="Q740" i="5" a="1"/>
  <c r="Q740" i="5" s="1"/>
  <c r="Q756" i="5" s="1"/>
  <c r="Q757" i="5" s="1"/>
  <c r="W617" i="5"/>
  <c r="V746" i="5" a="1"/>
  <c r="V746" i="5" s="1"/>
  <c r="V766" i="5" a="1"/>
  <c r="V766" i="5" s="1"/>
  <c r="V726" i="5" a="1"/>
  <c r="V726" i="5" s="1"/>
  <c r="Q653" i="5" l="1"/>
  <c r="Q654" i="5"/>
  <c r="Q666" i="5"/>
  <c r="Q665" i="5"/>
  <c r="Q664" i="5"/>
  <c r="Q663" i="5" s="1"/>
  <c r="Q662" i="5"/>
  <c r="Q640" i="5"/>
  <c r="Q642" i="5" s="1"/>
  <c r="Q647" i="5" s="1"/>
  <c r="Q646" i="5" s="1"/>
  <c r="Q604" i="5"/>
  <c r="Q607" i="5"/>
  <c r="Q631" i="5"/>
  <c r="Q661" i="5"/>
  <c r="Q659" i="5" s="1"/>
  <c r="Q606" i="5"/>
  <c r="S612" i="5"/>
  <c r="R660" i="5"/>
  <c r="R741" i="5" a="1"/>
  <c r="R741" i="5" s="1"/>
  <c r="R721" i="5" a="1"/>
  <c r="R721" i="5" s="1"/>
  <c r="R761" i="5" a="1"/>
  <c r="R761" i="5" s="1"/>
  <c r="X618" i="5"/>
  <c r="W747" i="5" a="1"/>
  <c r="W747" i="5" s="1"/>
  <c r="W767" i="5" a="1"/>
  <c r="W767" i="5" s="1"/>
  <c r="W727" i="5" a="1"/>
  <c r="W727" i="5" s="1"/>
  <c r="AB733" i="5" a="1"/>
  <c r="AB733" i="5" s="1"/>
  <c r="AB753" i="5" a="1"/>
  <c r="AB753" i="5" s="1"/>
  <c r="AC624" i="5"/>
  <c r="T613" i="5" l="1"/>
  <c r="S742" i="5" a="1"/>
  <c r="S742" i="5" s="1"/>
  <c r="S722" i="5" a="1"/>
  <c r="S722" i="5" s="1"/>
  <c r="S762" i="5" a="1"/>
  <c r="S762" i="5" s="1"/>
  <c r="Q632" i="5"/>
  <c r="Q649" i="5"/>
  <c r="Q650" i="5" s="1"/>
  <c r="AC754" i="5" a="1"/>
  <c r="AC754" i="5" s="1"/>
  <c r="AC734" i="5" a="1"/>
  <c r="AC734" i="5" s="1"/>
  <c r="Y619" i="5"/>
  <c r="X728" i="5" a="1"/>
  <c r="X728" i="5" s="1"/>
  <c r="X748" i="5" a="1"/>
  <c r="X748" i="5" s="1"/>
  <c r="X768" i="5" a="1"/>
  <c r="X768" i="5" s="1"/>
  <c r="Q673" i="5"/>
  <c r="Q687" i="5" s="1"/>
  <c r="Q677" i="5" l="1"/>
  <c r="Q686" i="5"/>
  <c r="Q685" i="5" s="1"/>
  <c r="Z620" i="5"/>
  <c r="Y749" i="5" a="1"/>
  <c r="Y749" i="5" s="1"/>
  <c r="Y729" i="5" a="1"/>
  <c r="Y729" i="5" s="1"/>
  <c r="U614" i="5"/>
  <c r="T743" i="5" a="1"/>
  <c r="T743" i="5" s="1"/>
  <c r="T763" i="5" a="1"/>
  <c r="T763" i="5" s="1"/>
  <c r="T723" i="5" a="1"/>
  <c r="T723" i="5" s="1"/>
  <c r="R24" i="5" a="1"/>
  <c r="R24" i="5" s="1"/>
  <c r="R25" i="5" s="1"/>
  <c r="R641" i="5"/>
  <c r="AA621" i="5" l="1"/>
  <c r="Z750" i="5" a="1"/>
  <c r="Z750" i="5" s="1"/>
  <c r="Z730" i="5" a="1"/>
  <c r="Z730" i="5" s="1"/>
  <c r="V615" i="5"/>
  <c r="U688" i="5"/>
  <c r="U744" i="5" a="1"/>
  <c r="U744" i="5" s="1"/>
  <c r="U724" i="5" a="1"/>
  <c r="U724" i="5" s="1"/>
  <c r="U764" i="5" a="1"/>
  <c r="U764" i="5" s="1"/>
  <c r="R602" i="5"/>
  <c r="S20" i="5"/>
  <c r="Q684" i="5"/>
  <c r="Q683" i="5" s="1"/>
  <c r="Q681" i="5" s="1"/>
  <c r="Q690" i="5" s="1"/>
  <c r="Q715" i="5" s="1"/>
  <c r="Q779" i="5" s="1"/>
  <c r="Q778" i="5" s="1"/>
  <c r="W616" i="5" l="1"/>
  <c r="V725" i="5" a="1"/>
  <c r="V725" i="5" s="1"/>
  <c r="V745" i="5" a="1"/>
  <c r="V745" i="5" s="1"/>
  <c r="V765" i="5" a="1"/>
  <c r="V765" i="5" s="1"/>
  <c r="R610" i="5"/>
  <c r="R629" i="5"/>
  <c r="R635" i="5" s="1"/>
  <c r="AB622" i="5"/>
  <c r="AA751" i="5" a="1"/>
  <c r="AA751" i="5" s="1"/>
  <c r="AA731" i="5" a="1"/>
  <c r="AA731" i="5" s="1"/>
  <c r="S611" i="5" l="1"/>
  <c r="R603" i="5" a="1"/>
  <c r="R603" i="5" s="1"/>
  <c r="R760" i="5" a="1"/>
  <c r="R760" i="5" s="1"/>
  <c r="R770" i="5" s="1"/>
  <c r="R771" i="5" s="1"/>
  <c r="R720" i="5" a="1"/>
  <c r="R720" i="5" s="1"/>
  <c r="R736" i="5" s="1"/>
  <c r="R737" i="5" s="1"/>
  <c r="R775" i="5" s="1" a="1"/>
  <c r="R775" i="5" s="1"/>
  <c r="O66" i="4" s="1"/>
  <c r="R740" i="5" a="1"/>
  <c r="R740" i="5" s="1"/>
  <c r="R756" i="5" s="1"/>
  <c r="R757" i="5" s="1"/>
  <c r="AC623" i="5"/>
  <c r="AB752" i="5" a="1"/>
  <c r="AB752" i="5" s="1"/>
  <c r="AB732" i="5" a="1"/>
  <c r="AB732" i="5" s="1"/>
  <c r="X617" i="5"/>
  <c r="W746" i="5" a="1"/>
  <c r="W746" i="5" s="1"/>
  <c r="W726" i="5" a="1"/>
  <c r="W726" i="5" s="1"/>
  <c r="W766" i="5" a="1"/>
  <c r="W766" i="5" s="1"/>
  <c r="O23" i="4" l="1"/>
  <c r="R640" i="5"/>
  <c r="R642" i="5" s="1"/>
  <c r="R647" i="5" s="1"/>
  <c r="R646" i="5" s="1"/>
  <c r="O52" i="4" s="1"/>
  <c r="R607" i="5"/>
  <c r="R604" i="5"/>
  <c r="R661" i="5"/>
  <c r="R659" i="5" s="1"/>
  <c r="O60" i="4" s="1"/>
  <c r="R631" i="5"/>
  <c r="R606" i="5"/>
  <c r="AC733" i="5" a="1"/>
  <c r="AC733" i="5" s="1"/>
  <c r="AC753" i="5" a="1"/>
  <c r="AC753" i="5" s="1"/>
  <c r="AD624" i="5"/>
  <c r="Y618" i="5"/>
  <c r="X747" i="5" a="1"/>
  <c r="X747" i="5" s="1"/>
  <c r="X767" i="5" a="1"/>
  <c r="X767" i="5" s="1"/>
  <c r="X727" i="5" a="1"/>
  <c r="X727" i="5" s="1"/>
  <c r="R639" i="5"/>
  <c r="T612" i="5"/>
  <c r="S761" i="5" a="1"/>
  <c r="S761" i="5" s="1"/>
  <c r="S660" i="5"/>
  <c r="S741" i="5" a="1"/>
  <c r="S741" i="5" s="1"/>
  <c r="S721" i="5" a="1"/>
  <c r="S721" i="5" s="1"/>
  <c r="R632" i="5" l="1"/>
  <c r="R649" i="5"/>
  <c r="O49" i="4"/>
  <c r="O18" i="4" s="1"/>
  <c r="Z619" i="5"/>
  <c r="Y748" i="5" a="1"/>
  <c r="Y748" i="5" s="1"/>
  <c r="Y768" i="5" a="1"/>
  <c r="Y768" i="5" s="1"/>
  <c r="Y728" i="5" a="1"/>
  <c r="Y728" i="5" s="1"/>
  <c r="U613" i="5"/>
  <c r="T742" i="5" a="1"/>
  <c r="T742" i="5" s="1"/>
  <c r="T762" i="5" a="1"/>
  <c r="T762" i="5" s="1"/>
  <c r="T722" i="5" a="1"/>
  <c r="T722" i="5" s="1"/>
  <c r="O87" i="4"/>
  <c r="AD734" i="5" a="1"/>
  <c r="AD734" i="5" s="1"/>
  <c r="AD754" i="5" a="1"/>
  <c r="AD754" i="5" s="1"/>
  <c r="R653" i="5"/>
  <c r="R654" i="5"/>
  <c r="O57" i="4" s="1"/>
  <c r="R666" i="5"/>
  <c r="R665" i="5"/>
  <c r="R664" i="5"/>
  <c r="R663" i="5" s="1"/>
  <c r="O62" i="4" s="1"/>
  <c r="R662" i="5"/>
  <c r="O61" i="4" s="1"/>
  <c r="AA620" i="5" l="1"/>
  <c r="Z729" i="5" a="1"/>
  <c r="Z729" i="5" s="1"/>
  <c r="Z749" i="5" a="1"/>
  <c r="Z749" i="5" s="1"/>
  <c r="R673" i="5"/>
  <c r="R687" i="5" s="1"/>
  <c r="O56" i="4"/>
  <c r="O54" i="4" s="1"/>
  <c r="O21" i="4" s="1"/>
  <c r="V614" i="5"/>
  <c r="U763" i="5" a="1"/>
  <c r="U763" i="5" s="1"/>
  <c r="U743" i="5" a="1"/>
  <c r="U743" i="5" s="1"/>
  <c r="U723" i="5" a="1"/>
  <c r="U723" i="5" s="1"/>
  <c r="R650" i="5"/>
  <c r="O53" i="4"/>
  <c r="O51" i="4" s="1"/>
  <c r="S24" i="5" a="1"/>
  <c r="S24" i="5" s="1"/>
  <c r="S25" i="5" s="1"/>
  <c r="S641" i="5"/>
  <c r="W615" i="5" l="1"/>
  <c r="V744" i="5" a="1"/>
  <c r="V744" i="5" s="1"/>
  <c r="V724" i="5" a="1"/>
  <c r="V724" i="5" s="1"/>
  <c r="V764" i="5" a="1"/>
  <c r="V764" i="5" s="1"/>
  <c r="V688" i="5"/>
  <c r="O50" i="4"/>
  <c r="O20" i="4"/>
  <c r="R677" i="5"/>
  <c r="R686" i="5"/>
  <c r="R685" i="5" s="1"/>
  <c r="S602" i="5"/>
  <c r="T20" i="5"/>
  <c r="AB621" i="5"/>
  <c r="AA750" i="5" a="1"/>
  <c r="AA750" i="5" s="1"/>
  <c r="AA730" i="5" a="1"/>
  <c r="AA730" i="5" s="1"/>
  <c r="AC622" i="5" l="1"/>
  <c r="AB751" i="5" a="1"/>
  <c r="AB751" i="5" s="1"/>
  <c r="AB731" i="5" a="1"/>
  <c r="AB731" i="5" s="1"/>
  <c r="O19" i="4"/>
  <c r="S610" i="5"/>
  <c r="S629" i="5"/>
  <c r="S635" i="5" s="1"/>
  <c r="X616" i="5"/>
  <c r="W765" i="5" a="1"/>
  <c r="W765" i="5" s="1"/>
  <c r="W745" i="5" a="1"/>
  <c r="W745" i="5" s="1"/>
  <c r="W725" i="5" a="1"/>
  <c r="W725" i="5" s="1"/>
  <c r="R684" i="5"/>
  <c r="R683" i="5" s="1"/>
  <c r="Y617" i="5" l="1"/>
  <c r="X746" i="5" a="1"/>
  <c r="X746" i="5" s="1"/>
  <c r="X766" i="5" a="1"/>
  <c r="X766" i="5" s="1"/>
  <c r="X726" i="5" a="1"/>
  <c r="X726" i="5" s="1"/>
  <c r="R681" i="5"/>
  <c r="O71" i="4"/>
  <c r="T611" i="5"/>
  <c r="S720" i="5" a="1"/>
  <c r="S720" i="5" s="1"/>
  <c r="S736" i="5" s="1"/>
  <c r="S737" i="5" s="1"/>
  <c r="S775" i="5" s="1" a="1"/>
  <c r="S775" i="5" s="1"/>
  <c r="S760" i="5" a="1"/>
  <c r="S760" i="5" s="1"/>
  <c r="S770" i="5" s="1"/>
  <c r="S771" i="5" s="1"/>
  <c r="S740" i="5" a="1"/>
  <c r="S740" i="5" s="1"/>
  <c r="S756" i="5" s="1"/>
  <c r="S757" i="5" s="1"/>
  <c r="S603" i="5" a="1"/>
  <c r="S603" i="5" s="1"/>
  <c r="S639" i="5"/>
  <c r="AD623" i="5"/>
  <c r="AC732" i="5" a="1"/>
  <c r="AC732" i="5" s="1"/>
  <c r="AC752" i="5" a="1"/>
  <c r="AC752" i="5" s="1"/>
  <c r="U612" i="5" l="1"/>
  <c r="T721" i="5" a="1"/>
  <c r="T721" i="5" s="1"/>
  <c r="T741" i="5" a="1"/>
  <c r="T741" i="5" s="1"/>
  <c r="T761" i="5" a="1"/>
  <c r="T761" i="5" s="1"/>
  <c r="T660" i="5"/>
  <c r="R690" i="5"/>
  <c r="R715" i="5" s="1"/>
  <c r="R779" i="5" s="1"/>
  <c r="R778" i="5" s="1"/>
  <c r="O69" i="4"/>
  <c r="O68" i="4" s="1"/>
  <c r="S640" i="5"/>
  <c r="S642" i="5" s="1"/>
  <c r="S647" i="5" s="1"/>
  <c r="S646" i="5" s="1"/>
  <c r="S604" i="5"/>
  <c r="S607" i="5"/>
  <c r="S631" i="5"/>
  <c r="S661" i="5"/>
  <c r="S659" i="5" s="1"/>
  <c r="S606" i="5"/>
  <c r="AD753" i="5" a="1"/>
  <c r="AD753" i="5" s="1"/>
  <c r="AD733" i="5" a="1"/>
  <c r="AD733" i="5" s="1"/>
  <c r="AE624" i="5"/>
  <c r="S652" i="5"/>
  <c r="S653" i="5"/>
  <c r="S654" i="5"/>
  <c r="S665" i="5"/>
  <c r="S666" i="5"/>
  <c r="S664" i="5"/>
  <c r="S663" i="5" s="1"/>
  <c r="S662" i="5"/>
  <c r="Z618" i="5"/>
  <c r="Y747" i="5" a="1"/>
  <c r="Y747" i="5" s="1"/>
  <c r="Y767" i="5" a="1"/>
  <c r="Y767" i="5" s="1"/>
  <c r="Y727" i="5" a="1"/>
  <c r="Y727" i="5" s="1"/>
  <c r="V613" i="5" l="1"/>
  <c r="U722" i="5" a="1"/>
  <c r="U722" i="5" s="1"/>
  <c r="U762" i="5" a="1"/>
  <c r="U762" i="5" s="1"/>
  <c r="U742" i="5" a="1"/>
  <c r="U742" i="5" s="1"/>
  <c r="O67" i="4"/>
  <c r="O26" i="4"/>
  <c r="S632" i="5"/>
  <c r="S649" i="5"/>
  <c r="S673" i="5"/>
  <c r="S687" i="5" s="1"/>
  <c r="P55" i="4"/>
  <c r="AA619" i="5"/>
  <c r="Z728" i="5" a="1"/>
  <c r="Z728" i="5" s="1"/>
  <c r="Z768" i="5" a="1"/>
  <c r="Z768" i="5" s="1"/>
  <c r="Z748" i="5" a="1"/>
  <c r="Z748" i="5" s="1"/>
  <c r="AE754" i="5" a="1"/>
  <c r="AE754" i="5" s="1"/>
  <c r="AE734" i="5" a="1"/>
  <c r="AE734" i="5" s="1"/>
  <c r="T641" i="5" l="1"/>
  <c r="T24" i="5" a="1"/>
  <c r="T24" i="5" s="1"/>
  <c r="T25" i="5" s="1"/>
  <c r="S650" i="5"/>
  <c r="O25" i="4"/>
  <c r="O24" i="4"/>
  <c r="O82" i="4"/>
  <c r="O32" i="4" s="1"/>
  <c r="O83" i="4"/>
  <c r="AB620" i="5"/>
  <c r="AA749" i="5" a="1"/>
  <c r="AA749" i="5" s="1"/>
  <c r="AA729" i="5" a="1"/>
  <c r="AA729" i="5" s="1"/>
  <c r="W614" i="5"/>
  <c r="V763" i="5" a="1"/>
  <c r="V763" i="5" s="1"/>
  <c r="V723" i="5" a="1"/>
  <c r="V723" i="5" s="1"/>
  <c r="V743" i="5" a="1"/>
  <c r="V743" i="5" s="1"/>
  <c r="O86" i="4" l="1"/>
  <c r="O33" i="4"/>
  <c r="S677" i="5"/>
  <c r="S686" i="5"/>
  <c r="S685" i="5" s="1"/>
  <c r="X615" i="5"/>
  <c r="W744" i="5" a="1"/>
  <c r="W744" i="5" s="1"/>
  <c r="W764" i="5" a="1"/>
  <c r="W764" i="5" s="1"/>
  <c r="W688" i="5"/>
  <c r="W724" i="5" a="1"/>
  <c r="W724" i="5" s="1"/>
  <c r="T602" i="5"/>
  <c r="U20" i="5"/>
  <c r="AC621" i="5"/>
  <c r="AB730" i="5" a="1"/>
  <c r="AB730" i="5" s="1"/>
  <c r="AB750" i="5" a="1"/>
  <c r="AB750" i="5" s="1"/>
  <c r="Y616" i="5" l="1"/>
  <c r="X745" i="5" a="1"/>
  <c r="X745" i="5" s="1"/>
  <c r="X765" i="5" a="1"/>
  <c r="X765" i="5" s="1"/>
  <c r="X725" i="5" a="1"/>
  <c r="X725" i="5" s="1"/>
  <c r="S684" i="5"/>
  <c r="S683" i="5" s="1"/>
  <c r="AD622" i="5"/>
  <c r="AC751" i="5" a="1"/>
  <c r="AC751" i="5" s="1"/>
  <c r="AC731" i="5" a="1"/>
  <c r="AC731" i="5" s="1"/>
  <c r="T610" i="5"/>
  <c r="T629" i="5"/>
  <c r="T635" i="5" s="1"/>
  <c r="U611" i="5" l="1"/>
  <c r="T740" i="5" a="1"/>
  <c r="T740" i="5" s="1"/>
  <c r="T756" i="5" s="1"/>
  <c r="T757" i="5" s="1"/>
  <c r="T720" i="5" a="1"/>
  <c r="T720" i="5" s="1"/>
  <c r="T736" i="5" s="1"/>
  <c r="T737" i="5" s="1"/>
  <c r="T775" i="5" s="1" a="1"/>
  <c r="T775" i="5" s="1"/>
  <c r="T760" i="5" a="1"/>
  <c r="T760" i="5" s="1"/>
  <c r="T770" i="5" s="1"/>
  <c r="T771" i="5" s="1"/>
  <c r="T603" i="5" a="1"/>
  <c r="T603" i="5" s="1"/>
  <c r="S681" i="5"/>
  <c r="AE623" i="5"/>
  <c r="AD752" i="5" a="1"/>
  <c r="AD752" i="5" s="1"/>
  <c r="AD732" i="5" a="1"/>
  <c r="AD732" i="5" s="1"/>
  <c r="Z617" i="5"/>
  <c r="Y746" i="5" a="1"/>
  <c r="Y746" i="5" s="1"/>
  <c r="Y766" i="5" a="1"/>
  <c r="Y766" i="5" s="1"/>
  <c r="Y726" i="5" a="1"/>
  <c r="Y726" i="5" s="1"/>
  <c r="S690" i="5" l="1"/>
  <c r="S715" i="5" s="1"/>
  <c r="S779" i="5" s="1"/>
  <c r="S778" i="5" s="1"/>
  <c r="T640" i="5"/>
  <c r="T642" i="5" s="1"/>
  <c r="T647" i="5" s="1"/>
  <c r="T646" i="5" s="1"/>
  <c r="T604" i="5"/>
  <c r="T607" i="5"/>
  <c r="T661" i="5"/>
  <c r="T659" i="5" s="1"/>
  <c r="T631" i="5"/>
  <c r="T606" i="5"/>
  <c r="T639" i="5"/>
  <c r="AA618" i="5"/>
  <c r="Z767" i="5" a="1"/>
  <c r="Z767" i="5" s="1"/>
  <c r="Z747" i="5" a="1"/>
  <c r="Z747" i="5" s="1"/>
  <c r="Z727" i="5" a="1"/>
  <c r="Z727" i="5" s="1"/>
  <c r="AE753" i="5" a="1"/>
  <c r="AE753" i="5" s="1"/>
  <c r="AE733" i="5" a="1"/>
  <c r="AE733" i="5" s="1"/>
  <c r="AF624" i="5"/>
  <c r="V612" i="5"/>
  <c r="U741" i="5" a="1"/>
  <c r="U741" i="5" s="1"/>
  <c r="U761" i="5" a="1"/>
  <c r="U761" i="5" s="1"/>
  <c r="U721" i="5" a="1"/>
  <c r="U721" i="5" s="1"/>
  <c r="U660" i="5"/>
  <c r="T632" i="5" l="1"/>
  <c r="T649" i="5"/>
  <c r="AB619" i="5"/>
  <c r="AA748" i="5" a="1"/>
  <c r="AA748" i="5" s="1"/>
  <c r="AA728" i="5" a="1"/>
  <c r="AA728" i="5" s="1"/>
  <c r="AA768" i="5" a="1"/>
  <c r="AA768" i="5" s="1"/>
  <c r="W613" i="5"/>
  <c r="V722" i="5" a="1"/>
  <c r="V722" i="5" s="1"/>
  <c r="V742" i="5" a="1"/>
  <c r="V742" i="5" s="1"/>
  <c r="V762" i="5" a="1"/>
  <c r="V762" i="5" s="1"/>
  <c r="T653" i="5"/>
  <c r="T654" i="5"/>
  <c r="T665" i="5"/>
  <c r="T666" i="5"/>
  <c r="T664" i="5"/>
  <c r="T662" i="5"/>
  <c r="AF754" i="5" a="1"/>
  <c r="AF754" i="5" s="1"/>
  <c r="AF734" i="5" a="1"/>
  <c r="AF734" i="5" s="1"/>
  <c r="AC620" i="5" l="1"/>
  <c r="AB729" i="5" a="1"/>
  <c r="AB729" i="5" s="1"/>
  <c r="AB749" i="5" a="1"/>
  <c r="AB749" i="5" s="1"/>
  <c r="T663" i="5"/>
  <c r="X614" i="5"/>
  <c r="W743" i="5" a="1"/>
  <c r="W743" i="5" s="1"/>
  <c r="W763" i="5" a="1"/>
  <c r="W763" i="5" s="1"/>
  <c r="W723" i="5" a="1"/>
  <c r="W723" i="5" s="1"/>
  <c r="T650" i="5"/>
  <c r="U24" i="5" a="1"/>
  <c r="U24" i="5" s="1"/>
  <c r="U25" i="5" s="1"/>
  <c r="U641" i="5"/>
  <c r="U602" i="5" l="1"/>
  <c r="V20" i="5"/>
  <c r="T677" i="5"/>
  <c r="T686" i="5"/>
  <c r="T685" i="5" s="1"/>
  <c r="AD621" i="5"/>
  <c r="AC750" i="5" a="1"/>
  <c r="AC750" i="5" s="1"/>
  <c r="AC730" i="5" a="1"/>
  <c r="AC730" i="5" s="1"/>
  <c r="T673" i="5"/>
  <c r="T687" i="5" s="1"/>
  <c r="Y615" i="5"/>
  <c r="X764" i="5" a="1"/>
  <c r="X764" i="5" s="1"/>
  <c r="X688" i="5"/>
  <c r="X724" i="5" a="1"/>
  <c r="X724" i="5" s="1"/>
  <c r="X744" i="5" a="1"/>
  <c r="X744" i="5" s="1"/>
  <c r="AE622" i="5" l="1"/>
  <c r="AD751" i="5" a="1"/>
  <c r="AD751" i="5" s="1"/>
  <c r="AD731" i="5" a="1"/>
  <c r="AD731" i="5" s="1"/>
  <c r="T684" i="5"/>
  <c r="T683" i="5" s="1"/>
  <c r="U610" i="5"/>
  <c r="U629" i="5"/>
  <c r="U635" i="5" s="1"/>
  <c r="Z616" i="5"/>
  <c r="Y745" i="5" a="1"/>
  <c r="Y745" i="5" s="1"/>
  <c r="Y725" i="5" a="1"/>
  <c r="Y725" i="5" s="1"/>
  <c r="Y765" i="5" a="1"/>
  <c r="Y765" i="5" s="1"/>
  <c r="V611" i="5" l="1"/>
  <c r="U603" i="5" a="1"/>
  <c r="U603" i="5" s="1"/>
  <c r="U740" i="5" a="1"/>
  <c r="U740" i="5" s="1"/>
  <c r="U756" i="5" s="1"/>
  <c r="U757" i="5" s="1"/>
  <c r="U760" i="5" a="1"/>
  <c r="U760" i="5" s="1"/>
  <c r="U770" i="5" s="1"/>
  <c r="U771" i="5" s="1"/>
  <c r="U720" i="5" a="1"/>
  <c r="U720" i="5" s="1"/>
  <c r="U736" i="5" s="1"/>
  <c r="U737" i="5" s="1"/>
  <c r="U775" i="5" s="1" a="1"/>
  <c r="U775" i="5" s="1"/>
  <c r="U639" i="5"/>
  <c r="AA617" i="5"/>
  <c r="Z726" i="5" a="1"/>
  <c r="Z726" i="5" s="1"/>
  <c r="Z766" i="5" a="1"/>
  <c r="Z766" i="5" s="1"/>
  <c r="Z746" i="5" a="1"/>
  <c r="Z746" i="5" s="1"/>
  <c r="T681" i="5"/>
  <c r="AF623" i="5"/>
  <c r="AE752" i="5" a="1"/>
  <c r="AE752" i="5" s="1"/>
  <c r="AE732" i="5" a="1"/>
  <c r="AE732" i="5" s="1"/>
  <c r="AF733" i="5" l="1" a="1"/>
  <c r="AF733" i="5" s="1"/>
  <c r="AF753" i="5" a="1"/>
  <c r="AF753" i="5" s="1"/>
  <c r="AG624" i="5"/>
  <c r="AB618" i="5"/>
  <c r="AA747" i="5" a="1"/>
  <c r="AA747" i="5" s="1"/>
  <c r="AA727" i="5" a="1"/>
  <c r="AA727" i="5" s="1"/>
  <c r="AA767" i="5" a="1"/>
  <c r="AA767" i="5" s="1"/>
  <c r="U653" i="5"/>
  <c r="U654" i="5"/>
  <c r="U666" i="5"/>
  <c r="U665" i="5"/>
  <c r="U664" i="5"/>
  <c r="U663" i="5" s="1"/>
  <c r="U662" i="5"/>
  <c r="T690" i="5"/>
  <c r="T715" i="5" s="1"/>
  <c r="T779" i="5" s="1"/>
  <c r="T778" i="5" s="1"/>
  <c r="U640" i="5"/>
  <c r="U642" i="5" s="1"/>
  <c r="U647" i="5" s="1"/>
  <c r="U646" i="5" s="1"/>
  <c r="U604" i="5"/>
  <c r="U607" i="5"/>
  <c r="U631" i="5"/>
  <c r="U661" i="5"/>
  <c r="U659" i="5" s="1"/>
  <c r="U606" i="5"/>
  <c r="W612" i="5"/>
  <c r="V721" i="5" a="1"/>
  <c r="V721" i="5" s="1"/>
  <c r="V741" i="5" a="1"/>
  <c r="V741" i="5" s="1"/>
  <c r="V660" i="5"/>
  <c r="V761" i="5" a="1"/>
  <c r="V761" i="5" s="1"/>
  <c r="X613" i="5" l="1"/>
  <c r="W742" i="5" a="1"/>
  <c r="W742" i="5" s="1"/>
  <c r="W762" i="5" a="1"/>
  <c r="W762" i="5" s="1"/>
  <c r="W722" i="5" a="1"/>
  <c r="W722" i="5" s="1"/>
  <c r="U673" i="5"/>
  <c r="U687" i="5" s="1"/>
  <c r="AG754" i="5" a="1"/>
  <c r="AG754" i="5" s="1"/>
  <c r="AG734" i="5" a="1"/>
  <c r="AG734" i="5" s="1"/>
  <c r="U632" i="5"/>
  <c r="U649" i="5"/>
  <c r="AC619" i="5"/>
  <c r="AB728" i="5" a="1"/>
  <c r="AB728" i="5" s="1"/>
  <c r="AB748" i="5" a="1"/>
  <c r="AB748" i="5" s="1"/>
  <c r="AB768" i="5" a="1"/>
  <c r="AB768" i="5" s="1"/>
  <c r="U650" i="5" l="1"/>
  <c r="V641" i="5"/>
  <c r="V24" i="5" a="1"/>
  <c r="V24" i="5" s="1"/>
  <c r="V25" i="5" s="1"/>
  <c r="AD620" i="5"/>
  <c r="AC749" i="5" a="1"/>
  <c r="AC749" i="5" s="1"/>
  <c r="AC729" i="5" a="1"/>
  <c r="AC729" i="5" s="1"/>
  <c r="Y614" i="5"/>
  <c r="X763" i="5" a="1"/>
  <c r="X763" i="5" s="1"/>
  <c r="X743" i="5" a="1"/>
  <c r="X743" i="5" s="1"/>
  <c r="X723" i="5" a="1"/>
  <c r="X723" i="5" s="1"/>
  <c r="Z615" i="5" l="1"/>
  <c r="Y724" i="5" a="1"/>
  <c r="Y724" i="5" s="1"/>
  <c r="Y744" i="5" a="1"/>
  <c r="Y744" i="5" s="1"/>
  <c r="Y764" i="5" a="1"/>
  <c r="Y764" i="5" s="1"/>
  <c r="Y688" i="5"/>
  <c r="AE621" i="5"/>
  <c r="AD750" i="5" a="1"/>
  <c r="AD750" i="5" s="1"/>
  <c r="AD730" i="5" a="1"/>
  <c r="AD730" i="5" s="1"/>
  <c r="V602" i="5"/>
  <c r="W20" i="5"/>
  <c r="U677" i="5"/>
  <c r="U686" i="5"/>
  <c r="U685" i="5" s="1"/>
  <c r="AF622" i="5" l="1"/>
  <c r="AE751" i="5" a="1"/>
  <c r="AE751" i="5" s="1"/>
  <c r="AE731" i="5" a="1"/>
  <c r="AE731" i="5" s="1"/>
  <c r="U684" i="5"/>
  <c r="U683" i="5" s="1"/>
  <c r="V610" i="5"/>
  <c r="V629" i="5"/>
  <c r="V635" i="5" s="1"/>
  <c r="AA616" i="5"/>
  <c r="Z765" i="5" a="1"/>
  <c r="Z765" i="5" s="1"/>
  <c r="Z725" i="5" a="1"/>
  <c r="Z725" i="5" s="1"/>
  <c r="Z745" i="5" a="1"/>
  <c r="Z745" i="5" s="1"/>
  <c r="W611" i="5" l="1"/>
  <c r="V760" i="5" a="1"/>
  <c r="V760" i="5" s="1"/>
  <c r="V770" i="5" s="1"/>
  <c r="V771" i="5" s="1"/>
  <c r="V740" i="5" a="1"/>
  <c r="V740" i="5" s="1"/>
  <c r="V756" i="5" s="1"/>
  <c r="V757" i="5" s="1"/>
  <c r="V603" i="5" a="1"/>
  <c r="V603" i="5" s="1"/>
  <c r="V720" i="5" a="1"/>
  <c r="V720" i="5" s="1"/>
  <c r="V736" i="5" s="1"/>
  <c r="V737" i="5" s="1"/>
  <c r="V775" i="5" s="1" a="1"/>
  <c r="V775" i="5" s="1"/>
  <c r="AB617" i="5"/>
  <c r="AA766" i="5" a="1"/>
  <c r="AA766" i="5" s="1"/>
  <c r="AA746" i="5" a="1"/>
  <c r="AA746" i="5" s="1"/>
  <c r="AA726" i="5" a="1"/>
  <c r="AA726" i="5" s="1"/>
  <c r="U681" i="5"/>
  <c r="AG623" i="5"/>
  <c r="AF752" i="5" a="1"/>
  <c r="AF752" i="5" s="1"/>
  <c r="AF732" i="5" a="1"/>
  <c r="AF732" i="5" s="1"/>
  <c r="V640" i="5" l="1"/>
  <c r="V642" i="5" s="1"/>
  <c r="V647" i="5" s="1"/>
  <c r="V646" i="5" s="1"/>
  <c r="V604" i="5"/>
  <c r="V607" i="5"/>
  <c r="V631" i="5"/>
  <c r="V661" i="5"/>
  <c r="V659" i="5" s="1"/>
  <c r="V606" i="5"/>
  <c r="AC618" i="5"/>
  <c r="AB747" i="5" a="1"/>
  <c r="AB747" i="5" s="1"/>
  <c r="AB767" i="5" a="1"/>
  <c r="AB767" i="5" s="1"/>
  <c r="AB727" i="5" a="1"/>
  <c r="AB727" i="5" s="1"/>
  <c r="AG753" i="5" a="1"/>
  <c r="AG753" i="5" s="1"/>
  <c r="AG733" i="5" a="1"/>
  <c r="AG733" i="5" s="1"/>
  <c r="AH624" i="5"/>
  <c r="V639" i="5"/>
  <c r="U690" i="5"/>
  <c r="U715" i="5" s="1"/>
  <c r="U779" i="5" s="1"/>
  <c r="U778" i="5" s="1"/>
  <c r="X612" i="5"/>
  <c r="W721" i="5" a="1"/>
  <c r="W721" i="5" s="1"/>
  <c r="W741" i="5" a="1"/>
  <c r="W741" i="5" s="1"/>
  <c r="W761" i="5" a="1"/>
  <c r="W761" i="5" s="1"/>
  <c r="W660" i="5"/>
  <c r="AD619" i="5" l="1"/>
  <c r="AC768" i="5" a="1"/>
  <c r="AC768" i="5" s="1"/>
  <c r="AC748" i="5" a="1"/>
  <c r="AC748" i="5" s="1"/>
  <c r="AC728" i="5" a="1"/>
  <c r="AC728" i="5" s="1"/>
  <c r="V653" i="5"/>
  <c r="V654" i="5"/>
  <c r="V666" i="5"/>
  <c r="V665" i="5"/>
  <c r="V664" i="5"/>
  <c r="V662" i="5"/>
  <c r="V632" i="5"/>
  <c r="V649" i="5"/>
  <c r="AH754" i="5" a="1"/>
  <c r="AH754" i="5" s="1"/>
  <c r="AH734" i="5" a="1"/>
  <c r="AH734" i="5" s="1"/>
  <c r="Y613" i="5"/>
  <c r="X722" i="5" a="1"/>
  <c r="X722" i="5" s="1"/>
  <c r="X762" i="5" a="1"/>
  <c r="X762" i="5" s="1"/>
  <c r="X742" i="5" a="1"/>
  <c r="X742" i="5" s="1"/>
  <c r="V650" i="5" l="1"/>
  <c r="W641" i="5"/>
  <c r="W24" i="5" a="1"/>
  <c r="W24" i="5" s="1"/>
  <c r="W25" i="5" s="1"/>
  <c r="Z614" i="5"/>
  <c r="Y743" i="5" a="1"/>
  <c r="Y743" i="5" s="1"/>
  <c r="Y723" i="5" a="1"/>
  <c r="Y723" i="5" s="1"/>
  <c r="Y763" i="5" a="1"/>
  <c r="Y763" i="5" s="1"/>
  <c r="V663" i="5"/>
  <c r="V673" i="5" s="1"/>
  <c r="V687" i="5" s="1"/>
  <c r="AE620" i="5"/>
  <c r="AD749" i="5" a="1"/>
  <c r="AD749" i="5" s="1"/>
  <c r="AD729" i="5" a="1"/>
  <c r="AD729" i="5" s="1"/>
  <c r="AA615" i="5" l="1"/>
  <c r="Z688" i="5"/>
  <c r="Z764" i="5" a="1"/>
  <c r="Z764" i="5" s="1"/>
  <c r="Z724" i="5" a="1"/>
  <c r="Z724" i="5" s="1"/>
  <c r="Z744" i="5" a="1"/>
  <c r="Z744" i="5" s="1"/>
  <c r="W602" i="5"/>
  <c r="X20" i="5"/>
  <c r="AF621" i="5"/>
  <c r="AE730" i="5" a="1"/>
  <c r="AE730" i="5" s="1"/>
  <c r="AE750" i="5" a="1"/>
  <c r="AE750" i="5" s="1"/>
  <c r="V677" i="5"/>
  <c r="V686" i="5"/>
  <c r="V685" i="5" s="1"/>
  <c r="W610" i="5" l="1"/>
  <c r="W629" i="5"/>
  <c r="W635" i="5" s="1"/>
  <c r="V684" i="5"/>
  <c r="V683" i="5" s="1"/>
  <c r="AG622" i="5"/>
  <c r="AF751" i="5" a="1"/>
  <c r="AF751" i="5" s="1"/>
  <c r="AF731" i="5" a="1"/>
  <c r="AF731" i="5" s="1"/>
  <c r="AB616" i="5"/>
  <c r="AA745" i="5" a="1"/>
  <c r="AA745" i="5" s="1"/>
  <c r="AA765" i="5" a="1"/>
  <c r="AA765" i="5" s="1"/>
  <c r="AA725" i="5" a="1"/>
  <c r="AA725" i="5" s="1"/>
  <c r="V681" i="5" l="1"/>
  <c r="AC617" i="5"/>
  <c r="AB746" i="5" a="1"/>
  <c r="AB746" i="5" s="1"/>
  <c r="AB766" i="5" a="1"/>
  <c r="AB766" i="5" s="1"/>
  <c r="AB726" i="5" a="1"/>
  <c r="AB726" i="5" s="1"/>
  <c r="AH623" i="5"/>
  <c r="AG752" i="5" a="1"/>
  <c r="AG752" i="5" s="1"/>
  <c r="AG732" i="5" a="1"/>
  <c r="AG732" i="5" s="1"/>
  <c r="X611" i="5"/>
  <c r="W760" i="5" a="1"/>
  <c r="W760" i="5" s="1"/>
  <c r="W770" i="5" s="1"/>
  <c r="W771" i="5" s="1"/>
  <c r="W603" i="5" a="1"/>
  <c r="W603" i="5" s="1"/>
  <c r="W740" i="5" a="1"/>
  <c r="W740" i="5" s="1"/>
  <c r="W756" i="5" s="1"/>
  <c r="W757" i="5" s="1"/>
  <c r="W720" i="5" a="1"/>
  <c r="W720" i="5" s="1"/>
  <c r="W736" i="5" s="1"/>
  <c r="W737" i="5" s="1"/>
  <c r="W775" i="5" s="1" a="1"/>
  <c r="W775" i="5" s="1"/>
  <c r="W639" i="5"/>
  <c r="W653" i="5" l="1"/>
  <c r="W654" i="5"/>
  <c r="W666" i="5"/>
  <c r="W665" i="5"/>
  <c r="W664" i="5"/>
  <c r="W663" i="5" s="1"/>
  <c r="W662" i="5"/>
  <c r="W607" i="5"/>
  <c r="W640" i="5"/>
  <c r="W642" i="5" s="1"/>
  <c r="W647" i="5" s="1"/>
  <c r="W646" i="5" s="1"/>
  <c r="W604" i="5"/>
  <c r="W631" i="5"/>
  <c r="W661" i="5"/>
  <c r="W659" i="5" s="1"/>
  <c r="W606" i="5"/>
  <c r="Y612" i="5"/>
  <c r="X761" i="5" a="1"/>
  <c r="X761" i="5" s="1"/>
  <c r="X660" i="5"/>
  <c r="X741" i="5" a="1"/>
  <c r="X741" i="5" s="1"/>
  <c r="X721" i="5" a="1"/>
  <c r="X721" i="5" s="1"/>
  <c r="AH753" i="5" a="1"/>
  <c r="AH753" i="5" s="1"/>
  <c r="AH733" i="5" a="1"/>
  <c r="AH733" i="5" s="1"/>
  <c r="AI624" i="5"/>
  <c r="AD618" i="5"/>
  <c r="AC727" i="5" a="1"/>
  <c r="AC727" i="5" s="1"/>
  <c r="AC747" i="5" a="1"/>
  <c r="AC747" i="5" s="1"/>
  <c r="AC767" i="5" a="1"/>
  <c r="AC767" i="5" s="1"/>
  <c r="V690" i="5"/>
  <c r="V715" i="5" s="1"/>
  <c r="V779" i="5" s="1"/>
  <c r="V778" i="5" s="1"/>
  <c r="AE619" i="5" l="1"/>
  <c r="AD728" i="5" a="1"/>
  <c r="AD728" i="5" s="1"/>
  <c r="AD768" i="5" a="1"/>
  <c r="AD768" i="5" s="1"/>
  <c r="AD748" i="5" a="1"/>
  <c r="AD748" i="5" s="1"/>
  <c r="Z613" i="5"/>
  <c r="Y762" i="5" a="1"/>
  <c r="Y762" i="5" s="1"/>
  <c r="Y742" i="5" a="1"/>
  <c r="Y742" i="5" s="1"/>
  <c r="Y722" i="5" a="1"/>
  <c r="Y722" i="5" s="1"/>
  <c r="W632" i="5"/>
  <c r="W649" i="5"/>
  <c r="AI734" i="5" a="1"/>
  <c r="AI734" i="5" s="1"/>
  <c r="AI754" i="5" a="1"/>
  <c r="AI754" i="5" s="1"/>
  <c r="W673" i="5"/>
  <c r="W687" i="5" s="1"/>
  <c r="W650" i="5" l="1"/>
  <c r="AF620" i="5"/>
  <c r="AE729" i="5" a="1"/>
  <c r="AE729" i="5" s="1"/>
  <c r="AE749" i="5" a="1"/>
  <c r="AE749" i="5" s="1"/>
  <c r="AA614" i="5"/>
  <c r="Z743" i="5" a="1"/>
  <c r="Z743" i="5" s="1"/>
  <c r="Z763" i="5" a="1"/>
  <c r="Z763" i="5" s="1"/>
  <c r="Z723" i="5" a="1"/>
  <c r="Z723" i="5" s="1"/>
  <c r="X641" i="5"/>
  <c r="X24" i="5" a="1"/>
  <c r="X24" i="5" s="1"/>
  <c r="X25" i="5" s="1"/>
  <c r="AG621" i="5" l="1"/>
  <c r="AF730" i="5" a="1"/>
  <c r="AF730" i="5" s="1"/>
  <c r="AF750" i="5" a="1"/>
  <c r="AF750" i="5" s="1"/>
  <c r="AB615" i="5"/>
  <c r="AA764" i="5" a="1"/>
  <c r="AA764" i="5" s="1"/>
  <c r="AA688" i="5"/>
  <c r="AA724" i="5" a="1"/>
  <c r="AA724" i="5" s="1"/>
  <c r="AA744" i="5" a="1"/>
  <c r="AA744" i="5" s="1"/>
  <c r="X602" i="5"/>
  <c r="Y20" i="5"/>
  <c r="W677" i="5"/>
  <c r="W686" i="5"/>
  <c r="W685" i="5" s="1"/>
  <c r="W684" i="5" l="1"/>
  <c r="W683" i="5" s="1"/>
  <c r="X610" i="5"/>
  <c r="X629" i="5"/>
  <c r="X635" i="5" s="1"/>
  <c r="AC616" i="5"/>
  <c r="AB765" i="5" a="1"/>
  <c r="AB765" i="5" s="1"/>
  <c r="AB725" i="5" a="1"/>
  <c r="AB725" i="5" s="1"/>
  <c r="AB745" i="5" a="1"/>
  <c r="AB745" i="5" s="1"/>
  <c r="AH622" i="5"/>
  <c r="AG731" i="5" a="1"/>
  <c r="AG731" i="5" s="1"/>
  <c r="AG751" i="5" a="1"/>
  <c r="AG751" i="5" s="1"/>
  <c r="AD617" i="5" l="1"/>
  <c r="AC726" i="5" a="1"/>
  <c r="AC726" i="5" s="1"/>
  <c r="AC746" i="5" a="1"/>
  <c r="AC746" i="5" s="1"/>
  <c r="AC766" i="5" a="1"/>
  <c r="AC766" i="5" s="1"/>
  <c r="Y611" i="5"/>
  <c r="X720" i="5" a="1"/>
  <c r="X720" i="5" s="1"/>
  <c r="X736" i="5" s="1"/>
  <c r="X737" i="5" s="1"/>
  <c r="X775" i="5" s="1" a="1"/>
  <c r="X775" i="5" s="1"/>
  <c r="X639" i="5"/>
  <c r="X760" i="5" a="1"/>
  <c r="X760" i="5" s="1"/>
  <c r="X770" i="5" s="1"/>
  <c r="X771" i="5" s="1"/>
  <c r="X740" i="5" a="1"/>
  <c r="X740" i="5" s="1"/>
  <c r="X756" i="5" s="1"/>
  <c r="X757" i="5" s="1"/>
  <c r="X603" i="5" a="1"/>
  <c r="X603" i="5" s="1"/>
  <c r="AI623" i="5"/>
  <c r="AH732" i="5" a="1"/>
  <c r="AH732" i="5" s="1"/>
  <c r="AH752" i="5" a="1"/>
  <c r="AH752" i="5" s="1"/>
  <c r="W681" i="5"/>
  <c r="AI733" i="5" l="1" a="1"/>
  <c r="AI733" i="5" s="1"/>
  <c r="AI753" i="5" a="1"/>
  <c r="AI753" i="5" s="1"/>
  <c r="AJ624" i="5"/>
  <c r="Z612" i="5"/>
  <c r="Y660" i="5"/>
  <c r="Y761" i="5" a="1"/>
  <c r="Y761" i="5" s="1"/>
  <c r="Y741" i="5" a="1"/>
  <c r="Y741" i="5" s="1"/>
  <c r="Y721" i="5" a="1"/>
  <c r="Y721" i="5" s="1"/>
  <c r="X640" i="5"/>
  <c r="X642" i="5" s="1"/>
  <c r="X647" i="5" s="1"/>
  <c r="X646" i="5" s="1"/>
  <c r="X607" i="5"/>
  <c r="X604" i="5"/>
  <c r="X661" i="5"/>
  <c r="X659" i="5" s="1"/>
  <c r="X631" i="5"/>
  <c r="X606" i="5"/>
  <c r="X653" i="5"/>
  <c r="X654" i="5"/>
  <c r="X666" i="5"/>
  <c r="X665" i="5"/>
  <c r="X664" i="5"/>
  <c r="X663" i="5" s="1"/>
  <c r="X662" i="5"/>
  <c r="W690" i="5"/>
  <c r="W715" i="5" s="1"/>
  <c r="W779" i="5" s="1"/>
  <c r="W778" i="5" s="1"/>
  <c r="AE618" i="5"/>
  <c r="AD767" i="5" a="1"/>
  <c r="AD767" i="5" s="1"/>
  <c r="AD727" i="5" a="1"/>
  <c r="AD727" i="5" s="1"/>
  <c r="AD747" i="5" a="1"/>
  <c r="AD747" i="5" s="1"/>
  <c r="X632" i="5" l="1"/>
  <c r="X649" i="5"/>
  <c r="X650" i="5" s="1"/>
  <c r="AJ754" i="5" a="1"/>
  <c r="AJ754" i="5" s="1"/>
  <c r="AJ734" i="5" a="1"/>
  <c r="AJ734" i="5" s="1"/>
  <c r="AA613" i="5"/>
  <c r="Z722" i="5" a="1"/>
  <c r="Z722" i="5" s="1"/>
  <c r="Z762" i="5" a="1"/>
  <c r="Z762" i="5" s="1"/>
  <c r="Z742" i="5" a="1"/>
  <c r="Z742" i="5" s="1"/>
  <c r="AF619" i="5"/>
  <c r="AE768" i="5" a="1"/>
  <c r="AE768" i="5" s="1"/>
  <c r="AE748" i="5" a="1"/>
  <c r="AE748" i="5" s="1"/>
  <c r="AE728" i="5" a="1"/>
  <c r="AE728" i="5" s="1"/>
  <c r="X673" i="5"/>
  <c r="X687" i="5" s="1"/>
  <c r="AB614" i="5" l="1"/>
  <c r="AA763" i="5" a="1"/>
  <c r="AA763" i="5" s="1"/>
  <c r="AA743" i="5" a="1"/>
  <c r="AA743" i="5" s="1"/>
  <c r="AA723" i="5" a="1"/>
  <c r="AA723" i="5" s="1"/>
  <c r="AG620" i="5"/>
  <c r="AF729" i="5" a="1"/>
  <c r="AF729" i="5" s="1"/>
  <c r="AF749" i="5" a="1"/>
  <c r="AF749" i="5" s="1"/>
  <c r="X677" i="5"/>
  <c r="X686" i="5"/>
  <c r="X685" i="5" s="1"/>
  <c r="Y24" i="5" a="1"/>
  <c r="Y24" i="5" s="1"/>
  <c r="Y25" i="5" s="1"/>
  <c r="Y641" i="5"/>
  <c r="X684" i="5" l="1"/>
  <c r="X683" i="5" s="1"/>
  <c r="X681" i="5" s="1"/>
  <c r="X690" i="5" s="1"/>
  <c r="X715" i="5" s="1"/>
  <c r="X779" i="5" s="1"/>
  <c r="X778" i="5" s="1"/>
  <c r="AH621" i="5"/>
  <c r="AG750" i="5" a="1"/>
  <c r="AG750" i="5" s="1"/>
  <c r="AG730" i="5" a="1"/>
  <c r="AG730" i="5" s="1"/>
  <c r="Y602" i="5"/>
  <c r="Z20" i="5"/>
  <c r="AC615" i="5"/>
  <c r="AB744" i="5" a="1"/>
  <c r="AB744" i="5" s="1"/>
  <c r="AB724" i="5" a="1"/>
  <c r="AB724" i="5" s="1"/>
  <c r="AB688" i="5"/>
  <c r="AB764" i="5" a="1"/>
  <c r="AB764" i="5" s="1"/>
  <c r="Y610" i="5" l="1"/>
  <c r="Y629" i="5"/>
  <c r="Y635" i="5" s="1"/>
  <c r="AI622" i="5"/>
  <c r="AH731" i="5" a="1"/>
  <c r="AH731" i="5" s="1"/>
  <c r="AH751" i="5" a="1"/>
  <c r="AH751" i="5" s="1"/>
  <c r="AD616" i="5"/>
  <c r="AC765" i="5" a="1"/>
  <c r="AC765" i="5" s="1"/>
  <c r="AC745" i="5" a="1"/>
  <c r="AC745" i="5" s="1"/>
  <c r="AC725" i="5" a="1"/>
  <c r="AC725" i="5" s="1"/>
  <c r="AE617" i="5" l="1"/>
  <c r="AD746" i="5" a="1"/>
  <c r="AD746" i="5" s="1"/>
  <c r="AD726" i="5" a="1"/>
  <c r="AD726" i="5" s="1"/>
  <c r="AD766" i="5" a="1"/>
  <c r="AD766" i="5" s="1"/>
  <c r="AJ623" i="5"/>
  <c r="AI732" i="5" a="1"/>
  <c r="AI732" i="5" s="1"/>
  <c r="AI752" i="5" a="1"/>
  <c r="AI752" i="5" s="1"/>
  <c r="Z611" i="5"/>
  <c r="Y720" i="5" a="1"/>
  <c r="Y720" i="5" s="1"/>
  <c r="Y736" i="5" s="1"/>
  <c r="Y737" i="5" s="1"/>
  <c r="Y775" i="5" s="1" a="1"/>
  <c r="Y775" i="5" s="1"/>
  <c r="Y760" i="5" a="1"/>
  <c r="Y760" i="5" s="1"/>
  <c r="Y770" i="5" s="1"/>
  <c r="Y771" i="5" s="1"/>
  <c r="Y603" i="5" a="1"/>
  <c r="Y603" i="5" s="1"/>
  <c r="Y740" i="5" a="1"/>
  <c r="Y740" i="5" s="1"/>
  <c r="Y756" i="5" s="1"/>
  <c r="Y757" i="5" s="1"/>
  <c r="AA612" i="5" l="1"/>
  <c r="Z721" i="5" a="1"/>
  <c r="Z721" i="5" s="1"/>
  <c r="Z761" i="5" a="1"/>
  <c r="Z761" i="5" s="1"/>
  <c r="Z741" i="5" a="1"/>
  <c r="Z741" i="5" s="1"/>
  <c r="Z660" i="5"/>
  <c r="AJ753" i="5" a="1"/>
  <c r="AJ753" i="5" s="1"/>
  <c r="AJ733" i="5" a="1"/>
  <c r="AJ733" i="5" s="1"/>
  <c r="AK624" i="5"/>
  <c r="Y640" i="5"/>
  <c r="Y642" i="5" s="1"/>
  <c r="Y647" i="5" s="1"/>
  <c r="Y646" i="5" s="1"/>
  <c r="Y607" i="5"/>
  <c r="Y604" i="5"/>
  <c r="Y631" i="5"/>
  <c r="Y661" i="5"/>
  <c r="Y659" i="5" s="1"/>
  <c r="Y606" i="5"/>
  <c r="Y639" i="5"/>
  <c r="AF618" i="5"/>
  <c r="AE747" i="5" a="1"/>
  <c r="AE747" i="5" s="1"/>
  <c r="AE727" i="5" a="1"/>
  <c r="AE727" i="5" s="1"/>
  <c r="AE767" i="5" a="1"/>
  <c r="AE767" i="5" s="1"/>
  <c r="Y632" i="5" l="1"/>
  <c r="Y649" i="5"/>
  <c r="Y650" i="5" s="1"/>
  <c r="AG619" i="5"/>
  <c r="AF728" i="5" a="1"/>
  <c r="AF728" i="5" s="1"/>
  <c r="AF768" i="5" a="1"/>
  <c r="AF768" i="5" s="1"/>
  <c r="AF748" i="5" a="1"/>
  <c r="AF748" i="5" s="1"/>
  <c r="Y653" i="5"/>
  <c r="Y654" i="5"/>
  <c r="Y666" i="5"/>
  <c r="Y665" i="5"/>
  <c r="Y664" i="5"/>
  <c r="Y663" i="5" s="1"/>
  <c r="Y662" i="5"/>
  <c r="AK754" i="5" a="1"/>
  <c r="AK754" i="5" s="1"/>
  <c r="AK734" i="5" a="1"/>
  <c r="AK734" i="5" s="1"/>
  <c r="AB613" i="5"/>
  <c r="AA742" i="5" a="1"/>
  <c r="AA742" i="5" s="1"/>
  <c r="AA762" i="5" a="1"/>
  <c r="AA762" i="5" s="1"/>
  <c r="AA722" i="5" a="1"/>
  <c r="AA722" i="5" s="1"/>
  <c r="Y673" i="5" l="1"/>
  <c r="Y687" i="5" s="1"/>
  <c r="AH620" i="5"/>
  <c r="AG729" i="5" a="1"/>
  <c r="AG729" i="5" s="1"/>
  <c r="AG749" i="5" a="1"/>
  <c r="AG749" i="5" s="1"/>
  <c r="Y677" i="5"/>
  <c r="Y686" i="5"/>
  <c r="Y685" i="5" s="1"/>
  <c r="AC614" i="5"/>
  <c r="AB763" i="5" a="1"/>
  <c r="AB763" i="5" s="1"/>
  <c r="AB743" i="5" a="1"/>
  <c r="AB743" i="5" s="1"/>
  <c r="AB723" i="5" a="1"/>
  <c r="AB723" i="5" s="1"/>
  <c r="Z641" i="5"/>
  <c r="Z24" i="5" a="1"/>
  <c r="Z24" i="5" s="1"/>
  <c r="Z25" i="5" s="1"/>
  <c r="AD615" i="5" l="1"/>
  <c r="AC724" i="5" a="1"/>
  <c r="AC724" i="5" s="1"/>
  <c r="AC764" i="5" a="1"/>
  <c r="AC764" i="5" s="1"/>
  <c r="AC688" i="5"/>
  <c r="AC744" i="5" a="1"/>
  <c r="AC744" i="5" s="1"/>
  <c r="Y684" i="5"/>
  <c r="Y683" i="5" s="1"/>
  <c r="Y681" i="5" s="1"/>
  <c r="Y690" i="5" s="1"/>
  <c r="Y715" i="5" s="1"/>
  <c r="Y779" i="5" s="1"/>
  <c r="Y778" i="5" s="1"/>
  <c r="AI621" i="5"/>
  <c r="AH750" i="5" a="1"/>
  <c r="AH750" i="5" s="1"/>
  <c r="AH730" i="5" a="1"/>
  <c r="AH730" i="5" s="1"/>
  <c r="Z602" i="5"/>
  <c r="AA20" i="5"/>
  <c r="AE616" i="5" l="1"/>
  <c r="AD745" i="5" a="1"/>
  <c r="AD745" i="5" s="1"/>
  <c r="AD725" i="5" a="1"/>
  <c r="AD725" i="5" s="1"/>
  <c r="AD765" i="5" a="1"/>
  <c r="AD765" i="5" s="1"/>
  <c r="Z610" i="5"/>
  <c r="Z629" i="5"/>
  <c r="Z635" i="5" s="1"/>
  <c r="AJ622" i="5"/>
  <c r="AI731" i="5" a="1"/>
  <c r="AI731" i="5" s="1"/>
  <c r="AI751" i="5" a="1"/>
  <c r="AI751" i="5" s="1"/>
  <c r="AA611" i="5" l="1"/>
  <c r="Z720" i="5" a="1"/>
  <c r="Z720" i="5" s="1"/>
  <c r="Z736" i="5" s="1"/>
  <c r="Z737" i="5" s="1"/>
  <c r="Z775" i="5" s="1" a="1"/>
  <c r="Z775" i="5" s="1"/>
  <c r="Z740" i="5" a="1"/>
  <c r="Z740" i="5" s="1"/>
  <c r="Z756" i="5" s="1"/>
  <c r="Z757" i="5" s="1"/>
  <c r="Z603" i="5" a="1"/>
  <c r="Z603" i="5" s="1"/>
  <c r="Z760" i="5" a="1"/>
  <c r="Z760" i="5" s="1"/>
  <c r="Z770" i="5" s="1"/>
  <c r="Z771" i="5" s="1"/>
  <c r="AK623" i="5"/>
  <c r="AJ752" i="5" a="1"/>
  <c r="AJ752" i="5" s="1"/>
  <c r="AJ732" i="5" a="1"/>
  <c r="AJ732" i="5" s="1"/>
  <c r="AF617" i="5"/>
  <c r="AE766" i="5" a="1"/>
  <c r="AE766" i="5" s="1"/>
  <c r="AE726" i="5" a="1"/>
  <c r="AE726" i="5" s="1"/>
  <c r="AE746" i="5" a="1"/>
  <c r="AE746" i="5" s="1"/>
  <c r="AK733" i="5" l="1" a="1"/>
  <c r="AK733" i="5" s="1"/>
  <c r="AK753" i="5" a="1"/>
  <c r="AK753" i="5" s="1"/>
  <c r="AL624" i="5"/>
  <c r="Z607" i="5"/>
  <c r="Z604" i="5"/>
  <c r="Z640" i="5"/>
  <c r="Z642" i="5" s="1"/>
  <c r="Z647" i="5" s="1"/>
  <c r="Z646" i="5" s="1"/>
  <c r="Z631" i="5"/>
  <c r="Z661" i="5"/>
  <c r="Z659" i="5" s="1"/>
  <c r="Z606" i="5"/>
  <c r="Z639" i="5"/>
  <c r="AG618" i="5"/>
  <c r="AF767" i="5" a="1"/>
  <c r="AF767" i="5" s="1"/>
  <c r="AF727" i="5" a="1"/>
  <c r="AF727" i="5" s="1"/>
  <c r="AF747" i="5" a="1"/>
  <c r="AF747" i="5" s="1"/>
  <c r="AB612" i="5"/>
  <c r="AA761" i="5" a="1"/>
  <c r="AA761" i="5" s="1"/>
  <c r="AA721" i="5" a="1"/>
  <c r="AA721" i="5" s="1"/>
  <c r="AA660" i="5"/>
  <c r="AA741" i="5" a="1"/>
  <c r="AA741" i="5" s="1"/>
  <c r="AC613" i="5" l="1"/>
  <c r="AB722" i="5" a="1"/>
  <c r="AB722" i="5" s="1"/>
  <c r="AB762" i="5" a="1"/>
  <c r="AB762" i="5" s="1"/>
  <c r="AB742" i="5" a="1"/>
  <c r="AB742" i="5" s="1"/>
  <c r="Z632" i="5"/>
  <c r="Z649" i="5"/>
  <c r="Z650" i="5" s="1"/>
  <c r="Z653" i="5"/>
  <c r="Z673" i="5" s="1"/>
  <c r="Z687" i="5" s="1"/>
  <c r="Z654" i="5"/>
  <c r="Z666" i="5"/>
  <c r="Z665" i="5"/>
  <c r="Z664" i="5"/>
  <c r="Z663" i="5" s="1"/>
  <c r="Z662" i="5"/>
  <c r="AL754" i="5" a="1"/>
  <c r="AL754" i="5" s="1"/>
  <c r="AL734" i="5" a="1"/>
  <c r="AL734" i="5" s="1"/>
  <c r="AH619" i="5"/>
  <c r="AG748" i="5" a="1"/>
  <c r="AG748" i="5" s="1"/>
  <c r="AG768" i="5" a="1"/>
  <c r="AG768" i="5" s="1"/>
  <c r="AG728" i="5" a="1"/>
  <c r="AG728" i="5" s="1"/>
  <c r="Z677" i="5" l="1"/>
  <c r="Z686" i="5"/>
  <c r="Z685" i="5" s="1"/>
  <c r="AA24" i="5" a="1"/>
  <c r="AA24" i="5" s="1"/>
  <c r="AA25" i="5" s="1"/>
  <c r="AA641" i="5"/>
  <c r="AI620" i="5"/>
  <c r="AH749" i="5" a="1"/>
  <c r="AH749" i="5" s="1"/>
  <c r="AH729" i="5" a="1"/>
  <c r="AH729" i="5" s="1"/>
  <c r="AD614" i="5"/>
  <c r="AC763" i="5" a="1"/>
  <c r="AC763" i="5" s="1"/>
  <c r="AC743" i="5" a="1"/>
  <c r="AC743" i="5" s="1"/>
  <c r="AC723" i="5" a="1"/>
  <c r="AC723" i="5" s="1"/>
  <c r="AE615" i="5" l="1"/>
  <c r="AD744" i="5" a="1"/>
  <c r="AD744" i="5" s="1"/>
  <c r="AD764" i="5" a="1"/>
  <c r="AD764" i="5" s="1"/>
  <c r="AD724" i="5" a="1"/>
  <c r="AD724" i="5" s="1"/>
  <c r="AD688" i="5"/>
  <c r="AJ621" i="5"/>
  <c r="AI730" i="5" a="1"/>
  <c r="AI730" i="5" s="1"/>
  <c r="AI750" i="5" a="1"/>
  <c r="AI750" i="5" s="1"/>
  <c r="AA602" i="5"/>
  <c r="AB20" i="5"/>
  <c r="Z684" i="5"/>
  <c r="Z683" i="5" s="1"/>
  <c r="Z681" i="5" s="1"/>
  <c r="Z690" i="5" s="1"/>
  <c r="Z715" i="5" s="1"/>
  <c r="Z779" i="5" s="1"/>
  <c r="Z778" i="5" s="1"/>
  <c r="AA610" i="5" l="1"/>
  <c r="AA629" i="5"/>
  <c r="AA635" i="5" s="1"/>
  <c r="AK622" i="5"/>
  <c r="AJ751" i="5" a="1"/>
  <c r="AJ751" i="5" s="1"/>
  <c r="AJ731" i="5" a="1"/>
  <c r="AJ731" i="5" s="1"/>
  <c r="AF616" i="5"/>
  <c r="AE745" i="5" a="1"/>
  <c r="AE745" i="5" s="1"/>
  <c r="AE725" i="5" a="1"/>
  <c r="AE725" i="5" s="1"/>
  <c r="AE765" i="5" a="1"/>
  <c r="AE765" i="5" s="1"/>
  <c r="AB611" i="5" l="1"/>
  <c r="AA603" i="5" a="1"/>
  <c r="AA603" i="5" s="1"/>
  <c r="AA639" i="5"/>
  <c r="AA760" i="5" a="1"/>
  <c r="AA760" i="5" s="1"/>
  <c r="AA770" i="5" s="1"/>
  <c r="AA771" i="5" s="1"/>
  <c r="AA720" i="5" a="1"/>
  <c r="AA720" i="5" s="1"/>
  <c r="AA736" i="5" s="1"/>
  <c r="AA737" i="5" s="1"/>
  <c r="AA775" i="5" s="1" a="1"/>
  <c r="AA775" i="5" s="1"/>
  <c r="AA740" i="5" a="1"/>
  <c r="AA740" i="5" s="1"/>
  <c r="AA756" i="5" s="1"/>
  <c r="AA757" i="5" s="1"/>
  <c r="AL623" i="5"/>
  <c r="AK752" i="5" a="1"/>
  <c r="AK752" i="5" s="1"/>
  <c r="AK732" i="5" a="1"/>
  <c r="AK732" i="5" s="1"/>
  <c r="AG617" i="5"/>
  <c r="AF746" i="5" a="1"/>
  <c r="AF746" i="5" s="1"/>
  <c r="AF726" i="5" a="1"/>
  <c r="AF726" i="5" s="1"/>
  <c r="AF766" i="5" a="1"/>
  <c r="AF766" i="5" s="1"/>
  <c r="AL753" i="5" l="1" a="1"/>
  <c r="AL753" i="5" s="1"/>
  <c r="AL733" i="5" a="1"/>
  <c r="AL733" i="5" s="1"/>
  <c r="AM624" i="5"/>
  <c r="AH618" i="5"/>
  <c r="AG767" i="5" a="1"/>
  <c r="AG767" i="5" s="1"/>
  <c r="AG747" i="5" a="1"/>
  <c r="AG747" i="5" s="1"/>
  <c r="AG727" i="5" a="1"/>
  <c r="AG727" i="5" s="1"/>
  <c r="AA653" i="5"/>
  <c r="AA654" i="5"/>
  <c r="AA665" i="5"/>
  <c r="AA666" i="5"/>
  <c r="AA664" i="5"/>
  <c r="AA663" i="5" s="1"/>
  <c r="AA662" i="5"/>
  <c r="AA604" i="5"/>
  <c r="AA607" i="5"/>
  <c r="AA640" i="5"/>
  <c r="AA642" i="5" s="1"/>
  <c r="AA647" i="5" s="1"/>
  <c r="AA646" i="5" s="1"/>
  <c r="AA631" i="5"/>
  <c r="AA661" i="5"/>
  <c r="AA659" i="5" s="1"/>
  <c r="AA606" i="5"/>
  <c r="AC612" i="5"/>
  <c r="AB721" i="5" a="1"/>
  <c r="AB721" i="5" s="1"/>
  <c r="AB761" i="5" a="1"/>
  <c r="AB761" i="5" s="1"/>
  <c r="AB741" i="5" a="1"/>
  <c r="AB741" i="5" s="1"/>
  <c r="AB660" i="5"/>
  <c r="AA673" i="5" l="1"/>
  <c r="AA687" i="5" s="1"/>
  <c r="AD613" i="5"/>
  <c r="AC742" i="5" a="1"/>
  <c r="AC742" i="5" s="1"/>
  <c r="AC722" i="5" a="1"/>
  <c r="AC722" i="5" s="1"/>
  <c r="AC762" i="5" a="1"/>
  <c r="AC762" i="5" s="1"/>
  <c r="AI619" i="5"/>
  <c r="AH768" i="5" a="1"/>
  <c r="AH768" i="5" s="1"/>
  <c r="AH748" i="5" a="1"/>
  <c r="AH748" i="5" s="1"/>
  <c r="AH728" i="5" a="1"/>
  <c r="AH728" i="5" s="1"/>
  <c r="AM754" i="5" a="1"/>
  <c r="AM754" i="5" s="1"/>
  <c r="AM734" i="5" a="1"/>
  <c r="AM734" i="5" s="1"/>
  <c r="AA632" i="5"/>
  <c r="AA649" i="5"/>
  <c r="AA650" i="5" s="1"/>
  <c r="AA677" i="5" l="1"/>
  <c r="AA686" i="5"/>
  <c r="AA685" i="5" s="1"/>
  <c r="AB24" i="5" a="1"/>
  <c r="AB24" i="5" s="1"/>
  <c r="AB25" i="5" s="1"/>
  <c r="AB641" i="5"/>
  <c r="AJ620" i="5"/>
  <c r="AI729" i="5" a="1"/>
  <c r="AI729" i="5" s="1"/>
  <c r="AI749" i="5" a="1"/>
  <c r="AI749" i="5" s="1"/>
  <c r="AE614" i="5"/>
  <c r="AD723" i="5" a="1"/>
  <c r="AD723" i="5" s="1"/>
  <c r="AD743" i="5" a="1"/>
  <c r="AD743" i="5" s="1"/>
  <c r="AD763" i="5" a="1"/>
  <c r="AD763" i="5" s="1"/>
  <c r="AF615" i="5" l="1"/>
  <c r="AE764" i="5" a="1"/>
  <c r="AE764" i="5" s="1"/>
  <c r="AE688" i="5"/>
  <c r="AE724" i="5" a="1"/>
  <c r="AE724" i="5" s="1"/>
  <c r="AE744" i="5" a="1"/>
  <c r="AE744" i="5" s="1"/>
  <c r="AK621" i="5"/>
  <c r="AJ730" i="5" a="1"/>
  <c r="AJ730" i="5" s="1"/>
  <c r="AJ750" i="5" a="1"/>
  <c r="AJ750" i="5" s="1"/>
  <c r="AB602" i="5"/>
  <c r="AC20" i="5"/>
  <c r="AA684" i="5"/>
  <c r="AA683" i="5" s="1"/>
  <c r="AA681" i="5" s="1"/>
  <c r="AA690" i="5" s="1"/>
  <c r="AA715" i="5" s="1"/>
  <c r="AA779" i="5" s="1"/>
  <c r="AA778" i="5" s="1"/>
  <c r="AL622" i="5" l="1"/>
  <c r="AK751" i="5" a="1"/>
  <c r="AK751" i="5" s="1"/>
  <c r="AK731" i="5" a="1"/>
  <c r="AK731" i="5" s="1"/>
  <c r="AB610" i="5"/>
  <c r="AB629" i="5"/>
  <c r="AB635" i="5" s="1"/>
  <c r="AG616" i="5"/>
  <c r="AF765" i="5" a="1"/>
  <c r="AF765" i="5" s="1"/>
  <c r="AF725" i="5" a="1"/>
  <c r="AF725" i="5" s="1"/>
  <c r="AF745" i="5" a="1"/>
  <c r="AF745" i="5" s="1"/>
  <c r="AC611" i="5" l="1"/>
  <c r="AB740" i="5" a="1"/>
  <c r="AB740" i="5" s="1"/>
  <c r="AB756" i="5" s="1"/>
  <c r="AB757" i="5" s="1"/>
  <c r="AB603" i="5" a="1"/>
  <c r="AB603" i="5" s="1"/>
  <c r="AB760" i="5" a="1"/>
  <c r="AB760" i="5" s="1"/>
  <c r="AB770" i="5" s="1"/>
  <c r="AB771" i="5" s="1"/>
  <c r="AB720" i="5" a="1"/>
  <c r="AB720" i="5" s="1"/>
  <c r="AB736" i="5" s="1"/>
  <c r="AB737" i="5" s="1"/>
  <c r="AB775" i="5" s="1" a="1"/>
  <c r="AB775" i="5" s="1"/>
  <c r="AH617" i="5"/>
  <c r="AG766" i="5" a="1"/>
  <c r="AG766" i="5" s="1"/>
  <c r="AG726" i="5" a="1"/>
  <c r="AG726" i="5" s="1"/>
  <c r="AG746" i="5" a="1"/>
  <c r="AG746" i="5" s="1"/>
  <c r="AM623" i="5"/>
  <c r="AL732" i="5" a="1"/>
  <c r="AL732" i="5" s="1"/>
  <c r="AL752" i="5" a="1"/>
  <c r="AL752" i="5" s="1"/>
  <c r="AB640" i="5" l="1"/>
  <c r="AB642" i="5" s="1"/>
  <c r="AB647" i="5" s="1"/>
  <c r="AB646" i="5" s="1"/>
  <c r="AB604" i="5"/>
  <c r="AB607" i="5"/>
  <c r="AB631" i="5"/>
  <c r="AB661" i="5"/>
  <c r="AB659" i="5" s="1"/>
  <c r="AB606" i="5"/>
  <c r="AM753" i="5" a="1"/>
  <c r="AM753" i="5" s="1"/>
  <c r="AM733" i="5" a="1"/>
  <c r="AM733" i="5" s="1"/>
  <c r="AN624" i="5"/>
  <c r="AB639" i="5"/>
  <c r="AI618" i="5"/>
  <c r="AH727" i="5" a="1"/>
  <c r="AH727" i="5" s="1"/>
  <c r="AH747" i="5" a="1"/>
  <c r="AH747" i="5" s="1"/>
  <c r="AH767" i="5" a="1"/>
  <c r="AH767" i="5" s="1"/>
  <c r="AD612" i="5"/>
  <c r="AC761" i="5" a="1"/>
  <c r="AC761" i="5" s="1"/>
  <c r="AC660" i="5"/>
  <c r="AC721" i="5" a="1"/>
  <c r="AC721" i="5" s="1"/>
  <c r="AC741" i="5" a="1"/>
  <c r="AC741" i="5" s="1"/>
  <c r="AE613" i="5" l="1"/>
  <c r="AD722" i="5" a="1"/>
  <c r="AD722" i="5" s="1"/>
  <c r="AD742" i="5" a="1"/>
  <c r="AD742" i="5" s="1"/>
  <c r="AD762" i="5" a="1"/>
  <c r="AD762" i="5" s="1"/>
  <c r="AB632" i="5"/>
  <c r="AB649" i="5"/>
  <c r="AB650" i="5" s="1"/>
  <c r="AJ619" i="5"/>
  <c r="AI768" i="5" a="1"/>
  <c r="AI768" i="5" s="1"/>
  <c r="AI728" i="5" a="1"/>
  <c r="AI728" i="5" s="1"/>
  <c r="AI748" i="5" a="1"/>
  <c r="AI748" i="5" s="1"/>
  <c r="AB653" i="5"/>
  <c r="AB654" i="5"/>
  <c r="AB666" i="5"/>
  <c r="AB665" i="5"/>
  <c r="AB664" i="5"/>
  <c r="AB663" i="5" s="1"/>
  <c r="AB662" i="5"/>
  <c r="AN734" i="5" a="1"/>
  <c r="AN734" i="5" s="1"/>
  <c r="AN754" i="5" a="1"/>
  <c r="AN754" i="5" s="1"/>
  <c r="AB686" i="5" l="1"/>
  <c r="AC24" i="5" a="1"/>
  <c r="AC24" i="5" s="1"/>
  <c r="AC25" i="5" s="1"/>
  <c r="AC641" i="5"/>
  <c r="AB673" i="5"/>
  <c r="AB687" i="5" s="1"/>
  <c r="AK620" i="5"/>
  <c r="AJ729" i="5" a="1"/>
  <c r="AJ729" i="5" s="1"/>
  <c r="AJ749" i="5" a="1"/>
  <c r="AJ749" i="5" s="1"/>
  <c r="AF614" i="5"/>
  <c r="AE763" i="5" a="1"/>
  <c r="AE763" i="5" s="1"/>
  <c r="AE723" i="5" a="1"/>
  <c r="AE723" i="5" s="1"/>
  <c r="AE743" i="5" a="1"/>
  <c r="AE743" i="5" s="1"/>
  <c r="AL621" i="5" l="1"/>
  <c r="AK750" i="5" a="1"/>
  <c r="AK750" i="5" s="1"/>
  <c r="AK730" i="5" a="1"/>
  <c r="AK730" i="5" s="1"/>
  <c r="AC602" i="5"/>
  <c r="AD20" i="5"/>
  <c r="AB685" i="5"/>
  <c r="AG615" i="5"/>
  <c r="AF688" i="5"/>
  <c r="AF764" i="5" a="1"/>
  <c r="AF764" i="5" s="1"/>
  <c r="AF744" i="5" a="1"/>
  <c r="AF744" i="5" s="1"/>
  <c r="AF724" i="5" a="1"/>
  <c r="AF724" i="5" s="1"/>
  <c r="AB677" i="5"/>
  <c r="AH616" i="5" l="1"/>
  <c r="AG765" i="5" a="1"/>
  <c r="AG765" i="5" s="1"/>
  <c r="AG745" i="5" a="1"/>
  <c r="AG745" i="5" s="1"/>
  <c r="AG725" i="5" a="1"/>
  <c r="AG725" i="5" s="1"/>
  <c r="AB684" i="5"/>
  <c r="AB683" i="5" s="1"/>
  <c r="AB681" i="5" s="1"/>
  <c r="AB690" i="5" s="1"/>
  <c r="AB715" i="5" s="1"/>
  <c r="AB779" i="5" s="1"/>
  <c r="AB778" i="5" s="1"/>
  <c r="AC610" i="5"/>
  <c r="AC629" i="5"/>
  <c r="AC635" i="5" s="1"/>
  <c r="AM622" i="5"/>
  <c r="AL751" i="5" a="1"/>
  <c r="AL751" i="5" s="1"/>
  <c r="AL731" i="5" a="1"/>
  <c r="AL731" i="5" s="1"/>
  <c r="AN623" i="5" l="1"/>
  <c r="AM752" i="5" a="1"/>
  <c r="AM752" i="5" s="1"/>
  <c r="AM732" i="5" a="1"/>
  <c r="AM732" i="5" s="1"/>
  <c r="AD611" i="5"/>
  <c r="AC740" i="5" a="1"/>
  <c r="AC740" i="5" s="1"/>
  <c r="AC756" i="5" s="1"/>
  <c r="AC757" i="5" s="1"/>
  <c r="AC603" i="5" a="1"/>
  <c r="AC603" i="5" s="1"/>
  <c r="AC720" i="5" a="1"/>
  <c r="AC720" i="5" s="1"/>
  <c r="AC736" i="5" s="1"/>
  <c r="AC737" i="5" s="1"/>
  <c r="AC775" i="5" s="1" a="1"/>
  <c r="AC775" i="5" s="1"/>
  <c r="AC760" i="5" a="1"/>
  <c r="AC760" i="5" s="1"/>
  <c r="AC770" i="5" s="1"/>
  <c r="AC771" i="5" s="1"/>
  <c r="AI617" i="5"/>
  <c r="AH746" i="5" a="1"/>
  <c r="AH746" i="5" s="1"/>
  <c r="AH766" i="5" a="1"/>
  <c r="AH766" i="5" s="1"/>
  <c r="AH726" i="5" a="1"/>
  <c r="AH726" i="5" s="1"/>
  <c r="AE612" i="5" l="1"/>
  <c r="AD660" i="5"/>
  <c r="AD761" i="5" a="1"/>
  <c r="AD761" i="5" s="1"/>
  <c r="AD741" i="5" a="1"/>
  <c r="AD741" i="5" s="1"/>
  <c r="AD721" i="5" a="1"/>
  <c r="AD721" i="5" s="1"/>
  <c r="AC640" i="5"/>
  <c r="AC642" i="5" s="1"/>
  <c r="AC647" i="5" s="1"/>
  <c r="AC646" i="5" s="1"/>
  <c r="AC604" i="5"/>
  <c r="AC607" i="5"/>
  <c r="AC661" i="5"/>
  <c r="AC659" i="5" s="1"/>
  <c r="AC631" i="5"/>
  <c r="AC606" i="5"/>
  <c r="AC639" i="5"/>
  <c r="AJ618" i="5"/>
  <c r="AI767" i="5" a="1"/>
  <c r="AI767" i="5" s="1"/>
  <c r="AI727" i="5" a="1"/>
  <c r="AI727" i="5" s="1"/>
  <c r="AI747" i="5" a="1"/>
  <c r="AI747" i="5" s="1"/>
  <c r="AN733" i="5" a="1"/>
  <c r="AN733" i="5" s="1"/>
  <c r="AN753" i="5" a="1"/>
  <c r="AN753" i="5" s="1"/>
  <c r="AO624" i="5"/>
  <c r="AC653" i="5" l="1"/>
  <c r="AC654" i="5"/>
  <c r="AC666" i="5"/>
  <c r="AC665" i="5"/>
  <c r="AC664" i="5"/>
  <c r="AC663" i="5" s="1"/>
  <c r="AC662" i="5"/>
  <c r="AO754" i="5" a="1"/>
  <c r="AO754" i="5" s="1"/>
  <c r="AO734" i="5" a="1"/>
  <c r="AO734" i="5" s="1"/>
  <c r="AC632" i="5"/>
  <c r="AC649" i="5"/>
  <c r="AC650" i="5" s="1"/>
  <c r="AK619" i="5"/>
  <c r="AJ728" i="5" a="1"/>
  <c r="AJ728" i="5" s="1"/>
  <c r="AJ748" i="5" a="1"/>
  <c r="AJ748" i="5" s="1"/>
  <c r="AJ768" i="5" a="1"/>
  <c r="AJ768" i="5" s="1"/>
  <c r="AF613" i="5"/>
  <c r="AE722" i="5" a="1"/>
  <c r="AE722" i="5" s="1"/>
  <c r="AE762" i="5" a="1"/>
  <c r="AE762" i="5" s="1"/>
  <c r="AE742" i="5" a="1"/>
  <c r="AE742" i="5" s="1"/>
  <c r="AC686" i="5" l="1"/>
  <c r="AL620" i="5"/>
  <c r="AK729" i="5" a="1"/>
  <c r="AK729" i="5" s="1"/>
  <c r="AK749" i="5" a="1"/>
  <c r="AK749" i="5" s="1"/>
  <c r="AD641" i="5"/>
  <c r="AD24" i="5" a="1"/>
  <c r="AD24" i="5" s="1"/>
  <c r="AD25" i="5" s="1"/>
  <c r="AG614" i="5"/>
  <c r="AF723" i="5" a="1"/>
  <c r="AF723" i="5" s="1"/>
  <c r="AF743" i="5" a="1"/>
  <c r="AF743" i="5" s="1"/>
  <c r="AF763" i="5" a="1"/>
  <c r="AF763" i="5" s="1"/>
  <c r="AC673" i="5"/>
  <c r="AC687" i="5" s="1"/>
  <c r="AH615" i="5" l="1"/>
  <c r="AG764" i="5" a="1"/>
  <c r="AG764" i="5" s="1"/>
  <c r="AG688" i="5"/>
  <c r="AG724" i="5" a="1"/>
  <c r="AG724" i="5" s="1"/>
  <c r="AG744" i="5" a="1"/>
  <c r="AG744" i="5" s="1"/>
  <c r="AD602" i="5"/>
  <c r="AE20" i="5"/>
  <c r="AM621" i="5"/>
  <c r="AL730" i="5" a="1"/>
  <c r="AL730" i="5" s="1"/>
  <c r="AL750" i="5" a="1"/>
  <c r="AL750" i="5" s="1"/>
  <c r="AC685" i="5"/>
  <c r="AC677" i="5"/>
  <c r="AC684" i="5" l="1"/>
  <c r="AC683" i="5" s="1"/>
  <c r="AC681" i="5" s="1"/>
  <c r="AC690" i="5" s="1"/>
  <c r="AC715" i="5" s="1"/>
  <c r="AC779" i="5" s="1"/>
  <c r="AC778" i="5" s="1"/>
  <c r="AD610" i="5"/>
  <c r="AD629" i="5"/>
  <c r="AD635" i="5" s="1"/>
  <c r="AN622" i="5"/>
  <c r="AM751" i="5" a="1"/>
  <c r="AM751" i="5" s="1"/>
  <c r="AM731" i="5" a="1"/>
  <c r="AM731" i="5" s="1"/>
  <c r="AI616" i="5"/>
  <c r="AH725" i="5" a="1"/>
  <c r="AH725" i="5" s="1"/>
  <c r="AH745" i="5" a="1"/>
  <c r="AH745" i="5" s="1"/>
  <c r="AH765" i="5" a="1"/>
  <c r="AH765" i="5" s="1"/>
  <c r="AE611" i="5" l="1"/>
  <c r="AD760" i="5" a="1"/>
  <c r="AD760" i="5" s="1"/>
  <c r="AD770" i="5" s="1"/>
  <c r="AD771" i="5" s="1"/>
  <c r="AD720" i="5" a="1"/>
  <c r="AD720" i="5" s="1"/>
  <c r="AD736" i="5" s="1"/>
  <c r="AD737" i="5" s="1"/>
  <c r="AD775" i="5" s="1" a="1"/>
  <c r="AD775" i="5" s="1"/>
  <c r="P66" i="4" s="1"/>
  <c r="AD603" i="5" a="1"/>
  <c r="AD603" i="5" s="1"/>
  <c r="AD639" i="5" s="1"/>
  <c r="AD740" i="5" a="1"/>
  <c r="AD740" i="5" s="1"/>
  <c r="AD756" i="5" s="1"/>
  <c r="AD757" i="5" s="1"/>
  <c r="AO623" i="5"/>
  <c r="AN752" i="5" a="1"/>
  <c r="AN752" i="5" s="1"/>
  <c r="AN732" i="5" a="1"/>
  <c r="AN732" i="5" s="1"/>
  <c r="AJ617" i="5"/>
  <c r="AI726" i="5" a="1"/>
  <c r="AI726" i="5" s="1"/>
  <c r="AI766" i="5" a="1"/>
  <c r="AI766" i="5" s="1"/>
  <c r="AI746" i="5" a="1"/>
  <c r="AI746" i="5" s="1"/>
  <c r="AD653" i="5" l="1"/>
  <c r="AD654" i="5"/>
  <c r="P57" i="4" s="1"/>
  <c r="AD666" i="5"/>
  <c r="AD665" i="5"/>
  <c r="AD664" i="5"/>
  <c r="AD663" i="5" s="1"/>
  <c r="P62" i="4" s="1"/>
  <c r="AD662" i="5"/>
  <c r="P61" i="4" s="1"/>
  <c r="AO753" i="5" a="1"/>
  <c r="AO753" i="5" s="1"/>
  <c r="AO733" i="5" a="1"/>
  <c r="AO733" i="5" s="1"/>
  <c r="AP624" i="5"/>
  <c r="P23" i="4"/>
  <c r="AK618" i="5"/>
  <c r="AJ747" i="5" a="1"/>
  <c r="AJ747" i="5" s="1"/>
  <c r="AJ767" i="5" a="1"/>
  <c r="AJ767" i="5" s="1"/>
  <c r="AJ727" i="5" a="1"/>
  <c r="AJ727" i="5" s="1"/>
  <c r="AD640" i="5"/>
  <c r="AD642" i="5" s="1"/>
  <c r="AD647" i="5" s="1"/>
  <c r="AD646" i="5" s="1"/>
  <c r="P52" i="4" s="1"/>
  <c r="AD607" i="5"/>
  <c r="AD604" i="5"/>
  <c r="AD661" i="5"/>
  <c r="AD659" i="5" s="1"/>
  <c r="P60" i="4" s="1"/>
  <c r="AD631" i="5"/>
  <c r="AD606" i="5"/>
  <c r="AF612" i="5"/>
  <c r="AE761" i="5" a="1"/>
  <c r="AE761" i="5" s="1"/>
  <c r="AE660" i="5"/>
  <c r="AE741" i="5" a="1"/>
  <c r="AE741" i="5" s="1"/>
  <c r="AE721" i="5" a="1"/>
  <c r="AE721" i="5" s="1"/>
  <c r="AG613" i="5" l="1"/>
  <c r="AF762" i="5" a="1"/>
  <c r="AF762" i="5" s="1"/>
  <c r="AF742" i="5" a="1"/>
  <c r="AF742" i="5" s="1"/>
  <c r="AF722" i="5" a="1"/>
  <c r="AF722" i="5" s="1"/>
  <c r="P87" i="4"/>
  <c r="AD632" i="5"/>
  <c r="AD649" i="5"/>
  <c r="P49" i="4"/>
  <c r="P18" i="4" s="1"/>
  <c r="AL619" i="5"/>
  <c r="AK748" i="5" a="1"/>
  <c r="AK748" i="5" s="1"/>
  <c r="AK728" i="5" a="1"/>
  <c r="AK728" i="5" s="1"/>
  <c r="AK768" i="5" a="1"/>
  <c r="AK768" i="5" s="1"/>
  <c r="AP734" i="5" a="1"/>
  <c r="AP734" i="5" s="1"/>
  <c r="AP754" i="5" a="1"/>
  <c r="AP754" i="5" s="1"/>
  <c r="AD673" i="5"/>
  <c r="AD687" i="5" s="1"/>
  <c r="P56" i="4"/>
  <c r="P54" i="4" s="1"/>
  <c r="P21" i="4" s="1"/>
  <c r="AE641" i="5" l="1"/>
  <c r="AE24" i="5" a="1"/>
  <c r="AE24" i="5" s="1"/>
  <c r="AE25" i="5" s="1"/>
  <c r="AD650" i="5"/>
  <c r="P53" i="4"/>
  <c r="P51" i="4" s="1"/>
  <c r="AM620" i="5"/>
  <c r="AL729" i="5" a="1"/>
  <c r="AL729" i="5" s="1"/>
  <c r="AL749" i="5" a="1"/>
  <c r="AL749" i="5" s="1"/>
  <c r="AH614" i="5"/>
  <c r="AG763" i="5" a="1"/>
  <c r="AG763" i="5" s="1"/>
  <c r="AG743" i="5" a="1"/>
  <c r="AG743" i="5" s="1"/>
  <c r="AG723" i="5" a="1"/>
  <c r="AG723" i="5" s="1"/>
  <c r="P50" i="4" l="1"/>
  <c r="P20" i="4"/>
  <c r="AI615" i="5"/>
  <c r="AH744" i="5" a="1"/>
  <c r="AH744" i="5" s="1"/>
  <c r="AH688" i="5"/>
  <c r="AH724" i="5" a="1"/>
  <c r="AH724" i="5" s="1"/>
  <c r="AH764" i="5" a="1"/>
  <c r="AH764" i="5" s="1"/>
  <c r="AD677" i="5"/>
  <c r="AD686" i="5"/>
  <c r="AD685" i="5" s="1"/>
  <c r="AE602" i="5"/>
  <c r="AF20" i="5"/>
  <c r="AN621" i="5"/>
  <c r="AM750" i="5" a="1"/>
  <c r="AM750" i="5" s="1"/>
  <c r="AM730" i="5" a="1"/>
  <c r="AM730" i="5" s="1"/>
  <c r="AD684" i="5" l="1"/>
  <c r="AD683" i="5" s="1"/>
  <c r="AJ616" i="5"/>
  <c r="AI745" i="5" a="1"/>
  <c r="AI745" i="5" s="1"/>
  <c r="AI765" i="5" a="1"/>
  <c r="AI765" i="5" s="1"/>
  <c r="AI725" i="5" a="1"/>
  <c r="AI725" i="5" s="1"/>
  <c r="AO622" i="5"/>
  <c r="AN751" i="5" a="1"/>
  <c r="AN751" i="5" s="1"/>
  <c r="AN731" i="5" a="1"/>
  <c r="AN731" i="5" s="1"/>
  <c r="AE610" i="5"/>
  <c r="AE629" i="5"/>
  <c r="AE635" i="5" s="1"/>
  <c r="P19" i="4"/>
  <c r="AP623" i="5" l="1"/>
  <c r="AO732" i="5" a="1"/>
  <c r="AO732" i="5" s="1"/>
  <c r="AO752" i="5" a="1"/>
  <c r="AO752" i="5" s="1"/>
  <c r="AK617" i="5"/>
  <c r="AJ766" i="5" a="1"/>
  <c r="AJ766" i="5" s="1"/>
  <c r="AJ746" i="5" a="1"/>
  <c r="AJ746" i="5" s="1"/>
  <c r="AJ726" i="5" a="1"/>
  <c r="AJ726" i="5" s="1"/>
  <c r="AD681" i="5"/>
  <c r="P71" i="4"/>
  <c r="AF611" i="5"/>
  <c r="AE720" i="5" a="1"/>
  <c r="AE720" i="5" s="1"/>
  <c r="AE736" i="5" s="1"/>
  <c r="AE737" i="5" s="1"/>
  <c r="AE775" i="5" s="1" a="1"/>
  <c r="AE775" i="5" s="1"/>
  <c r="AE603" i="5" a="1"/>
  <c r="AE603" i="5" s="1"/>
  <c r="AE760" i="5" a="1"/>
  <c r="AE760" i="5" s="1"/>
  <c r="AE770" i="5" s="1"/>
  <c r="AE771" i="5" s="1"/>
  <c r="AE740" i="5" a="1"/>
  <c r="AE740" i="5" s="1"/>
  <c r="AE756" i="5" s="1"/>
  <c r="AE757" i="5" s="1"/>
  <c r="AE607" i="5" l="1"/>
  <c r="AE604" i="5"/>
  <c r="AE640" i="5"/>
  <c r="AE642" i="5" s="1"/>
  <c r="AE647" i="5" s="1"/>
  <c r="AE646" i="5" s="1"/>
  <c r="AE661" i="5"/>
  <c r="AE659" i="5" s="1"/>
  <c r="AE631" i="5"/>
  <c r="AE606" i="5"/>
  <c r="AD690" i="5"/>
  <c r="AD715" i="5" s="1"/>
  <c r="AD779" i="5" s="1"/>
  <c r="AD778" i="5" s="1"/>
  <c r="P69" i="4"/>
  <c r="P68" i="4" s="1"/>
  <c r="AL618" i="5"/>
  <c r="AK727" i="5" a="1"/>
  <c r="AK727" i="5" s="1"/>
  <c r="AK747" i="5" a="1"/>
  <c r="AK747" i="5" s="1"/>
  <c r="AK767" i="5" a="1"/>
  <c r="AK767" i="5" s="1"/>
  <c r="AE639" i="5"/>
  <c r="AG612" i="5"/>
  <c r="AF721" i="5" a="1"/>
  <c r="AF721" i="5" s="1"/>
  <c r="AF660" i="5"/>
  <c r="AF741" i="5" a="1"/>
  <c r="AF741" i="5" s="1"/>
  <c r="AF761" i="5" a="1"/>
  <c r="AF761" i="5" s="1"/>
  <c r="AP753" i="5" a="1"/>
  <c r="AP753" i="5" s="1"/>
  <c r="AP733" i="5" a="1"/>
  <c r="AP733" i="5" s="1"/>
  <c r="AQ624" i="5"/>
  <c r="AQ734" i="5" l="1" a="1"/>
  <c r="AQ734" i="5" s="1"/>
  <c r="AQ754" i="5" a="1"/>
  <c r="AQ754" i="5" s="1"/>
  <c r="AH613" i="5"/>
  <c r="AG722" i="5" a="1"/>
  <c r="AG722" i="5" s="1"/>
  <c r="AG762" i="5" a="1"/>
  <c r="AG762" i="5" s="1"/>
  <c r="AG742" i="5" a="1"/>
  <c r="AG742" i="5" s="1"/>
  <c r="AE653" i="5"/>
  <c r="AE652" i="5"/>
  <c r="AE654" i="5"/>
  <c r="AE665" i="5"/>
  <c r="AE666" i="5"/>
  <c r="AE664" i="5"/>
  <c r="AE662" i="5"/>
  <c r="AE632" i="5"/>
  <c r="AE649" i="5"/>
  <c r="AM619" i="5"/>
  <c r="AL768" i="5" a="1"/>
  <c r="AL768" i="5" s="1"/>
  <c r="AL728" i="5" a="1"/>
  <c r="AL728" i="5" s="1"/>
  <c r="AL748" i="5" a="1"/>
  <c r="AL748" i="5" s="1"/>
  <c r="P67" i="4"/>
  <c r="P26" i="4"/>
  <c r="AE663" i="5" l="1"/>
  <c r="AF24" i="5" a="1"/>
  <c r="AF24" i="5" s="1"/>
  <c r="AF25" i="5" s="1"/>
  <c r="AF641" i="5"/>
  <c r="AN620" i="5"/>
  <c r="AM729" i="5" a="1"/>
  <c r="AM729" i="5" s="1"/>
  <c r="AM749" i="5" a="1"/>
  <c r="AM749" i="5" s="1"/>
  <c r="AI614" i="5"/>
  <c r="AH723" i="5" a="1"/>
  <c r="AH723" i="5" s="1"/>
  <c r="AH743" i="5" a="1"/>
  <c r="AH743" i="5" s="1"/>
  <c r="AH763" i="5" a="1"/>
  <c r="AH763" i="5" s="1"/>
  <c r="AE650" i="5"/>
  <c r="P24" i="4"/>
  <c r="P25" i="4"/>
  <c r="P83" i="4"/>
  <c r="P82" i="4"/>
  <c r="P32" i="4" s="1"/>
  <c r="AE673" i="5"/>
  <c r="AE687" i="5" s="1"/>
  <c r="Q55" i="4"/>
  <c r="AJ615" i="5" l="1"/>
  <c r="AI724" i="5" a="1"/>
  <c r="AI724" i="5" s="1"/>
  <c r="AI764" i="5" a="1"/>
  <c r="AI764" i="5" s="1"/>
  <c r="AI744" i="5" a="1"/>
  <c r="AI744" i="5" s="1"/>
  <c r="AI688" i="5"/>
  <c r="AO621" i="5"/>
  <c r="AN730" i="5" a="1"/>
  <c r="AN730" i="5" s="1"/>
  <c r="AN750" i="5" a="1"/>
  <c r="AN750" i="5" s="1"/>
  <c r="AE677" i="5"/>
  <c r="AE686" i="5"/>
  <c r="AE685" i="5" s="1"/>
  <c r="AF602" i="5"/>
  <c r="AG20" i="5"/>
  <c r="P86" i="4"/>
  <c r="P33" i="4"/>
  <c r="AP622" i="5" l="1"/>
  <c r="AO751" i="5" a="1"/>
  <c r="AO751" i="5" s="1"/>
  <c r="AO731" i="5" a="1"/>
  <c r="AO731" i="5" s="1"/>
  <c r="AE684" i="5"/>
  <c r="AE683" i="5" s="1"/>
  <c r="AF610" i="5"/>
  <c r="AF629" i="5"/>
  <c r="AF635" i="5" s="1"/>
  <c r="AK616" i="5"/>
  <c r="AJ765" i="5" a="1"/>
  <c r="AJ765" i="5" s="1"/>
  <c r="AJ745" i="5" a="1"/>
  <c r="AJ745" i="5" s="1"/>
  <c r="AJ725" i="5" a="1"/>
  <c r="AJ725" i="5" s="1"/>
  <c r="AL617" i="5" l="1"/>
  <c r="AK726" i="5" a="1"/>
  <c r="AK726" i="5" s="1"/>
  <c r="AK766" i="5" a="1"/>
  <c r="AK766" i="5" s="1"/>
  <c r="AK746" i="5" a="1"/>
  <c r="AK746" i="5" s="1"/>
  <c r="AE681" i="5"/>
  <c r="AG611" i="5"/>
  <c r="AF720" i="5" a="1"/>
  <c r="AF720" i="5" s="1"/>
  <c r="AF736" i="5" s="1"/>
  <c r="AF737" i="5" s="1"/>
  <c r="AF775" i="5" s="1" a="1"/>
  <c r="AF775" i="5" s="1"/>
  <c r="AF760" i="5" a="1"/>
  <c r="AF760" i="5" s="1"/>
  <c r="AF770" i="5" s="1"/>
  <c r="AF771" i="5" s="1"/>
  <c r="AF603" i="5" a="1"/>
  <c r="AF603" i="5" s="1"/>
  <c r="AF639" i="5" s="1"/>
  <c r="AF740" i="5" a="1"/>
  <c r="AF740" i="5" s="1"/>
  <c r="AF756" i="5" s="1"/>
  <c r="AF757" i="5" s="1"/>
  <c r="AQ623" i="5"/>
  <c r="AP752" i="5" a="1"/>
  <c r="AP752" i="5" s="1"/>
  <c r="AP732" i="5" a="1"/>
  <c r="AP732" i="5" s="1"/>
  <c r="AF653" i="5" l="1"/>
  <c r="AF654" i="5"/>
  <c r="AF666" i="5"/>
  <c r="AF665" i="5"/>
  <c r="AF664" i="5"/>
  <c r="AF662" i="5"/>
  <c r="AQ733" i="5" a="1"/>
  <c r="AQ733" i="5" s="1"/>
  <c r="AQ753" i="5" a="1"/>
  <c r="AQ753" i="5" s="1"/>
  <c r="AR624" i="5"/>
  <c r="AE690" i="5"/>
  <c r="AE715" i="5" s="1"/>
  <c r="AE779" i="5" s="1"/>
  <c r="AE778" i="5" s="1"/>
  <c r="AF640" i="5"/>
  <c r="AF642" i="5" s="1"/>
  <c r="AF647" i="5" s="1"/>
  <c r="AF646" i="5" s="1"/>
  <c r="AF607" i="5"/>
  <c r="AF604" i="5"/>
  <c r="AF631" i="5"/>
  <c r="AF661" i="5"/>
  <c r="AF659" i="5" s="1"/>
  <c r="AF606" i="5"/>
  <c r="AH612" i="5"/>
  <c r="AG741" i="5" a="1"/>
  <c r="AG741" i="5" s="1"/>
  <c r="AG721" i="5" a="1"/>
  <c r="AG721" i="5" s="1"/>
  <c r="AG660" i="5"/>
  <c r="AG761" i="5" a="1"/>
  <c r="AG761" i="5" s="1"/>
  <c r="AM618" i="5"/>
  <c r="AL767" i="5" a="1"/>
  <c r="AL767" i="5" s="1"/>
  <c r="AL727" i="5" a="1"/>
  <c r="AL727" i="5" s="1"/>
  <c r="AL747" i="5" a="1"/>
  <c r="AL747" i="5" s="1"/>
  <c r="AF663" i="5" l="1"/>
  <c r="AF632" i="5"/>
  <c r="AF649" i="5"/>
  <c r="AI613" i="5"/>
  <c r="AH742" i="5" a="1"/>
  <c r="AH742" i="5" s="1"/>
  <c r="AH762" i="5" a="1"/>
  <c r="AH762" i="5" s="1"/>
  <c r="AH722" i="5" a="1"/>
  <c r="AH722" i="5" s="1"/>
  <c r="AN619" i="5"/>
  <c r="AM768" i="5" a="1"/>
  <c r="AM768" i="5" s="1"/>
  <c r="AM748" i="5" a="1"/>
  <c r="AM748" i="5" s="1"/>
  <c r="AM728" i="5" a="1"/>
  <c r="AM728" i="5" s="1"/>
  <c r="AR754" i="5" a="1"/>
  <c r="AR754" i="5" s="1"/>
  <c r="AR734" i="5" a="1"/>
  <c r="AR734" i="5" s="1"/>
  <c r="AF673" i="5"/>
  <c r="AF687" i="5" s="1"/>
  <c r="AJ614" i="5" l="1"/>
  <c r="AI763" i="5" a="1"/>
  <c r="AI763" i="5" s="1"/>
  <c r="AI743" i="5" a="1"/>
  <c r="AI743" i="5" s="1"/>
  <c r="AI723" i="5" a="1"/>
  <c r="AI723" i="5" s="1"/>
  <c r="AO620" i="5"/>
  <c r="AN729" i="5" a="1"/>
  <c r="AN729" i="5" s="1"/>
  <c r="AN749" i="5" a="1"/>
  <c r="AN749" i="5" s="1"/>
  <c r="AF650" i="5"/>
  <c r="AG641" i="5"/>
  <c r="AG24" i="5" a="1"/>
  <c r="AG24" i="5" s="1"/>
  <c r="AG25" i="5" s="1"/>
  <c r="AF677" i="5" l="1"/>
  <c r="AF686" i="5"/>
  <c r="AF685" i="5" s="1"/>
  <c r="AP621" i="5"/>
  <c r="AO750" i="5" a="1"/>
  <c r="AO750" i="5" s="1"/>
  <c r="AO730" i="5" a="1"/>
  <c r="AO730" i="5" s="1"/>
  <c r="AG602" i="5"/>
  <c r="AH20" i="5"/>
  <c r="AK615" i="5"/>
  <c r="AJ764" i="5" a="1"/>
  <c r="AJ764" i="5" s="1"/>
  <c r="AJ688" i="5"/>
  <c r="AJ724" i="5" a="1"/>
  <c r="AJ724" i="5" s="1"/>
  <c r="AJ744" i="5" a="1"/>
  <c r="AJ744" i="5" s="1"/>
  <c r="AQ622" i="5" l="1"/>
  <c r="AP751" i="5" a="1"/>
  <c r="AP751" i="5" s="1"/>
  <c r="AP731" i="5" a="1"/>
  <c r="AP731" i="5" s="1"/>
  <c r="AL616" i="5"/>
  <c r="AK725" i="5" a="1"/>
  <c r="AK725" i="5" s="1"/>
  <c r="AK745" i="5" a="1"/>
  <c r="AK745" i="5" s="1"/>
  <c r="AK765" i="5" a="1"/>
  <c r="AK765" i="5" s="1"/>
  <c r="AG610" i="5"/>
  <c r="AG629" i="5"/>
  <c r="AG635" i="5" s="1"/>
  <c r="AF684" i="5"/>
  <c r="AF683" i="5" s="1"/>
  <c r="AH611" i="5" l="1"/>
  <c r="AG720" i="5" a="1"/>
  <c r="AG720" i="5" s="1"/>
  <c r="AG736" i="5" s="1"/>
  <c r="AG737" i="5" s="1"/>
  <c r="AG775" i="5" s="1" a="1"/>
  <c r="AG775" i="5" s="1"/>
  <c r="AG760" i="5" a="1"/>
  <c r="AG760" i="5" s="1"/>
  <c r="AG770" i="5" s="1"/>
  <c r="AG771" i="5" s="1"/>
  <c r="AG603" i="5" a="1"/>
  <c r="AG603" i="5" s="1"/>
  <c r="AG639" i="5" s="1"/>
  <c r="AG740" i="5" a="1"/>
  <c r="AG740" i="5" s="1"/>
  <c r="AG756" i="5" s="1"/>
  <c r="AG757" i="5" s="1"/>
  <c r="AF681" i="5"/>
  <c r="AM617" i="5"/>
  <c r="AL746" i="5" a="1"/>
  <c r="AL746" i="5" s="1"/>
  <c r="AL766" i="5" a="1"/>
  <c r="AL766" i="5" s="1"/>
  <c r="AL726" i="5" a="1"/>
  <c r="AL726" i="5" s="1"/>
  <c r="AR623" i="5"/>
  <c r="AQ752" i="5" a="1"/>
  <c r="AQ752" i="5" s="1"/>
  <c r="AQ732" i="5" a="1"/>
  <c r="AQ732" i="5" s="1"/>
  <c r="AG653" i="5" l="1"/>
  <c r="AG654" i="5"/>
  <c r="AG666" i="5"/>
  <c r="AG665" i="5"/>
  <c r="AG664" i="5"/>
  <c r="AG663" i="5" s="1"/>
  <c r="AG662" i="5"/>
  <c r="AF690" i="5"/>
  <c r="AF715" i="5" s="1"/>
  <c r="AF779" i="5" s="1"/>
  <c r="AF778" i="5" s="1"/>
  <c r="AR733" i="5" a="1"/>
  <c r="AR733" i="5" s="1"/>
  <c r="AR753" i="5" a="1"/>
  <c r="AR753" i="5" s="1"/>
  <c r="AS624" i="5"/>
  <c r="AG640" i="5"/>
  <c r="AG642" i="5" s="1"/>
  <c r="AG647" i="5" s="1"/>
  <c r="AG646" i="5" s="1"/>
  <c r="AG607" i="5"/>
  <c r="AG604" i="5"/>
  <c r="AG661" i="5"/>
  <c r="AG659" i="5" s="1"/>
  <c r="AG631" i="5"/>
  <c r="AG606" i="5"/>
  <c r="AN618" i="5"/>
  <c r="AM767" i="5" a="1"/>
  <c r="AM767" i="5" s="1"/>
  <c r="AM727" i="5" a="1"/>
  <c r="AM727" i="5" s="1"/>
  <c r="AM747" i="5" a="1"/>
  <c r="AM747" i="5" s="1"/>
  <c r="AI612" i="5"/>
  <c r="AH721" i="5" a="1"/>
  <c r="AH721" i="5" s="1"/>
  <c r="AH741" i="5" a="1"/>
  <c r="AH741" i="5" s="1"/>
  <c r="AH761" i="5" a="1"/>
  <c r="AH761" i="5" s="1"/>
  <c r="AH660" i="5"/>
  <c r="AS734" i="5" l="1" a="1"/>
  <c r="AS734" i="5" s="1"/>
  <c r="AS754" i="5" a="1"/>
  <c r="AS754" i="5" s="1"/>
  <c r="AJ613" i="5"/>
  <c r="AI742" i="5" a="1"/>
  <c r="AI742" i="5" s="1"/>
  <c r="AI762" i="5" a="1"/>
  <c r="AI762" i="5" s="1"/>
  <c r="AI722" i="5" a="1"/>
  <c r="AI722" i="5" s="1"/>
  <c r="AO619" i="5"/>
  <c r="AN728" i="5" a="1"/>
  <c r="AN728" i="5" s="1"/>
  <c r="AN768" i="5" a="1"/>
  <c r="AN768" i="5" s="1"/>
  <c r="AN748" i="5" a="1"/>
  <c r="AN748" i="5" s="1"/>
  <c r="AG632" i="5"/>
  <c r="AG649" i="5"/>
  <c r="AG673" i="5"/>
  <c r="AG687" i="5" s="1"/>
  <c r="AP620" i="5" l="1"/>
  <c r="AO749" i="5" a="1"/>
  <c r="AO749" i="5" s="1"/>
  <c r="AO729" i="5" a="1"/>
  <c r="AO729" i="5" s="1"/>
  <c r="AK614" i="5"/>
  <c r="AJ743" i="5" a="1"/>
  <c r="AJ743" i="5" s="1"/>
  <c r="AJ723" i="5" a="1"/>
  <c r="AJ723" i="5" s="1"/>
  <c r="AJ763" i="5" a="1"/>
  <c r="AJ763" i="5" s="1"/>
  <c r="AG650" i="5"/>
  <c r="AH24" i="5" a="1"/>
  <c r="AH24" i="5" s="1"/>
  <c r="AH25" i="5" s="1"/>
  <c r="AH641" i="5"/>
  <c r="AG677" i="5" l="1"/>
  <c r="AG686" i="5"/>
  <c r="AG685" i="5" s="1"/>
  <c r="AH602" i="5"/>
  <c r="AI20" i="5"/>
  <c r="AL615" i="5"/>
  <c r="AK764" i="5" a="1"/>
  <c r="AK764" i="5" s="1"/>
  <c r="AK688" i="5"/>
  <c r="AK744" i="5" a="1"/>
  <c r="AK744" i="5" s="1"/>
  <c r="AK724" i="5" a="1"/>
  <c r="AK724" i="5" s="1"/>
  <c r="AQ621" i="5"/>
  <c r="AP750" i="5" a="1"/>
  <c r="AP750" i="5" s="1"/>
  <c r="AP730" i="5" a="1"/>
  <c r="AP730" i="5" s="1"/>
  <c r="AM616" i="5" l="1"/>
  <c r="AL745" i="5" a="1"/>
  <c r="AL745" i="5" s="1"/>
  <c r="AL765" i="5" a="1"/>
  <c r="AL765" i="5" s="1"/>
  <c r="AL725" i="5" a="1"/>
  <c r="AL725" i="5" s="1"/>
  <c r="AH610" i="5"/>
  <c r="AH629" i="5"/>
  <c r="AH635" i="5" s="1"/>
  <c r="AR622" i="5"/>
  <c r="AQ751" i="5" a="1"/>
  <c r="AQ751" i="5" s="1"/>
  <c r="AQ731" i="5" a="1"/>
  <c r="AQ731" i="5" s="1"/>
  <c r="AG684" i="5"/>
  <c r="AG683" i="5" s="1"/>
  <c r="AI611" i="5" l="1"/>
  <c r="AH720" i="5" a="1"/>
  <c r="AH720" i="5" s="1"/>
  <c r="AH736" i="5" s="1"/>
  <c r="AH737" i="5" s="1"/>
  <c r="AH775" i="5" s="1" a="1"/>
  <c r="AH775" i="5" s="1"/>
  <c r="AH603" i="5" a="1"/>
  <c r="AH603" i="5" s="1"/>
  <c r="AH760" i="5" a="1"/>
  <c r="AH760" i="5" s="1"/>
  <c r="AH770" i="5" s="1"/>
  <c r="AH771" i="5" s="1"/>
  <c r="AH740" i="5" a="1"/>
  <c r="AH740" i="5" s="1"/>
  <c r="AH756" i="5" s="1"/>
  <c r="AH757" i="5" s="1"/>
  <c r="AH639" i="5"/>
  <c r="AG681" i="5"/>
  <c r="AS623" i="5"/>
  <c r="AR732" i="5" a="1"/>
  <c r="AR732" i="5" s="1"/>
  <c r="AR752" i="5" a="1"/>
  <c r="AR752" i="5" s="1"/>
  <c r="AN617" i="5"/>
  <c r="AM766" i="5" a="1"/>
  <c r="AM766" i="5" s="1"/>
  <c r="AM726" i="5" a="1"/>
  <c r="AM726" i="5" s="1"/>
  <c r="AM746" i="5" a="1"/>
  <c r="AM746" i="5" s="1"/>
  <c r="AG690" i="5" l="1"/>
  <c r="AG715" i="5" s="1"/>
  <c r="AG779" i="5" s="1"/>
  <c r="AG778" i="5" s="1"/>
  <c r="AH640" i="5"/>
  <c r="AH642" i="5" s="1"/>
  <c r="AH647" i="5" s="1"/>
  <c r="AH646" i="5" s="1"/>
  <c r="AH607" i="5"/>
  <c r="AH604" i="5"/>
  <c r="AH661" i="5"/>
  <c r="AH659" i="5" s="1"/>
  <c r="AH631" i="5"/>
  <c r="AH606" i="5"/>
  <c r="AH653" i="5"/>
  <c r="AH654" i="5"/>
  <c r="AH665" i="5"/>
  <c r="AH666" i="5"/>
  <c r="AH664" i="5"/>
  <c r="AH663" i="5" s="1"/>
  <c r="AH662" i="5"/>
  <c r="AO618" i="5"/>
  <c r="AN727" i="5" a="1"/>
  <c r="AN727" i="5" s="1"/>
  <c r="AN767" i="5" a="1"/>
  <c r="AN767" i="5" s="1"/>
  <c r="AN747" i="5" a="1"/>
  <c r="AN747" i="5" s="1"/>
  <c r="AS753" i="5" a="1"/>
  <c r="AS753" i="5" s="1"/>
  <c r="AS733" i="5" a="1"/>
  <c r="AS733" i="5" s="1"/>
  <c r="AT624" i="5"/>
  <c r="AJ612" i="5"/>
  <c r="AI741" i="5" a="1"/>
  <c r="AI741" i="5" s="1"/>
  <c r="AI660" i="5"/>
  <c r="AI761" i="5" a="1"/>
  <c r="AI761" i="5" s="1"/>
  <c r="AI721" i="5" a="1"/>
  <c r="AI721" i="5" s="1"/>
  <c r="AP619" i="5" l="1"/>
  <c r="AO728" i="5" a="1"/>
  <c r="AO728" i="5" s="1"/>
  <c r="AO748" i="5" a="1"/>
  <c r="AO748" i="5" s="1"/>
  <c r="AO768" i="5" a="1"/>
  <c r="AO768" i="5" s="1"/>
  <c r="AH632" i="5"/>
  <c r="AH649" i="5"/>
  <c r="AK613" i="5"/>
  <c r="AJ722" i="5" a="1"/>
  <c r="AJ722" i="5" s="1"/>
  <c r="AJ742" i="5" a="1"/>
  <c r="AJ742" i="5" s="1"/>
  <c r="AJ762" i="5" a="1"/>
  <c r="AJ762" i="5" s="1"/>
  <c r="AT734" i="5" a="1"/>
  <c r="AT734" i="5" s="1"/>
  <c r="AT754" i="5" a="1"/>
  <c r="AT754" i="5" s="1"/>
  <c r="AH673" i="5"/>
  <c r="AH687" i="5" s="1"/>
  <c r="AL614" i="5" l="1"/>
  <c r="AK763" i="5" a="1"/>
  <c r="AK763" i="5" s="1"/>
  <c r="AK743" i="5" a="1"/>
  <c r="AK743" i="5" s="1"/>
  <c r="AK723" i="5" a="1"/>
  <c r="AK723" i="5" s="1"/>
  <c r="AH650" i="5"/>
  <c r="AI24" i="5" a="1"/>
  <c r="AI24" i="5" s="1"/>
  <c r="AI25" i="5" s="1"/>
  <c r="AI641" i="5"/>
  <c r="AQ620" i="5"/>
  <c r="AP729" i="5" a="1"/>
  <c r="AP729" i="5" s="1"/>
  <c r="AP749" i="5" a="1"/>
  <c r="AP749" i="5" s="1"/>
  <c r="AH677" i="5" l="1"/>
  <c r="AH686" i="5"/>
  <c r="AH685" i="5" s="1"/>
  <c r="AI602" i="5"/>
  <c r="AJ20" i="5"/>
  <c r="AR621" i="5"/>
  <c r="AQ750" i="5" a="1"/>
  <c r="AQ750" i="5" s="1"/>
  <c r="AQ730" i="5" a="1"/>
  <c r="AQ730" i="5" s="1"/>
  <c r="AM615" i="5"/>
  <c r="AL764" i="5" a="1"/>
  <c r="AL764" i="5" s="1"/>
  <c r="AL744" i="5" a="1"/>
  <c r="AL744" i="5" s="1"/>
  <c r="AL724" i="5" a="1"/>
  <c r="AL724" i="5" s="1"/>
  <c r="AL688" i="5"/>
  <c r="AI610" i="5" l="1"/>
  <c r="AI629" i="5"/>
  <c r="AI635" i="5" s="1"/>
  <c r="AH684" i="5"/>
  <c r="AH683" i="5" s="1"/>
  <c r="AS622" i="5"/>
  <c r="AR731" i="5" a="1"/>
  <c r="AR731" i="5" s="1"/>
  <c r="AR751" i="5" a="1"/>
  <c r="AR751" i="5" s="1"/>
  <c r="AN616" i="5"/>
  <c r="AM745" i="5" a="1"/>
  <c r="AM745" i="5" s="1"/>
  <c r="AM765" i="5" a="1"/>
  <c r="AM765" i="5" s="1"/>
  <c r="AM725" i="5" a="1"/>
  <c r="AM725" i="5" s="1"/>
  <c r="AT623" i="5" l="1"/>
  <c r="AS752" i="5" a="1"/>
  <c r="AS752" i="5" s="1"/>
  <c r="AS732" i="5" a="1"/>
  <c r="AS732" i="5" s="1"/>
  <c r="AH681" i="5"/>
  <c r="AO617" i="5"/>
  <c r="AN766" i="5" a="1"/>
  <c r="AN766" i="5" s="1"/>
  <c r="AN746" i="5" a="1"/>
  <c r="AN746" i="5" s="1"/>
  <c r="AN726" i="5" a="1"/>
  <c r="AN726" i="5" s="1"/>
  <c r="AJ611" i="5"/>
  <c r="AI603" i="5" a="1"/>
  <c r="AI603" i="5" s="1"/>
  <c r="AI740" i="5" a="1"/>
  <c r="AI740" i="5" s="1"/>
  <c r="AI756" i="5" s="1"/>
  <c r="AI757" i="5" s="1"/>
  <c r="AI720" i="5" a="1"/>
  <c r="AI720" i="5" s="1"/>
  <c r="AI736" i="5" s="1"/>
  <c r="AI737" i="5" s="1"/>
  <c r="AI775" i="5" s="1" a="1"/>
  <c r="AI775" i="5" s="1"/>
  <c r="AI639" i="5"/>
  <c r="AI760" i="5" a="1"/>
  <c r="AI760" i="5" s="1"/>
  <c r="AI770" i="5" s="1"/>
  <c r="AI771" i="5" s="1"/>
  <c r="AI653" i="5" l="1"/>
  <c r="AI654" i="5"/>
  <c r="AI666" i="5"/>
  <c r="AI665" i="5"/>
  <c r="AI664" i="5"/>
  <c r="AI663" i="5" s="1"/>
  <c r="AI662" i="5"/>
  <c r="AI604" i="5"/>
  <c r="AI607" i="5"/>
  <c r="AI640" i="5"/>
  <c r="AI642" i="5" s="1"/>
  <c r="AI647" i="5" s="1"/>
  <c r="AI646" i="5" s="1"/>
  <c r="AI631" i="5"/>
  <c r="AI661" i="5"/>
  <c r="AI659" i="5" s="1"/>
  <c r="AI606" i="5"/>
  <c r="AK612" i="5"/>
  <c r="AJ761" i="5" a="1"/>
  <c r="AJ761" i="5" s="1"/>
  <c r="AJ721" i="5" a="1"/>
  <c r="AJ721" i="5" s="1"/>
  <c r="AJ660" i="5"/>
  <c r="AJ741" i="5" a="1"/>
  <c r="AJ741" i="5" s="1"/>
  <c r="AP618" i="5"/>
  <c r="AO747" i="5" a="1"/>
  <c r="AO747" i="5" s="1"/>
  <c r="AO767" i="5" a="1"/>
  <c r="AO767" i="5" s="1"/>
  <c r="AO727" i="5" a="1"/>
  <c r="AO727" i="5" s="1"/>
  <c r="AH690" i="5"/>
  <c r="AH715" i="5" s="1"/>
  <c r="AH779" i="5" s="1"/>
  <c r="AH778" i="5" s="1"/>
  <c r="AT753" i="5" a="1"/>
  <c r="AT753" i="5" s="1"/>
  <c r="AT733" i="5" a="1"/>
  <c r="AT733" i="5" s="1"/>
  <c r="AU624" i="5"/>
  <c r="AU754" i="5" l="1" a="1"/>
  <c r="AU754" i="5" s="1"/>
  <c r="AU734" i="5" a="1"/>
  <c r="AU734" i="5" s="1"/>
  <c r="AI632" i="5"/>
  <c r="AI649" i="5"/>
  <c r="AL613" i="5"/>
  <c r="AK762" i="5" a="1"/>
  <c r="AK762" i="5" s="1"/>
  <c r="AK742" i="5" a="1"/>
  <c r="AK742" i="5" s="1"/>
  <c r="AK722" i="5" a="1"/>
  <c r="AK722" i="5" s="1"/>
  <c r="AQ619" i="5"/>
  <c r="AP728" i="5" a="1"/>
  <c r="AP728" i="5" s="1"/>
  <c r="AP748" i="5" a="1"/>
  <c r="AP748" i="5" s="1"/>
  <c r="AP768" i="5" a="1"/>
  <c r="AP768" i="5" s="1"/>
  <c r="AI673" i="5"/>
  <c r="AI687" i="5" s="1"/>
  <c r="AR620" i="5" l="1"/>
  <c r="AQ749" i="5" a="1"/>
  <c r="AQ749" i="5" s="1"/>
  <c r="AQ729" i="5" a="1"/>
  <c r="AQ729" i="5" s="1"/>
  <c r="AM614" i="5"/>
  <c r="AL743" i="5" a="1"/>
  <c r="AL743" i="5" s="1"/>
  <c r="AL763" i="5" a="1"/>
  <c r="AL763" i="5" s="1"/>
  <c r="AL723" i="5" a="1"/>
  <c r="AL723" i="5" s="1"/>
  <c r="AI650" i="5"/>
  <c r="AJ641" i="5"/>
  <c r="AJ24" i="5" a="1"/>
  <c r="AJ24" i="5" s="1"/>
  <c r="AJ25" i="5" s="1"/>
  <c r="AI677" i="5" l="1"/>
  <c r="AI686" i="5"/>
  <c r="AI685" i="5" s="1"/>
  <c r="AN615" i="5"/>
  <c r="AM688" i="5"/>
  <c r="AM764" i="5" a="1"/>
  <c r="AM764" i="5" s="1"/>
  <c r="AM724" i="5" a="1"/>
  <c r="AM724" i="5" s="1"/>
  <c r="AM744" i="5" a="1"/>
  <c r="AM744" i="5" s="1"/>
  <c r="AJ602" i="5"/>
  <c r="AK20" i="5"/>
  <c r="AS621" i="5"/>
  <c r="AR730" i="5" a="1"/>
  <c r="AR730" i="5" s="1"/>
  <c r="AR750" i="5" a="1"/>
  <c r="AR750" i="5" s="1"/>
  <c r="AT622" i="5" l="1"/>
  <c r="AS731" i="5" a="1"/>
  <c r="AS731" i="5" s="1"/>
  <c r="AS751" i="5" a="1"/>
  <c r="AS751" i="5" s="1"/>
  <c r="AJ610" i="5"/>
  <c r="AJ629" i="5"/>
  <c r="AJ635" i="5" s="1"/>
  <c r="AO616" i="5"/>
  <c r="AN765" i="5" a="1"/>
  <c r="AN765" i="5" s="1"/>
  <c r="AN745" i="5" a="1"/>
  <c r="AN745" i="5" s="1"/>
  <c r="AN725" i="5" a="1"/>
  <c r="AN725" i="5" s="1"/>
  <c r="AI684" i="5"/>
  <c r="AI683" i="5" s="1"/>
  <c r="AI681" i="5" l="1"/>
  <c r="AP617" i="5"/>
  <c r="AO766" i="5" a="1"/>
  <c r="AO766" i="5" s="1"/>
  <c r="AO726" i="5" a="1"/>
  <c r="AO726" i="5" s="1"/>
  <c r="AO746" i="5" a="1"/>
  <c r="AO746" i="5" s="1"/>
  <c r="AK611" i="5"/>
  <c r="AJ740" i="5" a="1"/>
  <c r="AJ740" i="5" s="1"/>
  <c r="AJ756" i="5" s="1"/>
  <c r="AJ757" i="5" s="1"/>
  <c r="AJ760" i="5" a="1"/>
  <c r="AJ760" i="5" s="1"/>
  <c r="AJ770" i="5" s="1"/>
  <c r="AJ771" i="5" s="1"/>
  <c r="AJ603" i="5" a="1"/>
  <c r="AJ603" i="5" s="1"/>
  <c r="AJ639" i="5"/>
  <c r="AJ720" i="5" a="1"/>
  <c r="AJ720" i="5" s="1"/>
  <c r="AJ736" i="5" s="1"/>
  <c r="AJ737" i="5" s="1"/>
  <c r="AJ775" i="5" s="1" a="1"/>
  <c r="AJ775" i="5" s="1"/>
  <c r="AU623" i="5"/>
  <c r="AT752" i="5" a="1"/>
  <c r="AT752" i="5" s="1"/>
  <c r="AT732" i="5" a="1"/>
  <c r="AT732" i="5" s="1"/>
  <c r="AU733" i="5" l="1" a="1"/>
  <c r="AU733" i="5" s="1"/>
  <c r="AU753" i="5" a="1"/>
  <c r="AU753" i="5" s="1"/>
  <c r="AV624" i="5"/>
  <c r="AJ653" i="5"/>
  <c r="AJ654" i="5"/>
  <c r="AJ666" i="5"/>
  <c r="AJ665" i="5"/>
  <c r="AJ664" i="5"/>
  <c r="AJ662" i="5"/>
  <c r="AQ618" i="5"/>
  <c r="AP767" i="5" a="1"/>
  <c r="AP767" i="5" s="1"/>
  <c r="AP727" i="5" a="1"/>
  <c r="AP727" i="5" s="1"/>
  <c r="AP747" i="5" a="1"/>
  <c r="AP747" i="5" s="1"/>
  <c r="AJ640" i="5"/>
  <c r="AJ642" i="5" s="1"/>
  <c r="AJ647" i="5" s="1"/>
  <c r="AJ646" i="5" s="1"/>
  <c r="AJ604" i="5"/>
  <c r="AJ607" i="5"/>
  <c r="AJ631" i="5"/>
  <c r="AJ661" i="5"/>
  <c r="AJ659" i="5" s="1"/>
  <c r="AJ606" i="5"/>
  <c r="AL612" i="5"/>
  <c r="AK741" i="5" a="1"/>
  <c r="AK741" i="5" s="1"/>
  <c r="AK660" i="5"/>
  <c r="AK761" i="5" a="1"/>
  <c r="AK761" i="5" s="1"/>
  <c r="AK721" i="5" a="1"/>
  <c r="AK721" i="5" s="1"/>
  <c r="AI690" i="5"/>
  <c r="AI715" i="5" s="1"/>
  <c r="AI779" i="5" s="1"/>
  <c r="AI778" i="5" s="1"/>
  <c r="AM613" i="5" l="1"/>
  <c r="AL742" i="5" a="1"/>
  <c r="AL742" i="5" s="1"/>
  <c r="AL722" i="5" a="1"/>
  <c r="AL722" i="5" s="1"/>
  <c r="AL762" i="5" a="1"/>
  <c r="AL762" i="5" s="1"/>
  <c r="AJ663" i="5"/>
  <c r="AJ673" i="5"/>
  <c r="AJ687" i="5" s="1"/>
  <c r="AV754" i="5" a="1"/>
  <c r="AV754" i="5" s="1"/>
  <c r="AV734" i="5" a="1"/>
  <c r="AV734" i="5" s="1"/>
  <c r="AJ632" i="5"/>
  <c r="AJ649" i="5"/>
  <c r="AJ650" i="5" s="1"/>
  <c r="AR619" i="5"/>
  <c r="AQ768" i="5" a="1"/>
  <c r="AQ768" i="5" s="1"/>
  <c r="AQ748" i="5" a="1"/>
  <c r="AQ748" i="5" s="1"/>
  <c r="AQ728" i="5" a="1"/>
  <c r="AQ728" i="5" s="1"/>
  <c r="AS620" i="5" l="1"/>
  <c r="AR749" i="5" a="1"/>
  <c r="AR749" i="5" s="1"/>
  <c r="AR729" i="5" a="1"/>
  <c r="AR729" i="5" s="1"/>
  <c r="AJ677" i="5"/>
  <c r="AJ686" i="5"/>
  <c r="AJ685" i="5" s="1"/>
  <c r="AK641" i="5"/>
  <c r="AK24" i="5" a="1"/>
  <c r="AK24" i="5" s="1"/>
  <c r="AK25" i="5" s="1"/>
  <c r="AN614" i="5"/>
  <c r="AM763" i="5" a="1"/>
  <c r="AM763" i="5" s="1"/>
  <c r="AM723" i="5" a="1"/>
  <c r="AM723" i="5" s="1"/>
  <c r="AM743" i="5" a="1"/>
  <c r="AM743" i="5" s="1"/>
  <c r="AK602" i="5" l="1"/>
  <c r="AL20" i="5"/>
  <c r="AO615" i="5"/>
  <c r="AN764" i="5" a="1"/>
  <c r="AN764" i="5" s="1"/>
  <c r="AN744" i="5" a="1"/>
  <c r="AN744" i="5" s="1"/>
  <c r="AN724" i="5" a="1"/>
  <c r="AN724" i="5" s="1"/>
  <c r="AN688" i="5"/>
  <c r="AJ684" i="5"/>
  <c r="AJ683" i="5" s="1"/>
  <c r="AJ681" i="5" s="1"/>
  <c r="AJ690" i="5" s="1"/>
  <c r="AJ715" i="5" s="1"/>
  <c r="AJ779" i="5" s="1"/>
  <c r="AJ778" i="5" s="1"/>
  <c r="AT621" i="5"/>
  <c r="AS730" i="5" a="1"/>
  <c r="AS730" i="5" s="1"/>
  <c r="AS750" i="5" a="1"/>
  <c r="AS750" i="5" s="1"/>
  <c r="AU622" i="5" l="1"/>
  <c r="AT731" i="5" a="1"/>
  <c r="AT731" i="5" s="1"/>
  <c r="AT751" i="5" a="1"/>
  <c r="AT751" i="5" s="1"/>
  <c r="AP616" i="5"/>
  <c r="AO765" i="5" a="1"/>
  <c r="AO765" i="5" s="1"/>
  <c r="AO725" i="5" a="1"/>
  <c r="AO725" i="5" s="1"/>
  <c r="AO745" i="5" a="1"/>
  <c r="AO745" i="5" s="1"/>
  <c r="AK610" i="5"/>
  <c r="AK629" i="5"/>
  <c r="AK635" i="5" s="1"/>
  <c r="AL611" i="5" l="1"/>
  <c r="AK760" i="5" a="1"/>
  <c r="AK760" i="5" s="1"/>
  <c r="AK770" i="5" s="1"/>
  <c r="AK771" i="5" s="1"/>
  <c r="AK740" i="5" a="1"/>
  <c r="AK740" i="5" s="1"/>
  <c r="AK756" i="5" s="1"/>
  <c r="AK757" i="5" s="1"/>
  <c r="AK720" i="5" a="1"/>
  <c r="AK720" i="5" s="1"/>
  <c r="AK736" i="5" s="1"/>
  <c r="AK737" i="5" s="1"/>
  <c r="AK775" i="5" s="1" a="1"/>
  <c r="AK775" i="5" s="1"/>
  <c r="AK603" i="5" a="1"/>
  <c r="AK603" i="5" s="1"/>
  <c r="AQ617" i="5"/>
  <c r="AP746" i="5" a="1"/>
  <c r="AP746" i="5" s="1"/>
  <c r="AP726" i="5" a="1"/>
  <c r="AP726" i="5" s="1"/>
  <c r="AP766" i="5" a="1"/>
  <c r="AP766" i="5" s="1"/>
  <c r="AV623" i="5"/>
  <c r="AU752" i="5" a="1"/>
  <c r="AU752" i="5" s="1"/>
  <c r="AU732" i="5" a="1"/>
  <c r="AU732" i="5" s="1"/>
  <c r="AK640" i="5" l="1"/>
  <c r="AK642" i="5" s="1"/>
  <c r="AK647" i="5" s="1"/>
  <c r="AK646" i="5" s="1"/>
  <c r="AK607" i="5"/>
  <c r="AK604" i="5"/>
  <c r="AK661" i="5"/>
  <c r="AK659" i="5" s="1"/>
  <c r="AK631" i="5"/>
  <c r="AK606" i="5"/>
  <c r="AR618" i="5"/>
  <c r="AQ727" i="5" a="1"/>
  <c r="AQ727" i="5" s="1"/>
  <c r="AQ767" i="5" a="1"/>
  <c r="AQ767" i="5" s="1"/>
  <c r="AQ747" i="5" a="1"/>
  <c r="AQ747" i="5" s="1"/>
  <c r="AK639" i="5"/>
  <c r="AV733" i="5" a="1"/>
  <c r="AV733" i="5" s="1"/>
  <c r="AV753" i="5" a="1"/>
  <c r="AV753" i="5" s="1"/>
  <c r="AW624" i="5"/>
  <c r="AM612" i="5"/>
  <c r="AL761" i="5" a="1"/>
  <c r="AL761" i="5" s="1"/>
  <c r="AL660" i="5"/>
  <c r="AL721" i="5" a="1"/>
  <c r="AL721" i="5" s="1"/>
  <c r="AL741" i="5" a="1"/>
  <c r="AL741" i="5" s="1"/>
  <c r="AN613" i="5" l="1"/>
  <c r="AM762" i="5" a="1"/>
  <c r="AM762" i="5" s="1"/>
  <c r="AM722" i="5" a="1"/>
  <c r="AM722" i="5" s="1"/>
  <c r="AM742" i="5" a="1"/>
  <c r="AM742" i="5" s="1"/>
  <c r="AS619" i="5"/>
  <c r="AR768" i="5" a="1"/>
  <c r="AR768" i="5" s="1"/>
  <c r="AR728" i="5" a="1"/>
  <c r="AR728" i="5" s="1"/>
  <c r="AR748" i="5" a="1"/>
  <c r="AR748" i="5" s="1"/>
  <c r="AW754" i="5" a="1"/>
  <c r="AW754" i="5" s="1"/>
  <c r="AW734" i="5" a="1"/>
  <c r="AW734" i="5" s="1"/>
  <c r="AK632" i="5"/>
  <c r="AK649" i="5"/>
  <c r="AK650" i="5" s="1"/>
  <c r="AK653" i="5"/>
  <c r="AK654" i="5"/>
  <c r="AK665" i="5"/>
  <c r="AK666" i="5"/>
  <c r="AK664" i="5"/>
  <c r="AK663" i="5" s="1"/>
  <c r="AK662" i="5"/>
  <c r="AK673" i="5" l="1"/>
  <c r="AK687" i="5" s="1"/>
  <c r="AK677" i="5"/>
  <c r="AK686" i="5"/>
  <c r="AK685" i="5" s="1"/>
  <c r="AL641" i="5"/>
  <c r="AL24" i="5" a="1"/>
  <c r="AL24" i="5" s="1"/>
  <c r="AL25" i="5" s="1"/>
  <c r="AT620" i="5"/>
  <c r="AS729" i="5" a="1"/>
  <c r="AS729" i="5" s="1"/>
  <c r="AS749" i="5" a="1"/>
  <c r="AS749" i="5" s="1"/>
  <c r="AO614" i="5"/>
  <c r="AN743" i="5" a="1"/>
  <c r="AN743" i="5" s="1"/>
  <c r="AN763" i="5" a="1"/>
  <c r="AN763" i="5" s="1"/>
  <c r="AN723" i="5" a="1"/>
  <c r="AN723" i="5" s="1"/>
  <c r="AU621" i="5" l="1"/>
  <c r="AT750" i="5" a="1"/>
  <c r="AT750" i="5" s="1"/>
  <c r="AT730" i="5" a="1"/>
  <c r="AT730" i="5" s="1"/>
  <c r="AK684" i="5"/>
  <c r="AK683" i="5" s="1"/>
  <c r="AK681" i="5" s="1"/>
  <c r="AK690" i="5" s="1"/>
  <c r="AK715" i="5" s="1"/>
  <c r="AK779" i="5" s="1"/>
  <c r="AK778" i="5" s="1"/>
  <c r="AL602" i="5"/>
  <c r="AM20" i="5"/>
  <c r="AP615" i="5"/>
  <c r="AO764" i="5" a="1"/>
  <c r="AO764" i="5" s="1"/>
  <c r="AO744" i="5" a="1"/>
  <c r="AO744" i="5" s="1"/>
  <c r="AO724" i="5" a="1"/>
  <c r="AO724" i="5" s="1"/>
  <c r="AO688" i="5"/>
  <c r="AL610" i="5" l="1"/>
  <c r="AL629" i="5"/>
  <c r="AL635" i="5" s="1"/>
  <c r="AQ616" i="5"/>
  <c r="AP745" i="5" a="1"/>
  <c r="AP745" i="5" s="1"/>
  <c r="AP725" i="5" a="1"/>
  <c r="AP725" i="5" s="1"/>
  <c r="AP765" i="5" a="1"/>
  <c r="AP765" i="5" s="1"/>
  <c r="AV622" i="5"/>
  <c r="AU731" i="5" a="1"/>
  <c r="AU731" i="5" s="1"/>
  <c r="AU751" i="5" a="1"/>
  <c r="AU751" i="5" s="1"/>
  <c r="AM611" i="5" l="1"/>
  <c r="AL740" i="5" a="1"/>
  <c r="AL740" i="5" s="1"/>
  <c r="AL756" i="5" s="1"/>
  <c r="AL757" i="5" s="1"/>
  <c r="AL760" i="5" a="1"/>
  <c r="AL760" i="5" s="1"/>
  <c r="AL770" i="5" s="1"/>
  <c r="AL771" i="5" s="1"/>
  <c r="AL603" i="5" a="1"/>
  <c r="AL603" i="5" s="1"/>
  <c r="AL720" i="5" a="1"/>
  <c r="AL720" i="5" s="1"/>
  <c r="AL736" i="5" s="1"/>
  <c r="AL737" i="5" s="1"/>
  <c r="AL775" i="5" s="1" a="1"/>
  <c r="AL775" i="5" s="1"/>
  <c r="AR617" i="5"/>
  <c r="AQ726" i="5" a="1"/>
  <c r="AQ726" i="5" s="1"/>
  <c r="AQ746" i="5" a="1"/>
  <c r="AQ746" i="5" s="1"/>
  <c r="AQ766" i="5" a="1"/>
  <c r="AQ766" i="5" s="1"/>
  <c r="AW623" i="5"/>
  <c r="AV752" i="5" a="1"/>
  <c r="AV752" i="5" s="1"/>
  <c r="AV732" i="5" a="1"/>
  <c r="AV732" i="5" s="1"/>
  <c r="AL640" i="5" l="1"/>
  <c r="AL642" i="5" s="1"/>
  <c r="AL647" i="5" s="1"/>
  <c r="AL646" i="5" s="1"/>
  <c r="AL607" i="5"/>
  <c r="AL604" i="5"/>
  <c r="AL661" i="5"/>
  <c r="AL659" i="5" s="1"/>
  <c r="AL631" i="5"/>
  <c r="AL606" i="5"/>
  <c r="AW733" i="5" a="1"/>
  <c r="AW733" i="5" s="1"/>
  <c r="AW753" i="5" a="1"/>
  <c r="AW753" i="5" s="1"/>
  <c r="AX624" i="5"/>
  <c r="AS618" i="5"/>
  <c r="AR767" i="5" a="1"/>
  <c r="AR767" i="5" s="1"/>
  <c r="AR747" i="5" a="1"/>
  <c r="AR747" i="5" s="1"/>
  <c r="AR727" i="5" a="1"/>
  <c r="AR727" i="5" s="1"/>
  <c r="AL639" i="5"/>
  <c r="AN612" i="5"/>
  <c r="AM660" i="5"/>
  <c r="AM741" i="5" a="1"/>
  <c r="AM741" i="5" s="1"/>
  <c r="AM761" i="5" a="1"/>
  <c r="AM761" i="5" s="1"/>
  <c r="AM721" i="5" a="1"/>
  <c r="AM721" i="5" s="1"/>
  <c r="AO613" i="5" l="1"/>
  <c r="AN762" i="5" a="1"/>
  <c r="AN762" i="5" s="1"/>
  <c r="AN722" i="5" a="1"/>
  <c r="AN722" i="5" s="1"/>
  <c r="AN742" i="5" a="1"/>
  <c r="AN742" i="5" s="1"/>
  <c r="AL632" i="5"/>
  <c r="AL649" i="5"/>
  <c r="AL650" i="5" s="1"/>
  <c r="AT619" i="5"/>
  <c r="AS728" i="5" a="1"/>
  <c r="AS728" i="5" s="1"/>
  <c r="AS768" i="5" a="1"/>
  <c r="AS768" i="5" s="1"/>
  <c r="AS748" i="5" a="1"/>
  <c r="AS748" i="5" s="1"/>
  <c r="AX754" i="5" a="1"/>
  <c r="AX754" i="5" s="1"/>
  <c r="AX734" i="5" a="1"/>
  <c r="AX734" i="5" s="1"/>
  <c r="AL653" i="5"/>
  <c r="AL654" i="5"/>
  <c r="AL666" i="5"/>
  <c r="AL665" i="5"/>
  <c r="AL664" i="5"/>
  <c r="AL662" i="5"/>
  <c r="AL686" i="5" l="1"/>
  <c r="AM24" i="5" a="1"/>
  <c r="AM24" i="5" s="1"/>
  <c r="AM25" i="5" s="1"/>
  <c r="AM641" i="5"/>
  <c r="AU620" i="5"/>
  <c r="AT729" i="5" a="1"/>
  <c r="AT729" i="5" s="1"/>
  <c r="AT749" i="5" a="1"/>
  <c r="AT749" i="5" s="1"/>
  <c r="AL663" i="5"/>
  <c r="AL673" i="5" s="1"/>
  <c r="AP614" i="5"/>
  <c r="AO763" i="5" a="1"/>
  <c r="AO763" i="5" s="1"/>
  <c r="AO723" i="5" a="1"/>
  <c r="AO723" i="5" s="1"/>
  <c r="AO743" i="5" a="1"/>
  <c r="AO743" i="5" s="1"/>
  <c r="AL687" i="5" l="1"/>
  <c r="AL677" i="5"/>
  <c r="AL685" i="5"/>
  <c r="AV621" i="5"/>
  <c r="AU730" i="5" a="1"/>
  <c r="AU730" i="5" s="1"/>
  <c r="AU750" i="5" a="1"/>
  <c r="AU750" i="5" s="1"/>
  <c r="AM602" i="5"/>
  <c r="AN20" i="5"/>
  <c r="AQ615" i="5"/>
  <c r="AP764" i="5" a="1"/>
  <c r="AP764" i="5" s="1"/>
  <c r="AP724" i="5" a="1"/>
  <c r="AP724" i="5" s="1"/>
  <c r="AP744" i="5" a="1"/>
  <c r="AP744" i="5" s="1"/>
  <c r="AP688" i="5"/>
  <c r="AW622" i="5" l="1"/>
  <c r="AV751" i="5" a="1"/>
  <c r="AV751" i="5" s="1"/>
  <c r="AV731" i="5" a="1"/>
  <c r="AV731" i="5" s="1"/>
  <c r="AR616" i="5"/>
  <c r="AQ725" i="5" a="1"/>
  <c r="AQ725" i="5" s="1"/>
  <c r="AQ745" i="5" a="1"/>
  <c r="AQ745" i="5" s="1"/>
  <c r="AQ765" i="5" a="1"/>
  <c r="AQ765" i="5" s="1"/>
  <c r="AL684" i="5"/>
  <c r="AL683" i="5" s="1"/>
  <c r="AL681" i="5" s="1"/>
  <c r="AL690" i="5" s="1"/>
  <c r="AL715" i="5" s="1"/>
  <c r="AL779" i="5" s="1"/>
  <c r="AL778" i="5" s="1"/>
  <c r="AM610" i="5"/>
  <c r="AM629" i="5"/>
  <c r="AM635" i="5" s="1"/>
  <c r="AN611" i="5" l="1"/>
  <c r="AM740" i="5" a="1"/>
  <c r="AM740" i="5" s="1"/>
  <c r="AM756" i="5" s="1"/>
  <c r="AM757" i="5" s="1"/>
  <c r="AM760" i="5" a="1"/>
  <c r="AM760" i="5" s="1"/>
  <c r="AM770" i="5" s="1"/>
  <c r="AM771" i="5" s="1"/>
  <c r="AM603" i="5" a="1"/>
  <c r="AM603" i="5" s="1"/>
  <c r="AM639" i="5" s="1"/>
  <c r="AM720" i="5" a="1"/>
  <c r="AM720" i="5" s="1"/>
  <c r="AM736" i="5" s="1"/>
  <c r="AM737" i="5" s="1"/>
  <c r="AM775" i="5" s="1" a="1"/>
  <c r="AM775" i="5" s="1"/>
  <c r="AS617" i="5"/>
  <c r="AR766" i="5" a="1"/>
  <c r="AR766" i="5" s="1"/>
  <c r="AR726" i="5" a="1"/>
  <c r="AR726" i="5" s="1"/>
  <c r="AR746" i="5" a="1"/>
  <c r="AR746" i="5" s="1"/>
  <c r="AX623" i="5"/>
  <c r="AW752" i="5" a="1"/>
  <c r="AW752" i="5" s="1"/>
  <c r="AW732" i="5" a="1"/>
  <c r="AW732" i="5" s="1"/>
  <c r="AM653" i="5" l="1"/>
  <c r="AM654" i="5"/>
  <c r="AM666" i="5"/>
  <c r="AM665" i="5"/>
  <c r="AM664" i="5"/>
  <c r="AM663" i="5" s="1"/>
  <c r="AM662" i="5"/>
  <c r="AT618" i="5"/>
  <c r="AS747" i="5" a="1"/>
  <c r="AS747" i="5" s="1"/>
  <c r="AS767" i="5" a="1"/>
  <c r="AS767" i="5" s="1"/>
  <c r="AS727" i="5" a="1"/>
  <c r="AS727" i="5" s="1"/>
  <c r="AX753" i="5" a="1"/>
  <c r="AX753" i="5" s="1"/>
  <c r="AX733" i="5" a="1"/>
  <c r="AX733" i="5" s="1"/>
  <c r="AY624" i="5"/>
  <c r="AM607" i="5"/>
  <c r="AM604" i="5"/>
  <c r="AM640" i="5"/>
  <c r="AM642" i="5" s="1"/>
  <c r="AM647" i="5" s="1"/>
  <c r="AM646" i="5" s="1"/>
  <c r="AM631" i="5"/>
  <c r="AM661" i="5"/>
  <c r="AM659" i="5" s="1"/>
  <c r="AM606" i="5"/>
  <c r="AO612" i="5"/>
  <c r="AN721" i="5" a="1"/>
  <c r="AN721" i="5" s="1"/>
  <c r="AN761" i="5" a="1"/>
  <c r="AN761" i="5" s="1"/>
  <c r="AN660" i="5"/>
  <c r="AN741" i="5" a="1"/>
  <c r="AN741" i="5" s="1"/>
  <c r="AU619" i="5" l="1"/>
  <c r="AT728" i="5" a="1"/>
  <c r="AT728" i="5" s="1"/>
  <c r="AT768" i="5" a="1"/>
  <c r="AT768" i="5" s="1"/>
  <c r="AT748" i="5" a="1"/>
  <c r="AT748" i="5" s="1"/>
  <c r="AY754" i="5" a="1"/>
  <c r="AY754" i="5" s="1"/>
  <c r="AY734" i="5" a="1"/>
  <c r="AY734" i="5" s="1"/>
  <c r="AP613" i="5"/>
  <c r="AO762" i="5" a="1"/>
  <c r="AO762" i="5" s="1"/>
  <c r="AO742" i="5" a="1"/>
  <c r="AO742" i="5" s="1"/>
  <c r="AO722" i="5" a="1"/>
  <c r="AO722" i="5" s="1"/>
  <c r="AM632" i="5"/>
  <c r="AM649" i="5"/>
  <c r="AM650" i="5" s="1"/>
  <c r="AM673" i="5"/>
  <c r="AM687" i="5" s="1"/>
  <c r="AM677" i="5" l="1"/>
  <c r="AM686" i="5"/>
  <c r="AM685" i="5" s="1"/>
  <c r="AQ614" i="5"/>
  <c r="AP743" i="5" a="1"/>
  <c r="AP743" i="5" s="1"/>
  <c r="AP723" i="5" a="1"/>
  <c r="AP723" i="5" s="1"/>
  <c r="AP763" i="5" a="1"/>
  <c r="AP763" i="5" s="1"/>
  <c r="AN24" i="5" a="1"/>
  <c r="AN24" i="5" s="1"/>
  <c r="AN25" i="5" s="1"/>
  <c r="AN641" i="5"/>
  <c r="AV620" i="5"/>
  <c r="AU749" i="5" a="1"/>
  <c r="AU749" i="5" s="1"/>
  <c r="AU729" i="5" a="1"/>
  <c r="AU729" i="5" s="1"/>
  <c r="AR615" i="5" l="1"/>
  <c r="AQ744" i="5" a="1"/>
  <c r="AQ744" i="5" s="1"/>
  <c r="AQ724" i="5" a="1"/>
  <c r="AQ724" i="5" s="1"/>
  <c r="AQ764" i="5" a="1"/>
  <c r="AQ764" i="5" s="1"/>
  <c r="AQ688" i="5"/>
  <c r="AN602" i="5"/>
  <c r="AO20" i="5"/>
  <c r="AW621" i="5"/>
  <c r="AV730" i="5" a="1"/>
  <c r="AV730" i="5" s="1"/>
  <c r="AV750" i="5" a="1"/>
  <c r="AV750" i="5" s="1"/>
  <c r="AM684" i="5"/>
  <c r="AM683" i="5" s="1"/>
  <c r="AM681" i="5" s="1"/>
  <c r="AM690" i="5" s="1"/>
  <c r="AM715" i="5" s="1"/>
  <c r="AM779" i="5" s="1"/>
  <c r="AM778" i="5" s="1"/>
  <c r="AN610" i="5" l="1"/>
  <c r="AN629" i="5"/>
  <c r="AN635" i="5" s="1"/>
  <c r="AS616" i="5"/>
  <c r="AR745" i="5" a="1"/>
  <c r="AR745" i="5" s="1"/>
  <c r="AR725" i="5" a="1"/>
  <c r="AR725" i="5" s="1"/>
  <c r="AR765" i="5" a="1"/>
  <c r="AR765" i="5" s="1"/>
  <c r="AX622" i="5"/>
  <c r="AW751" i="5" a="1"/>
  <c r="AW751" i="5" s="1"/>
  <c r="AW731" i="5" a="1"/>
  <c r="AW731" i="5" s="1"/>
  <c r="AO611" i="5" l="1"/>
  <c r="AN720" i="5" a="1"/>
  <c r="AN720" i="5" s="1"/>
  <c r="AN736" i="5" s="1"/>
  <c r="AN737" i="5" s="1"/>
  <c r="AN775" i="5" s="1" a="1"/>
  <c r="AN775" i="5" s="1"/>
  <c r="AN740" i="5" a="1"/>
  <c r="AN740" i="5" s="1"/>
  <c r="AN756" i="5" s="1"/>
  <c r="AN757" i="5" s="1"/>
  <c r="AN603" i="5" a="1"/>
  <c r="AN603" i="5" s="1"/>
  <c r="AN760" i="5" a="1"/>
  <c r="AN760" i="5" s="1"/>
  <c r="AN770" i="5" s="1"/>
  <c r="AN771" i="5" s="1"/>
  <c r="AN639" i="5"/>
  <c r="AT617" i="5"/>
  <c r="AS746" i="5" a="1"/>
  <c r="AS746" i="5" s="1"/>
  <c r="AS726" i="5" a="1"/>
  <c r="AS726" i="5" s="1"/>
  <c r="AS766" i="5" a="1"/>
  <c r="AS766" i="5" s="1"/>
  <c r="AY623" i="5"/>
  <c r="AX752" i="5" a="1"/>
  <c r="AX752" i="5" s="1"/>
  <c r="AX732" i="5" a="1"/>
  <c r="AX732" i="5" s="1"/>
  <c r="AU618" i="5" l="1"/>
  <c r="AT727" i="5" a="1"/>
  <c r="AT727" i="5" s="1"/>
  <c r="AT747" i="5" a="1"/>
  <c r="AT747" i="5" s="1"/>
  <c r="AT767" i="5" a="1"/>
  <c r="AT767" i="5" s="1"/>
  <c r="AN653" i="5"/>
  <c r="AN654" i="5"/>
  <c r="AN665" i="5"/>
  <c r="AN666" i="5"/>
  <c r="AN664" i="5"/>
  <c r="AN662" i="5"/>
  <c r="AN640" i="5"/>
  <c r="AN642" i="5" s="1"/>
  <c r="AN647" i="5" s="1"/>
  <c r="AN646" i="5" s="1"/>
  <c r="AN607" i="5"/>
  <c r="AN604" i="5"/>
  <c r="AN661" i="5"/>
  <c r="AN659" i="5" s="1"/>
  <c r="AN631" i="5"/>
  <c r="AN606" i="5"/>
  <c r="AY733" i="5" a="1"/>
  <c r="AY733" i="5" s="1"/>
  <c r="AY753" i="5" a="1"/>
  <c r="AY753" i="5" s="1"/>
  <c r="AZ624" i="5"/>
  <c r="AP612" i="5"/>
  <c r="AO741" i="5" a="1"/>
  <c r="AO741" i="5" s="1"/>
  <c r="AO721" i="5" a="1"/>
  <c r="AO721" i="5" s="1"/>
  <c r="AO761" i="5" a="1"/>
  <c r="AO761" i="5" s="1"/>
  <c r="AO660" i="5"/>
  <c r="AN632" i="5" l="1"/>
  <c r="AN649" i="5"/>
  <c r="AN650" i="5" s="1"/>
  <c r="AQ613" i="5"/>
  <c r="AP722" i="5" a="1"/>
  <c r="AP722" i="5" s="1"/>
  <c r="AP742" i="5" a="1"/>
  <c r="AP742" i="5" s="1"/>
  <c r="AP762" i="5" a="1"/>
  <c r="AP762" i="5" s="1"/>
  <c r="AZ734" i="5" a="1"/>
  <c r="AZ734" i="5" s="1"/>
  <c r="AZ754" i="5" a="1"/>
  <c r="AZ754" i="5" s="1"/>
  <c r="AN663" i="5"/>
  <c r="AN673" i="5" s="1"/>
  <c r="AN687" i="5" s="1"/>
  <c r="AV619" i="5"/>
  <c r="AU748" i="5" a="1"/>
  <c r="AU748" i="5" s="1"/>
  <c r="AU728" i="5" a="1"/>
  <c r="AU728" i="5" s="1"/>
  <c r="AU768" i="5" a="1"/>
  <c r="AU768" i="5" s="1"/>
  <c r="AW620" i="5" l="1"/>
  <c r="AV729" i="5" a="1"/>
  <c r="AV729" i="5" s="1"/>
  <c r="AV749" i="5" a="1"/>
  <c r="AV749" i="5" s="1"/>
  <c r="AR614" i="5"/>
  <c r="AQ763" i="5" a="1"/>
  <c r="AQ763" i="5" s="1"/>
  <c r="AQ743" i="5" a="1"/>
  <c r="AQ743" i="5" s="1"/>
  <c r="AQ723" i="5" a="1"/>
  <c r="AQ723" i="5" s="1"/>
  <c r="AN677" i="5"/>
  <c r="AN686" i="5"/>
  <c r="AN685" i="5" s="1"/>
  <c r="AO641" i="5"/>
  <c r="AO24" i="5" a="1"/>
  <c r="AO24" i="5" s="1"/>
  <c r="AO25" i="5" s="1"/>
  <c r="AN684" i="5" l="1"/>
  <c r="AN683" i="5" s="1"/>
  <c r="AN681" i="5" s="1"/>
  <c r="AN690" i="5" s="1"/>
  <c r="AN715" i="5" s="1"/>
  <c r="AN779" i="5" s="1"/>
  <c r="AN778" i="5" s="1"/>
  <c r="AO602" i="5"/>
  <c r="AP20" i="5"/>
  <c r="AS615" i="5"/>
  <c r="AR764" i="5" a="1"/>
  <c r="AR764" i="5" s="1"/>
  <c r="AR744" i="5" a="1"/>
  <c r="AR744" i="5" s="1"/>
  <c r="AR724" i="5" a="1"/>
  <c r="AR724" i="5" s="1"/>
  <c r="AR688" i="5"/>
  <c r="AX621" i="5"/>
  <c r="AW750" i="5" a="1"/>
  <c r="AW750" i="5" s="1"/>
  <c r="AW730" i="5" a="1"/>
  <c r="AW730" i="5" s="1"/>
  <c r="AY622" i="5" l="1"/>
  <c r="AX731" i="5" a="1"/>
  <c r="AX731" i="5" s="1"/>
  <c r="AX751" i="5" a="1"/>
  <c r="AX751" i="5" s="1"/>
  <c r="AO610" i="5"/>
  <c r="AO629" i="5"/>
  <c r="AO635" i="5" s="1"/>
  <c r="AT616" i="5"/>
  <c r="AS745" i="5" a="1"/>
  <c r="AS745" i="5" s="1"/>
  <c r="AS765" i="5" a="1"/>
  <c r="AS765" i="5" s="1"/>
  <c r="AS725" i="5" a="1"/>
  <c r="AS725" i="5" s="1"/>
  <c r="AP611" i="5" l="1"/>
  <c r="AO760" i="5" a="1"/>
  <c r="AO760" i="5" s="1"/>
  <c r="AO770" i="5" s="1"/>
  <c r="AO771" i="5" s="1"/>
  <c r="AO740" i="5" a="1"/>
  <c r="AO740" i="5" s="1"/>
  <c r="AO756" i="5" s="1"/>
  <c r="AO757" i="5" s="1"/>
  <c r="AO720" i="5" a="1"/>
  <c r="AO720" i="5" s="1"/>
  <c r="AO736" i="5" s="1"/>
  <c r="AO737" i="5" s="1"/>
  <c r="AO775" i="5" s="1" a="1"/>
  <c r="AO775" i="5" s="1"/>
  <c r="AO603" i="5" a="1"/>
  <c r="AO603" i="5" s="1"/>
  <c r="AU617" i="5"/>
  <c r="AT746" i="5" a="1"/>
  <c r="AT746" i="5" s="1"/>
  <c r="AT766" i="5" a="1"/>
  <c r="AT766" i="5" s="1"/>
  <c r="AT726" i="5" a="1"/>
  <c r="AT726" i="5" s="1"/>
  <c r="AZ623" i="5"/>
  <c r="AY752" i="5" a="1"/>
  <c r="AY752" i="5" s="1"/>
  <c r="AY732" i="5" a="1"/>
  <c r="AY732" i="5" s="1"/>
  <c r="AV618" i="5" l="1"/>
  <c r="AU767" i="5" a="1"/>
  <c r="AU767" i="5" s="1"/>
  <c r="AU747" i="5" a="1"/>
  <c r="AU747" i="5" s="1"/>
  <c r="AU727" i="5" a="1"/>
  <c r="AU727" i="5" s="1"/>
  <c r="AO640" i="5"/>
  <c r="AO642" i="5" s="1"/>
  <c r="AO647" i="5" s="1"/>
  <c r="AO646" i="5" s="1"/>
  <c r="AO604" i="5"/>
  <c r="AO607" i="5"/>
  <c r="AO661" i="5"/>
  <c r="AO659" i="5" s="1"/>
  <c r="AO631" i="5"/>
  <c r="AO606" i="5"/>
  <c r="AO639" i="5"/>
  <c r="AZ753" i="5" a="1"/>
  <c r="AZ753" i="5" s="1"/>
  <c r="AZ733" i="5" a="1"/>
  <c r="AZ733" i="5" s="1"/>
  <c r="BA624" i="5"/>
  <c r="AQ612" i="5"/>
  <c r="AP741" i="5" a="1"/>
  <c r="AP741" i="5" s="1"/>
  <c r="AP660" i="5"/>
  <c r="AP761" i="5" a="1"/>
  <c r="AP761" i="5" s="1"/>
  <c r="AP721" i="5" a="1"/>
  <c r="AP721" i="5" s="1"/>
  <c r="BA734" i="5" l="1" a="1"/>
  <c r="BA734" i="5" s="1"/>
  <c r="BA754" i="5" a="1"/>
  <c r="BA754" i="5" s="1"/>
  <c r="AR613" i="5"/>
  <c r="AQ762" i="5" a="1"/>
  <c r="AQ762" i="5" s="1"/>
  <c r="AQ722" i="5" a="1"/>
  <c r="AQ722" i="5" s="1"/>
  <c r="AQ742" i="5" a="1"/>
  <c r="AQ742" i="5" s="1"/>
  <c r="AO653" i="5"/>
  <c r="AO654" i="5"/>
  <c r="AO666" i="5"/>
  <c r="AO665" i="5"/>
  <c r="AO664" i="5"/>
  <c r="AO663" i="5" s="1"/>
  <c r="AO662" i="5"/>
  <c r="AO632" i="5"/>
  <c r="AO649" i="5"/>
  <c r="AO650" i="5" s="1"/>
  <c r="AW619" i="5"/>
  <c r="AV748" i="5" a="1"/>
  <c r="AV748" i="5" s="1"/>
  <c r="AV768" i="5" a="1"/>
  <c r="AV768" i="5" s="1"/>
  <c r="AV728" i="5" a="1"/>
  <c r="AV728" i="5" s="1"/>
  <c r="AO686" i="5" l="1"/>
  <c r="AO673" i="5"/>
  <c r="AO687" i="5" s="1"/>
  <c r="AS614" i="5"/>
  <c r="AR743" i="5" a="1"/>
  <c r="AR743" i="5" s="1"/>
  <c r="AR763" i="5" a="1"/>
  <c r="AR763" i="5" s="1"/>
  <c r="AR723" i="5" a="1"/>
  <c r="AR723" i="5" s="1"/>
  <c r="AP641" i="5"/>
  <c r="AP24" i="5" a="1"/>
  <c r="AP24" i="5" s="1"/>
  <c r="AP25" i="5" s="1"/>
  <c r="AX620" i="5"/>
  <c r="AW749" i="5" a="1"/>
  <c r="AW749" i="5" s="1"/>
  <c r="AW729" i="5" a="1"/>
  <c r="AW729" i="5" s="1"/>
  <c r="AY621" i="5" l="1"/>
  <c r="AX730" i="5" a="1"/>
  <c r="AX730" i="5" s="1"/>
  <c r="AX750" i="5" a="1"/>
  <c r="AX750" i="5" s="1"/>
  <c r="AO685" i="5"/>
  <c r="AT615" i="5"/>
  <c r="AS724" i="5" a="1"/>
  <c r="AS724" i="5" s="1"/>
  <c r="AS744" i="5" a="1"/>
  <c r="AS744" i="5" s="1"/>
  <c r="AS688" i="5"/>
  <c r="AS764" i="5" a="1"/>
  <c r="AS764" i="5" s="1"/>
  <c r="AP602" i="5"/>
  <c r="AQ20" i="5"/>
  <c r="AO677" i="5"/>
  <c r="AZ622" i="5" l="1"/>
  <c r="AY751" i="5" a="1"/>
  <c r="AY751" i="5" s="1"/>
  <c r="AY731" i="5" a="1"/>
  <c r="AY731" i="5" s="1"/>
  <c r="AP610" i="5"/>
  <c r="AP629" i="5"/>
  <c r="AP635" i="5" s="1"/>
  <c r="AU616" i="5"/>
  <c r="AT765" i="5" a="1"/>
  <c r="AT765" i="5" s="1"/>
  <c r="AT745" i="5" a="1"/>
  <c r="AT745" i="5" s="1"/>
  <c r="AT725" i="5" a="1"/>
  <c r="AT725" i="5" s="1"/>
  <c r="AO779" i="5"/>
  <c r="AO778" i="5" s="1"/>
  <c r="AO684" i="5"/>
  <c r="AO683" i="5" s="1"/>
  <c r="AO681" i="5" s="1"/>
  <c r="AO690" i="5" s="1"/>
  <c r="AO715" i="5" s="1"/>
  <c r="AQ611" i="5" l="1"/>
  <c r="AP603" i="5" a="1"/>
  <c r="AP603" i="5" s="1"/>
  <c r="AP720" i="5" a="1"/>
  <c r="AP720" i="5" s="1"/>
  <c r="AP736" i="5" s="1"/>
  <c r="AP737" i="5" s="1"/>
  <c r="AP775" i="5" s="1" a="1"/>
  <c r="AP775" i="5" s="1"/>
  <c r="Q66" i="4" s="1"/>
  <c r="AP760" i="5" a="1"/>
  <c r="AP760" i="5" s="1"/>
  <c r="AP770" i="5" s="1"/>
  <c r="AP771" i="5" s="1"/>
  <c r="AP740" i="5" a="1"/>
  <c r="AP740" i="5" s="1"/>
  <c r="AP756" i="5" s="1"/>
  <c r="AP757" i="5" s="1"/>
  <c r="AP639" i="5"/>
  <c r="BA623" i="5"/>
  <c r="AZ752" i="5" a="1"/>
  <c r="AZ752" i="5" s="1"/>
  <c r="AZ732" i="5" a="1"/>
  <c r="AZ732" i="5" s="1"/>
  <c r="AV617" i="5"/>
  <c r="AU766" i="5" a="1"/>
  <c r="AU766" i="5" s="1"/>
  <c r="AU746" i="5" a="1"/>
  <c r="AU746" i="5" s="1"/>
  <c r="AU726" i="5" a="1"/>
  <c r="AU726" i="5" s="1"/>
  <c r="AP653" i="5" l="1"/>
  <c r="AP654" i="5"/>
  <c r="Q57" i="4" s="1"/>
  <c r="AP665" i="5"/>
  <c r="AP666" i="5"/>
  <c r="AP664" i="5"/>
  <c r="AP663" i="5" s="1"/>
  <c r="Q62" i="4" s="1"/>
  <c r="AP662" i="5"/>
  <c r="Q61" i="4" s="1"/>
  <c r="BA733" i="5" a="1"/>
  <c r="BA733" i="5" s="1"/>
  <c r="BA753" i="5" a="1"/>
  <c r="BA753" i="5" s="1"/>
  <c r="BB624" i="5"/>
  <c r="Q23" i="4"/>
  <c r="AW618" i="5"/>
  <c r="AV747" i="5" a="1"/>
  <c r="AV747" i="5" s="1"/>
  <c r="AV767" i="5" a="1"/>
  <c r="AV767" i="5" s="1"/>
  <c r="AV727" i="5" a="1"/>
  <c r="AV727" i="5" s="1"/>
  <c r="AP640" i="5"/>
  <c r="AP642" i="5" s="1"/>
  <c r="AP647" i="5" s="1"/>
  <c r="AP646" i="5" s="1"/>
  <c r="Q52" i="4" s="1"/>
  <c r="AP604" i="5"/>
  <c r="AP607" i="5"/>
  <c r="AP661" i="5"/>
  <c r="AP659" i="5" s="1"/>
  <c r="Q60" i="4" s="1"/>
  <c r="AP631" i="5"/>
  <c r="AP606" i="5"/>
  <c r="AR612" i="5"/>
  <c r="AQ741" i="5" a="1"/>
  <c r="AQ741" i="5" s="1"/>
  <c r="AQ660" i="5"/>
  <c r="AQ761" i="5" a="1"/>
  <c r="AQ761" i="5" s="1"/>
  <c r="AQ721" i="5" a="1"/>
  <c r="AQ721" i="5" s="1"/>
  <c r="AP632" i="5" l="1"/>
  <c r="AP649" i="5"/>
  <c r="Q49" i="4"/>
  <c r="Q18" i="4" s="1"/>
  <c r="AS613" i="5"/>
  <c r="AR742" i="5" a="1"/>
  <c r="AR742" i="5" s="1"/>
  <c r="AR722" i="5" a="1"/>
  <c r="AR722" i="5" s="1"/>
  <c r="AR762" i="5" a="1"/>
  <c r="AR762" i="5" s="1"/>
  <c r="Q87" i="4"/>
  <c r="AX619" i="5"/>
  <c r="AW748" i="5" a="1"/>
  <c r="AW748" i="5" s="1"/>
  <c r="AW768" i="5" a="1"/>
  <c r="AW768" i="5" s="1"/>
  <c r="AW728" i="5" a="1"/>
  <c r="AW728" i="5" s="1"/>
  <c r="BB754" i="5" a="1"/>
  <c r="BB754" i="5" s="1"/>
  <c r="BB734" i="5" a="1"/>
  <c r="BB734" i="5" s="1"/>
  <c r="AP673" i="5"/>
  <c r="AP687" i="5" s="1"/>
  <c r="Q56" i="4"/>
  <c r="Q54" i="4" s="1"/>
  <c r="Q21" i="4" s="1"/>
  <c r="AP650" i="5" l="1"/>
  <c r="Q53" i="4"/>
  <c r="Q51" i="4" s="1"/>
  <c r="AT614" i="5"/>
  <c r="AS743" i="5" a="1"/>
  <c r="AS743" i="5" s="1"/>
  <c r="AS763" i="5" a="1"/>
  <c r="AS763" i="5" s="1"/>
  <c r="AS723" i="5" a="1"/>
  <c r="AS723" i="5" s="1"/>
  <c r="AY620" i="5"/>
  <c r="AX729" i="5" a="1"/>
  <c r="AX729" i="5" s="1"/>
  <c r="AX749" i="5" a="1"/>
  <c r="AX749" i="5" s="1"/>
  <c r="AQ641" i="5"/>
  <c r="AQ24" i="5" a="1"/>
  <c r="AQ24" i="5" s="1"/>
  <c r="AQ25" i="5" s="1"/>
  <c r="AZ621" i="5" l="1"/>
  <c r="AY750" i="5" a="1"/>
  <c r="AY750" i="5" s="1"/>
  <c r="AY730" i="5" a="1"/>
  <c r="AY730" i="5" s="1"/>
  <c r="AQ602" i="5"/>
  <c r="AR20" i="5"/>
  <c r="AU615" i="5"/>
  <c r="AT688" i="5"/>
  <c r="AT764" i="5" a="1"/>
  <c r="AT764" i="5" s="1"/>
  <c r="AT744" i="5" a="1"/>
  <c r="AT744" i="5" s="1"/>
  <c r="AT724" i="5" a="1"/>
  <c r="AT724" i="5" s="1"/>
  <c r="Q50" i="4"/>
  <c r="Q20" i="4"/>
  <c r="AP677" i="5"/>
  <c r="AP686" i="5"/>
  <c r="AP685" i="5" s="1"/>
  <c r="AV616" i="5" l="1"/>
  <c r="AU765" i="5" a="1"/>
  <c r="AU765" i="5" s="1"/>
  <c r="AU745" i="5" a="1"/>
  <c r="AU745" i="5" s="1"/>
  <c r="AU725" i="5" a="1"/>
  <c r="AU725" i="5" s="1"/>
  <c r="AP684" i="5"/>
  <c r="AP683" i="5" s="1"/>
  <c r="AQ610" i="5"/>
  <c r="AQ629" i="5"/>
  <c r="AQ635" i="5" s="1"/>
  <c r="Q19" i="4"/>
  <c r="BA622" i="5"/>
  <c r="AZ751" i="5" a="1"/>
  <c r="AZ751" i="5" s="1"/>
  <c r="AZ731" i="5" a="1"/>
  <c r="AZ731" i="5" s="1"/>
  <c r="BB623" i="5" l="1"/>
  <c r="BA732" i="5" a="1"/>
  <c r="BA732" i="5" s="1"/>
  <c r="BA752" i="5" a="1"/>
  <c r="BA752" i="5" s="1"/>
  <c r="AP681" i="5"/>
  <c r="Q71" i="4"/>
  <c r="AR611" i="5"/>
  <c r="AQ603" i="5" a="1"/>
  <c r="AQ603" i="5" s="1"/>
  <c r="AQ760" i="5" a="1"/>
  <c r="AQ760" i="5" s="1"/>
  <c r="AQ770" i="5" s="1"/>
  <c r="AQ771" i="5" s="1"/>
  <c r="AQ740" i="5" a="1"/>
  <c r="AQ740" i="5" s="1"/>
  <c r="AQ756" i="5" s="1"/>
  <c r="AQ757" i="5" s="1"/>
  <c r="AQ720" i="5" a="1"/>
  <c r="AQ720" i="5" s="1"/>
  <c r="AQ736" i="5" s="1"/>
  <c r="AQ737" i="5" s="1"/>
  <c r="AQ775" i="5" s="1" a="1"/>
  <c r="AQ775" i="5" s="1"/>
  <c r="AW617" i="5"/>
  <c r="AV766" i="5" a="1"/>
  <c r="AV766" i="5" s="1"/>
  <c r="AV746" i="5" a="1"/>
  <c r="AV746" i="5" s="1"/>
  <c r="AV726" i="5" a="1"/>
  <c r="AV726" i="5" s="1"/>
  <c r="AQ640" i="5" l="1"/>
  <c r="AQ642" i="5" s="1"/>
  <c r="AQ647" i="5" s="1"/>
  <c r="AQ646" i="5" s="1"/>
  <c r="AQ604" i="5"/>
  <c r="AQ607" i="5"/>
  <c r="AQ661" i="5"/>
  <c r="AQ659" i="5" s="1"/>
  <c r="AQ631" i="5"/>
  <c r="AQ606" i="5"/>
  <c r="AP690" i="5"/>
  <c r="AP715" i="5" s="1"/>
  <c r="AP779" i="5" s="1"/>
  <c r="AP778" i="5" s="1"/>
  <c r="Q69" i="4"/>
  <c r="Q68" i="4" s="1"/>
  <c r="AQ639" i="5"/>
  <c r="AS612" i="5"/>
  <c r="AR761" i="5" a="1"/>
  <c r="AR761" i="5" s="1"/>
  <c r="AR741" i="5" a="1"/>
  <c r="AR741" i="5" s="1"/>
  <c r="AR660" i="5"/>
  <c r="AR721" i="5" a="1"/>
  <c r="AR721" i="5" s="1"/>
  <c r="AX618" i="5"/>
  <c r="AW767" i="5" a="1"/>
  <c r="AW767" i="5" s="1"/>
  <c r="AW747" i="5" a="1"/>
  <c r="AW747" i="5" s="1"/>
  <c r="AW727" i="5" a="1"/>
  <c r="AW727" i="5" s="1"/>
  <c r="BB733" i="5" a="1"/>
  <c r="BB733" i="5" s="1"/>
  <c r="BB753" i="5" a="1"/>
  <c r="BB753" i="5" s="1"/>
  <c r="BC624" i="5"/>
  <c r="BC754" i="5" l="1" a="1"/>
  <c r="BC754" i="5" s="1"/>
  <c r="BC734" i="5" a="1"/>
  <c r="BC734" i="5" s="1"/>
  <c r="AQ632" i="5"/>
  <c r="AQ649" i="5"/>
  <c r="AT613" i="5"/>
  <c r="AS762" i="5" a="1"/>
  <c r="AS762" i="5" s="1"/>
  <c r="AS722" i="5" a="1"/>
  <c r="AS722" i="5" s="1"/>
  <c r="AS742" i="5" a="1"/>
  <c r="AS742" i="5" s="1"/>
  <c r="AY619" i="5"/>
  <c r="AX728" i="5" a="1"/>
  <c r="AX728" i="5" s="1"/>
  <c r="AX768" i="5" a="1"/>
  <c r="AX768" i="5" s="1"/>
  <c r="AX748" i="5" a="1"/>
  <c r="AX748" i="5" s="1"/>
  <c r="AQ653" i="5"/>
  <c r="AQ652" i="5"/>
  <c r="AQ654" i="5"/>
  <c r="AQ666" i="5"/>
  <c r="AQ665" i="5"/>
  <c r="AQ664" i="5"/>
  <c r="AQ663" i="5" s="1"/>
  <c r="AQ662" i="5"/>
  <c r="Q26" i="4"/>
  <c r="Q67" i="4"/>
  <c r="AR24" i="5" l="1" a="1"/>
  <c r="AR24" i="5" s="1"/>
  <c r="AR25" i="5" s="1"/>
  <c r="AR641" i="5"/>
  <c r="AU614" i="5"/>
  <c r="AT763" i="5" a="1"/>
  <c r="AT763" i="5" s="1"/>
  <c r="AT743" i="5" a="1"/>
  <c r="AT743" i="5" s="1"/>
  <c r="AT723" i="5" a="1"/>
  <c r="AT723" i="5" s="1"/>
  <c r="AQ650" i="5"/>
  <c r="AZ620" i="5"/>
  <c r="AY729" i="5" a="1"/>
  <c r="AY729" i="5" s="1"/>
  <c r="AY749" i="5" a="1"/>
  <c r="AY749" i="5" s="1"/>
  <c r="AQ673" i="5"/>
  <c r="AQ687" i="5" s="1"/>
  <c r="R55" i="4"/>
  <c r="Q24" i="4"/>
  <c r="Q25" i="4"/>
  <c r="Q82" i="4"/>
  <c r="Q32" i="4" s="1"/>
  <c r="Q83" i="4"/>
  <c r="AV615" i="5" l="1"/>
  <c r="AU764" i="5" a="1"/>
  <c r="AU764" i="5" s="1"/>
  <c r="AU744" i="5" a="1"/>
  <c r="AU744" i="5" s="1"/>
  <c r="AU688" i="5"/>
  <c r="AU724" i="5" a="1"/>
  <c r="AU724" i="5" s="1"/>
  <c r="Q86" i="4"/>
  <c r="Q33" i="4"/>
  <c r="BA621" i="5"/>
  <c r="AZ750" i="5" a="1"/>
  <c r="AZ750" i="5" s="1"/>
  <c r="AZ730" i="5" a="1"/>
  <c r="AZ730" i="5" s="1"/>
  <c r="AR602" i="5"/>
  <c r="AS20" i="5"/>
  <c r="AQ677" i="5"/>
  <c r="AQ686" i="5"/>
  <c r="AQ685" i="5" s="1"/>
  <c r="AQ684" i="5" l="1"/>
  <c r="AQ683" i="5" s="1"/>
  <c r="AR610" i="5"/>
  <c r="AR629" i="5"/>
  <c r="AR635" i="5" s="1"/>
  <c r="AW616" i="5"/>
  <c r="AV765" i="5" a="1"/>
  <c r="AV765" i="5" s="1"/>
  <c r="AV725" i="5" a="1"/>
  <c r="AV725" i="5" s="1"/>
  <c r="AV745" i="5" a="1"/>
  <c r="AV745" i="5" s="1"/>
  <c r="BB622" i="5"/>
  <c r="BA751" i="5" a="1"/>
  <c r="BA751" i="5" s="1"/>
  <c r="BA731" i="5" a="1"/>
  <c r="BA731" i="5" s="1"/>
  <c r="AX617" i="5" l="1"/>
  <c r="AW746" i="5" a="1"/>
  <c r="AW746" i="5" s="1"/>
  <c r="AW726" i="5" a="1"/>
  <c r="AW726" i="5" s="1"/>
  <c r="AW766" i="5" a="1"/>
  <c r="AW766" i="5" s="1"/>
  <c r="AQ681" i="5"/>
  <c r="AS611" i="5"/>
  <c r="AR740" i="5" a="1"/>
  <c r="AR740" i="5" s="1"/>
  <c r="AR756" i="5" s="1"/>
  <c r="AR757" i="5" s="1"/>
  <c r="AR603" i="5" a="1"/>
  <c r="AR603" i="5" s="1"/>
  <c r="AR720" i="5" a="1"/>
  <c r="AR720" i="5" s="1"/>
  <c r="AR736" i="5" s="1"/>
  <c r="AR737" i="5" s="1"/>
  <c r="AR775" i="5" s="1" a="1"/>
  <c r="AR775" i="5" s="1"/>
  <c r="AR639" i="5"/>
  <c r="AR760" i="5" a="1"/>
  <c r="AR760" i="5" s="1"/>
  <c r="AR770" i="5" s="1"/>
  <c r="AR771" i="5" s="1"/>
  <c r="BC623" i="5"/>
  <c r="BB752" i="5" a="1"/>
  <c r="BB752" i="5" s="1"/>
  <c r="BB732" i="5" a="1"/>
  <c r="BB732" i="5" s="1"/>
  <c r="AQ690" i="5" l="1"/>
  <c r="AQ715" i="5" s="1"/>
  <c r="AQ779" i="5" s="1"/>
  <c r="AQ778" i="5" s="1"/>
  <c r="BC753" i="5" a="1"/>
  <c r="BC753" i="5" s="1"/>
  <c r="BC733" i="5" a="1"/>
  <c r="BC733" i="5" s="1"/>
  <c r="BD624" i="5"/>
  <c r="AR653" i="5"/>
  <c r="AR654" i="5"/>
  <c r="AR665" i="5"/>
  <c r="AR666" i="5"/>
  <c r="AR664" i="5"/>
  <c r="AR662" i="5"/>
  <c r="AT612" i="5"/>
  <c r="AS660" i="5"/>
  <c r="AS721" i="5" a="1"/>
  <c r="AS721" i="5" s="1"/>
  <c r="AS741" i="5" a="1"/>
  <c r="AS741" i="5" s="1"/>
  <c r="AS761" i="5" a="1"/>
  <c r="AS761" i="5" s="1"/>
  <c r="AR640" i="5"/>
  <c r="AR642" i="5" s="1"/>
  <c r="AR647" i="5" s="1"/>
  <c r="AR646" i="5" s="1"/>
  <c r="AR604" i="5"/>
  <c r="AR607" i="5"/>
  <c r="AR631" i="5"/>
  <c r="AR661" i="5"/>
  <c r="AR659" i="5" s="1"/>
  <c r="AR606" i="5"/>
  <c r="AY618" i="5"/>
  <c r="AX767" i="5" a="1"/>
  <c r="AX767" i="5" s="1"/>
  <c r="AX747" i="5" a="1"/>
  <c r="AX747" i="5" s="1"/>
  <c r="AX727" i="5" a="1"/>
  <c r="AX727" i="5" s="1"/>
  <c r="AR632" i="5" l="1"/>
  <c r="AR649" i="5"/>
  <c r="BD754" i="5" a="1"/>
  <c r="BD754" i="5" s="1"/>
  <c r="BD734" i="5" a="1"/>
  <c r="BD734" i="5" s="1"/>
  <c r="AU613" i="5"/>
  <c r="AT722" i="5" a="1"/>
  <c r="AT722" i="5" s="1"/>
  <c r="AT742" i="5" a="1"/>
  <c r="AT742" i="5" s="1"/>
  <c r="AT762" i="5" a="1"/>
  <c r="AT762" i="5" s="1"/>
  <c r="AR663" i="5"/>
  <c r="AZ619" i="5"/>
  <c r="AY768" i="5" a="1"/>
  <c r="AY768" i="5" s="1"/>
  <c r="AY728" i="5" a="1"/>
  <c r="AY728" i="5" s="1"/>
  <c r="AY748" i="5" a="1"/>
  <c r="AY748" i="5" s="1"/>
  <c r="BA620" i="5" l="1"/>
  <c r="AZ729" i="5" a="1"/>
  <c r="AZ729" i="5" s="1"/>
  <c r="AZ749" i="5" a="1"/>
  <c r="AZ749" i="5" s="1"/>
  <c r="AS24" i="5" a="1"/>
  <c r="AS24" i="5" s="1"/>
  <c r="AS25" i="5" s="1"/>
  <c r="AS641" i="5"/>
  <c r="AV614" i="5"/>
  <c r="AU723" i="5" a="1"/>
  <c r="AU723" i="5" s="1"/>
  <c r="AU743" i="5" a="1"/>
  <c r="AU743" i="5" s="1"/>
  <c r="AU763" i="5" a="1"/>
  <c r="AU763" i="5" s="1"/>
  <c r="AR650" i="5"/>
  <c r="AR673" i="5"/>
  <c r="AR687" i="5" s="1"/>
  <c r="AS602" i="5" l="1"/>
  <c r="AT20" i="5"/>
  <c r="AW615" i="5"/>
  <c r="AV744" i="5" a="1"/>
  <c r="AV744" i="5" s="1"/>
  <c r="AV764" i="5" a="1"/>
  <c r="AV764" i="5" s="1"/>
  <c r="AV724" i="5" a="1"/>
  <c r="AV724" i="5" s="1"/>
  <c r="AV688" i="5"/>
  <c r="AR677" i="5"/>
  <c r="AR686" i="5"/>
  <c r="AR685" i="5" s="1"/>
  <c r="BB621" i="5"/>
  <c r="BA750" i="5" a="1"/>
  <c r="BA750" i="5" s="1"/>
  <c r="BA730" i="5" a="1"/>
  <c r="BA730" i="5" s="1"/>
  <c r="AX616" i="5" l="1"/>
  <c r="AW725" i="5" a="1"/>
  <c r="AW725" i="5" s="1"/>
  <c r="AW765" i="5" a="1"/>
  <c r="AW765" i="5" s="1"/>
  <c r="AW745" i="5" a="1"/>
  <c r="AW745" i="5" s="1"/>
  <c r="BC622" i="5"/>
  <c r="BB731" i="5" a="1"/>
  <c r="BB731" i="5" s="1"/>
  <c r="BB751" i="5" a="1"/>
  <c r="BB751" i="5" s="1"/>
  <c r="AR684" i="5"/>
  <c r="AR683" i="5" s="1"/>
  <c r="AS610" i="5"/>
  <c r="AS629" i="5"/>
  <c r="AS635" i="5" s="1"/>
  <c r="AT611" i="5" l="1"/>
  <c r="AS603" i="5" a="1"/>
  <c r="AS603" i="5" s="1"/>
  <c r="AS740" i="5" a="1"/>
  <c r="AS740" i="5" s="1"/>
  <c r="AS756" i="5" s="1"/>
  <c r="AS757" i="5" s="1"/>
  <c r="AS720" i="5" a="1"/>
  <c r="AS720" i="5" s="1"/>
  <c r="AS736" i="5" s="1"/>
  <c r="AS737" i="5" s="1"/>
  <c r="AS775" i="5" s="1" a="1"/>
  <c r="AS775" i="5" s="1"/>
  <c r="AS639" i="5"/>
  <c r="AS760" i="5" a="1"/>
  <c r="AS760" i="5" s="1"/>
  <c r="AS770" i="5" s="1"/>
  <c r="AS771" i="5" s="1"/>
  <c r="BD623" i="5"/>
  <c r="BC732" i="5" a="1"/>
  <c r="BC732" i="5" s="1"/>
  <c r="BC752" i="5" a="1"/>
  <c r="BC752" i="5" s="1"/>
  <c r="AR681" i="5"/>
  <c r="AY617" i="5"/>
  <c r="AX746" i="5" a="1"/>
  <c r="AX746" i="5" s="1"/>
  <c r="AX766" i="5" a="1"/>
  <c r="AX766" i="5" s="1"/>
  <c r="AX726" i="5" a="1"/>
  <c r="AX726" i="5" s="1"/>
  <c r="AS653" i="5" l="1"/>
  <c r="AS654" i="5"/>
  <c r="AS666" i="5"/>
  <c r="AS665" i="5"/>
  <c r="AS664" i="5"/>
  <c r="AS663" i="5" s="1"/>
  <c r="AS662" i="5"/>
  <c r="BD753" i="5" a="1"/>
  <c r="BD753" i="5" s="1"/>
  <c r="BD733" i="5" a="1"/>
  <c r="BD733" i="5" s="1"/>
  <c r="BE624" i="5"/>
  <c r="AZ618" i="5"/>
  <c r="AY747" i="5" a="1"/>
  <c r="AY747" i="5" s="1"/>
  <c r="AY767" i="5" a="1"/>
  <c r="AY767" i="5" s="1"/>
  <c r="AY727" i="5" a="1"/>
  <c r="AY727" i="5" s="1"/>
  <c r="AS640" i="5"/>
  <c r="AS642" i="5" s="1"/>
  <c r="AS647" i="5" s="1"/>
  <c r="AS646" i="5" s="1"/>
  <c r="AS604" i="5"/>
  <c r="AS607" i="5"/>
  <c r="AS631" i="5"/>
  <c r="AS661" i="5"/>
  <c r="AS659" i="5" s="1"/>
  <c r="AS606" i="5"/>
  <c r="AR690" i="5"/>
  <c r="AR715" i="5" s="1"/>
  <c r="AR779" i="5" s="1"/>
  <c r="AR778" i="5" s="1"/>
  <c r="AU612" i="5"/>
  <c r="AT741" i="5" a="1"/>
  <c r="AT741" i="5" s="1"/>
  <c r="AT761" i="5" a="1"/>
  <c r="AT761" i="5" s="1"/>
  <c r="AT660" i="5"/>
  <c r="AT721" i="5" a="1"/>
  <c r="AT721" i="5" s="1"/>
  <c r="AV613" i="5" l="1"/>
  <c r="AU722" i="5" a="1"/>
  <c r="AU722" i="5" s="1"/>
  <c r="AU742" i="5" a="1"/>
  <c r="AU742" i="5" s="1"/>
  <c r="AU762" i="5" a="1"/>
  <c r="AU762" i="5" s="1"/>
  <c r="AS632" i="5"/>
  <c r="AS649" i="5"/>
  <c r="BA619" i="5"/>
  <c r="AZ748" i="5" a="1"/>
  <c r="AZ748" i="5" s="1"/>
  <c r="AZ768" i="5" a="1"/>
  <c r="AZ768" i="5" s="1"/>
  <c r="AZ728" i="5" a="1"/>
  <c r="AZ728" i="5" s="1"/>
  <c r="BE754" i="5" a="1"/>
  <c r="BE754" i="5" s="1"/>
  <c r="BE734" i="5" a="1"/>
  <c r="BE734" i="5" s="1"/>
  <c r="AS673" i="5"/>
  <c r="AS687" i="5" s="1"/>
  <c r="AS650" i="5" l="1"/>
  <c r="AT641" i="5"/>
  <c r="AT24" i="5" a="1"/>
  <c r="AT24" i="5" s="1"/>
  <c r="AT25" i="5" s="1"/>
  <c r="BB620" i="5"/>
  <c r="BA749" i="5" a="1"/>
  <c r="BA749" i="5" s="1"/>
  <c r="BA729" i="5" a="1"/>
  <c r="BA729" i="5" s="1"/>
  <c r="AW614" i="5"/>
  <c r="AV723" i="5" a="1"/>
  <c r="AV723" i="5" s="1"/>
  <c r="AV763" i="5" a="1"/>
  <c r="AV763" i="5" s="1"/>
  <c r="AV743" i="5" a="1"/>
  <c r="AV743" i="5" s="1"/>
  <c r="BC621" i="5" l="1"/>
  <c r="BB730" i="5" a="1"/>
  <c r="BB730" i="5" s="1"/>
  <c r="BB750" i="5" a="1"/>
  <c r="BB750" i="5" s="1"/>
  <c r="AT602" i="5"/>
  <c r="AU20" i="5"/>
  <c r="AX615" i="5"/>
  <c r="AW764" i="5" a="1"/>
  <c r="AW764" i="5" s="1"/>
  <c r="AW724" i="5" a="1"/>
  <c r="AW724" i="5" s="1"/>
  <c r="AW688" i="5"/>
  <c r="AW744" i="5" a="1"/>
  <c r="AW744" i="5" s="1"/>
  <c r="AS677" i="5"/>
  <c r="AS686" i="5"/>
  <c r="AS685" i="5" s="1"/>
  <c r="AT610" i="5" l="1"/>
  <c r="AT629" i="5"/>
  <c r="AT635" i="5" s="1"/>
  <c r="AS684" i="5"/>
  <c r="AS683" i="5" s="1"/>
  <c r="AY616" i="5"/>
  <c r="AX745" i="5" a="1"/>
  <c r="AX745" i="5" s="1"/>
  <c r="AX765" i="5" a="1"/>
  <c r="AX765" i="5" s="1"/>
  <c r="AX725" i="5" a="1"/>
  <c r="AX725" i="5" s="1"/>
  <c r="BD622" i="5"/>
  <c r="BC751" i="5" a="1"/>
  <c r="BC751" i="5" s="1"/>
  <c r="BC731" i="5" a="1"/>
  <c r="BC731" i="5" s="1"/>
  <c r="AS681" i="5" l="1"/>
  <c r="AZ617" i="5"/>
  <c r="AY726" i="5" a="1"/>
  <c r="AY726" i="5" s="1"/>
  <c r="AY766" i="5" a="1"/>
  <c r="AY766" i="5" s="1"/>
  <c r="AY746" i="5" a="1"/>
  <c r="AY746" i="5" s="1"/>
  <c r="BE623" i="5"/>
  <c r="BD752" i="5" a="1"/>
  <c r="BD752" i="5" s="1"/>
  <c r="BD732" i="5" a="1"/>
  <c r="BD732" i="5" s="1"/>
  <c r="AU611" i="5"/>
  <c r="AT720" i="5" a="1"/>
  <c r="AT720" i="5" s="1"/>
  <c r="AT736" i="5" s="1"/>
  <c r="AT737" i="5" s="1"/>
  <c r="AT775" i="5" s="1" a="1"/>
  <c r="AT775" i="5" s="1"/>
  <c r="AT760" i="5" a="1"/>
  <c r="AT760" i="5" s="1"/>
  <c r="AT770" i="5" s="1"/>
  <c r="AT771" i="5" s="1"/>
  <c r="AT740" i="5" a="1"/>
  <c r="AT740" i="5" s="1"/>
  <c r="AT756" i="5" s="1"/>
  <c r="AT757" i="5" s="1"/>
  <c r="AT603" i="5" a="1"/>
  <c r="AT603" i="5" s="1"/>
  <c r="BE753" i="5" l="1" a="1"/>
  <c r="BE753" i="5" s="1"/>
  <c r="BE733" i="5" a="1"/>
  <c r="BE733" i="5" s="1"/>
  <c r="BF624" i="5"/>
  <c r="BA618" i="5"/>
  <c r="AZ727" i="5" a="1"/>
  <c r="AZ727" i="5" s="1"/>
  <c r="AZ747" i="5" a="1"/>
  <c r="AZ747" i="5" s="1"/>
  <c r="AZ767" i="5" a="1"/>
  <c r="AZ767" i="5" s="1"/>
  <c r="AT640" i="5"/>
  <c r="AT642" i="5" s="1"/>
  <c r="AT647" i="5" s="1"/>
  <c r="AT646" i="5" s="1"/>
  <c r="AT604" i="5"/>
  <c r="AT607" i="5"/>
  <c r="AT661" i="5"/>
  <c r="AT659" i="5" s="1"/>
  <c r="AT631" i="5"/>
  <c r="AT606" i="5"/>
  <c r="AT639" i="5"/>
  <c r="AV612" i="5"/>
  <c r="AU761" i="5" a="1"/>
  <c r="AU761" i="5" s="1"/>
  <c r="AU721" i="5" a="1"/>
  <c r="AU721" i="5" s="1"/>
  <c r="AU741" i="5" a="1"/>
  <c r="AU741" i="5" s="1"/>
  <c r="AU660" i="5"/>
  <c r="AS690" i="5"/>
  <c r="AS715" i="5" s="1"/>
  <c r="AS779" i="5" s="1"/>
  <c r="AS778" i="5" s="1"/>
  <c r="AT653" i="5" l="1"/>
  <c r="AT654" i="5"/>
  <c r="AT666" i="5"/>
  <c r="AT665" i="5"/>
  <c r="AT664" i="5"/>
  <c r="AT663" i="5" s="1"/>
  <c r="AT662" i="5"/>
  <c r="AT632" i="5"/>
  <c r="AT649" i="5"/>
  <c r="AW613" i="5"/>
  <c r="AV722" i="5" a="1"/>
  <c r="AV722" i="5" s="1"/>
  <c r="AV762" i="5" a="1"/>
  <c r="AV762" i="5" s="1"/>
  <c r="AV742" i="5" a="1"/>
  <c r="AV742" i="5" s="1"/>
  <c r="BF734" i="5" a="1"/>
  <c r="BF734" i="5" s="1"/>
  <c r="BF754" i="5" a="1"/>
  <c r="BF754" i="5" s="1"/>
  <c r="BB619" i="5"/>
  <c r="BA768" i="5" a="1"/>
  <c r="BA768" i="5" s="1"/>
  <c r="BA728" i="5" a="1"/>
  <c r="BA728" i="5" s="1"/>
  <c r="BA748" i="5" a="1"/>
  <c r="BA748" i="5" s="1"/>
  <c r="AT650" i="5" l="1"/>
  <c r="BC620" i="5"/>
  <c r="BB749" i="5" a="1"/>
  <c r="BB749" i="5" s="1"/>
  <c r="BB729" i="5" a="1"/>
  <c r="BB729" i="5" s="1"/>
  <c r="AX614" i="5"/>
  <c r="AW763" i="5" a="1"/>
  <c r="AW763" i="5" s="1"/>
  <c r="AW743" i="5" a="1"/>
  <c r="AW743" i="5" s="1"/>
  <c r="AW723" i="5" a="1"/>
  <c r="AW723" i="5" s="1"/>
  <c r="AU24" i="5" a="1"/>
  <c r="AU24" i="5" s="1"/>
  <c r="AU25" i="5" s="1"/>
  <c r="AU641" i="5"/>
  <c r="AT673" i="5"/>
  <c r="AT687" i="5" s="1"/>
  <c r="AY615" i="5" l="1"/>
  <c r="AX724" i="5" a="1"/>
  <c r="AX724" i="5" s="1"/>
  <c r="AX688" i="5"/>
  <c r="AX744" i="5" a="1"/>
  <c r="AX744" i="5" s="1"/>
  <c r="AX764" i="5" a="1"/>
  <c r="AX764" i="5" s="1"/>
  <c r="BD621" i="5"/>
  <c r="BC730" i="5" a="1"/>
  <c r="BC730" i="5" s="1"/>
  <c r="BC750" i="5" a="1"/>
  <c r="BC750" i="5" s="1"/>
  <c r="AU602" i="5"/>
  <c r="AV20" i="5"/>
  <c r="AT677" i="5"/>
  <c r="AT686" i="5"/>
  <c r="AT685" i="5" s="1"/>
  <c r="AT684" i="5" l="1"/>
  <c r="AT683" i="5" s="1"/>
  <c r="BE622" i="5"/>
  <c r="BD731" i="5" a="1"/>
  <c r="BD731" i="5" s="1"/>
  <c r="BD751" i="5" a="1"/>
  <c r="BD751" i="5" s="1"/>
  <c r="AU610" i="5"/>
  <c r="AU629" i="5"/>
  <c r="AU635" i="5" s="1"/>
  <c r="AZ616" i="5"/>
  <c r="AY745" i="5" a="1"/>
  <c r="AY745" i="5" s="1"/>
  <c r="AY765" i="5" a="1"/>
  <c r="AY765" i="5" s="1"/>
  <c r="AY725" i="5" a="1"/>
  <c r="AY725" i="5" s="1"/>
  <c r="AV611" i="5" l="1"/>
  <c r="AU603" i="5" a="1"/>
  <c r="AU603" i="5" s="1"/>
  <c r="AU740" i="5" a="1"/>
  <c r="AU740" i="5" s="1"/>
  <c r="AU756" i="5" s="1"/>
  <c r="AU757" i="5" s="1"/>
  <c r="AU760" i="5" a="1"/>
  <c r="AU760" i="5" s="1"/>
  <c r="AU770" i="5" s="1"/>
  <c r="AU771" i="5" s="1"/>
  <c r="AU639" i="5"/>
  <c r="AU720" i="5" a="1"/>
  <c r="AU720" i="5" s="1"/>
  <c r="AU736" i="5" s="1"/>
  <c r="AU737" i="5" s="1"/>
  <c r="AU775" i="5" s="1" a="1"/>
  <c r="AU775" i="5" s="1"/>
  <c r="BA617" i="5"/>
  <c r="AZ726" i="5" a="1"/>
  <c r="AZ726" i="5" s="1"/>
  <c r="AZ746" i="5" a="1"/>
  <c r="AZ746" i="5" s="1"/>
  <c r="AZ766" i="5" a="1"/>
  <c r="AZ766" i="5" s="1"/>
  <c r="AT681" i="5"/>
  <c r="BF623" i="5"/>
  <c r="BE752" i="5" a="1"/>
  <c r="BE752" i="5" s="1"/>
  <c r="BE732" i="5" a="1"/>
  <c r="BE732" i="5" s="1"/>
  <c r="BB618" i="5" l="1"/>
  <c r="BA767" i="5" a="1"/>
  <c r="BA767" i="5" s="1"/>
  <c r="BA727" i="5" a="1"/>
  <c r="BA727" i="5" s="1"/>
  <c r="BA747" i="5" a="1"/>
  <c r="BA747" i="5" s="1"/>
  <c r="BF753" i="5" a="1"/>
  <c r="BF753" i="5" s="1"/>
  <c r="BF733" i="5" a="1"/>
  <c r="BF733" i="5" s="1"/>
  <c r="BG624" i="5"/>
  <c r="AU653" i="5"/>
  <c r="AU673" i="5" s="1"/>
  <c r="AU687" i="5" s="1"/>
  <c r="AU654" i="5"/>
  <c r="AU666" i="5"/>
  <c r="AU665" i="5"/>
  <c r="AU664" i="5"/>
  <c r="AU663" i="5" s="1"/>
  <c r="AU662" i="5"/>
  <c r="AU607" i="5"/>
  <c r="AU604" i="5"/>
  <c r="AU640" i="5"/>
  <c r="AU642" i="5" s="1"/>
  <c r="AU647" i="5" s="1"/>
  <c r="AU646" i="5" s="1"/>
  <c r="AU661" i="5"/>
  <c r="AU659" i="5" s="1"/>
  <c r="AU631" i="5"/>
  <c r="AU606" i="5"/>
  <c r="AT690" i="5"/>
  <c r="AT715" i="5" s="1"/>
  <c r="AT779" i="5" s="1"/>
  <c r="AT778" i="5" s="1"/>
  <c r="AW612" i="5"/>
  <c r="AV741" i="5" a="1"/>
  <c r="AV741" i="5" s="1"/>
  <c r="AV660" i="5"/>
  <c r="AV721" i="5" a="1"/>
  <c r="AV721" i="5" s="1"/>
  <c r="AV761" i="5" a="1"/>
  <c r="AV761" i="5" s="1"/>
  <c r="AX613" i="5" l="1"/>
  <c r="AW722" i="5" a="1"/>
  <c r="AW722" i="5" s="1"/>
  <c r="AW742" i="5" a="1"/>
  <c r="AW742" i="5" s="1"/>
  <c r="AW762" i="5" a="1"/>
  <c r="AW762" i="5" s="1"/>
  <c r="BG754" i="5" a="1"/>
  <c r="BG754" i="5" s="1"/>
  <c r="BG734" i="5" a="1"/>
  <c r="BG734" i="5" s="1"/>
  <c r="AU632" i="5"/>
  <c r="AU649" i="5"/>
  <c r="BC619" i="5"/>
  <c r="BB768" i="5" a="1"/>
  <c r="BB768" i="5" s="1"/>
  <c r="BB728" i="5" a="1"/>
  <c r="BB728" i="5" s="1"/>
  <c r="BB748" i="5" a="1"/>
  <c r="BB748" i="5" s="1"/>
  <c r="AV24" i="5" l="1" a="1"/>
  <c r="AV24" i="5" s="1"/>
  <c r="AV25" i="5" s="1"/>
  <c r="AV641" i="5"/>
  <c r="BD620" i="5"/>
  <c r="BC749" i="5" a="1"/>
  <c r="BC749" i="5" s="1"/>
  <c r="BC729" i="5" a="1"/>
  <c r="BC729" i="5" s="1"/>
  <c r="AU650" i="5"/>
  <c r="AY614" i="5"/>
  <c r="AX763" i="5" a="1"/>
  <c r="AX763" i="5" s="1"/>
  <c r="AX743" i="5" a="1"/>
  <c r="AX743" i="5" s="1"/>
  <c r="AX723" i="5" a="1"/>
  <c r="AX723" i="5" s="1"/>
  <c r="BE621" i="5" l="1"/>
  <c r="BD730" i="5" a="1"/>
  <c r="BD730" i="5" s="1"/>
  <c r="BD750" i="5" a="1"/>
  <c r="BD750" i="5" s="1"/>
  <c r="AZ615" i="5"/>
  <c r="AY744" i="5" a="1"/>
  <c r="AY744" i="5" s="1"/>
  <c r="AY764" i="5" a="1"/>
  <c r="AY764" i="5" s="1"/>
  <c r="AY724" i="5" a="1"/>
  <c r="AY724" i="5" s="1"/>
  <c r="AY688" i="5"/>
  <c r="AU677" i="5"/>
  <c r="AU686" i="5"/>
  <c r="AU685" i="5" s="1"/>
  <c r="AV602" i="5"/>
  <c r="AW20" i="5"/>
  <c r="BA616" i="5" l="1"/>
  <c r="AZ765" i="5" a="1"/>
  <c r="AZ765" i="5" s="1"/>
  <c r="AZ745" i="5" a="1"/>
  <c r="AZ745" i="5" s="1"/>
  <c r="AZ725" i="5" a="1"/>
  <c r="AZ725" i="5" s="1"/>
  <c r="AU684" i="5"/>
  <c r="AU683" i="5" s="1"/>
  <c r="AV610" i="5"/>
  <c r="AV629" i="5"/>
  <c r="AV635" i="5" s="1"/>
  <c r="BF622" i="5"/>
  <c r="BE731" i="5" a="1"/>
  <c r="BE731" i="5" s="1"/>
  <c r="BE751" i="5" a="1"/>
  <c r="BE751" i="5" s="1"/>
  <c r="BG623" i="5" l="1"/>
  <c r="BF752" i="5" a="1"/>
  <c r="BF752" i="5" s="1"/>
  <c r="BF732" i="5" a="1"/>
  <c r="BF732" i="5" s="1"/>
  <c r="AU681" i="5"/>
  <c r="AW611" i="5"/>
  <c r="AV740" i="5" a="1"/>
  <c r="AV740" i="5" s="1"/>
  <c r="AV756" i="5" s="1"/>
  <c r="AV757" i="5" s="1"/>
  <c r="AV720" i="5" a="1"/>
  <c r="AV720" i="5" s="1"/>
  <c r="AV736" i="5" s="1"/>
  <c r="AV737" i="5" s="1"/>
  <c r="AV775" i="5" s="1" a="1"/>
  <c r="AV775" i="5" s="1"/>
  <c r="AV760" i="5" a="1"/>
  <c r="AV760" i="5" s="1"/>
  <c r="AV770" i="5" s="1"/>
  <c r="AV771" i="5" s="1"/>
  <c r="AV603" i="5" a="1"/>
  <c r="AV603" i="5" s="1"/>
  <c r="BB617" i="5"/>
  <c r="BA746" i="5" a="1"/>
  <c r="BA746" i="5" s="1"/>
  <c r="BA766" i="5" a="1"/>
  <c r="BA766" i="5" s="1"/>
  <c r="BA726" i="5" a="1"/>
  <c r="BA726" i="5" s="1"/>
  <c r="AV640" i="5" l="1"/>
  <c r="AV642" i="5" s="1"/>
  <c r="AV647" i="5" s="1"/>
  <c r="AV646" i="5" s="1"/>
  <c r="AV607" i="5"/>
  <c r="AV604" i="5"/>
  <c r="AV661" i="5"/>
  <c r="AV659" i="5" s="1"/>
  <c r="AV631" i="5"/>
  <c r="AV606" i="5"/>
  <c r="BC618" i="5"/>
  <c r="BB767" i="5" a="1"/>
  <c r="BB767" i="5" s="1"/>
  <c r="BB727" i="5" a="1"/>
  <c r="BB727" i="5" s="1"/>
  <c r="BB747" i="5" a="1"/>
  <c r="BB747" i="5" s="1"/>
  <c r="AX612" i="5"/>
  <c r="AW761" i="5" a="1"/>
  <c r="AW761" i="5" s="1"/>
  <c r="AW721" i="5" a="1"/>
  <c r="AW721" i="5" s="1"/>
  <c r="AW660" i="5"/>
  <c r="AW741" i="5" a="1"/>
  <c r="AW741" i="5" s="1"/>
  <c r="AU690" i="5"/>
  <c r="AU715" i="5" s="1"/>
  <c r="AU779" i="5" s="1"/>
  <c r="AU778" i="5" s="1"/>
  <c r="AV639" i="5"/>
  <c r="BG753" i="5" a="1"/>
  <c r="BG753" i="5" s="1"/>
  <c r="BG733" i="5" a="1"/>
  <c r="BG733" i="5" s="1"/>
  <c r="BH624" i="5"/>
  <c r="BD619" i="5" l="1"/>
  <c r="BC768" i="5" a="1"/>
  <c r="BC768" i="5" s="1"/>
  <c r="BC748" i="5" a="1"/>
  <c r="BC748" i="5" s="1"/>
  <c r="BC728" i="5" a="1"/>
  <c r="BC728" i="5" s="1"/>
  <c r="BH754" i="5" a="1"/>
  <c r="BH754" i="5" s="1"/>
  <c r="BH734" i="5" a="1"/>
  <c r="BH734" i="5" s="1"/>
  <c r="AV632" i="5"/>
  <c r="AV649" i="5"/>
  <c r="AV650" i="5" s="1"/>
  <c r="AY613" i="5"/>
  <c r="AX722" i="5" a="1"/>
  <c r="AX722" i="5" s="1"/>
  <c r="AX762" i="5" a="1"/>
  <c r="AX762" i="5" s="1"/>
  <c r="AX742" i="5" a="1"/>
  <c r="AX742" i="5" s="1"/>
  <c r="AV653" i="5"/>
  <c r="AV673" i="5" s="1"/>
  <c r="AV687" i="5" s="1"/>
  <c r="AV654" i="5"/>
  <c r="AV665" i="5"/>
  <c r="AV666" i="5"/>
  <c r="AV664" i="5"/>
  <c r="AV663" i="5" s="1"/>
  <c r="AV662" i="5"/>
  <c r="BE620" i="5" l="1"/>
  <c r="BD729" i="5" a="1"/>
  <c r="BD729" i="5" s="1"/>
  <c r="BD749" i="5" a="1"/>
  <c r="BD749" i="5" s="1"/>
  <c r="AZ614" i="5"/>
  <c r="AY743" i="5" a="1"/>
  <c r="AY743" i="5" s="1"/>
  <c r="AY763" i="5" a="1"/>
  <c r="AY763" i="5" s="1"/>
  <c r="AY723" i="5" a="1"/>
  <c r="AY723" i="5" s="1"/>
  <c r="AV677" i="5"/>
  <c r="AV686" i="5"/>
  <c r="AV685" i="5" s="1"/>
  <c r="AW24" i="5" a="1"/>
  <c r="AW24" i="5" s="1"/>
  <c r="AW25" i="5" s="1"/>
  <c r="AW641" i="5"/>
  <c r="AV684" i="5" l="1"/>
  <c r="AV683" i="5" s="1"/>
  <c r="AV681" i="5" s="1"/>
  <c r="AV690" i="5" s="1"/>
  <c r="AV715" i="5" s="1"/>
  <c r="AV779" i="5" s="1"/>
  <c r="AV778" i="5" s="1"/>
  <c r="AW602" i="5"/>
  <c r="AX20" i="5"/>
  <c r="BA615" i="5"/>
  <c r="AZ764" i="5" a="1"/>
  <c r="AZ764" i="5" s="1"/>
  <c r="AZ724" i="5" a="1"/>
  <c r="AZ724" i="5" s="1"/>
  <c r="AZ688" i="5"/>
  <c r="AZ744" i="5" a="1"/>
  <c r="AZ744" i="5" s="1"/>
  <c r="BF621" i="5"/>
  <c r="BE750" i="5" a="1"/>
  <c r="BE750" i="5" s="1"/>
  <c r="BE730" i="5" a="1"/>
  <c r="BE730" i="5" s="1"/>
  <c r="BG622" i="5" l="1"/>
  <c r="BF731" i="5" a="1"/>
  <c r="BF731" i="5" s="1"/>
  <c r="BF751" i="5" a="1"/>
  <c r="BF751" i="5" s="1"/>
  <c r="AW610" i="5"/>
  <c r="AW629" i="5"/>
  <c r="AW635" i="5" s="1"/>
  <c r="BB616" i="5"/>
  <c r="BA725" i="5" a="1"/>
  <c r="BA725" i="5" s="1"/>
  <c r="BA745" i="5" a="1"/>
  <c r="BA745" i="5" s="1"/>
  <c r="BA765" i="5" a="1"/>
  <c r="BA765" i="5" s="1"/>
  <c r="AX611" i="5" l="1"/>
  <c r="AW603" i="5" a="1"/>
  <c r="AW603" i="5" s="1"/>
  <c r="AW740" i="5" a="1"/>
  <c r="AW740" i="5" s="1"/>
  <c r="AW756" i="5" s="1"/>
  <c r="AW757" i="5" s="1"/>
  <c r="AW720" i="5" a="1"/>
  <c r="AW720" i="5" s="1"/>
  <c r="AW736" i="5" s="1"/>
  <c r="AW737" i="5" s="1"/>
  <c r="AW775" i="5" s="1" a="1"/>
  <c r="AW775" i="5" s="1"/>
  <c r="AW639" i="5"/>
  <c r="AW760" i="5" a="1"/>
  <c r="AW760" i="5" s="1"/>
  <c r="AW770" i="5" s="1"/>
  <c r="AW771" i="5" s="1"/>
  <c r="BH623" i="5"/>
  <c r="BG732" i="5" a="1"/>
  <c r="BG732" i="5" s="1"/>
  <c r="BG752" i="5" a="1"/>
  <c r="BG752" i="5" s="1"/>
  <c r="BC617" i="5"/>
  <c r="BB726" i="5" a="1"/>
  <c r="BB726" i="5" s="1"/>
  <c r="BB746" i="5" a="1"/>
  <c r="BB746" i="5" s="1"/>
  <c r="BB766" i="5" a="1"/>
  <c r="BB766" i="5" s="1"/>
  <c r="BH733" i="5" l="1" a="1"/>
  <c r="BH733" i="5" s="1"/>
  <c r="BH753" i="5" a="1"/>
  <c r="BH753" i="5" s="1"/>
  <c r="BI624" i="5"/>
  <c r="BD618" i="5"/>
  <c r="BC727" i="5" a="1"/>
  <c r="BC727" i="5" s="1"/>
  <c r="BC747" i="5" a="1"/>
  <c r="BC747" i="5" s="1"/>
  <c r="BC767" i="5" a="1"/>
  <c r="BC767" i="5" s="1"/>
  <c r="AW640" i="5"/>
  <c r="AW642" i="5" s="1"/>
  <c r="AW647" i="5" s="1"/>
  <c r="AW646" i="5" s="1"/>
  <c r="AW604" i="5"/>
  <c r="AW607" i="5"/>
  <c r="AW631" i="5"/>
  <c r="AW661" i="5"/>
  <c r="AW659" i="5" s="1"/>
  <c r="AW606" i="5"/>
  <c r="AW653" i="5"/>
  <c r="AW673" i="5" s="1"/>
  <c r="AW687" i="5" s="1"/>
  <c r="AW654" i="5"/>
  <c r="AW666" i="5"/>
  <c r="AW665" i="5"/>
  <c r="AW664" i="5"/>
  <c r="AW663" i="5" s="1"/>
  <c r="AW662" i="5"/>
  <c r="AY612" i="5"/>
  <c r="AX721" i="5" a="1"/>
  <c r="AX721" i="5" s="1"/>
  <c r="AX761" i="5" a="1"/>
  <c r="AX761" i="5" s="1"/>
  <c r="AX741" i="5" a="1"/>
  <c r="AX741" i="5" s="1"/>
  <c r="AX660" i="5"/>
  <c r="AZ613" i="5" l="1"/>
  <c r="AY742" i="5" a="1"/>
  <c r="AY742" i="5" s="1"/>
  <c r="AY762" i="5" a="1"/>
  <c r="AY762" i="5" s="1"/>
  <c r="AY722" i="5" a="1"/>
  <c r="AY722" i="5" s="1"/>
  <c r="BI754" i="5" a="1"/>
  <c r="BI754" i="5" s="1"/>
  <c r="BI734" i="5" a="1"/>
  <c r="BI734" i="5" s="1"/>
  <c r="AW632" i="5"/>
  <c r="AW649" i="5"/>
  <c r="AW650" i="5" s="1"/>
  <c r="BE619" i="5"/>
  <c r="BD728" i="5" a="1"/>
  <c r="BD728" i="5" s="1"/>
  <c r="BD748" i="5" a="1"/>
  <c r="BD748" i="5" s="1"/>
  <c r="BD768" i="5" a="1"/>
  <c r="BD768" i="5" s="1"/>
  <c r="AW677" i="5" l="1"/>
  <c r="AW686" i="5"/>
  <c r="AW685" i="5" s="1"/>
  <c r="BF620" i="5"/>
  <c r="BE749" i="5" a="1"/>
  <c r="BE749" i="5" s="1"/>
  <c r="BE729" i="5" a="1"/>
  <c r="BE729" i="5" s="1"/>
  <c r="AX24" i="5" a="1"/>
  <c r="AX24" i="5" s="1"/>
  <c r="AX25" i="5" s="1"/>
  <c r="AX641" i="5"/>
  <c r="BA614" i="5"/>
  <c r="AZ723" i="5" a="1"/>
  <c r="AZ723" i="5" s="1"/>
  <c r="AZ763" i="5" a="1"/>
  <c r="AZ763" i="5" s="1"/>
  <c r="AZ743" i="5" a="1"/>
  <c r="AZ743" i="5" s="1"/>
  <c r="BB615" i="5" l="1"/>
  <c r="BA764" i="5" a="1"/>
  <c r="BA764" i="5" s="1"/>
  <c r="BA724" i="5" a="1"/>
  <c r="BA724" i="5" s="1"/>
  <c r="BA744" i="5" a="1"/>
  <c r="BA744" i="5" s="1"/>
  <c r="BA688" i="5"/>
  <c r="AX602" i="5"/>
  <c r="AY20" i="5"/>
  <c r="BG621" i="5"/>
  <c r="BF750" i="5" a="1"/>
  <c r="BF750" i="5" s="1"/>
  <c r="BF730" i="5" a="1"/>
  <c r="BF730" i="5" s="1"/>
  <c r="AW684" i="5"/>
  <c r="AW683" i="5" s="1"/>
  <c r="AW681" i="5" s="1"/>
  <c r="AW690" i="5" s="1"/>
  <c r="AW715" i="5" s="1"/>
  <c r="AW779" i="5" s="1"/>
  <c r="AW778" i="5" s="1"/>
  <c r="BH622" i="5" l="1"/>
  <c r="BG731" i="5" a="1"/>
  <c r="BG731" i="5" s="1"/>
  <c r="BG751" i="5" a="1"/>
  <c r="BG751" i="5" s="1"/>
  <c r="AX610" i="5"/>
  <c r="AX629" i="5"/>
  <c r="AX635" i="5" s="1"/>
  <c r="BC616" i="5"/>
  <c r="BB745" i="5" a="1"/>
  <c r="BB745" i="5" s="1"/>
  <c r="BB765" i="5" a="1"/>
  <c r="BB765" i="5" s="1"/>
  <c r="BB725" i="5" a="1"/>
  <c r="BB725" i="5" s="1"/>
  <c r="AY611" i="5" l="1"/>
  <c r="AX720" i="5" a="1"/>
  <c r="AX720" i="5" s="1"/>
  <c r="AX736" i="5" s="1"/>
  <c r="AX737" i="5" s="1"/>
  <c r="AX775" i="5" s="1" a="1"/>
  <c r="AX775" i="5" s="1"/>
  <c r="AX740" i="5" a="1"/>
  <c r="AX740" i="5" s="1"/>
  <c r="AX756" i="5" s="1"/>
  <c r="AX757" i="5" s="1"/>
  <c r="AX760" i="5" a="1"/>
  <c r="AX760" i="5" s="1"/>
  <c r="AX770" i="5" s="1"/>
  <c r="AX771" i="5" s="1"/>
  <c r="AX603" i="5" a="1"/>
  <c r="AX603" i="5" s="1"/>
  <c r="BD617" i="5"/>
  <c r="BC766" i="5" a="1"/>
  <c r="BC766" i="5" s="1"/>
  <c r="BC726" i="5" a="1"/>
  <c r="BC726" i="5" s="1"/>
  <c r="BC746" i="5" a="1"/>
  <c r="BC746" i="5" s="1"/>
  <c r="BI623" i="5"/>
  <c r="BH752" i="5" a="1"/>
  <c r="BH752" i="5" s="1"/>
  <c r="BH732" i="5" a="1"/>
  <c r="BH732" i="5" s="1"/>
  <c r="AX640" i="5" l="1"/>
  <c r="AX642" i="5" s="1"/>
  <c r="AX647" i="5" s="1"/>
  <c r="AX646" i="5" s="1"/>
  <c r="AX607" i="5"/>
  <c r="AX604" i="5"/>
  <c r="AX631" i="5"/>
  <c r="AX661" i="5"/>
  <c r="AX659" i="5" s="1"/>
  <c r="AX606" i="5"/>
  <c r="BE618" i="5"/>
  <c r="BD767" i="5" a="1"/>
  <c r="BD767" i="5" s="1"/>
  <c r="BD727" i="5" a="1"/>
  <c r="BD727" i="5" s="1"/>
  <c r="BD747" i="5" a="1"/>
  <c r="BD747" i="5" s="1"/>
  <c r="AX639" i="5"/>
  <c r="BI733" i="5" a="1"/>
  <c r="BI733" i="5" s="1"/>
  <c r="BI753" i="5" a="1"/>
  <c r="BI753" i="5" s="1"/>
  <c r="BJ624" i="5"/>
  <c r="AZ612" i="5"/>
  <c r="AY741" i="5" a="1"/>
  <c r="AY741" i="5" s="1"/>
  <c r="AY660" i="5"/>
  <c r="AY721" i="5" a="1"/>
  <c r="AY721" i="5" s="1"/>
  <c r="AY761" i="5" a="1"/>
  <c r="AY761" i="5" s="1"/>
  <c r="BF619" i="5" l="1"/>
  <c r="BE728" i="5" a="1"/>
  <c r="BE728" i="5" s="1"/>
  <c r="BE768" i="5" a="1"/>
  <c r="BE768" i="5" s="1"/>
  <c r="BE748" i="5" a="1"/>
  <c r="BE748" i="5" s="1"/>
  <c r="AX653" i="5"/>
  <c r="AX654" i="5"/>
  <c r="AX666" i="5"/>
  <c r="AX665" i="5"/>
  <c r="AX664" i="5"/>
  <c r="AX662" i="5"/>
  <c r="BA613" i="5"/>
  <c r="AZ722" i="5" a="1"/>
  <c r="AZ722" i="5" s="1"/>
  <c r="AZ742" i="5" a="1"/>
  <c r="AZ742" i="5" s="1"/>
  <c r="AZ762" i="5" a="1"/>
  <c r="AZ762" i="5" s="1"/>
  <c r="AX632" i="5"/>
  <c r="AX649" i="5"/>
  <c r="AX650" i="5" s="1"/>
  <c r="BJ734" i="5" a="1"/>
  <c r="BJ734" i="5" s="1"/>
  <c r="BJ754" i="5" a="1"/>
  <c r="BJ754" i="5" s="1"/>
  <c r="AX686" i="5" l="1"/>
  <c r="AY641" i="5"/>
  <c r="AY24" i="5" a="1"/>
  <c r="AY24" i="5" s="1"/>
  <c r="AY25" i="5" s="1"/>
  <c r="AX673" i="5"/>
  <c r="AX687" i="5" s="1"/>
  <c r="BB614" i="5"/>
  <c r="BA743" i="5" a="1"/>
  <c r="BA743" i="5" s="1"/>
  <c r="BA763" i="5" a="1"/>
  <c r="BA763" i="5" s="1"/>
  <c r="BA723" i="5" a="1"/>
  <c r="BA723" i="5" s="1"/>
  <c r="AX663" i="5"/>
  <c r="BG620" i="5"/>
  <c r="BF729" i="5" a="1"/>
  <c r="BF729" i="5" s="1"/>
  <c r="BF749" i="5" a="1"/>
  <c r="BF749" i="5" s="1"/>
  <c r="BC615" i="5" l="1"/>
  <c r="BB744" i="5" a="1"/>
  <c r="BB744" i="5" s="1"/>
  <c r="BB724" i="5" a="1"/>
  <c r="BB724" i="5" s="1"/>
  <c r="BB764" i="5" a="1"/>
  <c r="BB764" i="5" s="1"/>
  <c r="BB688" i="5"/>
  <c r="BH621" i="5"/>
  <c r="BG730" i="5" a="1"/>
  <c r="BG730" i="5" s="1"/>
  <c r="BG750" i="5" a="1"/>
  <c r="BG750" i="5" s="1"/>
  <c r="AY602" i="5"/>
  <c r="AZ20" i="5"/>
  <c r="AX685" i="5"/>
  <c r="AX677" i="5"/>
  <c r="BI622" i="5" l="1"/>
  <c r="BH731" i="5" a="1"/>
  <c r="BH731" i="5" s="1"/>
  <c r="BH751" i="5" a="1"/>
  <c r="BH751" i="5" s="1"/>
  <c r="AX684" i="5"/>
  <c r="AX683" i="5" s="1"/>
  <c r="AX681" i="5" s="1"/>
  <c r="AX690" i="5" s="1"/>
  <c r="AX715" i="5" s="1"/>
  <c r="AX779" i="5" s="1"/>
  <c r="AX778" i="5" s="1"/>
  <c r="AY610" i="5"/>
  <c r="AY629" i="5"/>
  <c r="AY635" i="5" s="1"/>
  <c r="BD616" i="5"/>
  <c r="BC725" i="5" a="1"/>
  <c r="BC725" i="5" s="1"/>
  <c r="BC745" i="5" a="1"/>
  <c r="BC745" i="5" s="1"/>
  <c r="BC765" i="5" a="1"/>
  <c r="BC765" i="5" s="1"/>
  <c r="BE617" i="5" l="1"/>
  <c r="BD726" i="5" a="1"/>
  <c r="BD726" i="5" s="1"/>
  <c r="BD746" i="5" a="1"/>
  <c r="BD746" i="5" s="1"/>
  <c r="BD766" i="5" a="1"/>
  <c r="BD766" i="5" s="1"/>
  <c r="AZ611" i="5"/>
  <c r="AY603" i="5" a="1"/>
  <c r="AY603" i="5" s="1"/>
  <c r="AY760" i="5" a="1"/>
  <c r="AY760" i="5" s="1"/>
  <c r="AY770" i="5" s="1"/>
  <c r="AY771" i="5" s="1"/>
  <c r="AY720" i="5" a="1"/>
  <c r="AY720" i="5" s="1"/>
  <c r="AY736" i="5" s="1"/>
  <c r="AY737" i="5" s="1"/>
  <c r="AY775" i="5" s="1" a="1"/>
  <c r="AY775" i="5" s="1"/>
  <c r="AY740" i="5" a="1"/>
  <c r="AY740" i="5" s="1"/>
  <c r="AY756" i="5" s="1"/>
  <c r="AY757" i="5" s="1"/>
  <c r="BJ623" i="5"/>
  <c r="BI752" i="5" a="1"/>
  <c r="BI752" i="5" s="1"/>
  <c r="BI732" i="5" a="1"/>
  <c r="BI732" i="5" s="1"/>
  <c r="AY604" i="5" l="1"/>
  <c r="AY607" i="5"/>
  <c r="AY640" i="5"/>
  <c r="AY642" i="5" s="1"/>
  <c r="AY647" i="5" s="1"/>
  <c r="AY646" i="5" s="1"/>
  <c r="AY631" i="5"/>
  <c r="AY661" i="5"/>
  <c r="AY659" i="5" s="1"/>
  <c r="AY606" i="5"/>
  <c r="BA612" i="5"/>
  <c r="AZ721" i="5" a="1"/>
  <c r="AZ721" i="5" s="1"/>
  <c r="AZ761" i="5" a="1"/>
  <c r="AZ761" i="5" s="1"/>
  <c r="AZ741" i="5" a="1"/>
  <c r="AZ741" i="5" s="1"/>
  <c r="AZ660" i="5"/>
  <c r="BJ753" i="5" a="1"/>
  <c r="BJ753" i="5" s="1"/>
  <c r="BJ733" i="5" a="1"/>
  <c r="BJ733" i="5" s="1"/>
  <c r="BK624" i="5"/>
  <c r="AY639" i="5"/>
  <c r="BF618" i="5"/>
  <c r="BE747" i="5" a="1"/>
  <c r="BE747" i="5" s="1"/>
  <c r="BE727" i="5" a="1"/>
  <c r="BE727" i="5" s="1"/>
  <c r="BE767" i="5" a="1"/>
  <c r="BE767" i="5" s="1"/>
  <c r="BK734" i="5" l="1" a="1"/>
  <c r="BK734" i="5" s="1"/>
  <c r="BK754" i="5" a="1"/>
  <c r="BK754" i="5" s="1"/>
  <c r="BB613" i="5"/>
  <c r="BA742" i="5" a="1"/>
  <c r="BA742" i="5" s="1"/>
  <c r="BA722" i="5" a="1"/>
  <c r="BA722" i="5" s="1"/>
  <c r="BA762" i="5" a="1"/>
  <c r="BA762" i="5" s="1"/>
  <c r="AY632" i="5"/>
  <c r="AY649" i="5"/>
  <c r="AY650" i="5" s="1"/>
  <c r="BG619" i="5"/>
  <c r="BF728" i="5" a="1"/>
  <c r="BF728" i="5" s="1"/>
  <c r="BF768" i="5" a="1"/>
  <c r="BF768" i="5" s="1"/>
  <c r="BF748" i="5" a="1"/>
  <c r="BF748" i="5" s="1"/>
  <c r="AY653" i="5"/>
  <c r="AY673" i="5" s="1"/>
  <c r="AY687" i="5" s="1"/>
  <c r="AY654" i="5"/>
  <c r="AY665" i="5"/>
  <c r="AY666" i="5"/>
  <c r="AY664" i="5"/>
  <c r="AY663" i="5" s="1"/>
  <c r="AY662" i="5"/>
  <c r="BH620" i="5" l="1"/>
  <c r="BG729" i="5" a="1"/>
  <c r="BG729" i="5" s="1"/>
  <c r="BG749" i="5" a="1"/>
  <c r="BG749" i="5" s="1"/>
  <c r="AY677" i="5"/>
  <c r="AY686" i="5"/>
  <c r="AY685" i="5" s="1"/>
  <c r="BC614" i="5"/>
  <c r="BB743" i="5" a="1"/>
  <c r="BB743" i="5" s="1"/>
  <c r="BB763" i="5" a="1"/>
  <c r="BB763" i="5" s="1"/>
  <c r="BB723" i="5" a="1"/>
  <c r="BB723" i="5" s="1"/>
  <c r="AZ24" i="5" a="1"/>
  <c r="AZ24" i="5" s="1"/>
  <c r="AZ25" i="5" s="1"/>
  <c r="AZ641" i="5"/>
  <c r="BD615" i="5" l="1"/>
  <c r="BC744" i="5" a="1"/>
  <c r="BC744" i="5" s="1"/>
  <c r="BC724" i="5" a="1"/>
  <c r="BC724" i="5" s="1"/>
  <c r="BC764" i="5" a="1"/>
  <c r="BC764" i="5" s="1"/>
  <c r="BC688" i="5"/>
  <c r="AZ602" i="5"/>
  <c r="BA20" i="5"/>
  <c r="AY684" i="5"/>
  <c r="AY683" i="5" s="1"/>
  <c r="AY681" i="5" s="1"/>
  <c r="AY690" i="5" s="1"/>
  <c r="AY715" i="5" s="1"/>
  <c r="AY779" i="5" s="1"/>
  <c r="AY778" i="5" s="1"/>
  <c r="BI621" i="5"/>
  <c r="BH750" i="5" a="1"/>
  <c r="BH750" i="5" s="1"/>
  <c r="BH730" i="5" a="1"/>
  <c r="BH730" i="5" s="1"/>
  <c r="BJ622" i="5" l="1"/>
  <c r="BI751" i="5" a="1"/>
  <c r="BI751" i="5" s="1"/>
  <c r="BI731" i="5" a="1"/>
  <c r="BI731" i="5" s="1"/>
  <c r="AZ610" i="5"/>
  <c r="AZ629" i="5"/>
  <c r="AZ635" i="5" s="1"/>
  <c r="BE616" i="5"/>
  <c r="BD745" i="5" a="1"/>
  <c r="BD745" i="5" s="1"/>
  <c r="BD725" i="5" a="1"/>
  <c r="BD725" i="5" s="1"/>
  <c r="BD765" i="5" a="1"/>
  <c r="BD765" i="5" s="1"/>
  <c r="BA611" i="5" l="1"/>
  <c r="AZ720" i="5" a="1"/>
  <c r="AZ720" i="5" s="1"/>
  <c r="AZ736" i="5" s="1"/>
  <c r="AZ737" i="5" s="1"/>
  <c r="AZ775" i="5" s="1" a="1"/>
  <c r="AZ775" i="5" s="1"/>
  <c r="AZ740" i="5" a="1"/>
  <c r="AZ740" i="5" s="1"/>
  <c r="AZ756" i="5" s="1"/>
  <c r="AZ757" i="5" s="1"/>
  <c r="AZ760" i="5" a="1"/>
  <c r="AZ760" i="5" s="1"/>
  <c r="AZ770" i="5" s="1"/>
  <c r="AZ771" i="5" s="1"/>
  <c r="AZ603" i="5" a="1"/>
  <c r="AZ603" i="5" s="1"/>
  <c r="AZ639" i="5" s="1"/>
  <c r="BF617" i="5"/>
  <c r="BE766" i="5" a="1"/>
  <c r="BE766" i="5" s="1"/>
  <c r="BE726" i="5" a="1"/>
  <c r="BE726" i="5" s="1"/>
  <c r="BE746" i="5" a="1"/>
  <c r="BE746" i="5" s="1"/>
  <c r="BK623" i="5"/>
  <c r="BJ752" i="5" a="1"/>
  <c r="BJ752" i="5" s="1"/>
  <c r="BJ732" i="5" a="1"/>
  <c r="BJ732" i="5" s="1"/>
  <c r="AZ653" i="5" l="1"/>
  <c r="AZ654" i="5"/>
  <c r="AZ666" i="5"/>
  <c r="AZ665" i="5"/>
  <c r="AZ664" i="5"/>
  <c r="AZ662" i="5"/>
  <c r="BG618" i="5"/>
  <c r="BF727" i="5" a="1"/>
  <c r="BF727" i="5" s="1"/>
  <c r="BF747" i="5" a="1"/>
  <c r="BF747" i="5" s="1"/>
  <c r="BF767" i="5" a="1"/>
  <c r="BF767" i="5" s="1"/>
  <c r="BK753" i="5" a="1"/>
  <c r="BK753" i="5" s="1"/>
  <c r="BK733" i="5" a="1"/>
  <c r="BK733" i="5" s="1"/>
  <c r="BL624" i="5"/>
  <c r="AZ640" i="5"/>
  <c r="AZ642" i="5" s="1"/>
  <c r="AZ647" i="5" s="1"/>
  <c r="AZ646" i="5" s="1"/>
  <c r="AZ604" i="5"/>
  <c r="AZ607" i="5"/>
  <c r="AZ661" i="5"/>
  <c r="AZ659" i="5" s="1"/>
  <c r="AZ631" i="5"/>
  <c r="AZ606" i="5"/>
  <c r="BB612" i="5"/>
  <c r="BA721" i="5" a="1"/>
  <c r="BA721" i="5" s="1"/>
  <c r="BA761" i="5" a="1"/>
  <c r="BA761" i="5" s="1"/>
  <c r="BA741" i="5" a="1"/>
  <c r="BA741" i="5" s="1"/>
  <c r="BA660" i="5"/>
  <c r="BH619" i="5" l="1"/>
  <c r="BG768" i="5" a="1"/>
  <c r="BG768" i="5" s="1"/>
  <c r="BG728" i="5" a="1"/>
  <c r="BG728" i="5" s="1"/>
  <c r="BG748" i="5" a="1"/>
  <c r="BG748" i="5" s="1"/>
  <c r="AZ663" i="5"/>
  <c r="AZ673" i="5" s="1"/>
  <c r="AZ687" i="5" s="1"/>
  <c r="BL754" i="5" a="1"/>
  <c r="BL754" i="5" s="1"/>
  <c r="BL734" i="5" a="1"/>
  <c r="BL734" i="5" s="1"/>
  <c r="AZ632" i="5"/>
  <c r="AZ649" i="5"/>
  <c r="AZ650" i="5" s="1"/>
  <c r="BC613" i="5"/>
  <c r="BB722" i="5" a="1"/>
  <c r="BB722" i="5" s="1"/>
  <c r="BB742" i="5" a="1"/>
  <c r="BB742" i="5" s="1"/>
  <c r="BB762" i="5" a="1"/>
  <c r="BB762" i="5" s="1"/>
  <c r="BD614" i="5" l="1"/>
  <c r="BC743" i="5" a="1"/>
  <c r="BC743" i="5" s="1"/>
  <c r="BC723" i="5" a="1"/>
  <c r="BC723" i="5" s="1"/>
  <c r="BC763" i="5" a="1"/>
  <c r="BC763" i="5" s="1"/>
  <c r="AZ677" i="5"/>
  <c r="AZ686" i="5"/>
  <c r="AZ685" i="5" s="1"/>
  <c r="BA24" i="5" a="1"/>
  <c r="BA24" i="5" s="1"/>
  <c r="BA25" i="5" s="1"/>
  <c r="BA641" i="5"/>
  <c r="BI620" i="5"/>
  <c r="BH749" i="5" a="1"/>
  <c r="BH749" i="5" s="1"/>
  <c r="BH729" i="5" a="1"/>
  <c r="BH729" i="5" s="1"/>
  <c r="BA602" i="5" l="1"/>
  <c r="BB20" i="5"/>
  <c r="AZ684" i="5"/>
  <c r="AZ683" i="5" s="1"/>
  <c r="AZ681" i="5" s="1"/>
  <c r="AZ690" i="5" s="1"/>
  <c r="AZ715" i="5" s="1"/>
  <c r="AZ779" i="5" s="1"/>
  <c r="AZ778" i="5" s="1"/>
  <c r="BJ621" i="5"/>
  <c r="BI750" i="5" a="1"/>
  <c r="BI750" i="5" s="1"/>
  <c r="BI730" i="5" a="1"/>
  <c r="BI730" i="5" s="1"/>
  <c r="BE615" i="5"/>
  <c r="BD724" i="5" a="1"/>
  <c r="BD724" i="5" s="1"/>
  <c r="BD688" i="5"/>
  <c r="BD744" i="5" a="1"/>
  <c r="BD744" i="5" s="1"/>
  <c r="BD764" i="5" a="1"/>
  <c r="BD764" i="5" s="1"/>
  <c r="BA610" i="5" l="1"/>
  <c r="BA629" i="5"/>
  <c r="BA635" i="5" s="1"/>
  <c r="BF616" i="5"/>
  <c r="BE745" i="5" a="1"/>
  <c r="BE745" i="5" s="1"/>
  <c r="BE765" i="5" a="1"/>
  <c r="BE765" i="5" s="1"/>
  <c r="BE725" i="5" a="1"/>
  <c r="BE725" i="5" s="1"/>
  <c r="BK622" i="5"/>
  <c r="BJ751" i="5" a="1"/>
  <c r="BJ751" i="5" s="1"/>
  <c r="BJ731" i="5" a="1"/>
  <c r="BJ731" i="5" s="1"/>
  <c r="BB611" i="5" l="1"/>
  <c r="BA760" i="5" a="1"/>
  <c r="BA760" i="5" s="1"/>
  <c r="BA770" i="5" s="1"/>
  <c r="BA771" i="5" s="1"/>
  <c r="BA603" i="5" a="1"/>
  <c r="BA603" i="5" s="1"/>
  <c r="BA740" i="5" a="1"/>
  <c r="BA740" i="5" s="1"/>
  <c r="BA756" i="5" s="1"/>
  <c r="BA757" i="5" s="1"/>
  <c r="BA639" i="5"/>
  <c r="BA720" i="5" a="1"/>
  <c r="BA720" i="5" s="1"/>
  <c r="BA736" i="5" s="1"/>
  <c r="BA737" i="5" s="1"/>
  <c r="BA775" i="5" s="1" a="1"/>
  <c r="BA775" i="5" s="1"/>
  <c r="BL623" i="5"/>
  <c r="BK732" i="5" a="1"/>
  <c r="BK732" i="5" s="1"/>
  <c r="BK752" i="5" a="1"/>
  <c r="BK752" i="5" s="1"/>
  <c r="BG617" i="5"/>
  <c r="BF746" i="5" a="1"/>
  <c r="BF746" i="5" s="1"/>
  <c r="BF726" i="5" a="1"/>
  <c r="BF726" i="5" s="1"/>
  <c r="BF766" i="5" a="1"/>
  <c r="BF766" i="5" s="1"/>
  <c r="BL753" i="5" l="1" a="1"/>
  <c r="BL753" i="5" s="1"/>
  <c r="BL733" i="5" a="1"/>
  <c r="BL733" i="5" s="1"/>
  <c r="BM624" i="5"/>
  <c r="BA653" i="5"/>
  <c r="BA654" i="5"/>
  <c r="BA666" i="5"/>
  <c r="BA665" i="5"/>
  <c r="BA664" i="5"/>
  <c r="BA662" i="5"/>
  <c r="BA640" i="5"/>
  <c r="BA642" i="5" s="1"/>
  <c r="BA647" i="5" s="1"/>
  <c r="BA646" i="5" s="1"/>
  <c r="BA604" i="5"/>
  <c r="BA607" i="5"/>
  <c r="BA631" i="5"/>
  <c r="BA661" i="5"/>
  <c r="BA659" i="5" s="1"/>
  <c r="BA606" i="5"/>
  <c r="BH618" i="5"/>
  <c r="BG767" i="5" a="1"/>
  <c r="BG767" i="5" s="1"/>
  <c r="BG727" i="5" a="1"/>
  <c r="BG727" i="5" s="1"/>
  <c r="BG747" i="5" a="1"/>
  <c r="BG747" i="5" s="1"/>
  <c r="BC612" i="5"/>
  <c r="BB741" i="5" a="1"/>
  <c r="BB741" i="5" s="1"/>
  <c r="BB660" i="5"/>
  <c r="BB761" i="5" a="1"/>
  <c r="BB761" i="5" s="1"/>
  <c r="BB721" i="5" a="1"/>
  <c r="BB721" i="5" s="1"/>
  <c r="BA663" i="5" l="1"/>
  <c r="BM754" i="5" a="1"/>
  <c r="BM754" i="5" s="1"/>
  <c r="BM734" i="5" a="1"/>
  <c r="BM734" i="5" s="1"/>
  <c r="BD613" i="5"/>
  <c r="BC742" i="5" a="1"/>
  <c r="BC742" i="5" s="1"/>
  <c r="BC722" i="5" a="1"/>
  <c r="BC722" i="5" s="1"/>
  <c r="BC762" i="5" a="1"/>
  <c r="BC762" i="5" s="1"/>
  <c r="BA632" i="5"/>
  <c r="BA649" i="5"/>
  <c r="BA650" i="5" s="1"/>
  <c r="BA673" i="5"/>
  <c r="BA687" i="5" s="1"/>
  <c r="BI619" i="5"/>
  <c r="BH728" i="5" a="1"/>
  <c r="BH728" i="5" s="1"/>
  <c r="BH748" i="5" a="1"/>
  <c r="BH748" i="5" s="1"/>
  <c r="BH768" i="5" a="1"/>
  <c r="BH768" i="5" s="1"/>
  <c r="BA677" i="5" l="1"/>
  <c r="BA686" i="5"/>
  <c r="BA685" i="5" s="1"/>
  <c r="BE614" i="5"/>
  <c r="BD763" i="5" a="1"/>
  <c r="BD763" i="5" s="1"/>
  <c r="BD743" i="5" a="1"/>
  <c r="BD743" i="5" s="1"/>
  <c r="BD723" i="5" a="1"/>
  <c r="BD723" i="5" s="1"/>
  <c r="BB24" i="5" a="1"/>
  <c r="BB24" i="5" s="1"/>
  <c r="BB25" i="5" s="1"/>
  <c r="BB641" i="5"/>
  <c r="BJ620" i="5"/>
  <c r="BI729" i="5" a="1"/>
  <c r="BI729" i="5" s="1"/>
  <c r="BI749" i="5" a="1"/>
  <c r="BI749" i="5" s="1"/>
  <c r="BF615" i="5" l="1"/>
  <c r="BE688" i="5"/>
  <c r="BE764" i="5" a="1"/>
  <c r="BE764" i="5" s="1"/>
  <c r="BE724" i="5" a="1"/>
  <c r="BE724" i="5" s="1"/>
  <c r="BE744" i="5" a="1"/>
  <c r="BE744" i="5" s="1"/>
  <c r="BB602" i="5"/>
  <c r="BC20" i="5"/>
  <c r="BK621" i="5"/>
  <c r="BJ750" i="5" a="1"/>
  <c r="BJ750" i="5" s="1"/>
  <c r="BJ730" i="5" a="1"/>
  <c r="BJ730" i="5" s="1"/>
  <c r="BA684" i="5"/>
  <c r="BA683" i="5" s="1"/>
  <c r="BA681" i="5" s="1"/>
  <c r="BA690" i="5" s="1"/>
  <c r="BA715" i="5" s="1"/>
  <c r="BA779" i="5" s="1"/>
  <c r="BA778" i="5" s="1"/>
  <c r="BB610" i="5" l="1"/>
  <c r="BB629" i="5"/>
  <c r="BB635" i="5" s="1"/>
  <c r="BG616" i="5"/>
  <c r="BF725" i="5" a="1"/>
  <c r="BF725" i="5" s="1"/>
  <c r="BF745" i="5" a="1"/>
  <c r="BF745" i="5" s="1"/>
  <c r="BF765" i="5" a="1"/>
  <c r="BF765" i="5" s="1"/>
  <c r="BL622" i="5"/>
  <c r="BK751" i="5" a="1"/>
  <c r="BK751" i="5" s="1"/>
  <c r="BK731" i="5" a="1"/>
  <c r="BK731" i="5" s="1"/>
  <c r="BH617" i="5" l="1"/>
  <c r="BG726" i="5" a="1"/>
  <c r="BG726" i="5" s="1"/>
  <c r="BG766" i="5" a="1"/>
  <c r="BG766" i="5" s="1"/>
  <c r="BG746" i="5" a="1"/>
  <c r="BG746" i="5" s="1"/>
  <c r="BC611" i="5"/>
  <c r="BB603" i="5" a="1"/>
  <c r="BB603" i="5" s="1"/>
  <c r="BB740" i="5" a="1"/>
  <c r="BB740" i="5" s="1"/>
  <c r="BB756" i="5" s="1"/>
  <c r="BB757" i="5" s="1"/>
  <c r="BB760" i="5" a="1"/>
  <c r="BB760" i="5" s="1"/>
  <c r="BB770" i="5" s="1"/>
  <c r="BB771" i="5" s="1"/>
  <c r="BB720" i="5" a="1"/>
  <c r="BB720" i="5" s="1"/>
  <c r="BB736" i="5" s="1"/>
  <c r="BB737" i="5" s="1"/>
  <c r="BB775" i="5" s="1" a="1"/>
  <c r="BB775" i="5" s="1"/>
  <c r="R66" i="4" s="1"/>
  <c r="BM623" i="5"/>
  <c r="BL752" i="5" a="1"/>
  <c r="BL752" i="5" s="1"/>
  <c r="BL732" i="5" a="1"/>
  <c r="BL732" i="5" s="1"/>
  <c r="BB640" i="5" l="1"/>
  <c r="BB642" i="5" s="1"/>
  <c r="BB647" i="5" s="1"/>
  <c r="BB646" i="5" s="1"/>
  <c r="R52" i="4" s="1"/>
  <c r="BB607" i="5"/>
  <c r="BB604" i="5"/>
  <c r="BB631" i="5"/>
  <c r="BB661" i="5"/>
  <c r="BB659" i="5" s="1"/>
  <c r="R60" i="4" s="1"/>
  <c r="BB606" i="5"/>
  <c r="BD612" i="5"/>
  <c r="BC761" i="5" a="1"/>
  <c r="BC761" i="5" s="1"/>
  <c r="BC660" i="5"/>
  <c r="BC721" i="5" a="1"/>
  <c r="BC721" i="5" s="1"/>
  <c r="BC741" i="5" a="1"/>
  <c r="BC741" i="5" s="1"/>
  <c r="BM733" i="5" a="1"/>
  <c r="BM733" i="5" s="1"/>
  <c r="BM753" i="5" a="1"/>
  <c r="BM753" i="5" s="1"/>
  <c r="BN624" i="5"/>
  <c r="R23" i="4"/>
  <c r="BB639" i="5"/>
  <c r="BI618" i="5"/>
  <c r="BH767" i="5" a="1"/>
  <c r="BH767" i="5" s="1"/>
  <c r="BH727" i="5" a="1"/>
  <c r="BH727" i="5" s="1"/>
  <c r="BH747" i="5" a="1"/>
  <c r="BH747" i="5" s="1"/>
  <c r="BN754" i="5" l="1" a="1"/>
  <c r="BN754" i="5" s="1"/>
  <c r="BN734" i="5" a="1"/>
  <c r="BN734" i="5" s="1"/>
  <c r="BE613" i="5"/>
  <c r="BD742" i="5" a="1"/>
  <c r="BD742" i="5" s="1"/>
  <c r="BD722" i="5" a="1"/>
  <c r="BD722" i="5" s="1"/>
  <c r="BD762" i="5" a="1"/>
  <c r="BD762" i="5" s="1"/>
  <c r="BB632" i="5"/>
  <c r="BB649" i="5"/>
  <c r="R49" i="4"/>
  <c r="R18" i="4" s="1"/>
  <c r="BJ619" i="5"/>
  <c r="BI728" i="5" a="1"/>
  <c r="BI728" i="5" s="1"/>
  <c r="BI748" i="5" a="1"/>
  <c r="BI748" i="5" s="1"/>
  <c r="BI768" i="5" a="1"/>
  <c r="BI768" i="5" s="1"/>
  <c r="BB653" i="5"/>
  <c r="BB654" i="5"/>
  <c r="R57" i="4" s="1"/>
  <c r="BB666" i="5"/>
  <c r="BB665" i="5"/>
  <c r="BB664" i="5"/>
  <c r="BB662" i="5"/>
  <c r="R61" i="4" s="1"/>
  <c r="R87" i="4" l="1"/>
  <c r="BB663" i="5"/>
  <c r="R62" i="4" s="1"/>
  <c r="BK620" i="5"/>
  <c r="BJ749" i="5" a="1"/>
  <c r="BJ749" i="5" s="1"/>
  <c r="BJ729" i="5" a="1"/>
  <c r="BJ729" i="5" s="1"/>
  <c r="BF614" i="5"/>
  <c r="BE763" i="5" a="1"/>
  <c r="BE763" i="5" s="1"/>
  <c r="BE723" i="5" a="1"/>
  <c r="BE723" i="5" s="1"/>
  <c r="BE743" i="5" a="1"/>
  <c r="BE743" i="5" s="1"/>
  <c r="BB673" i="5"/>
  <c r="BB687" i="5" s="1"/>
  <c r="R56" i="4"/>
  <c r="R54" i="4" s="1"/>
  <c r="R21" i="4" s="1"/>
  <c r="BB650" i="5"/>
  <c r="R53" i="4"/>
  <c r="R51" i="4" s="1"/>
  <c r="BC24" i="5" a="1"/>
  <c r="BC24" i="5" s="1"/>
  <c r="BC25" i="5" s="1"/>
  <c r="BC641" i="5"/>
  <c r="BC602" i="5" l="1"/>
  <c r="BD20" i="5"/>
  <c r="BG615" i="5"/>
  <c r="BF764" i="5" a="1"/>
  <c r="BF764" i="5" s="1"/>
  <c r="BF744" i="5" a="1"/>
  <c r="BF744" i="5" s="1"/>
  <c r="BF724" i="5" a="1"/>
  <c r="BF724" i="5" s="1"/>
  <c r="BF688" i="5"/>
  <c r="BL621" i="5"/>
  <c r="BK750" i="5" a="1"/>
  <c r="BK750" i="5" s="1"/>
  <c r="BK730" i="5" a="1"/>
  <c r="BK730" i="5" s="1"/>
  <c r="R50" i="4"/>
  <c r="R20" i="4"/>
  <c r="BB677" i="5"/>
  <c r="BB686" i="5"/>
  <c r="BB685" i="5" s="1"/>
  <c r="BH616" i="5" l="1"/>
  <c r="BG745" i="5" a="1"/>
  <c r="BG745" i="5" s="1"/>
  <c r="BG765" i="5" a="1"/>
  <c r="BG765" i="5" s="1"/>
  <c r="BG725" i="5" a="1"/>
  <c r="BG725" i="5" s="1"/>
  <c r="BC610" i="5"/>
  <c r="BC629" i="5"/>
  <c r="BC635" i="5" s="1"/>
  <c r="R19" i="4"/>
  <c r="BB684" i="5"/>
  <c r="BB683" i="5" s="1"/>
  <c r="BM622" i="5"/>
  <c r="BL731" i="5" a="1"/>
  <c r="BL731" i="5" s="1"/>
  <c r="BL751" i="5" a="1"/>
  <c r="BL751" i="5" s="1"/>
  <c r="BD611" i="5" l="1"/>
  <c r="BC720" i="5" a="1"/>
  <c r="BC720" i="5" s="1"/>
  <c r="BC736" i="5" s="1"/>
  <c r="BC737" i="5" s="1"/>
  <c r="BC775" i="5" s="1" a="1"/>
  <c r="BC775" i="5" s="1"/>
  <c r="BC603" i="5" a="1"/>
  <c r="BC603" i="5" s="1"/>
  <c r="BC760" i="5" a="1"/>
  <c r="BC760" i="5" s="1"/>
  <c r="BC770" i="5" s="1"/>
  <c r="BC771" i="5" s="1"/>
  <c r="BC740" i="5" a="1"/>
  <c r="BC740" i="5" s="1"/>
  <c r="BC756" i="5" s="1"/>
  <c r="BC757" i="5" s="1"/>
  <c r="BN623" i="5"/>
  <c r="BM732" i="5" a="1"/>
  <c r="BM732" i="5" s="1"/>
  <c r="BM752" i="5" a="1"/>
  <c r="BM752" i="5" s="1"/>
  <c r="BB681" i="5"/>
  <c r="R71" i="4"/>
  <c r="BI617" i="5"/>
  <c r="BH746" i="5" a="1"/>
  <c r="BH746" i="5" s="1"/>
  <c r="BH726" i="5" a="1"/>
  <c r="BH726" i="5" s="1"/>
  <c r="BH766" i="5" a="1"/>
  <c r="BH766" i="5" s="1"/>
  <c r="BN733" i="5" l="1" a="1"/>
  <c r="BN733" i="5" s="1"/>
  <c r="BN753" i="5" a="1"/>
  <c r="BN753" i="5" s="1"/>
  <c r="BO624" i="5"/>
  <c r="BC640" i="5"/>
  <c r="BC642" i="5" s="1"/>
  <c r="BC647" i="5" s="1"/>
  <c r="BC646" i="5" s="1"/>
  <c r="BC607" i="5"/>
  <c r="BC604" i="5"/>
  <c r="BC631" i="5"/>
  <c r="BC661" i="5"/>
  <c r="BC659" i="5" s="1"/>
  <c r="BC606" i="5"/>
  <c r="BB690" i="5"/>
  <c r="BB715" i="5" s="1"/>
  <c r="BB779" i="5" s="1"/>
  <c r="BB778" i="5" s="1"/>
  <c r="R69" i="4"/>
  <c r="R68" i="4" s="1"/>
  <c r="BC639" i="5"/>
  <c r="BJ618" i="5"/>
  <c r="BI767" i="5" a="1"/>
  <c r="BI767" i="5" s="1"/>
  <c r="BI727" i="5" a="1"/>
  <c r="BI727" i="5" s="1"/>
  <c r="BI747" i="5" a="1"/>
  <c r="BI747" i="5" s="1"/>
  <c r="BE612" i="5"/>
  <c r="BD741" i="5" a="1"/>
  <c r="BD741" i="5" s="1"/>
  <c r="BD660" i="5"/>
  <c r="BD721" i="5" a="1"/>
  <c r="BD721" i="5" s="1"/>
  <c r="BD761" i="5" a="1"/>
  <c r="BD761" i="5" s="1"/>
  <c r="BK619" i="5" l="1"/>
  <c r="BJ748" i="5" a="1"/>
  <c r="BJ748" i="5" s="1"/>
  <c r="BJ768" i="5" a="1"/>
  <c r="BJ768" i="5" s="1"/>
  <c r="BJ728" i="5" a="1"/>
  <c r="BJ728" i="5" s="1"/>
  <c r="BF613" i="5"/>
  <c r="BE762" i="5" a="1"/>
  <c r="BE762" i="5" s="1"/>
  <c r="BE742" i="5" a="1"/>
  <c r="BE742" i="5" s="1"/>
  <c r="BE722" i="5" a="1"/>
  <c r="BE722" i="5" s="1"/>
  <c r="BO754" i="5" a="1"/>
  <c r="BO754" i="5" s="1"/>
  <c r="BC652" i="5"/>
  <c r="BC653" i="5"/>
  <c r="BC654" i="5"/>
  <c r="BC665" i="5"/>
  <c r="BC666" i="5"/>
  <c r="BC664" i="5"/>
  <c r="BC663" i="5" s="1"/>
  <c r="BC662" i="5"/>
  <c r="R26" i="4"/>
  <c r="R67" i="4"/>
  <c r="BC632" i="5"/>
  <c r="BC649" i="5"/>
  <c r="BG614" i="5" l="1"/>
  <c r="BF763" i="5" a="1"/>
  <c r="BF763" i="5" s="1"/>
  <c r="BF743" i="5" a="1"/>
  <c r="BF743" i="5" s="1"/>
  <c r="BF723" i="5" a="1"/>
  <c r="BF723" i="5" s="1"/>
  <c r="BD641" i="5"/>
  <c r="BD24" i="5" a="1"/>
  <c r="BD24" i="5" s="1"/>
  <c r="BD25" i="5" s="1"/>
  <c r="BL620" i="5"/>
  <c r="BK729" i="5" a="1"/>
  <c r="BK729" i="5" s="1"/>
  <c r="BK749" i="5" a="1"/>
  <c r="BK749" i="5" s="1"/>
  <c r="R25" i="4"/>
  <c r="R24" i="4"/>
  <c r="R82" i="4"/>
  <c r="R32" i="4" s="1"/>
  <c r="R83" i="4"/>
  <c r="BC673" i="5"/>
  <c r="BC687" i="5" s="1"/>
  <c r="S55" i="4"/>
  <c r="BC14" i="7" a="1"/>
  <c r="BC14" i="7" s="1"/>
  <c r="BF14" i="7" a="1"/>
  <c r="BF14" i="7" s="1"/>
  <c r="BD14" i="7" a="1"/>
  <c r="BD14" i="7" s="1"/>
  <c r="BH14" i="7" a="1"/>
  <c r="BH14" i="7" s="1"/>
  <c r="BE14" i="7" a="1"/>
  <c r="BE14" i="7" s="1"/>
  <c r="BG14" i="7" a="1"/>
  <c r="BG14" i="7" s="1"/>
  <c r="BJ14" i="7" a="1"/>
  <c r="BJ14" i="7" s="1"/>
  <c r="AJ14" i="7" a="1"/>
  <c r="AJ14" i="7" s="1"/>
  <c r="AD14" i="7" a="1"/>
  <c r="AD14" i="7" s="1"/>
  <c r="P14" i="7" a="1"/>
  <c r="P14" i="7" s="1"/>
  <c r="Y14" i="7" a="1"/>
  <c r="Y14" i="7" s="1"/>
  <c r="AZ14" i="7" a="1"/>
  <c r="AZ14" i="7" s="1"/>
  <c r="AQ14" i="7" a="1"/>
  <c r="AQ14" i="7" s="1"/>
  <c r="Z14" i="7" a="1"/>
  <c r="Z14" i="7" s="1"/>
  <c r="BB14" i="7" a="1"/>
  <c r="BB14" i="7" s="1"/>
  <c r="BA14" i="7" a="1"/>
  <c r="BA14" i="7" s="1"/>
  <c r="S14" i="7" a="1"/>
  <c r="S14" i="7" s="1"/>
  <c r="AO14" i="7" a="1"/>
  <c r="AO14" i="7" s="1"/>
  <c r="BL14" i="7" a="1"/>
  <c r="BL14" i="7" s="1"/>
  <c r="AT14" i="7" a="1"/>
  <c r="AT14" i="7" s="1"/>
  <c r="K14" i="7" a="1"/>
  <c r="K14" i="7" s="1"/>
  <c r="T14" i="7" a="1"/>
  <c r="T14" i="7" s="1"/>
  <c r="L14" i="7" a="1"/>
  <c r="L14" i="7" s="1"/>
  <c r="I14" i="7" a="1"/>
  <c r="I14" i="7" s="1"/>
  <c r="AL14" i="7" a="1"/>
  <c r="AL14" i="7" s="1"/>
  <c r="X14" i="7" a="1"/>
  <c r="X14" i="7" s="1"/>
  <c r="AI14" i="7" a="1"/>
  <c r="AI14" i="7" s="1"/>
  <c r="R14" i="7" a="1"/>
  <c r="R14" i="7" s="1"/>
  <c r="N14" i="7" a="1"/>
  <c r="N14" i="7" s="1"/>
  <c r="AK14" i="7" a="1"/>
  <c r="AK14" i="7" s="1"/>
  <c r="AU14" i="7" a="1"/>
  <c r="AU14" i="7" s="1"/>
  <c r="M14" i="7" a="1"/>
  <c r="M14" i="7" s="1"/>
  <c r="AY14" i="7" a="1"/>
  <c r="AY14" i="7" s="1"/>
  <c r="AC14" i="7" a="1"/>
  <c r="AC14" i="7" s="1"/>
  <c r="AG14" i="7" a="1"/>
  <c r="AG14" i="7" s="1"/>
  <c r="V14" i="7" a="1"/>
  <c r="V14" i="7" s="1"/>
  <c r="E14" i="7" a="1"/>
  <c r="E14" i="7" s="1"/>
  <c r="K28" i="6" s="1"/>
  <c r="AW14" i="7" a="1"/>
  <c r="AW14" i="7" s="1"/>
  <c r="Q14" i="7" a="1"/>
  <c r="Q14" i="7" s="1"/>
  <c r="AS14" i="7" a="1"/>
  <c r="AS14" i="7" s="1"/>
  <c r="AH14" i="7" a="1"/>
  <c r="AH14" i="7" s="1"/>
  <c r="W14" i="7" a="1"/>
  <c r="W14" i="7" s="1"/>
  <c r="AR14" i="7" a="1"/>
  <c r="AR14" i="7" s="1"/>
  <c r="AP14" i="7" a="1"/>
  <c r="AP14" i="7" s="1"/>
  <c r="BK14" i="7" a="1"/>
  <c r="BK14" i="7" s="1"/>
  <c r="U14" i="7" a="1"/>
  <c r="U14" i="7" s="1"/>
  <c r="F14" i="7" a="1"/>
  <c r="F14" i="7" s="1"/>
  <c r="N55" i="4"/>
  <c r="H14" i="7" a="1"/>
  <c r="H14" i="7" s="1"/>
  <c r="AM14" i="7" a="1"/>
  <c r="AM14" i="7" s="1"/>
  <c r="BI14" i="7" a="1"/>
  <c r="BI14" i="7" s="1"/>
  <c r="AA14" i="7" a="1"/>
  <c r="AA14" i="7" s="1"/>
  <c r="O14" i="7" a="1"/>
  <c r="O14" i="7" s="1"/>
  <c r="AF14" i="7" a="1"/>
  <c r="AF14" i="7" s="1"/>
  <c r="AB14" i="7" a="1"/>
  <c r="AB14" i="7" s="1"/>
  <c r="AN14" i="7" a="1"/>
  <c r="AN14" i="7" s="1"/>
  <c r="AV14" i="7" a="1"/>
  <c r="AV14" i="7" s="1"/>
  <c r="AX14" i="7" a="1"/>
  <c r="AX14" i="7" s="1"/>
  <c r="G14" i="7" a="1"/>
  <c r="G14" i="7" s="1"/>
  <c r="AE14" i="7" a="1"/>
  <c r="AE14" i="7" s="1"/>
  <c r="J14" i="7" a="1"/>
  <c r="J14" i="7" s="1"/>
  <c r="BC650" i="5"/>
  <c r="BD602" i="5" l="1"/>
  <c r="BE20" i="5"/>
  <c r="M28" i="6"/>
  <c r="N28" i="6"/>
  <c r="R86" i="4"/>
  <c r="R33" i="4"/>
  <c r="V55" i="4"/>
  <c r="O28" i="6"/>
  <c r="BM621" i="5"/>
  <c r="BL730" i="5" a="1"/>
  <c r="BL730" i="5" s="1"/>
  <c r="BL750" i="5" a="1"/>
  <c r="BL750" i="5" s="1"/>
  <c r="BH615" i="5"/>
  <c r="BG744" i="5" a="1"/>
  <c r="BG744" i="5" s="1"/>
  <c r="BG688" i="5"/>
  <c r="BG764" i="5" a="1"/>
  <c r="BG764" i="5" s="1"/>
  <c r="BG724" i="5" a="1"/>
  <c r="BG724" i="5" s="1"/>
  <c r="BC677" i="5"/>
  <c r="BC686" i="5"/>
  <c r="BC685" i="5" s="1"/>
  <c r="L28" i="6"/>
  <c r="J28" i="6" s="1"/>
  <c r="BC684" i="5" l="1"/>
  <c r="BC683" i="5" s="1"/>
  <c r="BN622" i="5"/>
  <c r="BM731" i="5" a="1"/>
  <c r="BM731" i="5" s="1"/>
  <c r="BM751" i="5" a="1"/>
  <c r="BM751" i="5" s="1"/>
  <c r="BI616" i="5"/>
  <c r="BH745" i="5" a="1"/>
  <c r="BH745" i="5" s="1"/>
  <c r="BH725" i="5" a="1"/>
  <c r="BH725" i="5" s="1"/>
  <c r="BH765" i="5" a="1"/>
  <c r="BH765" i="5" s="1"/>
  <c r="BD610" i="5"/>
  <c r="BD629" i="5"/>
  <c r="BD635" i="5" s="1"/>
  <c r="BE611" i="5" l="1"/>
  <c r="BD760" i="5" a="1"/>
  <c r="BD760" i="5" s="1"/>
  <c r="BD770" i="5" s="1"/>
  <c r="BD771" i="5" s="1"/>
  <c r="BD740" i="5" a="1"/>
  <c r="BD740" i="5" s="1"/>
  <c r="BD756" i="5" s="1"/>
  <c r="BD757" i="5" s="1"/>
  <c r="BD720" i="5" a="1"/>
  <c r="BD720" i="5" s="1"/>
  <c r="BD736" i="5" s="1"/>
  <c r="BD737" i="5" s="1"/>
  <c r="BD775" i="5" s="1" a="1"/>
  <c r="BD775" i="5" s="1"/>
  <c r="BD603" i="5" a="1"/>
  <c r="BD603" i="5" s="1"/>
  <c r="BO623" i="5"/>
  <c r="BN752" i="5" a="1"/>
  <c r="BN752" i="5" s="1"/>
  <c r="BN732" i="5" a="1"/>
  <c r="BN732" i="5" s="1"/>
  <c r="BD55" i="7" a="1"/>
  <c r="BD55" i="7" s="1"/>
  <c r="BF55" i="7" a="1"/>
  <c r="BF55" i="7" s="1"/>
  <c r="BH55" i="7" a="1"/>
  <c r="BH55" i="7" s="1"/>
  <c r="BE55" i="7" a="1"/>
  <c r="BE55" i="7" s="1"/>
  <c r="BG55" i="7" a="1"/>
  <c r="BG55" i="7" s="1"/>
  <c r="M55" i="7" a="1"/>
  <c r="M55" i="7" s="1"/>
  <c r="L55" i="7" a="1"/>
  <c r="L55" i="7" s="1"/>
  <c r="K55" i="7" a="1"/>
  <c r="K55" i="7" s="1"/>
  <c r="AH55" i="7" a="1"/>
  <c r="AH55" i="7" s="1"/>
  <c r="AS55" i="7" a="1"/>
  <c r="AS55" i="7" s="1"/>
  <c r="AG55" i="7" a="1"/>
  <c r="AG55" i="7" s="1"/>
  <c r="E55" i="7" a="1"/>
  <c r="E55" i="7" s="1"/>
  <c r="BB55" i="7" a="1"/>
  <c r="BB55" i="7" s="1"/>
  <c r="O55" i="7" a="1"/>
  <c r="O55" i="7" s="1"/>
  <c r="Q55" i="7" a="1"/>
  <c r="Q55" i="7" s="1"/>
  <c r="N55" i="7" a="1"/>
  <c r="N55" i="7" s="1"/>
  <c r="AO55" i="7" a="1"/>
  <c r="AO55" i="7" s="1"/>
  <c r="BJ55" i="7" a="1"/>
  <c r="BJ55" i="7" s="1"/>
  <c r="AI55" i="7" a="1"/>
  <c r="AI55" i="7" s="1"/>
  <c r="AK55" i="7" a="1"/>
  <c r="AK55" i="7" s="1"/>
  <c r="AV55" i="7" a="1"/>
  <c r="AV55" i="7" s="1"/>
  <c r="AU55" i="7" a="1"/>
  <c r="AU55" i="7" s="1"/>
  <c r="T55" i="7" a="1"/>
  <c r="T55" i="7" s="1"/>
  <c r="AT55" i="7" a="1"/>
  <c r="AT55" i="7" s="1"/>
  <c r="AX55" i="7" a="1"/>
  <c r="AX55" i="7" s="1"/>
  <c r="BC55" i="7" a="1"/>
  <c r="BC55" i="7" s="1"/>
  <c r="AJ55" i="7" a="1"/>
  <c r="AJ55" i="7" s="1"/>
  <c r="W55" i="7" a="1"/>
  <c r="W55" i="7" s="1"/>
  <c r="BI55" i="7" a="1"/>
  <c r="BI55" i="7" s="1"/>
  <c r="BK55" i="7" a="1"/>
  <c r="BK55" i="7" s="1"/>
  <c r="AD55" i="7" a="1"/>
  <c r="AD55" i="7" s="1"/>
  <c r="AY55" i="7" a="1"/>
  <c r="AY55" i="7" s="1"/>
  <c r="AB55" i="7" a="1"/>
  <c r="AB55" i="7" s="1"/>
  <c r="AE55" i="7" a="1"/>
  <c r="AE55" i="7" s="1"/>
  <c r="Z55" i="7" a="1"/>
  <c r="Z55" i="7" s="1"/>
  <c r="AQ55" i="7" a="1"/>
  <c r="AQ55" i="7" s="1"/>
  <c r="H55" i="7" a="1"/>
  <c r="H55" i="7" s="1"/>
  <c r="AP55" i="7" a="1"/>
  <c r="AP55" i="7" s="1"/>
  <c r="J55" i="7" a="1"/>
  <c r="J55" i="7" s="1"/>
  <c r="AC55" i="7" a="1"/>
  <c r="AC55" i="7" s="1"/>
  <c r="G55" i="7" a="1"/>
  <c r="G55" i="7" s="1"/>
  <c r="AR55" i="7" a="1"/>
  <c r="AR55" i="7" s="1"/>
  <c r="S55" i="7" a="1"/>
  <c r="S55" i="7" s="1"/>
  <c r="BA55" i="7" a="1"/>
  <c r="BA55" i="7" s="1"/>
  <c r="BL55" i="7" a="1"/>
  <c r="BL55" i="7" s="1"/>
  <c r="V55" i="7" a="1"/>
  <c r="V55" i="7" s="1"/>
  <c r="X55" i="7" a="1"/>
  <c r="X55" i="7" s="1"/>
  <c r="AA55" i="7" a="1"/>
  <c r="AA55" i="7" s="1"/>
  <c r="AZ55" i="7" a="1"/>
  <c r="AZ55" i="7" s="1"/>
  <c r="U55" i="7" a="1"/>
  <c r="U55" i="7" s="1"/>
  <c r="AW55" i="7" a="1"/>
  <c r="AW55" i="7" s="1"/>
  <c r="I55" i="7" a="1"/>
  <c r="I55" i="7" s="1"/>
  <c r="AM55" i="7" a="1"/>
  <c r="AM55" i="7" s="1"/>
  <c r="Y55" i="7" a="1"/>
  <c r="Y55" i="7" s="1"/>
  <c r="AF55" i="7" a="1"/>
  <c r="AF55" i="7" s="1"/>
  <c r="F55" i="7" a="1"/>
  <c r="F55" i="7" s="1"/>
  <c r="R55" i="7" a="1"/>
  <c r="R55" i="7" s="1"/>
  <c r="AL55" i="7" a="1"/>
  <c r="AL55" i="7" s="1"/>
  <c r="AN55" i="7" a="1"/>
  <c r="AN55" i="7" s="1"/>
  <c r="P55" i="7" a="1"/>
  <c r="P55" i="7" s="1"/>
  <c r="BC681" i="5"/>
  <c r="BJ617" i="5"/>
  <c r="BI766" i="5" a="1"/>
  <c r="BI766" i="5" s="1"/>
  <c r="BI726" i="5" a="1"/>
  <c r="BI726" i="5" s="1"/>
  <c r="BI746" i="5" a="1"/>
  <c r="BI746" i="5" s="1"/>
  <c r="BK618" i="5" l="1"/>
  <c r="BJ727" i="5" a="1"/>
  <c r="BJ727" i="5" s="1"/>
  <c r="BJ747" i="5" a="1"/>
  <c r="BJ747" i="5" s="1"/>
  <c r="BJ767" i="5" a="1"/>
  <c r="BJ767" i="5" s="1"/>
  <c r="BO753" i="5" a="1"/>
  <c r="BO753" i="5" s="1"/>
  <c r="BP624" i="5"/>
  <c r="BD640" i="5"/>
  <c r="BD642" i="5" s="1"/>
  <c r="BD647" i="5" s="1"/>
  <c r="BD646" i="5" s="1"/>
  <c r="BD607" i="5"/>
  <c r="BD604" i="5"/>
  <c r="BD631" i="5"/>
  <c r="BD661" i="5"/>
  <c r="BD659" i="5" s="1"/>
  <c r="BD606" i="5"/>
  <c r="BD639" i="5"/>
  <c r="BC690" i="5"/>
  <c r="BC715" i="5" s="1"/>
  <c r="BC779" i="5" s="1"/>
  <c r="BC778" i="5" s="1"/>
  <c r="BF612" i="5"/>
  <c r="BE761" i="5" a="1"/>
  <c r="BE761" i="5" s="1"/>
  <c r="BE721" i="5" a="1"/>
  <c r="BE721" i="5" s="1"/>
  <c r="BE660" i="5"/>
  <c r="BE741" i="5" a="1"/>
  <c r="BE741" i="5" s="1"/>
  <c r="BD653" i="5" l="1"/>
  <c r="BD654" i="5"/>
  <c r="BD666" i="5"/>
  <c r="BD665" i="5"/>
  <c r="BD664" i="5"/>
  <c r="BD663" i="5" s="1"/>
  <c r="BD662" i="5"/>
  <c r="BP754" i="5" a="1"/>
  <c r="BP754" i="5" s="1"/>
  <c r="BD632" i="5"/>
  <c r="BD649" i="5"/>
  <c r="BG613" i="5"/>
  <c r="BF762" i="5" a="1"/>
  <c r="BF762" i="5" s="1"/>
  <c r="BF722" i="5" a="1"/>
  <c r="BF722" i="5" s="1"/>
  <c r="BF742" i="5" a="1"/>
  <c r="BF742" i="5" s="1"/>
  <c r="BL619" i="5"/>
  <c r="BK768" i="5" a="1"/>
  <c r="BK768" i="5" s="1"/>
  <c r="BK748" i="5" a="1"/>
  <c r="BK748" i="5" s="1"/>
  <c r="BK728" i="5" a="1"/>
  <c r="BK728" i="5" s="1"/>
  <c r="BH614" i="5" l="1"/>
  <c r="BG723" i="5" a="1"/>
  <c r="BG723" i="5" s="1"/>
  <c r="BG743" i="5" a="1"/>
  <c r="BG743" i="5" s="1"/>
  <c r="BG763" i="5" a="1"/>
  <c r="BG763" i="5" s="1"/>
  <c r="BM620" i="5"/>
  <c r="BL729" i="5" a="1"/>
  <c r="BL729" i="5" s="1"/>
  <c r="BL749" i="5" a="1"/>
  <c r="BL749" i="5" s="1"/>
  <c r="BD650" i="5"/>
  <c r="BE641" i="5"/>
  <c r="BE24" i="5" a="1"/>
  <c r="BE24" i="5" s="1"/>
  <c r="BE25" i="5" s="1"/>
  <c r="BD673" i="5"/>
  <c r="BD687" i="5" s="1"/>
  <c r="BE602" i="5" l="1"/>
  <c r="BF20" i="5"/>
  <c r="BN621" i="5"/>
  <c r="BM750" i="5" a="1"/>
  <c r="BM750" i="5" s="1"/>
  <c r="BM730" i="5" a="1"/>
  <c r="BM730" i="5" s="1"/>
  <c r="BD677" i="5"/>
  <c r="BD686" i="5"/>
  <c r="BD685" i="5" s="1"/>
  <c r="BI615" i="5"/>
  <c r="BH744" i="5" a="1"/>
  <c r="BH744" i="5" s="1"/>
  <c r="BH724" i="5" a="1"/>
  <c r="BH724" i="5" s="1"/>
  <c r="BH764" i="5" a="1"/>
  <c r="BH764" i="5" s="1"/>
  <c r="BH688" i="5"/>
  <c r="BO622" i="5" l="1"/>
  <c r="BD54" i="7" a="1"/>
  <c r="BD54" i="7" s="1"/>
  <c r="BF54" i="7" a="1"/>
  <c r="BF54" i="7" s="1"/>
  <c r="BC54" i="7" a="1"/>
  <c r="BC54" i="7" s="1"/>
  <c r="BN731" i="5" a="1"/>
  <c r="BN731" i="5" s="1"/>
  <c r="BN751" i="5" a="1"/>
  <c r="BN751" i="5" s="1"/>
  <c r="BE54" i="7" a="1"/>
  <c r="BE54" i="7" s="1"/>
  <c r="BH54" i="7" a="1"/>
  <c r="BH54" i="7" s="1"/>
  <c r="BG54" i="7" a="1"/>
  <c r="BG54" i="7" s="1"/>
  <c r="AP54" i="7" a="1"/>
  <c r="AP54" i="7" s="1"/>
  <c r="BL54" i="7" a="1"/>
  <c r="BL54" i="7" s="1"/>
  <c r="L54" i="7" a="1"/>
  <c r="L54" i="7" s="1"/>
  <c r="AE54" i="7" a="1"/>
  <c r="AE54" i="7" s="1"/>
  <c r="AG54" i="7" a="1"/>
  <c r="AG54" i="7" s="1"/>
  <c r="AU54" i="7" a="1"/>
  <c r="AU54" i="7" s="1"/>
  <c r="O54" i="7" a="1"/>
  <c r="O54" i="7" s="1"/>
  <c r="AC54" i="7" a="1"/>
  <c r="AC54" i="7" s="1"/>
  <c r="Y54" i="7" a="1"/>
  <c r="Y54" i="7" s="1"/>
  <c r="AJ54" i="7" a="1"/>
  <c r="AJ54" i="7" s="1"/>
  <c r="AQ54" i="7" a="1"/>
  <c r="AQ54" i="7" s="1"/>
  <c r="AR54" i="7" a="1"/>
  <c r="AR54" i="7" s="1"/>
  <c r="R54" i="7" a="1"/>
  <c r="R54" i="7" s="1"/>
  <c r="Z54" i="7" a="1"/>
  <c r="Z54" i="7" s="1"/>
  <c r="AZ54" i="7" a="1"/>
  <c r="AZ54" i="7" s="1"/>
  <c r="BJ54" i="7" a="1"/>
  <c r="BJ54" i="7" s="1"/>
  <c r="AA54" i="7" a="1"/>
  <c r="AA54" i="7" s="1"/>
  <c r="AY54" i="7" a="1"/>
  <c r="AY54" i="7" s="1"/>
  <c r="AB54" i="7" a="1"/>
  <c r="AB54" i="7" s="1"/>
  <c r="U54" i="7" a="1"/>
  <c r="U54" i="7" s="1"/>
  <c r="Q54" i="7" a="1"/>
  <c r="Q54" i="7" s="1"/>
  <c r="N54" i="7" a="1"/>
  <c r="N54" i="7" s="1"/>
  <c r="H54" i="7" a="1"/>
  <c r="H54" i="7" s="1"/>
  <c r="J54" i="7" a="1"/>
  <c r="J54" i="7" s="1"/>
  <c r="S54" i="7" a="1"/>
  <c r="S54" i="7" s="1"/>
  <c r="X54" i="7" a="1"/>
  <c r="X54" i="7" s="1"/>
  <c r="BK54" i="7" a="1"/>
  <c r="BK54" i="7" s="1"/>
  <c r="F54" i="7" a="1"/>
  <c r="F54" i="7" s="1"/>
  <c r="BI54" i="7" a="1"/>
  <c r="BI54" i="7" s="1"/>
  <c r="W54" i="7" a="1"/>
  <c r="W54" i="7" s="1"/>
  <c r="AS54" i="7" a="1"/>
  <c r="AS54" i="7" s="1"/>
  <c r="G54" i="7" a="1"/>
  <c r="G54" i="7" s="1"/>
  <c r="AH54" i="7" a="1"/>
  <c r="AH54" i="7" s="1"/>
  <c r="AO54" i="7" a="1"/>
  <c r="AO54" i="7" s="1"/>
  <c r="K54" i="7" a="1"/>
  <c r="K54" i="7" s="1"/>
  <c r="T54" i="7" a="1"/>
  <c r="T54" i="7" s="1"/>
  <c r="P54" i="7" a="1"/>
  <c r="P54" i="7" s="1"/>
  <c r="AW54" i="7" a="1"/>
  <c r="AW54" i="7" s="1"/>
  <c r="AN54" i="7" a="1"/>
  <c r="AN54" i="7" s="1"/>
  <c r="AL54" i="7" a="1"/>
  <c r="AL54" i="7" s="1"/>
  <c r="AF54" i="7" a="1"/>
  <c r="AF54" i="7" s="1"/>
  <c r="AT54" i="7" a="1"/>
  <c r="AT54" i="7" s="1"/>
  <c r="AV54" i="7" a="1"/>
  <c r="AV54" i="7" s="1"/>
  <c r="AM54" i="7" a="1"/>
  <c r="AM54" i="7" s="1"/>
  <c r="BA54" i="7" a="1"/>
  <c r="BA54" i="7" s="1"/>
  <c r="I54" i="7" a="1"/>
  <c r="I54" i="7" s="1"/>
  <c r="AD54" i="7" a="1"/>
  <c r="AD54" i="7" s="1"/>
  <c r="BB54" i="7" a="1"/>
  <c r="BB54" i="7" s="1"/>
  <c r="M54" i="7" a="1"/>
  <c r="M54" i="7" s="1"/>
  <c r="V54" i="7" a="1"/>
  <c r="V54" i="7" s="1"/>
  <c r="AI54" i="7" a="1"/>
  <c r="AI54" i="7" s="1"/>
  <c r="AX54" i="7" a="1"/>
  <c r="AX54" i="7" s="1"/>
  <c r="E54" i="7" a="1"/>
  <c r="E54" i="7" s="1"/>
  <c r="AK54" i="7" a="1"/>
  <c r="AK54" i="7" s="1"/>
  <c r="BD684" i="5"/>
  <c r="BD683" i="5" s="1"/>
  <c r="BJ616" i="5"/>
  <c r="BI725" i="5" a="1"/>
  <c r="BI725" i="5" s="1"/>
  <c r="BI745" i="5" a="1"/>
  <c r="BI745" i="5" s="1"/>
  <c r="BI765" i="5" a="1"/>
  <c r="BI765" i="5" s="1"/>
  <c r="BE610" i="5"/>
  <c r="BE629" i="5"/>
  <c r="BE635" i="5" s="1"/>
  <c r="BK617" i="5" l="1"/>
  <c r="BJ726" i="5" a="1"/>
  <c r="BJ726" i="5" s="1"/>
  <c r="BJ766" i="5" a="1"/>
  <c r="BJ766" i="5" s="1"/>
  <c r="BJ746" i="5" a="1"/>
  <c r="BJ746" i="5" s="1"/>
  <c r="BF611" i="5"/>
  <c r="BE639" i="5"/>
  <c r="BE740" i="5" a="1"/>
  <c r="BE740" i="5" s="1"/>
  <c r="BE756" i="5" s="1"/>
  <c r="BE757" i="5" s="1"/>
  <c r="BE720" i="5" a="1"/>
  <c r="BE720" i="5" s="1"/>
  <c r="BE736" i="5" s="1"/>
  <c r="BE737" i="5" s="1"/>
  <c r="BE775" i="5" s="1" a="1"/>
  <c r="BE775" i="5" s="1"/>
  <c r="BE603" i="5" a="1"/>
  <c r="BE603" i="5" s="1"/>
  <c r="BE760" i="5" a="1"/>
  <c r="BE760" i="5" s="1"/>
  <c r="BE770" i="5" s="1"/>
  <c r="BE771" i="5" s="1"/>
  <c r="BD681" i="5"/>
  <c r="BP623" i="5"/>
  <c r="BO752" i="5" a="1"/>
  <c r="BO752" i="5" s="1"/>
  <c r="BD690" i="5" l="1"/>
  <c r="BD715" i="5" s="1"/>
  <c r="BD779" i="5" s="1"/>
  <c r="BD778" i="5" s="1"/>
  <c r="BP753" i="5" a="1"/>
  <c r="BP753" i="5" s="1"/>
  <c r="BQ624" i="5"/>
  <c r="BE653" i="5"/>
  <c r="BE654" i="5"/>
  <c r="BE666" i="5"/>
  <c r="BE665" i="5"/>
  <c r="BE664" i="5"/>
  <c r="BE662" i="5"/>
  <c r="BG612" i="5"/>
  <c r="BF741" i="5" a="1"/>
  <c r="BF741" i="5" s="1"/>
  <c r="BF761" i="5" a="1"/>
  <c r="BF761" i="5" s="1"/>
  <c r="BF660" i="5"/>
  <c r="BF721" i="5" a="1"/>
  <c r="BF721" i="5" s="1"/>
  <c r="BE640" i="5"/>
  <c r="BE642" i="5" s="1"/>
  <c r="BE647" i="5" s="1"/>
  <c r="BE646" i="5" s="1"/>
  <c r="BE607" i="5"/>
  <c r="BE604" i="5"/>
  <c r="BE631" i="5"/>
  <c r="BE661" i="5"/>
  <c r="BE659" i="5" s="1"/>
  <c r="BE606" i="5"/>
  <c r="BL618" i="5"/>
  <c r="BK747" i="5" a="1"/>
  <c r="BK747" i="5" s="1"/>
  <c r="BK727" i="5" a="1"/>
  <c r="BK727" i="5" s="1"/>
  <c r="BK767" i="5" a="1"/>
  <c r="BK767" i="5" s="1"/>
  <c r="BH613" i="5" l="1"/>
  <c r="BG762" i="5" a="1"/>
  <c r="BG762" i="5" s="1"/>
  <c r="BG742" i="5" a="1"/>
  <c r="BG742" i="5" s="1"/>
  <c r="BG722" i="5" a="1"/>
  <c r="BG722" i="5" s="1"/>
  <c r="BE663" i="5"/>
  <c r="BE632" i="5"/>
  <c r="BE649" i="5"/>
  <c r="BE673" i="5"/>
  <c r="BE687" i="5" s="1"/>
  <c r="BQ754" i="5" a="1"/>
  <c r="BQ754" i="5" s="1"/>
  <c r="BM619" i="5"/>
  <c r="BL748" i="5" a="1"/>
  <c r="BL748" i="5" s="1"/>
  <c r="BL768" i="5" a="1"/>
  <c r="BL768" i="5" s="1"/>
  <c r="BL728" i="5" a="1"/>
  <c r="BL728" i="5" s="1"/>
  <c r="BE650" i="5" l="1"/>
  <c r="BF641" i="5"/>
  <c r="BF24" i="5" a="1"/>
  <c r="BF24" i="5" s="1"/>
  <c r="BF25" i="5" s="1"/>
  <c r="BI614" i="5"/>
  <c r="BH723" i="5" a="1"/>
  <c r="BH723" i="5" s="1"/>
  <c r="BH743" i="5" a="1"/>
  <c r="BH743" i="5" s="1"/>
  <c r="BH763" i="5" a="1"/>
  <c r="BH763" i="5" s="1"/>
  <c r="BN620" i="5"/>
  <c r="BM749" i="5" a="1"/>
  <c r="BM749" i="5" s="1"/>
  <c r="BM729" i="5" a="1"/>
  <c r="BM729" i="5" s="1"/>
  <c r="BF602" i="5" l="1"/>
  <c r="BG20" i="5"/>
  <c r="BJ615" i="5"/>
  <c r="BI688" i="5"/>
  <c r="BI724" i="5" a="1"/>
  <c r="BI724" i="5" s="1"/>
  <c r="BI764" i="5" a="1"/>
  <c r="BI764" i="5" s="1"/>
  <c r="BI744" i="5" a="1"/>
  <c r="BI744" i="5" s="1"/>
  <c r="BO621" i="5"/>
  <c r="BN730" i="5" a="1"/>
  <c r="BN730" i="5" s="1"/>
  <c r="BN750" i="5" a="1"/>
  <c r="BN750" i="5" s="1"/>
  <c r="BF53" i="7" a="1"/>
  <c r="BF53" i="7" s="1"/>
  <c r="BE53" i="7" a="1"/>
  <c r="BE53" i="7" s="1"/>
  <c r="BG53" i="7" a="1"/>
  <c r="BG53" i="7" s="1"/>
  <c r="BH53" i="7" a="1"/>
  <c r="BH53" i="7" s="1"/>
  <c r="K53" i="7" a="1"/>
  <c r="K53" i="7" s="1"/>
  <c r="BK53" i="7" a="1"/>
  <c r="BK53" i="7" s="1"/>
  <c r="AC53" i="7" a="1"/>
  <c r="AC53" i="7" s="1"/>
  <c r="E53" i="7" a="1"/>
  <c r="E53" i="7" s="1"/>
  <c r="AQ53" i="7" a="1"/>
  <c r="AQ53" i="7" s="1"/>
  <c r="BI53" i="7" a="1"/>
  <c r="BI53" i="7" s="1"/>
  <c r="BJ53" i="7" a="1"/>
  <c r="BJ53" i="7" s="1"/>
  <c r="AV53" i="7" a="1"/>
  <c r="AV53" i="7" s="1"/>
  <c r="I53" i="7" a="1"/>
  <c r="I53" i="7" s="1"/>
  <c r="AS53" i="7" a="1"/>
  <c r="AS53" i="7" s="1"/>
  <c r="AF53" i="7" a="1"/>
  <c r="AF53" i="7" s="1"/>
  <c r="AG53" i="7" a="1"/>
  <c r="AG53" i="7" s="1"/>
  <c r="AP53" i="7" a="1"/>
  <c r="AP53" i="7" s="1"/>
  <c r="Z53" i="7" a="1"/>
  <c r="Z53" i="7" s="1"/>
  <c r="W53" i="7" a="1"/>
  <c r="W53" i="7" s="1"/>
  <c r="AE53" i="7" a="1"/>
  <c r="AE53" i="7" s="1"/>
  <c r="AI53" i="7" a="1"/>
  <c r="AI53" i="7" s="1"/>
  <c r="AU53" i="7" a="1"/>
  <c r="AU53" i="7" s="1"/>
  <c r="BD53" i="7" a="1"/>
  <c r="BD53" i="7" s="1"/>
  <c r="G53" i="7" a="1"/>
  <c r="G53" i="7" s="1"/>
  <c r="P53" i="7" a="1"/>
  <c r="P53" i="7" s="1"/>
  <c r="Q53" i="7" a="1"/>
  <c r="Q53" i="7" s="1"/>
  <c r="AO53" i="7" a="1"/>
  <c r="AO53" i="7" s="1"/>
  <c r="Y53" i="7" a="1"/>
  <c r="Y53" i="7" s="1"/>
  <c r="U53" i="7" a="1"/>
  <c r="U53" i="7" s="1"/>
  <c r="AX53" i="7" a="1"/>
  <c r="AX53" i="7" s="1"/>
  <c r="T53" i="7" a="1"/>
  <c r="T53" i="7" s="1"/>
  <c r="BA53" i="7" a="1"/>
  <c r="BA53" i="7" s="1"/>
  <c r="AT53" i="7" a="1"/>
  <c r="AT53" i="7" s="1"/>
  <c r="AH53" i="7" a="1"/>
  <c r="AH53" i="7" s="1"/>
  <c r="R53" i="7" a="1"/>
  <c r="R53" i="7" s="1"/>
  <c r="AY53" i="7" a="1"/>
  <c r="AY53" i="7" s="1"/>
  <c r="AA53" i="7" a="1"/>
  <c r="AA53" i="7" s="1"/>
  <c r="AK53" i="7" a="1"/>
  <c r="AK53" i="7" s="1"/>
  <c r="N53" i="7" a="1"/>
  <c r="N53" i="7" s="1"/>
  <c r="V53" i="7" a="1"/>
  <c r="V53" i="7" s="1"/>
  <c r="AD53" i="7" a="1"/>
  <c r="AD53" i="7" s="1"/>
  <c r="AR53" i="7" a="1"/>
  <c r="AR53" i="7" s="1"/>
  <c r="AZ53" i="7" a="1"/>
  <c r="AZ53" i="7" s="1"/>
  <c r="BL53" i="7" a="1"/>
  <c r="BL53" i="7" s="1"/>
  <c r="S53" i="7" a="1"/>
  <c r="S53" i="7" s="1"/>
  <c r="J53" i="7" a="1"/>
  <c r="J53" i="7" s="1"/>
  <c r="H53" i="7" a="1"/>
  <c r="H53" i="7" s="1"/>
  <c r="L53" i="7" a="1"/>
  <c r="L53" i="7" s="1"/>
  <c r="X53" i="7" a="1"/>
  <c r="X53" i="7" s="1"/>
  <c r="M53" i="7" a="1"/>
  <c r="M53" i="7" s="1"/>
  <c r="AW53" i="7" a="1"/>
  <c r="AW53" i="7" s="1"/>
  <c r="BC53" i="7" a="1"/>
  <c r="BC53" i="7" s="1"/>
  <c r="AL53" i="7" a="1"/>
  <c r="AL53" i="7" s="1"/>
  <c r="AN53" i="7" a="1"/>
  <c r="AN53" i="7" s="1"/>
  <c r="AJ53" i="7" a="1"/>
  <c r="AJ53" i="7" s="1"/>
  <c r="F53" i="7" a="1"/>
  <c r="F53" i="7" s="1"/>
  <c r="AB53" i="7" a="1"/>
  <c r="AB53" i="7" s="1"/>
  <c r="O53" i="7" a="1"/>
  <c r="O53" i="7" s="1"/>
  <c r="AM53" i="7" a="1"/>
  <c r="AM53" i="7" s="1"/>
  <c r="BB53" i="7" a="1"/>
  <c r="BB53" i="7" s="1"/>
  <c r="BE677" i="5"/>
  <c r="BE686" i="5"/>
  <c r="BE685" i="5" s="1"/>
  <c r="BK616" i="5" l="1"/>
  <c r="BJ765" i="5" a="1"/>
  <c r="BJ765" i="5" s="1"/>
  <c r="BJ745" i="5" a="1"/>
  <c r="BJ745" i="5" s="1"/>
  <c r="BJ725" i="5" a="1"/>
  <c r="BJ725" i="5" s="1"/>
  <c r="BF610" i="5"/>
  <c r="BF629" i="5"/>
  <c r="BF635" i="5" s="1"/>
  <c r="BP622" i="5"/>
  <c r="BO751" i="5" a="1"/>
  <c r="BO751" i="5" s="1"/>
  <c r="BE684" i="5"/>
  <c r="BE683" i="5" s="1"/>
  <c r="BG611" i="5" l="1"/>
  <c r="BF740" i="5" a="1"/>
  <c r="BF740" i="5" s="1"/>
  <c r="BF756" i="5" s="1"/>
  <c r="BF757" i="5" s="1"/>
  <c r="BF603" i="5" a="1"/>
  <c r="BF603" i="5" s="1"/>
  <c r="BF760" i="5" a="1"/>
  <c r="BF760" i="5" s="1"/>
  <c r="BF770" i="5" s="1"/>
  <c r="BF771" i="5" s="1"/>
  <c r="BF720" i="5" a="1"/>
  <c r="BF720" i="5" s="1"/>
  <c r="BF736" i="5" s="1"/>
  <c r="BF737" i="5" s="1"/>
  <c r="BF775" i="5" s="1" a="1"/>
  <c r="BF775" i="5" s="1"/>
  <c r="BF639" i="5"/>
  <c r="BQ623" i="5"/>
  <c r="BP752" i="5" a="1"/>
  <c r="BP752" i="5" s="1"/>
  <c r="BE681" i="5"/>
  <c r="BL617" i="5"/>
  <c r="BK766" i="5" a="1"/>
  <c r="BK766" i="5" s="1"/>
  <c r="BK746" i="5" a="1"/>
  <c r="BK746" i="5" s="1"/>
  <c r="BK726" i="5" a="1"/>
  <c r="BK726" i="5" s="1"/>
  <c r="BQ753" i="5" l="1" a="1"/>
  <c r="BQ753" i="5" s="1"/>
  <c r="BR624" i="5"/>
  <c r="BF653" i="5"/>
  <c r="BF654" i="5"/>
  <c r="BF666" i="5"/>
  <c r="BF665" i="5"/>
  <c r="BF664" i="5"/>
  <c r="BF662" i="5"/>
  <c r="BM618" i="5"/>
  <c r="BL747" i="5" a="1"/>
  <c r="BL747" i="5" s="1"/>
  <c r="BL727" i="5" a="1"/>
  <c r="BL727" i="5" s="1"/>
  <c r="BL767" i="5" a="1"/>
  <c r="BL767" i="5" s="1"/>
  <c r="BF640" i="5"/>
  <c r="BF642" i="5" s="1"/>
  <c r="BF647" i="5" s="1"/>
  <c r="BF646" i="5" s="1"/>
  <c r="BF604" i="5"/>
  <c r="BF607" i="5"/>
  <c r="BF631" i="5"/>
  <c r="BF661" i="5"/>
  <c r="BF659" i="5" s="1"/>
  <c r="BF606" i="5"/>
  <c r="BE690" i="5"/>
  <c r="BE715" i="5" s="1"/>
  <c r="BE779" i="5" s="1"/>
  <c r="BE778" i="5" s="1"/>
  <c r="BH612" i="5"/>
  <c r="BG721" i="5" a="1"/>
  <c r="BG721" i="5" s="1"/>
  <c r="BG761" i="5" a="1"/>
  <c r="BG761" i="5" s="1"/>
  <c r="BG741" i="5" a="1"/>
  <c r="BG741" i="5" s="1"/>
  <c r="BG660" i="5"/>
  <c r="BF663" i="5" l="1"/>
  <c r="BF673" i="5"/>
  <c r="BF687" i="5" s="1"/>
  <c r="BI613" i="5"/>
  <c r="BH762" i="5" a="1"/>
  <c r="BH762" i="5" s="1"/>
  <c r="BH742" i="5" a="1"/>
  <c r="BH742" i="5" s="1"/>
  <c r="BH722" i="5" a="1"/>
  <c r="BH722" i="5" s="1"/>
  <c r="BR754" i="5" a="1"/>
  <c r="BR754" i="5" s="1"/>
  <c r="BF632" i="5"/>
  <c r="BF649" i="5"/>
  <c r="BN619" i="5"/>
  <c r="BM728" i="5" a="1"/>
  <c r="BM728" i="5" s="1"/>
  <c r="BM768" i="5" a="1"/>
  <c r="BM768" i="5" s="1"/>
  <c r="BM748" i="5" a="1"/>
  <c r="BM748" i="5" s="1"/>
  <c r="BJ614" i="5" l="1"/>
  <c r="BI723" i="5" a="1"/>
  <c r="BI723" i="5" s="1"/>
  <c r="BI763" i="5" a="1"/>
  <c r="BI763" i="5" s="1"/>
  <c r="BI743" i="5" a="1"/>
  <c r="BI743" i="5" s="1"/>
  <c r="BO620" i="5"/>
  <c r="BD52" i="7" a="1"/>
  <c r="BD52" i="7" s="1"/>
  <c r="BN749" i="5" a="1"/>
  <c r="BN749" i="5" s="1"/>
  <c r="BN729" i="5" a="1"/>
  <c r="BN729" i="5" s="1"/>
  <c r="BF52" i="7" a="1"/>
  <c r="BF52" i="7" s="1"/>
  <c r="BI52" i="7" a="1"/>
  <c r="BI52" i="7" s="1"/>
  <c r="BG52" i="7" a="1"/>
  <c r="BG52" i="7" s="1"/>
  <c r="BE52" i="7" a="1"/>
  <c r="BE52" i="7" s="1"/>
  <c r="BH52" i="7" a="1"/>
  <c r="BH52" i="7" s="1"/>
  <c r="AW52" i="7" a="1"/>
  <c r="AW52" i="7" s="1"/>
  <c r="AV52" i="7" a="1"/>
  <c r="AV52" i="7" s="1"/>
  <c r="AP52" i="7" a="1"/>
  <c r="AP52" i="7" s="1"/>
  <c r="S52" i="7" a="1"/>
  <c r="S52" i="7" s="1"/>
  <c r="BA52" i="7" a="1"/>
  <c r="BA52" i="7" s="1"/>
  <c r="AA52" i="7" a="1"/>
  <c r="AA52" i="7" s="1"/>
  <c r="M52" i="7" a="1"/>
  <c r="M52" i="7" s="1"/>
  <c r="AC52" i="7" a="1"/>
  <c r="AC52" i="7" s="1"/>
  <c r="W52" i="7" a="1"/>
  <c r="W52" i="7" s="1"/>
  <c r="AM52" i="7" a="1"/>
  <c r="AM52" i="7" s="1"/>
  <c r="AS52" i="7" a="1"/>
  <c r="AS52" i="7" s="1"/>
  <c r="AF52" i="7" a="1"/>
  <c r="AF52" i="7" s="1"/>
  <c r="AL52" i="7" a="1"/>
  <c r="AL52" i="7" s="1"/>
  <c r="AY52" i="7" a="1"/>
  <c r="AY52" i="7" s="1"/>
  <c r="G52" i="7" a="1"/>
  <c r="G52" i="7" s="1"/>
  <c r="O52" i="7" a="1"/>
  <c r="O52" i="7" s="1"/>
  <c r="U52" i="7" a="1"/>
  <c r="U52" i="7" s="1"/>
  <c r="AT52" i="7" a="1"/>
  <c r="AT52" i="7" s="1"/>
  <c r="L52" i="7" a="1"/>
  <c r="L52" i="7" s="1"/>
  <c r="R52" i="7" a="1"/>
  <c r="R52" i="7" s="1"/>
  <c r="AJ52" i="7" a="1"/>
  <c r="AJ52" i="7" s="1"/>
  <c r="I52" i="7" a="1"/>
  <c r="I52" i="7" s="1"/>
  <c r="AE52" i="7" a="1"/>
  <c r="AE52" i="7" s="1"/>
  <c r="AR52" i="7" a="1"/>
  <c r="AR52" i="7" s="1"/>
  <c r="Z52" i="7" a="1"/>
  <c r="Z52" i="7" s="1"/>
  <c r="BJ52" i="7" a="1"/>
  <c r="BJ52" i="7" s="1"/>
  <c r="J52" i="7" a="1"/>
  <c r="J52" i="7" s="1"/>
  <c r="N52" i="7" a="1"/>
  <c r="N52" i="7" s="1"/>
  <c r="V52" i="7" a="1"/>
  <c r="V52" i="7" s="1"/>
  <c r="H52" i="7" a="1"/>
  <c r="H52" i="7" s="1"/>
  <c r="AO52" i="7" a="1"/>
  <c r="AO52" i="7" s="1"/>
  <c r="AZ52" i="7" a="1"/>
  <c r="AZ52" i="7" s="1"/>
  <c r="T52" i="7" a="1"/>
  <c r="T52" i="7" s="1"/>
  <c r="AX52" i="7" a="1"/>
  <c r="AX52" i="7" s="1"/>
  <c r="AD52" i="7" a="1"/>
  <c r="AD52" i="7" s="1"/>
  <c r="AN52" i="7" a="1"/>
  <c r="AN52" i="7" s="1"/>
  <c r="Y52" i="7" a="1"/>
  <c r="Y52" i="7" s="1"/>
  <c r="AI52" i="7" a="1"/>
  <c r="AI52" i="7" s="1"/>
  <c r="X52" i="7" a="1"/>
  <c r="X52" i="7" s="1"/>
  <c r="F52" i="7" a="1"/>
  <c r="F52" i="7" s="1"/>
  <c r="AG52" i="7" a="1"/>
  <c r="AG52" i="7" s="1"/>
  <c r="BL52" i="7" a="1"/>
  <c r="BL52" i="7" s="1"/>
  <c r="BC52" i="7" a="1"/>
  <c r="BC52" i="7" s="1"/>
  <c r="BB52" i="7" a="1"/>
  <c r="BB52" i="7" s="1"/>
  <c r="P52" i="7" a="1"/>
  <c r="P52" i="7" s="1"/>
  <c r="AH52" i="7" a="1"/>
  <c r="AH52" i="7" s="1"/>
  <c r="Q52" i="7" a="1"/>
  <c r="Q52" i="7" s="1"/>
  <c r="AK52" i="7" a="1"/>
  <c r="AK52" i="7" s="1"/>
  <c r="AQ52" i="7" a="1"/>
  <c r="AQ52" i="7" s="1"/>
  <c r="AB52" i="7" a="1"/>
  <c r="AB52" i="7" s="1"/>
  <c r="K52" i="7" a="1"/>
  <c r="K52" i="7" s="1"/>
  <c r="BK52" i="7" a="1"/>
  <c r="BK52" i="7" s="1"/>
  <c r="AU52" i="7" a="1"/>
  <c r="AU52" i="7" s="1"/>
  <c r="E52" i="7" a="1"/>
  <c r="E52" i="7" s="1"/>
  <c r="BG641" i="5"/>
  <c r="BG24" i="5" a="1"/>
  <c r="BG24" i="5" s="1"/>
  <c r="BG25" i="5" s="1"/>
  <c r="BF650" i="5"/>
  <c r="BF677" i="5" l="1"/>
  <c r="BF686" i="5"/>
  <c r="BF685" i="5" s="1"/>
  <c r="BP621" i="5"/>
  <c r="BO750" i="5" a="1"/>
  <c r="BO750" i="5" s="1"/>
  <c r="BG602" i="5"/>
  <c r="BH20" i="5"/>
  <c r="BK615" i="5"/>
  <c r="BJ744" i="5" a="1"/>
  <c r="BJ744" i="5" s="1"/>
  <c r="BJ724" i="5" a="1"/>
  <c r="BJ724" i="5" s="1"/>
  <c r="BJ688" i="5"/>
  <c r="BJ764" i="5" a="1"/>
  <c r="BJ764" i="5" s="1"/>
  <c r="BQ622" i="5" l="1"/>
  <c r="BP751" i="5" a="1"/>
  <c r="BP751" i="5" s="1"/>
  <c r="BG610" i="5"/>
  <c r="BG629" i="5"/>
  <c r="BG635" i="5" s="1"/>
  <c r="BL616" i="5"/>
  <c r="BK745" i="5" a="1"/>
  <c r="BK745" i="5" s="1"/>
  <c r="BK765" i="5" a="1"/>
  <c r="BK765" i="5" s="1"/>
  <c r="BK725" i="5" a="1"/>
  <c r="BK725" i="5" s="1"/>
  <c r="BF684" i="5"/>
  <c r="BF683" i="5" s="1"/>
  <c r="BM617" i="5" l="1"/>
  <c r="BL746" i="5" a="1"/>
  <c r="BL746" i="5" s="1"/>
  <c r="BL726" i="5" a="1"/>
  <c r="BL726" i="5" s="1"/>
  <c r="BL766" i="5" a="1"/>
  <c r="BL766" i="5" s="1"/>
  <c r="BH611" i="5"/>
  <c r="BG760" i="5" a="1"/>
  <c r="BG760" i="5" s="1"/>
  <c r="BG770" i="5" s="1"/>
  <c r="BG771" i="5" s="1"/>
  <c r="BG720" i="5" a="1"/>
  <c r="BG720" i="5" s="1"/>
  <c r="BG736" i="5" s="1"/>
  <c r="BG737" i="5" s="1"/>
  <c r="BG775" i="5" s="1" a="1"/>
  <c r="BG775" i="5" s="1"/>
  <c r="BG639" i="5"/>
  <c r="BG603" i="5" a="1"/>
  <c r="BG603" i="5" s="1"/>
  <c r="BG740" i="5" a="1"/>
  <c r="BG740" i="5" s="1"/>
  <c r="BG756" i="5" s="1"/>
  <c r="BG757" i="5" s="1"/>
  <c r="BF681" i="5"/>
  <c r="BR623" i="5"/>
  <c r="BQ752" i="5" a="1"/>
  <c r="BQ752" i="5" s="1"/>
  <c r="BG653" i="5" l="1"/>
  <c r="BG654" i="5"/>
  <c r="BG665" i="5"/>
  <c r="BG666" i="5"/>
  <c r="BG664" i="5"/>
  <c r="BG663" i="5" s="1"/>
  <c r="BG662" i="5"/>
  <c r="BR753" i="5" a="1"/>
  <c r="BR753" i="5" s="1"/>
  <c r="BS624" i="5"/>
  <c r="BF690" i="5"/>
  <c r="BF715" i="5" s="1"/>
  <c r="BF779" i="5" s="1"/>
  <c r="BF778" i="5" s="1"/>
  <c r="BI612" i="5"/>
  <c r="BH721" i="5" a="1"/>
  <c r="BH721" i="5" s="1"/>
  <c r="BH660" i="5"/>
  <c r="BH741" i="5" a="1"/>
  <c r="BH741" i="5" s="1"/>
  <c r="BH761" i="5" a="1"/>
  <c r="BH761" i="5" s="1"/>
  <c r="BG604" i="5"/>
  <c r="BG607" i="5"/>
  <c r="BG640" i="5"/>
  <c r="BG642" i="5" s="1"/>
  <c r="BG647" i="5" s="1"/>
  <c r="BG646" i="5" s="1"/>
  <c r="BG631" i="5"/>
  <c r="BG661" i="5"/>
  <c r="BG659" i="5" s="1"/>
  <c r="BG606" i="5"/>
  <c r="BN618" i="5"/>
  <c r="BM767" i="5" a="1"/>
  <c r="BM767" i="5" s="1"/>
  <c r="BM727" i="5" a="1"/>
  <c r="BM727" i="5" s="1"/>
  <c r="BM747" i="5" a="1"/>
  <c r="BM747" i="5" s="1"/>
  <c r="BO619" i="5" l="1"/>
  <c r="BN728" i="5" a="1"/>
  <c r="BN728" i="5" s="1"/>
  <c r="BN748" i="5" a="1"/>
  <c r="BN748" i="5" s="1"/>
  <c r="BN768" i="5" a="1"/>
  <c r="BN768" i="5" s="1"/>
  <c r="BF51" i="7" a="1"/>
  <c r="BF51" i="7" s="1"/>
  <c r="BE51" i="7" a="1"/>
  <c r="BE51" i="7" s="1"/>
  <c r="BH51" i="7" a="1"/>
  <c r="BH51" i="7" s="1"/>
  <c r="BG51" i="7" a="1"/>
  <c r="BG51" i="7" s="1"/>
  <c r="AH51" i="7" a="1"/>
  <c r="AH51" i="7" s="1"/>
  <c r="S51" i="7" a="1"/>
  <c r="S51" i="7" s="1"/>
  <c r="BB51" i="7" a="1"/>
  <c r="BB51" i="7" s="1"/>
  <c r="AY51" i="7" a="1"/>
  <c r="AY51" i="7" s="1"/>
  <c r="M51" i="7" a="1"/>
  <c r="M51" i="7" s="1"/>
  <c r="O51" i="7" a="1"/>
  <c r="O51" i="7" s="1"/>
  <c r="AO51" i="7" a="1"/>
  <c r="AO51" i="7" s="1"/>
  <c r="AG51" i="7" a="1"/>
  <c r="AG51" i="7" s="1"/>
  <c r="H51" i="7" a="1"/>
  <c r="H51" i="7" s="1"/>
  <c r="Y51" i="7" a="1"/>
  <c r="Y51" i="7" s="1"/>
  <c r="W51" i="7" a="1"/>
  <c r="W51" i="7" s="1"/>
  <c r="AM51" i="7" a="1"/>
  <c r="AM51" i="7" s="1"/>
  <c r="K51" i="7" a="1"/>
  <c r="K51" i="7" s="1"/>
  <c r="F51" i="7" a="1"/>
  <c r="F51" i="7" s="1"/>
  <c r="N51" i="7" a="1"/>
  <c r="N51" i="7" s="1"/>
  <c r="L51" i="7" a="1"/>
  <c r="L51" i="7" s="1"/>
  <c r="Z51" i="7" a="1"/>
  <c r="Z51" i="7" s="1"/>
  <c r="AD51" i="7" a="1"/>
  <c r="AD51" i="7" s="1"/>
  <c r="AC51" i="7" a="1"/>
  <c r="AC51" i="7" s="1"/>
  <c r="BK51" i="7" a="1"/>
  <c r="BK51" i="7" s="1"/>
  <c r="AL51" i="7" a="1"/>
  <c r="AL51" i="7" s="1"/>
  <c r="I51" i="7" a="1"/>
  <c r="I51" i="7" s="1"/>
  <c r="AZ51" i="7" a="1"/>
  <c r="AZ51" i="7" s="1"/>
  <c r="AN51" i="7" a="1"/>
  <c r="AN51" i="7" s="1"/>
  <c r="AF51" i="7" a="1"/>
  <c r="AF51" i="7" s="1"/>
  <c r="AB51" i="7" a="1"/>
  <c r="AB51" i="7" s="1"/>
  <c r="BL51" i="7" a="1"/>
  <c r="BL51" i="7" s="1"/>
  <c r="P51" i="7" a="1"/>
  <c r="P51" i="7" s="1"/>
  <c r="V51" i="7" a="1"/>
  <c r="V51" i="7" s="1"/>
  <c r="BA51" i="7" a="1"/>
  <c r="BA51" i="7" s="1"/>
  <c r="AK51" i="7" a="1"/>
  <c r="AK51" i="7" s="1"/>
  <c r="AI51" i="7" a="1"/>
  <c r="AI51" i="7" s="1"/>
  <c r="AP51" i="7" a="1"/>
  <c r="AP51" i="7" s="1"/>
  <c r="AJ51" i="7" a="1"/>
  <c r="AJ51" i="7" s="1"/>
  <c r="AS51" i="7" a="1"/>
  <c r="AS51" i="7" s="1"/>
  <c r="AR51" i="7" a="1"/>
  <c r="AR51" i="7" s="1"/>
  <c r="X51" i="7" a="1"/>
  <c r="X51" i="7" s="1"/>
  <c r="AU51" i="7" a="1"/>
  <c r="AU51" i="7" s="1"/>
  <c r="AE51" i="7" a="1"/>
  <c r="AE51" i="7" s="1"/>
  <c r="Q51" i="7" a="1"/>
  <c r="Q51" i="7" s="1"/>
  <c r="BI51" i="7" a="1"/>
  <c r="BI51" i="7" s="1"/>
  <c r="AA51" i="7" a="1"/>
  <c r="AA51" i="7" s="1"/>
  <c r="AT51" i="7" a="1"/>
  <c r="AT51" i="7" s="1"/>
  <c r="AW51" i="7" a="1"/>
  <c r="AW51" i="7" s="1"/>
  <c r="T51" i="7" a="1"/>
  <c r="T51" i="7" s="1"/>
  <c r="AQ51" i="7" a="1"/>
  <c r="AQ51" i="7" s="1"/>
  <c r="G51" i="7" a="1"/>
  <c r="G51" i="7" s="1"/>
  <c r="J51" i="7" a="1"/>
  <c r="J51" i="7" s="1"/>
  <c r="BJ51" i="7" a="1"/>
  <c r="BJ51" i="7" s="1"/>
  <c r="AV51" i="7" a="1"/>
  <c r="AV51" i="7" s="1"/>
  <c r="AX51" i="7" a="1"/>
  <c r="AX51" i="7" s="1"/>
  <c r="BD51" i="7" a="1"/>
  <c r="BD51" i="7" s="1"/>
  <c r="E51" i="7" a="1"/>
  <c r="E51" i="7" s="1"/>
  <c r="BC51" i="7" a="1"/>
  <c r="BC51" i="7" s="1"/>
  <c r="U51" i="7" a="1"/>
  <c r="U51" i="7" s="1"/>
  <c r="R51" i="7" a="1"/>
  <c r="R51" i="7" s="1"/>
  <c r="BS754" i="5" a="1"/>
  <c r="BS754" i="5" s="1"/>
  <c r="BG632" i="5"/>
  <c r="BG649" i="5"/>
  <c r="BJ613" i="5"/>
  <c r="BI722" i="5" a="1"/>
  <c r="BI722" i="5" s="1"/>
  <c r="BI742" i="5" a="1"/>
  <c r="BI742" i="5" s="1"/>
  <c r="BI762" i="5" a="1"/>
  <c r="BI762" i="5" s="1"/>
  <c r="BG673" i="5"/>
  <c r="BG687" i="5" s="1"/>
  <c r="BK614" i="5" l="1"/>
  <c r="BJ723" i="5" a="1"/>
  <c r="BJ723" i="5" s="1"/>
  <c r="BJ763" i="5" a="1"/>
  <c r="BJ763" i="5" s="1"/>
  <c r="BJ743" i="5" a="1"/>
  <c r="BJ743" i="5" s="1"/>
  <c r="BG650" i="5"/>
  <c r="BH641" i="5"/>
  <c r="BH24" i="5" a="1"/>
  <c r="BH24" i="5" s="1"/>
  <c r="BH25" i="5" s="1"/>
  <c r="BP620" i="5"/>
  <c r="BO749" i="5" a="1"/>
  <c r="BO749" i="5" s="1"/>
  <c r="BH602" i="5" l="1"/>
  <c r="BI20" i="5"/>
  <c r="BG677" i="5"/>
  <c r="BG686" i="5"/>
  <c r="BG685" i="5" s="1"/>
  <c r="BQ621" i="5"/>
  <c r="BP750" i="5" a="1"/>
  <c r="BP750" i="5" s="1"/>
  <c r="BL615" i="5"/>
  <c r="BK744" i="5" a="1"/>
  <c r="BK744" i="5" s="1"/>
  <c r="BK764" i="5" a="1"/>
  <c r="BK764" i="5" s="1"/>
  <c r="BK724" i="5" a="1"/>
  <c r="BK724" i="5" s="1"/>
  <c r="BK688" i="5"/>
  <c r="BR622" i="5" l="1"/>
  <c r="BQ751" i="5" a="1"/>
  <c r="BQ751" i="5" s="1"/>
  <c r="BG684" i="5"/>
  <c r="BG683" i="5" s="1"/>
  <c r="BM616" i="5"/>
  <c r="BL765" i="5" a="1"/>
  <c r="BL765" i="5" s="1"/>
  <c r="BL725" i="5" a="1"/>
  <c r="BL725" i="5" s="1"/>
  <c r="BL745" i="5" a="1"/>
  <c r="BL745" i="5" s="1"/>
  <c r="BH610" i="5"/>
  <c r="BH629" i="5"/>
  <c r="BH635" i="5" s="1"/>
  <c r="BN617" i="5" l="1"/>
  <c r="BM766" i="5" a="1"/>
  <c r="BM766" i="5" s="1"/>
  <c r="BM746" i="5" a="1"/>
  <c r="BM746" i="5" s="1"/>
  <c r="BM726" i="5" a="1"/>
  <c r="BM726" i="5" s="1"/>
  <c r="BG681" i="5"/>
  <c r="BI611" i="5"/>
  <c r="BH720" i="5" a="1"/>
  <c r="BH720" i="5" s="1"/>
  <c r="BH736" i="5" s="1"/>
  <c r="BH737" i="5" s="1"/>
  <c r="BH775" i="5" s="1" a="1"/>
  <c r="BH775" i="5" s="1"/>
  <c r="BH603" i="5" a="1"/>
  <c r="BH603" i="5" s="1"/>
  <c r="BH740" i="5" a="1"/>
  <c r="BH740" i="5" s="1"/>
  <c r="BH756" i="5" s="1"/>
  <c r="BH757" i="5" s="1"/>
  <c r="BH760" i="5" a="1"/>
  <c r="BH760" i="5" s="1"/>
  <c r="BH770" i="5" s="1"/>
  <c r="BH771" i="5" s="1"/>
  <c r="BS623" i="5"/>
  <c r="BR752" i="5" a="1"/>
  <c r="BR752" i="5" s="1"/>
  <c r="BG690" i="5" l="1"/>
  <c r="BG715" i="5" s="1"/>
  <c r="BG779" i="5" s="1"/>
  <c r="BG778" i="5" s="1"/>
  <c r="BJ612" i="5"/>
  <c r="BI761" i="5" a="1"/>
  <c r="BI761" i="5" s="1"/>
  <c r="BI660" i="5"/>
  <c r="BI741" i="5" a="1"/>
  <c r="BI741" i="5" s="1"/>
  <c r="BI721" i="5" a="1"/>
  <c r="BI721" i="5" s="1"/>
  <c r="BH640" i="5"/>
  <c r="BH642" i="5" s="1"/>
  <c r="BH647" i="5" s="1"/>
  <c r="BH646" i="5" s="1"/>
  <c r="BH604" i="5"/>
  <c r="BH607" i="5"/>
  <c r="BH631" i="5"/>
  <c r="BH661" i="5"/>
  <c r="BH659" i="5" s="1"/>
  <c r="BH606" i="5"/>
  <c r="BS753" i="5" a="1"/>
  <c r="BS753" i="5" s="1"/>
  <c r="BT624" i="5"/>
  <c r="BH639" i="5"/>
  <c r="BO618" i="5"/>
  <c r="BF50" i="7" a="1"/>
  <c r="BF50" i="7" s="1"/>
  <c r="BC50" i="7" a="1"/>
  <c r="BC50" i="7" s="1"/>
  <c r="BN767" i="5" a="1"/>
  <c r="BN767" i="5" s="1"/>
  <c r="BN747" i="5" a="1"/>
  <c r="BN747" i="5" s="1"/>
  <c r="BD50" i="7" a="1"/>
  <c r="BD50" i="7" s="1"/>
  <c r="BN727" i="5" a="1"/>
  <c r="BN727" i="5" s="1"/>
  <c r="BE50" i="7" a="1"/>
  <c r="BE50" i="7" s="1"/>
  <c r="BG50" i="7" a="1"/>
  <c r="BG50" i="7" s="1"/>
  <c r="BH50" i="7" a="1"/>
  <c r="BH50" i="7" s="1"/>
  <c r="N50" i="7" a="1"/>
  <c r="N50" i="7" s="1"/>
  <c r="AZ50" i="7" a="1"/>
  <c r="AZ50" i="7" s="1"/>
  <c r="W50" i="7" a="1"/>
  <c r="W50" i="7" s="1"/>
  <c r="AN50" i="7" a="1"/>
  <c r="AN50" i="7" s="1"/>
  <c r="I50" i="7" a="1"/>
  <c r="I50" i="7" s="1"/>
  <c r="BB50" i="7" a="1"/>
  <c r="BB50" i="7" s="1"/>
  <c r="BJ50" i="7" a="1"/>
  <c r="BJ50" i="7" s="1"/>
  <c r="AL50" i="7" a="1"/>
  <c r="AL50" i="7" s="1"/>
  <c r="AO50" i="7" a="1"/>
  <c r="AO50" i="7" s="1"/>
  <c r="U50" i="7" a="1"/>
  <c r="U50" i="7" s="1"/>
  <c r="AD50" i="7" a="1"/>
  <c r="AD50" i="7" s="1"/>
  <c r="Q50" i="7" a="1"/>
  <c r="Q50" i="7" s="1"/>
  <c r="AQ50" i="7" a="1"/>
  <c r="AQ50" i="7" s="1"/>
  <c r="AK50" i="7" a="1"/>
  <c r="AK50" i="7" s="1"/>
  <c r="AX50" i="7" a="1"/>
  <c r="AX50" i="7" s="1"/>
  <c r="G50" i="7" a="1"/>
  <c r="G50" i="7" s="1"/>
  <c r="AB50" i="7" a="1"/>
  <c r="AB50" i="7" s="1"/>
  <c r="AP50" i="7" a="1"/>
  <c r="AP50" i="7" s="1"/>
  <c r="P50" i="7" a="1"/>
  <c r="P50" i="7" s="1"/>
  <c r="Z50" i="7" a="1"/>
  <c r="Z50" i="7" s="1"/>
  <c r="Y50" i="7" a="1"/>
  <c r="Y50" i="7" s="1"/>
  <c r="R50" i="7" a="1"/>
  <c r="R50" i="7" s="1"/>
  <c r="BI50" i="7" a="1"/>
  <c r="BI50" i="7" s="1"/>
  <c r="E50" i="7" a="1"/>
  <c r="E50" i="7" s="1"/>
  <c r="AC50" i="7" a="1"/>
  <c r="AC50" i="7" s="1"/>
  <c r="J50" i="7" a="1"/>
  <c r="J50" i="7" s="1"/>
  <c r="K50" i="7" a="1"/>
  <c r="K50" i="7" s="1"/>
  <c r="O50" i="7" a="1"/>
  <c r="O50" i="7" s="1"/>
  <c r="BK50" i="7" a="1"/>
  <c r="BK50" i="7" s="1"/>
  <c r="AH50" i="7" a="1"/>
  <c r="AH50" i="7" s="1"/>
  <c r="AV50" i="7" a="1"/>
  <c r="AV50" i="7" s="1"/>
  <c r="BL50" i="7" a="1"/>
  <c r="BL50" i="7" s="1"/>
  <c r="AG50" i="7" a="1"/>
  <c r="AG50" i="7" s="1"/>
  <c r="F50" i="7" a="1"/>
  <c r="F50" i="7" s="1"/>
  <c r="T50" i="7" a="1"/>
  <c r="T50" i="7" s="1"/>
  <c r="AT50" i="7" a="1"/>
  <c r="AT50" i="7" s="1"/>
  <c r="BA50" i="7" a="1"/>
  <c r="BA50" i="7" s="1"/>
  <c r="AF50" i="7" a="1"/>
  <c r="AF50" i="7" s="1"/>
  <c r="AE50" i="7" a="1"/>
  <c r="AE50" i="7" s="1"/>
  <c r="AY50" i="7" a="1"/>
  <c r="AY50" i="7" s="1"/>
  <c r="AR50" i="7" a="1"/>
  <c r="AR50" i="7" s="1"/>
  <c r="AI50" i="7" a="1"/>
  <c r="AI50" i="7" s="1"/>
  <c r="AS50" i="7" a="1"/>
  <c r="AS50" i="7" s="1"/>
  <c r="H50" i="7" a="1"/>
  <c r="H50" i="7" s="1"/>
  <c r="AA50" i="7" a="1"/>
  <c r="AA50" i="7" s="1"/>
  <c r="S50" i="7" a="1"/>
  <c r="S50" i="7" s="1"/>
  <c r="AJ50" i="7" a="1"/>
  <c r="AJ50" i="7" s="1"/>
  <c r="AM50" i="7" a="1"/>
  <c r="AM50" i="7" s="1"/>
  <c r="AW50" i="7" a="1"/>
  <c r="AW50" i="7" s="1"/>
  <c r="L50" i="7" a="1"/>
  <c r="L50" i="7" s="1"/>
  <c r="X50" i="7" a="1"/>
  <c r="X50" i="7" s="1"/>
  <c r="M50" i="7" a="1"/>
  <c r="M50" i="7" s="1"/>
  <c r="AU50" i="7" a="1"/>
  <c r="AU50" i="7" s="1"/>
  <c r="V50" i="7" a="1"/>
  <c r="V50" i="7" s="1"/>
  <c r="BH632" i="5" l="1"/>
  <c r="BH649" i="5"/>
  <c r="BH650" i="5" s="1"/>
  <c r="BP619" i="5"/>
  <c r="BO768" i="5" a="1"/>
  <c r="BO768" i="5" s="1"/>
  <c r="BO748" i="5" a="1"/>
  <c r="BO748" i="5" s="1"/>
  <c r="BK613" i="5"/>
  <c r="BJ722" i="5" a="1"/>
  <c r="BJ722" i="5" s="1"/>
  <c r="BJ762" i="5" a="1"/>
  <c r="BJ762" i="5" s="1"/>
  <c r="BJ742" i="5" a="1"/>
  <c r="BJ742" i="5" s="1"/>
  <c r="BH653" i="5"/>
  <c r="BH654" i="5"/>
  <c r="BH666" i="5"/>
  <c r="BH665" i="5"/>
  <c r="BH664" i="5"/>
  <c r="BH663" i="5" s="1"/>
  <c r="BH662" i="5"/>
  <c r="BT754" i="5" a="1"/>
  <c r="BT754" i="5" s="1"/>
  <c r="BL614" i="5" l="1"/>
  <c r="BK743" i="5" a="1"/>
  <c r="BK743" i="5" s="1"/>
  <c r="BK763" i="5" a="1"/>
  <c r="BK763" i="5" s="1"/>
  <c r="BK723" i="5" a="1"/>
  <c r="BK723" i="5" s="1"/>
  <c r="BH673" i="5"/>
  <c r="BH687" i="5" s="1"/>
  <c r="BQ620" i="5"/>
  <c r="BP749" i="5" a="1"/>
  <c r="BP749" i="5" s="1"/>
  <c r="BH686" i="5"/>
  <c r="BI24" i="5" a="1"/>
  <c r="BI24" i="5" s="1"/>
  <c r="BI25" i="5" s="1"/>
  <c r="BI641" i="5"/>
  <c r="BH677" i="5" l="1"/>
  <c r="BR621" i="5"/>
  <c r="BQ750" i="5" a="1"/>
  <c r="BQ750" i="5" s="1"/>
  <c r="BI602" i="5"/>
  <c r="BJ20" i="5"/>
  <c r="BH685" i="5"/>
  <c r="BM615" i="5"/>
  <c r="BL764" i="5" a="1"/>
  <c r="BL764" i="5" s="1"/>
  <c r="BL744" i="5" a="1"/>
  <c r="BL744" i="5" s="1"/>
  <c r="BL724" i="5" a="1"/>
  <c r="BL724" i="5" s="1"/>
  <c r="BL688" i="5"/>
  <c r="BI610" i="5" l="1"/>
  <c r="BI629" i="5"/>
  <c r="BI635" i="5" s="1"/>
  <c r="BS622" i="5"/>
  <c r="BR751" i="5" a="1"/>
  <c r="BR751" i="5" s="1"/>
  <c r="BN616" i="5"/>
  <c r="BM725" i="5" a="1"/>
  <c r="BM725" i="5" s="1"/>
  <c r="BM765" i="5" a="1"/>
  <c r="BM765" i="5" s="1"/>
  <c r="BM745" i="5" a="1"/>
  <c r="BM745" i="5" s="1"/>
  <c r="BH684" i="5"/>
  <c r="BH683" i="5" s="1"/>
  <c r="BH681" i="5" s="1"/>
  <c r="BH690" i="5" s="1"/>
  <c r="BH715" i="5" s="1"/>
  <c r="BH779" i="5" s="1"/>
  <c r="BH778" i="5" s="1"/>
  <c r="BO617" i="5" l="1"/>
  <c r="BC49" i="7" a="1"/>
  <c r="BC49" i="7" s="1"/>
  <c r="BN766" i="5" a="1"/>
  <c r="BN766" i="5" s="1"/>
  <c r="BN726" i="5" a="1"/>
  <c r="BN726" i="5" s="1"/>
  <c r="BN746" i="5" a="1"/>
  <c r="BN746" i="5" s="1"/>
  <c r="BH49" i="7" a="1"/>
  <c r="BH49" i="7" s="1"/>
  <c r="BF49" i="7" a="1"/>
  <c r="BF49" i="7" s="1"/>
  <c r="BE49" i="7" a="1"/>
  <c r="BE49" i="7" s="1"/>
  <c r="BG49" i="7" a="1"/>
  <c r="BG49" i="7" s="1"/>
  <c r="AW49" i="7" a="1"/>
  <c r="AW49" i="7" s="1"/>
  <c r="BD49" i="7" a="1"/>
  <c r="BD49" i="7" s="1"/>
  <c r="V49" i="7" a="1"/>
  <c r="V49" i="7" s="1"/>
  <c r="AG49" i="7" a="1"/>
  <c r="AG49" i="7" s="1"/>
  <c r="AE49" i="7" a="1"/>
  <c r="AE49" i="7" s="1"/>
  <c r="AU49" i="7" a="1"/>
  <c r="AU49" i="7" s="1"/>
  <c r="AT49" i="7" a="1"/>
  <c r="AT49" i="7" s="1"/>
  <c r="W49" i="7" a="1"/>
  <c r="W49" i="7" s="1"/>
  <c r="N49" i="7" a="1"/>
  <c r="N49" i="7" s="1"/>
  <c r="AJ49" i="7" a="1"/>
  <c r="AJ49" i="7" s="1"/>
  <c r="AN49" i="7" a="1"/>
  <c r="AN49" i="7" s="1"/>
  <c r="H49" i="7" a="1"/>
  <c r="H49" i="7" s="1"/>
  <c r="AB49" i="7" a="1"/>
  <c r="AB49" i="7" s="1"/>
  <c r="BB49" i="7" a="1"/>
  <c r="BB49" i="7" s="1"/>
  <c r="AC49" i="7" a="1"/>
  <c r="AC49" i="7" s="1"/>
  <c r="AH49" i="7" a="1"/>
  <c r="AH49" i="7" s="1"/>
  <c r="AV49" i="7" a="1"/>
  <c r="AV49" i="7" s="1"/>
  <c r="G49" i="7" a="1"/>
  <c r="G49" i="7" s="1"/>
  <c r="AR49" i="7" a="1"/>
  <c r="AR49" i="7" s="1"/>
  <c r="L49" i="7" a="1"/>
  <c r="L49" i="7" s="1"/>
  <c r="K49" i="7" a="1"/>
  <c r="K49" i="7" s="1"/>
  <c r="BK49" i="7" a="1"/>
  <c r="BK49" i="7" s="1"/>
  <c r="AX49" i="7" a="1"/>
  <c r="AX49" i="7" s="1"/>
  <c r="Y49" i="7" a="1"/>
  <c r="Y49" i="7" s="1"/>
  <c r="R49" i="7" a="1"/>
  <c r="R49" i="7" s="1"/>
  <c r="T49" i="7" a="1"/>
  <c r="T49" i="7" s="1"/>
  <c r="AK49" i="7" a="1"/>
  <c r="AK49" i="7" s="1"/>
  <c r="BI49" i="7" a="1"/>
  <c r="BI49" i="7" s="1"/>
  <c r="M49" i="7" a="1"/>
  <c r="M49" i="7" s="1"/>
  <c r="AM49" i="7" a="1"/>
  <c r="AM49" i="7" s="1"/>
  <c r="AI49" i="7" a="1"/>
  <c r="AI49" i="7" s="1"/>
  <c r="AY49" i="7" a="1"/>
  <c r="AY49" i="7" s="1"/>
  <c r="AZ49" i="7" a="1"/>
  <c r="AZ49" i="7" s="1"/>
  <c r="I49" i="7" a="1"/>
  <c r="I49" i="7" s="1"/>
  <c r="AF49" i="7" a="1"/>
  <c r="AF49" i="7" s="1"/>
  <c r="S49" i="7" a="1"/>
  <c r="S49" i="7" s="1"/>
  <c r="E49" i="7" a="1"/>
  <c r="E49" i="7" s="1"/>
  <c r="AA49" i="7" a="1"/>
  <c r="AA49" i="7" s="1"/>
  <c r="AO49" i="7" a="1"/>
  <c r="AO49" i="7" s="1"/>
  <c r="X49" i="7" a="1"/>
  <c r="X49" i="7" s="1"/>
  <c r="AP49" i="7" a="1"/>
  <c r="AP49" i="7" s="1"/>
  <c r="Z49" i="7" a="1"/>
  <c r="Z49" i="7" s="1"/>
  <c r="AS49" i="7" a="1"/>
  <c r="AS49" i="7" s="1"/>
  <c r="F49" i="7" a="1"/>
  <c r="F49" i="7" s="1"/>
  <c r="Q49" i="7" a="1"/>
  <c r="Q49" i="7" s="1"/>
  <c r="O49" i="7" a="1"/>
  <c r="O49" i="7" s="1"/>
  <c r="AQ49" i="7" a="1"/>
  <c r="AQ49" i="7" s="1"/>
  <c r="U49" i="7" a="1"/>
  <c r="U49" i="7" s="1"/>
  <c r="J49" i="7" a="1"/>
  <c r="J49" i="7" s="1"/>
  <c r="AD49" i="7" a="1"/>
  <c r="AD49" i="7" s="1"/>
  <c r="AL49" i="7" a="1"/>
  <c r="AL49" i="7" s="1"/>
  <c r="P49" i="7" a="1"/>
  <c r="P49" i="7" s="1"/>
  <c r="BA49" i="7" a="1"/>
  <c r="BA49" i="7" s="1"/>
  <c r="BL49" i="7" a="1"/>
  <c r="BL49" i="7" s="1"/>
  <c r="BJ49" i="7" a="1"/>
  <c r="BJ49" i="7" s="1"/>
  <c r="BT623" i="5"/>
  <c r="BS752" i="5" a="1"/>
  <c r="BS752" i="5" s="1"/>
  <c r="BJ611" i="5"/>
  <c r="BI603" i="5" a="1"/>
  <c r="BI603" i="5" s="1"/>
  <c r="BI740" i="5" a="1"/>
  <c r="BI740" i="5" s="1"/>
  <c r="BI756" i="5" s="1"/>
  <c r="BI757" i="5" s="1"/>
  <c r="BI720" i="5" a="1"/>
  <c r="BI720" i="5" s="1"/>
  <c r="BI736" i="5" s="1"/>
  <c r="BI737" i="5" s="1"/>
  <c r="BI775" i="5" s="1" a="1"/>
  <c r="BI775" i="5" s="1"/>
  <c r="BI639" i="5"/>
  <c r="BI760" i="5" a="1"/>
  <c r="BI760" i="5" s="1"/>
  <c r="BI770" i="5" s="1"/>
  <c r="BI771" i="5" s="1"/>
  <c r="BK612" i="5" l="1"/>
  <c r="BJ660" i="5"/>
  <c r="BJ721" i="5" a="1"/>
  <c r="BJ721" i="5" s="1"/>
  <c r="BJ761" i="5" a="1"/>
  <c r="BJ761" i="5" s="1"/>
  <c r="BJ741" i="5" a="1"/>
  <c r="BJ741" i="5" s="1"/>
  <c r="BI640" i="5"/>
  <c r="BI642" i="5" s="1"/>
  <c r="BI647" i="5" s="1"/>
  <c r="BI646" i="5" s="1"/>
  <c r="BI604" i="5"/>
  <c r="BI607" i="5"/>
  <c r="BI631" i="5"/>
  <c r="BI661" i="5"/>
  <c r="BI659" i="5" s="1"/>
  <c r="BI606" i="5"/>
  <c r="BI653" i="5"/>
  <c r="BI654" i="5"/>
  <c r="BI666" i="5"/>
  <c r="BI665" i="5"/>
  <c r="BI664" i="5"/>
  <c r="BI662" i="5"/>
  <c r="BT753" i="5" a="1"/>
  <c r="BT753" i="5" s="1"/>
  <c r="BU624" i="5"/>
  <c r="BP618" i="5"/>
  <c r="BO767" i="5" a="1"/>
  <c r="BO767" i="5" s="1"/>
  <c r="BO747" i="5" a="1"/>
  <c r="BO747" i="5" s="1"/>
  <c r="BI632" i="5" l="1"/>
  <c r="BI649" i="5"/>
  <c r="BI650" i="5" s="1"/>
  <c r="BU754" i="5" a="1"/>
  <c r="BU754" i="5" s="1"/>
  <c r="BQ619" i="5"/>
  <c r="BP768" i="5" a="1"/>
  <c r="BP768" i="5" s="1"/>
  <c r="BP748" i="5" a="1"/>
  <c r="BP748" i="5" s="1"/>
  <c r="BI663" i="5"/>
  <c r="BI673" i="5" s="1"/>
  <c r="BI687" i="5" s="1"/>
  <c r="BL613" i="5"/>
  <c r="BK762" i="5" a="1"/>
  <c r="BK762" i="5" s="1"/>
  <c r="BK742" i="5" a="1"/>
  <c r="BK742" i="5" s="1"/>
  <c r="BK722" i="5" a="1"/>
  <c r="BK722" i="5" s="1"/>
  <c r="BM614" i="5" l="1"/>
  <c r="BL723" i="5" a="1"/>
  <c r="BL723" i="5" s="1"/>
  <c r="BL763" i="5" a="1"/>
  <c r="BL763" i="5" s="1"/>
  <c r="BL743" i="5" a="1"/>
  <c r="BL743" i="5" s="1"/>
  <c r="BI677" i="5"/>
  <c r="BI686" i="5"/>
  <c r="BI685" i="5" s="1"/>
  <c r="BR620" i="5"/>
  <c r="BQ749" i="5" a="1"/>
  <c r="BQ749" i="5" s="1"/>
  <c r="BJ641" i="5"/>
  <c r="BJ24" i="5" a="1"/>
  <c r="BJ24" i="5" s="1"/>
  <c r="BJ25" i="5" s="1"/>
  <c r="BS621" i="5" l="1"/>
  <c r="BR750" i="5" a="1"/>
  <c r="BR750" i="5" s="1"/>
  <c r="BI684" i="5"/>
  <c r="BI683" i="5" s="1"/>
  <c r="BI681" i="5" s="1"/>
  <c r="BI690" i="5" s="1"/>
  <c r="BI715" i="5" s="1"/>
  <c r="BI779" i="5" s="1"/>
  <c r="BI778" i="5" s="1"/>
  <c r="BJ602" i="5"/>
  <c r="BK20" i="5"/>
  <c r="BN615" i="5"/>
  <c r="BM764" i="5" a="1"/>
  <c r="BM764" i="5" s="1"/>
  <c r="BM688" i="5"/>
  <c r="BM744" i="5" a="1"/>
  <c r="BM744" i="5" s="1"/>
  <c r="BM724" i="5" a="1"/>
  <c r="BM724" i="5" s="1"/>
  <c r="BJ610" i="5" l="1"/>
  <c r="BJ629" i="5"/>
  <c r="BJ635" i="5" s="1"/>
  <c r="BO616" i="5"/>
  <c r="BD48" i="7" a="1"/>
  <c r="BD48" i="7" s="1"/>
  <c r="BN725" i="5" a="1"/>
  <c r="BN725" i="5" s="1"/>
  <c r="BN745" i="5" a="1"/>
  <c r="BN745" i="5" s="1"/>
  <c r="BB48" i="7" a="1"/>
  <c r="BB48" i="7" s="1"/>
  <c r="BN765" i="5" a="1"/>
  <c r="BN765" i="5" s="1"/>
  <c r="BF48" i="7" a="1"/>
  <c r="BF48" i="7" s="1"/>
  <c r="BH48" i="7" a="1"/>
  <c r="BH48" i="7" s="1"/>
  <c r="BE48" i="7" a="1"/>
  <c r="BE48" i="7" s="1"/>
  <c r="BG48" i="7" a="1"/>
  <c r="BG48" i="7" s="1"/>
  <c r="AR48" i="7" a="1"/>
  <c r="AR48" i="7" s="1"/>
  <c r="P48" i="7" a="1"/>
  <c r="P48" i="7" s="1"/>
  <c r="AX48" i="7" a="1"/>
  <c r="AX48" i="7" s="1"/>
  <c r="AY48" i="7" a="1"/>
  <c r="AY48" i="7" s="1"/>
  <c r="AT48" i="7" a="1"/>
  <c r="AT48" i="7" s="1"/>
  <c r="BJ48" i="7" a="1"/>
  <c r="BJ48" i="7" s="1"/>
  <c r="J48" i="7" a="1"/>
  <c r="J48" i="7" s="1"/>
  <c r="AN48" i="7" a="1"/>
  <c r="AN48" i="7" s="1"/>
  <c r="Y48" i="7" a="1"/>
  <c r="Y48" i="7" s="1"/>
  <c r="AL48" i="7" a="1"/>
  <c r="AL48" i="7" s="1"/>
  <c r="T48" i="7" a="1"/>
  <c r="T48" i="7" s="1"/>
  <c r="AU48" i="7" a="1"/>
  <c r="AU48" i="7" s="1"/>
  <c r="BA48" i="7" a="1"/>
  <c r="BA48" i="7" s="1"/>
  <c r="BI48" i="7" a="1"/>
  <c r="BI48" i="7" s="1"/>
  <c r="AP48" i="7" a="1"/>
  <c r="AP48" i="7" s="1"/>
  <c r="AV48" i="7" a="1"/>
  <c r="AV48" i="7" s="1"/>
  <c r="R48" i="7" a="1"/>
  <c r="R48" i="7" s="1"/>
  <c r="S48" i="7" a="1"/>
  <c r="S48" i="7" s="1"/>
  <c r="N48" i="7" a="1"/>
  <c r="N48" i="7" s="1"/>
  <c r="AZ48" i="7" a="1"/>
  <c r="AZ48" i="7" s="1"/>
  <c r="V48" i="7" a="1"/>
  <c r="V48" i="7" s="1"/>
  <c r="Q48" i="7" a="1"/>
  <c r="Q48" i="7" s="1"/>
  <c r="K48" i="7" a="1"/>
  <c r="K48" i="7" s="1"/>
  <c r="M48" i="7" a="1"/>
  <c r="M48" i="7" s="1"/>
  <c r="AS48" i="7" a="1"/>
  <c r="AS48" i="7" s="1"/>
  <c r="AG48" i="7" a="1"/>
  <c r="AG48" i="7" s="1"/>
  <c r="AD48" i="7" a="1"/>
  <c r="AD48" i="7" s="1"/>
  <c r="U48" i="7" a="1"/>
  <c r="U48" i="7" s="1"/>
  <c r="O48" i="7" a="1"/>
  <c r="O48" i="7" s="1"/>
  <c r="W48" i="7" a="1"/>
  <c r="W48" i="7" s="1"/>
  <c r="AF48" i="7" a="1"/>
  <c r="AF48" i="7" s="1"/>
  <c r="AE48" i="7" a="1"/>
  <c r="AE48" i="7" s="1"/>
  <c r="Z48" i="7" a="1"/>
  <c r="Z48" i="7" s="1"/>
  <c r="L48" i="7" a="1"/>
  <c r="L48" i="7" s="1"/>
  <c r="AI48" i="7" a="1"/>
  <c r="AI48" i="7" s="1"/>
  <c r="X48" i="7" a="1"/>
  <c r="X48" i="7" s="1"/>
  <c r="AW48" i="7" a="1"/>
  <c r="AW48" i="7" s="1"/>
  <c r="AB48" i="7" a="1"/>
  <c r="AB48" i="7" s="1"/>
  <c r="BL48" i="7" a="1"/>
  <c r="BL48" i="7" s="1"/>
  <c r="E48" i="7" a="1"/>
  <c r="E48" i="7" s="1"/>
  <c r="BC48" i="7" a="1"/>
  <c r="BC48" i="7" s="1"/>
  <c r="AK48" i="7" a="1"/>
  <c r="AK48" i="7" s="1"/>
  <c r="I48" i="7" a="1"/>
  <c r="I48" i="7" s="1"/>
  <c r="AH48" i="7" a="1"/>
  <c r="AH48" i="7" s="1"/>
  <c r="F48" i="7" a="1"/>
  <c r="F48" i="7" s="1"/>
  <c r="AC48" i="7" a="1"/>
  <c r="AC48" i="7" s="1"/>
  <c r="AJ48" i="7" a="1"/>
  <c r="AJ48" i="7" s="1"/>
  <c r="AQ48" i="7" a="1"/>
  <c r="AQ48" i="7" s="1"/>
  <c r="AA48" i="7" a="1"/>
  <c r="AA48" i="7" s="1"/>
  <c r="G48" i="7" a="1"/>
  <c r="G48" i="7" s="1"/>
  <c r="AM48" i="7" a="1"/>
  <c r="AM48" i="7" s="1"/>
  <c r="AO48" i="7" a="1"/>
  <c r="AO48" i="7" s="1"/>
  <c r="H48" i="7" a="1"/>
  <c r="H48" i="7" s="1"/>
  <c r="BK48" i="7" a="1"/>
  <c r="BK48" i="7" s="1"/>
  <c r="BT622" i="5"/>
  <c r="BS751" i="5" a="1"/>
  <c r="BS751" i="5" s="1"/>
  <c r="BP617" i="5" l="1"/>
  <c r="BO746" i="5" a="1"/>
  <c r="BO746" i="5" s="1"/>
  <c r="BO766" i="5" a="1"/>
  <c r="BO766" i="5" s="1"/>
  <c r="BK611" i="5"/>
  <c r="BJ760" i="5" a="1"/>
  <c r="BJ760" i="5" s="1"/>
  <c r="BJ770" i="5" s="1"/>
  <c r="BJ771" i="5" s="1"/>
  <c r="BJ603" i="5" a="1"/>
  <c r="BJ603" i="5" s="1"/>
  <c r="BJ740" i="5" a="1"/>
  <c r="BJ740" i="5" s="1"/>
  <c r="BJ756" i="5" s="1"/>
  <c r="BJ757" i="5" s="1"/>
  <c r="BJ720" i="5" a="1"/>
  <c r="BJ720" i="5" s="1"/>
  <c r="BJ736" i="5" s="1"/>
  <c r="BJ737" i="5" s="1"/>
  <c r="BJ775" i="5" s="1" a="1"/>
  <c r="BJ775" i="5" s="1"/>
  <c r="BU623" i="5"/>
  <c r="BT752" i="5" a="1"/>
  <c r="BT752" i="5" s="1"/>
  <c r="BU753" i="5" l="1" a="1"/>
  <c r="BU753" i="5" s="1"/>
  <c r="BV624" i="5"/>
  <c r="BJ640" i="5"/>
  <c r="BJ642" i="5" s="1"/>
  <c r="BJ647" i="5" s="1"/>
  <c r="BJ646" i="5" s="1"/>
  <c r="BJ607" i="5"/>
  <c r="BJ604" i="5"/>
  <c r="BJ631" i="5"/>
  <c r="BJ661" i="5"/>
  <c r="BJ659" i="5" s="1"/>
  <c r="BJ606" i="5"/>
  <c r="BL612" i="5"/>
  <c r="BK721" i="5" a="1"/>
  <c r="BK721" i="5" s="1"/>
  <c r="BK761" i="5" a="1"/>
  <c r="BK761" i="5" s="1"/>
  <c r="BK741" i="5" a="1"/>
  <c r="BK741" i="5" s="1"/>
  <c r="BK660" i="5"/>
  <c r="BJ639" i="5"/>
  <c r="BQ618" i="5"/>
  <c r="BP747" i="5" a="1"/>
  <c r="BP747" i="5" s="1"/>
  <c r="BP767" i="5" a="1"/>
  <c r="BP767" i="5" s="1"/>
  <c r="BJ653" i="5" l="1"/>
  <c r="BJ654" i="5"/>
  <c r="BJ666" i="5"/>
  <c r="BJ665" i="5"/>
  <c r="BJ664" i="5"/>
  <c r="BJ663" i="5" s="1"/>
  <c r="BJ662" i="5"/>
  <c r="BJ632" i="5"/>
  <c r="BJ649" i="5"/>
  <c r="BJ650" i="5" s="1"/>
  <c r="BM613" i="5"/>
  <c r="BL722" i="5" a="1"/>
  <c r="BL722" i="5" s="1"/>
  <c r="BL762" i="5" a="1"/>
  <c r="BL762" i="5" s="1"/>
  <c r="BL742" i="5" a="1"/>
  <c r="BL742" i="5" s="1"/>
  <c r="BV754" i="5" a="1"/>
  <c r="BV754" i="5" s="1"/>
  <c r="BR619" i="5"/>
  <c r="BQ748" i="5" a="1"/>
  <c r="BQ748" i="5" s="1"/>
  <c r="BQ768" i="5" a="1"/>
  <c r="BQ768" i="5" s="1"/>
  <c r="BK24" i="5" l="1" a="1"/>
  <c r="BK24" i="5" s="1"/>
  <c r="BK25" i="5" s="1"/>
  <c r="BK641" i="5"/>
  <c r="BS620" i="5"/>
  <c r="BR749" i="5" a="1"/>
  <c r="BR749" i="5" s="1"/>
  <c r="BJ677" i="5"/>
  <c r="BJ686" i="5"/>
  <c r="BJ685" i="5" s="1"/>
  <c r="BN614" i="5"/>
  <c r="BM743" i="5" a="1"/>
  <c r="BM743" i="5" s="1"/>
  <c r="BM723" i="5" a="1"/>
  <c r="BM723" i="5" s="1"/>
  <c r="BM763" i="5" a="1"/>
  <c r="BM763" i="5" s="1"/>
  <c r="BJ673" i="5"/>
  <c r="BJ687" i="5" s="1"/>
  <c r="BO615" i="5" l="1"/>
  <c r="BC47" i="7" a="1"/>
  <c r="BC47" i="7" s="1"/>
  <c r="BN764" i="5" a="1"/>
  <c r="BN764" i="5" s="1"/>
  <c r="BN744" i="5" a="1"/>
  <c r="BN744" i="5" s="1"/>
  <c r="BD47" i="7" a="1"/>
  <c r="BD47" i="7" s="1"/>
  <c r="BN724" i="5" a="1"/>
  <c r="BN724" i="5" s="1"/>
  <c r="BN688" i="5"/>
  <c r="BF47" i="7" a="1"/>
  <c r="BF47" i="7" s="1"/>
  <c r="BE47" i="7" a="1"/>
  <c r="BE47" i="7" s="1"/>
  <c r="BH47" i="7" a="1"/>
  <c r="BH47" i="7" s="1"/>
  <c r="BG47" i="7" a="1"/>
  <c r="BG47" i="7" s="1"/>
  <c r="BJ47" i="7" a="1"/>
  <c r="BJ47" i="7" s="1"/>
  <c r="AJ47" i="7" a="1"/>
  <c r="AJ47" i="7" s="1"/>
  <c r="AP47" i="7" a="1"/>
  <c r="AP47" i="7" s="1"/>
  <c r="AX47" i="7" a="1"/>
  <c r="AX47" i="7" s="1"/>
  <c r="P47" i="7" a="1"/>
  <c r="P47" i="7" s="1"/>
  <c r="AK47" i="7" a="1"/>
  <c r="AK47" i="7" s="1"/>
  <c r="AW47" i="7" a="1"/>
  <c r="AW47" i="7" s="1"/>
  <c r="L47" i="7" a="1"/>
  <c r="L47" i="7" s="1"/>
  <c r="AA47" i="7" a="1"/>
  <c r="AA47" i="7" s="1"/>
  <c r="I47" i="7" a="1"/>
  <c r="I47" i="7" s="1"/>
  <c r="BA47" i="7" a="1"/>
  <c r="BA47" i="7" s="1"/>
  <c r="BL47" i="7" a="1"/>
  <c r="BL47" i="7" s="1"/>
  <c r="Q47" i="7" a="1"/>
  <c r="Q47" i="7" s="1"/>
  <c r="G47" i="7" a="1"/>
  <c r="G47" i="7" s="1"/>
  <c r="AO47" i="7" a="1"/>
  <c r="AO47" i="7" s="1"/>
  <c r="AI47" i="7" a="1"/>
  <c r="AI47" i="7" s="1"/>
  <c r="W47" i="7" a="1"/>
  <c r="W47" i="7" s="1"/>
  <c r="AH47" i="7" a="1"/>
  <c r="AH47" i="7" s="1"/>
  <c r="AY47" i="7" a="1"/>
  <c r="AY47" i="7" s="1"/>
  <c r="K47" i="7" a="1"/>
  <c r="K47" i="7" s="1"/>
  <c r="AC47" i="7" a="1"/>
  <c r="AC47" i="7" s="1"/>
  <c r="AD47" i="7" a="1"/>
  <c r="AD47" i="7" s="1"/>
  <c r="AM47" i="7" a="1"/>
  <c r="AM47" i="7" s="1"/>
  <c r="AN47" i="7" a="1"/>
  <c r="AN47" i="7" s="1"/>
  <c r="H47" i="7" a="1"/>
  <c r="H47" i="7" s="1"/>
  <c r="U47" i="7" a="1"/>
  <c r="U47" i="7" s="1"/>
  <c r="J47" i="7" a="1"/>
  <c r="J47" i="7" s="1"/>
  <c r="F47" i="7" a="1"/>
  <c r="F47" i="7" s="1"/>
  <c r="N47" i="7" a="1"/>
  <c r="N47" i="7" s="1"/>
  <c r="AE47" i="7" a="1"/>
  <c r="AE47" i="7" s="1"/>
  <c r="BB47" i="7" a="1"/>
  <c r="BB47" i="7" s="1"/>
  <c r="AR47" i="7" a="1"/>
  <c r="AR47" i="7" s="1"/>
  <c r="AZ47" i="7" a="1"/>
  <c r="AZ47" i="7" s="1"/>
  <c r="S47" i="7" a="1"/>
  <c r="S47" i="7" s="1"/>
  <c r="AG47" i="7" a="1"/>
  <c r="AG47" i="7" s="1"/>
  <c r="BK47" i="7" a="1"/>
  <c r="BK47" i="7" s="1"/>
  <c r="AS47" i="7" a="1"/>
  <c r="AS47" i="7" s="1"/>
  <c r="AF47" i="7" a="1"/>
  <c r="AF47" i="7" s="1"/>
  <c r="BI47" i="7" a="1"/>
  <c r="BI47" i="7" s="1"/>
  <c r="O47" i="7" a="1"/>
  <c r="O47" i="7" s="1"/>
  <c r="E47" i="7" a="1"/>
  <c r="E47" i="7" s="1"/>
  <c r="V47" i="7" a="1"/>
  <c r="V47" i="7" s="1"/>
  <c r="AU47" i="7" a="1"/>
  <c r="AU47" i="7" s="1"/>
  <c r="AB47" i="7" a="1"/>
  <c r="AB47" i="7" s="1"/>
  <c r="R47" i="7" a="1"/>
  <c r="R47" i="7" s="1"/>
  <c r="M47" i="7" a="1"/>
  <c r="M47" i="7" s="1"/>
  <c r="X47" i="7" a="1"/>
  <c r="X47" i="7" s="1"/>
  <c r="Y47" i="7" a="1"/>
  <c r="Y47" i="7" s="1"/>
  <c r="AV47" i="7" a="1"/>
  <c r="AV47" i="7" s="1"/>
  <c r="T47" i="7" a="1"/>
  <c r="T47" i="7" s="1"/>
  <c r="AL47" i="7" a="1"/>
  <c r="AL47" i="7" s="1"/>
  <c r="Z47" i="7" a="1"/>
  <c r="Z47" i="7" s="1"/>
  <c r="AT47" i="7" a="1"/>
  <c r="AT47" i="7" s="1"/>
  <c r="AQ47" i="7" a="1"/>
  <c r="AQ47" i="7" s="1"/>
  <c r="BJ684" i="5"/>
  <c r="BJ683" i="5" s="1"/>
  <c r="BJ681" i="5" s="1"/>
  <c r="BJ690" i="5" s="1"/>
  <c r="BJ715" i="5" s="1"/>
  <c r="BJ779" i="5" s="1"/>
  <c r="BJ778" i="5" s="1"/>
  <c r="BT621" i="5"/>
  <c r="BS750" i="5" a="1"/>
  <c r="BS750" i="5" s="1"/>
  <c r="BK602" i="5"/>
  <c r="BL20" i="5"/>
  <c r="BK610" i="5" l="1"/>
  <c r="BK629" i="5"/>
  <c r="BK635" i="5" s="1"/>
  <c r="BU622" i="5"/>
  <c r="BT751" i="5" a="1"/>
  <c r="BT751" i="5" s="1"/>
  <c r="BP616" i="5"/>
  <c r="BO745" i="5" a="1"/>
  <c r="BO745" i="5" s="1"/>
  <c r="BO765" i="5" a="1"/>
  <c r="BO765" i="5" s="1"/>
  <c r="BQ617" i="5" l="1"/>
  <c r="BP746" i="5" a="1"/>
  <c r="BP746" i="5" s="1"/>
  <c r="BP766" i="5" a="1"/>
  <c r="BP766" i="5" s="1"/>
  <c r="BV623" i="5"/>
  <c r="BU752" i="5" a="1"/>
  <c r="BU752" i="5" s="1"/>
  <c r="BL611" i="5"/>
  <c r="BK740" i="5" a="1"/>
  <c r="BK740" i="5" s="1"/>
  <c r="BK756" i="5" s="1"/>
  <c r="BK757" i="5" s="1"/>
  <c r="BK720" i="5" a="1"/>
  <c r="BK720" i="5" s="1"/>
  <c r="BK736" i="5" s="1"/>
  <c r="BK737" i="5" s="1"/>
  <c r="BK775" i="5" s="1" a="1"/>
  <c r="BK775" i="5" s="1"/>
  <c r="BK760" i="5" a="1"/>
  <c r="BK760" i="5" s="1"/>
  <c r="BK770" i="5" s="1"/>
  <c r="BK771" i="5" s="1"/>
  <c r="BK603" i="5" a="1"/>
  <c r="BK603" i="5" s="1"/>
  <c r="BK607" i="5" l="1"/>
  <c r="BK604" i="5"/>
  <c r="BK640" i="5"/>
  <c r="BK642" i="5" s="1"/>
  <c r="BK647" i="5" s="1"/>
  <c r="BK646" i="5" s="1"/>
  <c r="BK631" i="5"/>
  <c r="BK661" i="5"/>
  <c r="BK659" i="5" s="1"/>
  <c r="BK606" i="5"/>
  <c r="BV753" i="5" a="1"/>
  <c r="BV753" i="5" s="1"/>
  <c r="BW624" i="5"/>
  <c r="BK639" i="5"/>
  <c r="BM612" i="5"/>
  <c r="BL761" i="5" a="1"/>
  <c r="BL761" i="5" s="1"/>
  <c r="BL741" i="5" a="1"/>
  <c r="BL741" i="5" s="1"/>
  <c r="BL721" i="5" a="1"/>
  <c r="BL721" i="5" s="1"/>
  <c r="BL660" i="5"/>
  <c r="BR618" i="5"/>
  <c r="BQ747" i="5" a="1"/>
  <c r="BQ747" i="5" s="1"/>
  <c r="BQ767" i="5" a="1"/>
  <c r="BQ767" i="5" s="1"/>
  <c r="BK632" i="5" l="1"/>
  <c r="BK649" i="5"/>
  <c r="BK650" i="5" s="1"/>
  <c r="BN613" i="5"/>
  <c r="BM742" i="5" a="1"/>
  <c r="BM742" i="5" s="1"/>
  <c r="BM762" i="5" a="1"/>
  <c r="BM762" i="5" s="1"/>
  <c r="BM722" i="5" a="1"/>
  <c r="BM722" i="5" s="1"/>
  <c r="BK653" i="5"/>
  <c r="BK654" i="5"/>
  <c r="BK665" i="5"/>
  <c r="BK666" i="5"/>
  <c r="BK664" i="5"/>
  <c r="BK663" i="5" s="1"/>
  <c r="BK662" i="5"/>
  <c r="BS619" i="5"/>
  <c r="BR768" i="5" a="1"/>
  <c r="BR768" i="5" s="1"/>
  <c r="BR748" i="5" a="1"/>
  <c r="BR748" i="5" s="1"/>
  <c r="BW754" i="5" a="1"/>
  <c r="BW754" i="5" s="1"/>
  <c r="BK673" i="5" l="1"/>
  <c r="BK687" i="5" s="1"/>
  <c r="BK677" i="5"/>
  <c r="BK686" i="5"/>
  <c r="BL24" i="5" a="1"/>
  <c r="BL24" i="5" s="1"/>
  <c r="BL25" i="5" s="1"/>
  <c r="BL641" i="5"/>
  <c r="BT620" i="5"/>
  <c r="BS749" i="5" a="1"/>
  <c r="BS749" i="5" s="1"/>
  <c r="BO614" i="5"/>
  <c r="BB46" i="7" a="1"/>
  <c r="BB46" i="7" s="1"/>
  <c r="BN723" i="5" a="1"/>
  <c r="BN723" i="5" s="1"/>
  <c r="BN763" i="5" a="1"/>
  <c r="BN763" i="5" s="1"/>
  <c r="BN743" i="5" a="1"/>
  <c r="BN743" i="5" s="1"/>
  <c r="BF46" i="7" a="1"/>
  <c r="BF46" i="7" s="1"/>
  <c r="BD46" i="7" a="1"/>
  <c r="BD46" i="7" s="1"/>
  <c r="BH46" i="7" a="1"/>
  <c r="BH46" i="7" s="1"/>
  <c r="BE46" i="7" a="1"/>
  <c r="BE46" i="7" s="1"/>
  <c r="BG46" i="7" a="1"/>
  <c r="BG46" i="7" s="1"/>
  <c r="AX46" i="7" a="1"/>
  <c r="AX46" i="7" s="1"/>
  <c r="G46" i="7" a="1"/>
  <c r="G46" i="7" s="1"/>
  <c r="R46" i="7" a="1"/>
  <c r="R46" i="7" s="1"/>
  <c r="AY46" i="7" a="1"/>
  <c r="AY46" i="7" s="1"/>
  <c r="N46" i="7" a="1"/>
  <c r="N46" i="7" s="1"/>
  <c r="AJ46" i="7" a="1"/>
  <c r="AJ46" i="7" s="1"/>
  <c r="AP46" i="7" a="1"/>
  <c r="AP46" i="7" s="1"/>
  <c r="L46" i="7" a="1"/>
  <c r="L46" i="7" s="1"/>
  <c r="S46" i="7" a="1"/>
  <c r="S46" i="7" s="1"/>
  <c r="BC46" i="7" a="1"/>
  <c r="BC46" i="7" s="1"/>
  <c r="P46" i="7" a="1"/>
  <c r="P46" i="7" s="1"/>
  <c r="M46" i="7" a="1"/>
  <c r="M46" i="7" s="1"/>
  <c r="AB46" i="7" a="1"/>
  <c r="AB46" i="7" s="1"/>
  <c r="AO46" i="7" a="1"/>
  <c r="AO46" i="7" s="1"/>
  <c r="O46" i="7" a="1"/>
  <c r="O46" i="7" s="1"/>
  <c r="W46" i="7" a="1"/>
  <c r="W46" i="7" s="1"/>
  <c r="E46" i="7" a="1"/>
  <c r="E46" i="7" s="1"/>
  <c r="AL46" i="7" a="1"/>
  <c r="AL46" i="7" s="1"/>
  <c r="BA46" i="7" a="1"/>
  <c r="BA46" i="7" s="1"/>
  <c r="BK46" i="7" a="1"/>
  <c r="BK46" i="7" s="1"/>
  <c r="BI46" i="7" a="1"/>
  <c r="BI46" i="7" s="1"/>
  <c r="Z46" i="7" a="1"/>
  <c r="Z46" i="7" s="1"/>
  <c r="AE46" i="7" a="1"/>
  <c r="AE46" i="7" s="1"/>
  <c r="BL46" i="7" a="1"/>
  <c r="BL46" i="7" s="1"/>
  <c r="AR46" i="7" a="1"/>
  <c r="AR46" i="7" s="1"/>
  <c r="X46" i="7" a="1"/>
  <c r="X46" i="7" s="1"/>
  <c r="F46" i="7" a="1"/>
  <c r="F46" i="7" s="1"/>
  <c r="Y46" i="7" a="1"/>
  <c r="Y46" i="7" s="1"/>
  <c r="J46" i="7" a="1"/>
  <c r="J46" i="7" s="1"/>
  <c r="AG46" i="7" a="1"/>
  <c r="AG46" i="7" s="1"/>
  <c r="AU46" i="7" a="1"/>
  <c r="AU46" i="7" s="1"/>
  <c r="AZ46" i="7" a="1"/>
  <c r="AZ46" i="7" s="1"/>
  <c r="AF46" i="7" a="1"/>
  <c r="AF46" i="7" s="1"/>
  <c r="AH46" i="7" a="1"/>
  <c r="AH46" i="7" s="1"/>
  <c r="AA46" i="7" a="1"/>
  <c r="AA46" i="7" s="1"/>
  <c r="BJ46" i="7" a="1"/>
  <c r="BJ46" i="7" s="1"/>
  <c r="I46" i="7" a="1"/>
  <c r="I46" i="7" s="1"/>
  <c r="AS46" i="7" a="1"/>
  <c r="AS46" i="7" s="1"/>
  <c r="AM46" i="7" a="1"/>
  <c r="AM46" i="7" s="1"/>
  <c r="AD46" i="7" a="1"/>
  <c r="AD46" i="7" s="1"/>
  <c r="AV46" i="7" a="1"/>
  <c r="AV46" i="7" s="1"/>
  <c r="Q46" i="7" a="1"/>
  <c r="Q46" i="7" s="1"/>
  <c r="U46" i="7" a="1"/>
  <c r="U46" i="7" s="1"/>
  <c r="AQ46" i="7" a="1"/>
  <c r="AQ46" i="7" s="1"/>
  <c r="T46" i="7" a="1"/>
  <c r="T46" i="7" s="1"/>
  <c r="V46" i="7" a="1"/>
  <c r="V46" i="7" s="1"/>
  <c r="H46" i="7" a="1"/>
  <c r="H46" i="7" s="1"/>
  <c r="AC46" i="7" a="1"/>
  <c r="AC46" i="7" s="1"/>
  <c r="K46" i="7" a="1"/>
  <c r="K46" i="7" s="1"/>
  <c r="AW46" i="7" a="1"/>
  <c r="AW46" i="7" s="1"/>
  <c r="AN46" i="7" a="1"/>
  <c r="AN46" i="7" s="1"/>
  <c r="AI46" i="7" a="1"/>
  <c r="AI46" i="7" s="1"/>
  <c r="AK46" i="7" a="1"/>
  <c r="AK46" i="7" s="1"/>
  <c r="AT46" i="7" a="1"/>
  <c r="AT46" i="7" s="1"/>
  <c r="BP615" i="5" l="1"/>
  <c r="BO744" i="5" a="1"/>
  <c r="BO744" i="5" s="1"/>
  <c r="BO764" i="5" a="1"/>
  <c r="BO764" i="5" s="1"/>
  <c r="BU621" i="5"/>
  <c r="BT750" i="5" a="1"/>
  <c r="BT750" i="5" s="1"/>
  <c r="BL602" i="5"/>
  <c r="BM20" i="5"/>
  <c r="BK685" i="5"/>
  <c r="BK684" i="5"/>
  <c r="BK683" i="5" s="1"/>
  <c r="BK681" i="5" s="1"/>
  <c r="BK690" i="5" s="1"/>
  <c r="BK715" i="5" s="1"/>
  <c r="BK779" i="5" s="1"/>
  <c r="BK778" i="5" s="1"/>
  <c r="BL610" i="5" l="1"/>
  <c r="BL629" i="5"/>
  <c r="BL635" i="5" s="1"/>
  <c r="BV622" i="5"/>
  <c r="BU751" i="5" a="1"/>
  <c r="BU751" i="5" s="1"/>
  <c r="BQ616" i="5"/>
  <c r="BP765" i="5" a="1"/>
  <c r="BP765" i="5" s="1"/>
  <c r="BP745" i="5" a="1"/>
  <c r="BP745" i="5" s="1"/>
  <c r="BR617" i="5" l="1"/>
  <c r="BQ746" i="5" a="1"/>
  <c r="BQ746" i="5" s="1"/>
  <c r="BQ766" i="5" a="1"/>
  <c r="BQ766" i="5" s="1"/>
  <c r="BM611" i="5"/>
  <c r="BL760" i="5" a="1"/>
  <c r="BL760" i="5" s="1"/>
  <c r="BL770" i="5" s="1"/>
  <c r="BL771" i="5" s="1"/>
  <c r="BL639" i="5"/>
  <c r="BL740" i="5" a="1"/>
  <c r="BL740" i="5" s="1"/>
  <c r="BL756" i="5" s="1"/>
  <c r="BL757" i="5" s="1"/>
  <c r="BL720" i="5" a="1"/>
  <c r="BL720" i="5" s="1"/>
  <c r="BL736" i="5" s="1"/>
  <c r="BL737" i="5" s="1"/>
  <c r="BL775" i="5" s="1" a="1"/>
  <c r="BL775" i="5" s="1"/>
  <c r="BL603" i="5" a="1"/>
  <c r="BL603" i="5" s="1"/>
  <c r="BW623" i="5"/>
  <c r="BV752" i="5" a="1"/>
  <c r="BV752" i="5" s="1"/>
  <c r="BN612" i="5" l="1"/>
  <c r="BM660" i="5"/>
  <c r="BM761" i="5" a="1"/>
  <c r="BM761" i="5" s="1"/>
  <c r="BM741" i="5" a="1"/>
  <c r="BM741" i="5" s="1"/>
  <c r="BM721" i="5" a="1"/>
  <c r="BM721" i="5" s="1"/>
  <c r="BW753" i="5" a="1"/>
  <c r="BW753" i="5" s="1"/>
  <c r="BX624" i="5"/>
  <c r="BL653" i="5"/>
  <c r="BL654" i="5"/>
  <c r="BL666" i="5"/>
  <c r="BL665" i="5"/>
  <c r="BL664" i="5"/>
  <c r="BL663" i="5" s="1"/>
  <c r="BL662" i="5"/>
  <c r="BL640" i="5"/>
  <c r="BL642" i="5" s="1"/>
  <c r="BL647" i="5" s="1"/>
  <c r="BL646" i="5" s="1"/>
  <c r="BL607" i="5"/>
  <c r="BL604" i="5"/>
  <c r="BL631" i="5"/>
  <c r="BL661" i="5"/>
  <c r="BL659" i="5" s="1"/>
  <c r="BL606" i="5"/>
  <c r="BS618" i="5"/>
  <c r="BR767" i="5" a="1"/>
  <c r="BR767" i="5" s="1"/>
  <c r="BR747" i="5" a="1"/>
  <c r="BR747" i="5" s="1"/>
  <c r="BX754" i="5" l="1" a="1"/>
  <c r="BX754" i="5" s="1"/>
  <c r="BL632" i="5"/>
  <c r="BL649" i="5"/>
  <c r="BL650" i="5" s="1"/>
  <c r="BT619" i="5"/>
  <c r="BS748" i="5" a="1"/>
  <c r="BS748" i="5" s="1"/>
  <c r="BS768" i="5" a="1"/>
  <c r="BS768" i="5" s="1"/>
  <c r="BL673" i="5"/>
  <c r="BL687" i="5" s="1"/>
  <c r="BO613" i="5"/>
  <c r="BN762" i="5" a="1"/>
  <c r="BN762" i="5" s="1"/>
  <c r="BN722" i="5" a="1"/>
  <c r="BN722" i="5" s="1"/>
  <c r="BF45" i="7" a="1"/>
  <c r="BF45" i="7" s="1"/>
  <c r="BN742" i="5" a="1"/>
  <c r="BN742" i="5" s="1"/>
  <c r="BE45" i="7" a="1"/>
  <c r="BE45" i="7" s="1"/>
  <c r="BG45" i="7" a="1"/>
  <c r="BG45" i="7" s="1"/>
  <c r="BH45" i="7" a="1"/>
  <c r="BH45" i="7" s="1"/>
  <c r="Q45" i="7" a="1"/>
  <c r="Q45" i="7" s="1"/>
  <c r="I45" i="7" a="1"/>
  <c r="I45" i="7" s="1"/>
  <c r="BB45" i="7" a="1"/>
  <c r="BB45" i="7" s="1"/>
  <c r="AY45" i="7" a="1"/>
  <c r="AY45" i="7" s="1"/>
  <c r="T45" i="7" a="1"/>
  <c r="T45" i="7" s="1"/>
  <c r="AQ45" i="7" a="1"/>
  <c r="AQ45" i="7" s="1"/>
  <c r="AM45" i="7" a="1"/>
  <c r="AM45" i="7" s="1"/>
  <c r="L45" i="7" a="1"/>
  <c r="L45" i="7" s="1"/>
  <c r="Z45" i="7" a="1"/>
  <c r="Z45" i="7" s="1"/>
  <c r="AE45" i="7" a="1"/>
  <c r="AE45" i="7" s="1"/>
  <c r="Y45" i="7" a="1"/>
  <c r="Y45" i="7" s="1"/>
  <c r="BI45" i="7" a="1"/>
  <c r="BI45" i="7" s="1"/>
  <c r="U45" i="7" a="1"/>
  <c r="U45" i="7" s="1"/>
  <c r="H45" i="7" a="1"/>
  <c r="H45" i="7" s="1"/>
  <c r="AG45" i="7" a="1"/>
  <c r="AG45" i="7" s="1"/>
  <c r="AO45" i="7" a="1"/>
  <c r="AO45" i="7" s="1"/>
  <c r="X45" i="7" a="1"/>
  <c r="X45" i="7" s="1"/>
  <c r="P45" i="7" a="1"/>
  <c r="P45" i="7" s="1"/>
  <c r="AF45" i="7" a="1"/>
  <c r="AF45" i="7" s="1"/>
  <c r="F45" i="7" a="1"/>
  <c r="F45" i="7" s="1"/>
  <c r="AJ45" i="7" a="1"/>
  <c r="AJ45" i="7" s="1"/>
  <c r="BK45" i="7" a="1"/>
  <c r="BK45" i="7" s="1"/>
  <c r="M45" i="7" a="1"/>
  <c r="M45" i="7" s="1"/>
  <c r="AL45" i="7" a="1"/>
  <c r="AL45" i="7" s="1"/>
  <c r="AK45" i="7" a="1"/>
  <c r="AK45" i="7" s="1"/>
  <c r="S45" i="7" a="1"/>
  <c r="S45" i="7" s="1"/>
  <c r="K45" i="7" a="1"/>
  <c r="K45" i="7" s="1"/>
  <c r="AA45" i="7" a="1"/>
  <c r="AA45" i="7" s="1"/>
  <c r="W45" i="7" a="1"/>
  <c r="W45" i="7" s="1"/>
  <c r="AV45" i="7" a="1"/>
  <c r="AV45" i="7" s="1"/>
  <c r="BD45" i="7" a="1"/>
  <c r="BD45" i="7" s="1"/>
  <c r="BJ45" i="7" a="1"/>
  <c r="BJ45" i="7" s="1"/>
  <c r="E45" i="7" a="1"/>
  <c r="E45" i="7" s="1"/>
  <c r="BA45" i="7" a="1"/>
  <c r="BA45" i="7" s="1"/>
  <c r="AC45" i="7" a="1"/>
  <c r="AC45" i="7" s="1"/>
  <c r="AB45" i="7" a="1"/>
  <c r="AB45" i="7" s="1"/>
  <c r="BL45" i="7" a="1"/>
  <c r="BL45" i="7" s="1"/>
  <c r="BC45" i="7" a="1"/>
  <c r="BC45" i="7" s="1"/>
  <c r="AH45" i="7" a="1"/>
  <c r="AH45" i="7" s="1"/>
  <c r="AZ45" i="7" a="1"/>
  <c r="AZ45" i="7" s="1"/>
  <c r="AI45" i="7" a="1"/>
  <c r="AI45" i="7" s="1"/>
  <c r="AD45" i="7" a="1"/>
  <c r="AD45" i="7" s="1"/>
  <c r="R45" i="7" a="1"/>
  <c r="R45" i="7" s="1"/>
  <c r="O45" i="7" a="1"/>
  <c r="O45" i="7" s="1"/>
  <c r="AS45" i="7" a="1"/>
  <c r="AS45" i="7" s="1"/>
  <c r="AT45" i="7" a="1"/>
  <c r="AT45" i="7" s="1"/>
  <c r="J45" i="7" a="1"/>
  <c r="J45" i="7" s="1"/>
  <c r="AP45" i="7" a="1"/>
  <c r="AP45" i="7" s="1"/>
  <c r="N45" i="7" a="1"/>
  <c r="N45" i="7" s="1"/>
  <c r="AX45" i="7" a="1"/>
  <c r="AX45" i="7" s="1"/>
  <c r="AR45" i="7" a="1"/>
  <c r="AR45" i="7" s="1"/>
  <c r="V45" i="7" a="1"/>
  <c r="V45" i="7" s="1"/>
  <c r="AN45" i="7" a="1"/>
  <c r="AN45" i="7" s="1"/>
  <c r="AW45" i="7" a="1"/>
  <c r="AW45" i="7" s="1"/>
  <c r="AU45" i="7" a="1"/>
  <c r="AU45" i="7" s="1"/>
  <c r="G45" i="7" a="1"/>
  <c r="G45" i="7" s="1"/>
  <c r="BU620" i="5" l="1"/>
  <c r="BT749" i="5" a="1"/>
  <c r="BT749" i="5" s="1"/>
  <c r="BL677" i="5"/>
  <c r="BL686" i="5"/>
  <c r="BL685" i="5" s="1"/>
  <c r="BM24" i="5" a="1"/>
  <c r="BM24" i="5" s="1"/>
  <c r="BM25" i="5" s="1"/>
  <c r="BM641" i="5"/>
  <c r="BP614" i="5"/>
  <c r="BO743" i="5" a="1"/>
  <c r="BO743" i="5" s="1"/>
  <c r="BO763" i="5" a="1"/>
  <c r="BO763" i="5" s="1"/>
  <c r="BQ615" i="5" l="1"/>
  <c r="BP744" i="5" a="1"/>
  <c r="BP744" i="5" s="1"/>
  <c r="BP764" i="5" a="1"/>
  <c r="BP764" i="5" s="1"/>
  <c r="BM602" i="5"/>
  <c r="BN20" i="5"/>
  <c r="BL779" i="5"/>
  <c r="BL778" i="5" s="1"/>
  <c r="BL684" i="5"/>
  <c r="BL683" i="5" s="1"/>
  <c r="BL681" i="5" s="1"/>
  <c r="BL690" i="5" s="1"/>
  <c r="BL715" i="5" s="1"/>
  <c r="BV621" i="5"/>
  <c r="BU750" i="5" a="1"/>
  <c r="BU750" i="5" s="1"/>
  <c r="BM610" i="5" l="1"/>
  <c r="BM629" i="5"/>
  <c r="BM635" i="5" s="1"/>
  <c r="BW622" i="5"/>
  <c r="BV751" i="5" a="1"/>
  <c r="BV751" i="5" s="1"/>
  <c r="BR616" i="5"/>
  <c r="BQ745" i="5" a="1"/>
  <c r="BQ745" i="5" s="1"/>
  <c r="BQ765" i="5" a="1"/>
  <c r="BQ765" i="5" s="1"/>
  <c r="BS617" i="5" l="1"/>
  <c r="BR766" i="5" a="1"/>
  <c r="BR766" i="5" s="1"/>
  <c r="BR746" i="5" a="1"/>
  <c r="BR746" i="5" s="1"/>
  <c r="BX623" i="5"/>
  <c r="BW752" i="5" a="1"/>
  <c r="BW752" i="5" s="1"/>
  <c r="BN611" i="5"/>
  <c r="BM740" i="5" a="1"/>
  <c r="BM740" i="5" s="1"/>
  <c r="BM756" i="5" s="1"/>
  <c r="BM757" i="5" s="1"/>
  <c r="BM639" i="5"/>
  <c r="BM720" i="5" a="1"/>
  <c r="BM720" i="5" s="1"/>
  <c r="BM736" i="5" s="1"/>
  <c r="BM737" i="5" s="1"/>
  <c r="BM775" i="5" s="1" a="1"/>
  <c r="BM775" i="5" s="1"/>
  <c r="BM603" i="5" a="1"/>
  <c r="BM603" i="5" s="1"/>
  <c r="BM760" i="5" a="1"/>
  <c r="BM760" i="5" s="1"/>
  <c r="BM770" i="5" s="1"/>
  <c r="BM771" i="5" s="1"/>
  <c r="BM653" i="5" l="1"/>
  <c r="BM654" i="5"/>
  <c r="BM665" i="5"/>
  <c r="BM666" i="5"/>
  <c r="BM664" i="5"/>
  <c r="BM663" i="5" s="1"/>
  <c r="BM662" i="5"/>
  <c r="BO612" i="5"/>
  <c r="BB44" i="7" a="1"/>
  <c r="BB44" i="7" s="1"/>
  <c r="BN741" i="5" a="1"/>
  <c r="BN741" i="5" s="1"/>
  <c r="BN761" i="5" a="1"/>
  <c r="BN761" i="5" s="1"/>
  <c r="BN721" i="5" a="1"/>
  <c r="BN721" i="5" s="1"/>
  <c r="BN660" i="5"/>
  <c r="BF44" i="7" a="1"/>
  <c r="BF44" i="7" s="1"/>
  <c r="BE44" i="7" a="1"/>
  <c r="BE44" i="7" s="1"/>
  <c r="BH44" i="7" a="1"/>
  <c r="BH44" i="7" s="1"/>
  <c r="BG44" i="7" a="1"/>
  <c r="BG44" i="7" s="1"/>
  <c r="W44" i="7" a="1"/>
  <c r="W44" i="7" s="1"/>
  <c r="AJ44" i="7" a="1"/>
  <c r="AJ44" i="7" s="1"/>
  <c r="BK44" i="7" a="1"/>
  <c r="BK44" i="7" s="1"/>
  <c r="AX44" i="7" a="1"/>
  <c r="AX44" i="7" s="1"/>
  <c r="BI44" i="7" a="1"/>
  <c r="BI44" i="7" s="1"/>
  <c r="AN44" i="7" a="1"/>
  <c r="AN44" i="7" s="1"/>
  <c r="Q44" i="7" a="1"/>
  <c r="Q44" i="7" s="1"/>
  <c r="AB44" i="7" a="1"/>
  <c r="AB44" i="7" s="1"/>
  <c r="R44" i="7" a="1"/>
  <c r="R44" i="7" s="1"/>
  <c r="BL44" i="7" a="1"/>
  <c r="BL44" i="7" s="1"/>
  <c r="Z44" i="7" a="1"/>
  <c r="Z44" i="7" s="1"/>
  <c r="S44" i="7" a="1"/>
  <c r="S44" i="7" s="1"/>
  <c r="BA44" i="7" a="1"/>
  <c r="BA44" i="7" s="1"/>
  <c r="BJ44" i="7" a="1"/>
  <c r="BJ44" i="7" s="1"/>
  <c r="AK44" i="7" a="1"/>
  <c r="AK44" i="7" s="1"/>
  <c r="BD44" i="7" a="1"/>
  <c r="BD44" i="7" s="1"/>
  <c r="AD44" i="7" a="1"/>
  <c r="AD44" i="7" s="1"/>
  <c r="K44" i="7" a="1"/>
  <c r="K44" i="7" s="1"/>
  <c r="AZ44" i="7" a="1"/>
  <c r="AZ44" i="7" s="1"/>
  <c r="AC44" i="7" a="1"/>
  <c r="AC44" i="7" s="1"/>
  <c r="AP44" i="7" a="1"/>
  <c r="AP44" i="7" s="1"/>
  <c r="AE44" i="7" a="1"/>
  <c r="AE44" i="7" s="1"/>
  <c r="AT44" i="7" a="1"/>
  <c r="AT44" i="7" s="1"/>
  <c r="O44" i="7" a="1"/>
  <c r="O44" i="7" s="1"/>
  <c r="AI44" i="7" a="1"/>
  <c r="AI44" i="7" s="1"/>
  <c r="F44" i="7" a="1"/>
  <c r="F44" i="7" s="1"/>
  <c r="G44" i="7" a="1"/>
  <c r="G44" i="7" s="1"/>
  <c r="AU44" i="7" a="1"/>
  <c r="AU44" i="7" s="1"/>
  <c r="E44" i="7" a="1"/>
  <c r="E44" i="7" s="1"/>
  <c r="U44" i="7" a="1"/>
  <c r="U44" i="7" s="1"/>
  <c r="AM44" i="7" a="1"/>
  <c r="AM44" i="7" s="1"/>
  <c r="AY44" i="7" a="1"/>
  <c r="AY44" i="7" s="1"/>
  <c r="AL44" i="7" a="1"/>
  <c r="AL44" i="7" s="1"/>
  <c r="H44" i="7" a="1"/>
  <c r="H44" i="7" s="1"/>
  <c r="BC44" i="7" a="1"/>
  <c r="BC44" i="7" s="1"/>
  <c r="V44" i="7" a="1"/>
  <c r="V44" i="7" s="1"/>
  <c r="AH44" i="7" a="1"/>
  <c r="AH44" i="7" s="1"/>
  <c r="AS44" i="7" a="1"/>
  <c r="AS44" i="7" s="1"/>
  <c r="AO44" i="7" a="1"/>
  <c r="AO44" i="7" s="1"/>
  <c r="AR44" i="7" a="1"/>
  <c r="AR44" i="7" s="1"/>
  <c r="AA44" i="7" a="1"/>
  <c r="AA44" i="7" s="1"/>
  <c r="AV44" i="7" a="1"/>
  <c r="AV44" i="7" s="1"/>
  <c r="AW44" i="7" a="1"/>
  <c r="AW44" i="7" s="1"/>
  <c r="N44" i="7" a="1"/>
  <c r="N44" i="7" s="1"/>
  <c r="AQ44" i="7" a="1"/>
  <c r="AQ44" i="7" s="1"/>
  <c r="M44" i="7" a="1"/>
  <c r="M44" i="7" s="1"/>
  <c r="L44" i="7" a="1"/>
  <c r="L44" i="7" s="1"/>
  <c r="AG44" i="7" a="1"/>
  <c r="AG44" i="7" s="1"/>
  <c r="P44" i="7" a="1"/>
  <c r="P44" i="7" s="1"/>
  <c r="J44" i="7" a="1"/>
  <c r="J44" i="7" s="1"/>
  <c r="T44" i="7" a="1"/>
  <c r="T44" i="7" s="1"/>
  <c r="Y44" i="7" a="1"/>
  <c r="Y44" i="7" s="1"/>
  <c r="AF44" i="7" a="1"/>
  <c r="AF44" i="7" s="1"/>
  <c r="I44" i="7" a="1"/>
  <c r="I44" i="7" s="1"/>
  <c r="X44" i="7" a="1"/>
  <c r="X44" i="7" s="1"/>
  <c r="BX753" i="5" a="1"/>
  <c r="BX753" i="5" s="1"/>
  <c r="BY624" i="5"/>
  <c r="BM640" i="5"/>
  <c r="BM642" i="5" s="1"/>
  <c r="BM647" i="5" s="1"/>
  <c r="BM646" i="5" s="1"/>
  <c r="BM607" i="5"/>
  <c r="BM604" i="5"/>
  <c r="BM631" i="5"/>
  <c r="BM661" i="5"/>
  <c r="BM659" i="5" s="1"/>
  <c r="BM606" i="5"/>
  <c r="BT618" i="5"/>
  <c r="BS747" i="5" a="1"/>
  <c r="BS747" i="5" s="1"/>
  <c r="BS767" i="5" a="1"/>
  <c r="BS767" i="5" s="1"/>
  <c r="BM632" i="5" l="1"/>
  <c r="BM649" i="5"/>
  <c r="BM650" i="5" s="1"/>
  <c r="BP613" i="5"/>
  <c r="BO762" i="5" a="1"/>
  <c r="BO762" i="5" s="1"/>
  <c r="BO742" i="5" a="1"/>
  <c r="BO742" i="5" s="1"/>
  <c r="BU619" i="5"/>
  <c r="BT748" i="5" a="1"/>
  <c r="BT748" i="5" s="1"/>
  <c r="BT768" i="5" a="1"/>
  <c r="BT768" i="5" s="1"/>
  <c r="BY754" i="5" a="1"/>
  <c r="BY754" i="5" s="1"/>
  <c r="BM673" i="5"/>
  <c r="BM687" i="5" s="1"/>
  <c r="BV620" i="5" l="1"/>
  <c r="BU749" i="5" a="1"/>
  <c r="BU749" i="5" s="1"/>
  <c r="BQ614" i="5"/>
  <c r="BP763" i="5" a="1"/>
  <c r="BP763" i="5" s="1"/>
  <c r="BP743" i="5" a="1"/>
  <c r="BP743" i="5" s="1"/>
  <c r="BM677" i="5"/>
  <c r="BM686" i="5"/>
  <c r="BM685" i="5" s="1"/>
  <c r="BN24" i="5" a="1"/>
  <c r="BN24" i="5" s="1"/>
  <c r="BN25" i="5" s="1"/>
  <c r="BN602" i="5" s="1"/>
  <c r="BN641" i="5"/>
  <c r="BN610" i="5" l="1"/>
  <c r="BN629" i="5"/>
  <c r="BN635" i="5" s="1"/>
  <c r="BM684" i="5"/>
  <c r="BM683" i="5" s="1"/>
  <c r="BM681" i="5" s="1"/>
  <c r="BM690" i="5" s="1"/>
  <c r="BM715" i="5" s="1"/>
  <c r="BM779" i="5" s="1"/>
  <c r="BM778" i="5" s="1"/>
  <c r="BR615" i="5"/>
  <c r="BQ764" i="5" a="1"/>
  <c r="BQ764" i="5" s="1"/>
  <c r="BQ744" i="5" a="1"/>
  <c r="BQ744" i="5" s="1"/>
  <c r="BW621" i="5"/>
  <c r="BV750" i="5" a="1"/>
  <c r="BV750" i="5" s="1"/>
  <c r="BS616" i="5" l="1"/>
  <c r="BR765" i="5" a="1"/>
  <c r="BR765" i="5" s="1"/>
  <c r="BR745" i="5" a="1"/>
  <c r="BR745" i="5" s="1"/>
  <c r="BX622" i="5"/>
  <c r="BW751" i="5" a="1"/>
  <c r="BW751" i="5" s="1"/>
  <c r="BO611" i="5"/>
  <c r="BN639" i="5"/>
  <c r="BN740" i="5" a="1"/>
  <c r="BN740" i="5" s="1"/>
  <c r="BN756" i="5" s="1"/>
  <c r="BN757" i="5" s="1"/>
  <c r="BN603" i="5" a="1"/>
  <c r="BN603" i="5" s="1"/>
  <c r="BN760" i="5" a="1"/>
  <c r="BN760" i="5" s="1"/>
  <c r="BN770" i="5" s="1"/>
  <c r="BN771" i="5" s="1"/>
  <c r="BN720" i="5" a="1"/>
  <c r="BN720" i="5" s="1"/>
  <c r="BN736" i="5" s="1"/>
  <c r="BN737" i="5" s="1"/>
  <c r="BN775" i="5" s="1" a="1"/>
  <c r="BN775" i="5" s="1"/>
  <c r="AG43" i="7" a="1"/>
  <c r="AG43" i="7" s="1"/>
  <c r="AP43" i="7" a="1"/>
  <c r="AP43" i="7" s="1"/>
  <c r="AY43" i="7" a="1"/>
  <c r="AY43" i="7" s="1"/>
  <c r="AT43" i="7" a="1"/>
  <c r="AT43" i="7" s="1"/>
  <c r="AW43" i="7" a="1"/>
  <c r="AW43" i="7" s="1"/>
  <c r="AN43" i="7" a="1"/>
  <c r="AN43" i="7" s="1"/>
  <c r="H43" i="7" a="1"/>
  <c r="H43" i="7" s="1"/>
  <c r="G43" i="7" a="1"/>
  <c r="G43" i="7" s="1"/>
  <c r="BJ43" i="7" a="1"/>
  <c r="BJ43" i="7" s="1"/>
  <c r="AQ43" i="7" a="1"/>
  <c r="AQ43" i="7" s="1"/>
  <c r="AF43" i="7" a="1"/>
  <c r="AF43" i="7" s="1"/>
  <c r="Y43" i="7" a="1"/>
  <c r="Y43" i="7" s="1"/>
  <c r="X43" i="7" a="1"/>
  <c r="X43" i="7" s="1"/>
  <c r="I43" i="7" a="1"/>
  <c r="I43" i="7" s="1"/>
  <c r="AJ43" i="7" a="1"/>
  <c r="AJ43" i="7" s="1"/>
  <c r="AK43" i="7" a="1"/>
  <c r="AK43" i="7" s="1"/>
  <c r="AL43" i="7" a="1"/>
  <c r="AL43" i="7" s="1"/>
  <c r="AM43" i="7" a="1"/>
  <c r="AM43" i="7" s="1"/>
  <c r="BE43" i="7" a="1"/>
  <c r="BE43" i="7" s="1"/>
  <c r="S43" i="7" a="1"/>
  <c r="S43" i="7" s="1"/>
  <c r="Q43" i="7" a="1"/>
  <c r="Q43" i="7" s="1"/>
  <c r="BL43" i="7" a="1"/>
  <c r="BL43" i="7" s="1"/>
  <c r="AH43" i="7" a="1"/>
  <c r="AH43" i="7" s="1"/>
  <c r="AE43" i="7" a="1"/>
  <c r="AE43" i="7" s="1"/>
  <c r="AX43" i="7" a="1"/>
  <c r="AX43" i="7" s="1"/>
  <c r="BG43" i="7" a="1"/>
  <c r="BG43" i="7" s="1"/>
  <c r="AR43" i="7" a="1"/>
  <c r="AR43" i="7" s="1"/>
  <c r="AU43" i="7" a="1"/>
  <c r="AU43" i="7" s="1"/>
  <c r="BF43" i="7" a="1"/>
  <c r="BF43" i="7" s="1"/>
  <c r="AZ43" i="7" a="1"/>
  <c r="AZ43" i="7" s="1"/>
  <c r="J43" i="7" a="1"/>
  <c r="J43" i="7" s="1"/>
  <c r="P43" i="7" a="1"/>
  <c r="P43" i="7" s="1"/>
  <c r="BI43" i="7" a="1"/>
  <c r="BI43" i="7" s="1"/>
  <c r="O43" i="7" a="1"/>
  <c r="O43" i="7" s="1"/>
  <c r="M43" i="7" a="1"/>
  <c r="M43" i="7" s="1"/>
  <c r="BB43" i="7" a="1"/>
  <c r="BB43" i="7" s="1"/>
  <c r="T43" i="7" a="1"/>
  <c r="T43" i="7" s="1"/>
  <c r="BH43" i="7" a="1"/>
  <c r="BH43" i="7" s="1"/>
  <c r="Z43" i="7" a="1"/>
  <c r="Z43" i="7" s="1"/>
  <c r="AD43" i="7" a="1"/>
  <c r="AD43" i="7" s="1"/>
  <c r="F43" i="7" a="1"/>
  <c r="F43" i="7" s="1"/>
  <c r="R43" i="7" a="1"/>
  <c r="R43" i="7" s="1"/>
  <c r="L43" i="7" a="1"/>
  <c r="L43" i="7" s="1"/>
  <c r="U43" i="7" a="1"/>
  <c r="U43" i="7" s="1"/>
  <c r="AV43" i="7" a="1"/>
  <c r="AV43" i="7" s="1"/>
  <c r="BD43" i="7" a="1"/>
  <c r="BD43" i="7" s="1"/>
  <c r="V43" i="7" a="1"/>
  <c r="V43" i="7" s="1"/>
  <c r="AS43" i="7" a="1"/>
  <c r="AS43" i="7" s="1"/>
  <c r="BC43" i="7" a="1"/>
  <c r="BC43" i="7" s="1"/>
  <c r="E43" i="7" a="1"/>
  <c r="E43" i="7" s="1"/>
  <c r="AB43" i="7" a="1"/>
  <c r="AB43" i="7" s="1"/>
  <c r="AC43" i="7" a="1"/>
  <c r="AC43" i="7" s="1"/>
  <c r="BA43" i="7" a="1"/>
  <c r="BA43" i="7" s="1"/>
  <c r="AO43" i="7" a="1"/>
  <c r="AO43" i="7" s="1"/>
  <c r="AA43" i="7" a="1"/>
  <c r="AA43" i="7" s="1"/>
  <c r="BK43" i="7" a="1"/>
  <c r="BK43" i="7" s="1"/>
  <c r="N43" i="7" a="1"/>
  <c r="N43" i="7" s="1"/>
  <c r="AI43" i="7" a="1"/>
  <c r="AI43" i="7" s="1"/>
  <c r="K43" i="7" a="1"/>
  <c r="K43" i="7" s="1"/>
  <c r="W43" i="7" a="1"/>
  <c r="W43" i="7" s="1"/>
  <c r="BN653" i="5" l="1"/>
  <c r="BN666" i="5"/>
  <c r="BN654" i="5"/>
  <c r="BN665" i="5"/>
  <c r="BN664" i="5"/>
  <c r="BN663" i="5" s="1"/>
  <c r="BN662" i="5"/>
  <c r="BY623" i="5"/>
  <c r="BX752" i="5" a="1"/>
  <c r="BX752" i="5" s="1"/>
  <c r="G25" i="7" a="1"/>
  <c r="G25" i="7" s="1"/>
  <c r="H25" i="7" a="1"/>
  <c r="H25" i="7" s="1"/>
  <c r="I25" i="7" a="1"/>
  <c r="I25" i="7" s="1"/>
  <c r="K25" i="7" a="1"/>
  <c r="K25" i="7" s="1"/>
  <c r="L25" i="7" a="1"/>
  <c r="L25" i="7" s="1"/>
  <c r="U25" i="7" a="1"/>
  <c r="U25" i="7" s="1"/>
  <c r="AD25" i="7" a="1"/>
  <c r="AD25" i="7" s="1"/>
  <c r="AN25" i="7" a="1"/>
  <c r="AN25" i="7" s="1"/>
  <c r="AF25" i="7" a="1"/>
  <c r="AF25" i="7" s="1"/>
  <c r="AL25" i="7" a="1"/>
  <c r="AL25" i="7" s="1"/>
  <c r="AY25" i="7" a="1"/>
  <c r="AY25" i="7" s="1"/>
  <c r="AI25" i="7" a="1"/>
  <c r="AI25" i="7" s="1"/>
  <c r="BG25" i="7" a="1"/>
  <c r="BG25" i="7" s="1"/>
  <c r="AW25" i="7" a="1"/>
  <c r="AW25" i="7" s="1"/>
  <c r="BC25" i="7" a="1"/>
  <c r="BC25" i="7" s="1"/>
  <c r="P25" i="7" a="1"/>
  <c r="P25" i="7" s="1"/>
  <c r="Q25" i="7" a="1"/>
  <c r="Q25" i="7" s="1"/>
  <c r="J25" i="7" a="1"/>
  <c r="J25" i="7" s="1"/>
  <c r="S25" i="7" a="1"/>
  <c r="S25" i="7" s="1"/>
  <c r="T25" i="7" a="1"/>
  <c r="T25" i="7" s="1"/>
  <c r="AC25" i="7" a="1"/>
  <c r="AC25" i="7" s="1"/>
  <c r="AR25" i="7" a="1"/>
  <c r="AR25" i="7" s="1"/>
  <c r="AK25" i="7" a="1"/>
  <c r="AK25" i="7" s="1"/>
  <c r="BH25" i="7" a="1"/>
  <c r="BH25" i="7" s="1"/>
  <c r="AJ25" i="7" a="1"/>
  <c r="AJ25" i="7" s="1"/>
  <c r="AS25" i="7" a="1"/>
  <c r="AS25" i="7" s="1"/>
  <c r="E25" i="7" a="1"/>
  <c r="E25" i="7" s="1"/>
  <c r="N25" i="7" a="1"/>
  <c r="N25" i="7" s="1"/>
  <c r="X25" i="7" a="1"/>
  <c r="X25" i="7" s="1"/>
  <c r="Y25" i="7" a="1"/>
  <c r="Y25" i="7" s="1"/>
  <c r="R25" i="7" a="1"/>
  <c r="R25" i="7" s="1"/>
  <c r="AA25" i="7" a="1"/>
  <c r="AA25" i="7" s="1"/>
  <c r="AB25" i="7" a="1"/>
  <c r="AB25" i="7" s="1"/>
  <c r="AQ25" i="7" a="1"/>
  <c r="AQ25" i="7" s="1"/>
  <c r="AZ25" i="7" a="1"/>
  <c r="AZ25" i="7" s="1"/>
  <c r="AG25" i="7" a="1"/>
  <c r="AG25" i="7" s="1"/>
  <c r="AH25" i="7" a="1"/>
  <c r="AH25" i="7" s="1"/>
  <c r="AM25" i="7" a="1"/>
  <c r="AM25" i="7" s="1"/>
  <c r="AV25" i="7" a="1"/>
  <c r="AV25" i="7" s="1"/>
  <c r="BA25" i="7" a="1"/>
  <c r="BA25" i="7" s="1"/>
  <c r="W25" i="7" a="1"/>
  <c r="W25" i="7" s="1"/>
  <c r="F25" i="7" a="1"/>
  <c r="F25" i="7" s="1"/>
  <c r="AU25" i="7" a="1"/>
  <c r="AU25" i="7" s="1"/>
  <c r="BB25" i="7" a="1"/>
  <c r="BB25" i="7" s="1"/>
  <c r="AP25" i="7" a="1"/>
  <c r="AP25" i="7" s="1"/>
  <c r="AT25" i="7" a="1"/>
  <c r="AT25" i="7" s="1"/>
  <c r="O25" i="7" a="1"/>
  <c r="O25" i="7" s="1"/>
  <c r="BD25" i="7" a="1"/>
  <c r="BD25" i="7" s="1"/>
  <c r="BI25" i="7" a="1"/>
  <c r="BI25" i="7" s="1"/>
  <c r="BJ25" i="7" a="1"/>
  <c r="BJ25" i="7" s="1"/>
  <c r="BK25" i="7" a="1"/>
  <c r="BK25" i="7" s="1"/>
  <c r="BL25" i="7" a="1"/>
  <c r="BL25" i="7" s="1"/>
  <c r="BF25" i="7" a="1"/>
  <c r="BF25" i="7" s="1"/>
  <c r="M25" i="7" a="1"/>
  <c r="M25" i="7" s="1"/>
  <c r="V25" i="7" a="1"/>
  <c r="V25" i="7" s="1"/>
  <c r="AE25" i="7" a="1"/>
  <c r="AE25" i="7" s="1"/>
  <c r="Z25" i="7" a="1"/>
  <c r="Z25" i="7" s="1"/>
  <c r="AO25" i="7" a="1"/>
  <c r="AO25" i="7" s="1"/>
  <c r="AX25" i="7" a="1"/>
  <c r="AX25" i="7" s="1"/>
  <c r="BE25" i="7" a="1"/>
  <c r="BE25" i="7" s="1"/>
  <c r="S66" i="4"/>
  <c r="BP612" i="5"/>
  <c r="BO761" i="5" a="1"/>
  <c r="BO761" i="5" s="1"/>
  <c r="BO770" i="5" s="1"/>
  <c r="BO771" i="5" s="1"/>
  <c r="BO741" i="5" a="1"/>
  <c r="BO741" i="5" s="1"/>
  <c r="BO756" i="5" s="1"/>
  <c r="BO757" i="5" s="1"/>
  <c r="BN640" i="5"/>
  <c r="BN642" i="5" s="1"/>
  <c r="BN647" i="5" s="1"/>
  <c r="BN646" i="5" s="1"/>
  <c r="BN604" i="5"/>
  <c r="BN607" i="5"/>
  <c r="J7" i="7" a="1"/>
  <c r="J7" i="7" s="1"/>
  <c r="BL7" i="7" a="1"/>
  <c r="BL7" i="7" s="1"/>
  <c r="O20" i="6" s="1"/>
  <c r="M7" i="7" a="1"/>
  <c r="M7" i="7" s="1"/>
  <c r="BH7" i="7" a="1"/>
  <c r="BH7" i="7" s="1"/>
  <c r="O7" i="7" a="1"/>
  <c r="O7" i="7" s="1"/>
  <c r="AO7" i="7" a="1"/>
  <c r="AO7" i="7" s="1"/>
  <c r="E7" i="7" a="1"/>
  <c r="E7" i="7" s="1"/>
  <c r="AY7" i="7" a="1"/>
  <c r="AY7" i="7" s="1"/>
  <c r="K7" i="7" a="1"/>
  <c r="K7" i="7" s="1"/>
  <c r="AA7" i="7" a="1"/>
  <c r="AA7" i="7" s="1"/>
  <c r="P7" i="7" a="1"/>
  <c r="P7" i="7" s="1"/>
  <c r="K20" i="6" s="1"/>
  <c r="G7" i="7" a="1"/>
  <c r="G7" i="7" s="1"/>
  <c r="W7" i="7" a="1"/>
  <c r="W7" i="7" s="1"/>
  <c r="AF7" i="7" a="1"/>
  <c r="AF7" i="7" s="1"/>
  <c r="BK7" i="7" a="1"/>
  <c r="BK7" i="7" s="1"/>
  <c r="AQ7" i="7" a="1"/>
  <c r="AQ7" i="7" s="1"/>
  <c r="N7" i="7" a="1"/>
  <c r="N7" i="7" s="1"/>
  <c r="BC7" i="7" a="1"/>
  <c r="BC7" i="7" s="1"/>
  <c r="BI7" i="7" a="1"/>
  <c r="BI7" i="7" s="1"/>
  <c r="BJ7" i="7" a="1"/>
  <c r="BJ7" i="7" s="1"/>
  <c r="AZ7" i="7" a="1"/>
  <c r="AZ7" i="7" s="1"/>
  <c r="N20" i="6" s="1"/>
  <c r="AB7" i="7" a="1"/>
  <c r="AB7" i="7" s="1"/>
  <c r="L20" i="6" s="1"/>
  <c r="L7" i="7" a="1"/>
  <c r="L7" i="7" s="1"/>
  <c r="Y7" i="7" a="1"/>
  <c r="Y7" i="7" s="1"/>
  <c r="Q7" i="7" a="1"/>
  <c r="Q7" i="7" s="1"/>
  <c r="S7" i="7" a="1"/>
  <c r="S7" i="7" s="1"/>
  <c r="BE7" i="7" a="1"/>
  <c r="BE7" i="7" s="1"/>
  <c r="U7" i="7" a="1"/>
  <c r="U7" i="7" s="1"/>
  <c r="AH7" i="7" a="1"/>
  <c r="AH7" i="7" s="1"/>
  <c r="AG7" i="7" a="1"/>
  <c r="AG7" i="7" s="1"/>
  <c r="AN7" i="7" a="1"/>
  <c r="AN7" i="7" s="1"/>
  <c r="M20" i="6" s="1"/>
  <c r="AV7" i="7" a="1"/>
  <c r="AV7" i="7" s="1"/>
  <c r="F7" i="7" a="1"/>
  <c r="F7" i="7" s="1"/>
  <c r="BG7" i="7" a="1"/>
  <c r="BG7" i="7" s="1"/>
  <c r="X7" i="7" a="1"/>
  <c r="X7" i="7" s="1"/>
  <c r="AM7" i="7" a="1"/>
  <c r="AM7" i="7" s="1"/>
  <c r="AD7" i="7" a="1"/>
  <c r="AD7" i="7" s="1"/>
  <c r="AL7" i="7" a="1"/>
  <c r="AL7" i="7" s="1"/>
  <c r="BF7" i="7" a="1"/>
  <c r="BF7" i="7" s="1"/>
  <c r="AJ7" i="7" a="1"/>
  <c r="AJ7" i="7" s="1"/>
  <c r="H7" i="7" a="1"/>
  <c r="H7" i="7" s="1"/>
  <c r="R7" i="7" a="1"/>
  <c r="R7" i="7" s="1"/>
  <c r="AX7" i="7" a="1"/>
  <c r="AX7" i="7" s="1"/>
  <c r="Z7" i="7" a="1"/>
  <c r="Z7" i="7" s="1"/>
  <c r="AI7" i="7" a="1"/>
  <c r="AI7" i="7" s="1"/>
  <c r="BA7" i="7" a="1"/>
  <c r="BA7" i="7" s="1"/>
  <c r="AS7" i="7" a="1"/>
  <c r="AS7" i="7" s="1"/>
  <c r="AK7" i="7" a="1"/>
  <c r="AK7" i="7" s="1"/>
  <c r="AU7" i="7" a="1"/>
  <c r="AU7" i="7" s="1"/>
  <c r="AT7" i="7" a="1"/>
  <c r="AT7" i="7" s="1"/>
  <c r="AP7" i="7" a="1"/>
  <c r="AP7" i="7" s="1"/>
  <c r="T7" i="7" a="1"/>
  <c r="T7" i="7" s="1"/>
  <c r="AE7" i="7" a="1"/>
  <c r="AE7" i="7" s="1"/>
  <c r="AR7" i="7" a="1"/>
  <c r="AR7" i="7" s="1"/>
  <c r="BB7" i="7" a="1"/>
  <c r="BB7" i="7" s="1"/>
  <c r="V7" i="7" a="1"/>
  <c r="V7" i="7" s="1"/>
  <c r="I7" i="7" a="1"/>
  <c r="I7" i="7" s="1"/>
  <c r="AW7" i="7" a="1"/>
  <c r="AW7" i="7" s="1"/>
  <c r="AC7" i="7" a="1"/>
  <c r="AC7" i="7" s="1"/>
  <c r="BD7" i="7" a="1"/>
  <c r="BD7" i="7" s="1"/>
  <c r="BN631" i="5"/>
  <c r="BN661" i="5"/>
  <c r="BN659" i="5" s="1"/>
  <c r="BN606" i="5"/>
  <c r="BT617" i="5"/>
  <c r="BS746" i="5" a="1"/>
  <c r="BS746" i="5" s="1"/>
  <c r="BS766" i="5" a="1"/>
  <c r="BS766" i="5" s="1"/>
  <c r="BU618" i="5" l="1"/>
  <c r="BT747" i="5" a="1"/>
  <c r="BT747" i="5" s="1"/>
  <c r="BT767" i="5" a="1"/>
  <c r="BT767" i="5" s="1"/>
  <c r="AW19" i="7" a="1"/>
  <c r="AW19" i="7" s="1"/>
  <c r="AD19" i="7" a="1"/>
  <c r="AD19" i="7" s="1"/>
  <c r="L19" i="7" a="1"/>
  <c r="L19" i="7" s="1"/>
  <c r="G19" i="7" a="1"/>
  <c r="G19" i="7" s="1"/>
  <c r="U19" i="7" a="1"/>
  <c r="U19" i="7" s="1"/>
  <c r="BB19" i="7" a="1"/>
  <c r="BB19" i="7" s="1"/>
  <c r="BL19" i="7" a="1"/>
  <c r="BL19" i="7" s="1"/>
  <c r="Z19" i="7" a="1"/>
  <c r="Z19" i="7" s="1"/>
  <c r="AJ19" i="7" a="1"/>
  <c r="AJ19" i="7" s="1"/>
  <c r="Y19" i="7" a="1"/>
  <c r="Y19" i="7" s="1"/>
  <c r="AA19" i="7" a="1"/>
  <c r="AA19" i="7" s="1"/>
  <c r="BH19" i="7" a="1"/>
  <c r="BH19" i="7" s="1"/>
  <c r="AZ19" i="7" a="1"/>
  <c r="AZ19" i="7" s="1"/>
  <c r="BF19" i="7" a="1"/>
  <c r="BF19" i="7" s="1"/>
  <c r="BE19" i="7" a="1"/>
  <c r="BE19" i="7" s="1"/>
  <c r="E19" i="7" a="1"/>
  <c r="E19" i="7" s="1"/>
  <c r="T19" i="7" a="1"/>
  <c r="T19" i="7" s="1"/>
  <c r="AE19" i="7" a="1"/>
  <c r="AE19" i="7" s="1"/>
  <c r="AC19" i="7" a="1"/>
  <c r="AC19" i="7" s="1"/>
  <c r="H19" i="7" a="1"/>
  <c r="H19" i="7" s="1"/>
  <c r="I19" i="7" a="1"/>
  <c r="I19" i="7" s="1"/>
  <c r="AH19" i="7" a="1"/>
  <c r="AH19" i="7" s="1"/>
  <c r="BJ19" i="7" a="1"/>
  <c r="BJ19" i="7" s="1"/>
  <c r="BI19" i="7" a="1"/>
  <c r="BI19" i="7" s="1"/>
  <c r="AR19" i="7" a="1"/>
  <c r="AR19" i="7" s="1"/>
  <c r="BG19" i="7" a="1"/>
  <c r="BG19" i="7" s="1"/>
  <c r="AQ19" i="7" a="1"/>
  <c r="AQ19" i="7" s="1"/>
  <c r="K19" i="7" a="1"/>
  <c r="K19" i="7" s="1"/>
  <c r="W19" i="7" a="1"/>
  <c r="W19" i="7" s="1"/>
  <c r="AB19" i="7" a="1"/>
  <c r="AB19" i="7" s="1"/>
  <c r="BK19" i="7" a="1"/>
  <c r="BK19" i="7" s="1"/>
  <c r="AK19" i="7" a="1"/>
  <c r="AK19" i="7" s="1"/>
  <c r="AT19" i="7" a="1"/>
  <c r="AT19" i="7" s="1"/>
  <c r="Q19" i="7" a="1"/>
  <c r="Q19" i="7" s="1"/>
  <c r="AN19" i="7" a="1"/>
  <c r="AN19" i="7" s="1"/>
  <c r="AS19" i="7" a="1"/>
  <c r="AS19" i="7" s="1"/>
  <c r="P19" i="7" a="1"/>
  <c r="P19" i="7" s="1"/>
  <c r="AG19" i="7" a="1"/>
  <c r="AG19" i="7" s="1"/>
  <c r="AX19" i="7" a="1"/>
  <c r="AX19" i="7" s="1"/>
  <c r="AM19" i="7" a="1"/>
  <c r="AM19" i="7" s="1"/>
  <c r="BA19" i="7" a="1"/>
  <c r="BA19" i="7" s="1"/>
  <c r="S19" i="7" a="1"/>
  <c r="S19" i="7" s="1"/>
  <c r="AF19" i="7" a="1"/>
  <c r="AF19" i="7" s="1"/>
  <c r="AU19" i="7" a="1"/>
  <c r="AU19" i="7" s="1"/>
  <c r="AP19" i="7" a="1"/>
  <c r="AP19" i="7" s="1"/>
  <c r="AV19" i="7" a="1"/>
  <c r="AV19" i="7" s="1"/>
  <c r="BD19" i="7" a="1"/>
  <c r="BD19" i="7" s="1"/>
  <c r="AO19" i="7" a="1"/>
  <c r="AO19" i="7" s="1"/>
  <c r="F19" i="7" a="1"/>
  <c r="F19" i="7" s="1"/>
  <c r="AL19" i="7" a="1"/>
  <c r="AL19" i="7" s="1"/>
  <c r="M19" i="7" a="1"/>
  <c r="M19" i="7" s="1"/>
  <c r="O19" i="7" a="1"/>
  <c r="O19" i="7" s="1"/>
  <c r="BC19" i="7" a="1"/>
  <c r="BC19" i="7" s="1"/>
  <c r="R19" i="7" a="1"/>
  <c r="R19" i="7" s="1"/>
  <c r="X19" i="7" a="1"/>
  <c r="X19" i="7" s="1"/>
  <c r="J19" i="7" a="1"/>
  <c r="J19" i="7" s="1"/>
  <c r="AY19" i="7" a="1"/>
  <c r="AY19" i="7" s="1"/>
  <c r="AI19" i="7" a="1"/>
  <c r="AI19" i="7" s="1"/>
  <c r="V19" i="7" a="1"/>
  <c r="V19" i="7" s="1"/>
  <c r="N19" i="7" a="1"/>
  <c r="N19" i="7" s="1"/>
  <c r="N60" i="4"/>
  <c r="S60" i="4"/>
  <c r="BB11" i="7" a="1"/>
  <c r="BB11" i="7" s="1"/>
  <c r="BF11" i="7" a="1"/>
  <c r="BF11" i="7" s="1"/>
  <c r="BE11" i="7" a="1"/>
  <c r="BE11" i="7" s="1"/>
  <c r="BH11" i="7" a="1"/>
  <c r="BH11" i="7" s="1"/>
  <c r="BG11" i="7" a="1"/>
  <c r="BG11" i="7" s="1"/>
  <c r="AC11" i="7" a="1"/>
  <c r="AC11" i="7" s="1"/>
  <c r="AQ11" i="7" a="1"/>
  <c r="AQ11" i="7" s="1"/>
  <c r="V11" i="7" a="1"/>
  <c r="V11" i="7" s="1"/>
  <c r="Q11" i="7" a="1"/>
  <c r="Q11" i="7" s="1"/>
  <c r="Y11" i="7" a="1"/>
  <c r="Y11" i="7" s="1"/>
  <c r="H11" i="7" a="1"/>
  <c r="H11" i="7" s="1"/>
  <c r="AZ11" i="7" a="1"/>
  <c r="AZ11" i="7" s="1"/>
  <c r="AY11" i="7" a="1"/>
  <c r="AY11" i="7" s="1"/>
  <c r="AF11" i="7" a="1"/>
  <c r="AF11" i="7" s="1"/>
  <c r="AV11" i="7" a="1"/>
  <c r="AV11" i="7" s="1"/>
  <c r="AB11" i="7" a="1"/>
  <c r="AB11" i="7" s="1"/>
  <c r="AA11" i="7" a="1"/>
  <c r="AA11" i="7" s="1"/>
  <c r="AW11" i="7" a="1"/>
  <c r="AW11" i="7" s="1"/>
  <c r="AE11" i="7" a="1"/>
  <c r="AE11" i="7" s="1"/>
  <c r="AS11" i="7" a="1"/>
  <c r="AS11" i="7" s="1"/>
  <c r="AI11" i="7" a="1"/>
  <c r="AI11" i="7" s="1"/>
  <c r="AD11" i="7" a="1"/>
  <c r="AD11" i="7" s="1"/>
  <c r="G11" i="7" a="1"/>
  <c r="G11" i="7" s="1"/>
  <c r="T11" i="7" a="1"/>
  <c r="T11" i="7" s="1"/>
  <c r="S11" i="7" a="1"/>
  <c r="S11" i="7" s="1"/>
  <c r="BA11" i="7" a="1"/>
  <c r="BA11" i="7" s="1"/>
  <c r="AH11" i="7" a="1"/>
  <c r="AH11" i="7" s="1"/>
  <c r="BI11" i="7" a="1"/>
  <c r="BI11" i="7" s="1"/>
  <c r="BC11" i="7" a="1"/>
  <c r="BC11" i="7" s="1"/>
  <c r="J11" i="7" a="1"/>
  <c r="J11" i="7" s="1"/>
  <c r="AK11" i="7" a="1"/>
  <c r="AK11" i="7" s="1"/>
  <c r="BD11" i="7" a="1"/>
  <c r="BD11" i="7" s="1"/>
  <c r="Z11" i="7" a="1"/>
  <c r="Z11" i="7" s="1"/>
  <c r="BJ11" i="7" a="1"/>
  <c r="BJ11" i="7" s="1"/>
  <c r="AN11" i="7" a="1"/>
  <c r="AN11" i="7" s="1"/>
  <c r="N11" i="7" a="1"/>
  <c r="N11" i="7" s="1"/>
  <c r="O11" i="7" a="1"/>
  <c r="O11" i="7" s="1"/>
  <c r="U11" i="7" a="1"/>
  <c r="U11" i="7" s="1"/>
  <c r="BL11" i="7" a="1"/>
  <c r="BL11" i="7" s="1"/>
  <c r="W11" i="7" a="1"/>
  <c r="W11" i="7" s="1"/>
  <c r="I11" i="7" a="1"/>
  <c r="I11" i="7" s="1"/>
  <c r="K11" i="7" a="1"/>
  <c r="K11" i="7" s="1"/>
  <c r="R11" i="7" a="1"/>
  <c r="R11" i="7" s="1"/>
  <c r="M11" i="7" a="1"/>
  <c r="M11" i="7" s="1"/>
  <c r="X11" i="7" a="1"/>
  <c r="X11" i="7" s="1"/>
  <c r="AU11" i="7" a="1"/>
  <c r="AU11" i="7" s="1"/>
  <c r="BK11" i="7" a="1"/>
  <c r="BK11" i="7" s="1"/>
  <c r="AM11" i="7" a="1"/>
  <c r="AM11" i="7" s="1"/>
  <c r="F11" i="7" a="1"/>
  <c r="F11" i="7" s="1"/>
  <c r="AT11" i="7" a="1"/>
  <c r="AT11" i="7" s="1"/>
  <c r="AR11" i="7" a="1"/>
  <c r="AR11" i="7" s="1"/>
  <c r="AX11" i="7" a="1"/>
  <c r="AX11" i="7" s="1"/>
  <c r="P11" i="7" a="1"/>
  <c r="P11" i="7" s="1"/>
  <c r="AG11" i="7" a="1"/>
  <c r="AG11" i="7" s="1"/>
  <c r="AP11" i="7" a="1"/>
  <c r="AP11" i="7" s="1"/>
  <c r="AO11" i="7" a="1"/>
  <c r="AO11" i="7" s="1"/>
  <c r="E11" i="7" a="1"/>
  <c r="E11" i="7" s="1"/>
  <c r="AJ11" i="7" a="1"/>
  <c r="AJ11" i="7" s="1"/>
  <c r="AL11" i="7" a="1"/>
  <c r="AL11" i="7" s="1"/>
  <c r="N52" i="4"/>
  <c r="L11" i="7" a="1"/>
  <c r="L11" i="7" s="1"/>
  <c r="S52" i="4"/>
  <c r="BN632" i="5"/>
  <c r="BN649" i="5"/>
  <c r="AX8" i="7" a="1"/>
  <c r="AX8" i="7" s="1"/>
  <c r="AY8" i="7" a="1"/>
  <c r="AY8" i="7" s="1"/>
  <c r="AZ8" i="7" a="1"/>
  <c r="AZ8" i="7" s="1"/>
  <c r="BH8" i="7" a="1"/>
  <c r="BH8" i="7" s="1"/>
  <c r="BI8" i="7" a="1"/>
  <c r="BI8" i="7" s="1"/>
  <c r="G8" i="7" a="1"/>
  <c r="G8" i="7" s="1"/>
  <c r="Y8" i="7" a="1"/>
  <c r="Y8" i="7" s="1"/>
  <c r="BA8" i="7" a="1"/>
  <c r="BA8" i="7" s="1"/>
  <c r="BF8" i="7" a="1"/>
  <c r="BF8" i="7" s="1"/>
  <c r="AS8" i="7" a="1"/>
  <c r="AS8" i="7" s="1"/>
  <c r="E8" i="7" a="1"/>
  <c r="E8" i="7" s="1"/>
  <c r="O8" i="7" a="1"/>
  <c r="O8" i="7" s="1"/>
  <c r="P8" i="7" a="1"/>
  <c r="P8" i="7" s="1"/>
  <c r="AO8" i="7" a="1"/>
  <c r="AO8" i="7" s="1"/>
  <c r="I8" i="7" a="1"/>
  <c r="I8" i="7" s="1"/>
  <c r="BG8" i="7" a="1"/>
  <c r="BG8" i="7" s="1"/>
  <c r="N8" i="7" a="1"/>
  <c r="N8" i="7" s="1"/>
  <c r="W8" i="7" a="1"/>
  <c r="W8" i="7" s="1"/>
  <c r="X8" i="7" a="1"/>
  <c r="X8" i="7" s="1"/>
  <c r="BE8" i="7" a="1"/>
  <c r="BE8" i="7" s="1"/>
  <c r="J8" i="7" a="1"/>
  <c r="J8" i="7" s="1"/>
  <c r="K8" i="7" a="1"/>
  <c r="K8" i="7" s="1"/>
  <c r="L8" i="7" a="1"/>
  <c r="L8" i="7" s="1"/>
  <c r="F8" i="7" a="1"/>
  <c r="F8" i="7" s="1"/>
  <c r="V8" i="7" a="1"/>
  <c r="V8" i="7" s="1"/>
  <c r="AE8" i="7" a="1"/>
  <c r="AE8" i="7" s="1"/>
  <c r="AF8" i="7" a="1"/>
  <c r="AF8" i="7" s="1"/>
  <c r="BJ8" i="7" a="1"/>
  <c r="BJ8" i="7" s="1"/>
  <c r="R8" i="7" a="1"/>
  <c r="R8" i="7" s="1"/>
  <c r="S8" i="7" a="1"/>
  <c r="S8" i="7" s="1"/>
  <c r="T8" i="7" a="1"/>
  <c r="T8" i="7" s="1"/>
  <c r="M8" i="7" a="1"/>
  <c r="M8" i="7" s="1"/>
  <c r="AD8" i="7" a="1"/>
  <c r="AD8" i="7" s="1"/>
  <c r="AM8" i="7" a="1"/>
  <c r="AM8" i="7" s="1"/>
  <c r="AN8" i="7" a="1"/>
  <c r="AN8" i="7" s="1"/>
  <c r="H8" i="7" a="1"/>
  <c r="H8" i="7" s="1"/>
  <c r="Z8" i="7" a="1"/>
  <c r="Z8" i="7" s="1"/>
  <c r="AA8" i="7" a="1"/>
  <c r="AA8" i="7" s="1"/>
  <c r="AB8" i="7" a="1"/>
  <c r="AB8" i="7" s="1"/>
  <c r="U8" i="7" a="1"/>
  <c r="U8" i="7" s="1"/>
  <c r="AL8" i="7" a="1"/>
  <c r="AL8" i="7" s="1"/>
  <c r="AU8" i="7" a="1"/>
  <c r="AU8" i="7" s="1"/>
  <c r="AV8" i="7" a="1"/>
  <c r="AV8" i="7" s="1"/>
  <c r="Q8" i="7" a="1"/>
  <c r="Q8" i="7" s="1"/>
  <c r="AH8" i="7" a="1"/>
  <c r="AH8" i="7" s="1"/>
  <c r="AI8" i="7" a="1"/>
  <c r="AI8" i="7" s="1"/>
  <c r="AJ8" i="7" a="1"/>
  <c r="AJ8" i="7" s="1"/>
  <c r="AC8" i="7" a="1"/>
  <c r="AC8" i="7" s="1"/>
  <c r="AT8" i="7" a="1"/>
  <c r="AT8" i="7" s="1"/>
  <c r="BC8" i="7" a="1"/>
  <c r="BC8" i="7" s="1"/>
  <c r="BD8" i="7" a="1"/>
  <c r="BD8" i="7" s="1"/>
  <c r="AG8" i="7" a="1"/>
  <c r="AG8" i="7" s="1"/>
  <c r="AP8" i="7" a="1"/>
  <c r="AP8" i="7" s="1"/>
  <c r="AQ8" i="7" a="1"/>
  <c r="AQ8" i="7" s="1"/>
  <c r="AR8" i="7" a="1"/>
  <c r="AR8" i="7" s="1"/>
  <c r="AK8" i="7" a="1"/>
  <c r="AK8" i="7" s="1"/>
  <c r="BB8" i="7" a="1"/>
  <c r="BB8" i="7" s="1"/>
  <c r="BK8" i="7" a="1"/>
  <c r="BK8" i="7" s="1"/>
  <c r="BL8" i="7" a="1"/>
  <c r="BL8" i="7" s="1"/>
  <c r="AW8" i="7" a="1"/>
  <c r="AW8" i="7" s="1"/>
  <c r="N49" i="4"/>
  <c r="S49" i="4"/>
  <c r="S18" i="4" s="1"/>
  <c r="O49" i="6"/>
  <c r="M49" i="6"/>
  <c r="BY753" i="5" a="1"/>
  <c r="BY753" i="5" s="1"/>
  <c r="BZ624" i="5"/>
  <c r="BZ754" i="5" s="1" a="1"/>
  <c r="BZ754" i="5" s="1"/>
  <c r="BQ613" i="5"/>
  <c r="BP762" i="5" a="1"/>
  <c r="BP762" i="5" s="1"/>
  <c r="BP770" i="5" s="1"/>
  <c r="BP771" i="5" s="1"/>
  <c r="BP742" i="5" a="1"/>
  <c r="BP742" i="5" s="1"/>
  <c r="BP756" i="5" s="1"/>
  <c r="BP757" i="5" s="1"/>
  <c r="AO20" i="7" a="1"/>
  <c r="AO20" i="7" s="1"/>
  <c r="AN20" i="7" a="1"/>
  <c r="AN20" i="7" s="1"/>
  <c r="BJ20" i="7" a="1"/>
  <c r="BJ20" i="7" s="1"/>
  <c r="R20" i="7" a="1"/>
  <c r="R20" i="7" s="1"/>
  <c r="W20" i="7" a="1"/>
  <c r="W20" i="7" s="1"/>
  <c r="AQ20" i="7" a="1"/>
  <c r="AQ20" i="7" s="1"/>
  <c r="BH20" i="7" a="1"/>
  <c r="BH20" i="7" s="1"/>
  <c r="AK20" i="7" a="1"/>
  <c r="AK20" i="7" s="1"/>
  <c r="AX20" i="7" a="1"/>
  <c r="AX20" i="7" s="1"/>
  <c r="BE20" i="7" a="1"/>
  <c r="BE20" i="7" s="1"/>
  <c r="P20" i="7" a="1"/>
  <c r="P20" i="7" s="1"/>
  <c r="S20" i="7" a="1"/>
  <c r="S20" i="7" s="1"/>
  <c r="AE20" i="7" a="1"/>
  <c r="AE20" i="7" s="1"/>
  <c r="AJ20" i="7" a="1"/>
  <c r="AJ20" i="7" s="1"/>
  <c r="BD20" i="7" a="1"/>
  <c r="BD20" i="7" s="1"/>
  <c r="AS20" i="7" a="1"/>
  <c r="AS20" i="7" s="1"/>
  <c r="BG20" i="7" a="1"/>
  <c r="BG20" i="7" s="1"/>
  <c r="Q20" i="7" a="1"/>
  <c r="Q20" i="7" s="1"/>
  <c r="X20" i="7" a="1"/>
  <c r="X20" i="7" s="1"/>
  <c r="AM20" i="7" a="1"/>
  <c r="AM20" i="7" s="1"/>
  <c r="AA20" i="7" a="1"/>
  <c r="AA20" i="7" s="1"/>
  <c r="I20" i="7" a="1"/>
  <c r="I20" i="7" s="1"/>
  <c r="BA20" i="7" a="1"/>
  <c r="BA20" i="7" s="1"/>
  <c r="E20" i="7" a="1"/>
  <c r="E20" i="7" s="1"/>
  <c r="AF20" i="7" a="1"/>
  <c r="AF20" i="7" s="1"/>
  <c r="L20" i="7" a="1"/>
  <c r="L20" i="7" s="1"/>
  <c r="H20" i="7" a="1"/>
  <c r="H20" i="7" s="1"/>
  <c r="J20" i="7" a="1"/>
  <c r="J20" i="7" s="1"/>
  <c r="AG20" i="7" a="1"/>
  <c r="AG20" i="7" s="1"/>
  <c r="F20" i="7" a="1"/>
  <c r="F20" i="7" s="1"/>
  <c r="N20" i="7" a="1"/>
  <c r="N20" i="7" s="1"/>
  <c r="K20" i="7" a="1"/>
  <c r="K20" i="7" s="1"/>
  <c r="AV20" i="7" a="1"/>
  <c r="AV20" i="7" s="1"/>
  <c r="AH20" i="7" a="1"/>
  <c r="AH20" i="7" s="1"/>
  <c r="BC20" i="7" a="1"/>
  <c r="BC20" i="7" s="1"/>
  <c r="AR20" i="7" a="1"/>
  <c r="AR20" i="7" s="1"/>
  <c r="AP20" i="7" a="1"/>
  <c r="AP20" i="7" s="1"/>
  <c r="AC20" i="7" a="1"/>
  <c r="AC20" i="7" s="1"/>
  <c r="V20" i="7" a="1"/>
  <c r="V20" i="7" s="1"/>
  <c r="AB20" i="7" a="1"/>
  <c r="AB20" i="7" s="1"/>
  <c r="AU20" i="7" a="1"/>
  <c r="AU20" i="7" s="1"/>
  <c r="AY20" i="7" a="1"/>
  <c r="AY20" i="7" s="1"/>
  <c r="BL20" i="7" a="1"/>
  <c r="BL20" i="7" s="1"/>
  <c r="T20" i="7" a="1"/>
  <c r="T20" i="7" s="1"/>
  <c r="BI20" i="7" a="1"/>
  <c r="BI20" i="7" s="1"/>
  <c r="AL20" i="7" a="1"/>
  <c r="AL20" i="7" s="1"/>
  <c r="AD20" i="7" a="1"/>
  <c r="AD20" i="7" s="1"/>
  <c r="AT20" i="7" a="1"/>
  <c r="AT20" i="7" s="1"/>
  <c r="BK20" i="7" a="1"/>
  <c r="BK20" i="7" s="1"/>
  <c r="G20" i="7" a="1"/>
  <c r="G20" i="7" s="1"/>
  <c r="Z20" i="7" a="1"/>
  <c r="Z20" i="7" s="1"/>
  <c r="AI20" i="7" a="1"/>
  <c r="AI20" i="7" s="1"/>
  <c r="M20" i="7" a="1"/>
  <c r="M20" i="7" s="1"/>
  <c r="AW20" i="7" a="1"/>
  <c r="AW20" i="7" s="1"/>
  <c r="BB20" i="7" a="1"/>
  <c r="BB20" i="7" s="1"/>
  <c r="Y20" i="7" a="1"/>
  <c r="Y20" i="7" s="1"/>
  <c r="O20" i="7" a="1"/>
  <c r="O20" i="7" s="1"/>
  <c r="BF20" i="7" a="1"/>
  <c r="BF20" i="7" s="1"/>
  <c r="AZ20" i="7" a="1"/>
  <c r="AZ20" i="7" s="1"/>
  <c r="U20" i="7" a="1"/>
  <c r="U20" i="7" s="1"/>
  <c r="N61" i="4"/>
  <c r="S61" i="4"/>
  <c r="BC21" i="7" a="1"/>
  <c r="BC21" i="7" s="1"/>
  <c r="AR21" i="7" a="1"/>
  <c r="AR21" i="7" s="1"/>
  <c r="AH21" i="7" a="1"/>
  <c r="AH21" i="7" s="1"/>
  <c r="AW21" i="7" a="1"/>
  <c r="AW21" i="7" s="1"/>
  <c r="E21" i="7" a="1"/>
  <c r="E21" i="7" s="1"/>
  <c r="AK21" i="7" a="1"/>
  <c r="AK21" i="7" s="1"/>
  <c r="G21" i="7" a="1"/>
  <c r="G21" i="7" s="1"/>
  <c r="M21" i="7" a="1"/>
  <c r="M21" i="7" s="1"/>
  <c r="AV21" i="7" a="1"/>
  <c r="AV21" i="7" s="1"/>
  <c r="AF21" i="7" a="1"/>
  <c r="AF21" i="7" s="1"/>
  <c r="BK21" i="7" a="1"/>
  <c r="BK21" i="7" s="1"/>
  <c r="O21" i="7" a="1"/>
  <c r="O21" i="7" s="1"/>
  <c r="AP21" i="7" a="1"/>
  <c r="AP21" i="7" s="1"/>
  <c r="BE21" i="7" a="1"/>
  <c r="BE21" i="7" s="1"/>
  <c r="T21" i="7" a="1"/>
  <c r="T21" i="7" s="1"/>
  <c r="AS21" i="7" a="1"/>
  <c r="AS21" i="7" s="1"/>
  <c r="P21" i="7" a="1"/>
  <c r="P21" i="7" s="1"/>
  <c r="AJ21" i="7" a="1"/>
  <c r="AJ21" i="7" s="1"/>
  <c r="W21" i="7" a="1"/>
  <c r="W21" i="7" s="1"/>
  <c r="H21" i="7" a="1"/>
  <c r="H21" i="7" s="1"/>
  <c r="AN21" i="7" a="1"/>
  <c r="AN21" i="7" s="1"/>
  <c r="BF21" i="7" a="1"/>
  <c r="BF21" i="7" s="1"/>
  <c r="J21" i="7" a="1"/>
  <c r="J21" i="7" s="1"/>
  <c r="AL21" i="7" a="1"/>
  <c r="AL21" i="7" s="1"/>
  <c r="BA21" i="7" a="1"/>
  <c r="BA21" i="7" s="1"/>
  <c r="X21" i="7" a="1"/>
  <c r="X21" i="7" s="1"/>
  <c r="N21" i="7" a="1"/>
  <c r="N21" i="7" s="1"/>
  <c r="R21" i="7" a="1"/>
  <c r="R21" i="7" s="1"/>
  <c r="AE21" i="7" a="1"/>
  <c r="AE21" i="7" s="1"/>
  <c r="Q21" i="7" a="1"/>
  <c r="Q21" i="7" s="1"/>
  <c r="BI21" i="7" a="1"/>
  <c r="BI21" i="7" s="1"/>
  <c r="Y21" i="7" a="1"/>
  <c r="Y21" i="7" s="1"/>
  <c r="BD21" i="7" a="1"/>
  <c r="BD21" i="7" s="1"/>
  <c r="AT21" i="7" a="1"/>
  <c r="AT21" i="7" s="1"/>
  <c r="AA21" i="7" a="1"/>
  <c r="AA21" i="7" s="1"/>
  <c r="AY21" i="7" a="1"/>
  <c r="AY21" i="7" s="1"/>
  <c r="BJ21" i="7" a="1"/>
  <c r="BJ21" i="7" s="1"/>
  <c r="AX21" i="7" a="1"/>
  <c r="AX21" i="7" s="1"/>
  <c r="AG21" i="7" a="1"/>
  <c r="AG21" i="7" s="1"/>
  <c r="BL21" i="7" a="1"/>
  <c r="BL21" i="7" s="1"/>
  <c r="AB21" i="7" a="1"/>
  <c r="AB21" i="7" s="1"/>
  <c r="AI21" i="7" a="1"/>
  <c r="AI21" i="7" s="1"/>
  <c r="V21" i="7" a="1"/>
  <c r="V21" i="7" s="1"/>
  <c r="F21" i="7" a="1"/>
  <c r="F21" i="7" s="1"/>
  <c r="AM21" i="7" a="1"/>
  <c r="AM21" i="7" s="1"/>
  <c r="K21" i="7" a="1"/>
  <c r="K21" i="7" s="1"/>
  <c r="I21" i="7" a="1"/>
  <c r="I21" i="7" s="1"/>
  <c r="AZ21" i="7" a="1"/>
  <c r="AZ21" i="7" s="1"/>
  <c r="AQ21" i="7" a="1"/>
  <c r="AQ21" i="7" s="1"/>
  <c r="U21" i="7" a="1"/>
  <c r="U21" i="7" s="1"/>
  <c r="AD21" i="7" a="1"/>
  <c r="AD21" i="7" s="1"/>
  <c r="L21" i="7" a="1"/>
  <c r="L21" i="7" s="1"/>
  <c r="AU21" i="7" a="1"/>
  <c r="AU21" i="7" s="1"/>
  <c r="BH21" i="7" a="1"/>
  <c r="BH21" i="7" s="1"/>
  <c r="Z21" i="7" a="1"/>
  <c r="Z21" i="7" s="1"/>
  <c r="AO21" i="7" a="1"/>
  <c r="AO21" i="7" s="1"/>
  <c r="N35" i="6" s="1"/>
  <c r="S21" i="7" a="1"/>
  <c r="S21" i="7" s="1"/>
  <c r="AC21" i="7" a="1"/>
  <c r="AC21" i="7" s="1"/>
  <c r="BB21" i="7" a="1"/>
  <c r="BB21" i="7" s="1"/>
  <c r="BG21" i="7" a="1"/>
  <c r="BG21" i="7" s="1"/>
  <c r="N62" i="4"/>
  <c r="S62" i="4"/>
  <c r="Q16" i="7" a="1"/>
  <c r="Q16" i="7" s="1"/>
  <c r="Z16" i="7" a="1"/>
  <c r="Z16" i="7" s="1"/>
  <c r="AA16" i="7" a="1"/>
  <c r="AA16" i="7" s="1"/>
  <c r="BA16" i="7" a="1"/>
  <c r="BA16" i="7" s="1"/>
  <c r="AP16" i="7" a="1"/>
  <c r="AP16" i="7" s="1"/>
  <c r="AT16" i="7" a="1"/>
  <c r="AT16" i="7" s="1"/>
  <c r="AY16" i="7" a="1"/>
  <c r="AY16" i="7" s="1"/>
  <c r="AM16" i="7" a="1"/>
  <c r="AM16" i="7" s="1"/>
  <c r="AS16" i="7" a="1"/>
  <c r="AS16" i="7" s="1"/>
  <c r="AD16" i="7" a="1"/>
  <c r="AD16" i="7" s="1"/>
  <c r="O16" i="7" a="1"/>
  <c r="O16" i="7" s="1"/>
  <c r="Y16" i="7" a="1"/>
  <c r="Y16" i="7" s="1"/>
  <c r="AH16" i="7" a="1"/>
  <c r="AH16" i="7" s="1"/>
  <c r="AI16" i="7" a="1"/>
  <c r="AI16" i="7" s="1"/>
  <c r="AF16" i="7" a="1"/>
  <c r="AF16" i="7" s="1"/>
  <c r="AG16" i="7" a="1"/>
  <c r="AG16" i="7" s="1"/>
  <c r="BI16" i="7" a="1"/>
  <c r="BI16" i="7" s="1"/>
  <c r="AX16" i="7" a="1"/>
  <c r="AX16" i="7" s="1"/>
  <c r="T16" i="7" a="1"/>
  <c r="T16" i="7" s="1"/>
  <c r="BB16" i="7" a="1"/>
  <c r="BB16" i="7" s="1"/>
  <c r="BF16" i="7" a="1"/>
  <c r="BF16" i="7" s="1"/>
  <c r="X16" i="7" a="1"/>
  <c r="X16" i="7" s="1"/>
  <c r="BJ16" i="7" a="1"/>
  <c r="BJ16" i="7" s="1"/>
  <c r="F16" i="7" a="1"/>
  <c r="F16" i="7" s="1"/>
  <c r="H16" i="7" a="1"/>
  <c r="H16" i="7" s="1"/>
  <c r="W16" i="7" a="1"/>
  <c r="W16" i="7" s="1"/>
  <c r="AW16" i="7" a="1"/>
  <c r="AW16" i="7" s="1"/>
  <c r="AB16" i="7" a="1"/>
  <c r="AB16" i="7" s="1"/>
  <c r="M16" i="7" a="1"/>
  <c r="M16" i="7" s="1"/>
  <c r="J16" i="7" a="1"/>
  <c r="J16" i="7" s="1"/>
  <c r="BE16" i="7" a="1"/>
  <c r="BE16" i="7" s="1"/>
  <c r="AU16" i="7" a="1"/>
  <c r="AU16" i="7" s="1"/>
  <c r="AJ16" i="7" a="1"/>
  <c r="AJ16" i="7" s="1"/>
  <c r="U16" i="7" a="1"/>
  <c r="U16" i="7" s="1"/>
  <c r="E16" i="7" a="1"/>
  <c r="E16" i="7" s="1"/>
  <c r="AE16" i="7" a="1"/>
  <c r="AE16" i="7" s="1"/>
  <c r="BD16" i="7" a="1"/>
  <c r="BD16" i="7" s="1"/>
  <c r="K16" i="7" a="1"/>
  <c r="K16" i="7" s="1"/>
  <c r="AV16" i="7" a="1"/>
  <c r="AV16" i="7" s="1"/>
  <c r="AL16" i="7" a="1"/>
  <c r="AL16" i="7" s="1"/>
  <c r="AQ16" i="7" a="1"/>
  <c r="AQ16" i="7" s="1"/>
  <c r="L16" i="7" a="1"/>
  <c r="L16" i="7" s="1"/>
  <c r="AO16" i="7" a="1"/>
  <c r="AO16" i="7" s="1"/>
  <c r="BL16" i="7" a="1"/>
  <c r="BL16" i="7" s="1"/>
  <c r="AR16" i="7" a="1"/>
  <c r="AR16" i="7" s="1"/>
  <c r="AC16" i="7" a="1"/>
  <c r="AC16" i="7" s="1"/>
  <c r="N16" i="7" a="1"/>
  <c r="N16" i="7" s="1"/>
  <c r="P16" i="7" a="1"/>
  <c r="P16" i="7" s="1"/>
  <c r="I16" i="7" a="1"/>
  <c r="I16" i="7" s="1"/>
  <c r="R16" i="7" a="1"/>
  <c r="R16" i="7" s="1"/>
  <c r="S16" i="7" a="1"/>
  <c r="S16" i="7" s="1"/>
  <c r="G16" i="7" a="1"/>
  <c r="G16" i="7" s="1"/>
  <c r="BC16" i="7" a="1"/>
  <c r="BC16" i="7" s="1"/>
  <c r="BK16" i="7" a="1"/>
  <c r="BK16" i="7" s="1"/>
  <c r="BG16" i="7" a="1"/>
  <c r="BG16" i="7" s="1"/>
  <c r="AN16" i="7" a="1"/>
  <c r="AN16" i="7" s="1"/>
  <c r="AZ16" i="7" a="1"/>
  <c r="AZ16" i="7" s="1"/>
  <c r="AK16" i="7" a="1"/>
  <c r="AK16" i="7" s="1"/>
  <c r="V16" i="7" a="1"/>
  <c r="V16" i="7" s="1"/>
  <c r="BH16" i="7" a="1"/>
  <c r="BH16" i="7" s="1"/>
  <c r="N57" i="4"/>
  <c r="S57" i="4"/>
  <c r="K49" i="6"/>
  <c r="J49" i="6" s="1"/>
  <c r="N49" i="6"/>
  <c r="S23" i="4"/>
  <c r="N66" i="4"/>
  <c r="L49" i="6"/>
  <c r="BN673" i="5"/>
  <c r="AT15" i="7" a="1"/>
  <c r="AT15" i="7" s="1"/>
  <c r="AE15" i="7" a="1"/>
  <c r="AE15" i="7" s="1"/>
  <c r="N15" i="7" a="1"/>
  <c r="N15" i="7" s="1"/>
  <c r="BD15" i="7" a="1"/>
  <c r="BD15" i="7" s="1"/>
  <c r="U15" i="7" a="1"/>
  <c r="U15" i="7" s="1"/>
  <c r="BB15" i="7" a="1"/>
  <c r="BB15" i="7" s="1"/>
  <c r="AS15" i="7" a="1"/>
  <c r="AS15" i="7" s="1"/>
  <c r="AN15" i="7" a="1"/>
  <c r="AN15" i="7" s="1"/>
  <c r="Z15" i="7" a="1"/>
  <c r="Z15" i="7" s="1"/>
  <c r="BK15" i="7" a="1"/>
  <c r="BK15" i="7" s="1"/>
  <c r="AB15" i="7" a="1"/>
  <c r="AB15" i="7" s="1"/>
  <c r="AZ15" i="7" a="1"/>
  <c r="AZ15" i="7" s="1"/>
  <c r="BA15" i="7" a="1"/>
  <c r="BA15" i="7" s="1"/>
  <c r="AW15" i="7" a="1"/>
  <c r="AW15" i="7" s="1"/>
  <c r="AM15" i="7" a="1"/>
  <c r="AM15" i="7" s="1"/>
  <c r="H15" i="7" a="1"/>
  <c r="H15" i="7" s="1"/>
  <c r="AO15" i="7" a="1"/>
  <c r="AO15" i="7" s="1"/>
  <c r="N29" i="6" s="1"/>
  <c r="R15" i="7" a="1"/>
  <c r="R15" i="7" s="1"/>
  <c r="AF15" i="7" a="1"/>
  <c r="AF15" i="7" s="1"/>
  <c r="AU15" i="7" a="1"/>
  <c r="AU15" i="7" s="1"/>
  <c r="AV15" i="7" a="1"/>
  <c r="AV15" i="7" s="1"/>
  <c r="G15" i="7" a="1"/>
  <c r="G15" i="7" s="1"/>
  <c r="K15" i="7" a="1"/>
  <c r="K15" i="7" s="1"/>
  <c r="BG15" i="7" a="1"/>
  <c r="BG15" i="7" s="1"/>
  <c r="T15" i="7" a="1"/>
  <c r="T15" i="7" s="1"/>
  <c r="I15" i="7" a="1"/>
  <c r="I15" i="7" s="1"/>
  <c r="L15" i="7" a="1"/>
  <c r="L15" i="7" s="1"/>
  <c r="BL15" i="7" a="1"/>
  <c r="BL15" i="7" s="1"/>
  <c r="M15" i="7" a="1"/>
  <c r="M15" i="7" s="1"/>
  <c r="BF15" i="7" a="1"/>
  <c r="BF15" i="7" s="1"/>
  <c r="X15" i="7" a="1"/>
  <c r="X15" i="7" s="1"/>
  <c r="BH15" i="7" a="1"/>
  <c r="BH15" i="7" s="1"/>
  <c r="AX15" i="7" a="1"/>
  <c r="AX15" i="7" s="1"/>
  <c r="AG15" i="7" a="1"/>
  <c r="AG15" i="7" s="1"/>
  <c r="BE15" i="7" a="1"/>
  <c r="BE15" i="7" s="1"/>
  <c r="O15" i="7" a="1"/>
  <c r="O15" i="7" s="1"/>
  <c r="S15" i="7" a="1"/>
  <c r="S15" i="7" s="1"/>
  <c r="E15" i="7" a="1"/>
  <c r="E15" i="7" s="1"/>
  <c r="AJ15" i="7" a="1"/>
  <c r="AJ15" i="7" s="1"/>
  <c r="P15" i="7" a="1"/>
  <c r="P15" i="7" s="1"/>
  <c r="AY15" i="7" a="1"/>
  <c r="AY15" i="7" s="1"/>
  <c r="V15" i="7" a="1"/>
  <c r="V15" i="7" s="1"/>
  <c r="AI15" i="7" a="1"/>
  <c r="AI15" i="7" s="1"/>
  <c r="AK15" i="7" a="1"/>
  <c r="AK15" i="7" s="1"/>
  <c r="F15" i="7" a="1"/>
  <c r="F15" i="7" s="1"/>
  <c r="AD15" i="7" a="1"/>
  <c r="AD15" i="7" s="1"/>
  <c r="J15" i="7" a="1"/>
  <c r="J15" i="7" s="1"/>
  <c r="BI15" i="7" a="1"/>
  <c r="BI15" i="7" s="1"/>
  <c r="AL15" i="7" a="1"/>
  <c r="AL15" i="7" s="1"/>
  <c r="AC15" i="7" a="1"/>
  <c r="AC15" i="7" s="1"/>
  <c r="M29" i="6" s="1"/>
  <c r="Y15" i="7" a="1"/>
  <c r="Y15" i="7" s="1"/>
  <c r="AR15" i="7" a="1"/>
  <c r="AR15" i="7" s="1"/>
  <c r="W15" i="7" a="1"/>
  <c r="W15" i="7" s="1"/>
  <c r="AH15" i="7" a="1"/>
  <c r="AH15" i="7" s="1"/>
  <c r="Q15" i="7" a="1"/>
  <c r="Q15" i="7" s="1"/>
  <c r="BC15" i="7" a="1"/>
  <c r="BC15" i="7" s="1"/>
  <c r="BJ15" i="7" a="1"/>
  <c r="BJ15" i="7" s="1"/>
  <c r="AP15" i="7" a="1"/>
  <c r="AP15" i="7" s="1"/>
  <c r="AQ15" i="7" a="1"/>
  <c r="AQ15" i="7" s="1"/>
  <c r="AA15" i="7" a="1"/>
  <c r="AA15" i="7" s="1"/>
  <c r="N56" i="4"/>
  <c r="S56" i="4"/>
  <c r="S54" i="4" s="1"/>
  <c r="S21" i="4" s="1"/>
  <c r="M30" i="6" l="1"/>
  <c r="L34" i="6"/>
  <c r="U60" i="4"/>
  <c r="N87" i="4"/>
  <c r="V60" i="4"/>
  <c r="N34" i="6"/>
  <c r="N21" i="6"/>
  <c r="M25" i="6"/>
  <c r="BN687" i="5"/>
  <c r="BH13" i="7" a="1"/>
  <c r="BH13" i="7" s="1"/>
  <c r="AA13" i="7" a="1"/>
  <c r="AA13" i="7" s="1"/>
  <c r="BA13" i="7" a="1"/>
  <c r="BA13" i="7" s="1"/>
  <c r="N13" i="7" a="1"/>
  <c r="N13" i="7" s="1"/>
  <c r="BL13" i="7" a="1"/>
  <c r="BL13" i="7" s="1"/>
  <c r="J13" i="7" a="1"/>
  <c r="J13" i="7" s="1"/>
  <c r="Y13" i="7" a="1"/>
  <c r="Y13" i="7" s="1"/>
  <c r="AO13" i="7" a="1"/>
  <c r="AO13" i="7" s="1"/>
  <c r="AN13" i="7" a="1"/>
  <c r="AN13" i="7" s="1"/>
  <c r="BJ13" i="7" a="1"/>
  <c r="BJ13" i="7" s="1"/>
  <c r="AM13" i="7" a="1"/>
  <c r="AM13" i="7" s="1"/>
  <c r="AY13" i="7" a="1"/>
  <c r="AY13" i="7" s="1"/>
  <c r="AW13" i="7" a="1"/>
  <c r="AW13" i="7" s="1"/>
  <c r="AK13" i="7" a="1"/>
  <c r="AK13" i="7" s="1"/>
  <c r="AV13" i="7" a="1"/>
  <c r="AV13" i="7" s="1"/>
  <c r="I13" i="7" a="1"/>
  <c r="I13" i="7" s="1"/>
  <c r="BI13" i="7" a="1"/>
  <c r="BI13" i="7" s="1"/>
  <c r="M13" i="7" a="1"/>
  <c r="M13" i="7" s="1"/>
  <c r="BB13" i="7" a="1"/>
  <c r="BB13" i="7" s="1"/>
  <c r="T13" i="7" a="1"/>
  <c r="T13" i="7" s="1"/>
  <c r="U13" i="7" a="1"/>
  <c r="U13" i="7" s="1"/>
  <c r="E13" i="7" a="1"/>
  <c r="E13" i="7" s="1"/>
  <c r="AL13" i="7" a="1"/>
  <c r="AL13" i="7" s="1"/>
  <c r="BK13" i="7" a="1"/>
  <c r="BK13" i="7" s="1"/>
  <c r="AF13" i="7" a="1"/>
  <c r="AF13" i="7" s="1"/>
  <c r="AJ13" i="7" a="1"/>
  <c r="AJ13" i="7" s="1"/>
  <c r="AD13" i="7" a="1"/>
  <c r="AD13" i="7" s="1"/>
  <c r="AQ13" i="7" a="1"/>
  <c r="AQ13" i="7" s="1"/>
  <c r="AE13" i="7" a="1"/>
  <c r="AE13" i="7" s="1"/>
  <c r="K13" i="7" a="1"/>
  <c r="K13" i="7" s="1"/>
  <c r="H13" i="7" a="1"/>
  <c r="H13" i="7" s="1"/>
  <c r="AR13" i="7" a="1"/>
  <c r="AR13" i="7" s="1"/>
  <c r="AB13" i="7" a="1"/>
  <c r="AB13" i="7" s="1"/>
  <c r="O13" i="7" a="1"/>
  <c r="O13" i="7" s="1"/>
  <c r="Q13" i="7" a="1"/>
  <c r="Q13" i="7" s="1"/>
  <c r="V13" i="7" a="1"/>
  <c r="V13" i="7" s="1"/>
  <c r="BE13" i="7" a="1"/>
  <c r="BE13" i="7" s="1"/>
  <c r="AP13" i="7" a="1"/>
  <c r="AP13" i="7" s="1"/>
  <c r="AG13" i="7" a="1"/>
  <c r="AG13" i="7" s="1"/>
  <c r="R13" i="7" a="1"/>
  <c r="R13" i="7" s="1"/>
  <c r="Z13" i="7" a="1"/>
  <c r="Z13" i="7" s="1"/>
  <c r="BC13" i="7" a="1"/>
  <c r="BC13" i="7" s="1"/>
  <c r="AC13" i="7" a="1"/>
  <c r="AC13" i="7" s="1"/>
  <c r="F13" i="7" a="1"/>
  <c r="F13" i="7" s="1"/>
  <c r="AS13" i="7" a="1"/>
  <c r="AS13" i="7" s="1"/>
  <c r="BD13" i="7" a="1"/>
  <c r="BD13" i="7" s="1"/>
  <c r="G13" i="7" a="1"/>
  <c r="G13" i="7" s="1"/>
  <c r="AZ13" i="7" a="1"/>
  <c r="AZ13" i="7" s="1"/>
  <c r="L13" i="7" a="1"/>
  <c r="L13" i="7" s="1"/>
  <c r="AT13" i="7" a="1"/>
  <c r="AT13" i="7" s="1"/>
  <c r="AI13" i="7" a="1"/>
  <c r="AI13" i="7" s="1"/>
  <c r="W13" i="7" a="1"/>
  <c r="W13" i="7" s="1"/>
  <c r="S13" i="7" a="1"/>
  <c r="S13" i="7" s="1"/>
  <c r="AH13" i="7" a="1"/>
  <c r="AH13" i="7" s="1"/>
  <c r="P13" i="7" a="1"/>
  <c r="P13" i="7" s="1"/>
  <c r="BF13" i="7" a="1"/>
  <c r="BF13" i="7" s="1"/>
  <c r="AX13" i="7" a="1"/>
  <c r="AX13" i="7" s="1"/>
  <c r="X13" i="7" a="1"/>
  <c r="X13" i="7" s="1"/>
  <c r="BG13" i="7" a="1"/>
  <c r="BG13" i="7" s="1"/>
  <c r="AU13" i="7" a="1"/>
  <c r="AU13" i="7" s="1"/>
  <c r="M35" i="6"/>
  <c r="K34" i="6"/>
  <c r="N18" i="4"/>
  <c r="U79" i="4"/>
  <c r="U58" i="4"/>
  <c r="U64" i="4"/>
  <c r="U72" i="4"/>
  <c r="U70" i="4"/>
  <c r="U76" i="4"/>
  <c r="U75" i="4"/>
  <c r="U74" i="4"/>
  <c r="U28" i="4" s="1"/>
  <c r="U65" i="4"/>
  <c r="U22" i="4"/>
  <c r="U59" i="4"/>
  <c r="U80" i="4"/>
  <c r="U30" i="4" s="1"/>
  <c r="U78" i="4"/>
  <c r="U81" i="4"/>
  <c r="U73" i="4"/>
  <c r="U27" i="4" s="1"/>
  <c r="U31" i="4"/>
  <c r="U77" i="4"/>
  <c r="U29" i="4" s="1"/>
  <c r="U63" i="4"/>
  <c r="U55" i="4"/>
  <c r="M33" i="6"/>
  <c r="V57" i="4"/>
  <c r="U57" i="4"/>
  <c r="L30" i="6"/>
  <c r="O30" i="6"/>
  <c r="L29" i="6"/>
  <c r="N30" i="6"/>
  <c r="K30" i="6"/>
  <c r="O35" i="6"/>
  <c r="O34" i="6"/>
  <c r="L21" i="6"/>
  <c r="V52" i="4"/>
  <c r="U52" i="4"/>
  <c r="L33" i="6"/>
  <c r="M34" i="6"/>
  <c r="BR614" i="5"/>
  <c r="BQ763" i="5" a="1"/>
  <c r="BQ763" i="5" s="1"/>
  <c r="BQ770" i="5" s="1"/>
  <c r="BQ771" i="5" s="1"/>
  <c r="BQ743" i="5" a="1"/>
  <c r="BQ743" i="5" s="1"/>
  <c r="BQ756" i="5" s="1"/>
  <c r="BQ757" i="5" s="1"/>
  <c r="J21" i="6"/>
  <c r="K21" i="6"/>
  <c r="O33" i="6"/>
  <c r="O29" i="6"/>
  <c r="V61" i="4"/>
  <c r="U61" i="4"/>
  <c r="O25" i="6"/>
  <c r="N33" i="6"/>
  <c r="K33" i="6"/>
  <c r="J33" i="6" s="1"/>
  <c r="U66" i="4"/>
  <c r="V66" i="4"/>
  <c r="N23" i="4"/>
  <c r="L35" i="6"/>
  <c r="K25" i="6"/>
  <c r="L25" i="6"/>
  <c r="K29" i="6"/>
  <c r="J29" i="6" s="1"/>
  <c r="V56" i="4"/>
  <c r="U56" i="4"/>
  <c r="N54" i="4"/>
  <c r="V62" i="4"/>
  <c r="U62" i="4"/>
  <c r="K35" i="6"/>
  <c r="J35" i="6" s="1"/>
  <c r="M21" i="6"/>
  <c r="O21" i="6"/>
  <c r="BN650" i="5"/>
  <c r="L12" i="7" a="1"/>
  <c r="L12" i="7" s="1"/>
  <c r="I12" i="7" a="1"/>
  <c r="I12" i="7" s="1"/>
  <c r="J12" i="7" a="1"/>
  <c r="J12" i="7" s="1"/>
  <c r="AL12" i="7" a="1"/>
  <c r="AL12" i="7" s="1"/>
  <c r="AH12" i="7" a="1"/>
  <c r="AH12" i="7" s="1"/>
  <c r="BL12" i="7" a="1"/>
  <c r="BL12" i="7" s="1"/>
  <c r="U12" i="7" a="1"/>
  <c r="U12" i="7" s="1"/>
  <c r="BH12" i="7" a="1"/>
  <c r="BH12" i="7" s="1"/>
  <c r="Z12" i="7" a="1"/>
  <c r="Z12" i="7" s="1"/>
  <c r="X12" i="7" a="1"/>
  <c r="X12" i="7" s="1"/>
  <c r="T12" i="7" a="1"/>
  <c r="T12" i="7" s="1"/>
  <c r="AX12" i="7" a="1"/>
  <c r="AX12" i="7" s="1"/>
  <c r="F12" i="7" a="1"/>
  <c r="F12" i="7" s="1"/>
  <c r="AK12" i="7" a="1"/>
  <c r="AK12" i="7" s="1"/>
  <c r="AW12" i="7" a="1"/>
  <c r="AW12" i="7" s="1"/>
  <c r="M12" i="7" a="1"/>
  <c r="M12" i="7" s="1"/>
  <c r="BE12" i="7" a="1"/>
  <c r="BE12" i="7" s="1"/>
  <c r="BF12" i="7" a="1"/>
  <c r="BF12" i="7" s="1"/>
  <c r="BI12" i="7" a="1"/>
  <c r="BI12" i="7" s="1"/>
  <c r="AI12" i="7" a="1"/>
  <c r="AI12" i="7" s="1"/>
  <c r="G12" i="7" a="1"/>
  <c r="G12" i="7" s="1"/>
  <c r="AE12" i="7" a="1"/>
  <c r="AE12" i="7" s="1"/>
  <c r="Y12" i="7" a="1"/>
  <c r="Y12" i="7" s="1"/>
  <c r="P12" i="7" a="1"/>
  <c r="P12" i="7" s="1"/>
  <c r="AA12" i="7" a="1"/>
  <c r="AA12" i="7" s="1"/>
  <c r="AC12" i="7" a="1"/>
  <c r="AC12" i="7" s="1"/>
  <c r="AG12" i="7" a="1"/>
  <c r="AG12" i="7" s="1"/>
  <c r="Q12" i="7" a="1"/>
  <c r="Q12" i="7" s="1"/>
  <c r="AM12" i="7" a="1"/>
  <c r="AM12" i="7" s="1"/>
  <c r="AQ12" i="7" a="1"/>
  <c r="AQ12" i="7" s="1"/>
  <c r="W12" i="7" a="1"/>
  <c r="W12" i="7" s="1"/>
  <c r="N12" i="7" a="1"/>
  <c r="N12" i="7" s="1"/>
  <c r="AD12" i="7" a="1"/>
  <c r="AD12" i="7" s="1"/>
  <c r="AJ12" i="7" a="1"/>
  <c r="AJ12" i="7" s="1"/>
  <c r="BK12" i="7" a="1"/>
  <c r="BK12" i="7" s="1"/>
  <c r="AF12" i="7" a="1"/>
  <c r="AF12" i="7" s="1"/>
  <c r="BJ12" i="7" a="1"/>
  <c r="BJ12" i="7" s="1"/>
  <c r="S12" i="7" a="1"/>
  <c r="S12" i="7" s="1"/>
  <c r="BB12" i="7" a="1"/>
  <c r="BB12" i="7" s="1"/>
  <c r="O12" i="7" a="1"/>
  <c r="O12" i="7" s="1"/>
  <c r="AZ12" i="7" a="1"/>
  <c r="AZ12" i="7" s="1"/>
  <c r="AR12" i="7" a="1"/>
  <c r="AR12" i="7" s="1"/>
  <c r="E12" i="7" a="1"/>
  <c r="E12" i="7" s="1"/>
  <c r="H12" i="7" a="1"/>
  <c r="H12" i="7" s="1"/>
  <c r="BC12" i="7" a="1"/>
  <c r="BC12" i="7" s="1"/>
  <c r="BD12" i="7" a="1"/>
  <c r="BD12" i="7" s="1"/>
  <c r="AB12" i="7" a="1"/>
  <c r="AB12" i="7" s="1"/>
  <c r="AV12" i="7" a="1"/>
  <c r="AV12" i="7" s="1"/>
  <c r="AU12" i="7" a="1"/>
  <c r="AU12" i="7" s="1"/>
  <c r="AS12" i="7" a="1"/>
  <c r="AS12" i="7" s="1"/>
  <c r="AY12" i="7" a="1"/>
  <c r="AY12" i="7" s="1"/>
  <c r="AP12" i="7" a="1"/>
  <c r="AP12" i="7" s="1"/>
  <c r="BA12" i="7" a="1"/>
  <c r="BA12" i="7" s="1"/>
  <c r="V12" i="7" a="1"/>
  <c r="V12" i="7" s="1"/>
  <c r="K12" i="7" a="1"/>
  <c r="K12" i="7" s="1"/>
  <c r="BG12" i="7" a="1"/>
  <c r="BG12" i="7" s="1"/>
  <c r="AN12" i="7" a="1"/>
  <c r="AN12" i="7" s="1"/>
  <c r="AT12" i="7" a="1"/>
  <c r="AT12" i="7" s="1"/>
  <c r="AO12" i="7" a="1"/>
  <c r="AO12" i="7" s="1"/>
  <c r="R12" i="7" a="1"/>
  <c r="R12" i="7" s="1"/>
  <c r="N53" i="4"/>
  <c r="N51" i="4" s="1"/>
  <c r="S53" i="4"/>
  <c r="S51" i="4" s="1"/>
  <c r="N25" i="6"/>
  <c r="S87" i="4"/>
  <c r="BV619" i="5"/>
  <c r="BU768" i="5" a="1"/>
  <c r="BU768" i="5" s="1"/>
  <c r="BU748" i="5" a="1"/>
  <c r="BU748" i="5" s="1"/>
  <c r="S20" i="4" l="1"/>
  <c r="S50" i="4"/>
  <c r="V51" i="4"/>
  <c r="V20" i="4" s="1"/>
  <c r="U51" i="4"/>
  <c r="U20" i="4" s="1"/>
  <c r="N50" i="4"/>
  <c r="N20" i="4"/>
  <c r="BN677" i="5"/>
  <c r="BN686" i="5"/>
  <c r="BN685" i="5" s="1"/>
  <c r="H10" i="7" a="1"/>
  <c r="H10" i="7" s="1"/>
  <c r="AA10" i="7" a="1"/>
  <c r="AA10" i="7" s="1"/>
  <c r="BJ10" i="7" a="1"/>
  <c r="BJ10" i="7" s="1"/>
  <c r="AK10" i="7" a="1"/>
  <c r="AK10" i="7" s="1"/>
  <c r="BG10" i="7" a="1"/>
  <c r="BG10" i="7" s="1"/>
  <c r="BI10" i="7" a="1"/>
  <c r="BI10" i="7" s="1"/>
  <c r="BB10" i="7" a="1"/>
  <c r="BB10" i="7" s="1"/>
  <c r="AV10" i="7" a="1"/>
  <c r="AV10" i="7" s="1"/>
  <c r="N10" i="7" a="1"/>
  <c r="N10" i="7" s="1"/>
  <c r="M10" i="7" a="1"/>
  <c r="M10" i="7" s="1"/>
  <c r="L10" i="7" a="1"/>
  <c r="L10" i="7" s="1"/>
  <c r="F10" i="7" a="1"/>
  <c r="F10" i="7" s="1"/>
  <c r="G10" i="7" a="1"/>
  <c r="G10" i="7" s="1"/>
  <c r="AQ10" i="7" a="1"/>
  <c r="AQ10" i="7" s="1"/>
  <c r="AY10" i="7" a="1"/>
  <c r="AY10" i="7" s="1"/>
  <c r="K10" i="7" a="1"/>
  <c r="K10" i="7" s="1"/>
  <c r="AZ10" i="7" a="1"/>
  <c r="AZ10" i="7" s="1"/>
  <c r="BA10" i="7" a="1"/>
  <c r="BA10" i="7" s="1"/>
  <c r="AP10" i="7" a="1"/>
  <c r="AP10" i="7" s="1"/>
  <c r="AD10" i="7" a="1"/>
  <c r="AD10" i="7" s="1"/>
  <c r="X10" i="7" a="1"/>
  <c r="X10" i="7" s="1"/>
  <c r="AH10" i="7" a="1"/>
  <c r="AH10" i="7" s="1"/>
  <c r="BH10" i="7" a="1"/>
  <c r="BH10" i="7" s="1"/>
  <c r="AS10" i="7" a="1"/>
  <c r="AS10" i="7" s="1"/>
  <c r="AB10" i="7" a="1"/>
  <c r="AB10" i="7" s="1"/>
  <c r="U10" i="7" a="1"/>
  <c r="U10" i="7" s="1"/>
  <c r="AN10" i="7" a="1"/>
  <c r="AN10" i="7" s="1"/>
  <c r="J10" i="7" a="1"/>
  <c r="J10" i="7" s="1"/>
  <c r="Q10" i="7" a="1"/>
  <c r="Q10" i="7" s="1"/>
  <c r="L24" i="6" s="1"/>
  <c r="Z10" i="7" a="1"/>
  <c r="Z10" i="7" s="1"/>
  <c r="O10" i="7" a="1"/>
  <c r="O10" i="7" s="1"/>
  <c r="BC10" i="7" a="1"/>
  <c r="BC10" i="7" s="1"/>
  <c r="AI10" i="7" a="1"/>
  <c r="AI10" i="7" s="1"/>
  <c r="BE10" i="7" a="1"/>
  <c r="BE10" i="7" s="1"/>
  <c r="R10" i="7" a="1"/>
  <c r="R10" i="7" s="1"/>
  <c r="AR10" i="7" a="1"/>
  <c r="AR10" i="7" s="1"/>
  <c r="BK10" i="7" a="1"/>
  <c r="BK10" i="7" s="1"/>
  <c r="V10" i="7" a="1"/>
  <c r="V10" i="7" s="1"/>
  <c r="BD10" i="7" a="1"/>
  <c r="BD10" i="7" s="1"/>
  <c r="AL10" i="7" a="1"/>
  <c r="AL10" i="7" s="1"/>
  <c r="S10" i="7" a="1"/>
  <c r="S10" i="7" s="1"/>
  <c r="P10" i="7" a="1"/>
  <c r="P10" i="7" s="1"/>
  <c r="AW10" i="7" a="1"/>
  <c r="AW10" i="7" s="1"/>
  <c r="E10" i="7" a="1"/>
  <c r="E10" i="7" s="1"/>
  <c r="AE10" i="7" a="1"/>
  <c r="AE10" i="7" s="1"/>
  <c r="W10" i="7" a="1"/>
  <c r="W10" i="7" s="1"/>
  <c r="BL10" i="7" a="1"/>
  <c r="BL10" i="7" s="1"/>
  <c r="AF10" i="7" a="1"/>
  <c r="AF10" i="7" s="1"/>
  <c r="AJ10" i="7" a="1"/>
  <c r="AJ10" i="7" s="1"/>
  <c r="AC10" i="7" a="1"/>
  <c r="AC10" i="7" s="1"/>
  <c r="Y10" i="7" a="1"/>
  <c r="Y10" i="7" s="1"/>
  <c r="AX10" i="7" a="1"/>
  <c r="AX10" i="7" s="1"/>
  <c r="AU10" i="7" a="1"/>
  <c r="AU10" i="7" s="1"/>
  <c r="BF10" i="7" a="1"/>
  <c r="BF10" i="7" s="1"/>
  <c r="I10" i="7" a="1"/>
  <c r="I10" i="7" s="1"/>
  <c r="AG10" i="7" a="1"/>
  <c r="AG10" i="7" s="1"/>
  <c r="AM10" i="7" a="1"/>
  <c r="AM10" i="7" s="1"/>
  <c r="T10" i="7" a="1"/>
  <c r="T10" i="7" s="1"/>
  <c r="AT10" i="7" a="1"/>
  <c r="AT10" i="7" s="1"/>
  <c r="AO10" i="7" a="1"/>
  <c r="AO10" i="7" s="1"/>
  <c r="J34" i="6"/>
  <c r="K27" i="6"/>
  <c r="L27" i="6"/>
  <c r="M27" i="6"/>
  <c r="L26" i="6"/>
  <c r="J30" i="6"/>
  <c r="N26" i="6"/>
  <c r="K26" i="6"/>
  <c r="O26" i="6"/>
  <c r="J25" i="6"/>
  <c r="BS615" i="5"/>
  <c r="BR744" i="5" a="1"/>
  <c r="BR744" i="5" s="1"/>
  <c r="BR756" i="5" s="1"/>
  <c r="BR757" i="5" s="1"/>
  <c r="BR764" i="5" a="1"/>
  <c r="BR764" i="5" s="1"/>
  <c r="BR770" i="5" s="1"/>
  <c r="BR771" i="5" s="1"/>
  <c r="O27" i="6"/>
  <c r="M26" i="6"/>
  <c r="V54" i="4"/>
  <c r="V21" i="4" s="1"/>
  <c r="U54" i="4"/>
  <c r="U21" i="4" s="1"/>
  <c r="N21" i="4"/>
  <c r="V23" i="4"/>
  <c r="E131" i="4"/>
  <c r="N27" i="6"/>
  <c r="V53" i="4"/>
  <c r="U53" i="4"/>
  <c r="BW620" i="5"/>
  <c r="BV749" i="5" a="1"/>
  <c r="BV749" i="5" s="1"/>
  <c r="U23" i="4"/>
  <c r="E130" i="4"/>
  <c r="BT616" i="5" l="1"/>
  <c r="BS745" i="5" a="1"/>
  <c r="BS745" i="5" s="1"/>
  <c r="BS756" i="5" s="1"/>
  <c r="BS757" i="5" s="1"/>
  <c r="BS765" i="5" a="1"/>
  <c r="BS765" i="5" s="1"/>
  <c r="BS770" i="5" s="1"/>
  <c r="BS771" i="5" s="1"/>
  <c r="BN684" i="5"/>
  <c r="BN683" i="5" s="1"/>
  <c r="V9" i="7" a="1"/>
  <c r="V9" i="7" s="1"/>
  <c r="AE9" i="7" a="1"/>
  <c r="AE9" i="7" s="1"/>
  <c r="AS9" i="7" a="1"/>
  <c r="AS9" i="7" s="1"/>
  <c r="AM9" i="7" a="1"/>
  <c r="AM9" i="7" s="1"/>
  <c r="N9" i="7" a="1"/>
  <c r="N9" i="7" s="1"/>
  <c r="AU9" i="7" a="1"/>
  <c r="AU9" i="7" s="1"/>
  <c r="AY9" i="7" a="1"/>
  <c r="AY9" i="7" s="1"/>
  <c r="BF9" i="7" a="1"/>
  <c r="BF9" i="7" s="1"/>
  <c r="AD9" i="7" a="1"/>
  <c r="AD9" i="7" s="1"/>
  <c r="G9" i="7" a="1"/>
  <c r="G9" i="7" s="1"/>
  <c r="AX9" i="7" a="1"/>
  <c r="AX9" i="7" s="1"/>
  <c r="Z9" i="7" a="1"/>
  <c r="Z9" i="7" s="1"/>
  <c r="BH9" i="7" a="1"/>
  <c r="BH9" i="7" s="1"/>
  <c r="AO9" i="7" a="1"/>
  <c r="AO9" i="7" s="1"/>
  <c r="AV9" i="7" a="1"/>
  <c r="AV9" i="7" s="1"/>
  <c r="BI9" i="7" a="1"/>
  <c r="BI9" i="7" s="1"/>
  <c r="K9" i="7" a="1"/>
  <c r="K9" i="7" s="1"/>
  <c r="AZ9" i="7" a="1"/>
  <c r="AZ9" i="7" s="1"/>
  <c r="AJ9" i="7" a="1"/>
  <c r="AJ9" i="7" s="1"/>
  <c r="AF9" i="7" a="1"/>
  <c r="AF9" i="7" s="1"/>
  <c r="T9" i="7" a="1"/>
  <c r="T9" i="7" s="1"/>
  <c r="U9" i="7" a="1"/>
  <c r="U9" i="7" s="1"/>
  <c r="L9" i="7" a="1"/>
  <c r="L9" i="7" s="1"/>
  <c r="BJ9" i="7" a="1"/>
  <c r="BJ9" i="7" s="1"/>
  <c r="AP9" i="7" a="1"/>
  <c r="AP9" i="7" s="1"/>
  <c r="R9" i="7" a="1"/>
  <c r="R9" i="7" s="1"/>
  <c r="AB9" i="7" a="1"/>
  <c r="AB9" i="7" s="1"/>
  <c r="M9" i="7" a="1"/>
  <c r="M9" i="7" s="1"/>
  <c r="AR9" i="7" a="1"/>
  <c r="AR9" i="7" s="1"/>
  <c r="AC9" i="7" a="1"/>
  <c r="AC9" i="7" s="1"/>
  <c r="AT9" i="7" a="1"/>
  <c r="AT9" i="7" s="1"/>
  <c r="S9" i="7" a="1"/>
  <c r="S9" i="7" s="1"/>
  <c r="BB9" i="7" a="1"/>
  <c r="BB9" i="7" s="1"/>
  <c r="BL9" i="7" a="1"/>
  <c r="BL9" i="7" s="1"/>
  <c r="AL9" i="7" a="1"/>
  <c r="AL9" i="7" s="1"/>
  <c r="AW9" i="7" a="1"/>
  <c r="AW9" i="7" s="1"/>
  <c r="W9" i="7" a="1"/>
  <c r="W9" i="7" s="1"/>
  <c r="X9" i="7" a="1"/>
  <c r="X9" i="7" s="1"/>
  <c r="AG9" i="7" a="1"/>
  <c r="AG9" i="7" s="1"/>
  <c r="BG9" i="7" a="1"/>
  <c r="BG9" i="7" s="1"/>
  <c r="BE9" i="7" a="1"/>
  <c r="BE9" i="7" s="1"/>
  <c r="AK9" i="7" a="1"/>
  <c r="AK9" i="7" s="1"/>
  <c r="AA9" i="7" a="1"/>
  <c r="AA9" i="7" s="1"/>
  <c r="Q9" i="7" a="1"/>
  <c r="Q9" i="7" s="1"/>
  <c r="Y9" i="7" a="1"/>
  <c r="Y9" i="7" s="1"/>
  <c r="AQ9" i="7" a="1"/>
  <c r="AQ9" i="7" s="1"/>
  <c r="J9" i="7" a="1"/>
  <c r="J9" i="7" s="1"/>
  <c r="O9" i="7" a="1"/>
  <c r="O9" i="7" s="1"/>
  <c r="BA9" i="7" a="1"/>
  <c r="BA9" i="7" s="1"/>
  <c r="I9" i="7" a="1"/>
  <c r="I9" i="7" s="1"/>
  <c r="E9" i="7" a="1"/>
  <c r="E9" i="7" s="1"/>
  <c r="F9" i="7" a="1"/>
  <c r="F9" i="7" s="1"/>
  <c r="BK9" i="7" a="1"/>
  <c r="BK9" i="7" s="1"/>
  <c r="BC9" i="7" a="1"/>
  <c r="BC9" i="7" s="1"/>
  <c r="H9" i="7" a="1"/>
  <c r="H9" i="7" s="1"/>
  <c r="AN9" i="7" a="1"/>
  <c r="AN9" i="7" s="1"/>
  <c r="P9" i="7" a="1"/>
  <c r="P9" i="7" s="1"/>
  <c r="AI9" i="7" a="1"/>
  <c r="AI9" i="7" s="1"/>
  <c r="AH9" i="7" a="1"/>
  <c r="AH9" i="7" s="1"/>
  <c r="BD9" i="7" a="1"/>
  <c r="BD9" i="7" s="1"/>
  <c r="J27" i="6"/>
  <c r="N19" i="4"/>
  <c r="V50" i="4"/>
  <c r="V19" i="4" s="1"/>
  <c r="U50" i="4"/>
  <c r="U19" i="4" s="1"/>
  <c r="N24" i="6"/>
  <c r="BX621" i="5"/>
  <c r="BW750" i="5" a="1"/>
  <c r="BW750" i="5" s="1"/>
  <c r="J26" i="6"/>
  <c r="K24" i="6"/>
  <c r="M24" i="6"/>
  <c r="O24" i="6"/>
  <c r="S19" i="4"/>
  <c r="K23" i="6" l="1"/>
  <c r="BN681" i="5"/>
  <c r="X30" i="7" a="1"/>
  <c r="X30" i="7" s="1"/>
  <c r="AB30" i="7" a="1"/>
  <c r="AB30" i="7" s="1"/>
  <c r="M30" i="7" a="1"/>
  <c r="M30" i="7" s="1"/>
  <c r="E30" i="7" a="1"/>
  <c r="E30" i="7" s="1"/>
  <c r="G30" i="7" a="1"/>
  <c r="G30" i="7" s="1"/>
  <c r="H30" i="7" a="1"/>
  <c r="H30" i="7" s="1"/>
  <c r="AN30" i="7" a="1"/>
  <c r="AN30" i="7" s="1"/>
  <c r="P30" i="7" a="1"/>
  <c r="P30" i="7" s="1"/>
  <c r="BK30" i="7" a="1"/>
  <c r="BK30" i="7" s="1"/>
  <c r="I30" i="7" a="1"/>
  <c r="I30" i="7" s="1"/>
  <c r="AO30" i="7" a="1"/>
  <c r="AO30" i="7" s="1"/>
  <c r="AH30" i="7" a="1"/>
  <c r="AH30" i="7" s="1"/>
  <c r="AF30" i="7" a="1"/>
  <c r="AF30" i="7" s="1"/>
  <c r="U30" i="7" a="1"/>
  <c r="U30" i="7" s="1"/>
  <c r="N30" i="7" a="1"/>
  <c r="N30" i="7" s="1"/>
  <c r="O30" i="7" a="1"/>
  <c r="O30" i="7" s="1"/>
  <c r="AM30" i="7" a="1"/>
  <c r="AM30" i="7" s="1"/>
  <c r="AV30" i="7" a="1"/>
  <c r="AV30" i="7" s="1"/>
  <c r="AD30" i="7" a="1"/>
  <c r="AD30" i="7" s="1"/>
  <c r="AL30" i="7" a="1"/>
  <c r="AL30" i="7" s="1"/>
  <c r="AW30" i="7" a="1"/>
  <c r="AW30" i="7" s="1"/>
  <c r="AP30" i="7" a="1"/>
  <c r="AP30" i="7" s="1"/>
  <c r="AG30" i="7" a="1"/>
  <c r="AG30" i="7" s="1"/>
  <c r="AC30" i="7" a="1"/>
  <c r="AC30" i="7" s="1"/>
  <c r="V30" i="7" a="1"/>
  <c r="V30" i="7" s="1"/>
  <c r="W30" i="7" a="1"/>
  <c r="W30" i="7" s="1"/>
  <c r="AU30" i="7" a="1"/>
  <c r="AU30" i="7" s="1"/>
  <c r="BD30" i="7" a="1"/>
  <c r="BD30" i="7" s="1"/>
  <c r="AX30" i="7" a="1"/>
  <c r="AX30" i="7" s="1"/>
  <c r="BC30" i="7" a="1"/>
  <c r="BC30" i="7" s="1"/>
  <c r="AK30" i="7" a="1"/>
  <c r="AK30" i="7" s="1"/>
  <c r="R30" i="7" a="1"/>
  <c r="R30" i="7" s="1"/>
  <c r="BE30" i="7" a="1"/>
  <c r="BE30" i="7" s="1"/>
  <c r="AI30" i="7" a="1"/>
  <c r="AI30" i="7" s="1"/>
  <c r="BG30" i="7" a="1"/>
  <c r="BG30" i="7" s="1"/>
  <c r="AQ30" i="7" a="1"/>
  <c r="AQ30" i="7" s="1"/>
  <c r="AJ30" i="7" a="1"/>
  <c r="AJ30" i="7" s="1"/>
  <c r="BI30" i="7" a="1"/>
  <c r="BI30" i="7" s="1"/>
  <c r="Z30" i="7" a="1"/>
  <c r="Z30" i="7" s="1"/>
  <c r="K30" i="7" a="1"/>
  <c r="K30" i="7" s="1"/>
  <c r="AY30" i="7" a="1"/>
  <c r="AY30" i="7" s="1"/>
  <c r="AR30" i="7" a="1"/>
  <c r="AR30" i="7" s="1"/>
  <c r="AS30" i="7" a="1"/>
  <c r="AS30" i="7" s="1"/>
  <c r="AT30" i="7" a="1"/>
  <c r="AT30" i="7" s="1"/>
  <c r="S30" i="7" a="1"/>
  <c r="S30" i="7" s="1"/>
  <c r="L30" i="7" a="1"/>
  <c r="L30" i="7" s="1"/>
  <c r="BJ30" i="7" a="1"/>
  <c r="BJ30" i="7" s="1"/>
  <c r="AZ30" i="7" a="1"/>
  <c r="AZ30" i="7" s="1"/>
  <c r="BA30" i="7" a="1"/>
  <c r="BA30" i="7" s="1"/>
  <c r="BB30" i="7" a="1"/>
  <c r="BB30" i="7" s="1"/>
  <c r="Q30" i="7" a="1"/>
  <c r="Q30" i="7" s="1"/>
  <c r="AA30" i="7" a="1"/>
  <c r="AA30" i="7" s="1"/>
  <c r="T30" i="7" a="1"/>
  <c r="T30" i="7" s="1"/>
  <c r="F30" i="7" a="1"/>
  <c r="F30" i="7" s="1"/>
  <c r="BL30" i="7" a="1"/>
  <c r="BL30" i="7" s="1"/>
  <c r="BF30" i="7" a="1"/>
  <c r="BF30" i="7" s="1"/>
  <c r="BH30" i="7" a="1"/>
  <c r="BH30" i="7" s="1"/>
  <c r="Y30" i="7" a="1"/>
  <c r="Y30" i="7" s="1"/>
  <c r="AE30" i="7" a="1"/>
  <c r="AE30" i="7" s="1"/>
  <c r="J30" i="7" a="1"/>
  <c r="J30" i="7" s="1"/>
  <c r="N71" i="4"/>
  <c r="S71" i="4"/>
  <c r="O23" i="6"/>
  <c r="O51" i="6" s="1"/>
  <c r="M23" i="6"/>
  <c r="M51" i="6" s="1"/>
  <c r="N23" i="6"/>
  <c r="N51" i="6" s="1"/>
  <c r="J24" i="6"/>
  <c r="BY622" i="5"/>
  <c r="BX751" i="5" a="1"/>
  <c r="BX751" i="5" s="1"/>
  <c r="L23" i="6"/>
  <c r="L51" i="6" s="1"/>
  <c r="BU617" i="5"/>
  <c r="BT766" i="5" a="1"/>
  <c r="BT766" i="5" s="1"/>
  <c r="BT770" i="5" s="1"/>
  <c r="BT771" i="5" s="1"/>
  <c r="BT746" i="5" a="1"/>
  <c r="BT746" i="5" s="1"/>
  <c r="BT756" i="5" s="1"/>
  <c r="BT757" i="5" s="1"/>
  <c r="BV618" i="5" l="1"/>
  <c r="BU767" i="5" a="1"/>
  <c r="BU767" i="5" s="1"/>
  <c r="BU770" i="5" s="1"/>
  <c r="BU771" i="5" s="1"/>
  <c r="BU747" i="5" a="1"/>
  <c r="BU747" i="5" s="1"/>
  <c r="BU756" i="5" s="1"/>
  <c r="BU757" i="5" s="1"/>
  <c r="BN690" i="5"/>
  <c r="AZ28" i="7" a="1"/>
  <c r="AZ28" i="7" s="1"/>
  <c r="BB28" i="7" a="1"/>
  <c r="BB28" i="7" s="1"/>
  <c r="F28" i="7" a="1"/>
  <c r="F28" i="7" s="1"/>
  <c r="J28" i="7" a="1"/>
  <c r="J28" i="7" s="1"/>
  <c r="Y28" i="7" a="1"/>
  <c r="Y28" i="7" s="1"/>
  <c r="AA28" i="7" a="1"/>
  <c r="AA28" i="7" s="1"/>
  <c r="AJ28" i="7" a="1"/>
  <c r="AJ28" i="7" s="1"/>
  <c r="BD28" i="7" a="1"/>
  <c r="BD28" i="7" s="1"/>
  <c r="AR28" i="7" a="1"/>
  <c r="AR28" i="7" s="1"/>
  <c r="AI28" i="7" a="1"/>
  <c r="AI28" i="7" s="1"/>
  <c r="AK28" i="7" a="1"/>
  <c r="AK28" i="7" s="1"/>
  <c r="BI28" i="7" a="1"/>
  <c r="BI28" i="7" s="1"/>
  <c r="BL28" i="7" a="1"/>
  <c r="BL28" i="7" s="1"/>
  <c r="AG28" i="7" a="1"/>
  <c r="AG28" i="7" s="1"/>
  <c r="Q28" i="7" a="1"/>
  <c r="Q28" i="7" s="1"/>
  <c r="AF28" i="7" a="1"/>
  <c r="AF28" i="7" s="1"/>
  <c r="AV28" i="7" a="1"/>
  <c r="AV28" i="7" s="1"/>
  <c r="Z28" i="7" a="1"/>
  <c r="Z28" i="7" s="1"/>
  <c r="AU28" i="7" a="1"/>
  <c r="AU28" i="7" s="1"/>
  <c r="AD28" i="7" a="1"/>
  <c r="AD28" i="7" s="1"/>
  <c r="BE28" i="7" a="1"/>
  <c r="BE28" i="7" s="1"/>
  <c r="AY28" i="7" a="1"/>
  <c r="AY28" i="7" s="1"/>
  <c r="G28" i="7" a="1"/>
  <c r="G28" i="7" s="1"/>
  <c r="AM28" i="7" a="1"/>
  <c r="AM28" i="7" s="1"/>
  <c r="E28" i="7" a="1"/>
  <c r="E28" i="7" s="1"/>
  <c r="V28" i="7" a="1"/>
  <c r="V28" i="7" s="1"/>
  <c r="H28" i="7" a="1"/>
  <c r="H28" i="7" s="1"/>
  <c r="I28" i="7" a="1"/>
  <c r="I28" i="7" s="1"/>
  <c r="AL28" i="7" a="1"/>
  <c r="AL28" i="7" s="1"/>
  <c r="AH28" i="7" a="1"/>
  <c r="AH28" i="7" s="1"/>
  <c r="BH28" i="7" a="1"/>
  <c r="BH28" i="7" s="1"/>
  <c r="AX28" i="7" a="1"/>
  <c r="AX28" i="7" s="1"/>
  <c r="R28" i="7" a="1"/>
  <c r="R28" i="7" s="1"/>
  <c r="AP28" i="7" a="1"/>
  <c r="AP28" i="7" s="1"/>
  <c r="P28" i="7" a="1"/>
  <c r="P28" i="7" s="1"/>
  <c r="BF28" i="7" a="1"/>
  <c r="BF28" i="7" s="1"/>
  <c r="K28" i="7" a="1"/>
  <c r="K28" i="7" s="1"/>
  <c r="O28" i="7" a="1"/>
  <c r="O28" i="7" s="1"/>
  <c r="X28" i="7" a="1"/>
  <c r="X28" i="7" s="1"/>
  <c r="W28" i="7" a="1"/>
  <c r="W28" i="7" s="1"/>
  <c r="AB28" i="7" a="1"/>
  <c r="AB28" i="7" s="1"/>
  <c r="T28" i="7" a="1"/>
  <c r="T28" i="7" s="1"/>
  <c r="U28" i="7" a="1"/>
  <c r="U28" i="7" s="1"/>
  <c r="AT28" i="7" a="1"/>
  <c r="AT28" i="7" s="1"/>
  <c r="BK28" i="7" a="1"/>
  <c r="BK28" i="7" s="1"/>
  <c r="BC28" i="7" a="1"/>
  <c r="BC28" i="7" s="1"/>
  <c r="BJ28" i="7" a="1"/>
  <c r="BJ28" i="7" s="1"/>
  <c r="L28" i="7" a="1"/>
  <c r="L28" i="7" s="1"/>
  <c r="M28" i="7" a="1"/>
  <c r="M28" i="7" s="1"/>
  <c r="S28" i="7" a="1"/>
  <c r="S28" i="7" s="1"/>
  <c r="AW28" i="7" a="1"/>
  <c r="AW28" i="7" s="1"/>
  <c r="AC28" i="7" a="1"/>
  <c r="AC28" i="7" s="1"/>
  <c r="AE28" i="7" a="1"/>
  <c r="AE28" i="7" s="1"/>
  <c r="AO28" i="7" a="1"/>
  <c r="AO28" i="7" s="1"/>
  <c r="N42" i="6" s="1"/>
  <c r="N28" i="7" a="1"/>
  <c r="N28" i="7" s="1"/>
  <c r="AN28" i="7" a="1"/>
  <c r="AN28" i="7" s="1"/>
  <c r="BA28" i="7" a="1"/>
  <c r="BA28" i="7" s="1"/>
  <c r="O42" i="6" s="1"/>
  <c r="AS28" i="7" a="1"/>
  <c r="AS28" i="7" s="1"/>
  <c r="BG28" i="7" a="1"/>
  <c r="BG28" i="7" s="1"/>
  <c r="AQ28" i="7" a="1"/>
  <c r="AQ28" i="7" s="1"/>
  <c r="N69" i="4"/>
  <c r="S69" i="4"/>
  <c r="S68" i="4" s="1"/>
  <c r="BZ623" i="5"/>
  <c r="BZ753" i="5" s="1" a="1"/>
  <c r="BZ753" i="5" s="1"/>
  <c r="BY752" i="5" a="1"/>
  <c r="BY752" i="5" s="1"/>
  <c r="U71" i="4"/>
  <c r="V71" i="4"/>
  <c r="K51" i="6"/>
  <c r="J51" i="6" s="1"/>
  <c r="J23" i="6"/>
  <c r="S67" i="4" l="1"/>
  <c r="S26" i="4"/>
  <c r="N68" i="4"/>
  <c r="V69" i="4"/>
  <c r="U69" i="4"/>
  <c r="M42" i="6"/>
  <c r="K42" i="6"/>
  <c r="BN715" i="5"/>
  <c r="AC27" i="7" a="1"/>
  <c r="AC27" i="7" s="1"/>
  <c r="S27" i="7" a="1"/>
  <c r="S27" i="7" s="1"/>
  <c r="N27" i="7" a="1"/>
  <c r="N27" i="7" s="1"/>
  <c r="AI27" i="7" a="1"/>
  <c r="AI27" i="7" s="1"/>
  <c r="R27" i="7" a="1"/>
  <c r="R27" i="7" s="1"/>
  <c r="U27" i="7" a="1"/>
  <c r="U27" i="7" s="1"/>
  <c r="T27" i="7" a="1"/>
  <c r="T27" i="7" s="1"/>
  <c r="AV27" i="7" a="1"/>
  <c r="AV27" i="7" s="1"/>
  <c r="BB27" i="7" a="1"/>
  <c r="BB27" i="7" s="1"/>
  <c r="BD27" i="7" a="1"/>
  <c r="BD27" i="7" s="1"/>
  <c r="BL27" i="7" a="1"/>
  <c r="BL27" i="7" s="1"/>
  <c r="AK27" i="7" a="1"/>
  <c r="AK27" i="7" s="1"/>
  <c r="AY27" i="7" a="1"/>
  <c r="AY27" i="7" s="1"/>
  <c r="J27" i="7" a="1"/>
  <c r="J27" i="7" s="1"/>
  <c r="H27" i="7" a="1"/>
  <c r="H27" i="7" s="1"/>
  <c r="G27" i="7" a="1"/>
  <c r="G27" i="7" s="1"/>
  <c r="AT27" i="7" a="1"/>
  <c r="AT27" i="7" s="1"/>
  <c r="AJ27" i="7" a="1"/>
  <c r="AJ27" i="7" s="1"/>
  <c r="AE27" i="7" a="1"/>
  <c r="AE27" i="7" s="1"/>
  <c r="BG27" i="7" a="1"/>
  <c r="BG27" i="7" s="1"/>
  <c r="W27" i="7" a="1"/>
  <c r="W27" i="7" s="1"/>
  <c r="AZ27" i="7" a="1"/>
  <c r="AZ27" i="7" s="1"/>
  <c r="AG27" i="7" a="1"/>
  <c r="AG27" i="7" s="1"/>
  <c r="E27" i="7" a="1"/>
  <c r="E27" i="7" s="1"/>
  <c r="BJ27" i="7" a="1"/>
  <c r="BJ27" i="7" s="1"/>
  <c r="BA27" i="7" a="1"/>
  <c r="BA27" i="7" s="1"/>
  <c r="AM27" i="7" a="1"/>
  <c r="AM27" i="7" s="1"/>
  <c r="Y27" i="7" a="1"/>
  <c r="Y27" i="7" s="1"/>
  <c r="AW27" i="7" a="1"/>
  <c r="AW27" i="7" s="1"/>
  <c r="BE27" i="7" a="1"/>
  <c r="BE27" i="7" s="1"/>
  <c r="AU27" i="7" a="1"/>
  <c r="AU27" i="7" s="1"/>
  <c r="M27" i="7" a="1"/>
  <c r="M27" i="7" s="1"/>
  <c r="BC27" i="7" a="1"/>
  <c r="BC27" i="7" s="1"/>
  <c r="AA27" i="7" a="1"/>
  <c r="AA27" i="7" s="1"/>
  <c r="P27" i="7" a="1"/>
  <c r="P27" i="7" s="1"/>
  <c r="BK27" i="7" a="1"/>
  <c r="BK27" i="7" s="1"/>
  <c r="AH27" i="7" a="1"/>
  <c r="AH27" i="7" s="1"/>
  <c r="AF27" i="7" a="1"/>
  <c r="AF27" i="7" s="1"/>
  <c r="AL27" i="7" a="1"/>
  <c r="AL27" i="7" s="1"/>
  <c r="K27" i="7" a="1"/>
  <c r="K27" i="7" s="1"/>
  <c r="V27" i="7" a="1"/>
  <c r="V27" i="7" s="1"/>
  <c r="BF27" i="7" a="1"/>
  <c r="BF27" i="7" s="1"/>
  <c r="AN27" i="7" a="1"/>
  <c r="AN27" i="7" s="1"/>
  <c r="AB27" i="7" a="1"/>
  <c r="AB27" i="7" s="1"/>
  <c r="AP27" i="7" a="1"/>
  <c r="AP27" i="7" s="1"/>
  <c r="AS27" i="7" a="1"/>
  <c r="AS27" i="7" s="1"/>
  <c r="X27" i="7" a="1"/>
  <c r="X27" i="7" s="1"/>
  <c r="AQ27" i="7" a="1"/>
  <c r="AQ27" i="7" s="1"/>
  <c r="AO27" i="7" a="1"/>
  <c r="AO27" i="7" s="1"/>
  <c r="O27" i="7" a="1"/>
  <c r="O27" i="7" s="1"/>
  <c r="AR27" i="7" a="1"/>
  <c r="AR27" i="7" s="1"/>
  <c r="AD27" i="7" a="1"/>
  <c r="AD27" i="7" s="1"/>
  <c r="BH27" i="7" a="1"/>
  <c r="BH27" i="7" s="1"/>
  <c r="I27" i="7" a="1"/>
  <c r="I27" i="7" s="1"/>
  <c r="BI27" i="7" a="1"/>
  <c r="BI27" i="7" s="1"/>
  <c r="F27" i="7" a="1"/>
  <c r="F27" i="7" s="1"/>
  <c r="AX27" i="7" a="1"/>
  <c r="AX27" i="7" s="1"/>
  <c r="L27" i="7" a="1"/>
  <c r="L27" i="7" s="1"/>
  <c r="Q27" i="7" a="1"/>
  <c r="Q27" i="7" s="1"/>
  <c r="Z27" i="7" a="1"/>
  <c r="Z27" i="7" s="1"/>
  <c r="L42" i="6"/>
  <c r="BW619" i="5"/>
  <c r="BV768" i="5" a="1"/>
  <c r="BV768" i="5" s="1"/>
  <c r="BV770" i="5" s="1"/>
  <c r="BV771" i="5" s="1"/>
  <c r="BV748" i="5" a="1"/>
  <c r="BV748" i="5" s="1"/>
  <c r="BV756" i="5" s="1"/>
  <c r="BV757" i="5" s="1"/>
  <c r="AB26" i="7" l="1" a="1"/>
  <c r="AB26" i="7" s="1"/>
  <c r="J26" i="7" a="1"/>
  <c r="J26" i="7" s="1"/>
  <c r="BH26" i="7" a="1"/>
  <c r="BH26" i="7" s="1"/>
  <c r="BI26" i="7" a="1"/>
  <c r="BI26" i="7" s="1"/>
  <c r="BL26" i="7" a="1"/>
  <c r="BL26" i="7" s="1"/>
  <c r="AE26" i="7" a="1"/>
  <c r="AE26" i="7" s="1"/>
  <c r="S26" i="7" a="1"/>
  <c r="S26" i="7" s="1"/>
  <c r="X26" i="7" a="1"/>
  <c r="X26" i="7" s="1"/>
  <c r="M26" i="7" a="1"/>
  <c r="M26" i="7" s="1"/>
  <c r="AP26" i="7" a="1"/>
  <c r="AP26" i="7" s="1"/>
  <c r="BJ26" i="7" a="1"/>
  <c r="BJ26" i="7" s="1"/>
  <c r="F26" i="7" a="1"/>
  <c r="F26" i="7" s="1"/>
  <c r="AI26" i="7" a="1"/>
  <c r="AI26" i="7" s="1"/>
  <c r="T26" i="7" a="1"/>
  <c r="T26" i="7" s="1"/>
  <c r="AA26" i="7" a="1"/>
  <c r="AA26" i="7" s="1"/>
  <c r="R26" i="7" a="1"/>
  <c r="R26" i="7" s="1"/>
  <c r="I26" i="7" a="1"/>
  <c r="I26" i="7" s="1"/>
  <c r="H26" i="7" a="1"/>
  <c r="H26" i="7" s="1"/>
  <c r="U26" i="7" a="1"/>
  <c r="U26" i="7" s="1"/>
  <c r="AL26" i="7" a="1"/>
  <c r="AL26" i="7" s="1"/>
  <c r="AW26" i="7" a="1"/>
  <c r="AW26" i="7" s="1"/>
  <c r="O26" i="7" a="1"/>
  <c r="O26" i="7" s="1"/>
  <c r="G26" i="7" a="1"/>
  <c r="G26" i="7" s="1"/>
  <c r="BG26" i="7" a="1"/>
  <c r="BG26" i="7" s="1"/>
  <c r="AR26" i="7" a="1"/>
  <c r="AR26" i="7" s="1"/>
  <c r="AH26" i="7" a="1"/>
  <c r="AH26" i="7" s="1"/>
  <c r="BA26" i="7" a="1"/>
  <c r="BA26" i="7" s="1"/>
  <c r="AJ26" i="7" a="1"/>
  <c r="AJ26" i="7" s="1"/>
  <c r="AN26" i="7" a="1"/>
  <c r="AN26" i="7" s="1"/>
  <c r="AT26" i="7" a="1"/>
  <c r="AT26" i="7" s="1"/>
  <c r="AZ26" i="7" a="1"/>
  <c r="AZ26" i="7" s="1"/>
  <c r="AG26" i="7" a="1"/>
  <c r="AG26" i="7" s="1"/>
  <c r="P26" i="7" a="1"/>
  <c r="P26" i="7" s="1"/>
  <c r="BC26" i="7" a="1"/>
  <c r="BC26" i="7" s="1"/>
  <c r="W26" i="7" a="1"/>
  <c r="W26" i="7" s="1"/>
  <c r="AV26" i="7" a="1"/>
  <c r="AV26" i="7" s="1"/>
  <c r="AK26" i="7" a="1"/>
  <c r="AK26" i="7" s="1"/>
  <c r="AC26" i="7" a="1"/>
  <c r="AC26" i="7" s="1"/>
  <c r="E26" i="7" a="1"/>
  <c r="E26" i="7" s="1"/>
  <c r="AY26" i="7" a="1"/>
  <c r="AY26" i="7" s="1"/>
  <c r="Y26" i="7" a="1"/>
  <c r="Y26" i="7" s="1"/>
  <c r="Z26" i="7" a="1"/>
  <c r="Z26" i="7" s="1"/>
  <c r="AS26" i="7" a="1"/>
  <c r="AS26" i="7" s="1"/>
  <c r="BK26" i="7" a="1"/>
  <c r="BK26" i="7" s="1"/>
  <c r="N26" i="7" a="1"/>
  <c r="N26" i="7" s="1"/>
  <c r="AM26" i="7" a="1"/>
  <c r="AM26" i="7" s="1"/>
  <c r="AO26" i="7" a="1"/>
  <c r="AO26" i="7" s="1"/>
  <c r="AD26" i="7" a="1"/>
  <c r="AD26" i="7" s="1"/>
  <c r="BD26" i="7" a="1"/>
  <c r="BD26" i="7" s="1"/>
  <c r="K26" i="7" a="1"/>
  <c r="K26" i="7" s="1"/>
  <c r="BF26" i="7" a="1"/>
  <c r="BF26" i="7" s="1"/>
  <c r="V26" i="7" a="1"/>
  <c r="V26" i="7" s="1"/>
  <c r="AU26" i="7" a="1"/>
  <c r="AU26" i="7" s="1"/>
  <c r="Q26" i="7" a="1"/>
  <c r="Q26" i="7" s="1"/>
  <c r="BE26" i="7" a="1"/>
  <c r="BE26" i="7" s="1"/>
  <c r="BB26" i="7" a="1"/>
  <c r="BB26" i="7" s="1"/>
  <c r="L26" i="7" a="1"/>
  <c r="L26" i="7" s="1"/>
  <c r="AQ26" i="7" a="1"/>
  <c r="AQ26" i="7" s="1"/>
  <c r="AF26" i="7" a="1"/>
  <c r="AF26" i="7" s="1"/>
  <c r="AX26" i="7" a="1"/>
  <c r="AX26" i="7" s="1"/>
  <c r="BN779" i="5"/>
  <c r="BN778" i="5" s="1"/>
  <c r="J42" i="6"/>
  <c r="BX620" i="5"/>
  <c r="BW768" i="5" a="1"/>
  <c r="BW768" i="5" s="1"/>
  <c r="BW770" i="5" s="1"/>
  <c r="BW749" i="5" a="1"/>
  <c r="BW749" i="5" s="1"/>
  <c r="BW756" i="5" s="1"/>
  <c r="BW757" i="5" s="1"/>
  <c r="K41" i="6"/>
  <c r="L41" i="6"/>
  <c r="L40" i="6" s="1"/>
  <c r="V68" i="4"/>
  <c r="V26" i="4" s="1"/>
  <c r="U68" i="4"/>
  <c r="U26" i="4" s="1"/>
  <c r="N67" i="4"/>
  <c r="N26" i="4"/>
  <c r="O41" i="6"/>
  <c r="O40" i="6" s="1"/>
  <c r="N41" i="6"/>
  <c r="N40" i="6" s="1"/>
  <c r="M41" i="6"/>
  <c r="M40" i="6" s="1"/>
  <c r="S25" i="4"/>
  <c r="S24" i="4"/>
  <c r="S82" i="4"/>
  <c r="S32" i="4" s="1"/>
  <c r="S83" i="4"/>
  <c r="S86" i="4" l="1"/>
  <c r="S33" i="4"/>
  <c r="V67" i="4"/>
  <c r="V24" i="4" s="1"/>
  <c r="U67" i="4"/>
  <c r="U24" i="4" s="1"/>
  <c r="N25" i="4"/>
  <c r="N24" i="4"/>
  <c r="N82" i="4"/>
  <c r="N83" i="4"/>
  <c r="AM41" i="7"/>
  <c r="AM39" i="7"/>
  <c r="AK39" i="7"/>
  <c r="AK41" i="7"/>
  <c r="AD39" i="7"/>
  <c r="AD41" i="7"/>
  <c r="O39" i="7"/>
  <c r="O41" i="7" s="1"/>
  <c r="BB41" i="7"/>
  <c r="BB39" i="7"/>
  <c r="AY39" i="7"/>
  <c r="AY41" i="7" s="1"/>
  <c r="AG39" i="7"/>
  <c r="AG41" i="7"/>
  <c r="BG41" i="7"/>
  <c r="BG39" i="7"/>
  <c r="R41" i="7"/>
  <c r="R39" i="7"/>
  <c r="X39" i="7"/>
  <c r="X41" i="7" s="1"/>
  <c r="BY621" i="5"/>
  <c r="BX750" i="5" a="1"/>
  <c r="BX750" i="5" s="1"/>
  <c r="BX756" i="5" s="1"/>
  <c r="BX757" i="5" s="1"/>
  <c r="BX768" i="5" a="1"/>
  <c r="BX768" i="5" s="1"/>
  <c r="BX770" i="5" s="1"/>
  <c r="BE41" i="7"/>
  <c r="BE39" i="7"/>
  <c r="N39" i="6"/>
  <c r="AO39" i="7"/>
  <c r="K39" i="6"/>
  <c r="E41" i="7"/>
  <c r="E39" i="7"/>
  <c r="AZ41" i="7"/>
  <c r="AZ39" i="7"/>
  <c r="G41" i="7"/>
  <c r="G39" i="7"/>
  <c r="AA39" i="7"/>
  <c r="AA41" i="7" s="1"/>
  <c r="S39" i="7"/>
  <c r="S41" i="7" s="1"/>
  <c r="T41" i="7"/>
  <c r="T39" i="7"/>
  <c r="AT41" i="7"/>
  <c r="AT39" i="7"/>
  <c r="AN39" i="7"/>
  <c r="AN41" i="7"/>
  <c r="AI39" i="7"/>
  <c r="AI41" i="7" s="1"/>
  <c r="BL39" i="7"/>
  <c r="BL41" i="7" s="1"/>
  <c r="AU39" i="7"/>
  <c r="AU41" i="7" s="1"/>
  <c r="V39" i="7"/>
  <c r="V41" i="7" s="1"/>
  <c r="AJ41" i="7"/>
  <c r="AJ39" i="7"/>
  <c r="AL41" i="7"/>
  <c r="AL39" i="7"/>
  <c r="F41" i="7"/>
  <c r="F39" i="7"/>
  <c r="BI39" i="7"/>
  <c r="BI41" i="7" s="1"/>
  <c r="BK41" i="7"/>
  <c r="BK39" i="7"/>
  <c r="AF41" i="7"/>
  <c r="AF39" i="7"/>
  <c r="BF39" i="7"/>
  <c r="BF41" i="7" s="1"/>
  <c r="AS39" i="7"/>
  <c r="AS41" i="7"/>
  <c r="W41" i="7"/>
  <c r="W39" i="7"/>
  <c r="O39" i="6"/>
  <c r="BA39" i="7"/>
  <c r="O50" i="6" s="1"/>
  <c r="U39" i="7"/>
  <c r="U41" i="7" s="1"/>
  <c r="BJ39" i="7"/>
  <c r="BJ41" i="7"/>
  <c r="BH39" i="7"/>
  <c r="BH41" i="7"/>
  <c r="AV39" i="7"/>
  <c r="AV41" i="7" s="1"/>
  <c r="K40" i="6"/>
  <c r="J41" i="6"/>
  <c r="J40" i="6" s="1"/>
  <c r="AQ39" i="7"/>
  <c r="AQ41" i="7"/>
  <c r="K39" i="7"/>
  <c r="K41" i="7" s="1"/>
  <c r="Z39" i="7"/>
  <c r="Z41" i="7"/>
  <c r="BC39" i="7"/>
  <c r="BC41" i="7" s="1"/>
  <c r="AH39" i="7"/>
  <c r="AH41" i="7"/>
  <c r="H39" i="7"/>
  <c r="H41" i="7"/>
  <c r="AP39" i="7"/>
  <c r="AP41" i="7"/>
  <c r="J39" i="7"/>
  <c r="J41" i="7"/>
  <c r="L39" i="6"/>
  <c r="Q39" i="7"/>
  <c r="L50" i="6" s="1"/>
  <c r="M39" i="6"/>
  <c r="AC39" i="7"/>
  <c r="AC41" i="7"/>
  <c r="AE39" i="7"/>
  <c r="AE41" i="7" s="1"/>
  <c r="N39" i="7"/>
  <c r="N41" i="7"/>
  <c r="AW39" i="7"/>
  <c r="AW41" i="7" s="1"/>
  <c r="AX39" i="7"/>
  <c r="AX41" i="7" s="1"/>
  <c r="L39" i="7"/>
  <c r="L41" i="7" s="1"/>
  <c r="BD39" i="7"/>
  <c r="BD41" i="7"/>
  <c r="Y39" i="7"/>
  <c r="Y41" i="7" s="1"/>
  <c r="P39" i="7"/>
  <c r="P41" i="7"/>
  <c r="AR39" i="7"/>
  <c r="AR41" i="7"/>
  <c r="I39" i="7"/>
  <c r="I41" i="7" s="1"/>
  <c r="M39" i="7"/>
  <c r="M41" i="7"/>
  <c r="AB39" i="7"/>
  <c r="AB41" i="7"/>
  <c r="U83" i="4" l="1"/>
  <c r="U33" i="4" s="1"/>
  <c r="N86" i="4"/>
  <c r="N33" i="4"/>
  <c r="V83" i="4"/>
  <c r="V33" i="4" s="1"/>
  <c r="Q41" i="7"/>
  <c r="K50" i="6"/>
  <c r="V82" i="4"/>
  <c r="V32" i="4" s="1"/>
  <c r="U82" i="4"/>
  <c r="U32" i="4" s="1"/>
  <c r="N32" i="4"/>
  <c r="U25" i="4"/>
  <c r="V25" i="4"/>
  <c r="J39" i="6"/>
  <c r="BZ622" i="5"/>
  <c r="BY768" i="5" a="1"/>
  <c r="BY768" i="5" s="1"/>
  <c r="BY770" i="5" s="1"/>
  <c r="BY751" i="5" a="1"/>
  <c r="BY751" i="5" s="1"/>
  <c r="BY756" i="5" s="1"/>
  <c r="BY757" i="5" s="1"/>
  <c r="N50" i="6"/>
  <c r="AO41" i="7"/>
  <c r="M50" i="6"/>
  <c r="BA41" i="7"/>
  <c r="BZ752" i="5" l="1" a="1"/>
  <c r="BZ752" i="5" s="1"/>
  <c r="BZ756" i="5" s="1"/>
  <c r="BZ757" i="5" s="1"/>
  <c r="BZ768" i="5" a="1"/>
  <c r="BZ768" i="5" s="1"/>
  <c r="BZ770" i="5" s="1"/>
  <c r="J5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DD12F031-5EE7-AD45-96E2-055A5B8A8C0E}">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<sst xmlns="http://schemas.openxmlformats.org/spreadsheetml/2006/main" count="1381" uniqueCount="476">
  <si>
    <t>SAP MODEL - PAYLATER</t>
  </si>
  <si>
    <t>KHN</t>
  </si>
  <si>
    <t>v10</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</si>
  <si>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</si>
  <si>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</si>
  <si>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</si>
  <si>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</si>
  <si>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</si>
  <si>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</si>
  <si>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</si>
  <si>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</si>
  <si>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</si>
  <si>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</si>
  <si>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</si>
  <si>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</si>
  <si>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</si>
  <si>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</si>
  <si>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</si>
  <si>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</si>
  <si>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</si>
  <si>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</si>
  <si>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</si>
  <si>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</si>
  <si>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</si>
  <si>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</si>
  <si>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</si>
  <si>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</si>
  <si>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</si>
  <si>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</si>
  <si>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</si>
  <si>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</si>
  <si>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</si>
  <si>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</si>
  <si>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</si>
  <si>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</si>
  <si>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</si>
  <si>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</si>
  <si>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</si>
  <si>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</si>
  <si>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</si>
  <si>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</si>
  <si>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</si>
  <si>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</si>
  <si>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</si>
  <si>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</si>
  <si>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</si>
  <si>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</si>
  <si>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</si>
  <si>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</si>
  <si>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</si>
  <si>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</si>
  <si>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</si>
  <si>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</si>
  <si>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</si>
  <si>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</si>
  <si>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</si>
  <si>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</si>
  <si>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</si>
  <si>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</si>
  <si>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</si>
  <si>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</si>
  <si>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</si>
  <si>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</si>
  <si>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</si>
  <si>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</si>
  <si>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</si>
  <si>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</si>
  <si>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</si>
  <si>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</si>
  <si>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</si>
  <si>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</si>
  <si>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</si>
  <si>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</si>
  <si>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</si>
  <si>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</si>
  <si>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</si>
  <si>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</si>
  <si>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</si>
  <si>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</si>
  <si>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</si>
  <si>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</si>
  <si>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</si>
  <si>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</si>
  <si>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</si>
  <si>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</si>
  <si>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</si>
  <si>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</si>
  <si>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</si>
  <si>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</si>
  <si>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</si>
  <si>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</si>
  <si>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</si>
  <si>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</si>
  <si>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</si>
  <si>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</si>
  <si>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</si>
  <si>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</si>
  <si>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</si>
  <si>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</si>
  <si>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</si>
  <si>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</si>
  <si>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</si>
  <si>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</si>
  <si>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</si>
  <si>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</si>
  <si>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</si>
  <si>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</si>
  <si>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</si>
  <si>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</si>
  <si>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</si>
  <si>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</si>
  <si>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</si>
  <si>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</si>
  <si>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</si>
  <si>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</si>
  <si>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</si>
  <si>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</si>
  <si>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</si>
  <si>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</si>
  <si>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</si>
  <si>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</si>
  <si>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</si>
  <si>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</si>
  <si>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</si>
  <si>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</si>
  <si>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</si>
  <si>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</si>
  <si>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</si>
  <si>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</si>
  <si>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</si>
  <si>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</si>
  <si>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</si>
  <si>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</si>
  <si>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</si>
  <si>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</si>
  <si>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</si>
  <si>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</si>
  <si>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</si>
  <si>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</si>
  <si>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</si>
  <si>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</si>
  <si>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</si>
  <si>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</si>
  <si>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</si>
  <si>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</si>
  <si>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</si>
  <si>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</si>
  <si>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</si>
  <si>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</si>
  <si>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VAS</t>
  </si>
  <si>
    <t>DPD180+</t>
  </si>
  <si>
    <t>IFRS</t>
  </si>
  <si>
    <t>DPD360+</t>
  </si>
  <si>
    <t>non-EMI</t>
  </si>
  <si>
    <t>Mapping</t>
  </si>
  <si>
    <t>Value</t>
  </si>
  <si>
    <t>All_Q1</t>
  </si>
  <si>
    <t>MWG_Q1</t>
  </si>
  <si>
    <t>VNPAY_Q1</t>
  </si>
  <si>
    <t>BE_Q1</t>
  </si>
  <si>
    <t>VDS_Q1</t>
  </si>
  <si>
    <t>Activate at beginning</t>
  </si>
  <si>
    <t>Active at beginning</t>
  </si>
  <si>
    <t>Spending</t>
  </si>
  <si>
    <t>Spd / activate card</t>
  </si>
  <si>
    <t>IR</t>
  </si>
  <si>
    <t>% revolving</t>
  </si>
  <si>
    <t>COF</t>
  </si>
  <si>
    <t>Payment rate</t>
  </si>
  <si>
    <t>% repayment</t>
  </si>
  <si>
    <t>Monthly fee (Subscription fee)</t>
  </si>
  <si>
    <t>Active Month 4</t>
  </si>
  <si>
    <t>Late payment penalty (fee)</t>
  </si>
  <si>
    <t>%Installment</t>
  </si>
  <si>
    <t>Spending promotion</t>
  </si>
  <si>
    <t>Promotion</t>
  </si>
  <si>
    <t>Subvention</t>
  </si>
  <si>
    <t>Marketing cost</t>
  </si>
  <si>
    <t>MKT</t>
  </si>
  <si>
    <t>Underwriting cost &amp; Score</t>
  </si>
  <si>
    <t>UW</t>
  </si>
  <si>
    <t>No fee</t>
  </si>
  <si>
    <t>Disbursement rate</t>
  </si>
  <si>
    <t>Disbursement cost</t>
  </si>
  <si>
    <t>Disburse cost</t>
  </si>
  <si>
    <t>Collections_all</t>
  </si>
  <si>
    <t>Collection</t>
  </si>
  <si>
    <t>Attrition rate</t>
  </si>
  <si>
    <t>Email &amp; SMS</t>
  </si>
  <si>
    <t>Year 1</t>
  </si>
  <si>
    <t>Direct HR</t>
  </si>
  <si>
    <t>Direct HR cost</t>
  </si>
  <si>
    <t>Indirect HR</t>
  </si>
  <si>
    <t>Indirect HR cost</t>
  </si>
  <si>
    <t>IT</t>
  </si>
  <si>
    <t>Indirect system cost</t>
  </si>
  <si>
    <t>B00</t>
  </si>
  <si>
    <t>Other supports</t>
  </si>
  <si>
    <t>Other indirect supporting cost</t>
  </si>
  <si>
    <t>B01</t>
  </si>
  <si>
    <t>B02</t>
  </si>
  <si>
    <t>B03</t>
  </si>
  <si>
    <t>B04</t>
  </si>
  <si>
    <t>Sharing TOI +Risk DPD90+</t>
  </si>
  <si>
    <t>Year 2</t>
  </si>
  <si>
    <t>Year 3</t>
  </si>
  <si>
    <t>Year 4</t>
  </si>
  <si>
    <t>Year 5</t>
  </si>
  <si>
    <t>Subvention fee</t>
  </si>
  <si>
    <t>Bucket</t>
  </si>
  <si>
    <t>Retail 0% Installment</t>
  </si>
  <si>
    <t>Retail monthly installment</t>
  </si>
  <si>
    <t>Cash installment</t>
  </si>
  <si>
    <t>B05</t>
  </si>
  <si>
    <t>B06</t>
  </si>
  <si>
    <t>Original</t>
  </si>
  <si>
    <t>Group</t>
  </si>
  <si>
    <t>Partner</t>
  </si>
  <si>
    <t>Product</t>
  </si>
  <si>
    <t>Sub Product</t>
  </si>
  <si>
    <t>Index</t>
  </si>
  <si>
    <t>Period</t>
  </si>
  <si>
    <t>Leadgen</t>
  </si>
  <si>
    <t>Sharing</t>
  </si>
  <si>
    <t>Phân bổ</t>
  </si>
  <si>
    <t>Q1</t>
  </si>
  <si>
    <t>Q2</t>
  </si>
  <si>
    <t>Q3</t>
  </si>
  <si>
    <t>Q4</t>
  </si>
  <si>
    <t>Channel</t>
  </si>
  <si>
    <t>AVG</t>
  </si>
  <si>
    <t>PL</t>
  </si>
  <si>
    <t>BE</t>
  </si>
  <si>
    <t>Paylater</t>
  </si>
  <si>
    <t>MWG</t>
  </si>
  <si>
    <t>VDS</t>
  </si>
  <si>
    <t>VNPAY</t>
  </si>
  <si>
    <t>All</t>
  </si>
  <si>
    <t>SAP MODEL - PAYLATER CARD</t>
  </si>
  <si>
    <t>Leadsheet</t>
  </si>
  <si>
    <t>HKN</t>
  </si>
  <si>
    <t>Select model type</t>
  </si>
  <si>
    <t>Write off</t>
  </si>
  <si>
    <t>Provision</t>
  </si>
  <si>
    <t>Chanel</t>
  </si>
  <si>
    <t>EMI mode</t>
  </si>
  <si>
    <t>Customer type</t>
  </si>
  <si>
    <t>Quarter</t>
  </si>
  <si>
    <t>Cur: mVND, %</t>
  </si>
  <si>
    <t>SUMMARY OUTPUT</t>
  </si>
  <si>
    <t>Lifetime</t>
  </si>
  <si>
    <t>Year 6</t>
  </si>
  <si>
    <t>% of ANR</t>
  </si>
  <si>
    <t>% of Spending</t>
  </si>
  <si>
    <t>Account having spending at month 1</t>
  </si>
  <si>
    <t>ANR</t>
  </si>
  <si>
    <t>per cohort</t>
  </si>
  <si>
    <t>including account have spending &amp; balance</t>
  </si>
  <si>
    <t>TOI</t>
  </si>
  <si>
    <t>Net interest income</t>
  </si>
  <si>
    <t>month</t>
  </si>
  <si>
    <t>Net fee income</t>
  </si>
  <si>
    <t>Date of month</t>
  </si>
  <si>
    <t>Other income</t>
  </si>
  <si>
    <t>days</t>
  </si>
  <si>
    <t>Provision cost</t>
  </si>
  <si>
    <t>Operation expenses</t>
  </si>
  <si>
    <t>Variable Cost</t>
  </si>
  <si>
    <t>payment T/ non-EMI ANR T-1 (excl WO)</t>
  </si>
  <si>
    <t>After sale service</t>
  </si>
  <si>
    <t>annually</t>
  </si>
  <si>
    <t>Overhead cost</t>
  </si>
  <si>
    <t>PBT</t>
  </si>
  <si>
    <t>Profit before sup.cost</t>
  </si>
  <si>
    <t>Fee/charge</t>
  </si>
  <si>
    <t>per card/year</t>
  </si>
  <si>
    <t>% accard port</t>
  </si>
  <si>
    <t>per card having spending/month</t>
  </si>
  <si>
    <t>Transaction fee</t>
  </si>
  <si>
    <t>per spend/month</t>
  </si>
  <si>
    <t>Late payment interest</t>
  </si>
  <si>
    <t>%Late payment collected</t>
  </si>
  <si>
    <t>per account</t>
  </si>
  <si>
    <t>per revolving balance/month</t>
  </si>
  <si>
    <t>Other fee(no share)</t>
  </si>
  <si>
    <t>per issued account</t>
  </si>
  <si>
    <t>per terminated account</t>
  </si>
  <si>
    <t>PERFORMANCE OUTPUT</t>
  </si>
  <si>
    <t>per spending per month</t>
  </si>
  <si>
    <t>per transaction</t>
  </si>
  <si>
    <t>Subvention fee (onetime)</t>
  </si>
  <si>
    <t>per installment</t>
  </si>
  <si>
    <t>per month</t>
  </si>
  <si>
    <t>Early repayment fee</t>
  </si>
  <si>
    <t>Outstanding balance</t>
  </si>
  <si>
    <t>CII</t>
  </si>
  <si>
    <t>% Early rate</t>
  </si>
  <si>
    <t>Late payment</t>
  </si>
  <si>
    <t>EMI initial fee</t>
  </si>
  <si>
    <t>EMI- early termination</t>
  </si>
  <si>
    <t>PROVISION</t>
  </si>
  <si>
    <t>OPEX</t>
  </si>
  <si>
    <t>Partner acquisition</t>
  </si>
  <si>
    <t>Sharing performance</t>
  </si>
  <si>
    <t>annual rate</t>
  </si>
  <si>
    <t>Marketing acquisition</t>
  </si>
  <si>
    <t>Promotion cost</t>
  </si>
  <si>
    <t>Early collection</t>
  </si>
  <si>
    <t>AMC</t>
  </si>
  <si>
    <t>MKT cost for acquisition</t>
  </si>
  <si>
    <t>Other support units</t>
  </si>
  <si>
    <t>PROFIT BEFORE SU</t>
  </si>
  <si>
    <t>per spending</t>
  </si>
  <si>
    <t>Promotion yearly</t>
  </si>
  <si>
    <t>per active account</t>
  </si>
  <si>
    <t>per application</t>
  </si>
  <si>
    <t>of applications submitted</t>
  </si>
  <si>
    <t>of applications approved</t>
  </si>
  <si>
    <t>per new issued account</t>
  </si>
  <si>
    <t xml:space="preserve">Early collection </t>
  </si>
  <si>
    <t>per account / month</t>
  </si>
  <si>
    <t>Other after-sale cost</t>
  </si>
  <si>
    <t>SMS &amp; Email</t>
  </si>
  <si>
    <t>per active card / month</t>
  </si>
  <si>
    <t>SU_Direct HR</t>
  </si>
  <si>
    <t>per existing card / month</t>
  </si>
  <si>
    <t>SU_Indirect HR</t>
  </si>
  <si>
    <t>B07</t>
  </si>
  <si>
    <t>B08</t>
  </si>
  <si>
    <t>B09</t>
  </si>
  <si>
    <t>B10</t>
  </si>
  <si>
    <t>B11</t>
  </si>
  <si>
    <t>B12</t>
  </si>
  <si>
    <t>B13-B24</t>
  </si>
  <si>
    <t>B25-B36</t>
  </si>
  <si>
    <t>B36+</t>
  </si>
  <si>
    <t>risk cost/ ARN</t>
  </si>
  <si>
    <t>risk cost/ spending</t>
  </si>
  <si>
    <t>B8-B12</t>
  </si>
  <si>
    <t>B24-B36</t>
  </si>
  <si>
    <t>Index!A1</t>
  </si>
  <si>
    <t>SAP Model Paylater</t>
  </si>
  <si>
    <t>Spreadsheet</t>
  </si>
  <si>
    <t>Calendar</t>
  </si>
  <si>
    <t>Validation</t>
  </si>
  <si>
    <t>No</t>
  </si>
  <si>
    <t>COF (*)</t>
  </si>
  <si>
    <t>Year</t>
  </si>
  <si>
    <t>Month</t>
  </si>
  <si>
    <t>CARD OPERATION</t>
  </si>
  <si>
    <t>Issued card</t>
  </si>
  <si>
    <t># Card</t>
  </si>
  <si>
    <t>Activate card</t>
  </si>
  <si>
    <t>%</t>
  </si>
  <si>
    <t>Spending status</t>
  </si>
  <si>
    <t>Spd per activate card (Port)</t>
  </si>
  <si>
    <t>mVND</t>
  </si>
  <si>
    <t>BS by bucket</t>
  </si>
  <si>
    <t>CORE</t>
  </si>
  <si>
    <t>Core statement</t>
  </si>
  <si>
    <t>Beginning Bal</t>
  </si>
  <si>
    <t>New spending</t>
  </si>
  <si>
    <t>EMI Capitalized</t>
  </si>
  <si>
    <t>Move to EMI</t>
  </si>
  <si>
    <t>Paid off</t>
  </si>
  <si>
    <t>Ending Bal</t>
  </si>
  <si>
    <t>Installment</t>
  </si>
  <si>
    <t>Total EMI</t>
  </si>
  <si>
    <t>New Billing</t>
  </si>
  <si>
    <t>Early payment</t>
  </si>
  <si>
    <t>Normal payment</t>
  </si>
  <si>
    <t>EMI balance to fee</t>
  </si>
  <si>
    <t>Retail installment</t>
  </si>
  <si>
    <t>Retail 0%</t>
  </si>
  <si>
    <t>ENR</t>
  </si>
  <si>
    <t>Total bank</t>
  </si>
  <si>
    <t>Non EMI balance</t>
  </si>
  <si>
    <t>EMI balance</t>
  </si>
  <si>
    <t>Writeoff balance</t>
  </si>
  <si>
    <t>Outstanding Bal/TB</t>
  </si>
  <si>
    <t>B13</t>
  </si>
  <si>
    <t>B14+</t>
  </si>
  <si>
    <t>of month</t>
  </si>
  <si>
    <t>Statement date</t>
  </si>
  <si>
    <t>date of month</t>
  </si>
  <si>
    <t>ANR TB</t>
  </si>
  <si>
    <t>ANR outstanding (excl WO)</t>
  </si>
  <si>
    <t>ANR/ENR</t>
  </si>
  <si>
    <t>Revolving status</t>
  </si>
  <si>
    <t>Revol Port</t>
  </si>
  <si>
    <t>B0&amp;B1/non-installment balance (tỉ lệ  thu phí)</t>
  </si>
  <si>
    <t>B0&amp;B1/non installment balance (tỉ lệ thu lãi)</t>
  </si>
  <si>
    <t>Revolving balance Non EMI</t>
  </si>
  <si>
    <t>ANR Non EMI for CII earning</t>
  </si>
  <si>
    <t>NII</t>
  </si>
  <si>
    <t>CII Non EMI</t>
  </si>
  <si>
    <t>CI Non EMI</t>
  </si>
  <si>
    <t>NFI</t>
  </si>
  <si>
    <t>Cash</t>
  </si>
  <si>
    <t>Retail monthly</t>
  </si>
  <si>
    <t>EMI_Initial fee</t>
  </si>
  <si>
    <t>EMI- Early termination fee</t>
  </si>
  <si>
    <t>Fee suspended due to CIC</t>
  </si>
  <si>
    <t>OPERATING COST</t>
  </si>
  <si>
    <t>Sales &amp;MKT</t>
  </si>
  <si>
    <t>Sharing adjust</t>
  </si>
  <si>
    <t>Sharing Risk DPD90+</t>
  </si>
  <si>
    <t>Total Sales &amp; MKT</t>
  </si>
  <si>
    <t>Total UW &amp; Disb</t>
  </si>
  <si>
    <t>Expense increase</t>
  </si>
  <si>
    <t>Total Alter-sale services</t>
  </si>
  <si>
    <t>Early collections</t>
  </si>
  <si>
    <t xml:space="preserve">Total Collection </t>
  </si>
  <si>
    <t>Overhead</t>
  </si>
  <si>
    <t>Overhead Total</t>
  </si>
  <si>
    <t>Total operating cost</t>
  </si>
  <si>
    <t>IFRS Provision cost</t>
  </si>
  <si>
    <t>B0</t>
  </si>
  <si>
    <t>B1</t>
  </si>
  <si>
    <t>B2</t>
  </si>
  <si>
    <t>B3</t>
  </si>
  <si>
    <t>B4</t>
  </si>
  <si>
    <t>B5</t>
  </si>
  <si>
    <t>B6</t>
  </si>
  <si>
    <t>B7</t>
  </si>
  <si>
    <t>B8</t>
  </si>
  <si>
    <t>B9</t>
  </si>
  <si>
    <t>Accum. provision</t>
  </si>
  <si>
    <t>VAS 360</t>
  </si>
  <si>
    <t>VAS 180</t>
  </si>
  <si>
    <t>B8+</t>
  </si>
  <si>
    <t>PROFIT</t>
  </si>
  <si>
    <t>Profit before supporting cost</t>
  </si>
  <si>
    <t>Net PBT</t>
  </si>
  <si>
    <t>PROFIT &amp; LOSS 60M</t>
  </si>
  <si>
    <t>Code</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</si>
  <si>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</si>
  <si>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</si>
  <si>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</si>
  <si>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</si>
  <si>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</si>
  <si>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</si>
  <si>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</si>
  <si>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</si>
  <si>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</si>
  <si>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</si>
  <si>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</si>
  <si>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</si>
  <si>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</si>
  <si>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</si>
  <si>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</si>
  <si>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</si>
  <si>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</si>
  <si>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</si>
  <si>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</si>
  <si>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</si>
  <si>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Variable expenses</t>
  </si>
  <si>
    <t>Marketing promotion</t>
  </si>
  <si>
    <t>UW &amp; Disbursal</t>
  </si>
  <si>
    <t>Overhead expenses</t>
  </si>
  <si>
    <t>In which: PROFIT BEFORE SUPPORT COST</t>
  </si>
  <si>
    <t>PL PROJECTION</t>
  </si>
  <si>
    <t>60 months</t>
  </si>
  <si>
    <t>Month on board</t>
  </si>
  <si>
    <t>Unit: mVND</t>
  </si>
  <si>
    <t>Other Income</t>
  </si>
  <si>
    <t>Sales team &amp; mgt</t>
  </si>
  <si>
    <t>Marketing cost for promotion</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</si>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</sst>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0.0%"/>
    <numFmt numFmtId="165" formatCode="_(* #,##0.0000_);_(* \(#,##0.0000\);_(* &quot;-&quot;??_);_(@_)"/>
    <numFmt numFmtId="166" formatCode="_(* #,##0_);_(* \(#,##0\);_(* &quot;-&quot;??_);_(@_)"/>
    <numFmt numFmtId="167" formatCode="_-* #,##0.00\ _₫_-;\-* #,##0.00\ _₫_-;_-* &quot;-&quot;??\ _₫_-;_-@_-"/>
    <numFmt numFmtId="168" formatCode="_-* #,##0\ _₫_-;\-* #,##0\ _₫_-;_-* &quot;-&quot;??\ _₫_-;_-@_-"/>
    <numFmt numFmtId="169" formatCode="_-* #,##0.00_-;\-* #,##0.00_-;_-* &quot;-&quot;??_-;_-@_-"/>
    <numFmt numFmtId="170" formatCode="_-* #,##0.0\ _₫_-;\-* #,##0.0\ _₫_-;_-* &quot;-&quot;??\ _₫_-;_-@_-"/>
    <numFmt numFmtId="171" formatCode="_(* #,##0.000_);_(* \(#,##0.000\);_(* &quot;-&quot;???_);_(@_)"/>
    <numFmt numFmtId="172" formatCode="_-* #,##0.000\ _₫_-;\-* #,##0.000\ _₫_-;_-* &quot;-&quot;??\ _₫_-;_-@_-"/>
    <numFmt numFmtId="173" formatCode="_(* #,##0.000_);_(* \(#,##0.000\);_(* &quot;-&quot;??_);_(@_)"/>
    <numFmt numFmtId="174" formatCode="_-* #,##0.0000\ _₫_-;\-* #,##0.0000\ _₫_-;_-* &quot;-&quot;??\ _₫_-;_-@_-"/>
    <numFmt numFmtId="175" formatCode="0.000%"/>
    <numFmt numFmtId="176" formatCode="_(* #,##0.00000_);_(* \(#,##0.00000\);_(* &quot;-&quot;??_);_(@_)"/>
    <numFmt numFmtId="177" formatCode="[$-409]mmm\-yy;@"/>
    <numFmt numFmtId="178" formatCode="[$-409]dd\-mmm\-yy;@"/>
  </numFmts>
  <fonts count="99"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sz val="10"/>
      <color rgb="FF000000"/>
      <name val="Aptos Narrow"/>
      <family val="2"/>
      <scheme val="minor"/>
    </font>
    <font>
      <b/>
      <i/>
      <sz val="10"/>
      <color rgb="FF000000"/>
      <name val="Aptos Narrow"/>
      <family val="2"/>
      <scheme val="minor"/>
    </font>
    <font>
      <b/>
      <sz val="10"/>
      <color rgb="FF000000"/>
      <name val="Aptos Narrow"/>
      <family val="2"/>
      <scheme val="minor"/>
    </font>
    <font>
      <sz val="10"/>
      <color rgb="FF000000"/>
      <name val="Arial"/>
      <family val="2"/>
    </font>
    <font>
      <b/>
      <sz val="11"/>
      <color theme="1"/>
      <name val="Aptos Narrow"/>
      <family val="2"/>
      <scheme val="minor"/>
    </font>
    <font>
      <sz val="8"/>
      <color theme="1" tint="0.14999847407452621"/>
      <name val="Arial"/>
      <family val="2"/>
    </font>
    <font>
      <i/>
      <sz val="10"/>
      <color rgb="FF000000"/>
      <name val="Aptos Narrow"/>
      <family val="2"/>
      <scheme val="minor"/>
    </font>
    <font>
      <sz val="10"/>
      <color theme="1"/>
      <name val="Aptos Narrow"/>
      <family val="2"/>
      <scheme val="minor"/>
    </font>
    <font>
      <b/>
      <sz val="10"/>
      <color rgb="FFC00000"/>
      <name val="Aptos Narrow"/>
      <family val="2"/>
      <scheme val="minor"/>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i/>
      <sz val="11"/>
      <color rgb="FF7F7F7F"/>
      <name val="Aptos Narrow"/>
      <family val="2"/>
      <charset val="163"/>
      <scheme val="minor"/>
    </font>
    <font>
      <i/>
      <sz val="10"/>
      <color rgb="FF7F7F7F"/>
      <name val="Arial"/>
      <family val="2"/>
    </font>
    <font>
      <b/>
      <sz val="10"/>
      <name val="Arial"/>
      <family val="2"/>
    </font>
    <font>
      <i/>
      <sz val="10"/>
      <color theme="2" tint="-0.499984740745262"/>
      <name val="Arial"/>
      <family val="2"/>
    </font>
    <font>
      <i/>
      <sz val="10"/>
      <color theme="0" tint="-0.249977111117893"/>
      <name val="arial"/>
      <family val="2"/>
    </font>
    <font>
      <sz val="10"/>
      <color theme="0"/>
      <name val="Arial"/>
      <family val="2"/>
      <charset val="163"/>
    </font>
    <font>
      <sz val="10"/>
      <color theme="0" tint="-0.499984740745262"/>
      <name val="Arial"/>
      <family val="2"/>
    </font>
    <font>
      <i/>
      <sz val="10"/>
      <color theme="0" tint="-0.34998626667073579"/>
      <name val="Arial"/>
      <family val="2"/>
    </font>
    <font>
      <sz val="11"/>
      <color rgb="FF3F3F76"/>
      <name val="Aptos Narrow"/>
      <family val="2"/>
      <charset val="163"/>
      <scheme val="minor"/>
    </font>
    <font>
      <b/>
      <sz val="9"/>
      <color indexed="81"/>
      <name val="Tahoma"/>
      <family val="2"/>
    </font>
    <font>
      <sz val="9"/>
      <color indexed="81"/>
      <name val="Tahoma"/>
      <family val="2"/>
    </font>
    <font>
      <u/>
      <sz val="10"/>
      <color theme="0"/>
      <name val="Verdana"/>
      <family val="2"/>
    </font>
    <font>
      <b/>
      <sz val="14"/>
      <color theme="1"/>
      <name val="Arial"/>
      <family val="2"/>
    </font>
    <font>
      <b/>
      <sz val="12"/>
      <color theme="1"/>
      <name val="Arial"/>
      <family val="2"/>
    </font>
    <font>
      <i/>
      <sz val="10"/>
      <color theme="3" tint="0.499984740745262"/>
      <name val="Arial"/>
      <family val="2"/>
    </font>
    <font>
      <sz val="10"/>
      <color theme="3" tint="0.499984740745262"/>
      <name val="Arial"/>
      <family val="2"/>
    </font>
    <font>
      <sz val="10"/>
      <color theme="3" tint="0.249977111117893"/>
      <name val="Arial"/>
      <family val="2"/>
    </font>
    <font>
      <i/>
      <sz val="10"/>
      <color theme="3" tint="0.249977111117893"/>
      <name val="Arial"/>
      <family val="2"/>
    </font>
    <font>
      <sz val="10"/>
      <color theme="0" tint="-0.34998626667073579"/>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249977111117893"/>
      <name val="Aptos Narrow"/>
      <family val="2"/>
      <scheme val="minor"/>
    </font>
    <font>
      <sz val="8"/>
      <name val="Aptos Narrow"/>
      <family val="2"/>
      <charset val="163"/>
      <scheme val="minor"/>
    </font>
  </fonts>
  <fills count="17">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12">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style="thin">
        <color rgb="FFA6A6A6"/>
      </left>
      <right style="thin">
        <color rgb="FFA6A6A6"/>
      </right>
      <top style="thin">
        <color rgb="FFA6A6A6"/>
      </top>
      <bottom style="thin">
        <color rgb="FFA6A6A6"/>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7">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0" fontId="26" fillId="0" borderId="0"/>
    <xf numFmtId="9" fontId="8" fillId="0" borderId="0" applyFont="0" applyFill="0" applyBorder="0" applyAlignment="0" applyProtection="0"/>
    <xf numFmtId="0" fontId="8" fillId="0" borderId="0"/>
    <xf numFmtId="9" fontId="26" fillId="0" borderId="0" applyFont="0" applyFill="0" applyBorder="0" applyAlignment="0" applyProtection="0"/>
    <xf numFmtId="43" fontId="26" fillId="0" borderId="0" applyFont="0" applyFill="0" applyBorder="0" applyAlignment="0" applyProtection="0"/>
    <xf numFmtId="0" fontId="35" fillId="0" borderId="0" applyNumberFormat="0" applyFill="0" applyBorder="0" applyAlignment="0" applyProtection="0">
      <alignment vertical="top"/>
      <protection locked="0"/>
    </xf>
    <xf numFmtId="167" fontId="1" fillId="0" borderId="0" applyFont="0" applyFill="0" applyBorder="0" applyAlignment="0" applyProtection="0"/>
    <xf numFmtId="169" fontId="8" fillId="0" borderId="0" applyFont="0" applyFill="0" applyBorder="0" applyAlignment="0" applyProtection="0"/>
    <xf numFmtId="0" fontId="58" fillId="0" borderId="0" applyNumberFormat="0" applyFill="0" applyBorder="0" applyAlignment="0" applyProtection="0"/>
    <xf numFmtId="0" fontId="66" fillId="2" borderId="2" applyNumberFormat="0" applyAlignment="0" applyProtection="0"/>
    <xf numFmtId="0" fontId="8" fillId="0" borderId="0"/>
    <xf numFmtId="43" fontId="8" fillId="0" borderId="0" applyFont="0" applyFill="0" applyBorder="0" applyAlignment="0" applyProtection="0"/>
  </cellStyleXfs>
  <cellXfs count="425">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26" fillId="0" borderId="0" xfId="5"/>
    <xf numFmtId="0" fontId="27" fillId="0" borderId="0" xfId="5" applyFont="1"/>
    <xf numFmtId="0" fontId="26" fillId="5" borderId="0" xfId="5" applyFill="1"/>
    <xf numFmtId="0" fontId="28" fillId="6" borderId="0" xfId="5" applyFont="1" applyFill="1"/>
    <xf numFmtId="0" fontId="20" fillId="5" borderId="0" xfId="1" applyFont="1" applyFill="1"/>
    <xf numFmtId="0" fontId="26" fillId="7" borderId="0" xfId="1" applyFont="1" applyFill="1"/>
    <xf numFmtId="164" fontId="26" fillId="0" borderId="0" xfId="6" applyNumberFormat="1" applyFont="1"/>
    <xf numFmtId="0" fontId="29" fillId="0" borderId="0" xfId="1" applyFont="1"/>
    <xf numFmtId="0" fontId="1" fillId="0" borderId="0" xfId="1"/>
    <xf numFmtId="0" fontId="30" fillId="8" borderId="0" xfId="1" applyFont="1" applyFill="1"/>
    <xf numFmtId="0" fontId="28" fillId="8" borderId="0" xfId="5" applyFont="1" applyFill="1"/>
    <xf numFmtId="10" fontId="26" fillId="0" borderId="0" xfId="4" applyNumberFormat="1" applyFont="1"/>
    <xf numFmtId="0" fontId="31" fillId="0" borderId="0" xfId="7" applyFont="1"/>
    <xf numFmtId="0" fontId="26" fillId="0" borderId="0" xfId="1" applyFont="1"/>
    <xf numFmtId="0" fontId="32" fillId="0" borderId="0" xfId="5" applyFont="1"/>
    <xf numFmtId="0" fontId="26" fillId="3" borderId="0" xfId="5" applyFill="1"/>
    <xf numFmtId="0" fontId="33" fillId="9" borderId="0" xfId="5" applyFont="1" applyFill="1" applyAlignment="1">
      <alignment vertical="center"/>
    </xf>
    <xf numFmtId="0" fontId="1" fillId="10" borderId="0" xfId="1" applyFill="1"/>
    <xf numFmtId="0" fontId="26" fillId="10" borderId="0" xfId="1" applyFont="1" applyFill="1"/>
    <xf numFmtId="0" fontId="1" fillId="7" borderId="0" xfId="1" applyFill="1"/>
    <xf numFmtId="0" fontId="34" fillId="0" borderId="0" xfId="5" applyFont="1"/>
    <xf numFmtId="10" fontId="1" fillId="0" borderId="0" xfId="1" applyNumberFormat="1"/>
    <xf numFmtId="164" fontId="0" fillId="0" borderId="0" xfId="8" applyNumberFormat="1" applyFont="1"/>
    <xf numFmtId="165" fontId="0" fillId="0" borderId="0" xfId="9" applyNumberFormat="1" applyFont="1"/>
    <xf numFmtId="43" fontId="0" fillId="0" borderId="0" xfId="9" applyFont="1"/>
    <xf numFmtId="10" fontId="0" fillId="0" borderId="0" xfId="8" applyNumberFormat="1" applyFont="1"/>
    <xf numFmtId="166" fontId="0" fillId="0" borderId="0" xfId="9" applyNumberFormat="1" applyFont="1"/>
    <xf numFmtId="10" fontId="26" fillId="0" borderId="0" xfId="5" applyNumberFormat="1"/>
    <xf numFmtId="164" fontId="0" fillId="0" borderId="0" xfId="8" applyNumberFormat="1" applyFont="1" applyFill="1"/>
    <xf numFmtId="165" fontId="0" fillId="0" borderId="0" xfId="9" applyNumberFormat="1" applyFont="1" applyFill="1"/>
    <xf numFmtId="10" fontId="0" fillId="0" borderId="0" xfId="8" applyNumberFormat="1" applyFont="1" applyFill="1"/>
    <xf numFmtId="10" fontId="0" fillId="0" borderId="0" xfId="6" applyNumberFormat="1" applyFont="1"/>
    <xf numFmtId="166" fontId="1" fillId="0" borderId="0" xfId="1" applyNumberFormat="1"/>
    <xf numFmtId="43" fontId="0" fillId="0" borderId="0" xfId="9" applyFont="1" applyFill="1"/>
    <xf numFmtId="0" fontId="26" fillId="0" borderId="0" xfId="5" quotePrefix="1"/>
    <xf numFmtId="9" fontId="8" fillId="0" borderId="0" xfId="7" applyNumberFormat="1"/>
    <xf numFmtId="10" fontId="26" fillId="0" borderId="0" xfId="6" applyNumberFormat="1" applyFont="1"/>
    <xf numFmtId="10" fontId="26" fillId="0" borderId="4" xfId="1" applyNumberFormat="1" applyFont="1" applyBorder="1"/>
    <xf numFmtId="10" fontId="26" fillId="0" borderId="0" xfId="6" applyNumberFormat="1" applyFont="1" applyFill="1"/>
    <xf numFmtId="0" fontId="36" fillId="4" borderId="0" xfId="10" applyFont="1" applyFill="1" applyAlignment="1" applyProtection="1">
      <alignment horizontal="left"/>
    </xf>
    <xf numFmtId="0" fontId="37" fillId="0" borderId="0" xfId="1" applyFont="1"/>
    <xf numFmtId="0" fontId="38" fillId="0" borderId="0" xfId="1" applyFont="1"/>
    <xf numFmtId="10" fontId="20" fillId="0" borderId="0" xfId="4" applyNumberFormat="1" applyFont="1"/>
    <xf numFmtId="0" fontId="39" fillId="0" borderId="0" xfId="1" applyFont="1"/>
    <xf numFmtId="164" fontId="40" fillId="0" borderId="0" xfId="4" applyNumberFormat="1" applyFont="1" applyBorder="1"/>
    <xf numFmtId="0" fontId="40" fillId="0" borderId="0" xfId="1" applyFont="1"/>
    <xf numFmtId="0" fontId="41" fillId="0" borderId="0" xfId="1" applyFont="1" applyAlignment="1">
      <alignment horizontal="right"/>
    </xf>
    <xf numFmtId="0" fontId="20" fillId="4" borderId="0" xfId="1" applyFont="1" applyFill="1" applyAlignment="1">
      <alignment horizontal="left"/>
    </xf>
    <xf numFmtId="0" fontId="12" fillId="0" borderId="0" xfId="1" applyFont="1"/>
    <xf numFmtId="0" fontId="42" fillId="0" borderId="0" xfId="1" applyFont="1"/>
    <xf numFmtId="0" fontId="43" fillId="0" borderId="0" xfId="1" applyFont="1"/>
    <xf numFmtId="0" fontId="43" fillId="0" borderId="0" xfId="1" applyFont="1" applyAlignment="1">
      <alignment horizontal="left"/>
    </xf>
    <xf numFmtId="164" fontId="41" fillId="0" borderId="0" xfId="4" applyNumberFormat="1" applyFont="1" applyBorder="1" applyAlignment="1">
      <alignment horizontal="left"/>
    </xf>
    <xf numFmtId="0" fontId="41" fillId="0" borderId="0" xfId="1" applyFont="1" applyAlignment="1">
      <alignment horizontal="left"/>
    </xf>
    <xf numFmtId="0" fontId="44" fillId="4" borderId="0" xfId="1" applyFont="1" applyFill="1" applyAlignment="1">
      <alignment horizontal="left"/>
    </xf>
    <xf numFmtId="0" fontId="45" fillId="0" borderId="0" xfId="1" applyFont="1"/>
    <xf numFmtId="0" fontId="44" fillId="0" borderId="0" xfId="1" applyFont="1"/>
    <xf numFmtId="10" fontId="44" fillId="0" borderId="0" xfId="4" applyNumberFormat="1" applyFont="1"/>
    <xf numFmtId="0" fontId="46" fillId="0" borderId="0" xfId="1" quotePrefix="1" applyFont="1"/>
    <xf numFmtId="168" fontId="44" fillId="0" borderId="0" xfId="11" applyNumberFormat="1" applyFont="1"/>
    <xf numFmtId="0" fontId="47" fillId="0" borderId="0" xfId="1" applyFont="1"/>
    <xf numFmtId="164" fontId="48" fillId="0" borderId="0" xfId="4" applyNumberFormat="1" applyFont="1" applyBorder="1"/>
    <xf numFmtId="0" fontId="48" fillId="0" borderId="0" xfId="1" applyFont="1"/>
    <xf numFmtId="39" fontId="48" fillId="0" borderId="0" xfId="12" applyNumberFormat="1" applyFont="1" applyFill="1" applyBorder="1"/>
    <xf numFmtId="168" fontId="20" fillId="0" borderId="0" xfId="11" applyNumberFormat="1" applyFont="1"/>
    <xf numFmtId="0" fontId="39" fillId="0" borderId="0" xfId="1" applyFont="1" applyAlignment="1">
      <alignment horizontal="left"/>
    </xf>
    <xf numFmtId="164" fontId="40" fillId="0" borderId="0" xfId="4" applyNumberFormat="1" applyFont="1" applyBorder="1" applyAlignment="1">
      <alignment horizontal="left"/>
    </xf>
    <xf numFmtId="0" fontId="40" fillId="0" borderId="0" xfId="1" applyFont="1" applyAlignment="1">
      <alignment horizontal="left"/>
    </xf>
    <xf numFmtId="39" fontId="40" fillId="0" borderId="0" xfId="12" applyNumberFormat="1" applyFont="1" applyFill="1" applyBorder="1"/>
    <xf numFmtId="0" fontId="49" fillId="0" borderId="0" xfId="1" applyFont="1"/>
    <xf numFmtId="0" fontId="50" fillId="0" borderId="0" xfId="1" applyFont="1"/>
    <xf numFmtId="168" fontId="20" fillId="0" borderId="0" xfId="1" applyNumberFormat="1" applyFont="1"/>
    <xf numFmtId="0" fontId="39" fillId="0" borderId="0" xfId="1" applyFont="1" applyAlignment="1">
      <alignment horizontal="left" indent="2"/>
    </xf>
    <xf numFmtId="164" fontId="40" fillId="0" borderId="0" xfId="4" applyNumberFormat="1" applyFont="1" applyBorder="1" applyAlignment="1">
      <alignment horizontal="left" indent="2"/>
    </xf>
    <xf numFmtId="0" fontId="40" fillId="0" borderId="0" xfId="1" applyFont="1" applyAlignment="1">
      <alignment horizontal="left" indent="2"/>
    </xf>
    <xf numFmtId="0" fontId="51" fillId="0" borderId="5" xfId="1" applyFont="1" applyBorder="1" applyAlignment="1">
      <alignment horizontal="left"/>
    </xf>
    <xf numFmtId="0" fontId="51" fillId="0" borderId="5" xfId="1" applyFont="1" applyBorder="1" applyAlignment="1">
      <alignment horizontal="right"/>
    </xf>
    <xf numFmtId="0" fontId="52" fillId="0" borderId="0" xfId="1" applyFont="1"/>
    <xf numFmtId="9" fontId="20" fillId="0" borderId="0" xfId="4" applyFont="1"/>
    <xf numFmtId="170" fontId="20" fillId="0" borderId="0" xfId="11" applyNumberFormat="1" applyFont="1"/>
    <xf numFmtId="0" fontId="51" fillId="10" borderId="5" xfId="1" applyFont="1" applyFill="1" applyBorder="1" applyAlignment="1">
      <alignment horizontal="right"/>
    </xf>
    <xf numFmtId="10" fontId="16" fillId="0" borderId="0" xfId="1" applyNumberFormat="1" applyFont="1"/>
    <xf numFmtId="14" fontId="16" fillId="0" borderId="0" xfId="1" quotePrefix="1" applyNumberFormat="1" applyFont="1"/>
    <xf numFmtId="39" fontId="40" fillId="0" borderId="0" xfId="12" applyNumberFormat="1" applyFont="1" applyBorder="1"/>
    <xf numFmtId="43" fontId="20" fillId="0" borderId="0" xfId="1" applyNumberFormat="1" applyFont="1"/>
    <xf numFmtId="167" fontId="20" fillId="0" borderId="0" xfId="11" applyFont="1"/>
    <xf numFmtId="0" fontId="53" fillId="4" borderId="0" xfId="1" applyFont="1" applyFill="1" applyAlignment="1">
      <alignment horizontal="left"/>
    </xf>
    <xf numFmtId="0" fontId="53" fillId="0" borderId="0" xfId="1" applyFont="1"/>
    <xf numFmtId="10" fontId="53" fillId="0" borderId="0" xfId="1" applyNumberFormat="1" applyFont="1"/>
    <xf numFmtId="10" fontId="53" fillId="0" borderId="0" xfId="4" applyNumberFormat="1" applyFont="1"/>
    <xf numFmtId="168" fontId="53" fillId="0" borderId="0" xfId="11" applyNumberFormat="1" applyFont="1"/>
    <xf numFmtId="0" fontId="54" fillId="0" borderId="0" xfId="3" applyFont="1" applyBorder="1"/>
    <xf numFmtId="0" fontId="53" fillId="0" borderId="0" xfId="1" applyFont="1" applyAlignment="1">
      <alignment horizontal="left" indent="2"/>
    </xf>
    <xf numFmtId="164" fontId="53" fillId="0" borderId="0" xfId="4" applyNumberFormat="1" applyFont="1" applyBorder="1" applyAlignment="1">
      <alignment horizontal="left" indent="2"/>
    </xf>
    <xf numFmtId="39" fontId="53" fillId="0" borderId="0" xfId="12" applyNumberFormat="1" applyFont="1" applyFill="1" applyBorder="1"/>
    <xf numFmtId="0" fontId="12" fillId="0" borderId="3" xfId="3" applyFont="1" applyBorder="1" applyAlignment="1">
      <alignment horizontal="center"/>
    </xf>
    <xf numFmtId="0" fontId="55" fillId="0" borderId="3" xfId="3" applyFont="1" applyBorder="1" applyAlignment="1">
      <alignment horizontal="right"/>
    </xf>
    <xf numFmtId="10" fontId="56" fillId="0" borderId="0" xfId="4" applyNumberFormat="1" applyFont="1"/>
    <xf numFmtId="0" fontId="56" fillId="0" borderId="0" xfId="1" applyFont="1"/>
    <xf numFmtId="167" fontId="39" fillId="0" borderId="0" xfId="11" applyFont="1"/>
    <xf numFmtId="164" fontId="40" fillId="0" borderId="0" xfId="4" applyNumberFormat="1" applyFont="1"/>
    <xf numFmtId="0" fontId="57" fillId="0" borderId="0" xfId="1" applyFont="1" applyAlignment="1">
      <alignment horizontal="center"/>
    </xf>
    <xf numFmtId="0" fontId="17" fillId="0" borderId="0" xfId="1" applyFont="1" applyAlignment="1">
      <alignment horizontal="center"/>
    </xf>
    <xf numFmtId="0" fontId="43" fillId="0" borderId="0" xfId="1" applyFont="1" applyAlignment="1">
      <alignment horizontal="center"/>
    </xf>
    <xf numFmtId="164" fontId="41" fillId="0" borderId="0" xfId="4" applyNumberFormat="1" applyFont="1" applyAlignment="1">
      <alignment horizontal="center"/>
    </xf>
    <xf numFmtId="10" fontId="39" fillId="0" borderId="0" xfId="4" applyNumberFormat="1" applyFont="1"/>
    <xf numFmtId="43" fontId="16" fillId="0" borderId="0" xfId="11" applyNumberFormat="1" applyFont="1" applyFill="1" applyBorder="1"/>
    <xf numFmtId="10" fontId="39" fillId="0" borderId="0" xfId="1" applyNumberFormat="1" applyFont="1"/>
    <xf numFmtId="164" fontId="20" fillId="3" borderId="6" xfId="1" applyNumberFormat="1" applyFont="1" applyFill="1" applyBorder="1"/>
    <xf numFmtId="0" fontId="59" fillId="0" borderId="0" xfId="13" applyFont="1"/>
    <xf numFmtId="10" fontId="40" fillId="0" borderId="0" xfId="1" applyNumberFormat="1" applyFont="1"/>
    <xf numFmtId="167" fontId="16" fillId="0" borderId="0" xfId="11" applyFont="1"/>
    <xf numFmtId="43" fontId="16" fillId="11" borderId="6" xfId="11" applyNumberFormat="1" applyFont="1" applyFill="1" applyBorder="1"/>
    <xf numFmtId="164" fontId="16" fillId="11" borderId="6" xfId="4" applyNumberFormat="1" applyFont="1" applyFill="1" applyBorder="1"/>
    <xf numFmtId="164" fontId="20" fillId="11" borderId="6" xfId="11" applyNumberFormat="1" applyFont="1" applyFill="1" applyBorder="1"/>
    <xf numFmtId="0" fontId="33" fillId="0" borderId="0" xfId="1" applyFont="1"/>
    <xf numFmtId="0" fontId="52" fillId="0" borderId="0" xfId="1" applyFont="1" applyAlignment="1">
      <alignment wrapText="1"/>
    </xf>
    <xf numFmtId="43" fontId="60" fillId="11" borderId="6" xfId="11" applyNumberFormat="1" applyFont="1" applyFill="1" applyBorder="1"/>
    <xf numFmtId="9" fontId="60" fillId="11" borderId="6" xfId="4" applyFont="1" applyFill="1" applyBorder="1"/>
    <xf numFmtId="10" fontId="17" fillId="11" borderId="6" xfId="11" applyNumberFormat="1" applyFont="1" applyFill="1" applyBorder="1"/>
    <xf numFmtId="167" fontId="43" fillId="0" borderId="0" xfId="11" applyFont="1" applyFill="1" applyBorder="1"/>
    <xf numFmtId="164" fontId="20" fillId="0" borderId="0" xfId="4" applyNumberFormat="1" applyFont="1"/>
    <xf numFmtId="10" fontId="20" fillId="0" borderId="0" xfId="11" applyNumberFormat="1" applyFont="1" applyFill="1" applyBorder="1"/>
    <xf numFmtId="164" fontId="60" fillId="11" borderId="6" xfId="4" applyNumberFormat="1" applyFont="1" applyFill="1" applyBorder="1"/>
    <xf numFmtId="10" fontId="39" fillId="0" borderId="0" xfId="4" applyNumberFormat="1" applyFont="1" applyFill="1" applyBorder="1"/>
    <xf numFmtId="0" fontId="20" fillId="0" borderId="0" xfId="1" applyFont="1" applyAlignment="1">
      <alignment horizontal="left" indent="2"/>
    </xf>
    <xf numFmtId="170" fontId="39" fillId="0" borderId="0" xfId="11" applyNumberFormat="1" applyFont="1" applyFill="1" applyBorder="1"/>
    <xf numFmtId="0" fontId="40" fillId="4" borderId="0" xfId="1" applyFont="1" applyFill="1"/>
    <xf numFmtId="168" fontId="20" fillId="3" borderId="6" xfId="11" applyNumberFormat="1" applyFont="1" applyFill="1" applyBorder="1"/>
    <xf numFmtId="164" fontId="20" fillId="11" borderId="6" xfId="4" applyNumberFormat="1" applyFont="1" applyFill="1" applyBorder="1"/>
    <xf numFmtId="10" fontId="61" fillId="0" borderId="0" xfId="1" applyNumberFormat="1" applyFont="1"/>
    <xf numFmtId="171" fontId="20" fillId="0" borderId="0" xfId="1" applyNumberFormat="1" applyFont="1"/>
    <xf numFmtId="170" fontId="20" fillId="3" borderId="6" xfId="11" applyNumberFormat="1" applyFont="1" applyFill="1" applyBorder="1"/>
    <xf numFmtId="170" fontId="39" fillId="0" borderId="0" xfId="11" applyNumberFormat="1" applyFont="1"/>
    <xf numFmtId="0" fontId="62" fillId="0" borderId="0" xfId="1" applyFont="1"/>
    <xf numFmtId="164" fontId="20" fillId="0" borderId="0" xfId="1" applyNumberFormat="1" applyFont="1"/>
    <xf numFmtId="0" fontId="16" fillId="0" borderId="0" xfId="1" applyFont="1" applyAlignment="1">
      <alignment horizontal="left" indent="2"/>
    </xf>
    <xf numFmtId="9" fontId="20" fillId="3" borderId="6" xfId="11" applyNumberFormat="1" applyFont="1" applyFill="1" applyBorder="1"/>
    <xf numFmtId="10" fontId="20" fillId="0" borderId="0" xfId="1" applyNumberFormat="1" applyFont="1"/>
    <xf numFmtId="10" fontId="63" fillId="0" borderId="0" xfId="11" applyNumberFormat="1" applyFont="1" applyBorder="1"/>
    <xf numFmtId="0" fontId="63" fillId="0" borderId="0" xfId="1" applyFont="1"/>
    <xf numFmtId="9" fontId="20" fillId="3" borderId="6" xfId="1" applyNumberFormat="1" applyFont="1" applyFill="1" applyBorder="1"/>
    <xf numFmtId="10" fontId="16" fillId="0" borderId="0" xfId="4" applyNumberFormat="1" applyFont="1"/>
    <xf numFmtId="170" fontId="20" fillId="0" borderId="0" xfId="11" applyNumberFormat="1" applyFont="1" applyFill="1" applyBorder="1"/>
    <xf numFmtId="0" fontId="46" fillId="0" borderId="0" xfId="1" applyFont="1"/>
    <xf numFmtId="16" fontId="39" fillId="0" borderId="0" xfId="1" applyNumberFormat="1" applyFont="1"/>
    <xf numFmtId="0" fontId="62" fillId="0" borderId="0" xfId="1" quotePrefix="1" applyFont="1"/>
    <xf numFmtId="167" fontId="39" fillId="0" borderId="0" xfId="11" applyFont="1" applyBorder="1"/>
    <xf numFmtId="9" fontId="39" fillId="0" borderId="0" xfId="4" applyFont="1"/>
    <xf numFmtId="10" fontId="20" fillId="3" borderId="6" xfId="1" applyNumberFormat="1" applyFont="1" applyFill="1" applyBorder="1"/>
    <xf numFmtId="10" fontId="20" fillId="0" borderId="0" xfId="11" applyNumberFormat="1" applyFont="1"/>
    <xf numFmtId="164" fontId="17" fillId="11" borderId="6" xfId="4" applyNumberFormat="1" applyFont="1" applyFill="1" applyBorder="1"/>
    <xf numFmtId="167" fontId="64" fillId="0" borderId="0" xfId="11" applyFont="1"/>
    <xf numFmtId="10" fontId="40" fillId="0" borderId="0" xfId="11" applyNumberFormat="1" applyFont="1"/>
    <xf numFmtId="10" fontId="43" fillId="0" borderId="0" xfId="4" applyNumberFormat="1" applyFont="1" applyFill="1" applyBorder="1"/>
    <xf numFmtId="167" fontId="20" fillId="3" borderId="6" xfId="11" applyFont="1" applyFill="1" applyBorder="1" applyAlignment="1">
      <alignment horizontal="right"/>
    </xf>
    <xf numFmtId="170" fontId="17" fillId="0" borderId="0" xfId="11" applyNumberFormat="1" applyFont="1" applyFill="1" applyBorder="1" applyAlignment="1">
      <alignment horizontal="left" indent="1"/>
    </xf>
    <xf numFmtId="167" fontId="39" fillId="0" borderId="0" xfId="11" applyFont="1" applyFill="1" applyBorder="1"/>
    <xf numFmtId="167" fontId="20" fillId="3" borderId="6" xfId="11" applyFont="1" applyFill="1" applyBorder="1"/>
    <xf numFmtId="168" fontId="16" fillId="0" borderId="0" xfId="11" applyNumberFormat="1" applyFont="1"/>
    <xf numFmtId="9" fontId="20" fillId="3" borderId="6" xfId="4" applyFont="1" applyFill="1" applyBorder="1"/>
    <xf numFmtId="9" fontId="20" fillId="0" borderId="6" xfId="4" applyFont="1" applyFill="1" applyBorder="1"/>
    <xf numFmtId="167" fontId="20" fillId="0" borderId="0" xfId="11" applyFont="1" applyFill="1" applyBorder="1"/>
    <xf numFmtId="167" fontId="20" fillId="3" borderId="6" xfId="11" applyFont="1" applyFill="1" applyBorder="1" applyAlignment="1">
      <alignment horizontal="right" vertical="center"/>
    </xf>
    <xf numFmtId="0" fontId="17" fillId="4" borderId="0" xfId="1" applyFont="1" applyFill="1"/>
    <xf numFmtId="0" fontId="20" fillId="4" borderId="0" xfId="1" applyFont="1" applyFill="1"/>
    <xf numFmtId="10" fontId="20" fillId="4" borderId="0" xfId="1" applyNumberFormat="1" applyFont="1" applyFill="1"/>
    <xf numFmtId="0" fontId="59" fillId="4" borderId="0" xfId="13" applyFont="1" applyFill="1" applyBorder="1"/>
    <xf numFmtId="10" fontId="20" fillId="4" borderId="0" xfId="11" applyNumberFormat="1" applyFont="1" applyFill="1" applyBorder="1"/>
    <xf numFmtId="10" fontId="20" fillId="4" borderId="0" xfId="4" applyNumberFormat="1" applyFont="1" applyFill="1" applyBorder="1"/>
    <xf numFmtId="167" fontId="16" fillId="4" borderId="0" xfId="11" applyFont="1" applyFill="1" applyBorder="1"/>
    <xf numFmtId="0" fontId="39" fillId="4" borderId="0" xfId="1" applyFont="1" applyFill="1"/>
    <xf numFmtId="167" fontId="39" fillId="4" borderId="0" xfId="11" applyFont="1" applyFill="1" applyBorder="1"/>
    <xf numFmtId="167" fontId="20" fillId="4" borderId="0" xfId="11" applyFont="1" applyFill="1" applyBorder="1"/>
    <xf numFmtId="172" fontId="39" fillId="0" borderId="0" xfId="11" applyNumberFormat="1" applyFont="1" applyFill="1" applyBorder="1"/>
    <xf numFmtId="10" fontId="20" fillId="0" borderId="6" xfId="1" applyNumberFormat="1" applyFont="1" applyBorder="1" applyAlignment="1">
      <alignment horizontal="right"/>
    </xf>
    <xf numFmtId="10" fontId="20" fillId="0" borderId="0" xfId="4" applyNumberFormat="1" applyFont="1" applyFill="1"/>
    <xf numFmtId="167" fontId="16" fillId="0" borderId="0" xfId="11" applyFont="1" applyFill="1"/>
    <xf numFmtId="10" fontId="24" fillId="0" borderId="3" xfId="4" applyNumberFormat="1" applyFont="1" applyBorder="1"/>
    <xf numFmtId="168" fontId="24" fillId="0" borderId="3" xfId="11" applyNumberFormat="1" applyFont="1" applyBorder="1"/>
    <xf numFmtId="0" fontId="20" fillId="0" borderId="3" xfId="3" applyFont="1" applyBorder="1" applyAlignment="1">
      <alignment horizontal="right"/>
    </xf>
    <xf numFmtId="9" fontId="39" fillId="0" borderId="0" xfId="1" applyNumberFormat="1" applyFont="1"/>
    <xf numFmtId="0" fontId="17" fillId="0" borderId="0" xfId="1" applyFont="1" applyAlignment="1">
      <alignment horizontal="right"/>
    </xf>
    <xf numFmtId="10" fontId="20" fillId="3" borderId="6" xfId="11" applyNumberFormat="1" applyFont="1" applyFill="1" applyBorder="1"/>
    <xf numFmtId="164" fontId="20" fillId="0" borderId="0" xfId="4" applyNumberFormat="1" applyFont="1" applyFill="1" applyBorder="1"/>
    <xf numFmtId="0" fontId="17" fillId="0" borderId="0" xfId="1" applyFont="1" applyAlignment="1">
      <alignment horizontal="left" indent="2"/>
    </xf>
    <xf numFmtId="164" fontId="40" fillId="0" borderId="0" xfId="4" applyNumberFormat="1" applyFont="1" applyFill="1" applyBorder="1"/>
    <xf numFmtId="167" fontId="40" fillId="0" borderId="0" xfId="11" applyFont="1" applyFill="1" applyBorder="1"/>
    <xf numFmtId="0" fontId="20" fillId="0" borderId="0" xfId="1" applyFont="1" applyAlignment="1">
      <alignment horizontal="left" indent="4"/>
    </xf>
    <xf numFmtId="10" fontId="20" fillId="11" borderId="6" xfId="11" applyNumberFormat="1" applyFont="1" applyFill="1" applyBorder="1"/>
    <xf numFmtId="10" fontId="20" fillId="0" borderId="0" xfId="11" applyNumberFormat="1" applyFont="1" applyBorder="1"/>
    <xf numFmtId="164" fontId="41" fillId="0" borderId="0" xfId="4" applyNumberFormat="1" applyFont="1" applyFill="1" applyBorder="1"/>
    <xf numFmtId="167" fontId="41" fillId="0" borderId="0" xfId="11" applyFont="1" applyFill="1" applyBorder="1"/>
    <xf numFmtId="0" fontId="23" fillId="0" borderId="0" xfId="1" applyFont="1" applyAlignment="1">
      <alignment horizontal="left" indent="2"/>
    </xf>
    <xf numFmtId="2" fontId="20" fillId="0" borderId="0" xfId="4" applyNumberFormat="1" applyFont="1" applyFill="1" applyBorder="1"/>
    <xf numFmtId="0" fontId="59" fillId="0" borderId="0" xfId="13" applyFont="1" applyFill="1" applyBorder="1"/>
    <xf numFmtId="0" fontId="23" fillId="0" borderId="0" xfId="1" applyFont="1" applyAlignment="1">
      <alignment horizontal="left" indent="4"/>
    </xf>
    <xf numFmtId="0" fontId="60" fillId="0" borderId="0" xfId="1" applyFont="1" applyAlignment="1">
      <alignment horizontal="left" indent="2"/>
    </xf>
    <xf numFmtId="0" fontId="16" fillId="0" borderId="0" xfId="1" applyFont="1" applyAlignment="1">
      <alignment horizontal="left" indent="4"/>
    </xf>
    <xf numFmtId="0" fontId="46" fillId="0" borderId="0" xfId="1" quotePrefix="1" applyFont="1" applyAlignment="1">
      <alignment horizontal="left" indent="6"/>
    </xf>
    <xf numFmtId="0" fontId="46" fillId="0" borderId="0" xfId="1" applyFont="1" applyAlignment="1">
      <alignment horizontal="left" indent="6"/>
    </xf>
    <xf numFmtId="0" fontId="16" fillId="0" borderId="0" xfId="1" quotePrefix="1" applyFont="1" applyAlignment="1">
      <alignment horizontal="left" indent="4"/>
    </xf>
    <xf numFmtId="0" fontId="17" fillId="0" borderId="0" xfId="1" quotePrefix="1" applyFont="1" applyAlignment="1">
      <alignment horizontal="left" indent="2"/>
    </xf>
    <xf numFmtId="0" fontId="17" fillId="0" borderId="0" xfId="1" applyFont="1" applyAlignment="1">
      <alignment horizontal="left" indent="4"/>
    </xf>
    <xf numFmtId="172" fontId="20" fillId="3" borderId="6" xfId="11" applyNumberFormat="1" applyFont="1" applyFill="1" applyBorder="1"/>
    <xf numFmtId="173" fontId="16" fillId="11" borderId="6" xfId="11" applyNumberFormat="1" applyFont="1" applyFill="1" applyBorder="1"/>
    <xf numFmtId="0" fontId="20" fillId="0" borderId="0" xfId="1" quotePrefix="1" applyFont="1" applyAlignment="1">
      <alignment horizontal="left" indent="4"/>
    </xf>
    <xf numFmtId="0" fontId="23" fillId="0" borderId="0" xfId="1" quotePrefix="1" applyFont="1" applyAlignment="1">
      <alignment horizontal="left" indent="4"/>
    </xf>
    <xf numFmtId="172" fontId="16" fillId="3" borderId="6" xfId="11" applyNumberFormat="1" applyFont="1" applyFill="1" applyBorder="1" applyAlignment="1">
      <alignment horizontal="right"/>
    </xf>
    <xf numFmtId="167" fontId="20" fillId="0" borderId="0" xfId="1" applyNumberFormat="1" applyFont="1"/>
    <xf numFmtId="164" fontId="20" fillId="3" borderId="6" xfId="4" applyNumberFormat="1" applyFont="1" applyFill="1" applyBorder="1"/>
    <xf numFmtId="0" fontId="21" fillId="0" borderId="0" xfId="13" applyFont="1" applyFill="1"/>
    <xf numFmtId="43" fontId="16" fillId="0" borderId="0" xfId="1" applyNumberFormat="1" applyFont="1"/>
    <xf numFmtId="10" fontId="16" fillId="0" borderId="0" xfId="4" applyNumberFormat="1" applyFont="1" applyFill="1"/>
    <xf numFmtId="172" fontId="20" fillId="0" borderId="0" xfId="11" applyNumberFormat="1" applyFont="1" applyFill="1" applyBorder="1"/>
    <xf numFmtId="167" fontId="65" fillId="0" borderId="0" xfId="11" applyFont="1"/>
    <xf numFmtId="0" fontId="21" fillId="0" borderId="0" xfId="13" applyFont="1" applyFill="1" applyBorder="1"/>
    <xf numFmtId="166" fontId="16" fillId="0" borderId="0" xfId="1" applyNumberFormat="1" applyFont="1"/>
    <xf numFmtId="164" fontId="16" fillId="0" borderId="0" xfId="4" applyNumberFormat="1" applyFont="1" applyFill="1" applyBorder="1" applyAlignment="1">
      <alignment horizontal="right"/>
    </xf>
    <xf numFmtId="172" fontId="20" fillId="0" borderId="6" xfId="11" applyNumberFormat="1" applyFont="1" applyFill="1" applyBorder="1"/>
    <xf numFmtId="9" fontId="20" fillId="0" borderId="0" xfId="4" applyFont="1" applyFill="1" applyBorder="1"/>
    <xf numFmtId="174" fontId="20" fillId="3" borderId="6" xfId="11" applyNumberFormat="1" applyFont="1" applyFill="1" applyBorder="1"/>
    <xf numFmtId="9" fontId="20" fillId="0" borderId="0" xfId="1" applyNumberFormat="1" applyFont="1"/>
    <xf numFmtId="16" fontId="20" fillId="0" borderId="0" xfId="1" applyNumberFormat="1" applyFont="1"/>
    <xf numFmtId="174" fontId="20" fillId="0" borderId="6" xfId="11" applyNumberFormat="1" applyFont="1" applyBorder="1"/>
    <xf numFmtId="174" fontId="20" fillId="0" borderId="0" xfId="11" applyNumberFormat="1" applyFont="1" applyBorder="1"/>
    <xf numFmtId="0" fontId="24" fillId="0" borderId="0" xfId="3" applyFont="1" applyBorder="1"/>
    <xf numFmtId="10" fontId="20" fillId="3" borderId="6" xfId="14" applyNumberFormat="1" applyFont="1" applyFill="1" applyBorder="1"/>
    <xf numFmtId="10" fontId="20" fillId="0" borderId="6" xfId="14" applyNumberFormat="1" applyFont="1" applyFill="1" applyBorder="1"/>
    <xf numFmtId="10" fontId="40" fillId="0" borderId="0" xfId="4" applyNumberFormat="1" applyFont="1"/>
    <xf numFmtId="164" fontId="16" fillId="0" borderId="0" xfId="4" applyNumberFormat="1" applyFont="1"/>
    <xf numFmtId="0" fontId="69" fillId="0" borderId="0" xfId="10" applyFont="1" applyFill="1" applyAlignment="1" applyProtection="1">
      <alignment horizontal="left"/>
    </xf>
    <xf numFmtId="0" fontId="70" fillId="0" borderId="0" xfId="1" applyFont="1"/>
    <xf numFmtId="0" fontId="71" fillId="0" borderId="0" xfId="1" applyFont="1"/>
    <xf numFmtId="167" fontId="17" fillId="0" borderId="0" xfId="11" applyFont="1" applyBorder="1" applyAlignment="1">
      <alignment horizontal="right"/>
    </xf>
    <xf numFmtId="43" fontId="40" fillId="0" borderId="0" xfId="1" applyNumberFormat="1" applyFont="1"/>
    <xf numFmtId="0" fontId="20" fillId="0" borderId="0" xfId="1" applyFont="1" applyAlignment="1">
      <alignment horizontal="right"/>
    </xf>
    <xf numFmtId="0" fontId="40" fillId="0" borderId="7" xfId="1" applyFont="1" applyBorder="1" applyAlignment="1">
      <alignment horizontal="left"/>
    </xf>
    <xf numFmtId="0" fontId="20" fillId="12" borderId="7" xfId="1" applyFont="1" applyFill="1" applyBorder="1"/>
    <xf numFmtId="0" fontId="17" fillId="12" borderId="7" xfId="1" applyFont="1" applyFill="1" applyBorder="1"/>
    <xf numFmtId="0" fontId="17" fillId="12" borderId="7" xfId="1" applyFont="1" applyFill="1" applyBorder="1" applyAlignment="1">
      <alignment horizontal="right" vertical="center"/>
    </xf>
    <xf numFmtId="0" fontId="17" fillId="13" borderId="7" xfId="1" applyFont="1" applyFill="1" applyBorder="1" applyAlignment="1">
      <alignment horizontal="right" vertical="center"/>
    </xf>
    <xf numFmtId="0" fontId="20" fillId="0" borderId="0" xfId="1" applyFont="1" applyAlignment="1">
      <alignment horizontal="centerContinuous"/>
    </xf>
    <xf numFmtId="0" fontId="41" fillId="0" borderId="3" xfId="1" applyFont="1" applyBorder="1" applyAlignment="1">
      <alignment horizontal="left"/>
    </xf>
    <xf numFmtId="0" fontId="17" fillId="0" borderId="3" xfId="1" applyFont="1" applyBorder="1"/>
    <xf numFmtId="0" fontId="20" fillId="0" borderId="3" xfId="1" applyFont="1" applyBorder="1"/>
    <xf numFmtId="39" fontId="20" fillId="0" borderId="0" xfId="11" applyNumberFormat="1" applyFont="1" applyFill="1"/>
    <xf numFmtId="10" fontId="40" fillId="0" borderId="0" xfId="4" applyNumberFormat="1" applyFont="1" applyFill="1" applyAlignment="1">
      <alignment horizontal="left"/>
    </xf>
    <xf numFmtId="164" fontId="20" fillId="0" borderId="0" xfId="4" applyNumberFormat="1" applyFont="1" applyFill="1"/>
    <xf numFmtId="10" fontId="20" fillId="0" borderId="0" xfId="4" applyNumberFormat="1" applyFont="1" applyFill="1" applyBorder="1"/>
    <xf numFmtId="0" fontId="20" fillId="0" borderId="0" xfId="1" applyFont="1" applyAlignment="1">
      <alignment horizontal="left" indent="1"/>
    </xf>
    <xf numFmtId="10" fontId="20" fillId="0" borderId="0" xfId="11" applyNumberFormat="1" applyFont="1" applyFill="1"/>
    <xf numFmtId="43" fontId="17" fillId="0" borderId="0" xfId="11" applyNumberFormat="1" applyFont="1" applyFill="1"/>
    <xf numFmtId="43" fontId="20" fillId="0" borderId="0" xfId="11" applyNumberFormat="1" applyFont="1" applyFill="1"/>
    <xf numFmtId="167" fontId="17" fillId="0" borderId="0" xfId="11" applyFont="1" applyFill="1" applyBorder="1"/>
    <xf numFmtId="167" fontId="40" fillId="0" borderId="0" xfId="11" applyFont="1" applyFill="1" applyAlignment="1">
      <alignment horizontal="left"/>
    </xf>
    <xf numFmtId="167" fontId="20" fillId="0" borderId="0" xfId="11" applyFont="1" applyFill="1"/>
    <xf numFmtId="173" fontId="20" fillId="0" borderId="0" xfId="11" applyNumberFormat="1" applyFont="1" applyFill="1"/>
    <xf numFmtId="9" fontId="40" fillId="0" borderId="0" xfId="1" applyNumberFormat="1" applyFont="1" applyAlignment="1">
      <alignment horizontal="left"/>
    </xf>
    <xf numFmtId="9" fontId="20" fillId="0" borderId="0" xfId="4" applyFont="1" applyFill="1"/>
    <xf numFmtId="167" fontId="17" fillId="0" borderId="0" xfId="1" applyNumberFormat="1" applyFont="1"/>
    <xf numFmtId="10" fontId="17" fillId="0" borderId="0" xfId="1" applyNumberFormat="1" applyFont="1"/>
    <xf numFmtId="0" fontId="72" fillId="0" borderId="0" xfId="1" applyFont="1" applyAlignment="1">
      <alignment horizontal="left" indent="1"/>
    </xf>
    <xf numFmtId="43" fontId="73" fillId="4" borderId="0" xfId="11" applyNumberFormat="1" applyFont="1" applyFill="1"/>
    <xf numFmtId="172" fontId="46" fillId="0" borderId="0" xfId="11" applyNumberFormat="1" applyFont="1" applyAlignment="1">
      <alignment horizontal="left" indent="1"/>
    </xf>
    <xf numFmtId="43" fontId="73" fillId="0" borderId="0" xfId="11" applyNumberFormat="1" applyFont="1" applyFill="1"/>
    <xf numFmtId="43" fontId="17" fillId="0" borderId="0" xfId="1" applyNumberFormat="1" applyFont="1"/>
    <xf numFmtId="172" fontId="20" fillId="0" borderId="0" xfId="11" applyNumberFormat="1" applyFont="1" applyFill="1"/>
    <xf numFmtId="43" fontId="73" fillId="0" borderId="0" xfId="11" applyNumberFormat="1" applyFont="1" applyFill="1" applyBorder="1"/>
    <xf numFmtId="43" fontId="20" fillId="0" borderId="0" xfId="11" applyNumberFormat="1" applyFont="1" applyFill="1" applyBorder="1"/>
    <xf numFmtId="0" fontId="46" fillId="0" borderId="0" xfId="1" applyFont="1" applyAlignment="1">
      <alignment horizontal="left" indent="1"/>
    </xf>
    <xf numFmtId="167" fontId="39" fillId="0" borderId="0" xfId="11" applyFont="1" applyFill="1"/>
    <xf numFmtId="168" fontId="20" fillId="0" borderId="0" xfId="11" applyNumberFormat="1" applyFont="1" applyFill="1"/>
    <xf numFmtId="167" fontId="17" fillId="0" borderId="0" xfId="11" applyFont="1" applyFill="1"/>
    <xf numFmtId="167" fontId="39" fillId="0" borderId="0" xfId="1" applyNumberFormat="1" applyFont="1"/>
    <xf numFmtId="43" fontId="20" fillId="0" borderId="3" xfId="1" applyNumberFormat="1" applyFont="1" applyBorder="1"/>
    <xf numFmtId="167" fontId="41" fillId="0" borderId="0" xfId="11" applyFont="1" applyFill="1"/>
    <xf numFmtId="0" fontId="57" fillId="0" borderId="0" xfId="1" applyFont="1"/>
    <xf numFmtId="0" fontId="20" fillId="0" borderId="0" xfId="1" applyFont="1" applyAlignment="1">
      <alignment vertical="center"/>
    </xf>
    <xf numFmtId="43" fontId="20" fillId="0" borderId="0" xfId="11" applyNumberFormat="1" applyFont="1"/>
    <xf numFmtId="0" fontId="74" fillId="0" borderId="0" xfId="1" applyFont="1" applyAlignment="1">
      <alignment horizontal="left" indent="2"/>
    </xf>
    <xf numFmtId="43" fontId="75" fillId="0" borderId="0" xfId="11" applyNumberFormat="1" applyFont="1" applyFill="1"/>
    <xf numFmtId="167" fontId="20" fillId="0" borderId="0" xfId="11" applyFont="1" applyFill="1" applyAlignment="1">
      <alignment horizontal="left" indent="1"/>
    </xf>
    <xf numFmtId="43" fontId="72" fillId="0" borderId="0" xfId="11" applyNumberFormat="1" applyFont="1" applyFill="1"/>
    <xf numFmtId="0" fontId="76" fillId="0" borderId="0" xfId="1" applyFont="1" applyAlignment="1">
      <alignment horizontal="left"/>
    </xf>
    <xf numFmtId="167" fontId="20" fillId="0" borderId="3" xfId="11" applyFont="1" applyBorder="1"/>
    <xf numFmtId="0" fontId="46" fillId="0" borderId="0" xfId="1" applyFont="1" applyAlignment="1">
      <alignment horizontal="left" indent="2"/>
    </xf>
    <xf numFmtId="43" fontId="17" fillId="0" borderId="0" xfId="11" applyNumberFormat="1" applyFont="1"/>
    <xf numFmtId="0" fontId="46" fillId="0" borderId="0" xfId="1" applyFont="1" applyAlignment="1">
      <alignment horizontal="left" indent="4"/>
    </xf>
    <xf numFmtId="167" fontId="40" fillId="0" borderId="0" xfId="11" applyFont="1" applyFill="1"/>
    <xf numFmtId="175" fontId="17" fillId="0" borderId="0" xfId="4" applyNumberFormat="1" applyFont="1" applyFill="1"/>
    <xf numFmtId="9" fontId="39" fillId="0" borderId="0" xfId="1" applyNumberFormat="1" applyFont="1" applyAlignment="1">
      <alignment horizontal="left"/>
    </xf>
    <xf numFmtId="176" fontId="20" fillId="0" borderId="0" xfId="11" applyNumberFormat="1" applyFont="1" applyFill="1"/>
    <xf numFmtId="174" fontId="40" fillId="0" borderId="0" xfId="1" applyNumberFormat="1" applyFont="1" applyAlignment="1">
      <alignment horizontal="left"/>
    </xf>
    <xf numFmtId="174" fontId="20" fillId="0" borderId="0" xfId="1" applyNumberFormat="1" applyFont="1"/>
    <xf numFmtId="0" fontId="77" fillId="0" borderId="0" xfId="15" applyFont="1"/>
    <xf numFmtId="0" fontId="78" fillId="0" borderId="0" xfId="15" applyFont="1"/>
    <xf numFmtId="0" fontId="77" fillId="0" borderId="0" xfId="15" applyFont="1" applyAlignment="1">
      <alignment horizontal="left"/>
    </xf>
    <xf numFmtId="0" fontId="78" fillId="0" borderId="8" xfId="15" applyFont="1" applyBorder="1" applyAlignment="1">
      <alignment horizontal="left"/>
    </xf>
    <xf numFmtId="0" fontId="78" fillId="0" borderId="8" xfId="15" applyFont="1" applyBorder="1"/>
    <xf numFmtId="0" fontId="77" fillId="0" borderId="8" xfId="15" applyFont="1" applyBorder="1"/>
    <xf numFmtId="0" fontId="78" fillId="0" borderId="0" xfId="15" applyFont="1" applyAlignment="1">
      <alignment horizontal="left"/>
    </xf>
    <xf numFmtId="0" fontId="79" fillId="0" borderId="0" xfId="15" applyFont="1"/>
    <xf numFmtId="0" fontId="77" fillId="0" borderId="0" xfId="15" applyFont="1" applyAlignment="1">
      <alignment horizontal="center"/>
    </xf>
    <xf numFmtId="0" fontId="80" fillId="0" borderId="9" xfId="15" applyFont="1" applyBorder="1"/>
    <xf numFmtId="177" fontId="80" fillId="3" borderId="9" xfId="15" applyNumberFormat="1" applyFont="1" applyFill="1" applyBorder="1" applyAlignment="1">
      <alignment horizontal="right"/>
    </xf>
    <xf numFmtId="177" fontId="80" fillId="0" borderId="9" xfId="15" applyNumberFormat="1" applyFont="1" applyBorder="1" applyAlignment="1">
      <alignment horizontal="right"/>
    </xf>
    <xf numFmtId="0" fontId="77" fillId="0" borderId="0" xfId="15" applyFont="1" applyAlignment="1">
      <alignment horizontal="right"/>
    </xf>
    <xf numFmtId="0" fontId="81" fillId="0" borderId="0" xfId="15" applyFont="1"/>
    <xf numFmtId="0" fontId="82" fillId="0" borderId="0" xfId="15" applyFont="1"/>
    <xf numFmtId="166" fontId="82" fillId="0" borderId="0" xfId="16" applyNumberFormat="1" applyFont="1" applyFill="1" applyBorder="1" applyAlignment="1">
      <alignment horizontal="right"/>
    </xf>
    <xf numFmtId="0" fontId="81" fillId="0" borderId="0" xfId="15" applyFont="1" applyAlignment="1">
      <alignment horizontal="right"/>
    </xf>
    <xf numFmtId="3" fontId="83" fillId="14" borderId="10" xfId="1" applyNumberFormat="1" applyFont="1" applyFill="1" applyBorder="1"/>
    <xf numFmtId="0" fontId="84" fillId="0" borderId="0" xfId="15" applyFont="1"/>
    <xf numFmtId="166" fontId="84" fillId="0" borderId="0" xfId="16" applyNumberFormat="1" applyFont="1"/>
    <xf numFmtId="0" fontId="17" fillId="0" borderId="8" xfId="15" applyFont="1" applyBorder="1" applyAlignment="1">
      <alignment horizontal="left"/>
    </xf>
    <xf numFmtId="0" fontId="17" fillId="0" borderId="8" xfId="15" applyFont="1" applyBorder="1"/>
    <xf numFmtId="0" fontId="20" fillId="0" borderId="8" xfId="15" applyFont="1" applyBorder="1"/>
    <xf numFmtId="0" fontId="20" fillId="0" borderId="0" xfId="15" applyFont="1"/>
    <xf numFmtId="0" fontId="20" fillId="0" borderId="0" xfId="15" applyFont="1" applyAlignment="1">
      <alignment horizontal="right"/>
    </xf>
    <xf numFmtId="0" fontId="17" fillId="0" borderId="0" xfId="15" applyFont="1" applyAlignment="1">
      <alignment horizontal="left"/>
    </xf>
    <xf numFmtId="0" fontId="17" fillId="0" borderId="0" xfId="15" applyFont="1"/>
    <xf numFmtId="0" fontId="51" fillId="15" borderId="0" xfId="15" applyFont="1" applyFill="1" applyAlignment="1">
      <alignment horizontal="right"/>
    </xf>
    <xf numFmtId="166" fontId="51" fillId="15" borderId="0" xfId="15" applyNumberFormat="1" applyFont="1" applyFill="1" applyAlignment="1">
      <alignment horizontal="right"/>
    </xf>
    <xf numFmtId="0" fontId="85" fillId="0" borderId="0" xfId="15" applyFont="1" applyAlignment="1">
      <alignment horizontal="right"/>
    </xf>
    <xf numFmtId="0" fontId="46" fillId="0" borderId="0" xfId="15" applyFont="1"/>
    <xf numFmtId="0" fontId="20" fillId="0" borderId="9" xfId="15" applyFont="1" applyBorder="1" applyAlignment="1">
      <alignment horizontal="right"/>
    </xf>
    <xf numFmtId="0" fontId="20" fillId="0" borderId="0" xfId="15" applyFont="1" applyAlignment="1">
      <alignment horizontal="left"/>
    </xf>
    <xf numFmtId="166" fontId="86" fillId="0" borderId="0" xfId="16" applyNumberFormat="1" applyFont="1" applyFill="1"/>
    <xf numFmtId="166" fontId="87" fillId="0" borderId="0" xfId="16" applyNumberFormat="1" applyFont="1" applyFill="1" applyBorder="1"/>
    <xf numFmtId="166" fontId="84" fillId="0" borderId="0" xfId="16" applyNumberFormat="1" applyFont="1" applyFill="1" applyBorder="1"/>
    <xf numFmtId="166" fontId="84" fillId="0" borderId="0" xfId="16" applyNumberFormat="1" applyFont="1" applyFill="1"/>
    <xf numFmtId="166" fontId="33" fillId="0" borderId="9" xfId="16" applyNumberFormat="1" applyFont="1" applyFill="1" applyBorder="1"/>
    <xf numFmtId="166" fontId="33" fillId="0" borderId="0" xfId="16" applyNumberFormat="1" applyFont="1" applyFill="1"/>
    <xf numFmtId="0" fontId="86" fillId="0" borderId="0" xfId="15" applyFont="1"/>
    <xf numFmtId="166" fontId="88" fillId="0" borderId="0" xfId="16" applyNumberFormat="1" applyFont="1" applyFill="1"/>
    <xf numFmtId="166" fontId="89" fillId="0" borderId="0" xfId="16" applyNumberFormat="1" applyFont="1" applyFill="1" applyBorder="1"/>
    <xf numFmtId="166" fontId="90" fillId="0" borderId="0" xfId="16" applyNumberFormat="1" applyFont="1" applyFill="1" applyBorder="1"/>
    <xf numFmtId="0" fontId="39" fillId="0" borderId="0" xfId="15" applyFont="1" applyAlignment="1">
      <alignment horizontal="left"/>
    </xf>
    <xf numFmtId="166" fontId="88" fillId="0" borderId="9" xfId="16" applyNumberFormat="1" applyFont="1" applyFill="1" applyBorder="1"/>
    <xf numFmtId="43" fontId="90" fillId="0" borderId="0" xfId="15" applyNumberFormat="1" applyFont="1"/>
    <xf numFmtId="43" fontId="84" fillId="0" borderId="0" xfId="15" applyNumberFormat="1" applyFont="1"/>
    <xf numFmtId="0" fontId="33" fillId="0" borderId="0" xfId="15" applyFont="1"/>
    <xf numFmtId="43" fontId="87" fillId="0" borderId="0" xfId="15" applyNumberFormat="1" applyFont="1"/>
    <xf numFmtId="0" fontId="86" fillId="0" borderId="0" xfId="15" applyFont="1" applyAlignment="1">
      <alignment horizontal="left"/>
    </xf>
    <xf numFmtId="166" fontId="20" fillId="0" borderId="0" xfId="1" applyNumberFormat="1" applyFont="1" applyAlignment="1">
      <alignment horizontal="left" indent="2"/>
    </xf>
    <xf numFmtId="166" fontId="20" fillId="0" borderId="0" xfId="15" applyNumberFormat="1" applyFont="1"/>
    <xf numFmtId="43" fontId="33" fillId="0" borderId="0" xfId="16" applyFont="1" applyFill="1"/>
    <xf numFmtId="166" fontId="87" fillId="0" borderId="0" xfId="15" applyNumberFormat="1" applyFont="1"/>
    <xf numFmtId="166" fontId="17" fillId="0" borderId="0" xfId="15" applyNumberFormat="1" applyFont="1" applyAlignment="1">
      <alignment horizontal="left"/>
    </xf>
    <xf numFmtId="166" fontId="16" fillId="0" borderId="0" xfId="1" applyNumberFormat="1" applyFont="1" applyAlignment="1">
      <alignment horizontal="left" indent="2"/>
    </xf>
    <xf numFmtId="166" fontId="23" fillId="0" borderId="0" xfId="1" applyNumberFormat="1" applyFont="1" applyAlignment="1">
      <alignment horizontal="left" indent="2"/>
    </xf>
    <xf numFmtId="166" fontId="17" fillId="0" borderId="0" xfId="15" applyNumberFormat="1" applyFont="1"/>
    <xf numFmtId="166" fontId="86" fillId="0" borderId="0" xfId="15" applyNumberFormat="1" applyFont="1"/>
    <xf numFmtId="166" fontId="91" fillId="0" borderId="0" xfId="15" applyNumberFormat="1" applyFont="1"/>
    <xf numFmtId="166" fontId="92" fillId="0" borderId="0" xfId="15" applyNumberFormat="1" applyFont="1"/>
    <xf numFmtId="166" fontId="20" fillId="0" borderId="0" xfId="15" applyNumberFormat="1" applyFont="1" applyAlignment="1">
      <alignment horizontal="left" indent="4"/>
    </xf>
    <xf numFmtId="166" fontId="20" fillId="0" borderId="0" xfId="15" applyNumberFormat="1" applyFont="1" applyAlignment="1">
      <alignment horizontal="left" indent="2"/>
    </xf>
    <xf numFmtId="166" fontId="86" fillId="0" borderId="9" xfId="16" applyNumberFormat="1" applyFont="1" applyFill="1" applyBorder="1"/>
    <xf numFmtId="166" fontId="33" fillId="0" borderId="0" xfId="16" applyNumberFormat="1" applyFont="1" applyFill="1" applyBorder="1"/>
    <xf numFmtId="166" fontId="77" fillId="0" borderId="0" xfId="15" applyNumberFormat="1" applyFont="1"/>
    <xf numFmtId="0" fontId="90" fillId="0" borderId="0" xfId="15" applyFont="1"/>
    <xf numFmtId="0" fontId="87" fillId="0" borderId="0" xfId="15" applyFont="1"/>
    <xf numFmtId="0" fontId="93" fillId="16" borderId="11" xfId="15" applyFont="1" applyFill="1" applyBorder="1"/>
    <xf numFmtId="178" fontId="94" fillId="16" borderId="11" xfId="15" applyNumberFormat="1" applyFont="1" applyFill="1" applyBorder="1" applyAlignment="1">
      <alignment horizontal="right"/>
    </xf>
    <xf numFmtId="0" fontId="89" fillId="0" borderId="0" xfId="15" applyFont="1"/>
    <xf numFmtId="0" fontId="93" fillId="16" borderId="0" xfId="15" applyFont="1" applyFill="1"/>
    <xf numFmtId="0" fontId="95" fillId="0" borderId="0" xfId="15" applyFont="1"/>
    <xf numFmtId="166" fontId="95" fillId="0" borderId="0" xfId="16" applyNumberFormat="1" applyFont="1"/>
    <xf numFmtId="0" fontId="96" fillId="0" borderId="0" xfId="15" applyFont="1"/>
    <xf numFmtId="0" fontId="87" fillId="0" borderId="0" xfId="1" applyFont="1"/>
    <xf numFmtId="0" fontId="84" fillId="0" borderId="0" xfId="1" applyFont="1" applyAlignment="1">
      <alignment horizontal="left" indent="2"/>
    </xf>
    <xf numFmtId="166" fontId="96" fillId="0" borderId="0" xfId="16" applyNumberFormat="1" applyFont="1"/>
    <xf numFmtId="0" fontId="96" fillId="0" borderId="0" xfId="1" applyFont="1" applyAlignment="1">
      <alignment horizontal="left" indent="2"/>
    </xf>
    <xf numFmtId="0" fontId="97" fillId="0" borderId="0" xfId="1" applyFont="1" applyAlignment="1">
      <alignment horizontal="left" indent="2"/>
    </xf>
    <xf numFmtId="166" fontId="98" fillId="0" borderId="0" xfId="16" applyNumberFormat="1" applyFont="1"/>
    <xf numFmtId="0" fontId="84" fillId="0" borderId="0" xfId="1" applyFont="1" applyAlignment="1">
      <alignment horizontal="left" indent="4"/>
    </xf>
    <xf numFmtId="0" fontId="84" fillId="0" borderId="0" xfId="1" quotePrefix="1" applyFont="1" applyAlignment="1">
      <alignment horizontal="left" indent="4"/>
    </xf>
    <xf numFmtId="0" fontId="84" fillId="0" borderId="0" xfId="1" quotePrefix="1" applyFont="1" applyAlignment="1">
      <alignment horizontal="left" indent="2"/>
    </xf>
    <xf numFmtId="0" fontId="87" fillId="0" borderId="0" xfId="1" quotePrefix="1" applyFont="1" applyAlignment="1">
      <alignment horizontal="left"/>
    </xf>
    <xf numFmtId="0" fontId="87" fillId="0" borderId="0" xfId="1" applyFont="1" applyAlignment="1">
      <alignment horizontal="left"/>
    </xf>
    <xf numFmtId="0" fontId="93" fillId="0" borderId="0" xfId="15" applyFont="1"/>
    <xf numFmtId="166" fontId="93" fillId="0" borderId="0" xfId="16" applyNumberFormat="1" applyFont="1"/>
    <xf numFmtId="166" fontId="95" fillId="0" borderId="0" xfId="15" applyNumberFormat="1" applyFont="1"/>
    <xf numFmtId="176" fontId="96" fillId="0" borderId="0" xfId="16" applyNumberFormat="1" applyFont="1"/>
    <xf numFmtId="0" fontId="95" fillId="15" borderId="11" xfId="15" applyFont="1" applyFill="1" applyBorder="1"/>
    <xf numFmtId="166" fontId="95" fillId="15" borderId="11" xfId="16" applyNumberFormat="1" applyFont="1" applyFill="1" applyBorder="1"/>
    <xf numFmtId="167" fontId="96" fillId="0" borderId="0" xfId="11" applyFont="1"/>
    <xf numFmtId="0" fontId="95" fillId="0" borderId="0" xfId="15" applyFont="1" applyAlignment="1">
      <alignment horizontal="left"/>
    </xf>
  </cellXfs>
  <cellStyles count="17">
    <cellStyle name="Comma 14 2" xfId="16" xr:uid="{F02403F3-5597-2046-95B8-22B0236ECFE4}"/>
    <cellStyle name="Comma 2" xfId="11" xr:uid="{931D9DB9-585B-0244-93BE-E30672D18ED9}"/>
    <cellStyle name="Comma 2 2" xfId="9" xr:uid="{561DF759-DB87-FE42-9E04-F37261A3E960}"/>
    <cellStyle name="Comma 2 3" xfId="12" xr:uid="{F0334C25-6BA5-454D-BC5A-D664CB5B156D}"/>
    <cellStyle name="Explanatory Text 2" xfId="13" xr:uid="{9D130EB7-0EAB-274B-A7C6-767E4689756F}"/>
    <cellStyle name="Heading 1 2" xfId="3" xr:uid="{603A3D70-09B6-4C40-90C5-EA8938ADC1C1}"/>
    <cellStyle name="Hyperlink" xfId="10" builtinId="8"/>
    <cellStyle name="Input 2" xfId="14" xr:uid="{C5180787-F3B2-2243-9242-4B0EC7B463AB}"/>
    <cellStyle name="Normal" xfId="0" builtinId="0"/>
    <cellStyle name="Normal 17 2" xfId="15" xr:uid="{746174C4-62D2-C246-90A0-382A402AB1B9}"/>
    <cellStyle name="Normal 2" xfId="1" xr:uid="{35812995-39D4-034A-B143-04862B3182C9}"/>
    <cellStyle name="Normal 22" xfId="7" xr:uid="{90B85BB6-58EB-8343-A5D3-BAE0264FF182}"/>
    <cellStyle name="Normal 25" xfId="2" xr:uid="{DEF5596D-A005-4F44-96D9-C7023DCEA5B5}"/>
    <cellStyle name="Normal 3 2" xfId="5" xr:uid="{1304FC3F-7DDD-844A-A126-1B484C789C63}"/>
    <cellStyle name="Percent 2" xfId="4" xr:uid="{C77E7B14-C2AB-E543-BDF4-BA2A0FCCACB4}"/>
    <cellStyle name="Percent 2 2" xfId="6" xr:uid="{733AF07A-CAE0-FC42-BCB8-61DFEB3D7D06}"/>
    <cellStyle name="Percent 2 2 2" xfId="8" xr:uid="{2ACA0423-4746-764D-AB41-3348B75FECD2}"/>
  </cellStyles>
  <dxfs count="2">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C0-3542-9575-5D9853F0A9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92C0-3542-9575-5D9853F0A9D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8BF0A0B2-04C0-3A48-8E91-E48E908E1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1.%20Q1.26/3.%20Paylater_ModelSAP&amp;PnL_v10_2026%20Q1.xlsb" TargetMode="External"/><Relationship Id="rId2" Type="http://schemas.openxmlformats.org/officeDocument/2006/relationships/externalLinkPath" Target="/Users/dam.ho/Downloads/1.%20Q1.26/3.%20Paylater_ModelSAP&amp;PnL_v10_2026%20Q1.xlsb" TargetMode="External"/><Relationship Id="rId1" Type="http://schemas.openxmlformats.org/officeDocument/2006/relationships/externalLinkPath" Target="/Users/dam.ho/Downloads/1.%20Q1.26/3.%20Paylater_ModelSAP&amp;PnL_v10_2026%20Q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DATA"/>
      <sheetName val="SAP_Leadsheet"/>
      <sheetName val="SAP_Spreadsheet"/>
      <sheetName val="Sales plan&amp; 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FA236-85C8-6740-B143-8D5C84869622}">
  <sheetPr>
    <tabColor rgb="FFFF0000"/>
  </sheetPr>
  <dimension ref="A1:W148"/>
  <sheetViews>
    <sheetView showGridLines="0" tabSelected="1" zoomScale="94" workbookViewId="0">
      <pane xSplit="1" ySplit="2" topLeftCell="B3" activePane="bottomRight" state="frozen"/>
      <selection pane="topRight" activeCell="G24" sqref="G24:P24"/>
      <selection pane="bottomLeft" activeCell="G24" sqref="G24:P24"/>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20251201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E70" s="20"/>
      <c r="F70" s="20"/>
      <c r="G70" s="20"/>
      <c r="H70" s="20"/>
    </row>
    <row r="71" spans="2:19" x14ac:dyDescent="0.15">
      <c r="E71" s="20"/>
      <c r="F71" s="20"/>
      <c r="G71" s="20"/>
      <c r="H71" s="20"/>
    </row>
    <row r="72" spans="2:19" x14ac:dyDescent="0.15">
      <c r="E72" s="20"/>
      <c r="F72" s="20"/>
      <c r="G72" s="20"/>
      <c r="H72" s="20"/>
    </row>
    <row r="73" spans="2:19" x14ac:dyDescent="0.15">
      <c r="E73" s="20"/>
      <c r="F73" s="20"/>
      <c r="G73" s="20"/>
      <c r="H73" s="20"/>
    </row>
    <row r="74" spans="2:19" x14ac:dyDescent="0.15">
      <c r="E74" s="20"/>
      <c r="F74" s="20"/>
      <c r="G74" s="20"/>
      <c r="H74" s="20"/>
    </row>
    <row r="75" spans="2:19" x14ac:dyDescent="0.15">
      <c r="E75" s="20"/>
      <c r="F75" s="20"/>
      <c r="G75" s="20"/>
      <c r="H75" s="20"/>
    </row>
    <row r="76" spans="2:19" x14ac:dyDescent="0.15">
      <c r="E76" s="20"/>
      <c r="F76" s="20"/>
      <c r="G76" s="20"/>
      <c r="H76" s="20"/>
    </row>
    <row r="77" spans="2:19" x14ac:dyDescent="0.15">
      <c r="C77" s="9"/>
      <c r="E77" s="20"/>
      <c r="F77" s="20"/>
      <c r="G77" s="20"/>
      <c r="H77" s="20"/>
    </row>
    <row r="78" spans="2:19" ht="17" thickBot="1" x14ac:dyDescent="0.25">
      <c r="B78" s="16"/>
      <c r="C78" s="16" t="s">
        <v>83</v>
      </c>
      <c r="D78" s="16"/>
      <c r="E78" s="16"/>
      <c r="F78" s="16"/>
      <c r="G78" s="16"/>
      <c r="H78" s="16"/>
      <c r="I78" s="16"/>
      <c r="J78" s="16"/>
      <c r="K78" s="16"/>
      <c r="L78" s="16"/>
      <c r="M78" s="16"/>
      <c r="N78" s="16"/>
      <c r="O78" s="16"/>
      <c r="P78" s="16"/>
      <c r="Q78" s="16"/>
      <c r="R78" s="16"/>
      <c r="S78" s="16"/>
    </row>
    <row r="79" spans="2:19" ht="15" thickTop="1" x14ac:dyDescent="0.15">
      <c r="C79" s="23" t="s">
        <v>84</v>
      </c>
      <c r="D79" s="26"/>
      <c r="E79" s="20" t="s">
        <v>85</v>
      </c>
      <c r="F79" s="20"/>
      <c r="G79" s="20"/>
      <c r="H79" s="20"/>
      <c r="I79" s="20"/>
      <c r="J79" s="20"/>
      <c r="K79" s="20"/>
      <c r="L79" s="20"/>
    </row>
    <row r="80" spans="2:19" x14ac:dyDescent="0.15">
      <c r="C80" s="23" t="s">
        <v>86</v>
      </c>
      <c r="D80" s="26"/>
      <c r="E80" s="20"/>
      <c r="F80" s="20"/>
      <c r="G80" s="20"/>
      <c r="H80" s="20"/>
      <c r="I80" s="20"/>
      <c r="J80" s="20"/>
      <c r="K80" s="20"/>
      <c r="L80" s="20"/>
    </row>
    <row r="81" spans="3:12" x14ac:dyDescent="0.15">
      <c r="C81" s="23"/>
      <c r="D81" s="26" t="s">
        <v>87</v>
      </c>
      <c r="E81" s="20" t="s">
        <v>88</v>
      </c>
      <c r="F81" s="20"/>
      <c r="G81" s="20"/>
      <c r="H81" s="20"/>
      <c r="I81" s="20"/>
      <c r="J81" s="20"/>
      <c r="K81" s="20"/>
      <c r="L81" s="20"/>
    </row>
    <row r="82" spans="3:12" x14ac:dyDescent="0.15">
      <c r="C82" s="26"/>
      <c r="D82" s="27" t="s">
        <v>89</v>
      </c>
      <c r="E82" s="20" t="s">
        <v>90</v>
      </c>
      <c r="F82" s="20"/>
      <c r="G82" s="20" t="s">
        <v>91</v>
      </c>
      <c r="H82" s="20"/>
      <c r="I82" s="20"/>
      <c r="J82" s="20"/>
      <c r="K82" s="20"/>
      <c r="L82" s="20"/>
    </row>
    <row r="83" spans="3:12" x14ac:dyDescent="0.15">
      <c r="C83" s="26"/>
      <c r="D83" s="28" t="s">
        <v>92</v>
      </c>
      <c r="E83" s="20" t="s">
        <v>93</v>
      </c>
      <c r="F83" s="20"/>
      <c r="G83" s="20" t="s">
        <v>94</v>
      </c>
      <c r="H83" s="20"/>
      <c r="I83" s="20"/>
      <c r="J83" s="20"/>
      <c r="K83" s="20"/>
      <c r="L83" s="20"/>
    </row>
    <row r="84" spans="3:12" x14ac:dyDescent="0.15">
      <c r="C84" s="26"/>
      <c r="D84" s="26" t="s">
        <v>95</v>
      </c>
      <c r="E84" s="20" t="s">
        <v>96</v>
      </c>
      <c r="F84" s="20"/>
      <c r="G84" s="20" t="s">
        <v>94</v>
      </c>
      <c r="H84" s="20"/>
      <c r="I84" s="20"/>
      <c r="J84" s="20"/>
      <c r="K84" s="20"/>
      <c r="L84" s="20"/>
    </row>
    <row r="85" spans="3:12" x14ac:dyDescent="0.15">
      <c r="C85" s="26"/>
      <c r="D85" s="26" t="s">
        <v>97</v>
      </c>
      <c r="E85" s="20" t="s">
        <v>98</v>
      </c>
      <c r="F85" s="20"/>
      <c r="G85" s="20" t="s">
        <v>94</v>
      </c>
      <c r="H85" s="20"/>
      <c r="I85" s="20"/>
      <c r="J85" s="20"/>
      <c r="K85" s="20"/>
      <c r="L85" s="20"/>
    </row>
    <row r="86" spans="3:12" x14ac:dyDescent="0.15">
      <c r="C86" s="26"/>
      <c r="D86" s="29"/>
      <c r="E86" s="30"/>
      <c r="F86" s="20"/>
      <c r="G86" s="20"/>
      <c r="H86" s="20"/>
      <c r="I86" s="20"/>
      <c r="J86" s="20"/>
      <c r="K86" s="20"/>
      <c r="L86" s="20"/>
    </row>
    <row r="87" spans="3:12" x14ac:dyDescent="0.15">
      <c r="C87" s="26"/>
      <c r="D87" s="31" t="s">
        <v>99</v>
      </c>
      <c r="E87" s="20" t="s">
        <v>100</v>
      </c>
      <c r="F87" s="20"/>
      <c r="G87" s="20"/>
      <c r="H87" s="20"/>
      <c r="I87" s="20"/>
      <c r="J87" s="20"/>
      <c r="K87" s="20"/>
      <c r="L87" s="20"/>
    </row>
    <row r="88" spans="3:12" x14ac:dyDescent="0.15">
      <c r="C88" s="26"/>
      <c r="D88" s="32" t="s">
        <v>101</v>
      </c>
      <c r="E88" s="25" t="s">
        <v>102</v>
      </c>
      <c r="F88" s="20"/>
      <c r="G88" s="20"/>
      <c r="H88" s="20"/>
      <c r="I88" s="20"/>
      <c r="J88" s="20"/>
      <c r="K88" s="20"/>
      <c r="L88" s="20"/>
    </row>
    <row r="89" spans="3:12" x14ac:dyDescent="0.15">
      <c r="C89" s="26"/>
      <c r="D89" s="31"/>
      <c r="E89" s="20"/>
      <c r="F89" s="20"/>
      <c r="G89" s="20"/>
      <c r="H89" s="20"/>
      <c r="I89" s="20"/>
      <c r="J89" s="20"/>
      <c r="K89" s="20"/>
      <c r="L89" s="20"/>
    </row>
    <row r="90" spans="3:12" x14ac:dyDescent="0.15">
      <c r="C90" s="23" t="s">
        <v>103</v>
      </c>
      <c r="D90" s="31"/>
      <c r="E90" s="20"/>
      <c r="F90" s="20"/>
      <c r="G90" s="20"/>
      <c r="H90" s="20"/>
      <c r="I90" s="20"/>
      <c r="J90" s="20"/>
      <c r="K90" s="20"/>
      <c r="L90" s="20"/>
    </row>
    <row r="91" spans="3:12" x14ac:dyDescent="0.15">
      <c r="D91" s="31" t="s">
        <v>104</v>
      </c>
      <c r="E91" s="20" t="s">
        <v>105</v>
      </c>
      <c r="F91" s="20"/>
      <c r="G91" s="20" t="s">
        <v>106</v>
      </c>
      <c r="H91" s="20"/>
      <c r="I91" s="20"/>
      <c r="J91" s="20"/>
      <c r="K91" s="20"/>
      <c r="L91" s="20"/>
    </row>
    <row r="92" spans="3:12" x14ac:dyDescent="0.15">
      <c r="C92" s="26"/>
      <c r="D92" s="26" t="s">
        <v>107</v>
      </c>
      <c r="E92" s="20" t="s">
        <v>108</v>
      </c>
      <c r="F92" s="20"/>
      <c r="G92" s="20" t="s">
        <v>109</v>
      </c>
      <c r="H92" s="20"/>
      <c r="I92" s="20"/>
      <c r="J92" s="20"/>
      <c r="K92" s="20"/>
      <c r="L92" s="20"/>
    </row>
    <row r="93" spans="3:12" x14ac:dyDescent="0.15">
      <c r="C93" s="26"/>
      <c r="D93" s="26" t="s">
        <v>110</v>
      </c>
      <c r="E93" s="20" t="s">
        <v>111</v>
      </c>
      <c r="F93" s="20"/>
      <c r="G93" s="20" t="s">
        <v>112</v>
      </c>
      <c r="H93" s="20"/>
      <c r="I93" s="20"/>
      <c r="J93" s="20"/>
      <c r="K93" s="20"/>
      <c r="L93" s="20"/>
    </row>
    <row r="94" spans="3:12" x14ac:dyDescent="0.15">
      <c r="C94" s="26"/>
      <c r="D94" s="26" t="s">
        <v>113</v>
      </c>
      <c r="E94" s="20" t="s">
        <v>114</v>
      </c>
      <c r="F94" s="20"/>
      <c r="G94" s="20" t="s">
        <v>115</v>
      </c>
      <c r="H94" s="20"/>
      <c r="I94" s="20"/>
      <c r="J94" s="20"/>
      <c r="K94" s="20"/>
      <c r="L94" s="20"/>
    </row>
    <row r="95" spans="3:12" x14ac:dyDescent="0.15">
      <c r="C95" s="26"/>
      <c r="D95" s="26" t="s">
        <v>116</v>
      </c>
      <c r="E95" s="20" t="s">
        <v>117</v>
      </c>
      <c r="F95" s="20"/>
      <c r="G95" s="20" t="s">
        <v>118</v>
      </c>
      <c r="H95" s="20"/>
      <c r="I95" s="20"/>
      <c r="J95" s="20"/>
      <c r="K95" s="20"/>
      <c r="L95" s="20"/>
    </row>
    <row r="96" spans="3:12" x14ac:dyDescent="0.15">
      <c r="C96" s="26"/>
      <c r="D96" s="26" t="s">
        <v>119</v>
      </c>
      <c r="E96" s="20" t="s">
        <v>120</v>
      </c>
      <c r="F96" s="20"/>
      <c r="G96" s="20"/>
      <c r="H96" s="20"/>
      <c r="I96" s="20"/>
      <c r="J96" s="20"/>
      <c r="K96" s="20"/>
      <c r="L96" s="20"/>
    </row>
    <row r="97" spans="2:23" x14ac:dyDescent="0.15">
      <c r="C97" s="26"/>
      <c r="D97" s="31"/>
      <c r="E97" s="20"/>
      <c r="F97" s="20"/>
      <c r="G97" s="20"/>
      <c r="H97" s="20"/>
      <c r="I97" s="20"/>
      <c r="J97" s="20"/>
      <c r="K97" s="20"/>
      <c r="L97" s="20"/>
    </row>
    <row r="98" spans="2:23" x14ac:dyDescent="0.15">
      <c r="C98" s="23" t="s">
        <v>121</v>
      </c>
      <c r="D98" s="26"/>
      <c r="E98" s="20" t="s">
        <v>122</v>
      </c>
      <c r="F98" s="20"/>
      <c r="G98" s="20" t="s">
        <v>123</v>
      </c>
      <c r="H98" s="20"/>
      <c r="I98" s="20"/>
      <c r="J98" s="20"/>
      <c r="K98" s="20"/>
      <c r="L98" s="20"/>
    </row>
    <row r="99" spans="2:23" x14ac:dyDescent="0.15">
      <c r="C99" s="23"/>
      <c r="D99" s="26"/>
      <c r="E99" s="20"/>
      <c r="F99" s="20"/>
      <c r="G99" s="20"/>
      <c r="H99" s="20"/>
      <c r="I99" s="20"/>
      <c r="J99" s="20"/>
      <c r="K99" s="20"/>
      <c r="L99" s="20"/>
    </row>
    <row r="100" spans="2:23" x14ac:dyDescent="0.15">
      <c r="C100" s="23" t="s">
        <v>124</v>
      </c>
      <c r="D100" s="26"/>
      <c r="E100" s="20"/>
      <c r="F100" s="20"/>
      <c r="G100" s="20"/>
      <c r="H100" s="20"/>
      <c r="I100" s="20"/>
      <c r="J100" s="20"/>
      <c r="K100" s="20"/>
      <c r="L100" s="20"/>
    </row>
    <row r="101" spans="2:23" x14ac:dyDescent="0.15">
      <c r="C101" s="26"/>
      <c r="D101" s="26" t="s">
        <v>125</v>
      </c>
      <c r="E101" s="20" t="s">
        <v>126</v>
      </c>
      <c r="F101" s="20"/>
      <c r="G101" s="20"/>
      <c r="H101" s="20"/>
      <c r="I101" s="20"/>
      <c r="J101" s="20"/>
      <c r="K101" s="20"/>
      <c r="L101" s="20"/>
    </row>
    <row r="102" spans="2:23" x14ac:dyDescent="0.15">
      <c r="C102" s="26"/>
      <c r="D102" s="32" t="s">
        <v>127</v>
      </c>
      <c r="E102" s="20"/>
      <c r="F102" s="20"/>
      <c r="G102" s="20"/>
      <c r="H102" s="20"/>
      <c r="I102" s="20"/>
      <c r="J102" s="20"/>
      <c r="K102" s="20"/>
      <c r="L102" s="20"/>
    </row>
    <row r="103" spans="2:23" x14ac:dyDescent="0.15">
      <c r="C103" s="26"/>
      <c r="D103" s="32"/>
      <c r="E103" s="20"/>
      <c r="F103" s="20"/>
      <c r="G103" s="20"/>
      <c r="H103" s="20"/>
      <c r="I103" s="20"/>
      <c r="J103" s="20"/>
      <c r="K103" s="20"/>
      <c r="L103" s="20"/>
    </row>
    <row r="104" spans="2:23" x14ac:dyDescent="0.15">
      <c r="C104" s="23" t="s">
        <v>128</v>
      </c>
      <c r="D104" s="26"/>
      <c r="E104" s="20"/>
      <c r="F104" s="20"/>
      <c r="G104" s="20"/>
      <c r="H104" s="20"/>
      <c r="I104" s="20"/>
      <c r="J104" s="20"/>
      <c r="K104" s="20"/>
      <c r="L104" s="20"/>
    </row>
    <row r="105" spans="2:23" x14ac:dyDescent="0.15">
      <c r="C105" s="26"/>
      <c r="D105" s="26" t="s">
        <v>129</v>
      </c>
      <c r="E105" s="20" t="s">
        <v>130</v>
      </c>
      <c r="F105" s="20"/>
      <c r="G105" s="20" t="s">
        <v>131</v>
      </c>
      <c r="H105" s="20"/>
      <c r="I105" s="20"/>
      <c r="J105" s="20"/>
      <c r="K105" s="20"/>
      <c r="L105" s="20"/>
    </row>
    <row r="106" spans="2:23" x14ac:dyDescent="0.15">
      <c r="C106" s="26"/>
      <c r="D106" s="26" t="s">
        <v>132</v>
      </c>
      <c r="E106" s="20" t="s">
        <v>133</v>
      </c>
      <c r="F106" s="20"/>
      <c r="G106" s="20" t="s">
        <v>131</v>
      </c>
      <c r="H106" s="20"/>
      <c r="I106" s="20"/>
      <c r="J106" s="20"/>
      <c r="K106" s="20"/>
      <c r="L106" s="20"/>
    </row>
    <row r="107" spans="2:23" x14ac:dyDescent="0.15">
      <c r="C107" s="26"/>
      <c r="D107" s="26" t="s">
        <v>134</v>
      </c>
      <c r="E107" s="20" t="s">
        <v>135</v>
      </c>
      <c r="F107" s="20"/>
      <c r="G107" s="20" t="s">
        <v>131</v>
      </c>
      <c r="H107" s="20"/>
      <c r="I107" s="20"/>
      <c r="J107" s="20"/>
      <c r="K107" s="20"/>
      <c r="L107" s="20"/>
    </row>
    <row r="108" spans="2:23" x14ac:dyDescent="0.15">
      <c r="C108" s="26"/>
      <c r="D108" s="26" t="s">
        <v>136</v>
      </c>
      <c r="E108" s="20" t="s">
        <v>137</v>
      </c>
      <c r="F108" s="20"/>
      <c r="G108" s="20" t="s">
        <v>131</v>
      </c>
      <c r="H108" s="20"/>
      <c r="I108" s="20"/>
      <c r="J108" s="20"/>
      <c r="K108" s="20"/>
      <c r="L108" s="20"/>
    </row>
    <row r="109" spans="2:23" x14ac:dyDescent="0.15">
      <c r="C109" s="26"/>
      <c r="D109" s="32"/>
      <c r="E109" s="20"/>
      <c r="F109" s="20"/>
      <c r="G109" s="20"/>
      <c r="H109" s="20"/>
      <c r="I109" s="20"/>
      <c r="J109" s="20"/>
      <c r="K109" s="20"/>
      <c r="L109" s="20"/>
    </row>
    <row r="110" spans="2:23" ht="17" thickBot="1" x14ac:dyDescent="0.25">
      <c r="B110" s="33"/>
      <c r="C110" s="16" t="s">
        <v>138</v>
      </c>
      <c r="D110" s="33"/>
      <c r="E110" s="34"/>
      <c r="F110" s="34"/>
      <c r="G110" s="34"/>
      <c r="H110" s="34"/>
      <c r="I110" s="34"/>
      <c r="J110" s="34"/>
      <c r="K110" s="34"/>
      <c r="L110" s="34"/>
      <c r="M110" s="33"/>
      <c r="N110" s="33"/>
      <c r="O110" s="33"/>
      <c r="P110" s="33"/>
      <c r="Q110" s="33"/>
      <c r="R110" s="33"/>
      <c r="S110" s="33"/>
      <c r="T110" s="33"/>
      <c r="U110" s="33"/>
      <c r="V110" s="33"/>
      <c r="W110" s="33"/>
    </row>
    <row r="111" spans="2:23" ht="15" thickTop="1" x14ac:dyDescent="0.15">
      <c r="C111" s="26"/>
      <c r="D111" s="32"/>
      <c r="E111" s="20"/>
      <c r="F111" s="20"/>
      <c r="G111" s="20"/>
      <c r="H111" s="20"/>
      <c r="I111" s="20"/>
      <c r="J111" s="20"/>
      <c r="K111" s="20"/>
      <c r="L111" s="20"/>
    </row>
    <row r="112" spans="2:23" x14ac:dyDescent="0.15">
      <c r="C112" s="23" t="s">
        <v>139</v>
      </c>
      <c r="D112" s="32"/>
      <c r="E112" s="20" t="s">
        <v>140</v>
      </c>
      <c r="F112" s="20"/>
      <c r="G112" s="20" t="s">
        <v>141</v>
      </c>
      <c r="H112" s="20"/>
      <c r="I112" s="20"/>
      <c r="J112" s="20"/>
      <c r="K112" s="20"/>
      <c r="L112" s="20"/>
    </row>
    <row r="113" spans="2:12" x14ac:dyDescent="0.15">
      <c r="C113" s="26"/>
      <c r="D113" s="32"/>
      <c r="E113" s="20"/>
      <c r="F113" s="20"/>
      <c r="G113" s="20"/>
      <c r="H113" s="20"/>
      <c r="I113" s="20"/>
      <c r="J113" s="20"/>
      <c r="K113" s="20"/>
      <c r="L113" s="20"/>
    </row>
    <row r="114" spans="2:12" x14ac:dyDescent="0.15">
      <c r="C114" s="23" t="s">
        <v>142</v>
      </c>
      <c r="D114" s="32"/>
      <c r="E114" s="20"/>
      <c r="F114" s="20"/>
      <c r="G114" s="20"/>
      <c r="H114" s="20"/>
      <c r="I114" s="20"/>
      <c r="J114" s="20"/>
      <c r="K114" s="20"/>
      <c r="L114" s="20"/>
    </row>
    <row r="115" spans="2:12" x14ac:dyDescent="0.15">
      <c r="C115" s="26"/>
      <c r="D115" s="28" t="s">
        <v>143</v>
      </c>
      <c r="E115" s="20" t="s">
        <v>144</v>
      </c>
      <c r="F115" s="20"/>
      <c r="G115" s="20"/>
      <c r="H115" s="20"/>
      <c r="I115" s="20"/>
      <c r="J115" s="20"/>
      <c r="K115" s="20"/>
      <c r="L115" s="20"/>
    </row>
    <row r="116" spans="2:12" x14ac:dyDescent="0.15">
      <c r="C116" s="26"/>
      <c r="D116" s="28" t="s">
        <v>145</v>
      </c>
      <c r="E116" s="20" t="s">
        <v>146</v>
      </c>
      <c r="F116" s="20"/>
      <c r="G116" s="20"/>
      <c r="H116" s="20"/>
      <c r="I116" s="20"/>
      <c r="J116" s="20"/>
      <c r="K116" s="20"/>
      <c r="L116" s="20"/>
    </row>
    <row r="117" spans="2:12" x14ac:dyDescent="0.15">
      <c r="C117" s="26"/>
      <c r="D117" s="28" t="s">
        <v>147</v>
      </c>
      <c r="E117" s="20" t="s">
        <v>148</v>
      </c>
      <c r="F117" s="20"/>
      <c r="G117" s="20"/>
      <c r="H117" s="20"/>
      <c r="I117" s="20"/>
      <c r="J117" s="20"/>
      <c r="K117" s="20"/>
      <c r="L117" s="20"/>
    </row>
    <row r="118" spans="2:12" x14ac:dyDescent="0.15">
      <c r="C118" s="26"/>
      <c r="D118" s="35"/>
      <c r="E118" s="20"/>
      <c r="F118" s="20"/>
      <c r="G118" s="20"/>
      <c r="H118" s="20"/>
      <c r="I118" s="20"/>
      <c r="J118" s="20"/>
      <c r="K118" s="20"/>
      <c r="L118" s="20"/>
    </row>
    <row r="119" spans="2:12" x14ac:dyDescent="0.15">
      <c r="C119" s="23"/>
      <c r="D119" s="26"/>
      <c r="E119" s="20"/>
      <c r="F119" s="20"/>
      <c r="G119" s="20"/>
      <c r="H119" s="20"/>
      <c r="I119" s="20"/>
      <c r="J119" s="20"/>
      <c r="K119" s="20"/>
      <c r="L119" s="20"/>
    </row>
    <row r="120" spans="2:12" x14ac:dyDescent="0.15">
      <c r="C120" s="23"/>
      <c r="D120" s="26"/>
      <c r="E120" s="20"/>
      <c r="F120" s="20"/>
      <c r="G120" s="20"/>
      <c r="H120" s="20"/>
      <c r="I120" s="20"/>
      <c r="J120" s="20"/>
      <c r="K120" s="20"/>
      <c r="L120" s="20"/>
    </row>
    <row r="121" spans="2:12" x14ac:dyDescent="0.15">
      <c r="C121" s="23"/>
      <c r="D121" s="26"/>
      <c r="E121" s="20"/>
      <c r="F121" s="20"/>
      <c r="G121" s="20"/>
      <c r="H121" s="20"/>
      <c r="I121" s="20"/>
      <c r="J121" s="20"/>
      <c r="K121" s="20"/>
      <c r="L121" s="20"/>
    </row>
    <row r="122" spans="2:12" x14ac:dyDescent="0.15">
      <c r="B122" s="2" t="s">
        <v>149</v>
      </c>
      <c r="C122" s="23"/>
      <c r="D122" s="26" t="s">
        <v>150</v>
      </c>
      <c r="E122" s="20"/>
      <c r="F122" s="20"/>
      <c r="G122" s="20"/>
      <c r="H122" s="20"/>
      <c r="I122" s="20"/>
      <c r="J122" s="20"/>
      <c r="K122" s="20"/>
      <c r="L122" s="20"/>
    </row>
    <row r="123" spans="2:12" x14ac:dyDescent="0.15">
      <c r="B123" s="2" t="s">
        <v>151</v>
      </c>
      <c r="C123" s="23"/>
      <c r="D123" s="26" t="s">
        <v>152</v>
      </c>
      <c r="E123" s="20"/>
      <c r="F123" s="20"/>
      <c r="G123" s="20"/>
      <c r="H123" s="20"/>
      <c r="I123" s="20"/>
      <c r="J123" s="20"/>
      <c r="K123" s="20"/>
      <c r="L123" s="20"/>
    </row>
    <row r="124" spans="2:12" x14ac:dyDescent="0.15">
      <c r="C124" s="23"/>
      <c r="D124" s="26"/>
      <c r="E124" s="20"/>
      <c r="F124" s="20"/>
      <c r="G124" s="20"/>
      <c r="H124" s="20"/>
      <c r="I124" s="20"/>
      <c r="J124" s="20"/>
      <c r="K124" s="20"/>
      <c r="L124" s="20"/>
    </row>
    <row r="125" spans="2:12" x14ac:dyDescent="0.15">
      <c r="C125" s="23"/>
      <c r="D125" s="26"/>
      <c r="E125" s="20"/>
      <c r="F125" s="20"/>
      <c r="G125" s="20"/>
      <c r="H125" s="20"/>
      <c r="I125" s="20"/>
      <c r="J125" s="20"/>
      <c r="K125" s="20"/>
      <c r="L125" s="20"/>
    </row>
    <row r="126" spans="2:12" x14ac:dyDescent="0.15">
      <c r="C126" s="23"/>
      <c r="D126" s="26"/>
      <c r="E126" s="20"/>
      <c r="F126" s="20"/>
      <c r="G126" s="20"/>
      <c r="H126" s="20"/>
      <c r="I126" s="20"/>
      <c r="J126" s="20"/>
      <c r="K126" s="20"/>
      <c r="L126" s="20"/>
    </row>
    <row r="127" spans="2:12" x14ac:dyDescent="0.15">
      <c r="C127" s="23"/>
      <c r="D127" s="26"/>
      <c r="E127" s="20"/>
      <c r="F127" s="20"/>
      <c r="G127" s="20"/>
      <c r="H127" s="20"/>
      <c r="I127" s="20"/>
      <c r="J127" s="20"/>
      <c r="K127" s="20"/>
      <c r="L127" s="20"/>
    </row>
    <row r="128" spans="2:12" x14ac:dyDescent="0.15">
      <c r="C128" s="23"/>
      <c r="D128" s="26"/>
      <c r="E128" s="20"/>
      <c r="F128" s="20"/>
      <c r="G128" s="20"/>
      <c r="H128" s="20"/>
      <c r="I128" s="20"/>
      <c r="J128" s="20"/>
      <c r="K128" s="20"/>
      <c r="L128" s="20"/>
    </row>
    <row r="129" spans="3:12" x14ac:dyDescent="0.15">
      <c r="C129" s="23"/>
      <c r="D129" s="26"/>
      <c r="E129" s="20"/>
      <c r="F129" s="20"/>
      <c r="G129" s="20"/>
      <c r="H129" s="20"/>
      <c r="I129" s="20"/>
      <c r="J129" s="20"/>
      <c r="K129" s="20"/>
      <c r="L129" s="20"/>
    </row>
    <row r="130" spans="3:12" x14ac:dyDescent="0.15">
      <c r="C130" s="23"/>
      <c r="D130" s="26"/>
      <c r="E130" s="20"/>
      <c r="F130" s="20"/>
      <c r="G130" s="20"/>
      <c r="H130" s="20"/>
      <c r="I130" s="20"/>
      <c r="J130" s="20"/>
      <c r="K130" s="20"/>
      <c r="L130" s="20"/>
    </row>
    <row r="131" spans="3:12" x14ac:dyDescent="0.15">
      <c r="C131" s="23"/>
      <c r="D131" s="26"/>
      <c r="E131" s="20"/>
      <c r="F131" s="20"/>
      <c r="G131" s="20"/>
      <c r="H131" s="20"/>
      <c r="I131" s="20"/>
      <c r="J131" s="20"/>
      <c r="K131" s="20"/>
      <c r="L131" s="20"/>
    </row>
    <row r="132" spans="3:12" x14ac:dyDescent="0.15">
      <c r="C132" s="23"/>
      <c r="D132" s="26"/>
      <c r="E132" s="20"/>
      <c r="F132" s="20"/>
      <c r="G132" s="20"/>
      <c r="H132" s="20"/>
      <c r="I132" s="20"/>
      <c r="J132" s="20"/>
      <c r="K132" s="20"/>
      <c r="L132" s="20"/>
    </row>
    <row r="133" spans="3:12" x14ac:dyDescent="0.15">
      <c r="C133" s="23"/>
      <c r="D133" s="26"/>
      <c r="E133" s="20"/>
      <c r="F133" s="20"/>
      <c r="G133" s="20"/>
      <c r="H133" s="20"/>
      <c r="I133" s="20"/>
      <c r="J133" s="20"/>
      <c r="K133" s="20"/>
      <c r="L133" s="20"/>
    </row>
    <row r="134" spans="3:12" x14ac:dyDescent="0.15">
      <c r="C134" s="23"/>
      <c r="D134" s="26"/>
      <c r="E134" s="20"/>
      <c r="F134" s="20"/>
      <c r="G134" s="20"/>
      <c r="H134" s="20"/>
      <c r="I134" s="20"/>
      <c r="J134" s="20"/>
      <c r="K134" s="20"/>
      <c r="L134" s="20"/>
    </row>
    <row r="135" spans="3:12" x14ac:dyDescent="0.15">
      <c r="C135" s="23"/>
      <c r="D135" s="26"/>
      <c r="E135" s="20"/>
      <c r="F135" s="20"/>
      <c r="G135" s="20"/>
      <c r="H135" s="20"/>
      <c r="I135" s="20"/>
      <c r="J135" s="20"/>
      <c r="K135" s="20"/>
      <c r="L135" s="20"/>
    </row>
    <row r="136" spans="3:12" x14ac:dyDescent="0.15">
      <c r="C136" s="23"/>
      <c r="D136" s="26"/>
      <c r="E136" s="20"/>
      <c r="F136" s="20"/>
      <c r="G136" s="20"/>
      <c r="H136" s="20"/>
      <c r="I136" s="20"/>
      <c r="J136" s="20"/>
      <c r="K136" s="20"/>
      <c r="L136" s="20"/>
    </row>
    <row r="137" spans="3:12" x14ac:dyDescent="0.15">
      <c r="C137" s="23"/>
      <c r="D137" s="26"/>
      <c r="E137" s="20"/>
      <c r="F137" s="20"/>
      <c r="G137" s="20"/>
      <c r="H137" s="20"/>
      <c r="I137" s="20"/>
      <c r="J137" s="20"/>
      <c r="K137" s="20"/>
      <c r="L137" s="20"/>
    </row>
    <row r="138" spans="3:12" x14ac:dyDescent="0.15">
      <c r="C138" s="23"/>
      <c r="D138" s="26"/>
      <c r="E138" s="20"/>
      <c r="F138" s="20"/>
      <c r="G138" s="20"/>
      <c r="H138" s="20"/>
      <c r="I138" s="20"/>
      <c r="J138" s="20"/>
      <c r="K138" s="20"/>
      <c r="L138" s="20"/>
    </row>
    <row r="139" spans="3:12" x14ac:dyDescent="0.15">
      <c r="C139" s="23"/>
      <c r="D139" s="26"/>
      <c r="E139" s="20"/>
      <c r="F139" s="20"/>
      <c r="G139" s="20"/>
      <c r="H139" s="20"/>
      <c r="I139" s="20"/>
      <c r="J139" s="20"/>
      <c r="K139" s="20"/>
      <c r="L139" s="20"/>
    </row>
    <row r="140" spans="3:12" x14ac:dyDescent="0.15">
      <c r="C140" s="23"/>
      <c r="D140" s="26"/>
      <c r="E140" s="20"/>
      <c r="F140" s="20"/>
      <c r="G140" s="20"/>
      <c r="H140" s="20"/>
      <c r="I140" s="20"/>
      <c r="J140" s="20"/>
      <c r="K140" s="20"/>
      <c r="L140" s="20"/>
    </row>
    <row r="141" spans="3:12" x14ac:dyDescent="0.15">
      <c r="C141" s="23"/>
      <c r="D141" s="26"/>
      <c r="E141" s="20"/>
      <c r="F141" s="20"/>
      <c r="G141" s="20"/>
      <c r="H141" s="20"/>
      <c r="I141" s="20"/>
      <c r="J141" s="20"/>
      <c r="K141" s="20"/>
      <c r="L141" s="20"/>
    </row>
    <row r="142" spans="3:12" x14ac:dyDescent="0.15">
      <c r="C142" s="23"/>
      <c r="D142" s="26"/>
      <c r="E142" s="20"/>
      <c r="F142" s="20"/>
      <c r="G142" s="20"/>
      <c r="H142" s="20"/>
      <c r="I142" s="20"/>
      <c r="J142" s="20"/>
      <c r="K142" s="20"/>
      <c r="L142" s="20"/>
    </row>
    <row r="143" spans="3:12" x14ac:dyDescent="0.15">
      <c r="C143" s="23"/>
      <c r="D143" s="26"/>
      <c r="E143" s="20"/>
      <c r="F143" s="20"/>
      <c r="G143" s="20"/>
      <c r="H143" s="20"/>
      <c r="I143" s="20"/>
      <c r="J143" s="20"/>
      <c r="K143" s="20"/>
      <c r="L143" s="20"/>
    </row>
    <row r="144" spans="3:12" x14ac:dyDescent="0.15">
      <c r="C144" s="23"/>
      <c r="D144" s="26"/>
      <c r="E144" s="20"/>
      <c r="F144" s="20"/>
      <c r="G144" s="20"/>
      <c r="H144" s="20"/>
      <c r="I144" s="20"/>
      <c r="J144" s="20"/>
      <c r="K144" s="20"/>
      <c r="L144" s="20"/>
    </row>
    <row r="145" spans="2:12" x14ac:dyDescent="0.15">
      <c r="C145" s="23"/>
      <c r="D145" s="26"/>
      <c r="E145" s="20"/>
      <c r="F145" s="20"/>
      <c r="G145" s="20"/>
      <c r="H145" s="20"/>
      <c r="I145" s="20"/>
      <c r="J145" s="20"/>
      <c r="K145" s="20"/>
      <c r="L145" s="20"/>
    </row>
    <row r="146" spans="2:12" x14ac:dyDescent="0.15">
      <c r="C146" s="23"/>
      <c r="D146" s="26"/>
      <c r="E146" s="20"/>
      <c r="F146" s="20"/>
      <c r="G146" s="20"/>
      <c r="H146" s="20"/>
      <c r="I146" s="20"/>
      <c r="J146" s="20"/>
      <c r="K146" s="20"/>
      <c r="L146" s="20"/>
    </row>
    <row r="147" spans="2:12" x14ac:dyDescent="0.15">
      <c r="B147" s="2" t="s">
        <v>152</v>
      </c>
      <c r="E147" s="2" t="s">
        <v>151</v>
      </c>
      <c r="F147" s="2" t="s">
        <v>76</v>
      </c>
    </row>
    <row r="148" spans="2:12" x14ac:dyDescent="0.15">
      <c r="B148" s="2" t="s">
        <v>150</v>
      </c>
      <c r="E148" s="2" t="s">
        <v>149</v>
      </c>
      <c r="F148" s="2"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52E43-755A-3C42-8630-F7ED52BFD9FB}">
  <sheetPr>
    <tabColor theme="9" tint="-0.249977111117893"/>
  </sheetPr>
  <dimension ref="A1:BT79"/>
  <sheetViews>
    <sheetView topLeftCell="AP49" zoomScale="115" zoomScaleNormal="115" workbookViewId="0">
      <selection activeCell="P2" sqref="P2"/>
    </sheetView>
  </sheetViews>
  <sheetFormatPr baseColWidth="10" defaultColWidth="9.1640625" defaultRowHeight="14" x14ac:dyDescent="0.2"/>
  <cols>
    <col min="1" max="1" width="23.1640625" style="36" customWidth="1"/>
    <col min="2" max="2" width="15.1640625" style="36" customWidth="1"/>
    <col min="3" max="3" width="14.33203125" style="36" customWidth="1"/>
    <col min="4" max="4" width="13.6640625" style="36" customWidth="1"/>
    <col min="5" max="5" width="28.1640625" style="36" customWidth="1"/>
    <col min="6" max="6" width="13.5" style="36" bestFit="1" customWidth="1"/>
    <col min="7" max="7" width="16" style="36" bestFit="1" customWidth="1"/>
    <col min="8" max="8" width="13.5" style="36" customWidth="1"/>
    <col min="9" max="9" width="11.33203125" style="36" customWidth="1"/>
    <col min="10" max="10" width="10.83203125" style="36" bestFit="1" customWidth="1"/>
    <col min="11" max="11" width="9.1640625" style="36"/>
    <col min="12" max="12" width="14.6640625" style="36" customWidth="1"/>
    <col min="13" max="13" width="13.6640625" style="36" customWidth="1"/>
    <col min="14" max="14" width="14.6640625" style="36" customWidth="1"/>
    <col min="15" max="15" width="18.6640625" style="36" customWidth="1"/>
    <col min="16" max="19" width="9.5" style="36" bestFit="1" customWidth="1"/>
    <col min="20" max="20" width="15.1640625" style="36" customWidth="1"/>
    <col min="21" max="23" width="12.1640625" style="36" bestFit="1" customWidth="1"/>
    <col min="24" max="25" width="14.83203125" style="36" bestFit="1" customWidth="1"/>
    <col min="26" max="37" width="14.83203125" style="36" customWidth="1"/>
    <col min="38" max="40" width="17.1640625" style="36" customWidth="1"/>
    <col min="41" max="41" width="19.5" style="36" customWidth="1"/>
    <col min="42" max="42" width="9.1640625" style="36"/>
    <col min="43" max="43" width="1.5" style="38" customWidth="1"/>
    <col min="44" max="48" width="9.1640625" style="36"/>
    <col min="49" max="49" width="1.6640625" style="38" customWidth="1"/>
    <col min="50" max="16384" width="9.1640625" style="36"/>
  </cols>
  <sheetData>
    <row r="1" spans="1:49" x14ac:dyDescent="0.2">
      <c r="B1" s="37" t="str">
        <f>C1&amp;"_"&amp;D1</f>
        <v>All_Q1</v>
      </c>
      <c r="C1" s="37" t="str">
        <f>SAP_Leadsheet!C8</f>
        <v>All</v>
      </c>
      <c r="D1" s="37" t="str">
        <f>SAP_Leadsheet!C11</f>
        <v>Q1</v>
      </c>
    </row>
    <row r="2" spans="1:49" x14ac:dyDescent="0.2">
      <c r="B2" s="39" t="s">
        <v>154</v>
      </c>
      <c r="C2" s="39" t="s">
        <v>155</v>
      </c>
      <c r="F2" s="39" t="s">
        <v>156</v>
      </c>
      <c r="G2" s="39" t="s">
        <v>157</v>
      </c>
      <c r="H2" s="39" t="s">
        <v>158</v>
      </c>
      <c r="I2" s="39" t="s">
        <v>159</v>
      </c>
      <c r="J2" s="39" t="s">
        <v>160</v>
      </c>
    </row>
    <row r="3" spans="1:49" x14ac:dyDescent="0.2">
      <c r="A3" s="26" t="s">
        <v>161</v>
      </c>
      <c r="B3" s="26" t="s">
        <v>162</v>
      </c>
      <c r="C3" s="36">
        <f t="shared" ref="C3:C18" si="0">INDEX($E$44:$AJ$53,MATCH($B$1,$E$44:$E$53,0),MATCH($B3,$E$44:$AJ$44,0))</f>
        <v>0.63924179697927397</v>
      </c>
      <c r="E3" s="26" t="s">
        <v>163</v>
      </c>
      <c r="F3" s="36">
        <f t="shared" ref="F3:J8" si="1">INDEX($E$44:$AJ$53,MATCH(F$2,$E$44:$E$53,0),MATCH($E3,$E$44:$AJ$44,0))</f>
        <v>1.0580627060031054</v>
      </c>
      <c r="G3" s="36">
        <f t="shared" si="1"/>
        <v>1.6779287845849005</v>
      </c>
      <c r="H3" s="36">
        <f t="shared" si="1"/>
        <v>0.96575730150959671</v>
      </c>
      <c r="I3" s="36">
        <f t="shared" si="1"/>
        <v>0.43001420792522527</v>
      </c>
      <c r="J3" s="36">
        <f t="shared" si="1"/>
        <v>0.52334754847496812</v>
      </c>
    </row>
    <row r="4" spans="1:49" x14ac:dyDescent="0.2">
      <c r="A4" s="26" t="s">
        <v>164</v>
      </c>
      <c r="B4" s="26" t="s">
        <v>163</v>
      </c>
      <c r="C4" s="36">
        <f t="shared" si="0"/>
        <v>1.0580627060031054</v>
      </c>
      <c r="E4" s="26" t="s">
        <v>165</v>
      </c>
      <c r="F4" s="36">
        <f t="shared" si="1"/>
        <v>0.47795380788486125</v>
      </c>
      <c r="G4" s="36">
        <f t="shared" si="1"/>
        <v>0.55000000000000004</v>
      </c>
      <c r="H4" s="36">
        <f t="shared" si="1"/>
        <v>0.39</v>
      </c>
      <c r="I4" s="36">
        <f t="shared" si="1"/>
        <v>0.4</v>
      </c>
      <c r="J4" s="36">
        <f t="shared" si="1"/>
        <v>0.39</v>
      </c>
    </row>
    <row r="5" spans="1:49" x14ac:dyDescent="0.2">
      <c r="A5" s="26" t="s">
        <v>47</v>
      </c>
      <c r="B5" s="26" t="s">
        <v>166</v>
      </c>
      <c r="C5" s="36">
        <f t="shared" si="0"/>
        <v>0.69849828670814962</v>
      </c>
      <c r="E5" s="26" t="s">
        <v>167</v>
      </c>
      <c r="F5" s="36">
        <f t="shared" si="1"/>
        <v>6.9938802180514487E-2</v>
      </c>
      <c r="G5" s="36">
        <f t="shared" si="1"/>
        <v>6.9920143548569846E-2</v>
      </c>
      <c r="H5" s="36">
        <f t="shared" si="1"/>
        <v>6.9959036386607817E-2</v>
      </c>
      <c r="I5" s="36">
        <f t="shared" si="1"/>
        <v>6.9955070057186583E-2</v>
      </c>
      <c r="J5" s="36">
        <f t="shared" si="1"/>
        <v>6.9963268562629383E-2</v>
      </c>
    </row>
    <row r="6" spans="1:49" x14ac:dyDescent="0.2">
      <c r="A6" s="26" t="s">
        <v>168</v>
      </c>
      <c r="B6" s="26" t="s">
        <v>169</v>
      </c>
      <c r="C6" s="36">
        <f t="shared" si="0"/>
        <v>0.36991534910745338</v>
      </c>
      <c r="E6" s="26" t="s">
        <v>170</v>
      </c>
      <c r="F6" s="36">
        <f t="shared" si="1"/>
        <v>2.75E-2</v>
      </c>
      <c r="G6" s="36">
        <f t="shared" si="1"/>
        <v>0.02</v>
      </c>
      <c r="H6" s="36">
        <f t="shared" si="1"/>
        <v>0.03</v>
      </c>
      <c r="I6" s="36">
        <f t="shared" si="1"/>
        <v>0.03</v>
      </c>
      <c r="J6" s="36">
        <f t="shared" si="1"/>
        <v>0.03</v>
      </c>
    </row>
    <row r="7" spans="1:49" x14ac:dyDescent="0.2">
      <c r="A7" s="26" t="s">
        <v>165</v>
      </c>
      <c r="B7" s="26" t="s">
        <v>165</v>
      </c>
      <c r="C7" s="36">
        <f t="shared" si="0"/>
        <v>0.47795380788486125</v>
      </c>
      <c r="E7" s="26" t="s">
        <v>166</v>
      </c>
      <c r="F7" s="36">
        <f t="shared" si="1"/>
        <v>0.69849828670814962</v>
      </c>
      <c r="G7" s="36">
        <f t="shared" si="1"/>
        <v>0.77837591976948739</v>
      </c>
      <c r="H7" s="36">
        <f t="shared" si="1"/>
        <v>0.68524608591590574</v>
      </c>
      <c r="I7" s="36">
        <f t="shared" si="1"/>
        <v>0.71313914224052899</v>
      </c>
      <c r="J7" s="36">
        <f t="shared" si="1"/>
        <v>0.72326940056985611</v>
      </c>
    </row>
    <row r="8" spans="1:49" x14ac:dyDescent="0.2">
      <c r="A8" s="26" t="s">
        <v>167</v>
      </c>
      <c r="B8" s="26" t="s">
        <v>167</v>
      </c>
      <c r="C8" s="36">
        <f t="shared" si="0"/>
        <v>6.9938802180514487E-2</v>
      </c>
      <c r="E8" s="26" t="s">
        <v>162</v>
      </c>
      <c r="F8" s="36">
        <f t="shared" si="1"/>
        <v>0.63924179697927397</v>
      </c>
      <c r="G8" s="36">
        <f t="shared" si="1"/>
        <v>0.73403333333333343</v>
      </c>
      <c r="H8" s="36">
        <f t="shared" si="1"/>
        <v>0.67973333333333341</v>
      </c>
      <c r="I8" s="36">
        <f t="shared" si="1"/>
        <v>0.76776666666666671</v>
      </c>
      <c r="J8" s="36">
        <f t="shared" si="1"/>
        <v>0.51063333333333327</v>
      </c>
    </row>
    <row r="9" spans="1:49" x14ac:dyDescent="0.2">
      <c r="A9" s="26" t="s">
        <v>170</v>
      </c>
      <c r="B9" s="26" t="s">
        <v>170</v>
      </c>
      <c r="C9" s="36">
        <f t="shared" si="0"/>
        <v>2.75E-2</v>
      </c>
      <c r="E9" s="36" t="s">
        <v>171</v>
      </c>
      <c r="F9" s="36">
        <f>F8-F18*3</f>
        <v>0.60615117437385002</v>
      </c>
      <c r="G9" s="36">
        <f>G8-G18*3</f>
        <v>0.68223166666666679</v>
      </c>
      <c r="H9" s="36">
        <f>H8-H18*3</f>
        <v>0.64317708333333345</v>
      </c>
      <c r="I9" s="36">
        <f>I8-I18*3</f>
        <v>0.71592500000000003</v>
      </c>
      <c r="J9" s="36">
        <f>J8-J18*3</f>
        <v>0.49795833333333328</v>
      </c>
    </row>
    <row r="10" spans="1:49" x14ac:dyDescent="0.2">
      <c r="A10" s="26" t="s">
        <v>172</v>
      </c>
      <c r="B10" s="26" t="s">
        <v>172</v>
      </c>
      <c r="C10" s="36">
        <f t="shared" si="0"/>
        <v>7.2785592680305489E-2</v>
      </c>
      <c r="E10" s="36" t="s">
        <v>173</v>
      </c>
      <c r="F10" s="36">
        <f>SUM(F11:F13)</f>
        <v>0.34727684926349278</v>
      </c>
      <c r="G10" s="36">
        <f>SUM(G11:G13)</f>
        <v>0.59915943604102517</v>
      </c>
      <c r="H10" s="36">
        <f>SUM(H11:H13)</f>
        <v>1.7235754424568508E-2</v>
      </c>
      <c r="I10" s="36">
        <f>SUM(I11:I13)</f>
        <v>6.2170491894778218E-2</v>
      </c>
      <c r="J10" s="36">
        <f>SUM(J11:J13)</f>
        <v>0</v>
      </c>
    </row>
    <row r="11" spans="1:49" s="26" customFormat="1" x14ac:dyDescent="0.2">
      <c r="A11" s="26" t="s">
        <v>174</v>
      </c>
      <c r="B11" s="26" t="s">
        <v>175</v>
      </c>
      <c r="C11" s="36">
        <f t="shared" si="0"/>
        <v>4.509900251640598E-3</v>
      </c>
      <c r="E11" s="26" t="s">
        <v>176</v>
      </c>
      <c r="F11" s="36">
        <f t="shared" ref="F11:J13" si="2">INDEX($E$44:$AJ$53,MATCH(F$2,$E$44:$E$53,0),MATCH($E11,$E$44:$AJ$44,0))</f>
        <v>0.2961692071002906</v>
      </c>
      <c r="G11" s="36">
        <f t="shared" si="2"/>
        <v>0.52936116188874316</v>
      </c>
      <c r="H11" s="36">
        <f t="shared" si="2"/>
        <v>0</v>
      </c>
      <c r="I11" s="36">
        <f t="shared" si="2"/>
        <v>0</v>
      </c>
      <c r="J11" s="36">
        <f t="shared" si="2"/>
        <v>0</v>
      </c>
      <c r="AQ11" s="40"/>
      <c r="AW11" s="40"/>
    </row>
    <row r="12" spans="1:49" x14ac:dyDescent="0.2">
      <c r="A12" s="26" t="s">
        <v>177</v>
      </c>
      <c r="B12" s="26" t="s">
        <v>178</v>
      </c>
      <c r="C12" s="36">
        <f t="shared" si="0"/>
        <v>0</v>
      </c>
      <c r="E12" s="36" t="s">
        <v>64</v>
      </c>
      <c r="F12" s="36">
        <f t="shared" si="2"/>
        <v>4.8513719612447742E-2</v>
      </c>
      <c r="G12" s="36">
        <f t="shared" si="2"/>
        <v>6.6716329658571619E-2</v>
      </c>
      <c r="H12" s="36">
        <f t="shared" si="2"/>
        <v>1.2915199056763374E-2</v>
      </c>
      <c r="I12" s="36">
        <f t="shared" si="2"/>
        <v>6.2170491894778218E-2</v>
      </c>
      <c r="J12" s="36">
        <f t="shared" si="2"/>
        <v>0</v>
      </c>
    </row>
    <row r="13" spans="1:49" x14ac:dyDescent="0.2">
      <c r="A13" s="26" t="s">
        <v>179</v>
      </c>
      <c r="B13" s="26" t="s">
        <v>180</v>
      </c>
      <c r="C13" s="36">
        <f t="shared" si="0"/>
        <v>6.5146706455260092E-2</v>
      </c>
      <c r="E13" s="36" t="s">
        <v>181</v>
      </c>
      <c r="F13" s="36">
        <f t="shared" si="2"/>
        <v>2.5939225507544067E-3</v>
      </c>
      <c r="G13" s="36">
        <f t="shared" si="2"/>
        <v>3.0819444937103257E-3</v>
      </c>
      <c r="H13" s="36">
        <f t="shared" si="2"/>
        <v>4.3205553678051338E-3</v>
      </c>
      <c r="I13" s="36">
        <f t="shared" si="2"/>
        <v>0</v>
      </c>
      <c r="J13" s="36">
        <f t="shared" si="2"/>
        <v>0</v>
      </c>
    </row>
    <row r="14" spans="1:49" x14ac:dyDescent="0.2">
      <c r="A14" s="26" t="s">
        <v>110</v>
      </c>
      <c r="B14" s="26" t="s">
        <v>110</v>
      </c>
      <c r="C14" s="36">
        <f t="shared" si="0"/>
        <v>0.26700000000000002</v>
      </c>
    </row>
    <row r="15" spans="1:49" x14ac:dyDescent="0.2">
      <c r="A15" s="26" t="s">
        <v>182</v>
      </c>
      <c r="B15" s="26" t="s">
        <v>182</v>
      </c>
      <c r="C15" s="36">
        <f t="shared" si="0"/>
        <v>0.79500000000000004</v>
      </c>
    </row>
    <row r="16" spans="1:49" x14ac:dyDescent="0.2">
      <c r="A16" s="26" t="s">
        <v>183</v>
      </c>
      <c r="B16" s="26" t="s">
        <v>184</v>
      </c>
      <c r="C16" s="36">
        <f t="shared" si="0"/>
        <v>2.6777105415378469E-3</v>
      </c>
    </row>
    <row r="17" spans="1:10" x14ac:dyDescent="0.2">
      <c r="A17" s="26" t="s">
        <v>185</v>
      </c>
      <c r="B17" s="26" t="s">
        <v>186</v>
      </c>
      <c r="C17" s="36">
        <f t="shared" si="0"/>
        <v>4.9936505100302737E-3</v>
      </c>
      <c r="E17" s="26" t="s">
        <v>187</v>
      </c>
      <c r="F17" s="39" t="s">
        <v>156</v>
      </c>
      <c r="G17" s="39" t="s">
        <v>157</v>
      </c>
      <c r="H17" s="39" t="s">
        <v>158</v>
      </c>
      <c r="I17" s="39" t="s">
        <v>159</v>
      </c>
      <c r="J17" s="39" t="s">
        <v>160</v>
      </c>
    </row>
    <row r="18" spans="1:10" x14ac:dyDescent="0.2">
      <c r="A18" s="26" t="s">
        <v>188</v>
      </c>
      <c r="B18" s="26" t="s">
        <v>125</v>
      </c>
      <c r="C18" s="36">
        <f t="shared" si="0"/>
        <v>3.7145493826400196E-3</v>
      </c>
      <c r="E18" s="41" t="s">
        <v>189</v>
      </c>
      <c r="F18" s="42">
        <f>INDEX($E$44:$L$49,MATCH(F$17,$E$44:$E$49,0),MATCH($E18,$E$44:$L$44,0))</f>
        <v>1.1030207535141306E-2</v>
      </c>
      <c r="G18" s="42">
        <f>INDEX($E$44:$L$49,MATCH(G$17,$E$44:$E$49,0),MATCH($E18,$E$44:$L$44,0))</f>
        <v>1.7267222222222222E-2</v>
      </c>
      <c r="H18" s="42">
        <f>INDEX($E$44:$L$49,MATCH(H$17,$E$44:$E$49,0),MATCH($E18,$E$44:$L$44,0))</f>
        <v>1.2185416666666667E-2</v>
      </c>
      <c r="I18" s="42">
        <f>INDEX($E$44:$L$49,MATCH(I$17,$E$44:$E$49,0),MATCH($E18,$E$44:$L$44,0))</f>
        <v>1.7280555555555559E-2</v>
      </c>
      <c r="J18" s="42">
        <f>INDEX($E$44:$L$49,MATCH(J$17,$E$44:$E$49,0),MATCH($E18,$E$44:$L$44,0))</f>
        <v>4.2250000000000005E-3</v>
      </c>
    </row>
    <row r="19" spans="1:10" x14ac:dyDescent="0.2">
      <c r="A19" s="26" t="s">
        <v>190</v>
      </c>
      <c r="B19" s="26" t="s">
        <v>191</v>
      </c>
      <c r="C19" s="36">
        <f>INDEX($AR$44:$AV$48,MATCH($B19,$AR$44:$AR$48,0),MATCH($D$1,$AR$44:$AV$44,0))</f>
        <v>2E-3</v>
      </c>
    </row>
    <row r="20" spans="1:10" x14ac:dyDescent="0.2">
      <c r="A20" s="26" t="s">
        <v>192</v>
      </c>
      <c r="B20" s="26" t="s">
        <v>193</v>
      </c>
      <c r="C20" s="36">
        <f>INDEX($AR$44:$AV$48,MATCH($B20,$AR$44:$AR$48,0),MATCH($D$1,$AR$44:$AV$44,0))</f>
        <v>6.3414272830185836E-4</v>
      </c>
      <c r="F20" s="39" t="s">
        <v>156</v>
      </c>
      <c r="G20" s="39" t="s">
        <v>157</v>
      </c>
      <c r="H20" s="39" t="s">
        <v>158</v>
      </c>
      <c r="I20" s="39" t="s">
        <v>159</v>
      </c>
      <c r="J20" s="39" t="s">
        <v>160</v>
      </c>
    </row>
    <row r="21" spans="1:10" x14ac:dyDescent="0.2">
      <c r="A21" s="26" t="s">
        <v>194</v>
      </c>
      <c r="B21" s="26" t="s">
        <v>195</v>
      </c>
      <c r="C21" s="36">
        <f>INDEX($AR$44:$AV$48,MATCH($B21,$AR$44:$AR$48,0),MATCH($D$1,$AR$44:$AV$44,0))</f>
        <v>7.4685949857057989E-4</v>
      </c>
      <c r="E21" s="36" t="s">
        <v>196</v>
      </c>
      <c r="F21" s="36">
        <f t="shared" ref="F21:J25" si="3">SUMIFS($BG:$BG,$BA:$BA,$E21,$AY:$AY,F$20)</f>
        <v>4.7889978811121323E-2</v>
      </c>
      <c r="G21" s="36">
        <f t="shared" si="3"/>
        <v>3.5199152444852597E-2</v>
      </c>
      <c r="H21" s="36">
        <f t="shared" si="3"/>
        <v>4.9600000000000005E-2</v>
      </c>
      <c r="I21" s="36">
        <f t="shared" si="3"/>
        <v>6.08E-2</v>
      </c>
      <c r="J21" s="36">
        <f t="shared" si="3"/>
        <v>7.3999999999999996E-2</v>
      </c>
    </row>
    <row r="22" spans="1:10" x14ac:dyDescent="0.2">
      <c r="A22" s="26" t="s">
        <v>197</v>
      </c>
      <c r="B22" s="26" t="s">
        <v>198</v>
      </c>
      <c r="C22" s="36">
        <f>INDEX($AR$44:$AV$48,MATCH($B22,$AR$44:$AR$48,0),MATCH($D$1,$AR$44:$AV$44,0))</f>
        <v>9.8977289121595269E-4</v>
      </c>
      <c r="E22" s="36" t="s">
        <v>199</v>
      </c>
      <c r="F22" s="36">
        <f t="shared" si="3"/>
        <v>0.857170216210414</v>
      </c>
      <c r="G22" s="36">
        <f t="shared" si="3"/>
        <v>0.82375770732770925</v>
      </c>
      <c r="H22" s="36">
        <f t="shared" si="3"/>
        <v>0.87799999999999989</v>
      </c>
      <c r="I22" s="36">
        <f t="shared" si="3"/>
        <v>0.874</v>
      </c>
      <c r="J22" s="36">
        <f t="shared" si="3"/>
        <v>0.81892315751394662</v>
      </c>
    </row>
    <row r="23" spans="1:10" x14ac:dyDescent="0.2">
      <c r="A23" s="26" t="s">
        <v>92</v>
      </c>
      <c r="B23" s="26" t="s">
        <v>92</v>
      </c>
      <c r="C23" s="36">
        <f>INDEX($E$44:$AO$53,MATCH($B$1,$E$44:$E$53,0),MATCH($B23,$E$44:$AO$44,0))</f>
        <v>0.33230274855319947</v>
      </c>
      <c r="E23" s="36" t="s">
        <v>200</v>
      </c>
      <c r="F23" s="36">
        <f t="shared" si="3"/>
        <v>0.94435757930997022</v>
      </c>
      <c r="G23" s="36">
        <f t="shared" si="3"/>
        <v>0.95445681047178843</v>
      </c>
      <c r="H23" s="36">
        <f t="shared" si="3"/>
        <v>0.96281673107469545</v>
      </c>
      <c r="I23" s="36">
        <f t="shared" si="3"/>
        <v>0.93599999999999994</v>
      </c>
      <c r="J23" s="36">
        <f t="shared" si="3"/>
        <v>0.92415677569339694</v>
      </c>
    </row>
    <row r="24" spans="1:10" x14ac:dyDescent="0.2">
      <c r="A24" s="26" t="s">
        <v>95</v>
      </c>
      <c r="B24" s="26" t="s">
        <v>95</v>
      </c>
      <c r="C24" s="36">
        <f>INDEX($E$44:$AO$53,MATCH($B$1,$E$44:$E$53,0),MATCH($B24,$E$44:$AO$44,0))</f>
        <v>0.33230274855319947</v>
      </c>
      <c r="E24" s="36" t="s">
        <v>201</v>
      </c>
      <c r="F24" s="36">
        <f t="shared" si="3"/>
        <v>0.96426366104884953</v>
      </c>
      <c r="G24" s="36">
        <f t="shared" si="3"/>
        <v>0.96662102780613923</v>
      </c>
      <c r="H24" s="36">
        <f t="shared" si="3"/>
        <v>0.98180701508863988</v>
      </c>
      <c r="I24" s="36">
        <f t="shared" si="3"/>
        <v>0.95463696856896729</v>
      </c>
      <c r="J24" s="36">
        <f t="shared" si="3"/>
        <v>0.95398963273165127</v>
      </c>
    </row>
    <row r="25" spans="1:10" x14ac:dyDescent="0.2">
      <c r="A25" s="26" t="s">
        <v>97</v>
      </c>
      <c r="B25" s="26" t="s">
        <v>97</v>
      </c>
      <c r="C25" s="36">
        <f>INDEX($E$44:$AO$53,MATCH($B$1,$E$44:$E$53,0),MATCH($B25,$E$44:$AO$44,0))</f>
        <v>0.33230274855319947</v>
      </c>
      <c r="E25" s="36" t="s">
        <v>202</v>
      </c>
      <c r="F25" s="36">
        <f t="shared" si="3"/>
        <v>0.98262622774126118</v>
      </c>
      <c r="G25" s="36">
        <f t="shared" si="3"/>
        <v>0.98835349644694137</v>
      </c>
      <c r="H25" s="36">
        <f t="shared" si="3"/>
        <v>0.988962459915253</v>
      </c>
      <c r="I25" s="36">
        <f t="shared" si="3"/>
        <v>0.964534273583736</v>
      </c>
      <c r="J25" s="36">
        <f t="shared" si="3"/>
        <v>0.98865468101911402</v>
      </c>
    </row>
    <row r="26" spans="1:10" x14ac:dyDescent="0.2">
      <c r="A26" s="26" t="s">
        <v>203</v>
      </c>
      <c r="B26" s="26" t="s">
        <v>203</v>
      </c>
      <c r="C26" s="36">
        <f>INDEX($E$44:$AO$53,MATCH($B$1,$E$44:$E$53,0),MATCH($B26,$E$44:$AO$44,0))</f>
        <v>0</v>
      </c>
    </row>
    <row r="27" spans="1:10" x14ac:dyDescent="0.2">
      <c r="A27" s="43" t="s">
        <v>81</v>
      </c>
      <c r="B27" s="43" t="s">
        <v>81</v>
      </c>
      <c r="C27" s="36">
        <f>INDEX($E$44:$AO$53,MATCH($B$1,$E$44:$E$53,0),MATCH($B27,$E$44:$AO$44,0))</f>
        <v>3.1770111639140779E-2</v>
      </c>
    </row>
    <row r="28" spans="1:10" x14ac:dyDescent="0.2">
      <c r="A28" s="26"/>
      <c r="B28" s="26"/>
    </row>
    <row r="29" spans="1:10" ht="15" x14ac:dyDescent="0.2">
      <c r="A29" s="44" t="s">
        <v>33</v>
      </c>
      <c r="B29" s="44"/>
      <c r="C29" s="44"/>
      <c r="D29" s="44"/>
      <c r="E29" s="44"/>
    </row>
    <row r="30" spans="1:10" x14ac:dyDescent="0.2">
      <c r="A30" s="41" t="s">
        <v>189</v>
      </c>
      <c r="B30" s="41" t="s">
        <v>204</v>
      </c>
      <c r="C30" s="41" t="s">
        <v>205</v>
      </c>
      <c r="D30" s="41" t="s">
        <v>206</v>
      </c>
      <c r="E30" s="41" t="s">
        <v>207</v>
      </c>
    </row>
    <row r="31" spans="1:10" x14ac:dyDescent="0.2">
      <c r="A31" s="42">
        <f>INDEX($E$44:$L$49,MATCH($B$1,$E$44:$E$49,0),MATCH(A$30,$E$44:$L$44,0))</f>
        <v>1.1030207535141306E-2</v>
      </c>
      <c r="B31" s="42">
        <f>INDEX($E$44:$L$49,MATCH($B$1,$E$44:$E$49,0),MATCH(B$30,$E$44:$L$44,0))</f>
        <v>6.8777617692483703E-3</v>
      </c>
      <c r="C31" s="42">
        <f>INDEX($E$44:$L$49,MATCH($B$1,$E$44:$E$49,0),MATCH(C$30,$E$44:$L$44,0))</f>
        <v>5.4648835230522823E-3</v>
      </c>
      <c r="D31" s="42">
        <f>INDEX($E$44:$L$49,MATCH($B$1,$E$44:$E$49,0),MATCH(D$30,$E$44:$L$44,0))</f>
        <v>4.2795518247340123E-3</v>
      </c>
      <c r="E31" s="42">
        <f>INDEX($E$44:$L$49,MATCH($B$1,$E$44:$E$49,0),MATCH(E$30,$E$44:$L$44,0))</f>
        <v>3.3178930471341951E-3</v>
      </c>
    </row>
    <row r="33" spans="1:72" ht="15" x14ac:dyDescent="0.2">
      <c r="B33" s="45" t="s">
        <v>77</v>
      </c>
      <c r="C33" s="45" t="s">
        <v>37</v>
      </c>
      <c r="D33" s="45" t="s">
        <v>208</v>
      </c>
      <c r="F33" s="46" t="s">
        <v>209</v>
      </c>
      <c r="G33" s="46">
        <v>1</v>
      </c>
      <c r="H33" s="46">
        <v>2</v>
      </c>
      <c r="I33" s="46">
        <v>3</v>
      </c>
      <c r="J33" s="46">
        <v>4</v>
      </c>
      <c r="K33" s="46">
        <v>5</v>
      </c>
    </row>
    <row r="34" spans="1:72" x14ac:dyDescent="0.2">
      <c r="A34" s="23" t="s">
        <v>210</v>
      </c>
      <c r="B34" s="36" cm="1">
        <f t="array" ref="B34:B36">TRANSPOSE(_xlfn.XLOOKUP($B$1,E44:$E$49,AD44:AF49))</f>
        <v>0.2961692071002906</v>
      </c>
      <c r="C34" s="36" cm="1">
        <f t="array" ref="C34:C36">TRANSPOSE(_xlfn.XLOOKUP($B$1,$E$44:$E$49,$AG$44:$AI$49))</f>
        <v>5</v>
      </c>
      <c r="D34" s="36">
        <f>_xlfn.XLOOKUP($B$1,$E$44:$E$49,$AJ$44:$AJ$49)</f>
        <v>7.01749096048149E-2</v>
      </c>
      <c r="F34" s="36" t="s">
        <v>196</v>
      </c>
      <c r="G34" s="47">
        <f t="shared" ref="G34:K40" si="4">SUMIFS(BB:BB,$AY:$AY,$B$1,$BA:$BA,$F34)</f>
        <v>7.2699894055606604E-2</v>
      </c>
      <c r="H34" s="47">
        <f t="shared" si="4"/>
        <v>5.3499999999999999E-2</v>
      </c>
      <c r="I34" s="47">
        <f t="shared" si="4"/>
        <v>4.1500000000000002E-2</v>
      </c>
      <c r="J34" s="47">
        <f t="shared" si="4"/>
        <v>3.7499999999999999E-2</v>
      </c>
      <c r="K34" s="47">
        <f t="shared" si="4"/>
        <v>3.4250000000000003E-2</v>
      </c>
    </row>
    <row r="35" spans="1:72" x14ac:dyDescent="0.2">
      <c r="A35" s="23" t="s">
        <v>211</v>
      </c>
      <c r="B35" s="36">
        <v>4.8513719612447742E-2</v>
      </c>
      <c r="C35" s="36">
        <v>6</v>
      </c>
      <c r="F35" s="36" t="s">
        <v>199</v>
      </c>
      <c r="G35" s="47">
        <f t="shared" si="4"/>
        <v>0.90027608105207002</v>
      </c>
      <c r="H35" s="47">
        <f t="shared" si="4"/>
        <v>0.87807500000000005</v>
      </c>
      <c r="I35" s="47">
        <f t="shared" si="4"/>
        <v>0.84499999999999997</v>
      </c>
      <c r="J35" s="47">
        <f t="shared" si="4"/>
        <v>0.83250000000000002</v>
      </c>
      <c r="K35" s="47">
        <f t="shared" si="4"/>
        <v>0.83</v>
      </c>
    </row>
    <row r="36" spans="1:72" x14ac:dyDescent="0.2">
      <c r="A36" s="23" t="s">
        <v>212</v>
      </c>
      <c r="B36" s="36">
        <v>2.5939225507544067E-3</v>
      </c>
      <c r="C36" s="36">
        <v>3</v>
      </c>
      <c r="F36" s="36" t="s">
        <v>200</v>
      </c>
      <c r="G36" s="47">
        <f t="shared" si="4"/>
        <v>0.96147116547515543</v>
      </c>
      <c r="H36" s="47">
        <f t="shared" si="4"/>
        <v>0.94570418276867385</v>
      </c>
      <c r="I36" s="47">
        <f t="shared" si="4"/>
        <v>0.9382041827686739</v>
      </c>
      <c r="J36" s="47">
        <f t="shared" si="4"/>
        <v>0.9382041827686739</v>
      </c>
      <c r="K36" s="47">
        <f t="shared" si="4"/>
        <v>0.9382041827686739</v>
      </c>
    </row>
    <row r="37" spans="1:72" x14ac:dyDescent="0.2">
      <c r="F37" s="36" t="s">
        <v>201</v>
      </c>
      <c r="G37" s="47">
        <f t="shared" si="4"/>
        <v>0.97863629015560716</v>
      </c>
      <c r="H37" s="47">
        <f t="shared" si="4"/>
        <v>0.96132675377216004</v>
      </c>
      <c r="I37" s="47">
        <f t="shared" si="4"/>
        <v>0.96045175377215997</v>
      </c>
      <c r="J37" s="47">
        <f t="shared" si="4"/>
        <v>0.96045175377215997</v>
      </c>
      <c r="K37" s="47">
        <f t="shared" si="4"/>
        <v>0.96045175377215997</v>
      </c>
    </row>
    <row r="38" spans="1:72" x14ac:dyDescent="0.2">
      <c r="F38" s="36" t="s">
        <v>202</v>
      </c>
      <c r="G38" s="47">
        <f t="shared" si="4"/>
        <v>0.98774367879105252</v>
      </c>
      <c r="H38" s="47">
        <f t="shared" si="4"/>
        <v>0.97616561497881327</v>
      </c>
      <c r="I38" s="47">
        <f t="shared" si="4"/>
        <v>0.97974061497881315</v>
      </c>
      <c r="J38" s="47">
        <f t="shared" si="4"/>
        <v>0.97974061497881315</v>
      </c>
      <c r="K38" s="47">
        <f t="shared" si="4"/>
        <v>0.98974061497881316</v>
      </c>
    </row>
    <row r="39" spans="1:72" x14ac:dyDescent="0.2">
      <c r="F39" s="36" t="s">
        <v>213</v>
      </c>
      <c r="G39" s="47">
        <f t="shared" si="4"/>
        <v>0.99170021103850381</v>
      </c>
      <c r="H39" s="47">
        <f t="shared" si="4"/>
        <v>0.98827646132301228</v>
      </c>
      <c r="I39" s="47">
        <f t="shared" si="4"/>
        <v>0.99110146132301213</v>
      </c>
      <c r="J39" s="47">
        <f t="shared" si="4"/>
        <v>0.99110146132301213</v>
      </c>
      <c r="K39" s="47">
        <f t="shared" si="4"/>
        <v>0.99110146132301213</v>
      </c>
      <c r="AO39" s="48"/>
    </row>
    <row r="40" spans="1:72" x14ac:dyDescent="0.2">
      <c r="F40" s="36" t="s">
        <v>214</v>
      </c>
      <c r="G40" s="47">
        <f t="shared" si="4"/>
        <v>0.99493964663690226</v>
      </c>
      <c r="H40" s="47">
        <f t="shared" si="4"/>
        <v>0.99378870839765321</v>
      </c>
      <c r="I40" s="47">
        <f t="shared" si="4"/>
        <v>0.99378870839765321</v>
      </c>
      <c r="J40" s="47">
        <f t="shared" si="4"/>
        <v>0.99378870839765321</v>
      </c>
      <c r="K40" s="47">
        <f t="shared" si="4"/>
        <v>0.99378870839765321</v>
      </c>
      <c r="AO40" s="48"/>
    </row>
    <row r="41" spans="1:72" x14ac:dyDescent="0.2">
      <c r="AO41" s="48"/>
    </row>
    <row r="42" spans="1:72" x14ac:dyDescent="0.2">
      <c r="AO42" s="48"/>
    </row>
    <row r="43" spans="1:72" ht="15" x14ac:dyDescent="0.2">
      <c r="G43" s="44"/>
      <c r="H43" s="44" t="s">
        <v>33</v>
      </c>
      <c r="I43" s="44"/>
      <c r="J43" s="44"/>
      <c r="K43" s="44"/>
      <c r="L43" s="44"/>
      <c r="M43" s="44"/>
      <c r="N43" s="44"/>
      <c r="O43" s="44"/>
      <c r="P43" s="44"/>
      <c r="Q43" s="44"/>
      <c r="R43" s="44"/>
      <c r="S43" s="44"/>
      <c r="AD43" s="44" t="s">
        <v>77</v>
      </c>
      <c r="AE43" s="44"/>
      <c r="AF43" s="44"/>
      <c r="AG43" s="49" t="s">
        <v>37</v>
      </c>
      <c r="AH43" s="44"/>
      <c r="AI43" s="44"/>
      <c r="AJ43" s="44"/>
      <c r="AK43" s="44"/>
      <c r="AL43" s="26"/>
      <c r="AM43" s="50"/>
      <c r="AN43" s="50"/>
      <c r="AO43" s="48"/>
      <c r="BK43" s="51" t="s">
        <v>215</v>
      </c>
    </row>
    <row r="44" spans="1:72" ht="15" x14ac:dyDescent="0.2">
      <c r="A44" s="52" t="s">
        <v>216</v>
      </c>
      <c r="B44" s="52" t="s">
        <v>217</v>
      </c>
      <c r="C44" s="52" t="s">
        <v>218</v>
      </c>
      <c r="D44" s="52" t="s">
        <v>219</v>
      </c>
      <c r="E44" s="52" t="s">
        <v>220</v>
      </c>
      <c r="F44" s="53" t="s">
        <v>221</v>
      </c>
      <c r="G44" s="53" t="s">
        <v>162</v>
      </c>
      <c r="H44" s="41" t="s">
        <v>189</v>
      </c>
      <c r="I44" s="41" t="s">
        <v>204</v>
      </c>
      <c r="J44" s="41" t="s">
        <v>205</v>
      </c>
      <c r="K44" s="41" t="s">
        <v>206</v>
      </c>
      <c r="L44" s="41" t="s">
        <v>207</v>
      </c>
      <c r="M44" s="53" t="s">
        <v>110</v>
      </c>
      <c r="N44" s="53" t="s">
        <v>182</v>
      </c>
      <c r="O44" s="53" t="s">
        <v>165</v>
      </c>
      <c r="P44" s="53" t="s">
        <v>167</v>
      </c>
      <c r="Q44" s="53" t="s">
        <v>163</v>
      </c>
      <c r="R44" s="53" t="s">
        <v>170</v>
      </c>
      <c r="S44" s="53" t="s">
        <v>172</v>
      </c>
      <c r="T44" s="53" t="s">
        <v>178</v>
      </c>
      <c r="U44" s="53" t="s">
        <v>180</v>
      </c>
      <c r="V44" s="53" t="s">
        <v>186</v>
      </c>
      <c r="W44" s="53" t="s">
        <v>125</v>
      </c>
      <c r="X44" s="53" t="s">
        <v>184</v>
      </c>
      <c r="Y44" s="53" t="s">
        <v>222</v>
      </c>
      <c r="Z44" s="54" t="s">
        <v>175</v>
      </c>
      <c r="AA44" s="53" t="s">
        <v>223</v>
      </c>
      <c r="AB44" s="53" t="s">
        <v>169</v>
      </c>
      <c r="AC44" s="53" t="s">
        <v>166</v>
      </c>
      <c r="AD44" s="55" t="s">
        <v>176</v>
      </c>
      <c r="AE44" s="55" t="s">
        <v>64</v>
      </c>
      <c r="AF44" s="55" t="s">
        <v>181</v>
      </c>
      <c r="AG44" s="55" t="s">
        <v>176</v>
      </c>
      <c r="AH44" s="55" t="s">
        <v>64</v>
      </c>
      <c r="AI44" s="55" t="s">
        <v>181</v>
      </c>
      <c r="AJ44" s="53" t="s">
        <v>208</v>
      </c>
      <c r="AK44" s="53" t="s">
        <v>81</v>
      </c>
      <c r="AL44" s="26" t="s">
        <v>92</v>
      </c>
      <c r="AM44" s="26" t="s">
        <v>95</v>
      </c>
      <c r="AN44" s="26" t="s">
        <v>97</v>
      </c>
      <c r="AO44" s="26" t="s">
        <v>203</v>
      </c>
      <c r="AP44" s="48"/>
      <c r="AR44" s="36" t="s">
        <v>224</v>
      </c>
      <c r="AS44" s="36" t="s">
        <v>225</v>
      </c>
      <c r="AT44" s="36" t="s">
        <v>226</v>
      </c>
      <c r="AU44" s="36" t="s">
        <v>227</v>
      </c>
      <c r="AV44" s="36" t="s">
        <v>228</v>
      </c>
      <c r="AX44" s="46" t="s">
        <v>229</v>
      </c>
      <c r="AY44" s="46" t="s">
        <v>220</v>
      </c>
      <c r="AZ44" s="46" t="s">
        <v>221</v>
      </c>
      <c r="BA44" s="46" t="s">
        <v>209</v>
      </c>
      <c r="BB44" s="46">
        <v>1</v>
      </c>
      <c r="BC44" s="46">
        <v>2</v>
      </c>
      <c r="BD44" s="46">
        <v>3</v>
      </c>
      <c r="BE44" s="46">
        <v>4</v>
      </c>
      <c r="BF44" s="46">
        <v>5</v>
      </c>
      <c r="BG44" s="56" t="s">
        <v>230</v>
      </c>
      <c r="BK44" s="46" t="s">
        <v>229</v>
      </c>
      <c r="BL44" s="46" t="s">
        <v>220</v>
      </c>
      <c r="BM44" s="46" t="s">
        <v>221</v>
      </c>
      <c r="BN44" s="46" t="s">
        <v>209</v>
      </c>
      <c r="BO44" s="46">
        <v>1</v>
      </c>
      <c r="BP44" s="46">
        <v>2</v>
      </c>
      <c r="BQ44" s="46">
        <v>3</v>
      </c>
      <c r="BR44" s="46">
        <v>4</v>
      </c>
      <c r="BS44" s="46">
        <v>5</v>
      </c>
      <c r="BT44" s="56" t="s">
        <v>230</v>
      </c>
    </row>
    <row r="45" spans="1:72" ht="16" x14ac:dyDescent="0.2">
      <c r="A45" s="44" t="s">
        <v>231</v>
      </c>
      <c r="B45" s="44" t="s">
        <v>232</v>
      </c>
      <c r="C45" s="44" t="s">
        <v>233</v>
      </c>
      <c r="D45" s="44" t="s">
        <v>233</v>
      </c>
      <c r="E45" s="44" t="str">
        <f>B45&amp;"_"&amp;F45</f>
        <v>BE_Q1</v>
      </c>
      <c r="F45" s="49" t="s">
        <v>225</v>
      </c>
      <c r="G45" s="57">
        <v>0.76776666666666671</v>
      </c>
      <c r="H45" s="57">
        <v>1.7280555555555559E-2</v>
      </c>
      <c r="I45" s="57">
        <v>1.2E-2</v>
      </c>
      <c r="J45" s="57">
        <v>0.01</v>
      </c>
      <c r="K45" s="57">
        <v>8.0000000000000002E-3</v>
      </c>
      <c r="L45" s="57">
        <v>5.0000000000000001E-3</v>
      </c>
      <c r="M45" s="57">
        <v>0.28899999999999998</v>
      </c>
      <c r="N45" s="57">
        <v>0.79800000000000004</v>
      </c>
      <c r="O45" s="58">
        <v>0.4</v>
      </c>
      <c r="P45" s="58">
        <v>6.9955070057186583E-2</v>
      </c>
      <c r="Q45" s="59">
        <v>0.43001420792522527</v>
      </c>
      <c r="R45" s="60">
        <v>0.03</v>
      </c>
      <c r="S45" s="60">
        <v>0.05</v>
      </c>
      <c r="T45" s="59">
        <v>0</v>
      </c>
      <c r="U45" s="59">
        <v>3.1587183080245024E-2</v>
      </c>
      <c r="V45" s="59">
        <v>3.5566425123550404E-3</v>
      </c>
      <c r="W45" s="59">
        <v>4.715886056680634E-3</v>
      </c>
      <c r="X45" s="59">
        <v>2.7329978564609096E-3</v>
      </c>
      <c r="Y45" s="61">
        <v>0</v>
      </c>
      <c r="Z45" s="61">
        <v>2.1209463876363802E-2</v>
      </c>
      <c r="AA45" s="61">
        <v>0.5</v>
      </c>
      <c r="AB45" s="61">
        <v>0.32408371634074334</v>
      </c>
      <c r="AC45" s="61">
        <v>0.71313914224052899</v>
      </c>
      <c r="AD45" s="61">
        <v>0</v>
      </c>
      <c r="AE45" s="61">
        <v>6.2170491894778218E-2</v>
      </c>
      <c r="AF45" s="61">
        <v>0</v>
      </c>
      <c r="AG45" s="62"/>
      <c r="AH45" s="62">
        <v>2</v>
      </c>
      <c r="AI45" s="62"/>
      <c r="AJ45" s="61"/>
      <c r="AK45" s="61">
        <v>0.04</v>
      </c>
      <c r="AL45" s="61">
        <v>0.5</v>
      </c>
      <c r="AM45" s="61">
        <v>0.5</v>
      </c>
      <c r="AN45" s="61">
        <v>0.5</v>
      </c>
      <c r="AR45" s="36" t="s">
        <v>191</v>
      </c>
      <c r="AS45" s="36">
        <v>2E-3</v>
      </c>
      <c r="AX45" s="36" t="s">
        <v>232</v>
      </c>
      <c r="AY45" s="36" t="str">
        <f t="shared" ref="AY45:AY79" si="5">AX45&amp;"_"&amp;AZ45</f>
        <v>BE_Q1</v>
      </c>
      <c r="AZ45" s="36" t="s">
        <v>225</v>
      </c>
      <c r="BA45" s="36" t="s">
        <v>196</v>
      </c>
      <c r="BB45" s="47">
        <v>8.2000000000000003E-2</v>
      </c>
      <c r="BC45" s="47">
        <v>0.06</v>
      </c>
      <c r="BD45" s="47">
        <v>5.7000000000000002E-2</v>
      </c>
      <c r="BE45" s="47">
        <v>5.5E-2</v>
      </c>
      <c r="BF45" s="47">
        <v>0.05</v>
      </c>
      <c r="BG45" s="63">
        <f>AVERAGE(BB45:BF45)</f>
        <v>6.08E-2</v>
      </c>
      <c r="BK45" s="36" t="s">
        <v>232</v>
      </c>
      <c r="BL45" s="36" t="str">
        <f t="shared" ref="BL45:BL79" si="6">BK45&amp;"_"&amp;BM45</f>
        <v>BE_Q1</v>
      </c>
      <c r="BM45" s="36" t="s">
        <v>225</v>
      </c>
      <c r="BN45" s="36" t="s">
        <v>196</v>
      </c>
      <c r="BO45" s="47">
        <v>8.2000000000000003E-2</v>
      </c>
      <c r="BP45" s="47">
        <v>0.06</v>
      </c>
      <c r="BQ45" s="47">
        <v>5.7000000000000002E-2</v>
      </c>
      <c r="BR45" s="47">
        <v>5.5E-2</v>
      </c>
      <c r="BS45" s="47">
        <v>0.05</v>
      </c>
      <c r="BT45" s="63">
        <f>AVERAGE(BO45:BS45)</f>
        <v>6.08E-2</v>
      </c>
    </row>
    <row r="46" spans="1:72" ht="16" x14ac:dyDescent="0.2">
      <c r="A46" s="44" t="s">
        <v>231</v>
      </c>
      <c r="B46" s="49" t="s">
        <v>234</v>
      </c>
      <c r="C46" s="44" t="s">
        <v>233</v>
      </c>
      <c r="D46" s="44" t="s">
        <v>233</v>
      </c>
      <c r="E46" s="44" t="str">
        <f>B46&amp;"_"&amp;F46</f>
        <v>MWG_Q1</v>
      </c>
      <c r="F46" s="49" t="s">
        <v>225</v>
      </c>
      <c r="G46" s="57">
        <v>0.73403333333333343</v>
      </c>
      <c r="H46" s="57">
        <v>1.7267222222222222E-2</v>
      </c>
      <c r="I46" s="57">
        <v>7.0000000000000001E-3</v>
      </c>
      <c r="J46" s="57">
        <v>5.0000000000000001E-3</v>
      </c>
      <c r="K46" s="57">
        <v>4.0000000000000001E-3</v>
      </c>
      <c r="L46" s="57">
        <v>3.0000000000000001E-3</v>
      </c>
      <c r="M46" s="57">
        <v>0.64600000000000002</v>
      </c>
      <c r="N46" s="57">
        <v>0.80200000000000005</v>
      </c>
      <c r="O46" s="58">
        <v>0.55000000000000004</v>
      </c>
      <c r="P46" s="58">
        <v>6.9920143548569846E-2</v>
      </c>
      <c r="Q46" s="59">
        <v>1.6779287845849005</v>
      </c>
      <c r="R46" s="60">
        <v>0.02</v>
      </c>
      <c r="S46" s="60">
        <v>0.1</v>
      </c>
      <c r="T46" s="59">
        <v>0</v>
      </c>
      <c r="U46" s="59">
        <v>7.2742930919843726E-2</v>
      </c>
      <c r="V46" s="59">
        <v>5.63101259893126E-3</v>
      </c>
      <c r="W46" s="59">
        <v>2.0504448435244814E-3</v>
      </c>
      <c r="X46" s="59">
        <v>2.63999101100546E-3</v>
      </c>
      <c r="Y46" s="61">
        <v>0</v>
      </c>
      <c r="Z46" s="61">
        <v>2.8245387209652503E-3</v>
      </c>
      <c r="AA46" s="61">
        <v>0.35</v>
      </c>
      <c r="AB46" s="61">
        <v>0.57514072145659123</v>
      </c>
      <c r="AC46" s="61">
        <v>0.77837591976948739</v>
      </c>
      <c r="AD46" s="61">
        <v>0.52936116188874316</v>
      </c>
      <c r="AE46" s="61">
        <v>6.6716329658571619E-2</v>
      </c>
      <c r="AF46" s="61">
        <v>3.0819444937103257E-3</v>
      </c>
      <c r="AG46" s="62">
        <v>5</v>
      </c>
      <c r="AH46" s="62">
        <v>7</v>
      </c>
      <c r="AI46" s="62">
        <v>3</v>
      </c>
      <c r="AJ46" s="61">
        <v>7.01749096048149E-2</v>
      </c>
      <c r="AK46" s="61">
        <v>2.9899999999999999E-2</v>
      </c>
      <c r="AL46" s="61">
        <v>0.35</v>
      </c>
      <c r="AM46" s="61">
        <v>0.35</v>
      </c>
      <c r="AN46" s="61">
        <v>0.35</v>
      </c>
      <c r="AR46" s="36" t="s">
        <v>193</v>
      </c>
      <c r="AS46" s="36">
        <v>6.3414272830185836E-4</v>
      </c>
      <c r="AX46" s="36" t="s">
        <v>232</v>
      </c>
      <c r="AY46" s="36" t="str">
        <f t="shared" si="5"/>
        <v>BE_Q1</v>
      </c>
      <c r="AZ46" s="36" t="s">
        <v>225</v>
      </c>
      <c r="BA46" s="36" t="s">
        <v>199</v>
      </c>
      <c r="BB46" s="47">
        <v>0.92</v>
      </c>
      <c r="BC46" s="47">
        <v>0.9</v>
      </c>
      <c r="BD46" s="47">
        <v>0.85</v>
      </c>
      <c r="BE46" s="47">
        <v>0.85</v>
      </c>
      <c r="BF46" s="47">
        <v>0.85</v>
      </c>
      <c r="BG46" s="63">
        <f t="shared" ref="BG46:BG79" si="7">AVERAGE(BB46:BF46)</f>
        <v>0.874</v>
      </c>
      <c r="BK46" s="36" t="s">
        <v>232</v>
      </c>
      <c r="BL46" s="36" t="str">
        <f t="shared" si="6"/>
        <v>BE_Q1</v>
      </c>
      <c r="BM46" s="36" t="s">
        <v>225</v>
      </c>
      <c r="BN46" s="36" t="s">
        <v>199</v>
      </c>
      <c r="BO46" s="47">
        <v>0.92</v>
      </c>
      <c r="BP46" s="47">
        <v>0.9</v>
      </c>
      <c r="BQ46" s="47">
        <v>0.85</v>
      </c>
      <c r="BR46" s="47">
        <v>0.85</v>
      </c>
      <c r="BS46" s="47">
        <v>0.85</v>
      </c>
      <c r="BT46" s="63">
        <f t="shared" ref="BT46:BT79" si="8">AVERAGE(BO46:BS46)</f>
        <v>0.874</v>
      </c>
    </row>
    <row r="47" spans="1:72" ht="16" x14ac:dyDescent="0.2">
      <c r="A47" s="44" t="s">
        <v>231</v>
      </c>
      <c r="B47" s="44" t="s">
        <v>235</v>
      </c>
      <c r="C47" s="44" t="s">
        <v>233</v>
      </c>
      <c r="D47" s="44" t="s">
        <v>233</v>
      </c>
      <c r="E47" s="44" t="str">
        <f>B47&amp;"_"&amp;F47</f>
        <v>VDS_Q1</v>
      </c>
      <c r="F47" s="49" t="s">
        <v>225</v>
      </c>
      <c r="G47" s="57">
        <v>0.51063333333333327</v>
      </c>
      <c r="H47" s="57">
        <v>4.2250000000000005E-3</v>
      </c>
      <c r="I47" s="57">
        <v>4.0000000000000001E-3</v>
      </c>
      <c r="J47" s="57">
        <v>3.0000000000000001E-3</v>
      </c>
      <c r="K47" s="57">
        <v>2E-3</v>
      </c>
      <c r="L47" s="57">
        <v>2E-3</v>
      </c>
      <c r="M47" s="57">
        <v>0.112</v>
      </c>
      <c r="N47" s="57">
        <v>0.67500000000000004</v>
      </c>
      <c r="O47" s="64">
        <v>0.39</v>
      </c>
      <c r="P47" s="58">
        <v>6.9963268562629383E-2</v>
      </c>
      <c r="Q47" s="59">
        <v>0.52334754847496812</v>
      </c>
      <c r="R47" s="60">
        <v>0.03</v>
      </c>
      <c r="S47" s="60">
        <v>0.05</v>
      </c>
      <c r="T47" s="65">
        <v>0</v>
      </c>
      <c r="U47" s="65">
        <v>0.10307590174592221</v>
      </c>
      <c r="V47" s="59">
        <v>6.0295903264800934E-3</v>
      </c>
      <c r="W47" s="65">
        <v>2.6744215897099234E-3</v>
      </c>
      <c r="X47" s="65">
        <v>2.7329061212186009E-3</v>
      </c>
      <c r="Y47" s="61">
        <v>0</v>
      </c>
      <c r="Z47" s="61">
        <v>0</v>
      </c>
      <c r="AA47" s="61">
        <v>0.5</v>
      </c>
      <c r="AB47" s="61">
        <v>0.29129734026447468</v>
      </c>
      <c r="AC47" s="61">
        <v>0.72326940056985611</v>
      </c>
      <c r="AD47" s="44"/>
      <c r="AE47" s="44"/>
      <c r="AF47" s="44"/>
      <c r="AG47" s="44"/>
      <c r="AH47" s="44"/>
      <c r="AI47" s="44"/>
      <c r="AJ47" s="44"/>
      <c r="AK47" s="44"/>
      <c r="AL47" s="61">
        <v>0.5</v>
      </c>
      <c r="AM47" s="61">
        <v>0.5</v>
      </c>
      <c r="AN47" s="61">
        <v>0.5</v>
      </c>
      <c r="AR47" s="36" t="s">
        <v>195</v>
      </c>
      <c r="AS47" s="36">
        <v>7.4685949857057989E-4</v>
      </c>
      <c r="AX47" s="36" t="s">
        <v>232</v>
      </c>
      <c r="AY47" s="36" t="str">
        <f t="shared" si="5"/>
        <v>BE_Q1</v>
      </c>
      <c r="AZ47" s="36" t="s">
        <v>225</v>
      </c>
      <c r="BA47" s="36" t="s">
        <v>200</v>
      </c>
      <c r="BB47" s="47">
        <v>0.97</v>
      </c>
      <c r="BC47" s="47">
        <v>0.95</v>
      </c>
      <c r="BD47" s="47">
        <v>0.92</v>
      </c>
      <c r="BE47" s="47">
        <v>0.92</v>
      </c>
      <c r="BF47" s="47">
        <v>0.92</v>
      </c>
      <c r="BG47" s="63">
        <f t="shared" si="7"/>
        <v>0.93599999999999994</v>
      </c>
      <c r="BK47" s="36" t="s">
        <v>232</v>
      </c>
      <c r="BL47" s="36" t="str">
        <f t="shared" si="6"/>
        <v>BE_Q1</v>
      </c>
      <c r="BM47" s="36" t="s">
        <v>225</v>
      </c>
      <c r="BN47" s="36" t="s">
        <v>200</v>
      </c>
      <c r="BO47" s="47">
        <v>0.97</v>
      </c>
      <c r="BP47" s="47">
        <v>0.95</v>
      </c>
      <c r="BQ47" s="47">
        <v>0.92</v>
      </c>
      <c r="BR47" s="47">
        <v>0.92</v>
      </c>
      <c r="BS47" s="47">
        <v>0.92</v>
      </c>
      <c r="BT47" s="63">
        <f t="shared" si="8"/>
        <v>0.93599999999999994</v>
      </c>
    </row>
    <row r="48" spans="1:72" ht="16" x14ac:dyDescent="0.2">
      <c r="A48" s="44" t="s">
        <v>231</v>
      </c>
      <c r="B48" s="44" t="s">
        <v>236</v>
      </c>
      <c r="C48" s="44" t="s">
        <v>233</v>
      </c>
      <c r="D48" s="44" t="s">
        <v>233</v>
      </c>
      <c r="E48" s="44" t="str">
        <f>B48&amp;"_"&amp;F48</f>
        <v>VNPAY_Q1</v>
      </c>
      <c r="F48" s="49" t="s">
        <v>225</v>
      </c>
      <c r="G48" s="57">
        <v>0.67973333333333341</v>
      </c>
      <c r="H48" s="57">
        <v>1.2185416666666667E-2</v>
      </c>
      <c r="I48" s="57">
        <v>8.0000000000000002E-3</v>
      </c>
      <c r="J48" s="57">
        <v>7.0000000000000001E-3</v>
      </c>
      <c r="K48" s="57">
        <v>6.0000000000000001E-3</v>
      </c>
      <c r="L48" s="57">
        <v>5.0000000000000001E-3</v>
      </c>
      <c r="M48" s="57">
        <v>0.13700000000000001</v>
      </c>
      <c r="N48" s="57">
        <v>0.88700000000000001</v>
      </c>
      <c r="O48" s="58">
        <v>0.39</v>
      </c>
      <c r="P48" s="58">
        <v>6.9959036386607817E-2</v>
      </c>
      <c r="Q48" s="59">
        <v>0.96575730150959671</v>
      </c>
      <c r="R48" s="60">
        <v>0.03</v>
      </c>
      <c r="S48" s="60">
        <v>0.1</v>
      </c>
      <c r="T48" s="59">
        <v>0</v>
      </c>
      <c r="U48" s="59">
        <v>6.0273246436112676E-2</v>
      </c>
      <c r="V48" s="59">
        <v>5.5755728550075925E-3</v>
      </c>
      <c r="W48" s="59">
        <v>4.9103804411290185E-3</v>
      </c>
      <c r="X48" s="59">
        <v>2.6710865865138636E-3</v>
      </c>
      <c r="Y48" s="66">
        <v>0</v>
      </c>
      <c r="Z48" s="61">
        <v>0</v>
      </c>
      <c r="AA48" s="66">
        <v>0.1</v>
      </c>
      <c r="AB48" s="61">
        <v>0.29339860551437541</v>
      </c>
      <c r="AC48" s="61">
        <v>0.68524608591590574</v>
      </c>
      <c r="AD48" s="61">
        <v>0</v>
      </c>
      <c r="AE48" s="61">
        <v>1.2915199056763374E-2</v>
      </c>
      <c r="AF48" s="61">
        <v>4.3205553678051338E-3</v>
      </c>
      <c r="AG48" s="62">
        <v>0</v>
      </c>
      <c r="AH48" s="62">
        <v>8</v>
      </c>
      <c r="AI48" s="62">
        <v>3</v>
      </c>
      <c r="AJ48" s="61"/>
      <c r="AK48" s="61">
        <v>0.03</v>
      </c>
      <c r="AL48" s="61">
        <v>0.1</v>
      </c>
      <c r="AM48" s="61">
        <v>0.1</v>
      </c>
      <c r="AN48" s="61">
        <v>0.1</v>
      </c>
      <c r="AO48" s="67"/>
      <c r="AR48" s="36" t="s">
        <v>198</v>
      </c>
      <c r="AS48" s="36">
        <v>9.8977289121595269E-4</v>
      </c>
      <c r="AX48" s="36" t="s">
        <v>232</v>
      </c>
      <c r="AY48" s="36" t="str">
        <f t="shared" si="5"/>
        <v>BE_Q1</v>
      </c>
      <c r="AZ48" s="36" t="s">
        <v>225</v>
      </c>
      <c r="BA48" s="36" t="s">
        <v>201</v>
      </c>
      <c r="BB48" s="47">
        <v>0.97318484284483564</v>
      </c>
      <c r="BC48" s="47">
        <v>0.95</v>
      </c>
      <c r="BD48" s="47">
        <v>0.95</v>
      </c>
      <c r="BE48" s="47">
        <v>0.95</v>
      </c>
      <c r="BF48" s="47">
        <v>0.95</v>
      </c>
      <c r="BG48" s="63">
        <f t="shared" si="7"/>
        <v>0.95463696856896729</v>
      </c>
      <c r="BK48" s="36" t="s">
        <v>232</v>
      </c>
      <c r="BL48" s="36" t="str">
        <f t="shared" si="6"/>
        <v>BE_Q1</v>
      </c>
      <c r="BM48" s="36" t="s">
        <v>225</v>
      </c>
      <c r="BN48" s="36" t="s">
        <v>201</v>
      </c>
      <c r="BO48" s="47">
        <v>0.97318484284483564</v>
      </c>
      <c r="BP48" s="47">
        <v>0.95</v>
      </c>
      <c r="BQ48" s="47">
        <v>0.95</v>
      </c>
      <c r="BR48" s="47">
        <v>0.95</v>
      </c>
      <c r="BS48" s="47">
        <v>0.95</v>
      </c>
      <c r="BT48" s="63">
        <f t="shared" si="8"/>
        <v>0.95463696856896729</v>
      </c>
    </row>
    <row r="49" spans="1:72" ht="16" x14ac:dyDescent="0.2">
      <c r="A49" s="44" t="s">
        <v>231</v>
      </c>
      <c r="B49" s="49" t="s">
        <v>237</v>
      </c>
      <c r="C49" s="44" t="s">
        <v>233</v>
      </c>
      <c r="D49" s="44" t="s">
        <v>233</v>
      </c>
      <c r="E49" s="44" t="str">
        <f>B49&amp;"_"&amp;F49</f>
        <v>All_Q1</v>
      </c>
      <c r="F49" s="49" t="s">
        <v>225</v>
      </c>
      <c r="G49" s="57">
        <v>0.63924179697927397</v>
      </c>
      <c r="H49" s="57">
        <v>1.1030207535141306E-2</v>
      </c>
      <c r="I49" s="57">
        <v>6.8777617692483703E-3</v>
      </c>
      <c r="J49" s="57">
        <v>5.4648835230522823E-3</v>
      </c>
      <c r="K49" s="57">
        <v>4.2795518247340123E-3</v>
      </c>
      <c r="L49" s="57">
        <v>3.3178930471341951E-3</v>
      </c>
      <c r="M49" s="57">
        <v>0.26700000000000002</v>
      </c>
      <c r="N49" s="57">
        <v>0.79500000000000004</v>
      </c>
      <c r="O49" s="57">
        <v>0.47795380788486125</v>
      </c>
      <c r="P49" s="58">
        <v>6.9938802180514487E-2</v>
      </c>
      <c r="Q49" s="59">
        <v>1.0580627060031054</v>
      </c>
      <c r="R49" s="60">
        <v>2.75E-2</v>
      </c>
      <c r="S49" s="60">
        <v>7.2785592680305489E-2</v>
      </c>
      <c r="T49" s="59">
        <v>0</v>
      </c>
      <c r="U49" s="59">
        <v>6.5146706455260092E-2</v>
      </c>
      <c r="V49" s="59">
        <v>4.9936505100302737E-3</v>
      </c>
      <c r="W49" s="59">
        <v>3.7145493826400196E-3</v>
      </c>
      <c r="X49" s="59">
        <v>2.6777105415378469E-3</v>
      </c>
      <c r="Y49" s="66">
        <v>0</v>
      </c>
      <c r="Z49" s="61">
        <v>4.509900251640598E-3</v>
      </c>
      <c r="AA49" s="66">
        <v>0.33230274855319947</v>
      </c>
      <c r="AB49" s="61">
        <v>0.36991534910745338</v>
      </c>
      <c r="AC49" s="61">
        <v>0.69849828670814962</v>
      </c>
      <c r="AD49" s="58">
        <v>0.2961692071002906</v>
      </c>
      <c r="AE49" s="58">
        <v>4.8513719612447742E-2</v>
      </c>
      <c r="AF49" s="58">
        <v>2.5939225507544067E-3</v>
      </c>
      <c r="AG49" s="68">
        <v>5</v>
      </c>
      <c r="AH49" s="68">
        <v>6</v>
      </c>
      <c r="AI49" s="68">
        <v>3</v>
      </c>
      <c r="AJ49" s="61">
        <v>7.01749096048149E-2</v>
      </c>
      <c r="AK49" s="61">
        <v>3.1770111639140779E-2</v>
      </c>
      <c r="AL49" s="66">
        <v>0.33230274855319947</v>
      </c>
      <c r="AM49" s="66">
        <v>0.33230274855319947</v>
      </c>
      <c r="AN49" s="66">
        <v>0.33230274855319947</v>
      </c>
      <c r="AO49" s="66"/>
      <c r="AX49" s="36" t="s">
        <v>232</v>
      </c>
      <c r="AY49" s="36" t="str">
        <f t="shared" si="5"/>
        <v>BE_Q1</v>
      </c>
      <c r="AZ49" s="36" t="s">
        <v>225</v>
      </c>
      <c r="BA49" s="36" t="s">
        <v>202</v>
      </c>
      <c r="BB49" s="47">
        <v>0.98267136791868026</v>
      </c>
      <c r="BC49" s="47">
        <v>0.95</v>
      </c>
      <c r="BD49" s="47">
        <v>0.95</v>
      </c>
      <c r="BE49" s="47">
        <v>0.95</v>
      </c>
      <c r="BF49" s="47">
        <v>0.99</v>
      </c>
      <c r="BG49" s="63">
        <f t="shared" si="7"/>
        <v>0.964534273583736</v>
      </c>
      <c r="BK49" s="36" t="s">
        <v>232</v>
      </c>
      <c r="BL49" s="36" t="str">
        <f t="shared" si="6"/>
        <v>BE_Q1</v>
      </c>
      <c r="BM49" s="36" t="s">
        <v>225</v>
      </c>
      <c r="BN49" s="36" t="s">
        <v>202</v>
      </c>
      <c r="BO49" s="47">
        <v>0.98267136791868026</v>
      </c>
      <c r="BP49" s="47">
        <v>0.95</v>
      </c>
      <c r="BQ49" s="47">
        <v>0.95</v>
      </c>
      <c r="BR49" s="47">
        <v>0.95</v>
      </c>
      <c r="BS49" s="47">
        <v>0.99</v>
      </c>
      <c r="BT49" s="63">
        <f t="shared" si="8"/>
        <v>0.964534273583736</v>
      </c>
    </row>
    <row r="50" spans="1:72" ht="16" x14ac:dyDescent="0.2">
      <c r="H50" s="63"/>
      <c r="I50" s="63"/>
      <c r="J50" s="64"/>
      <c r="K50" s="64"/>
      <c r="L50" s="69"/>
      <c r="M50" s="70"/>
      <c r="N50" s="66"/>
      <c r="O50" s="65"/>
      <c r="P50" s="65"/>
      <c r="Q50" s="65"/>
      <c r="R50" s="65"/>
      <c r="S50" s="65"/>
      <c r="T50" s="65"/>
      <c r="U50" s="71"/>
      <c r="V50" s="71"/>
      <c r="W50" s="71"/>
      <c r="X50" s="61"/>
      <c r="Y50" s="61"/>
      <c r="Z50" s="61"/>
      <c r="AA50" s="61"/>
      <c r="AB50" s="61"/>
      <c r="AC50" s="61"/>
      <c r="AD50" s="61"/>
      <c r="AE50" s="61"/>
      <c r="AF50" s="61"/>
      <c r="AG50" s="61"/>
      <c r="AH50" s="61"/>
      <c r="AI50" s="61"/>
      <c r="AJ50" s="61"/>
      <c r="AK50" s="61"/>
      <c r="AL50" s="61"/>
      <c r="AM50" s="61"/>
      <c r="AN50" s="61"/>
      <c r="AX50" s="36" t="s">
        <v>232</v>
      </c>
      <c r="AY50" s="36" t="str">
        <f t="shared" si="5"/>
        <v>BE_Q1</v>
      </c>
      <c r="AZ50" s="36" t="s">
        <v>225</v>
      </c>
      <c r="BA50" s="36" t="s">
        <v>213</v>
      </c>
      <c r="BB50" s="47">
        <v>0.98984640186028772</v>
      </c>
      <c r="BC50" s="47">
        <v>0.98529999999999995</v>
      </c>
      <c r="BD50" s="47">
        <v>0.99</v>
      </c>
      <c r="BE50" s="47">
        <v>0.99</v>
      </c>
      <c r="BF50" s="47">
        <v>0.99</v>
      </c>
      <c r="BG50" s="63">
        <f t="shared" si="7"/>
        <v>0.98902928037205773</v>
      </c>
      <c r="BK50" s="36" t="s">
        <v>232</v>
      </c>
      <c r="BL50" s="36" t="str">
        <f t="shared" si="6"/>
        <v>BE_Q1</v>
      </c>
      <c r="BM50" s="36" t="s">
        <v>225</v>
      </c>
      <c r="BN50" s="36" t="s">
        <v>213</v>
      </c>
      <c r="BO50" s="47">
        <v>0.98984640186028772</v>
      </c>
      <c r="BP50" s="47">
        <v>0.98529999999999995</v>
      </c>
      <c r="BQ50" s="47">
        <v>0.99</v>
      </c>
      <c r="BR50" s="47">
        <v>0.99</v>
      </c>
      <c r="BS50" s="47">
        <v>0.99</v>
      </c>
      <c r="BT50" s="63">
        <f t="shared" si="8"/>
        <v>0.98902928037205773</v>
      </c>
    </row>
    <row r="51" spans="1:72" ht="16" x14ac:dyDescent="0.2">
      <c r="H51" s="63"/>
      <c r="I51" s="63"/>
      <c r="J51" s="58"/>
      <c r="K51" s="58"/>
      <c r="L51" s="60"/>
      <c r="M51" s="70"/>
      <c r="N51" s="61"/>
      <c r="O51" s="59"/>
      <c r="P51" s="59"/>
      <c r="Q51" s="59"/>
      <c r="R51" s="59"/>
      <c r="S51" s="59"/>
      <c r="T51" s="59"/>
      <c r="U51" s="71"/>
      <c r="V51" s="71"/>
      <c r="W51" s="71"/>
      <c r="X51" s="61"/>
      <c r="Y51" s="61"/>
      <c r="Z51" s="61"/>
      <c r="AA51" s="61"/>
      <c r="AB51" s="61"/>
      <c r="AC51" s="61"/>
      <c r="AD51" s="61"/>
      <c r="AE51" s="61"/>
      <c r="AF51" s="61"/>
      <c r="AG51" s="61"/>
      <c r="AH51" s="61"/>
      <c r="AI51" s="61"/>
      <c r="AJ51" s="61"/>
      <c r="AK51" s="61"/>
      <c r="AL51" s="61"/>
      <c r="AM51" s="61"/>
      <c r="AN51" s="61"/>
      <c r="AO51" s="72"/>
      <c r="AX51" s="36" t="s">
        <v>232</v>
      </c>
      <c r="AY51" s="36" t="str">
        <f t="shared" si="5"/>
        <v>BE_Q1</v>
      </c>
      <c r="AZ51" s="36" t="s">
        <v>225</v>
      </c>
      <c r="BA51" s="36" t="s">
        <v>214</v>
      </c>
      <c r="BB51" s="47">
        <v>0.99990000000000001</v>
      </c>
      <c r="BC51" s="47">
        <v>0.99990000000000001</v>
      </c>
      <c r="BD51" s="47">
        <v>0.99990000000000001</v>
      </c>
      <c r="BE51" s="47">
        <v>0.99990000000000001</v>
      </c>
      <c r="BF51" s="47">
        <v>0.99990000000000001</v>
      </c>
      <c r="BG51" s="63">
        <f t="shared" si="7"/>
        <v>0.99990000000000001</v>
      </c>
      <c r="BK51" s="36" t="s">
        <v>232</v>
      </c>
      <c r="BL51" s="36" t="str">
        <f t="shared" si="6"/>
        <v>BE_Q1</v>
      </c>
      <c r="BM51" s="36" t="s">
        <v>225</v>
      </c>
      <c r="BN51" s="36" t="s">
        <v>214</v>
      </c>
      <c r="BO51" s="47">
        <v>0.99990000000000001</v>
      </c>
      <c r="BP51" s="47">
        <v>0.99990000000000001</v>
      </c>
      <c r="BQ51" s="47">
        <v>0.99990000000000001</v>
      </c>
      <c r="BR51" s="47">
        <v>0.99990000000000001</v>
      </c>
      <c r="BS51" s="47">
        <v>0.99990000000000001</v>
      </c>
      <c r="BT51" s="63">
        <f t="shared" si="8"/>
        <v>0.99990000000000001</v>
      </c>
    </row>
    <row r="52" spans="1:72" ht="16" x14ac:dyDescent="0.2">
      <c r="H52" s="63"/>
      <c r="I52" s="63"/>
      <c r="J52" s="58"/>
      <c r="K52" s="58"/>
      <c r="L52" s="60"/>
      <c r="M52" s="70"/>
      <c r="N52" s="61"/>
      <c r="O52" s="59"/>
      <c r="P52" s="59"/>
      <c r="Q52" s="59"/>
      <c r="R52" s="59"/>
      <c r="S52" s="59"/>
      <c r="T52" s="59"/>
      <c r="U52" s="71"/>
      <c r="V52" s="71"/>
      <c r="W52" s="71"/>
      <c r="X52" s="61"/>
      <c r="Y52" s="61"/>
      <c r="Z52" s="61"/>
      <c r="AA52" s="61"/>
      <c r="AB52" s="61"/>
      <c r="AC52" s="61"/>
      <c r="AD52" s="61"/>
      <c r="AE52" s="61"/>
      <c r="AF52" s="61"/>
      <c r="AG52" s="61"/>
      <c r="AH52" s="61"/>
      <c r="AI52" s="61"/>
      <c r="AJ52" s="61"/>
      <c r="AK52" s="61"/>
      <c r="AL52" s="61"/>
      <c r="AM52" s="61"/>
      <c r="AN52" s="61"/>
      <c r="AO52" s="72"/>
      <c r="AX52" s="36" t="s">
        <v>234</v>
      </c>
      <c r="AY52" s="36" t="str">
        <f t="shared" si="5"/>
        <v>MWG_Q1</v>
      </c>
      <c r="AZ52" s="36" t="s">
        <v>225</v>
      </c>
      <c r="BA52" s="36" t="s">
        <v>196</v>
      </c>
      <c r="BB52" s="73">
        <v>5.0995762224262997E-2</v>
      </c>
      <c r="BC52" s="73">
        <v>3.5999999999999997E-2</v>
      </c>
      <c r="BD52" s="73">
        <v>3.2000000000000001E-2</v>
      </c>
      <c r="BE52" s="73">
        <v>0.03</v>
      </c>
      <c r="BF52" s="73">
        <v>2.7E-2</v>
      </c>
      <c r="BG52" s="63">
        <f>AVERAGE(BB52:BF52)</f>
        <v>3.5199152444852597E-2</v>
      </c>
      <c r="BK52" s="36" t="s">
        <v>234</v>
      </c>
      <c r="BL52" s="36" t="str">
        <f t="shared" si="6"/>
        <v>MWG_Q1</v>
      </c>
      <c r="BM52" s="36" t="s">
        <v>225</v>
      </c>
      <c r="BN52" s="36" t="s">
        <v>196</v>
      </c>
      <c r="BO52" s="73">
        <v>5.4799576222426268E-2</v>
      </c>
      <c r="BP52" s="73">
        <v>4.8000000000000001E-2</v>
      </c>
      <c r="BQ52" s="73">
        <v>4.2000000000000003E-2</v>
      </c>
      <c r="BR52" s="73">
        <v>3.6999999999999998E-2</v>
      </c>
      <c r="BS52" s="73">
        <v>3.4000000000000002E-2</v>
      </c>
      <c r="BT52" s="63">
        <f t="shared" si="8"/>
        <v>4.3159915244485259E-2</v>
      </c>
    </row>
    <row r="53" spans="1:72" ht="16" x14ac:dyDescent="0.2">
      <c r="H53" s="63"/>
      <c r="I53" s="63"/>
      <c r="J53" s="64"/>
      <c r="K53" s="64"/>
      <c r="L53" s="69"/>
      <c r="M53" s="70"/>
      <c r="N53" s="66"/>
      <c r="O53" s="65"/>
      <c r="P53" s="65"/>
      <c r="Q53" s="65"/>
      <c r="R53" s="65"/>
      <c r="S53" s="65"/>
      <c r="T53" s="65"/>
      <c r="U53" s="61"/>
      <c r="V53" s="61"/>
      <c r="W53" s="61"/>
      <c r="X53" s="61"/>
      <c r="Y53" s="61"/>
      <c r="Z53" s="61"/>
      <c r="AA53" s="61"/>
      <c r="AB53" s="61"/>
      <c r="AC53" s="61"/>
      <c r="AD53" s="61"/>
      <c r="AE53" s="61"/>
      <c r="AF53" s="61"/>
      <c r="AG53" s="61"/>
      <c r="AH53" s="61"/>
      <c r="AI53" s="61"/>
      <c r="AJ53" s="61"/>
      <c r="AK53" s="61"/>
      <c r="AO53" s="74"/>
      <c r="AX53" s="36" t="s">
        <v>234</v>
      </c>
      <c r="AY53" s="36" t="str">
        <f t="shared" si="5"/>
        <v>MWG_Q1</v>
      </c>
      <c r="AZ53" s="36" t="s">
        <v>225</v>
      </c>
      <c r="BA53" s="36" t="s">
        <v>199</v>
      </c>
      <c r="BB53" s="73">
        <v>0.90878853663854653</v>
      </c>
      <c r="BC53" s="73">
        <v>0.88</v>
      </c>
      <c r="BD53" s="73">
        <v>0.8</v>
      </c>
      <c r="BE53" s="73">
        <v>0.78</v>
      </c>
      <c r="BF53" s="73">
        <v>0.75</v>
      </c>
      <c r="BG53" s="63">
        <f t="shared" si="7"/>
        <v>0.82375770732770925</v>
      </c>
      <c r="BK53" s="36" t="s">
        <v>234</v>
      </c>
      <c r="BL53" s="36" t="str">
        <f t="shared" si="6"/>
        <v>MWG_Q1</v>
      </c>
      <c r="BM53" s="36" t="s">
        <v>225</v>
      </c>
      <c r="BN53" s="36" t="s">
        <v>199</v>
      </c>
      <c r="BO53" s="73">
        <v>0.90878853663854653</v>
      </c>
      <c r="BP53" s="73">
        <v>0.88</v>
      </c>
      <c r="BQ53" s="73">
        <v>0.85</v>
      </c>
      <c r="BR53" s="73">
        <v>0.83</v>
      </c>
      <c r="BS53" s="73">
        <v>0.82</v>
      </c>
      <c r="BT53" s="63">
        <f t="shared" si="8"/>
        <v>0.85775770732770928</v>
      </c>
    </row>
    <row r="54" spans="1:72" ht="16" x14ac:dyDescent="0.2">
      <c r="H54" s="63"/>
      <c r="I54" s="63"/>
      <c r="J54" s="58"/>
      <c r="K54" s="58"/>
      <c r="L54" s="60"/>
      <c r="M54" s="70"/>
      <c r="N54" s="61"/>
      <c r="O54" s="59"/>
      <c r="P54" s="59"/>
      <c r="Q54" s="59"/>
      <c r="R54" s="59"/>
      <c r="S54" s="59"/>
      <c r="T54" s="59"/>
      <c r="U54" s="61"/>
      <c r="V54" s="61"/>
      <c r="W54" s="61"/>
      <c r="X54" s="61"/>
      <c r="Y54" s="61"/>
      <c r="Z54" s="61"/>
      <c r="AA54" s="61"/>
      <c r="AB54" s="61"/>
      <c r="AC54" s="61"/>
      <c r="AD54" s="61"/>
      <c r="AE54" s="61"/>
      <c r="AF54" s="61"/>
      <c r="AG54" s="61"/>
      <c r="AH54" s="61"/>
      <c r="AI54" s="61"/>
      <c r="AJ54" s="61"/>
      <c r="AK54" s="61"/>
      <c r="AL54" s="61"/>
      <c r="AM54" s="61"/>
      <c r="AN54" s="61"/>
      <c r="AX54" s="36" t="s">
        <v>234</v>
      </c>
      <c r="AY54" s="36" t="str">
        <f t="shared" si="5"/>
        <v>MWG_Q1</v>
      </c>
      <c r="AZ54" s="36" t="s">
        <v>225</v>
      </c>
      <c r="BA54" s="36" t="s">
        <v>200</v>
      </c>
      <c r="BB54" s="73">
        <v>0.97228405235894189</v>
      </c>
      <c r="BC54" s="73">
        <v>0.95</v>
      </c>
      <c r="BD54" s="73">
        <v>0.95</v>
      </c>
      <c r="BE54" s="73">
        <v>0.95</v>
      </c>
      <c r="BF54" s="73">
        <v>0.95</v>
      </c>
      <c r="BG54" s="63">
        <f t="shared" si="7"/>
        <v>0.95445681047178843</v>
      </c>
      <c r="BK54" s="36" t="s">
        <v>234</v>
      </c>
      <c r="BL54" s="36" t="str">
        <f t="shared" si="6"/>
        <v>MWG_Q1</v>
      </c>
      <c r="BM54" s="36" t="s">
        <v>225</v>
      </c>
      <c r="BN54" s="36" t="s">
        <v>200</v>
      </c>
      <c r="BO54" s="73">
        <v>0.97228405235894189</v>
      </c>
      <c r="BP54" s="73">
        <v>0.95</v>
      </c>
      <c r="BQ54" s="73">
        <v>0.95</v>
      </c>
      <c r="BR54" s="73">
        <v>0.95</v>
      </c>
      <c r="BS54" s="73">
        <v>0.95</v>
      </c>
      <c r="BT54" s="63">
        <f t="shared" si="8"/>
        <v>0.95445681047178843</v>
      </c>
    </row>
    <row r="55" spans="1:72" ht="16" x14ac:dyDescent="0.2">
      <c r="H55" s="63"/>
      <c r="I55" s="63"/>
      <c r="J55" s="58"/>
      <c r="K55" s="58"/>
      <c r="L55" s="60"/>
      <c r="M55" s="70"/>
      <c r="N55" s="61"/>
      <c r="O55" s="59"/>
      <c r="P55" s="59"/>
      <c r="Q55" s="59"/>
      <c r="R55" s="59"/>
      <c r="S55" s="59"/>
      <c r="T55" s="59"/>
      <c r="U55" s="61"/>
      <c r="V55" s="61"/>
      <c r="W55" s="61"/>
      <c r="X55" s="61"/>
      <c r="Y55" s="61"/>
      <c r="Z55" s="61"/>
      <c r="AA55" s="61"/>
      <c r="AB55" s="61"/>
      <c r="AC55" s="61"/>
      <c r="AD55" s="61"/>
      <c r="AE55" s="61"/>
      <c r="AF55" s="61"/>
      <c r="AG55" s="61"/>
      <c r="AH55" s="61"/>
      <c r="AI55" s="61"/>
      <c r="AJ55" s="61"/>
      <c r="AK55" s="61"/>
      <c r="AL55" s="61"/>
      <c r="AM55" s="61"/>
      <c r="AN55" s="61"/>
      <c r="AX55" s="36" t="s">
        <v>234</v>
      </c>
      <c r="AY55" s="36" t="str">
        <f t="shared" si="5"/>
        <v>MWG_Q1</v>
      </c>
      <c r="AZ55" s="36" t="s">
        <v>225</v>
      </c>
      <c r="BA55" s="36" t="s">
        <v>201</v>
      </c>
      <c r="BB55" s="73">
        <v>0.98960513903069669</v>
      </c>
      <c r="BC55" s="73">
        <v>0.96350000000000002</v>
      </c>
      <c r="BD55" s="73">
        <v>0.96</v>
      </c>
      <c r="BE55" s="73">
        <v>0.96</v>
      </c>
      <c r="BF55" s="73">
        <v>0.96</v>
      </c>
      <c r="BG55" s="63">
        <f t="shared" si="7"/>
        <v>0.96662102780613923</v>
      </c>
      <c r="BK55" s="36" t="s">
        <v>234</v>
      </c>
      <c r="BL55" s="36" t="str">
        <f t="shared" si="6"/>
        <v>MWG_Q1</v>
      </c>
      <c r="BM55" s="36" t="s">
        <v>225</v>
      </c>
      <c r="BN55" s="36" t="s">
        <v>201</v>
      </c>
      <c r="BO55" s="73">
        <v>0.98960513903069669</v>
      </c>
      <c r="BP55" s="73">
        <v>0.96350000000000002</v>
      </c>
      <c r="BQ55" s="73">
        <v>0.96</v>
      </c>
      <c r="BR55" s="73">
        <v>0.96</v>
      </c>
      <c r="BS55" s="73">
        <v>0.96</v>
      </c>
      <c r="BT55" s="63">
        <f t="shared" si="8"/>
        <v>0.96662102780613923</v>
      </c>
    </row>
    <row r="56" spans="1:72" ht="16" x14ac:dyDescent="0.2">
      <c r="H56" s="63"/>
      <c r="I56" s="63"/>
      <c r="J56" s="58"/>
      <c r="K56" s="58"/>
      <c r="L56" s="60"/>
      <c r="M56" s="70"/>
      <c r="N56" s="61"/>
      <c r="O56" s="59"/>
      <c r="P56" s="59"/>
      <c r="Q56" s="59"/>
      <c r="R56" s="59"/>
      <c r="S56" s="59"/>
      <c r="T56" s="59"/>
      <c r="U56" s="61"/>
      <c r="V56" s="61"/>
      <c r="W56" s="61"/>
      <c r="X56" s="61"/>
      <c r="Y56" s="61"/>
      <c r="Z56" s="61"/>
      <c r="AA56" s="61"/>
      <c r="AB56" s="61"/>
      <c r="AC56" s="61"/>
      <c r="AD56" s="61"/>
      <c r="AE56" s="61"/>
      <c r="AF56" s="61"/>
      <c r="AG56" s="61"/>
      <c r="AH56" s="61"/>
      <c r="AI56" s="61"/>
      <c r="AJ56" s="61"/>
      <c r="AK56" s="61"/>
      <c r="AL56" s="61"/>
      <c r="AM56" s="61"/>
      <c r="AN56" s="61"/>
      <c r="AX56" s="36" t="s">
        <v>234</v>
      </c>
      <c r="AY56" s="36" t="str">
        <f t="shared" si="5"/>
        <v>MWG_Q1</v>
      </c>
      <c r="AZ56" s="36" t="s">
        <v>225</v>
      </c>
      <c r="BA56" s="36" t="s">
        <v>202</v>
      </c>
      <c r="BB56" s="73">
        <v>0.99606748223470676</v>
      </c>
      <c r="BC56" s="73">
        <v>0.97570000000000001</v>
      </c>
      <c r="BD56" s="73">
        <v>0.99</v>
      </c>
      <c r="BE56" s="73">
        <v>0.99</v>
      </c>
      <c r="BF56" s="73">
        <v>0.99</v>
      </c>
      <c r="BG56" s="63">
        <f t="shared" si="7"/>
        <v>0.98835349644694137</v>
      </c>
      <c r="BK56" s="36" t="s">
        <v>234</v>
      </c>
      <c r="BL56" s="36" t="str">
        <f t="shared" si="6"/>
        <v>MWG_Q1</v>
      </c>
      <c r="BM56" s="36" t="s">
        <v>225</v>
      </c>
      <c r="BN56" s="36" t="s">
        <v>202</v>
      </c>
      <c r="BO56" s="73">
        <v>0.99606748223470676</v>
      </c>
      <c r="BP56" s="73">
        <v>0.97570000000000001</v>
      </c>
      <c r="BQ56" s="73">
        <v>0.99</v>
      </c>
      <c r="BR56" s="73">
        <v>0.99</v>
      </c>
      <c r="BS56" s="73">
        <v>0.99</v>
      </c>
      <c r="BT56" s="63">
        <f t="shared" si="8"/>
        <v>0.98835349644694137</v>
      </c>
    </row>
    <row r="57" spans="1:72" x14ac:dyDescent="0.2">
      <c r="AX57" s="36" t="s">
        <v>234</v>
      </c>
      <c r="AY57" s="36" t="str">
        <f t="shared" si="5"/>
        <v>MWG_Q1</v>
      </c>
      <c r="AZ57" s="36" t="s">
        <v>225</v>
      </c>
      <c r="BA57" s="36" t="s">
        <v>213</v>
      </c>
      <c r="BB57" s="73">
        <v>0.99281528767330096</v>
      </c>
      <c r="BC57" s="73">
        <v>0.98340000000000005</v>
      </c>
      <c r="BD57" s="73">
        <v>0.99</v>
      </c>
      <c r="BE57" s="73">
        <v>0.99</v>
      </c>
      <c r="BF57" s="73">
        <v>0.99</v>
      </c>
      <c r="BG57" s="63">
        <f t="shared" si="7"/>
        <v>0.98924305753466035</v>
      </c>
      <c r="BK57" s="36" t="s">
        <v>234</v>
      </c>
      <c r="BL57" s="36" t="str">
        <f t="shared" si="6"/>
        <v>MWG_Q1</v>
      </c>
      <c r="BM57" s="36" t="s">
        <v>225</v>
      </c>
      <c r="BN57" s="36" t="s">
        <v>213</v>
      </c>
      <c r="BO57" s="73">
        <v>0.99281528767330096</v>
      </c>
      <c r="BP57" s="73">
        <v>0.98340000000000005</v>
      </c>
      <c r="BQ57" s="73">
        <v>0.99</v>
      </c>
      <c r="BR57" s="73">
        <v>0.99</v>
      </c>
      <c r="BS57" s="73">
        <v>0.99</v>
      </c>
      <c r="BT57" s="63">
        <f t="shared" si="8"/>
        <v>0.98924305753466035</v>
      </c>
    </row>
    <row r="58" spans="1:72" x14ac:dyDescent="0.2">
      <c r="AX58" s="36" t="s">
        <v>234</v>
      </c>
      <c r="AY58" s="36" t="str">
        <f t="shared" si="5"/>
        <v>MWG_Q1</v>
      </c>
      <c r="AZ58" s="36" t="s">
        <v>225</v>
      </c>
      <c r="BA58" s="36" t="s">
        <v>214</v>
      </c>
      <c r="BB58" s="73">
        <v>0.99</v>
      </c>
      <c r="BC58" s="73">
        <v>0.99</v>
      </c>
      <c r="BD58" s="73">
        <v>0.99</v>
      </c>
      <c r="BE58" s="73">
        <v>0.99</v>
      </c>
      <c r="BF58" s="73">
        <v>0.99</v>
      </c>
      <c r="BG58" s="63">
        <f t="shared" si="7"/>
        <v>0.99</v>
      </c>
      <c r="BK58" s="36" t="s">
        <v>234</v>
      </c>
      <c r="BL58" s="36" t="str">
        <f t="shared" si="6"/>
        <v>MWG_Q1</v>
      </c>
      <c r="BM58" s="36" t="s">
        <v>225</v>
      </c>
      <c r="BN58" s="36" t="s">
        <v>214</v>
      </c>
      <c r="BO58" s="73">
        <v>0.99</v>
      </c>
      <c r="BP58" s="73">
        <v>0.99</v>
      </c>
      <c r="BQ58" s="73">
        <v>0.99</v>
      </c>
      <c r="BR58" s="73">
        <v>0.99</v>
      </c>
      <c r="BS58" s="73">
        <v>0.99</v>
      </c>
      <c r="BT58" s="63">
        <f t="shared" si="8"/>
        <v>0.99</v>
      </c>
    </row>
    <row r="59" spans="1:72" x14ac:dyDescent="0.2">
      <c r="AX59" s="36" t="s">
        <v>235</v>
      </c>
      <c r="AY59" s="36" t="str">
        <f t="shared" si="5"/>
        <v>VDS_Q1</v>
      </c>
      <c r="AZ59" s="36" t="s">
        <v>225</v>
      </c>
      <c r="BA59" s="36" t="s">
        <v>196</v>
      </c>
      <c r="BB59" s="47">
        <v>8.8999999999999996E-2</v>
      </c>
      <c r="BC59" s="47">
        <v>7.5999999999999998E-2</v>
      </c>
      <c r="BD59" s="47">
        <v>7.1999999999999995E-2</v>
      </c>
      <c r="BE59" s="47">
        <v>6.8000000000000005E-2</v>
      </c>
      <c r="BF59" s="47">
        <v>6.5000000000000002E-2</v>
      </c>
      <c r="BG59" s="63">
        <f t="shared" si="7"/>
        <v>7.3999999999999996E-2</v>
      </c>
      <c r="BK59" s="36" t="s">
        <v>235</v>
      </c>
      <c r="BL59" s="36" t="str">
        <f t="shared" si="6"/>
        <v>VDS_Q1</v>
      </c>
      <c r="BM59" s="36" t="s">
        <v>225</v>
      </c>
      <c r="BN59" s="36" t="s">
        <v>196</v>
      </c>
      <c r="BO59" s="47">
        <v>8.8999999999999996E-2</v>
      </c>
      <c r="BP59" s="47">
        <v>7.5999999999999998E-2</v>
      </c>
      <c r="BQ59" s="47">
        <v>7.1999999999999995E-2</v>
      </c>
      <c r="BR59" s="47">
        <v>6.8000000000000005E-2</v>
      </c>
      <c r="BS59" s="47">
        <v>6.5000000000000002E-2</v>
      </c>
      <c r="BT59" s="63">
        <f t="shared" si="8"/>
        <v>7.3999999999999996E-2</v>
      </c>
    </row>
    <row r="60" spans="1:72" x14ac:dyDescent="0.2">
      <c r="AX60" s="36" t="s">
        <v>235</v>
      </c>
      <c r="AY60" s="36" t="str">
        <f t="shared" si="5"/>
        <v>VDS_Q1</v>
      </c>
      <c r="AZ60" s="36" t="s">
        <v>225</v>
      </c>
      <c r="BA60" s="36" t="s">
        <v>199</v>
      </c>
      <c r="BB60" s="47">
        <v>0.85231578756973336</v>
      </c>
      <c r="BC60" s="47">
        <v>0.83230000000000004</v>
      </c>
      <c r="BD60" s="47">
        <v>0.81</v>
      </c>
      <c r="BE60" s="47">
        <v>0.8</v>
      </c>
      <c r="BF60" s="47">
        <v>0.8</v>
      </c>
      <c r="BG60" s="63">
        <f t="shared" si="7"/>
        <v>0.81892315751394662</v>
      </c>
      <c r="BK60" s="36" t="s">
        <v>235</v>
      </c>
      <c r="BL60" s="36" t="str">
        <f t="shared" si="6"/>
        <v>VDS_Q1</v>
      </c>
      <c r="BM60" s="36" t="s">
        <v>225</v>
      </c>
      <c r="BN60" s="36" t="s">
        <v>199</v>
      </c>
      <c r="BO60" s="47">
        <v>0.85231578756973336</v>
      </c>
      <c r="BP60" s="47">
        <v>0.83230000000000004</v>
      </c>
      <c r="BQ60" s="47">
        <v>0.81</v>
      </c>
      <c r="BR60" s="47">
        <v>0.8</v>
      </c>
      <c r="BS60" s="47">
        <v>0.8</v>
      </c>
      <c r="BT60" s="63">
        <f t="shared" si="8"/>
        <v>0.81892315751394662</v>
      </c>
    </row>
    <row r="61" spans="1:72" x14ac:dyDescent="0.2">
      <c r="AX61" s="36" t="s">
        <v>235</v>
      </c>
      <c r="AY61" s="36" t="str">
        <f t="shared" si="5"/>
        <v>VDS_Q1</v>
      </c>
      <c r="AZ61" s="36" t="s">
        <v>225</v>
      </c>
      <c r="BA61" s="36" t="s">
        <v>200</v>
      </c>
      <c r="BB61" s="47">
        <v>0.9407838784669843</v>
      </c>
      <c r="BC61" s="47">
        <v>0.92</v>
      </c>
      <c r="BD61" s="47">
        <v>0.92</v>
      </c>
      <c r="BE61" s="47">
        <v>0.92</v>
      </c>
      <c r="BF61" s="47">
        <v>0.92</v>
      </c>
      <c r="BG61" s="63">
        <f t="shared" si="7"/>
        <v>0.92415677569339694</v>
      </c>
      <c r="BK61" s="36" t="s">
        <v>235</v>
      </c>
      <c r="BL61" s="36" t="str">
        <f t="shared" si="6"/>
        <v>VDS_Q1</v>
      </c>
      <c r="BM61" s="36" t="s">
        <v>225</v>
      </c>
      <c r="BN61" s="36" t="s">
        <v>200</v>
      </c>
      <c r="BO61" s="47">
        <v>0.9407838784669843</v>
      </c>
      <c r="BP61" s="47">
        <v>0.92</v>
      </c>
      <c r="BQ61" s="47">
        <v>0.92</v>
      </c>
      <c r="BR61" s="47">
        <v>0.92</v>
      </c>
      <c r="BS61" s="47">
        <v>0.92</v>
      </c>
      <c r="BT61" s="63">
        <f t="shared" si="8"/>
        <v>0.92415677569339694</v>
      </c>
    </row>
    <row r="62" spans="1:72" x14ac:dyDescent="0.2">
      <c r="AX62" s="36" t="s">
        <v>235</v>
      </c>
      <c r="AY62" s="36" t="str">
        <f t="shared" si="5"/>
        <v>VDS_Q1</v>
      </c>
      <c r="AZ62" s="36" t="s">
        <v>225</v>
      </c>
      <c r="BA62" s="36" t="s">
        <v>201</v>
      </c>
      <c r="BB62" s="47">
        <v>0.96994816365825631</v>
      </c>
      <c r="BC62" s="47">
        <v>0.95</v>
      </c>
      <c r="BD62" s="47">
        <v>0.95</v>
      </c>
      <c r="BE62" s="47">
        <v>0.95</v>
      </c>
      <c r="BF62" s="47">
        <v>0.95</v>
      </c>
      <c r="BG62" s="63">
        <f t="shared" si="7"/>
        <v>0.95398963273165127</v>
      </c>
      <c r="BK62" s="36" t="s">
        <v>235</v>
      </c>
      <c r="BL62" s="36" t="str">
        <f t="shared" si="6"/>
        <v>VDS_Q1</v>
      </c>
      <c r="BM62" s="36" t="s">
        <v>225</v>
      </c>
      <c r="BN62" s="36" t="s">
        <v>201</v>
      </c>
      <c r="BO62" s="47">
        <v>0.96994816365825631</v>
      </c>
      <c r="BP62" s="47">
        <v>0.95</v>
      </c>
      <c r="BQ62" s="47">
        <v>0.95</v>
      </c>
      <c r="BR62" s="47">
        <v>0.95</v>
      </c>
      <c r="BS62" s="47">
        <v>0.95</v>
      </c>
      <c r="BT62" s="63">
        <f t="shared" si="8"/>
        <v>0.95398963273165127</v>
      </c>
    </row>
    <row r="63" spans="1:72" x14ac:dyDescent="0.2">
      <c r="AX63" s="36" t="s">
        <v>235</v>
      </c>
      <c r="AY63" s="36" t="str">
        <f t="shared" si="5"/>
        <v>VDS_Q1</v>
      </c>
      <c r="AZ63" s="36" t="s">
        <v>225</v>
      </c>
      <c r="BA63" s="36" t="s">
        <v>202</v>
      </c>
      <c r="BB63" s="47">
        <v>0.98327340509557004</v>
      </c>
      <c r="BC63" s="47">
        <v>0.99</v>
      </c>
      <c r="BD63" s="47">
        <v>0.99</v>
      </c>
      <c r="BE63" s="47">
        <v>0.99</v>
      </c>
      <c r="BF63" s="47">
        <v>0.99</v>
      </c>
      <c r="BG63" s="63">
        <f t="shared" si="7"/>
        <v>0.98865468101911402</v>
      </c>
      <c r="BK63" s="36" t="s">
        <v>235</v>
      </c>
      <c r="BL63" s="36" t="str">
        <f t="shared" si="6"/>
        <v>VDS_Q1</v>
      </c>
      <c r="BM63" s="36" t="s">
        <v>225</v>
      </c>
      <c r="BN63" s="36" t="s">
        <v>202</v>
      </c>
      <c r="BO63" s="47">
        <v>0.98327340509557004</v>
      </c>
      <c r="BP63" s="47">
        <v>0.99</v>
      </c>
      <c r="BQ63" s="47">
        <v>0.99</v>
      </c>
      <c r="BR63" s="47">
        <v>0.99</v>
      </c>
      <c r="BS63" s="47">
        <v>0.99</v>
      </c>
      <c r="BT63" s="63">
        <f t="shared" si="8"/>
        <v>0.98865468101911402</v>
      </c>
    </row>
    <row r="64" spans="1:72" x14ac:dyDescent="0.2">
      <c r="AX64" s="36" t="s">
        <v>235</v>
      </c>
      <c r="AY64" s="36" t="str">
        <f t="shared" si="5"/>
        <v>VDS_Q1</v>
      </c>
      <c r="AZ64" s="36" t="s">
        <v>225</v>
      </c>
      <c r="BA64" s="36" t="s">
        <v>213</v>
      </c>
      <c r="BB64" s="47">
        <v>0.98973330932837766</v>
      </c>
      <c r="BC64" s="47">
        <v>0.99</v>
      </c>
      <c r="BD64" s="47">
        <v>0.99</v>
      </c>
      <c r="BE64" s="47">
        <v>0.99</v>
      </c>
      <c r="BF64" s="47">
        <v>0.99</v>
      </c>
      <c r="BG64" s="63">
        <f t="shared" si="7"/>
        <v>0.98994666186567559</v>
      </c>
      <c r="BK64" s="36" t="s">
        <v>235</v>
      </c>
      <c r="BL64" s="36" t="str">
        <f t="shared" si="6"/>
        <v>VDS_Q1</v>
      </c>
      <c r="BM64" s="36" t="s">
        <v>225</v>
      </c>
      <c r="BN64" s="36" t="s">
        <v>213</v>
      </c>
      <c r="BO64" s="47">
        <v>0.98973330932837766</v>
      </c>
      <c r="BP64" s="47">
        <v>0.99</v>
      </c>
      <c r="BQ64" s="47">
        <v>0.99</v>
      </c>
      <c r="BR64" s="47">
        <v>0.99</v>
      </c>
      <c r="BS64" s="47">
        <v>0.99</v>
      </c>
      <c r="BT64" s="63">
        <f t="shared" si="8"/>
        <v>0.98994666186567559</v>
      </c>
    </row>
    <row r="65" spans="50:72" x14ac:dyDescent="0.2">
      <c r="AX65" s="36" t="s">
        <v>235</v>
      </c>
      <c r="AY65" s="36" t="str">
        <f t="shared" si="5"/>
        <v>VDS_Q1</v>
      </c>
      <c r="AZ65" s="36" t="s">
        <v>225</v>
      </c>
      <c r="BA65" s="36" t="s">
        <v>214</v>
      </c>
      <c r="BB65" s="47">
        <v>0.99460375295699599</v>
      </c>
      <c r="BC65" s="47">
        <v>0.99</v>
      </c>
      <c r="BD65" s="47">
        <v>0.99</v>
      </c>
      <c r="BE65" s="47">
        <v>0.99</v>
      </c>
      <c r="BF65" s="47">
        <v>0.99</v>
      </c>
      <c r="BG65" s="63">
        <f t="shared" si="7"/>
        <v>0.99092075059139917</v>
      </c>
      <c r="BK65" s="36" t="s">
        <v>235</v>
      </c>
      <c r="BL65" s="36" t="str">
        <f t="shared" si="6"/>
        <v>VDS_Q1</v>
      </c>
      <c r="BM65" s="36" t="s">
        <v>225</v>
      </c>
      <c r="BN65" s="36" t="s">
        <v>214</v>
      </c>
      <c r="BO65" s="47">
        <v>0.99460375295699599</v>
      </c>
      <c r="BP65" s="47">
        <v>0.99</v>
      </c>
      <c r="BQ65" s="47">
        <v>0.99</v>
      </c>
      <c r="BR65" s="47">
        <v>0.99</v>
      </c>
      <c r="BS65" s="47">
        <v>0.99</v>
      </c>
      <c r="BT65" s="63">
        <f t="shared" si="8"/>
        <v>0.99092075059139917</v>
      </c>
    </row>
    <row r="66" spans="50:72" x14ac:dyDescent="0.2">
      <c r="AX66" s="36" t="s">
        <v>236</v>
      </c>
      <c r="AY66" s="36" t="str">
        <f t="shared" si="5"/>
        <v>VNPAY_Q1</v>
      </c>
      <c r="AZ66" s="36" t="s">
        <v>225</v>
      </c>
      <c r="BA66" s="36" t="s">
        <v>196</v>
      </c>
      <c r="BB66" s="47">
        <v>8.5000000000000006E-2</v>
      </c>
      <c r="BC66" s="47">
        <v>7.0000000000000007E-2</v>
      </c>
      <c r="BD66" s="47">
        <v>3.5000000000000003E-2</v>
      </c>
      <c r="BE66" s="47">
        <v>0.03</v>
      </c>
      <c r="BF66" s="47">
        <v>2.8000000000000001E-2</v>
      </c>
      <c r="BG66" s="63">
        <f t="shared" si="7"/>
        <v>4.9600000000000005E-2</v>
      </c>
      <c r="BK66" s="36" t="s">
        <v>236</v>
      </c>
      <c r="BL66" s="36" t="str">
        <f t="shared" si="6"/>
        <v>VNPAY_Q1</v>
      </c>
      <c r="BM66" s="36" t="s">
        <v>225</v>
      </c>
      <c r="BN66" s="36" t="s">
        <v>196</v>
      </c>
      <c r="BO66" s="47">
        <v>8.5000000000000006E-2</v>
      </c>
      <c r="BP66" s="47">
        <v>7.0000000000000007E-2</v>
      </c>
      <c r="BQ66" s="47">
        <v>3.5000000000000003E-2</v>
      </c>
      <c r="BR66" s="47">
        <v>0.03</v>
      </c>
      <c r="BS66" s="47">
        <v>2.8000000000000001E-2</v>
      </c>
      <c r="BT66" s="63">
        <f t="shared" si="8"/>
        <v>4.9600000000000005E-2</v>
      </c>
    </row>
    <row r="67" spans="50:72" x14ac:dyDescent="0.2">
      <c r="AX67" s="36" t="s">
        <v>236</v>
      </c>
      <c r="AY67" s="36" t="str">
        <f t="shared" si="5"/>
        <v>VNPAY_Q1</v>
      </c>
      <c r="AZ67" s="36" t="s">
        <v>225</v>
      </c>
      <c r="BA67" s="36" t="s">
        <v>199</v>
      </c>
      <c r="BB67" s="47">
        <v>0.92</v>
      </c>
      <c r="BC67" s="47">
        <v>0.9</v>
      </c>
      <c r="BD67" s="47">
        <v>0.87</v>
      </c>
      <c r="BE67" s="47">
        <v>0.85</v>
      </c>
      <c r="BF67" s="47">
        <v>0.85</v>
      </c>
      <c r="BG67" s="63">
        <f t="shared" si="7"/>
        <v>0.87799999999999989</v>
      </c>
      <c r="BK67" s="36" t="s">
        <v>236</v>
      </c>
      <c r="BL67" s="36" t="str">
        <f t="shared" si="6"/>
        <v>VNPAY_Q1</v>
      </c>
      <c r="BM67" s="36" t="s">
        <v>225</v>
      </c>
      <c r="BN67" s="36" t="s">
        <v>199</v>
      </c>
      <c r="BO67" s="47">
        <v>0.92</v>
      </c>
      <c r="BP67" s="47">
        <v>0.9</v>
      </c>
      <c r="BQ67" s="47">
        <v>0.87</v>
      </c>
      <c r="BR67" s="47">
        <v>0.85</v>
      </c>
      <c r="BS67" s="47">
        <v>0.85</v>
      </c>
      <c r="BT67" s="63">
        <f t="shared" si="8"/>
        <v>0.87799999999999989</v>
      </c>
    </row>
    <row r="68" spans="50:72" x14ac:dyDescent="0.2">
      <c r="AX68" s="36" t="s">
        <v>236</v>
      </c>
      <c r="AY68" s="36" t="str">
        <f t="shared" si="5"/>
        <v>VNPAY_Q1</v>
      </c>
      <c r="AZ68" s="36" t="s">
        <v>225</v>
      </c>
      <c r="BA68" s="36" t="s">
        <v>200</v>
      </c>
      <c r="BB68" s="47">
        <v>0.96281673107469545</v>
      </c>
      <c r="BC68" s="47">
        <v>0.96281673107469545</v>
      </c>
      <c r="BD68" s="47">
        <v>0.96281673107469545</v>
      </c>
      <c r="BE68" s="47">
        <v>0.96281673107469545</v>
      </c>
      <c r="BF68" s="47">
        <v>0.96281673107469545</v>
      </c>
      <c r="BG68" s="63">
        <f t="shared" si="7"/>
        <v>0.96281673107469545</v>
      </c>
      <c r="BK68" s="36" t="s">
        <v>236</v>
      </c>
      <c r="BL68" s="36" t="str">
        <f t="shared" si="6"/>
        <v>VNPAY_Q1</v>
      </c>
      <c r="BM68" s="36" t="s">
        <v>225</v>
      </c>
      <c r="BN68" s="36" t="s">
        <v>200</v>
      </c>
      <c r="BO68" s="47">
        <v>0.96281673107469545</v>
      </c>
      <c r="BP68" s="47">
        <v>0.96281673107469545</v>
      </c>
      <c r="BQ68" s="47">
        <v>0.96281673107469545</v>
      </c>
      <c r="BR68" s="47">
        <v>0.96281673107469545</v>
      </c>
      <c r="BS68" s="47">
        <v>0.96281673107469545</v>
      </c>
      <c r="BT68" s="63">
        <f t="shared" si="8"/>
        <v>0.96281673107469545</v>
      </c>
    </row>
    <row r="69" spans="50:72" x14ac:dyDescent="0.2">
      <c r="AX69" s="36" t="s">
        <v>236</v>
      </c>
      <c r="AY69" s="36" t="str">
        <f t="shared" si="5"/>
        <v>VNPAY_Q1</v>
      </c>
      <c r="AZ69" s="36" t="s">
        <v>225</v>
      </c>
      <c r="BA69" s="36" t="s">
        <v>201</v>
      </c>
      <c r="BB69" s="47">
        <v>0.98180701508863999</v>
      </c>
      <c r="BC69" s="47">
        <v>0.98180701508863999</v>
      </c>
      <c r="BD69" s="47">
        <v>0.98180701508863999</v>
      </c>
      <c r="BE69" s="47">
        <v>0.98180701508863999</v>
      </c>
      <c r="BF69" s="47">
        <v>0.98180701508863999</v>
      </c>
      <c r="BG69" s="63">
        <f t="shared" si="7"/>
        <v>0.98180701508863988</v>
      </c>
      <c r="BK69" s="36" t="s">
        <v>236</v>
      </c>
      <c r="BL69" s="36" t="str">
        <f t="shared" si="6"/>
        <v>VNPAY_Q1</v>
      </c>
      <c r="BM69" s="36" t="s">
        <v>225</v>
      </c>
      <c r="BN69" s="36" t="s">
        <v>201</v>
      </c>
      <c r="BO69" s="47">
        <v>0.98180701508863999</v>
      </c>
      <c r="BP69" s="47">
        <v>0.98180701508863999</v>
      </c>
      <c r="BQ69" s="47">
        <v>0.98180701508863999</v>
      </c>
      <c r="BR69" s="47">
        <v>0.98180701508863999</v>
      </c>
      <c r="BS69" s="47">
        <v>0.98180701508863999</v>
      </c>
      <c r="BT69" s="63">
        <f t="shared" si="8"/>
        <v>0.98180701508863988</v>
      </c>
    </row>
    <row r="70" spans="50:72" x14ac:dyDescent="0.2">
      <c r="AX70" s="36" t="s">
        <v>236</v>
      </c>
      <c r="AY70" s="36" t="str">
        <f t="shared" si="5"/>
        <v>VNPAY_Q1</v>
      </c>
      <c r="AZ70" s="36" t="s">
        <v>225</v>
      </c>
      <c r="BA70" s="36" t="s">
        <v>202</v>
      </c>
      <c r="BB70" s="47">
        <v>0.988962459915253</v>
      </c>
      <c r="BC70" s="47">
        <v>0.988962459915253</v>
      </c>
      <c r="BD70" s="47">
        <v>0.988962459915253</v>
      </c>
      <c r="BE70" s="47">
        <v>0.988962459915253</v>
      </c>
      <c r="BF70" s="47">
        <v>0.988962459915253</v>
      </c>
      <c r="BG70" s="63">
        <f t="shared" si="7"/>
        <v>0.988962459915253</v>
      </c>
      <c r="BK70" s="36" t="s">
        <v>236</v>
      </c>
      <c r="BL70" s="36" t="str">
        <f t="shared" si="6"/>
        <v>VNPAY_Q1</v>
      </c>
      <c r="BM70" s="36" t="s">
        <v>225</v>
      </c>
      <c r="BN70" s="36" t="s">
        <v>202</v>
      </c>
      <c r="BO70" s="47">
        <v>0.988962459915253</v>
      </c>
      <c r="BP70" s="47">
        <v>0.988962459915253</v>
      </c>
      <c r="BQ70" s="47">
        <v>0.988962459915253</v>
      </c>
      <c r="BR70" s="47">
        <v>0.988962459915253</v>
      </c>
      <c r="BS70" s="47">
        <v>0.988962459915253</v>
      </c>
      <c r="BT70" s="63">
        <f t="shared" si="8"/>
        <v>0.988962459915253</v>
      </c>
    </row>
    <row r="71" spans="50:72" x14ac:dyDescent="0.2">
      <c r="AX71" s="36" t="s">
        <v>236</v>
      </c>
      <c r="AY71" s="36" t="str">
        <f t="shared" si="5"/>
        <v>VNPAY_Q1</v>
      </c>
      <c r="AZ71" s="36" t="s">
        <v>225</v>
      </c>
      <c r="BA71" s="36" t="s">
        <v>213</v>
      </c>
      <c r="BB71" s="47">
        <v>0.9944058452920489</v>
      </c>
      <c r="BC71" s="47">
        <v>0.9944058452920489</v>
      </c>
      <c r="BD71" s="47">
        <v>0.9944058452920489</v>
      </c>
      <c r="BE71" s="47">
        <v>0.9944058452920489</v>
      </c>
      <c r="BF71" s="47">
        <v>0.9944058452920489</v>
      </c>
      <c r="BG71" s="63">
        <f t="shared" si="7"/>
        <v>0.9944058452920489</v>
      </c>
      <c r="BK71" s="36" t="s">
        <v>236</v>
      </c>
      <c r="BL71" s="36" t="str">
        <f t="shared" si="6"/>
        <v>VNPAY_Q1</v>
      </c>
      <c r="BM71" s="36" t="s">
        <v>225</v>
      </c>
      <c r="BN71" s="36" t="s">
        <v>213</v>
      </c>
      <c r="BO71" s="47">
        <v>0.9944058452920489</v>
      </c>
      <c r="BP71" s="47">
        <v>0.9944058452920489</v>
      </c>
      <c r="BQ71" s="47">
        <v>0.9944058452920489</v>
      </c>
      <c r="BR71" s="47">
        <v>0.9944058452920489</v>
      </c>
      <c r="BS71" s="47">
        <v>0.9944058452920489</v>
      </c>
      <c r="BT71" s="63">
        <f t="shared" si="8"/>
        <v>0.9944058452920489</v>
      </c>
    </row>
    <row r="72" spans="50:72" x14ac:dyDescent="0.2">
      <c r="AX72" s="36" t="s">
        <v>236</v>
      </c>
      <c r="AY72" s="36" t="str">
        <f t="shared" si="5"/>
        <v>VNPAY_Q1</v>
      </c>
      <c r="AZ72" s="36" t="s">
        <v>225</v>
      </c>
      <c r="BA72" s="36" t="s">
        <v>214</v>
      </c>
      <c r="BB72" s="47">
        <v>0.99525483359061295</v>
      </c>
      <c r="BC72" s="47">
        <v>0.99525483359061295</v>
      </c>
      <c r="BD72" s="47">
        <v>0.99525483359061295</v>
      </c>
      <c r="BE72" s="47">
        <v>0.99525483359061295</v>
      </c>
      <c r="BF72" s="47">
        <v>0.99525483359061295</v>
      </c>
      <c r="BG72" s="63">
        <f t="shared" si="7"/>
        <v>0.99525483359061295</v>
      </c>
      <c r="BK72" s="36" t="s">
        <v>236</v>
      </c>
      <c r="BL72" s="36" t="str">
        <f t="shared" si="6"/>
        <v>VNPAY_Q1</v>
      </c>
      <c r="BM72" s="36" t="s">
        <v>225</v>
      </c>
      <c r="BN72" s="36" t="s">
        <v>214</v>
      </c>
      <c r="BO72" s="47">
        <v>0.99525483359061295</v>
      </c>
      <c r="BP72" s="47">
        <v>0.99525483359061295</v>
      </c>
      <c r="BQ72" s="47">
        <v>0.99525483359061295</v>
      </c>
      <c r="BR72" s="47">
        <v>0.99525483359061295</v>
      </c>
      <c r="BS72" s="47">
        <v>0.99525483359061295</v>
      </c>
      <c r="BT72" s="63">
        <f t="shared" si="8"/>
        <v>0.99525483359061295</v>
      </c>
    </row>
    <row r="73" spans="50:72" x14ac:dyDescent="0.2">
      <c r="AX73" s="36" t="s">
        <v>237</v>
      </c>
      <c r="AY73" s="36" t="str">
        <f t="shared" si="5"/>
        <v>All_Q1</v>
      </c>
      <c r="AZ73" s="36" t="s">
        <v>225</v>
      </c>
      <c r="BA73" s="36" t="s">
        <v>196</v>
      </c>
      <c r="BB73" s="47">
        <v>7.2699894055606604E-2</v>
      </c>
      <c r="BC73" s="47">
        <v>5.3499999999999999E-2</v>
      </c>
      <c r="BD73" s="47">
        <v>4.1500000000000002E-2</v>
      </c>
      <c r="BE73" s="47">
        <v>3.7499999999999999E-2</v>
      </c>
      <c r="BF73" s="47">
        <v>3.4250000000000003E-2</v>
      </c>
      <c r="BG73" s="63">
        <f t="shared" si="7"/>
        <v>4.7889978811121323E-2</v>
      </c>
      <c r="BK73" s="36" t="s">
        <v>237</v>
      </c>
      <c r="BL73" s="36" t="str">
        <f t="shared" si="6"/>
        <v>All_Q1</v>
      </c>
      <c r="BM73" s="36" t="s">
        <v>225</v>
      </c>
      <c r="BN73" s="36" t="s">
        <v>196</v>
      </c>
      <c r="BO73" s="47">
        <v>7.7699894055606566E-2</v>
      </c>
      <c r="BP73" s="47">
        <v>6.3500000000000001E-2</v>
      </c>
      <c r="BQ73" s="47">
        <v>5.1499999999999997E-2</v>
      </c>
      <c r="BR73" s="47">
        <v>4.7500000000000001E-2</v>
      </c>
      <c r="BS73" s="47">
        <v>4.4250000000000005E-2</v>
      </c>
      <c r="BT73" s="63">
        <f t="shared" si="8"/>
        <v>5.688997881112131E-2</v>
      </c>
    </row>
    <row r="74" spans="50:72" x14ac:dyDescent="0.2">
      <c r="AX74" s="36" t="s">
        <v>237</v>
      </c>
      <c r="AY74" s="36" t="str">
        <f t="shared" si="5"/>
        <v>All_Q1</v>
      </c>
      <c r="AZ74" s="36" t="s">
        <v>225</v>
      </c>
      <c r="BA74" s="36" t="s">
        <v>199</v>
      </c>
      <c r="BB74" s="47">
        <v>0.90027608105207002</v>
      </c>
      <c r="BC74" s="47">
        <v>0.87807500000000005</v>
      </c>
      <c r="BD74" s="47">
        <v>0.84499999999999997</v>
      </c>
      <c r="BE74" s="47">
        <v>0.83250000000000002</v>
      </c>
      <c r="BF74" s="47">
        <v>0.83</v>
      </c>
      <c r="BG74" s="63">
        <f t="shared" si="7"/>
        <v>0.857170216210414</v>
      </c>
      <c r="BK74" s="36" t="s">
        <v>237</v>
      </c>
      <c r="BL74" s="36" t="str">
        <f t="shared" si="6"/>
        <v>All_Q1</v>
      </c>
      <c r="BM74" s="36" t="s">
        <v>225</v>
      </c>
      <c r="BN74" s="36" t="s">
        <v>199</v>
      </c>
      <c r="BO74" s="47">
        <v>0.90027608105207002</v>
      </c>
      <c r="BP74" s="47">
        <v>0.87807500000000005</v>
      </c>
      <c r="BQ74" s="47">
        <v>0.84499999999999997</v>
      </c>
      <c r="BR74" s="47">
        <v>0.83250000000000002</v>
      </c>
      <c r="BS74" s="47">
        <v>0.83</v>
      </c>
      <c r="BT74" s="63">
        <f t="shared" si="8"/>
        <v>0.857170216210414</v>
      </c>
    </row>
    <row r="75" spans="50:72" x14ac:dyDescent="0.2">
      <c r="AX75" s="36" t="s">
        <v>237</v>
      </c>
      <c r="AY75" s="36" t="str">
        <f t="shared" si="5"/>
        <v>All_Q1</v>
      </c>
      <c r="AZ75" s="36" t="s">
        <v>225</v>
      </c>
      <c r="BA75" s="36" t="s">
        <v>200</v>
      </c>
      <c r="BB75" s="47">
        <v>0.96147116547515543</v>
      </c>
      <c r="BC75" s="47">
        <v>0.94570418276867385</v>
      </c>
      <c r="BD75" s="47">
        <v>0.9382041827686739</v>
      </c>
      <c r="BE75" s="47">
        <v>0.9382041827686739</v>
      </c>
      <c r="BF75" s="47">
        <v>0.9382041827686739</v>
      </c>
      <c r="BG75" s="63">
        <f t="shared" si="7"/>
        <v>0.94435757930997022</v>
      </c>
      <c r="BK75" s="36" t="s">
        <v>237</v>
      </c>
      <c r="BL75" s="36" t="str">
        <f t="shared" si="6"/>
        <v>All_Q1</v>
      </c>
      <c r="BM75" s="36" t="s">
        <v>225</v>
      </c>
      <c r="BN75" s="36" t="s">
        <v>200</v>
      </c>
      <c r="BO75" s="47">
        <v>0.96147116547515543</v>
      </c>
      <c r="BP75" s="47">
        <v>0.94570418276867385</v>
      </c>
      <c r="BQ75" s="47">
        <v>0.9382041827686739</v>
      </c>
      <c r="BR75" s="47">
        <v>0.9382041827686739</v>
      </c>
      <c r="BS75" s="47">
        <v>0.9382041827686739</v>
      </c>
      <c r="BT75" s="63">
        <f t="shared" si="8"/>
        <v>0.94435757930997022</v>
      </c>
    </row>
    <row r="76" spans="50:72" x14ac:dyDescent="0.2">
      <c r="AX76" s="36" t="s">
        <v>237</v>
      </c>
      <c r="AY76" s="36" t="str">
        <f t="shared" si="5"/>
        <v>All_Q1</v>
      </c>
      <c r="AZ76" s="36" t="s">
        <v>225</v>
      </c>
      <c r="BA76" s="36" t="s">
        <v>201</v>
      </c>
      <c r="BB76" s="47">
        <v>0.97863629015560716</v>
      </c>
      <c r="BC76" s="47">
        <v>0.96132675377216004</v>
      </c>
      <c r="BD76" s="47">
        <v>0.96045175377215997</v>
      </c>
      <c r="BE76" s="47">
        <v>0.96045175377215997</v>
      </c>
      <c r="BF76" s="47">
        <v>0.96045175377215997</v>
      </c>
      <c r="BG76" s="63">
        <f t="shared" si="7"/>
        <v>0.96426366104884953</v>
      </c>
      <c r="BK76" s="36" t="s">
        <v>237</v>
      </c>
      <c r="BL76" s="36" t="str">
        <f t="shared" si="6"/>
        <v>All_Q1</v>
      </c>
      <c r="BM76" s="36" t="s">
        <v>225</v>
      </c>
      <c r="BN76" s="36" t="s">
        <v>201</v>
      </c>
      <c r="BO76" s="47">
        <v>0.97863629015560716</v>
      </c>
      <c r="BP76" s="47">
        <v>0.96132675377216004</v>
      </c>
      <c r="BQ76" s="47">
        <v>0.96045175377215997</v>
      </c>
      <c r="BR76" s="47">
        <v>0.96045175377215997</v>
      </c>
      <c r="BS76" s="47">
        <v>0.96045175377215997</v>
      </c>
      <c r="BT76" s="63">
        <f t="shared" si="8"/>
        <v>0.96426366104884953</v>
      </c>
    </row>
    <row r="77" spans="50:72" x14ac:dyDescent="0.2">
      <c r="AX77" s="36" t="s">
        <v>237</v>
      </c>
      <c r="AY77" s="36" t="str">
        <f t="shared" si="5"/>
        <v>All_Q1</v>
      </c>
      <c r="AZ77" s="36" t="s">
        <v>225</v>
      </c>
      <c r="BA77" s="36" t="s">
        <v>202</v>
      </c>
      <c r="BB77" s="47">
        <v>0.98774367879105252</v>
      </c>
      <c r="BC77" s="47">
        <v>0.97616561497881327</v>
      </c>
      <c r="BD77" s="47">
        <v>0.97974061497881315</v>
      </c>
      <c r="BE77" s="47">
        <v>0.97974061497881315</v>
      </c>
      <c r="BF77" s="47">
        <v>0.98974061497881316</v>
      </c>
      <c r="BG77" s="63">
        <f t="shared" si="7"/>
        <v>0.98262622774126118</v>
      </c>
      <c r="BK77" s="36" t="s">
        <v>237</v>
      </c>
      <c r="BL77" s="36" t="str">
        <f t="shared" si="6"/>
        <v>All_Q1</v>
      </c>
      <c r="BM77" s="36" t="s">
        <v>225</v>
      </c>
      <c r="BN77" s="36" t="s">
        <v>202</v>
      </c>
      <c r="BO77" s="47">
        <v>0.98774367879105252</v>
      </c>
      <c r="BP77" s="47">
        <v>0.97616561497881327</v>
      </c>
      <c r="BQ77" s="47">
        <v>0.97974061497881315</v>
      </c>
      <c r="BR77" s="47">
        <v>0.97974061497881315</v>
      </c>
      <c r="BS77" s="47">
        <v>0.98974061497881316</v>
      </c>
      <c r="BT77" s="63">
        <f t="shared" si="8"/>
        <v>0.98262622774126118</v>
      </c>
    </row>
    <row r="78" spans="50:72" x14ac:dyDescent="0.2">
      <c r="AX78" s="36" t="s">
        <v>237</v>
      </c>
      <c r="AY78" s="36" t="str">
        <f t="shared" si="5"/>
        <v>All_Q1</v>
      </c>
      <c r="AZ78" s="36" t="s">
        <v>225</v>
      </c>
      <c r="BA78" s="36" t="s">
        <v>213</v>
      </c>
      <c r="BB78" s="47">
        <v>0.99170021103850381</v>
      </c>
      <c r="BC78" s="47">
        <v>0.98827646132301228</v>
      </c>
      <c r="BD78" s="47">
        <v>0.99110146132301213</v>
      </c>
      <c r="BE78" s="47">
        <v>0.99110146132301213</v>
      </c>
      <c r="BF78" s="47">
        <v>0.99110146132301213</v>
      </c>
      <c r="BG78" s="63">
        <f t="shared" si="7"/>
        <v>0.99065621126611048</v>
      </c>
      <c r="BK78" s="36" t="s">
        <v>237</v>
      </c>
      <c r="BL78" s="36" t="str">
        <f t="shared" si="6"/>
        <v>All_Q1</v>
      </c>
      <c r="BM78" s="36" t="s">
        <v>225</v>
      </c>
      <c r="BN78" s="36" t="s">
        <v>213</v>
      </c>
      <c r="BO78" s="47">
        <v>0.99170021103850381</v>
      </c>
      <c r="BP78" s="47">
        <v>0.98827646132301228</v>
      </c>
      <c r="BQ78" s="47">
        <v>0.99110146132301213</v>
      </c>
      <c r="BR78" s="47">
        <v>0.99110146132301213</v>
      </c>
      <c r="BS78" s="47">
        <v>0.99110146132301213</v>
      </c>
      <c r="BT78" s="63">
        <f t="shared" si="8"/>
        <v>0.99065621126611048</v>
      </c>
    </row>
    <row r="79" spans="50:72" x14ac:dyDescent="0.2">
      <c r="AX79" s="36" t="s">
        <v>237</v>
      </c>
      <c r="AY79" s="36" t="str">
        <f t="shared" si="5"/>
        <v>All_Q1</v>
      </c>
      <c r="AZ79" s="36" t="s">
        <v>225</v>
      </c>
      <c r="BA79" s="36" t="s">
        <v>214</v>
      </c>
      <c r="BB79" s="47">
        <v>0.99493964663690226</v>
      </c>
      <c r="BC79" s="47">
        <v>0.99378870839765321</v>
      </c>
      <c r="BD79" s="47">
        <v>0.99378870839765321</v>
      </c>
      <c r="BE79" s="47">
        <v>0.99378870839765321</v>
      </c>
      <c r="BF79" s="47">
        <v>0.99378870839765321</v>
      </c>
      <c r="BG79" s="63">
        <f t="shared" si="7"/>
        <v>0.99401889604550298</v>
      </c>
      <c r="BK79" s="36" t="s">
        <v>237</v>
      </c>
      <c r="BL79" s="36" t="str">
        <f t="shared" si="6"/>
        <v>All_Q1</v>
      </c>
      <c r="BM79" s="36" t="s">
        <v>225</v>
      </c>
      <c r="BN79" s="36" t="s">
        <v>214</v>
      </c>
      <c r="BO79" s="47">
        <v>0.99493964663690226</v>
      </c>
      <c r="BP79" s="47">
        <v>0.99378870839765321</v>
      </c>
      <c r="BQ79" s="47">
        <v>0.99378870839765321</v>
      </c>
      <c r="BR79" s="47">
        <v>0.99378870839765321</v>
      </c>
      <c r="BS79" s="47">
        <v>0.99378870839765321</v>
      </c>
      <c r="BT79" s="63">
        <f t="shared" si="8"/>
        <v>0.99401889604550298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9CD5-218D-5642-9970-2337631C382B}">
  <sheetPr>
    <tabColor rgb="FFFFFF00"/>
    <pageSetUpPr fitToPage="1"/>
  </sheetPr>
  <dimension ref="A1:AD197"/>
  <sheetViews>
    <sheetView showGridLines="0" topLeftCell="A137" zoomScaleNormal="100" workbookViewId="0">
      <selection activeCell="P2" sqref="P2"/>
    </sheetView>
  </sheetViews>
  <sheetFormatPr baseColWidth="10" defaultColWidth="9" defaultRowHeight="13" x14ac:dyDescent="0.15"/>
  <cols>
    <col min="1" max="1" width="2.5" style="83" customWidth="1"/>
    <col min="2" max="2" width="21.5" style="26" customWidth="1"/>
    <col min="3" max="3" width="23.5" style="26" customWidth="1"/>
    <col min="4" max="4" width="9" style="26" customWidth="1"/>
    <col min="5" max="9" width="9.5" style="26" customWidth="1"/>
    <col min="10" max="10" width="12" style="78" bestFit="1" customWidth="1"/>
    <col min="11" max="11" width="11.83203125" style="26" bestFit="1" customWidth="1"/>
    <col min="12" max="12" width="14.83203125" style="26" customWidth="1"/>
    <col min="13" max="13" width="16.83203125" style="26" customWidth="1"/>
    <col min="14" max="14" width="10.83203125" style="26" customWidth="1"/>
    <col min="15" max="19" width="8.5" style="26" customWidth="1"/>
    <col min="20" max="20" width="8.5" style="26" hidden="1" customWidth="1"/>
    <col min="21" max="21" width="8.5" style="26" customWidth="1"/>
    <col min="22" max="22" width="8.5" style="79" customWidth="1"/>
    <col min="23" max="23" width="9.83203125" style="79" customWidth="1"/>
    <col min="24" max="24" width="9.83203125" style="136" customWidth="1"/>
    <col min="25" max="25" width="9.83203125" style="81" customWidth="1"/>
    <col min="26" max="26" width="9.1640625" style="81" customWidth="1"/>
    <col min="27" max="27" width="12.33203125" style="26" customWidth="1"/>
    <col min="28" max="30" width="9" style="26" customWidth="1"/>
    <col min="31" max="16384" width="9" style="26"/>
  </cols>
  <sheetData>
    <row r="1" spans="1:26" ht="18" x14ac:dyDescent="0.2">
      <c r="A1" s="75"/>
      <c r="B1" s="76" t="s">
        <v>238</v>
      </c>
      <c r="C1" s="77"/>
      <c r="X1" s="80"/>
      <c r="Z1" s="82"/>
    </row>
    <row r="2" spans="1:26" ht="16" x14ac:dyDescent="0.2">
      <c r="B2" s="84" t="s">
        <v>239</v>
      </c>
      <c r="C2" s="85"/>
      <c r="D2" s="85"/>
      <c r="L2" s="86"/>
      <c r="W2" s="87"/>
      <c r="X2" s="88"/>
      <c r="Y2" s="89"/>
      <c r="Z2" s="82"/>
    </row>
    <row r="3" spans="1:26" s="92" customFormat="1" x14ac:dyDescent="0.15">
      <c r="A3" s="90"/>
      <c r="B3" s="91" t="s">
        <v>240</v>
      </c>
      <c r="C3" s="91">
        <f>NOTE!P2</f>
        <v>20251201</v>
      </c>
      <c r="D3" s="91" t="str">
        <f>NOTE!O2</f>
        <v>v10</v>
      </c>
      <c r="J3" s="93"/>
      <c r="M3" s="94"/>
      <c r="N3" s="95"/>
      <c r="O3" s="95"/>
      <c r="V3" s="96"/>
      <c r="W3" s="96"/>
      <c r="X3" s="97"/>
      <c r="Y3" s="98"/>
      <c r="Z3" s="99"/>
    </row>
    <row r="4" spans="1:26" x14ac:dyDescent="0.15">
      <c r="N4" s="100"/>
      <c r="O4" s="100"/>
      <c r="W4" s="101"/>
      <c r="X4" s="102"/>
      <c r="Y4" s="103"/>
      <c r="Z4" s="104"/>
    </row>
    <row r="5" spans="1:26" ht="17" thickBot="1" x14ac:dyDescent="0.25">
      <c r="B5" s="105" t="s">
        <v>241</v>
      </c>
      <c r="C5" s="106"/>
      <c r="N5" s="107"/>
      <c r="O5" s="107"/>
      <c r="P5" s="107"/>
      <c r="Q5" s="107"/>
      <c r="R5" s="107"/>
      <c r="S5" s="107"/>
      <c r="T5" s="107"/>
      <c r="W5" s="108"/>
      <c r="X5" s="109"/>
      <c r="Y5" s="110"/>
      <c r="Z5" s="104"/>
    </row>
    <row r="6" spans="1:26" ht="14" thickBot="1" x14ac:dyDescent="0.2">
      <c r="B6" s="111" t="s">
        <v>242</v>
      </c>
      <c r="C6" s="112" t="s">
        <v>150</v>
      </c>
      <c r="D6" s="113"/>
      <c r="N6" s="114"/>
      <c r="O6" s="114"/>
      <c r="P6" s="114"/>
      <c r="Q6" s="114"/>
      <c r="R6" s="114"/>
      <c r="S6" s="114"/>
      <c r="T6" s="114"/>
      <c r="W6" s="108"/>
      <c r="X6" s="109"/>
      <c r="Y6" s="110"/>
      <c r="Z6" s="104"/>
    </row>
    <row r="7" spans="1:26" ht="14" thickBot="1" x14ac:dyDescent="0.2">
      <c r="B7" s="111" t="s">
        <v>243</v>
      </c>
      <c r="C7" s="112" t="s">
        <v>151</v>
      </c>
      <c r="N7" s="115"/>
      <c r="O7" s="78"/>
      <c r="P7" s="78"/>
      <c r="Q7" s="78"/>
      <c r="R7" s="78"/>
      <c r="S7" s="78"/>
      <c r="T7" s="78"/>
      <c r="W7" s="101"/>
      <c r="X7" s="102"/>
      <c r="Y7" s="103"/>
      <c r="Z7" s="104"/>
    </row>
    <row r="8" spans="1:26" ht="14" thickBot="1" x14ac:dyDescent="0.2">
      <c r="B8" s="111" t="s">
        <v>244</v>
      </c>
      <c r="C8" s="116" t="s">
        <v>237</v>
      </c>
      <c r="E8" s="117"/>
      <c r="F8" s="117"/>
      <c r="G8" s="118"/>
      <c r="H8" s="117"/>
      <c r="N8" s="115"/>
      <c r="O8" s="78"/>
      <c r="P8" s="78"/>
      <c r="Q8" s="78"/>
      <c r="R8" s="78"/>
      <c r="S8" s="78"/>
      <c r="T8" s="78"/>
      <c r="U8" s="78"/>
      <c r="W8" s="101"/>
      <c r="X8" s="102"/>
      <c r="Y8" s="103"/>
      <c r="Z8" s="104"/>
    </row>
    <row r="9" spans="1:26" ht="14" thickBot="1" x14ac:dyDescent="0.2">
      <c r="B9" s="111" t="s">
        <v>245</v>
      </c>
      <c r="C9" s="112" t="s">
        <v>76</v>
      </c>
      <c r="E9" s="117"/>
      <c r="F9" s="117"/>
      <c r="G9" s="117"/>
      <c r="H9" s="117"/>
      <c r="N9" s="78"/>
      <c r="O9" s="78"/>
      <c r="P9" s="78"/>
      <c r="Q9" s="78"/>
      <c r="R9" s="78"/>
      <c r="W9" s="108"/>
      <c r="X9" s="109"/>
      <c r="Y9" s="110"/>
      <c r="Z9" s="119"/>
    </row>
    <row r="10" spans="1:26" ht="14" thickBot="1" x14ac:dyDescent="0.2">
      <c r="B10" s="111" t="s">
        <v>246</v>
      </c>
      <c r="C10" s="112"/>
      <c r="D10" s="113"/>
      <c r="E10" s="117"/>
      <c r="F10" s="117"/>
      <c r="G10" s="117"/>
      <c r="H10" s="117"/>
      <c r="N10" s="120"/>
      <c r="O10" s="121"/>
      <c r="P10" s="100"/>
      <c r="Q10" s="114"/>
      <c r="R10" s="100"/>
      <c r="S10" s="100"/>
      <c r="T10" s="100"/>
      <c r="W10" s="108"/>
      <c r="X10" s="109"/>
      <c r="Y10" s="110"/>
      <c r="Z10" s="119"/>
    </row>
    <row r="11" spans="1:26" ht="14" thickBot="1" x14ac:dyDescent="0.2">
      <c r="B11" s="111" t="s">
        <v>247</v>
      </c>
      <c r="C11" s="116" t="s">
        <v>225</v>
      </c>
      <c r="D11" s="113"/>
      <c r="E11" s="117"/>
      <c r="F11" s="117"/>
      <c r="G11" s="117"/>
      <c r="H11" s="117"/>
      <c r="N11" s="120"/>
      <c r="O11" s="121"/>
      <c r="P11" s="100"/>
      <c r="Q11" s="114"/>
      <c r="R11" s="100"/>
      <c r="S11" s="100"/>
      <c r="T11" s="100"/>
      <c r="W11" s="108"/>
      <c r="X11" s="109"/>
      <c r="Y11" s="110"/>
      <c r="Z11" s="119"/>
    </row>
    <row r="12" spans="1:26" s="123" customFormat="1" x14ac:dyDescent="0.15">
      <c r="A12" s="122"/>
      <c r="E12" s="124"/>
      <c r="F12" s="124"/>
      <c r="G12" s="124"/>
      <c r="H12" s="124"/>
      <c r="J12" s="125"/>
      <c r="O12" s="126"/>
      <c r="P12" s="126"/>
      <c r="Q12" s="126"/>
      <c r="R12" s="126"/>
      <c r="S12" s="126"/>
      <c r="T12" s="126"/>
      <c r="U12" s="26"/>
      <c r="V12" s="127"/>
      <c r="W12" s="128"/>
      <c r="X12" s="129"/>
      <c r="Y12" s="128"/>
      <c r="Z12" s="130"/>
    </row>
    <row r="13" spans="1:26" ht="17" thickBot="1" x14ac:dyDescent="0.25">
      <c r="B13" s="16" t="s">
        <v>28</v>
      </c>
      <c r="C13" s="16"/>
      <c r="D13" s="16"/>
      <c r="E13" s="131"/>
      <c r="F13" s="16"/>
      <c r="G13" s="16"/>
      <c r="H13" s="16"/>
      <c r="I13" s="132" t="s">
        <v>248</v>
      </c>
      <c r="J13" s="133"/>
      <c r="K13" s="134"/>
      <c r="L13" s="16" t="s">
        <v>249</v>
      </c>
      <c r="M13" s="33"/>
      <c r="N13" s="33"/>
      <c r="O13" s="33"/>
      <c r="P13" s="33"/>
      <c r="Q13" s="33"/>
      <c r="R13" s="33"/>
      <c r="S13" s="33"/>
      <c r="T13" s="33"/>
      <c r="U13" s="33"/>
      <c r="V13" s="132" t="s">
        <v>248</v>
      </c>
      <c r="W13" s="135"/>
    </row>
    <row r="14" spans="1:26" ht="14" thickTop="1" x14ac:dyDescent="0.15">
      <c r="W14" s="135"/>
    </row>
    <row r="15" spans="1:26" x14ac:dyDescent="0.15">
      <c r="E15" s="137" t="s">
        <v>189</v>
      </c>
      <c r="F15" s="137" t="s">
        <v>204</v>
      </c>
      <c r="G15" s="137" t="s">
        <v>205</v>
      </c>
      <c r="H15" s="137" t="s">
        <v>206</v>
      </c>
      <c r="I15" s="137" t="s">
        <v>207</v>
      </c>
      <c r="N15" s="138" t="s">
        <v>250</v>
      </c>
      <c r="O15" s="138" t="s">
        <v>189</v>
      </c>
      <c r="P15" s="138" t="s">
        <v>204</v>
      </c>
      <c r="Q15" s="138" t="s">
        <v>205</v>
      </c>
      <c r="R15" s="138" t="s">
        <v>206</v>
      </c>
      <c r="S15" s="138" t="s">
        <v>207</v>
      </c>
      <c r="T15" s="138" t="s">
        <v>251</v>
      </c>
      <c r="U15" s="138" t="s">
        <v>252</v>
      </c>
      <c r="V15" s="138" t="s">
        <v>253</v>
      </c>
      <c r="W15" s="139"/>
      <c r="X15" s="140"/>
    </row>
    <row r="16" spans="1:26" x14ac:dyDescent="0.15">
      <c r="E16" s="79"/>
      <c r="F16" s="79"/>
      <c r="G16" s="79"/>
      <c r="H16" s="79"/>
      <c r="I16" s="79"/>
      <c r="J16" s="141"/>
      <c r="N16" s="142"/>
      <c r="O16" s="142"/>
      <c r="P16" s="142"/>
      <c r="Q16" s="142"/>
      <c r="R16" s="142"/>
      <c r="S16" s="142"/>
      <c r="T16" s="142"/>
      <c r="W16" s="143"/>
    </row>
    <row r="17" spans="1:30" ht="15" x14ac:dyDescent="0.2">
      <c r="B17" s="23" t="s">
        <v>29</v>
      </c>
      <c r="C17" s="26" t="s">
        <v>161</v>
      </c>
      <c r="E17" s="144">
        <f>DATA!C3</f>
        <v>0.63924179697927397</v>
      </c>
      <c r="F17" s="145" t="s">
        <v>254</v>
      </c>
      <c r="G17" s="146"/>
      <c r="H17" s="146"/>
      <c r="I17" s="146"/>
      <c r="J17" s="141"/>
      <c r="K17" s="147"/>
      <c r="L17" s="26" t="s">
        <v>163</v>
      </c>
      <c r="N17" s="148">
        <f t="shared" ref="N17:T20" ca="1" si="0">N48</f>
        <v>26.542457890526837</v>
      </c>
      <c r="O17" s="148">
        <f t="shared" ca="1" si="0"/>
        <v>7.3460318846872505</v>
      </c>
      <c r="P17" s="148">
        <f t="shared" ca="1" si="0"/>
        <v>6.0081548515007404</v>
      </c>
      <c r="Q17" s="148">
        <f t="shared" ca="1" si="0"/>
        <v>5.076855261424293</v>
      </c>
      <c r="R17" s="148">
        <f t="shared" ca="1" si="0"/>
        <v>4.3420440914660192</v>
      </c>
      <c r="S17" s="148">
        <f t="shared" ca="1" si="0"/>
        <v>3.7693718014485365</v>
      </c>
      <c r="T17" s="148">
        <f t="shared" si="0"/>
        <v>0</v>
      </c>
      <c r="U17" s="149"/>
      <c r="V17" s="150"/>
      <c r="X17" s="26"/>
      <c r="Y17" s="120"/>
      <c r="Z17" s="151"/>
      <c r="AA17" s="151"/>
      <c r="AB17" s="44"/>
      <c r="AC17" s="44"/>
      <c r="AD17" s="44"/>
    </row>
    <row r="18" spans="1:30" ht="12" customHeight="1" x14ac:dyDescent="0.15">
      <c r="B18" s="152"/>
      <c r="C18" s="26" t="s">
        <v>33</v>
      </c>
      <c r="E18" s="144">
        <f>DATA!A31</f>
        <v>1.1030207535141306E-2</v>
      </c>
      <c r="F18" s="144">
        <f>DATA!B31</f>
        <v>6.8777617692483703E-3</v>
      </c>
      <c r="G18" s="144">
        <f>DATA!C31</f>
        <v>5.4648835230522823E-3</v>
      </c>
      <c r="H18" s="144">
        <f>DATA!D31</f>
        <v>4.2795518247340123E-3</v>
      </c>
      <c r="I18" s="144">
        <f>DATA!E31</f>
        <v>3.3178930471341951E-3</v>
      </c>
      <c r="J18" s="141" t="str">
        <f>IF(E17-E18*11-(F18+G18+H18+I18)*12&lt;0,"check","OK")</f>
        <v>OK</v>
      </c>
      <c r="K18" s="147"/>
      <c r="L18" s="26" t="s">
        <v>255</v>
      </c>
      <c r="N18" s="153">
        <f t="shared" ca="1" si="0"/>
        <v>1.3704773645184218</v>
      </c>
      <c r="O18" s="153">
        <f t="shared" ca="1" si="0"/>
        <v>1.6955335179717499</v>
      </c>
      <c r="P18" s="153">
        <f t="shared" ca="1" si="0"/>
        <v>1.5692588096814371</v>
      </c>
      <c r="Q18" s="153">
        <f t="shared" ca="1" si="0"/>
        <v>1.3739191184966479</v>
      </c>
      <c r="R18" s="153">
        <f t="shared" ca="1" si="0"/>
        <v>1.1886385203719709</v>
      </c>
      <c r="S18" s="153">
        <f t="shared" ca="1" si="0"/>
        <v>1.0250368560703038</v>
      </c>
      <c r="T18" s="153">
        <f t="shared" si="0"/>
        <v>0</v>
      </c>
      <c r="U18" s="154"/>
      <c r="V18" s="155"/>
      <c r="W18" s="156"/>
      <c r="X18" s="157"/>
      <c r="Y18" s="26"/>
      <c r="Z18" s="26"/>
    </row>
    <row r="19" spans="1:30" ht="15" x14ac:dyDescent="0.2">
      <c r="B19" s="113"/>
      <c r="C19" s="145" t="s">
        <v>256</v>
      </c>
      <c r="E19" s="145" t="s">
        <v>257</v>
      </c>
      <c r="F19" s="158"/>
      <c r="G19" s="158"/>
      <c r="H19" s="158"/>
      <c r="I19" s="158"/>
      <c r="K19" s="147"/>
      <c r="L19" s="23" t="s">
        <v>258</v>
      </c>
      <c r="N19" s="153">
        <f t="shared" ca="1" si="0"/>
        <v>2.043393631244637</v>
      </c>
      <c r="O19" s="153">
        <f t="shared" ca="1" si="0"/>
        <v>0.50288459033446598</v>
      </c>
      <c r="P19" s="153">
        <f t="shared" ca="1" si="0"/>
        <v>0.43975111053269456</v>
      </c>
      <c r="Q19" s="153">
        <f t="shared" ca="1" si="0"/>
        <v>0.41715860686059525</v>
      </c>
      <c r="R19" s="153">
        <f t="shared" ca="1" si="0"/>
        <v>0.37418293973836775</v>
      </c>
      <c r="S19" s="153">
        <f t="shared" ca="1" si="0"/>
        <v>0.30941638377851322</v>
      </c>
      <c r="T19" s="153">
        <f t="shared" si="0"/>
        <v>0</v>
      </c>
      <c r="U19" s="159">
        <f ca="1">U50</f>
        <v>0.29820173381158677</v>
      </c>
      <c r="V19" s="159">
        <f ca="1">V50</f>
        <v>7.6985848095625559E-2</v>
      </c>
      <c r="W19" s="160"/>
      <c r="X19" s="26"/>
      <c r="Y19" s="120"/>
      <c r="Z19" s="151"/>
      <c r="AA19" s="151"/>
      <c r="AB19" s="44"/>
      <c r="AC19" s="44"/>
      <c r="AD19" s="44"/>
    </row>
    <row r="20" spans="1:30" x14ac:dyDescent="0.15">
      <c r="J20" s="141"/>
      <c r="K20" s="147"/>
      <c r="L20" s="161" t="s">
        <v>259</v>
      </c>
      <c r="N20" s="148">
        <f t="shared" ca="1" si="0"/>
        <v>0.68910666818055821</v>
      </c>
      <c r="O20" s="148">
        <f t="shared" ca="1" si="0"/>
        <v>0.12270155743761937</v>
      </c>
      <c r="P20" s="148">
        <f t="shared" ca="1" si="0"/>
        <v>0.13217938974946961</v>
      </c>
      <c r="Q20" s="148">
        <f t="shared" ca="1" si="0"/>
        <v>0.15081336479236604</v>
      </c>
      <c r="R20" s="148">
        <f t="shared" ca="1" si="0"/>
        <v>0.14375552565924604</v>
      </c>
      <c r="S20" s="148">
        <f t="shared" ca="1" si="0"/>
        <v>0.1396568305418571</v>
      </c>
      <c r="T20" s="148">
        <f t="shared" si="0"/>
        <v>0</v>
      </c>
      <c r="U20" s="149">
        <f ca="1">U51</f>
        <v>0.10056447279196126</v>
      </c>
      <c r="V20" s="149">
        <f ca="1">V51</f>
        <v>2.5962428612404602E-2</v>
      </c>
      <c r="W20" s="162"/>
      <c r="X20" s="157"/>
      <c r="Y20" s="26"/>
      <c r="Z20" s="26"/>
    </row>
    <row r="21" spans="1:30" ht="15" x14ac:dyDescent="0.2">
      <c r="B21" s="23" t="s">
        <v>36</v>
      </c>
      <c r="C21" s="22" t="s">
        <v>37</v>
      </c>
      <c r="D21" s="163"/>
      <c r="E21" s="164">
        <v>60</v>
      </c>
      <c r="F21" s="145" t="s">
        <v>260</v>
      </c>
      <c r="H21" s="107"/>
      <c r="K21" s="147"/>
      <c r="L21" s="161" t="s">
        <v>261</v>
      </c>
      <c r="N21" s="148">
        <f t="shared" ref="N21:V21" ca="1" si="1">N54</f>
        <v>1.3542869630640786</v>
      </c>
      <c r="O21" s="148">
        <f t="shared" ca="1" si="1"/>
        <v>0.38018303289684663</v>
      </c>
      <c r="P21" s="148">
        <f t="shared" ca="1" si="1"/>
        <v>0.30757172078322492</v>
      </c>
      <c r="Q21" s="148">
        <f t="shared" ca="1" si="1"/>
        <v>0.26634524206822918</v>
      </c>
      <c r="R21" s="148">
        <f t="shared" ca="1" si="1"/>
        <v>0.23042741407912171</v>
      </c>
      <c r="S21" s="148">
        <f t="shared" ca="1" si="1"/>
        <v>0.16975955323665615</v>
      </c>
      <c r="T21" s="148">
        <f t="shared" si="1"/>
        <v>0</v>
      </c>
      <c r="U21" s="149">
        <f t="shared" ca="1" si="1"/>
        <v>0.19763726101962548</v>
      </c>
      <c r="V21" s="165">
        <f t="shared" ca="1" si="1"/>
        <v>5.102341948322095E-2</v>
      </c>
      <c r="W21" s="162"/>
      <c r="X21" s="23"/>
      <c r="Y21" s="120"/>
      <c r="Z21" s="151"/>
      <c r="AA21" s="151"/>
      <c r="AB21" s="44"/>
      <c r="AC21" s="44"/>
      <c r="AD21" s="44"/>
    </row>
    <row r="22" spans="1:30" ht="15" x14ac:dyDescent="0.2">
      <c r="B22" s="23"/>
      <c r="C22" s="31" t="s">
        <v>39</v>
      </c>
      <c r="E22" s="164">
        <v>5</v>
      </c>
      <c r="F22" s="145" t="s">
        <v>262</v>
      </c>
      <c r="K22" s="147"/>
      <c r="L22" s="161" t="s">
        <v>263</v>
      </c>
      <c r="N22" s="148">
        <f t="shared" ref="N22:T24" si="2">N65</f>
        <v>0</v>
      </c>
      <c r="O22" s="148">
        <f t="shared" si="2"/>
        <v>0</v>
      </c>
      <c r="P22" s="148">
        <f t="shared" si="2"/>
        <v>0</v>
      </c>
      <c r="Q22" s="148">
        <f t="shared" si="2"/>
        <v>0</v>
      </c>
      <c r="R22" s="148">
        <f t="shared" si="2"/>
        <v>0</v>
      </c>
      <c r="S22" s="148">
        <f t="shared" si="2"/>
        <v>0</v>
      </c>
      <c r="T22" s="148">
        <f t="shared" si="2"/>
        <v>0</v>
      </c>
      <c r="U22" s="149">
        <f ca="1">N22/$N$49/60*12</f>
        <v>0</v>
      </c>
      <c r="V22" s="165">
        <f ca="1">N22/$N$48/60*12</f>
        <v>0</v>
      </c>
      <c r="W22" s="160"/>
      <c r="X22" s="157"/>
      <c r="Y22" s="26"/>
      <c r="Z22" s="44"/>
    </row>
    <row r="23" spans="1:30" ht="15" x14ac:dyDescent="0.2">
      <c r="B23" s="23"/>
      <c r="C23" s="26" t="s">
        <v>41</v>
      </c>
      <c r="E23" s="164">
        <v>45</v>
      </c>
      <c r="F23" s="166" t="s">
        <v>264</v>
      </c>
      <c r="J23" s="141"/>
      <c r="K23" s="147"/>
      <c r="L23" s="23" t="s">
        <v>265</v>
      </c>
      <c r="N23" s="153">
        <f t="shared" ca="1" si="2"/>
        <v>-2.4358372174352714</v>
      </c>
      <c r="O23" s="153">
        <f t="shared" ca="1" si="2"/>
        <v>-0.90924204355265448</v>
      </c>
      <c r="P23" s="153">
        <f t="shared" ca="1" si="2"/>
        <v>-0.55696734960096461</v>
      </c>
      <c r="Q23" s="153">
        <f t="shared" ca="1" si="2"/>
        <v>-0.39672308598938888</v>
      </c>
      <c r="R23" s="153">
        <f t="shared" ca="1" si="2"/>
        <v>-0.31723740161098557</v>
      </c>
      <c r="S23" s="153">
        <f t="shared" ca="1" si="2"/>
        <v>-0.25566733668127783</v>
      </c>
      <c r="T23" s="153">
        <f t="shared" si="2"/>
        <v>0</v>
      </c>
      <c r="U23" s="159">
        <f ca="1">U66</f>
        <v>-0.35547281268541209</v>
      </c>
      <c r="V23" s="159">
        <f ca="1">V66</f>
        <v>-9.1771350923180187E-2</v>
      </c>
      <c r="W23" s="160"/>
      <c r="X23" s="161"/>
      <c r="Y23" s="120"/>
      <c r="Z23" s="151"/>
      <c r="AA23" s="151"/>
      <c r="AB23" s="44"/>
      <c r="AC23" s="44"/>
      <c r="AD23" s="44"/>
    </row>
    <row r="24" spans="1:30" x14ac:dyDescent="0.15">
      <c r="B24" s="23"/>
      <c r="I24" s="167"/>
      <c r="K24" s="147"/>
      <c r="L24" s="23" t="s">
        <v>266</v>
      </c>
      <c r="N24" s="153">
        <f t="shared" ca="1" si="2"/>
        <v>-0.61325012687704072</v>
      </c>
      <c r="O24" s="153">
        <f t="shared" ca="1" si="2"/>
        <v>-0.24788520552899407</v>
      </c>
      <c r="P24" s="153">
        <f t="shared" ca="1" si="2"/>
        <v>-0.10309890968980476</v>
      </c>
      <c r="Q24" s="153">
        <f t="shared" ca="1" si="2"/>
        <v>-9.2125990101796493E-2</v>
      </c>
      <c r="R24" s="153">
        <f t="shared" ca="1" si="2"/>
        <v>-8.9126639547918357E-2</v>
      </c>
      <c r="S24" s="153">
        <f t="shared" ca="1" si="2"/>
        <v>-8.1013382008527077E-2</v>
      </c>
      <c r="T24" s="153">
        <f t="shared" si="2"/>
        <v>0</v>
      </c>
      <c r="U24" s="149">
        <f ca="1">U67</f>
        <v>-8.9494382432581579E-2</v>
      </c>
      <c r="V24" s="165">
        <f ca="1">V67</f>
        <v>-2.3104496554402124E-2</v>
      </c>
      <c r="W24" s="160"/>
      <c r="X24" s="157"/>
      <c r="Y24" s="26"/>
      <c r="Z24" s="26"/>
    </row>
    <row r="25" spans="1:30" ht="15" x14ac:dyDescent="0.2">
      <c r="B25" s="23" t="s">
        <v>43</v>
      </c>
      <c r="C25" s="26" t="s">
        <v>164</v>
      </c>
      <c r="E25" s="168">
        <f>DATA!C4</f>
        <v>1.0580627060031054</v>
      </c>
      <c r="F25" s="168">
        <f>E25</f>
        <v>1.0580627060031054</v>
      </c>
      <c r="G25" s="168">
        <f>F25</f>
        <v>1.0580627060031054</v>
      </c>
      <c r="H25" s="168">
        <f>G25</f>
        <v>1.0580627060031054</v>
      </c>
      <c r="I25" s="168">
        <f>H25</f>
        <v>1.0580627060031054</v>
      </c>
      <c r="J25" s="169"/>
      <c r="K25" s="135"/>
      <c r="L25" s="23" t="s">
        <v>267</v>
      </c>
      <c r="N25" s="153">
        <f t="shared" ref="N25:T25" ca="1" si="3">N67-N81</f>
        <v>-0.49676330967199339</v>
      </c>
      <c r="O25" s="153">
        <f t="shared" ca="1" si="3"/>
        <v>-0.2175393165792131</v>
      </c>
      <c r="P25" s="153">
        <f t="shared" ca="1" si="3"/>
        <v>-7.7342080671653921E-2</v>
      </c>
      <c r="Q25" s="153">
        <f t="shared" ca="1" si="3"/>
        <v>-6.9599556711232136E-2</v>
      </c>
      <c r="R25" s="153">
        <f t="shared" ca="1" si="3"/>
        <v>-6.9185946680040397E-2</v>
      </c>
      <c r="S25" s="153">
        <f t="shared" ca="1" si="3"/>
        <v>-6.3096409029853889E-2</v>
      </c>
      <c r="T25" s="153">
        <f t="shared" si="3"/>
        <v>0</v>
      </c>
      <c r="U25" s="149">
        <f ca="1">N25/$N$49/60*12</f>
        <v>-7.2494930968313109E-2</v>
      </c>
      <c r="V25" s="165">
        <f ca="1">N25/$N$48/60*12</f>
        <v>-3.7431598213011853E-3</v>
      </c>
      <c r="W25" s="160"/>
      <c r="X25" s="161"/>
      <c r="Y25" s="120"/>
      <c r="Z25" s="151"/>
      <c r="AA25" s="151"/>
      <c r="AB25" s="44"/>
      <c r="AC25" s="44"/>
      <c r="AD25" s="44"/>
    </row>
    <row r="26" spans="1:30" x14ac:dyDescent="0.15">
      <c r="B26" s="23"/>
      <c r="C26" s="170"/>
      <c r="E26" s="171"/>
      <c r="J26" s="141"/>
      <c r="K26" s="147"/>
      <c r="L26" s="172" t="s">
        <v>86</v>
      </c>
      <c r="N26" s="148">
        <f t="shared" ref="N26:V26" ca="1" si="4">N68</f>
        <v>-8.4967273780233193E-2</v>
      </c>
      <c r="O26" s="148">
        <f t="shared" ca="1" si="4"/>
        <v>-5.6124798999821722E-2</v>
      </c>
      <c r="P26" s="148">
        <f t="shared" ca="1" si="4"/>
        <v>0</v>
      </c>
      <c r="Q26" s="148">
        <f t="shared" ca="1" si="4"/>
        <v>-3.5983073072353086E-3</v>
      </c>
      <c r="R26" s="148">
        <f t="shared" ca="1" si="4"/>
        <v>-1.2164168374677454E-2</v>
      </c>
      <c r="S26" s="148">
        <f t="shared" ca="1" si="4"/>
        <v>-1.3079999098498706E-2</v>
      </c>
      <c r="T26" s="148">
        <f t="shared" si="4"/>
        <v>0</v>
      </c>
      <c r="U26" s="149">
        <f t="shared" ca="1" si="4"/>
        <v>-1.2399661020317577E-2</v>
      </c>
      <c r="V26" s="165">
        <f t="shared" ca="1" si="4"/>
        <v>-3.2011833316521348E-3</v>
      </c>
      <c r="W26" s="160"/>
      <c r="X26" s="157"/>
      <c r="Y26" s="26"/>
      <c r="Z26" s="26"/>
    </row>
    <row r="27" spans="1:30" ht="15" x14ac:dyDescent="0.2">
      <c r="B27" s="23" t="s">
        <v>46</v>
      </c>
      <c r="C27" s="26" t="s">
        <v>47</v>
      </c>
      <c r="E27" s="173">
        <f>DATA!C5</f>
        <v>0.69849828670814962</v>
      </c>
      <c r="F27" s="174"/>
      <c r="G27" s="121"/>
      <c r="H27" s="175"/>
      <c r="I27" s="176"/>
      <c r="K27" s="147"/>
      <c r="L27" s="172" t="s">
        <v>175</v>
      </c>
      <c r="N27" s="148">
        <f t="shared" ref="N27:V28" ca="1" si="5">N73</f>
        <v>-0.11970383751964699</v>
      </c>
      <c r="O27" s="148">
        <f t="shared" ca="1" si="5"/>
        <v>-3.3129871045310885E-2</v>
      </c>
      <c r="P27" s="148">
        <f t="shared" ca="1" si="5"/>
        <v>-2.709617907667887E-2</v>
      </c>
      <c r="Q27" s="148">
        <f t="shared" ca="1" si="5"/>
        <v>-2.2896110821040309E-2</v>
      </c>
      <c r="R27" s="148">
        <f t="shared" ca="1" si="5"/>
        <v>-1.9582185740737168E-2</v>
      </c>
      <c r="S27" s="148">
        <f t="shared" ca="1" si="5"/>
        <v>-1.6999490835879726E-2</v>
      </c>
      <c r="T27" s="148">
        <f t="shared" si="5"/>
        <v>0</v>
      </c>
      <c r="U27" s="149">
        <f t="shared" ca="1" si="5"/>
        <v>-1.746892588214476E-2</v>
      </c>
      <c r="V27" s="165">
        <f t="shared" ca="1" si="5"/>
        <v>-4.5099002516405988E-3</v>
      </c>
      <c r="W27" s="160"/>
      <c r="X27" s="161"/>
      <c r="Y27" s="120"/>
      <c r="Z27" s="151"/>
      <c r="AA27" s="151"/>
      <c r="AB27" s="44"/>
      <c r="AC27" s="44"/>
      <c r="AD27" s="44"/>
    </row>
    <row r="28" spans="1:30" x14ac:dyDescent="0.15">
      <c r="A28" s="28"/>
      <c r="B28" s="23"/>
      <c r="C28" s="26" t="s">
        <v>168</v>
      </c>
      <c r="E28" s="177">
        <f>DATA!C6</f>
        <v>0.36991534910745338</v>
      </c>
      <c r="F28" s="177">
        <f>E28</f>
        <v>0.36991534910745338</v>
      </c>
      <c r="G28" s="177">
        <f>F28</f>
        <v>0.36991534910745338</v>
      </c>
      <c r="H28" s="177">
        <f>G28</f>
        <v>0.36991534910745338</v>
      </c>
      <c r="I28" s="177">
        <f>H28</f>
        <v>0.36991534910745338</v>
      </c>
      <c r="J28" s="178"/>
      <c r="K28" s="135"/>
      <c r="L28" s="161" t="s">
        <v>103</v>
      </c>
      <c r="N28" s="148">
        <f t="shared" si="5"/>
        <v>-6.7824416996797934E-2</v>
      </c>
      <c r="O28" s="148">
        <f t="shared" si="5"/>
        <v>-6.7824416996797934E-2</v>
      </c>
      <c r="P28" s="148">
        <f t="shared" si="5"/>
        <v>0</v>
      </c>
      <c r="Q28" s="148">
        <f t="shared" si="5"/>
        <v>0</v>
      </c>
      <c r="R28" s="148">
        <f t="shared" si="5"/>
        <v>0</v>
      </c>
      <c r="S28" s="148">
        <f t="shared" si="5"/>
        <v>0</v>
      </c>
      <c r="T28" s="148">
        <f t="shared" si="5"/>
        <v>0</v>
      </c>
      <c r="U28" s="149">
        <f ca="1">U74</f>
        <v>-9.8979258983428828E-3</v>
      </c>
      <c r="V28" s="165">
        <f ca="1">V74</f>
        <v>-2.555317871334172E-3</v>
      </c>
      <c r="W28" s="160"/>
      <c r="X28" s="157"/>
      <c r="Y28" s="26"/>
      <c r="Z28" s="179"/>
      <c r="AB28" s="180"/>
    </row>
    <row r="29" spans="1:30" ht="15" x14ac:dyDescent="0.2">
      <c r="B29" s="23"/>
      <c r="C29" s="181"/>
      <c r="E29" s="182" t="s">
        <v>268</v>
      </c>
      <c r="K29" s="147"/>
      <c r="L29" s="161" t="s">
        <v>186</v>
      </c>
      <c r="N29" s="148">
        <f t="shared" ref="N29:V29" ca="1" si="6">N77</f>
        <v>-0.12527022985544811</v>
      </c>
      <c r="O29" s="148">
        <f t="shared" ca="1" si="6"/>
        <v>-3.4670455408301173E-2</v>
      </c>
      <c r="P29" s="148">
        <f t="shared" ca="1" si="6"/>
        <v>-2.8356188502167541E-2</v>
      </c>
      <c r="Q29" s="148">
        <f t="shared" ca="1" si="6"/>
        <v>-2.3960811322166473E-2</v>
      </c>
      <c r="R29" s="148">
        <f t="shared" ca="1" si="6"/>
        <v>-2.0492784188406679E-2</v>
      </c>
      <c r="S29" s="148">
        <f t="shared" ca="1" si="6"/>
        <v>-1.7789990434406228E-2</v>
      </c>
      <c r="T29" s="148">
        <f t="shared" si="6"/>
        <v>0</v>
      </c>
      <c r="U29" s="149">
        <f t="shared" ca="1" si="6"/>
        <v>-1.8281254853044198E-2</v>
      </c>
      <c r="V29" s="165">
        <f t="shared" ca="1" si="6"/>
        <v>-4.7196167880201407E-3</v>
      </c>
      <c r="W29" s="162"/>
      <c r="X29" s="23"/>
      <c r="Y29" s="120"/>
      <c r="Z29" s="151"/>
      <c r="AA29" s="151"/>
      <c r="AB29" s="44"/>
      <c r="AC29" s="44"/>
      <c r="AD29" s="44"/>
    </row>
    <row r="30" spans="1:30" x14ac:dyDescent="0.15">
      <c r="B30" s="23"/>
      <c r="E30" s="183"/>
      <c r="F30" s="184"/>
      <c r="G30" s="184"/>
      <c r="H30" s="184"/>
      <c r="I30" s="135"/>
      <c r="K30" s="135"/>
      <c r="L30" s="161" t="s">
        <v>269</v>
      </c>
      <c r="N30" s="148">
        <f t="shared" ref="N30:V33" ca="1" si="7">N80</f>
        <v>-9.899755151986725E-2</v>
      </c>
      <c r="O30" s="148">
        <f t="shared" ca="1" si="7"/>
        <v>-2.5789774128981386E-2</v>
      </c>
      <c r="P30" s="148">
        <f t="shared" ca="1" si="7"/>
        <v>-2.188971309280751E-2</v>
      </c>
      <c r="Q30" s="148">
        <f t="shared" ca="1" si="7"/>
        <v>-1.9144327260790038E-2</v>
      </c>
      <c r="R30" s="148">
        <f t="shared" ca="1" si="7"/>
        <v>-1.6946808376219098E-2</v>
      </c>
      <c r="S30" s="148">
        <f t="shared" ca="1" si="7"/>
        <v>-1.5226928661069235E-2</v>
      </c>
      <c r="T30" s="148">
        <f t="shared" si="7"/>
        <v>0</v>
      </c>
      <c r="U30" s="149">
        <f t="shared" ca="1" si="7"/>
        <v>-1.4447163314463706E-2</v>
      </c>
      <c r="V30" s="165">
        <f t="shared" ca="1" si="7"/>
        <v>-3.7297808638588844E-3</v>
      </c>
      <c r="W30" s="160"/>
      <c r="X30" s="157"/>
      <c r="Y30" s="26"/>
      <c r="Z30" s="179"/>
    </row>
    <row r="31" spans="1:30" ht="15" x14ac:dyDescent="0.2">
      <c r="B31" s="23" t="s">
        <v>51</v>
      </c>
      <c r="C31" s="26" t="s">
        <v>52</v>
      </c>
      <c r="E31" s="185">
        <f>DATA!C7</f>
        <v>0.47795380788486125</v>
      </c>
      <c r="F31" s="166" t="s">
        <v>270</v>
      </c>
      <c r="G31" s="121"/>
      <c r="H31" s="186"/>
      <c r="I31" s="174"/>
      <c r="J31" s="100"/>
      <c r="K31" s="147"/>
      <c r="L31" s="23" t="s">
        <v>271</v>
      </c>
      <c r="N31" s="153">
        <f t="shared" ca="1" si="7"/>
        <v>-0.11648681720504732</v>
      </c>
      <c r="O31" s="153">
        <f t="shared" ca="1" si="7"/>
        <v>-3.0345888949780964E-2</v>
      </c>
      <c r="P31" s="153">
        <f t="shared" ca="1" si="7"/>
        <v>-2.5756829018150837E-2</v>
      </c>
      <c r="Q31" s="153">
        <f t="shared" ca="1" si="7"/>
        <v>-2.2526433390564361E-2</v>
      </c>
      <c r="R31" s="153">
        <f t="shared" ca="1" si="7"/>
        <v>-1.9940692867877963E-2</v>
      </c>
      <c r="S31" s="153">
        <f t="shared" ca="1" si="7"/>
        <v>-1.7916972978673184E-2</v>
      </c>
      <c r="T31" s="153">
        <f t="shared" si="7"/>
        <v>0</v>
      </c>
      <c r="U31" s="159">
        <f ca="1">N31/$N$49/60*12</f>
        <v>-1.6999451464268459E-2</v>
      </c>
      <c r="V31" s="187">
        <f ca="1">N31/$N$48/60*12</f>
        <v>-8.7773948957923869E-4</v>
      </c>
      <c r="W31" s="160"/>
      <c r="X31" s="23"/>
      <c r="Y31" s="120"/>
      <c r="Z31" s="151"/>
      <c r="AA31" s="151"/>
      <c r="AB31" s="44"/>
      <c r="AC31" s="44"/>
      <c r="AD31" s="44"/>
    </row>
    <row r="32" spans="1:30" x14ac:dyDescent="0.15">
      <c r="B32" s="23"/>
      <c r="C32" s="26" t="s">
        <v>55</v>
      </c>
      <c r="E32" s="185">
        <f>DATA!C8</f>
        <v>6.9938802180514487E-2</v>
      </c>
      <c r="F32" s="166" t="s">
        <v>270</v>
      </c>
      <c r="G32" s="188"/>
      <c r="H32" s="189"/>
      <c r="I32" s="146"/>
      <c r="K32" s="147"/>
      <c r="L32" s="23" t="s">
        <v>272</v>
      </c>
      <c r="M32" s="23"/>
      <c r="N32" s="153">
        <f t="shared" ca="1" si="7"/>
        <v>-1.0056937130676751</v>
      </c>
      <c r="O32" s="153">
        <f t="shared" ca="1" si="7"/>
        <v>-0.65424265874718257</v>
      </c>
      <c r="P32" s="153">
        <f t="shared" ca="1" si="7"/>
        <v>-0.22031514875807481</v>
      </c>
      <c r="Q32" s="153">
        <f t="shared" ca="1" si="7"/>
        <v>-7.1690469230590123E-2</v>
      </c>
      <c r="R32" s="153">
        <f t="shared" ca="1" si="7"/>
        <v>-3.2181101420536179E-2</v>
      </c>
      <c r="S32" s="153">
        <f t="shared" ca="1" si="7"/>
        <v>-2.7264334911291696E-2</v>
      </c>
      <c r="T32" s="153">
        <f t="shared" si="7"/>
        <v>0</v>
      </c>
      <c r="U32" s="159">
        <f ca="1">U82</f>
        <v>-0.14676546130640694</v>
      </c>
      <c r="V32" s="159">
        <f ca="1">V82</f>
        <v>-3.7889999381956758E-2</v>
      </c>
      <c r="W32" s="190"/>
      <c r="X32" s="157"/>
      <c r="Y32" s="26"/>
      <c r="Z32" s="179"/>
    </row>
    <row r="33" spans="1:30" ht="15" x14ac:dyDescent="0.2">
      <c r="B33" s="23"/>
      <c r="E33" s="174"/>
      <c r="F33" s="145"/>
      <c r="G33" s="121"/>
      <c r="K33" s="147"/>
      <c r="L33" s="23" t="s">
        <v>273</v>
      </c>
      <c r="N33" s="153">
        <f t="shared" ca="1" si="7"/>
        <v>-0.8892068958626278</v>
      </c>
      <c r="O33" s="153">
        <f t="shared" ca="1" si="7"/>
        <v>-0.62389676979740161</v>
      </c>
      <c r="P33" s="153">
        <f t="shared" ca="1" si="7"/>
        <v>-0.19455831973992399</v>
      </c>
      <c r="Q33" s="153">
        <f t="shared" ca="1" si="7"/>
        <v>-4.9164035840025766E-2</v>
      </c>
      <c r="R33" s="153">
        <f t="shared" ca="1" si="7"/>
        <v>-1.2240408552658216E-2</v>
      </c>
      <c r="S33" s="153">
        <f t="shared" ca="1" si="7"/>
        <v>-9.3473619326185121E-3</v>
      </c>
      <c r="T33" s="153">
        <f t="shared" si="7"/>
        <v>0</v>
      </c>
      <c r="U33" s="159">
        <f ca="1">U83</f>
        <v>-0.12976600984213849</v>
      </c>
      <c r="V33" s="159">
        <f ca="1">V83</f>
        <v>-3.3501301934060562E-2</v>
      </c>
      <c r="W33" s="141"/>
      <c r="X33" s="23"/>
      <c r="Y33" s="120"/>
      <c r="Z33" s="151"/>
      <c r="AA33" s="151"/>
      <c r="AB33" s="44"/>
      <c r="AC33" s="44"/>
      <c r="AD33" s="44"/>
    </row>
    <row r="34" spans="1:30" x14ac:dyDescent="0.15">
      <c r="B34" s="23" t="s">
        <v>274</v>
      </c>
      <c r="C34" s="26" t="s">
        <v>59</v>
      </c>
      <c r="E34" s="191"/>
      <c r="F34" s="145" t="s">
        <v>275</v>
      </c>
      <c r="G34" s="78"/>
      <c r="J34" s="141"/>
      <c r="K34" s="147"/>
      <c r="W34" s="162"/>
      <c r="X34" s="157"/>
      <c r="Y34" s="26"/>
      <c r="Z34" s="192"/>
    </row>
    <row r="35" spans="1:30" ht="15" x14ac:dyDescent="0.2">
      <c r="B35" s="23"/>
      <c r="C35" s="26" t="s">
        <v>62</v>
      </c>
      <c r="E35" s="173"/>
      <c r="F35" s="145" t="s">
        <v>276</v>
      </c>
      <c r="G35" s="121"/>
      <c r="K35" s="147"/>
      <c r="W35" s="193"/>
      <c r="X35" s="161"/>
      <c r="Y35" s="120"/>
      <c r="Z35" s="151"/>
      <c r="AA35" s="151"/>
      <c r="AB35" s="44"/>
      <c r="AC35" s="44"/>
      <c r="AD35" s="44"/>
    </row>
    <row r="36" spans="1:30" x14ac:dyDescent="0.15">
      <c r="B36" s="23"/>
      <c r="C36" s="26" t="s">
        <v>170</v>
      </c>
      <c r="E36" s="194">
        <f>DATA!C9</f>
        <v>2.75E-2</v>
      </c>
      <c r="F36" s="145" t="s">
        <v>277</v>
      </c>
      <c r="H36" s="100"/>
      <c r="J36" s="195"/>
      <c r="K36" s="147"/>
      <c r="O36" s="114"/>
      <c r="P36" s="114"/>
      <c r="Q36" s="114"/>
      <c r="R36" s="114"/>
      <c r="S36" s="114"/>
      <c r="W36" s="160"/>
      <c r="X36" s="157"/>
      <c r="Y36" s="26"/>
      <c r="Z36" s="179"/>
    </row>
    <row r="37" spans="1:30" ht="15" x14ac:dyDescent="0.2">
      <c r="B37" s="23"/>
      <c r="C37" s="26" t="s">
        <v>278</v>
      </c>
      <c r="E37" s="185"/>
      <c r="F37" s="145" t="s">
        <v>279</v>
      </c>
      <c r="H37" s="186"/>
      <c r="K37" s="147"/>
      <c r="W37" s="193"/>
      <c r="X37" s="161"/>
      <c r="Y37" s="120"/>
      <c r="Z37" s="151"/>
      <c r="AA37" s="151"/>
      <c r="AB37" s="44"/>
      <c r="AC37" s="44"/>
      <c r="AD37" s="44"/>
    </row>
    <row r="38" spans="1:30" x14ac:dyDescent="0.15">
      <c r="B38" s="23"/>
      <c r="C38" s="26" t="s">
        <v>280</v>
      </c>
      <c r="E38" s="196">
        <v>0</v>
      </c>
      <c r="F38" s="145" t="s">
        <v>270</v>
      </c>
      <c r="G38" s="145" t="s">
        <v>281</v>
      </c>
      <c r="H38" s="186"/>
      <c r="I38" s="197">
        <v>1</v>
      </c>
      <c r="K38" s="147"/>
      <c r="W38" s="193"/>
      <c r="X38" s="157"/>
      <c r="Y38" s="26"/>
      <c r="Z38" s="198"/>
    </row>
    <row r="39" spans="1:30" ht="15" x14ac:dyDescent="0.2">
      <c r="B39" s="23"/>
      <c r="C39" s="26" t="s">
        <v>172</v>
      </c>
      <c r="E39" s="199">
        <f>DATA!C10</f>
        <v>7.2785592680305489E-2</v>
      </c>
      <c r="F39" s="145" t="s">
        <v>282</v>
      </c>
      <c r="G39" s="145" t="s">
        <v>281</v>
      </c>
      <c r="H39" s="186"/>
      <c r="I39" s="197">
        <v>1</v>
      </c>
      <c r="K39" s="147"/>
      <c r="W39" s="193"/>
      <c r="X39" s="161"/>
      <c r="Y39" s="120"/>
      <c r="Z39" s="151"/>
      <c r="AA39" s="151"/>
      <c r="AB39" s="44"/>
      <c r="AC39" s="44"/>
      <c r="AD39" s="44"/>
    </row>
    <row r="40" spans="1:30" x14ac:dyDescent="0.15">
      <c r="B40" s="23"/>
      <c r="C40" s="26" t="s">
        <v>74</v>
      </c>
      <c r="E40" s="199"/>
      <c r="F40" s="145" t="s">
        <v>283</v>
      </c>
      <c r="G40" s="121"/>
      <c r="K40" s="147"/>
      <c r="W40" s="193"/>
      <c r="X40" s="157"/>
      <c r="Y40" s="26"/>
      <c r="Z40" s="198"/>
    </row>
    <row r="41" spans="1:30" s="201" customFormat="1" ht="15" x14ac:dyDescent="0.2">
      <c r="A41" s="83"/>
      <c r="B41" s="200"/>
      <c r="E41" s="202"/>
      <c r="F41" s="203"/>
      <c r="H41" s="204"/>
      <c r="J41" s="205"/>
      <c r="K41" s="206"/>
      <c r="V41" s="207"/>
      <c r="W41" s="208"/>
      <c r="X41" s="161"/>
      <c r="Y41" s="120"/>
      <c r="Z41" s="151"/>
      <c r="AA41" s="151"/>
      <c r="AB41" s="44"/>
      <c r="AC41" s="44"/>
      <c r="AD41" s="44"/>
    </row>
    <row r="42" spans="1:30" s="201" customFormat="1" x14ac:dyDescent="0.15">
      <c r="A42" s="83"/>
      <c r="B42" s="200"/>
      <c r="E42" s="202"/>
      <c r="F42" s="203"/>
      <c r="H42" s="204"/>
      <c r="J42" s="205"/>
      <c r="K42" s="206"/>
      <c r="V42" s="207"/>
      <c r="W42" s="208"/>
      <c r="Z42" s="209"/>
    </row>
    <row r="43" spans="1:30" ht="15" x14ac:dyDescent="0.2">
      <c r="B43" s="23" t="s">
        <v>284</v>
      </c>
      <c r="C43" s="26" t="s">
        <v>66</v>
      </c>
      <c r="E43" s="199"/>
      <c r="F43" s="145" t="s">
        <v>285</v>
      </c>
      <c r="G43" s="121"/>
      <c r="H43" s="186"/>
      <c r="I43" s="100"/>
      <c r="J43" s="141"/>
      <c r="K43" s="147"/>
      <c r="W43" s="210"/>
      <c r="X43" s="161"/>
      <c r="Y43" s="120"/>
      <c r="Z43" s="151"/>
      <c r="AA43" s="151"/>
      <c r="AB43" s="44"/>
      <c r="AC43" s="44"/>
      <c r="AD43" s="44"/>
    </row>
    <row r="44" spans="1:30" x14ac:dyDescent="0.15">
      <c r="B44" s="23"/>
      <c r="C44" s="32" t="s">
        <v>68</v>
      </c>
      <c r="E44" s="211"/>
      <c r="F44" s="145" t="s">
        <v>286</v>
      </c>
      <c r="H44" s="186"/>
      <c r="I44" s="100"/>
      <c r="K44" s="147"/>
      <c r="W44" s="193"/>
      <c r="X44" s="157"/>
      <c r="Y44" s="26"/>
      <c r="Z44" s="198"/>
    </row>
    <row r="45" spans="1:30" ht="17" thickBot="1" x14ac:dyDescent="0.25">
      <c r="B45" s="23"/>
      <c r="H45" s="186"/>
      <c r="I45" s="100"/>
      <c r="J45" s="212"/>
      <c r="K45" s="213"/>
      <c r="L45" s="16" t="s">
        <v>287</v>
      </c>
      <c r="M45" s="33"/>
      <c r="N45" s="214"/>
      <c r="O45" s="215"/>
      <c r="P45" s="215"/>
      <c r="Q45" s="215"/>
      <c r="R45" s="215"/>
      <c r="S45" s="215"/>
      <c r="T45" s="215"/>
      <c r="U45" s="215"/>
      <c r="V45" s="216" t="s">
        <v>248</v>
      </c>
      <c r="W45" s="193"/>
      <c r="X45" s="23"/>
      <c r="Y45" s="120"/>
      <c r="Z45" s="151"/>
      <c r="AA45" s="151"/>
      <c r="AB45" s="44"/>
      <c r="AC45" s="44"/>
      <c r="AD45" s="44"/>
    </row>
    <row r="46" spans="1:30" ht="14" thickTop="1" x14ac:dyDescent="0.15">
      <c r="B46" s="23" t="s">
        <v>76</v>
      </c>
      <c r="K46" s="147"/>
      <c r="O46" s="121"/>
      <c r="P46" s="78"/>
      <c r="Q46" s="78"/>
      <c r="R46" s="78"/>
      <c r="S46" s="78"/>
      <c r="T46" s="78"/>
      <c r="V46" s="217"/>
      <c r="W46" s="193"/>
      <c r="X46" s="157"/>
      <c r="Y46" s="26"/>
      <c r="Z46" s="198"/>
    </row>
    <row r="47" spans="1:30" ht="15" x14ac:dyDescent="0.2">
      <c r="B47" s="23"/>
      <c r="C47" s="23" t="s">
        <v>212</v>
      </c>
      <c r="K47" s="147"/>
      <c r="L47" s="79"/>
      <c r="N47" s="138" t="s">
        <v>250</v>
      </c>
      <c r="O47" s="138" t="s">
        <v>189</v>
      </c>
      <c r="P47" s="138" t="s">
        <v>204</v>
      </c>
      <c r="Q47" s="138" t="s">
        <v>205</v>
      </c>
      <c r="R47" s="138" t="s">
        <v>206</v>
      </c>
      <c r="S47" s="138" t="s">
        <v>207</v>
      </c>
      <c r="T47" s="138" t="s">
        <v>251</v>
      </c>
      <c r="U47" s="218" t="s">
        <v>252</v>
      </c>
      <c r="V47" s="218" t="s">
        <v>253</v>
      </c>
      <c r="W47" s="193"/>
      <c r="X47" s="23"/>
      <c r="Y47" s="120"/>
      <c r="Z47" s="151"/>
      <c r="AA47" s="151"/>
      <c r="AB47" s="44"/>
      <c r="AC47" s="44"/>
      <c r="AD47" s="44"/>
    </row>
    <row r="48" spans="1:30" x14ac:dyDescent="0.15">
      <c r="B48" s="23"/>
      <c r="C48" s="26" t="s">
        <v>77</v>
      </c>
      <c r="E48" s="219">
        <f>DATA!B36</f>
        <v>2.5939225507544067E-3</v>
      </c>
      <c r="F48" s="145" t="s">
        <v>288</v>
      </c>
      <c r="K48" s="147"/>
      <c r="L48" s="23" t="s">
        <v>163</v>
      </c>
      <c r="N48" s="153">
        <f ca="1">SUM(O48:S48)</f>
        <v>26.542457890526837</v>
      </c>
      <c r="O48" s="153">
        <f ca="1">SUM(SAP_Spreadsheet!G21:R21)</f>
        <v>7.3460318846872505</v>
      </c>
      <c r="P48" s="153">
        <f ca="1">SUM(SAP_Spreadsheet!S21:AD21)</f>
        <v>6.0081548515007404</v>
      </c>
      <c r="Q48" s="153">
        <f ca="1">SUM(SAP_Spreadsheet!AE21:AP21)</f>
        <v>5.076855261424293</v>
      </c>
      <c r="R48" s="153">
        <f ca="1">SUM(SAP_Spreadsheet!AQ21:BB21)</f>
        <v>4.3420440914660192</v>
      </c>
      <c r="S48" s="153">
        <f ca="1">SUM(SAP_Spreadsheet!BC21:BN21)</f>
        <v>3.7693718014485365</v>
      </c>
      <c r="T48" s="153"/>
      <c r="U48" s="153"/>
      <c r="V48" s="153"/>
      <c r="W48" s="193"/>
      <c r="X48" s="157"/>
      <c r="Y48" s="26"/>
      <c r="Z48" s="198"/>
    </row>
    <row r="49" spans="2:30" ht="15" x14ac:dyDescent="0.2">
      <c r="B49" s="23"/>
      <c r="C49" s="26" t="s">
        <v>79</v>
      </c>
      <c r="E49" s="164">
        <f>DATA!C36</f>
        <v>3</v>
      </c>
      <c r="F49" s="145" t="s">
        <v>289</v>
      </c>
      <c r="K49" s="147"/>
      <c r="L49" s="23" t="s">
        <v>255</v>
      </c>
      <c r="M49" s="120"/>
      <c r="N49" s="153">
        <f ca="1">AVERAGEIF(SAP_Spreadsheet!G631:BN631,"&lt;&gt;0")</f>
        <v>1.3704773645184218</v>
      </c>
      <c r="O49" s="153">
        <f ca="1">IFERROR(AVERAGEIF(SAP_Spreadsheet!G631:R631,"&lt;&gt;0"),0)</f>
        <v>1.6955335179717499</v>
      </c>
      <c r="P49" s="153">
        <f ca="1">IFERROR(AVERAGEIF(SAP_Spreadsheet!S631:AD631,"&lt;&gt;0"),0)</f>
        <v>1.5692588096814371</v>
      </c>
      <c r="Q49" s="153">
        <f ca="1">IFERROR(AVERAGEIF(SAP_Spreadsheet!AE631:AP631,"&lt;&gt;0"),0)</f>
        <v>1.3739191184966479</v>
      </c>
      <c r="R49" s="153">
        <f ca="1">IFERROR(AVERAGEIF(SAP_Spreadsheet!AQ631:BB631,"&lt;&gt;0"),0)</f>
        <v>1.1886385203719709</v>
      </c>
      <c r="S49" s="153">
        <f ca="1">IFERROR(AVERAGEIF(SAP_Spreadsheet!BC631:BN631,"&lt;&gt;0"),0)</f>
        <v>1.0250368560703038</v>
      </c>
      <c r="T49" s="148"/>
      <c r="U49" s="155"/>
      <c r="V49" s="155"/>
      <c r="W49" s="193"/>
      <c r="X49" s="23"/>
      <c r="Y49" s="120"/>
      <c r="Z49" s="151"/>
      <c r="AA49" s="151"/>
      <c r="AB49" s="44"/>
      <c r="AC49" s="44"/>
      <c r="AD49" s="44"/>
    </row>
    <row r="50" spans="2:30" x14ac:dyDescent="0.15">
      <c r="B50" s="23"/>
      <c r="C50" s="26" t="s">
        <v>290</v>
      </c>
      <c r="E50" s="219"/>
      <c r="F50" s="145" t="s">
        <v>291</v>
      </c>
      <c r="K50" s="147"/>
      <c r="L50" s="23" t="s">
        <v>258</v>
      </c>
      <c r="M50" s="120"/>
      <c r="N50" s="153">
        <f t="shared" ref="N50:S50" ca="1" si="8">N51+N54+N65</f>
        <v>2.043393631244637</v>
      </c>
      <c r="O50" s="153">
        <f t="shared" ca="1" si="8"/>
        <v>0.50288459033446598</v>
      </c>
      <c r="P50" s="153">
        <f t="shared" ca="1" si="8"/>
        <v>0.43975111053269456</v>
      </c>
      <c r="Q50" s="153">
        <f t="shared" ca="1" si="8"/>
        <v>0.41715860686059525</v>
      </c>
      <c r="R50" s="153">
        <f t="shared" ca="1" si="8"/>
        <v>0.37418293973836775</v>
      </c>
      <c r="S50" s="153">
        <f t="shared" ca="1" si="8"/>
        <v>0.30941638377851322</v>
      </c>
      <c r="T50" s="148"/>
      <c r="U50" s="155">
        <f t="shared" ref="U50:U83" ca="1" si="9">N50/$N$49/60*12</f>
        <v>0.29820173381158677</v>
      </c>
      <c r="V50" s="155">
        <f t="shared" ref="V50:V83" ca="1" si="10">N50/$N$48</f>
        <v>7.6985848095625559E-2</v>
      </c>
      <c r="W50" s="193"/>
      <c r="X50" s="220"/>
      <c r="Y50" s="198"/>
      <c r="Z50" s="198"/>
    </row>
    <row r="51" spans="2:30" x14ac:dyDescent="0.15">
      <c r="B51" s="23"/>
      <c r="C51" s="26" t="s">
        <v>81</v>
      </c>
      <c r="E51" s="219"/>
      <c r="F51" s="145" t="s">
        <v>292</v>
      </c>
      <c r="K51" s="147"/>
      <c r="L51" s="221" t="s">
        <v>259</v>
      </c>
      <c r="M51" s="120"/>
      <c r="N51" s="153">
        <f t="shared" ref="N51:S51" ca="1" si="11">SUM(N52:N53)</f>
        <v>0.68910666818055821</v>
      </c>
      <c r="O51" s="153">
        <f t="shared" ca="1" si="11"/>
        <v>0.12270155743761937</v>
      </c>
      <c r="P51" s="153">
        <f t="shared" ca="1" si="11"/>
        <v>0.13217938974946961</v>
      </c>
      <c r="Q51" s="153">
        <f t="shared" ca="1" si="11"/>
        <v>0.15081336479236604</v>
      </c>
      <c r="R51" s="153">
        <f t="shared" ca="1" si="11"/>
        <v>0.14375552565924604</v>
      </c>
      <c r="S51" s="153">
        <f t="shared" ca="1" si="11"/>
        <v>0.1396568305418571</v>
      </c>
      <c r="T51" s="148"/>
      <c r="U51" s="155">
        <f t="shared" ca="1" si="9"/>
        <v>0.10056447279196126</v>
      </c>
      <c r="V51" s="155">
        <f t="shared" ca="1" si="10"/>
        <v>2.5962428612404602E-2</v>
      </c>
      <c r="W51" s="193"/>
      <c r="X51" s="222"/>
      <c r="Y51" s="223"/>
      <c r="Z51" s="223"/>
    </row>
    <row r="52" spans="2:30" x14ac:dyDescent="0.15">
      <c r="B52" s="23"/>
      <c r="C52" s="26" t="s">
        <v>293</v>
      </c>
      <c r="E52" s="219"/>
      <c r="F52" s="145" t="s">
        <v>294</v>
      </c>
      <c r="K52" s="147"/>
      <c r="L52" s="224" t="s">
        <v>295</v>
      </c>
      <c r="M52" s="120"/>
      <c r="N52" s="148">
        <f ca="1">SUM(  SAP_Spreadsheet!G646:BN646)</f>
        <v>1.168354394630192</v>
      </c>
      <c r="O52" s="148">
        <f ca="1">SUM(SAP_Spreadsheet!G646:R646)</f>
        <v>0.24128514074147739</v>
      </c>
      <c r="P52" s="148">
        <f ca="1">SUM(SAP_Spreadsheet!S646:AD646)</f>
        <v>0.24193147120980926</v>
      </c>
      <c r="Q52" s="148">
        <f ca="1">SUM(  SAP_Spreadsheet!AE646:AP646)</f>
        <v>0.24690362223292994</v>
      </c>
      <c r="R52" s="148">
        <f ca="1">SUM(  SAP_Spreadsheet!AQ646:BB646)</f>
        <v>0.22688747999968076</v>
      </c>
      <c r="S52" s="148">
        <f ca="1">SUM(SAP_Spreadsheet!BC646:BN646)</f>
        <v>0.21134668044629459</v>
      </c>
      <c r="T52" s="148"/>
      <c r="U52" s="225">
        <f t="shared" ca="1" si="9"/>
        <v>0.17050327497247578</v>
      </c>
      <c r="V52" s="225">
        <f t="shared" ca="1" si="10"/>
        <v>4.4018319608870309E-2</v>
      </c>
      <c r="W52" s="193"/>
      <c r="X52" s="222"/>
      <c r="Y52" s="223"/>
      <c r="Z52" s="223"/>
    </row>
    <row r="53" spans="2:30" x14ac:dyDescent="0.15">
      <c r="C53" s="26" t="s">
        <v>296</v>
      </c>
      <c r="E53" s="219"/>
      <c r="F53" s="145" t="s">
        <v>294</v>
      </c>
      <c r="H53" s="226"/>
      <c r="K53" s="147"/>
      <c r="L53" s="224" t="s">
        <v>167</v>
      </c>
      <c r="M53" s="120"/>
      <c r="N53" s="148">
        <f ca="1">SUM(  SAP_Spreadsheet!G649:BN649)</f>
        <v>-0.47924772644963376</v>
      </c>
      <c r="O53" s="148">
        <f ca="1">SUM(SAP_Spreadsheet!G649:R649)</f>
        <v>-0.11858358330385801</v>
      </c>
      <c r="P53" s="148">
        <f ca="1">SUM(SAP_Spreadsheet!S649:AD649)</f>
        <v>-0.10975208146033966</v>
      </c>
      <c r="Q53" s="148">
        <f ca="1">SUM(  SAP_Spreadsheet!AE649:AP649)</f>
        <v>-9.6090257440563903E-2</v>
      </c>
      <c r="R53" s="148">
        <f ca="1">SUM(  SAP_Spreadsheet!AQ649:BB649)</f>
        <v>-8.3131954340434716E-2</v>
      </c>
      <c r="S53" s="148">
        <f ca="1">SUM(SAP_Spreadsheet!BC649:BN649)</f>
        <v>-7.1689849904437497E-2</v>
      </c>
      <c r="T53" s="148"/>
      <c r="U53" s="225">
        <f t="shared" ca="1" si="9"/>
        <v>-6.9938802180514487E-2</v>
      </c>
      <c r="V53" s="225">
        <f t="shared" ca="1" si="10"/>
        <v>-1.805589099646571E-2</v>
      </c>
      <c r="W53" s="193"/>
      <c r="X53" s="222"/>
      <c r="Y53" s="223"/>
      <c r="Z53" s="223"/>
    </row>
    <row r="54" spans="2:30" x14ac:dyDescent="0.15">
      <c r="C54" s="23"/>
      <c r="H54" s="226"/>
      <c r="K54" s="147"/>
      <c r="L54" s="221" t="s">
        <v>261</v>
      </c>
      <c r="M54" s="120"/>
      <c r="N54" s="153">
        <f t="shared" ref="N54:S54" ca="1" si="12">SUM(N55:N64)</f>
        <v>1.3542869630640786</v>
      </c>
      <c r="O54" s="153">
        <f t="shared" ca="1" si="12"/>
        <v>0.38018303289684663</v>
      </c>
      <c r="P54" s="153">
        <f t="shared" ca="1" si="12"/>
        <v>0.30757172078322492</v>
      </c>
      <c r="Q54" s="153">
        <f t="shared" ca="1" si="12"/>
        <v>0.26634524206822918</v>
      </c>
      <c r="R54" s="153">
        <f t="shared" ca="1" si="12"/>
        <v>0.23042741407912171</v>
      </c>
      <c r="S54" s="153">
        <f t="shared" ca="1" si="12"/>
        <v>0.16975955323665615</v>
      </c>
      <c r="T54" s="148"/>
      <c r="U54" s="155">
        <f t="shared" ca="1" si="9"/>
        <v>0.19763726101962548</v>
      </c>
      <c r="V54" s="155">
        <f t="shared" ca="1" si="10"/>
        <v>5.102341948322095E-2</v>
      </c>
      <c r="W54" s="193"/>
      <c r="X54" s="222"/>
      <c r="Y54" s="223"/>
      <c r="Z54" s="223"/>
    </row>
    <row r="55" spans="2:30" x14ac:dyDescent="0.15">
      <c r="C55" s="23" t="s">
        <v>211</v>
      </c>
      <c r="H55" s="226"/>
      <c r="K55" s="147"/>
      <c r="L55" s="224" t="s">
        <v>59</v>
      </c>
      <c r="M55" s="120"/>
      <c r="N55" s="148">
        <f ca="1">SUM(  SAP_Spreadsheet!G652:BN652)</f>
        <v>0</v>
      </c>
      <c r="O55" s="148">
        <f ca="1">SUM(SAP_Spreadsheet!G652:R652)</f>
        <v>0</v>
      </c>
      <c r="P55" s="148">
        <f ca="1">SUM(SAP_Spreadsheet!S652:AD652)</f>
        <v>0</v>
      </c>
      <c r="Q55" s="148">
        <f ca="1">SUM(  SAP_Spreadsheet!AE652:AP652)</f>
        <v>0</v>
      </c>
      <c r="R55" s="148">
        <f ca="1">SUM(  SAP_Spreadsheet!AQ652:BB652)</f>
        <v>0</v>
      </c>
      <c r="S55" s="148">
        <f ca="1">SUM(  SAP_Spreadsheet!BC652:BN652)</f>
        <v>0</v>
      </c>
      <c r="T55" s="148"/>
      <c r="U55" s="225">
        <f t="shared" ca="1" si="9"/>
        <v>0</v>
      </c>
      <c r="V55" s="225">
        <f t="shared" ca="1" si="10"/>
        <v>0</v>
      </c>
      <c r="W55" s="193"/>
      <c r="X55" s="222"/>
      <c r="Y55" s="223"/>
      <c r="Z55" s="223"/>
    </row>
    <row r="56" spans="2:30" x14ac:dyDescent="0.15">
      <c r="C56" s="26" t="s">
        <v>77</v>
      </c>
      <c r="E56" s="219">
        <f>DATA!B35</f>
        <v>4.8513719612447742E-2</v>
      </c>
      <c r="F56" s="145" t="s">
        <v>288</v>
      </c>
      <c r="K56" s="147"/>
      <c r="L56" s="224" t="s">
        <v>64</v>
      </c>
      <c r="M56" s="120"/>
      <c r="N56" s="148">
        <f ca="1">SUM(  SAP_Spreadsheet!G653:BN653)</f>
        <v>0.57015787336153856</v>
      </c>
      <c r="O56" s="148">
        <f ca="1">SUM(SAP_Spreadsheet!G653:R653)</f>
        <v>0.15971907748890193</v>
      </c>
      <c r="P56" s="148">
        <f ca="1">SUM(SAP_Spreadsheet!S653:AD653)</f>
        <v>0.1215241940605115</v>
      </c>
      <c r="Q56" s="148">
        <f ca="1">SUM(  SAP_Spreadsheet!AE653:AP653)</f>
        <v>0.10907271586503663</v>
      </c>
      <c r="R56" s="148">
        <f ca="1">SUM(  SAP_Spreadsheet!AQ653:BB653)</f>
        <v>9.5759232396635183E-2</v>
      </c>
      <c r="S56" s="148">
        <f ca="1">SUM(  SAP_Spreadsheet!BC653:BN653)</f>
        <v>8.4082653550453329E-2</v>
      </c>
      <c r="T56" s="148"/>
      <c r="U56" s="225">
        <f t="shared" ca="1" si="9"/>
        <v>8.3205733727953812E-2</v>
      </c>
      <c r="V56" s="225">
        <f t="shared" ca="1" si="10"/>
        <v>2.148097496144211E-2</v>
      </c>
      <c r="W56" s="193"/>
      <c r="X56" s="222"/>
      <c r="Y56" s="223"/>
      <c r="Z56" s="223"/>
    </row>
    <row r="57" spans="2:30" x14ac:dyDescent="0.15">
      <c r="C57" s="26" t="s">
        <v>79</v>
      </c>
      <c r="E57" s="164">
        <f>DATA!C35</f>
        <v>6</v>
      </c>
      <c r="F57" s="145" t="s">
        <v>289</v>
      </c>
      <c r="K57" s="147"/>
      <c r="L57" s="224" t="s">
        <v>278</v>
      </c>
      <c r="M57" s="120"/>
      <c r="N57" s="148">
        <f ca="1">SUM(  SAP_Spreadsheet!G654:BN654)</f>
        <v>0</v>
      </c>
      <c r="O57" s="148">
        <f ca="1">SUM(SAP_Spreadsheet!G654:R654)</f>
        <v>0</v>
      </c>
      <c r="P57" s="148">
        <f ca="1">SUM(SAP_Spreadsheet!S654:AD654)</f>
        <v>0</v>
      </c>
      <c r="Q57" s="148">
        <f ca="1">SUM(  SAP_Spreadsheet!AE654:AP654)</f>
        <v>0</v>
      </c>
      <c r="R57" s="148">
        <f ca="1">SUM(  SAP_Spreadsheet!AQ654:BB654)</f>
        <v>0</v>
      </c>
      <c r="S57" s="148">
        <f ca="1">SUM(  SAP_Spreadsheet!BC654:BN654)</f>
        <v>0</v>
      </c>
      <c r="T57" s="148"/>
      <c r="U57" s="225">
        <f t="shared" ca="1" si="9"/>
        <v>0</v>
      </c>
      <c r="V57" s="225">
        <f t="shared" ca="1" si="10"/>
        <v>0</v>
      </c>
      <c r="W57" s="193"/>
      <c r="X57" s="222"/>
      <c r="Y57" s="223"/>
      <c r="Z57" s="223"/>
    </row>
    <row r="58" spans="2:30" x14ac:dyDescent="0.15">
      <c r="B58" s="32"/>
      <c r="C58" s="26" t="s">
        <v>81</v>
      </c>
      <c r="E58" s="219">
        <f>DATA!C27</f>
        <v>3.1770111639140779E-2</v>
      </c>
      <c r="F58" s="145" t="s">
        <v>292</v>
      </c>
      <c r="K58" s="147"/>
      <c r="L58" s="224" t="s">
        <v>66</v>
      </c>
      <c r="M58" s="120"/>
      <c r="N58" s="148">
        <f>SUM(  SAP_Spreadsheet!G671:BN671)</f>
        <v>0</v>
      </c>
      <c r="O58" s="148">
        <f>SUM(SAP_Spreadsheet!G671:R671)</f>
        <v>0</v>
      </c>
      <c r="P58" s="148">
        <f>SUM(SAP_Spreadsheet!S671:AD671)</f>
        <v>0</v>
      </c>
      <c r="Q58" s="148">
        <f>SUM(  SAP_Spreadsheet!AE671:AP671)</f>
        <v>0</v>
      </c>
      <c r="R58" s="148">
        <f>SUM(  SAP_Spreadsheet!AQ671:BB671)</f>
        <v>0</v>
      </c>
      <c r="S58" s="148">
        <f>SUM(  SAP_Spreadsheet!BC671:BN671)</f>
        <v>0</v>
      </c>
      <c r="T58" s="148"/>
      <c r="U58" s="225">
        <f t="shared" ca="1" si="9"/>
        <v>0</v>
      </c>
      <c r="V58" s="225">
        <f t="shared" ca="1" si="10"/>
        <v>0</v>
      </c>
      <c r="W58" s="193"/>
      <c r="X58" s="222"/>
      <c r="Y58" s="223"/>
      <c r="Z58" s="223"/>
    </row>
    <row r="59" spans="2:30" x14ac:dyDescent="0.15">
      <c r="B59" s="32"/>
      <c r="C59" s="26" t="s">
        <v>290</v>
      </c>
      <c r="E59" s="219"/>
      <c r="F59" s="145" t="s">
        <v>291</v>
      </c>
      <c r="K59" s="147"/>
      <c r="L59" s="224" t="s">
        <v>208</v>
      </c>
      <c r="M59" s="120"/>
      <c r="N59" s="148">
        <f ca="1">SUM(  SAP_Spreadsheet!G655:BN655)</f>
        <v>0.52670270833183674</v>
      </c>
      <c r="O59" s="148">
        <f ca="1">SUM(SAP_Spreadsheet!G655:R655)</f>
        <v>0.15267733601029684</v>
      </c>
      <c r="P59" s="148">
        <f ca="1">SUM(SAP_Spreadsheet!S655:AD655)</f>
        <v>0.12487137157362435</v>
      </c>
      <c r="Q59" s="148">
        <f ca="1">SUM(  SAP_Spreadsheet!AE655:AP655)</f>
        <v>0.10551556932932102</v>
      </c>
      <c r="R59" s="148">
        <f ca="1">SUM(  SAP_Spreadsheet!AQ655:BB655)</f>
        <v>9.0243513114360116E-2</v>
      </c>
      <c r="S59" s="148">
        <f ca="1">SUM(  SAP_Spreadsheet!BC655:BN655)</f>
        <v>5.3394918304234457E-2</v>
      </c>
      <c r="T59" s="148"/>
      <c r="U59" s="225">
        <f t="shared" ca="1" si="9"/>
        <v>7.6864123694143194E-2</v>
      </c>
      <c r="V59" s="225">
        <f t="shared" ca="1" si="10"/>
        <v>1.9843780500818656E-2</v>
      </c>
      <c r="W59" s="156"/>
      <c r="X59" s="222"/>
      <c r="Y59" s="223"/>
      <c r="Z59" s="223"/>
    </row>
    <row r="60" spans="2:30" x14ac:dyDescent="0.15">
      <c r="B60" s="32"/>
      <c r="C60" s="26" t="s">
        <v>293</v>
      </c>
      <c r="E60" s="219"/>
      <c r="F60" s="145" t="s">
        <v>294</v>
      </c>
      <c r="K60" s="147"/>
      <c r="L60" s="224" t="s">
        <v>297</v>
      </c>
      <c r="M60" s="120"/>
      <c r="N60" s="148">
        <f ca="1">SUM(  SAP_Spreadsheet!G659:BN659)</f>
        <v>6.8832980205396882E-2</v>
      </c>
      <c r="O60" s="148">
        <f ca="1">SUM(SAP_Spreadsheet!G659:R659)</f>
        <v>2.4208393418453884E-2</v>
      </c>
      <c r="P60" s="148">
        <f ca="1">SUM(SAP_Spreadsheet!S659:AD659)</f>
        <v>1.6266636896414128E-2</v>
      </c>
      <c r="Q60" s="148">
        <f ca="1">SUM(  SAP_Spreadsheet!AE659:AP659)</f>
        <v>1.1584249256548723E-2</v>
      </c>
      <c r="R60" s="148">
        <f ca="1">SUM(  SAP_Spreadsheet!AQ659:BB659)</f>
        <v>9.2542962894333336E-3</v>
      </c>
      <c r="S60" s="148">
        <f ca="1">SUM(  SAP_Spreadsheet!BC659:BN659)</f>
        <v>7.5194043445468333E-3</v>
      </c>
      <c r="T60" s="148"/>
      <c r="U60" s="225">
        <f t="shared" ca="1" si="9"/>
        <v>1.0045110118193657E-2</v>
      </c>
      <c r="V60" s="225">
        <f t="shared" ca="1" si="10"/>
        <v>2.5933159803547727E-3</v>
      </c>
      <c r="W60" s="156"/>
      <c r="X60" s="227"/>
      <c r="Y60" s="228"/>
      <c r="Z60" s="228"/>
    </row>
    <row r="61" spans="2:30" x14ac:dyDescent="0.15">
      <c r="B61" s="32"/>
      <c r="C61" s="26" t="s">
        <v>296</v>
      </c>
      <c r="E61" s="219"/>
      <c r="F61" s="145" t="s">
        <v>294</v>
      </c>
      <c r="K61" s="147"/>
      <c r="L61" s="224" t="s">
        <v>74</v>
      </c>
      <c r="M61" s="120"/>
      <c r="N61" s="148">
        <f ca="1">SUM(  SAP_Spreadsheet!G662:BN662)</f>
        <v>0</v>
      </c>
      <c r="O61" s="148">
        <f ca="1">SUM(SAP_Spreadsheet!G662:R662)</f>
        <v>0</v>
      </c>
      <c r="P61" s="148">
        <f ca="1">SUM(SAP_Spreadsheet!S662:AD662)</f>
        <v>0</v>
      </c>
      <c r="Q61" s="148">
        <f ca="1">SUM(  SAP_Spreadsheet!AE662:AP662)</f>
        <v>0</v>
      </c>
      <c r="R61" s="148">
        <f ca="1">SUM(  SAP_Spreadsheet!AQ662:BB662)</f>
        <v>0</v>
      </c>
      <c r="S61" s="148">
        <f ca="1">SUM(  SAP_Spreadsheet!BC662:BN662)</f>
        <v>0</v>
      </c>
      <c r="T61" s="148"/>
      <c r="U61" s="225">
        <f t="shared" ca="1" si="9"/>
        <v>0</v>
      </c>
      <c r="V61" s="225">
        <f t="shared" ca="1" si="10"/>
        <v>0</v>
      </c>
      <c r="X61" s="227"/>
      <c r="Y61" s="228"/>
      <c r="Z61" s="228"/>
    </row>
    <row r="62" spans="2:30" x14ac:dyDescent="0.15">
      <c r="B62" s="32"/>
      <c r="C62" s="229"/>
      <c r="D62" s="32"/>
      <c r="E62" s="230"/>
      <c r="F62" s="231"/>
      <c r="K62" s="147"/>
      <c r="L62" s="224" t="s">
        <v>298</v>
      </c>
      <c r="M62" s="120"/>
      <c r="N62" s="148">
        <f ca="1">SUM(  SAP_Spreadsheet!G663:BN663)</f>
        <v>0.18859340116530651</v>
      </c>
      <c r="O62" s="148">
        <f ca="1">SUM(SAP_Spreadsheet!G663:R663)</f>
        <v>4.3578225979194002E-2</v>
      </c>
      <c r="P62" s="148">
        <f ca="1">SUM(SAP_Spreadsheet!S663:AD663)</f>
        <v>4.4909518252674953E-2</v>
      </c>
      <c r="Q62" s="148">
        <f ca="1">SUM(  SAP_Spreadsheet!AE663:AP663)</f>
        <v>4.0172707617322861E-2</v>
      </c>
      <c r="R62" s="148">
        <f ca="1">SUM(  SAP_Spreadsheet!AQ663:BB663)</f>
        <v>3.5170372278693088E-2</v>
      </c>
      <c r="S62" s="148">
        <f ca="1">SUM(  SAP_Spreadsheet!BC663:BN663)</f>
        <v>2.4762577037421525E-2</v>
      </c>
      <c r="T62" s="148"/>
      <c r="U62" s="225">
        <f t="shared" ca="1" si="9"/>
        <v>2.7522293479334797E-2</v>
      </c>
      <c r="V62" s="225">
        <f t="shared" ca="1" si="10"/>
        <v>7.1053480406054114E-3</v>
      </c>
    </row>
    <row r="63" spans="2:30" x14ac:dyDescent="0.15">
      <c r="B63" s="32"/>
      <c r="C63" s="23" t="s">
        <v>210</v>
      </c>
      <c r="D63" s="32"/>
      <c r="E63" s="230"/>
      <c r="F63" s="231"/>
      <c r="K63" s="147"/>
      <c r="L63" s="224" t="s">
        <v>299</v>
      </c>
      <c r="M63" s="120"/>
      <c r="N63" s="148">
        <f ca="1">SUM(  SAP_Spreadsheet!G667:BN667)</f>
        <v>0</v>
      </c>
      <c r="O63" s="148">
        <f ca="1">SUM(SAP_Spreadsheet!G667:R667)</f>
        <v>0</v>
      </c>
      <c r="P63" s="148">
        <f ca="1">SUM(SAP_Spreadsheet!S667:AD667)</f>
        <v>0</v>
      </c>
      <c r="Q63" s="148">
        <f ca="1">SUM(  SAP_Spreadsheet!AE667:AP667)</f>
        <v>0</v>
      </c>
      <c r="R63" s="148">
        <f ca="1">SUM(  SAP_Spreadsheet!AQ667:BB667)</f>
        <v>0</v>
      </c>
      <c r="S63" s="148">
        <f ca="1">SUM(  SAP_Spreadsheet!BC667:BN667)</f>
        <v>0</v>
      </c>
      <c r="T63" s="148"/>
      <c r="U63" s="225">
        <f t="shared" ca="1" si="9"/>
        <v>0</v>
      </c>
      <c r="V63" s="225">
        <f t="shared" ca="1" si="10"/>
        <v>0</v>
      </c>
    </row>
    <row r="64" spans="2:30" x14ac:dyDescent="0.15">
      <c r="B64" s="32"/>
      <c r="C64" s="26" t="s">
        <v>77</v>
      </c>
      <c r="E64" s="219">
        <f>DATA!B34</f>
        <v>0.2961692071002906</v>
      </c>
      <c r="F64" s="145" t="s">
        <v>288</v>
      </c>
      <c r="K64" s="147"/>
      <c r="L64" s="232" t="s">
        <v>127</v>
      </c>
      <c r="M64" s="120"/>
      <c r="N64" s="148">
        <f>SUM(  SAP_Spreadsheet!G672:BN672)</f>
        <v>0</v>
      </c>
      <c r="O64" s="148">
        <f>SUM(SAP_Spreadsheet!G672:R672)</f>
        <v>0</v>
      </c>
      <c r="P64" s="148">
        <f>SUM(SAP_Spreadsheet!S672:AD672)</f>
        <v>0</v>
      </c>
      <c r="Q64" s="148">
        <f>SUM(  SAP_Spreadsheet!AE672:AP672)</f>
        <v>0</v>
      </c>
      <c r="R64" s="148">
        <f>SUM(  SAP_Spreadsheet!AQ672:BB672)</f>
        <v>0</v>
      </c>
      <c r="S64" s="148">
        <f>SUM(  SAP_Spreadsheet!BC672:BN672)</f>
        <v>0</v>
      </c>
      <c r="T64" s="148"/>
      <c r="U64" s="225">
        <f t="shared" ca="1" si="9"/>
        <v>0</v>
      </c>
      <c r="V64" s="225">
        <f t="shared" ca="1" si="10"/>
        <v>0</v>
      </c>
    </row>
    <row r="65" spans="2:23" x14ac:dyDescent="0.15">
      <c r="B65" s="32"/>
      <c r="C65" s="26" t="s">
        <v>37</v>
      </c>
      <c r="E65" s="164">
        <f>DATA!C34</f>
        <v>5</v>
      </c>
      <c r="F65" s="145" t="s">
        <v>260</v>
      </c>
      <c r="K65" s="147"/>
      <c r="L65" s="221" t="s">
        <v>263</v>
      </c>
      <c r="M65" s="120"/>
      <c r="N65" s="148">
        <f>SUM(  SAP_Spreadsheet!G675:BN675)</f>
        <v>0</v>
      </c>
      <c r="O65" s="148">
        <f>SUM(SAP_Spreadsheet!G675:R675)</f>
        <v>0</v>
      </c>
      <c r="P65" s="148">
        <f>SUM(SAP_Spreadsheet!S675:AD675)</f>
        <v>0</v>
      </c>
      <c r="Q65" s="148">
        <f>SUM(  SAP_Spreadsheet!AE675:AP675)</f>
        <v>0</v>
      </c>
      <c r="R65" s="148">
        <f>SUM(  SAP_Spreadsheet!AQ675:BB675)</f>
        <v>0</v>
      </c>
      <c r="S65" s="148">
        <f>SUM(  SAP_Spreadsheet!BC675:BN675)</f>
        <v>0</v>
      </c>
      <c r="T65" s="148"/>
      <c r="U65" s="155">
        <f t="shared" ca="1" si="9"/>
        <v>0</v>
      </c>
      <c r="V65" s="155">
        <f t="shared" ca="1" si="10"/>
        <v>0</v>
      </c>
    </row>
    <row r="66" spans="2:23" x14ac:dyDescent="0.15">
      <c r="B66" s="32"/>
      <c r="C66" s="26" t="s">
        <v>81</v>
      </c>
      <c r="E66" s="219"/>
      <c r="F66" s="145" t="s">
        <v>292</v>
      </c>
      <c r="K66" s="147"/>
      <c r="L66" s="23" t="s">
        <v>300</v>
      </c>
      <c r="M66" s="120"/>
      <c r="N66" s="153">
        <f ca="1">SUM(O66:T66)</f>
        <v>-2.4358372174352714</v>
      </c>
      <c r="O66" s="153">
        <f ca="1">SUM(SAP_Spreadsheet!G775:R775)</f>
        <v>-0.90924204355265448</v>
      </c>
      <c r="P66" s="153">
        <f ca="1">SUM(SAP_Spreadsheet!S775:AD775)</f>
        <v>-0.55696734960096461</v>
      </c>
      <c r="Q66" s="153">
        <f ca="1">SUM(SAP_Spreadsheet!AE775:AP775)</f>
        <v>-0.39672308598938888</v>
      </c>
      <c r="R66" s="153">
        <f ca="1">SUM(SAP_Spreadsheet!AQ775:BB775)</f>
        <v>-0.31723740161098557</v>
      </c>
      <c r="S66" s="153">
        <f ca="1">SUM(SAP_Spreadsheet!BC775:BN775)</f>
        <v>-0.25566733668127783</v>
      </c>
      <c r="T66" s="153">
        <f>SUM(SAP_Spreadsheet!BO775:BZ775)</f>
        <v>0</v>
      </c>
      <c r="U66" s="155">
        <f t="shared" ca="1" si="9"/>
        <v>-0.35547281268541209</v>
      </c>
      <c r="V66" s="155">
        <f t="shared" ca="1" si="10"/>
        <v>-9.1771350923180187E-2</v>
      </c>
    </row>
    <row r="67" spans="2:23" x14ac:dyDescent="0.15">
      <c r="B67" s="32"/>
      <c r="C67" s="26" t="s">
        <v>290</v>
      </c>
      <c r="E67" s="219">
        <f>DATA!D34</f>
        <v>7.01749096048149E-2</v>
      </c>
      <c r="F67" s="145" t="s">
        <v>291</v>
      </c>
      <c r="K67" s="147"/>
      <c r="L67" s="23" t="s">
        <v>301</v>
      </c>
      <c r="M67" s="120"/>
      <c r="N67" s="153">
        <f t="shared" ref="N67:S67" ca="1" si="13">N68+N73+N74+N80+N77+N81</f>
        <v>-0.61325012687704072</v>
      </c>
      <c r="O67" s="153">
        <f t="shared" ca="1" si="13"/>
        <v>-0.24788520552899407</v>
      </c>
      <c r="P67" s="153">
        <f t="shared" ca="1" si="13"/>
        <v>-0.10309890968980476</v>
      </c>
      <c r="Q67" s="153">
        <f t="shared" ca="1" si="13"/>
        <v>-9.2125990101796493E-2</v>
      </c>
      <c r="R67" s="153">
        <f t="shared" ca="1" si="13"/>
        <v>-8.9126639547918357E-2</v>
      </c>
      <c r="S67" s="153">
        <f t="shared" ca="1" si="13"/>
        <v>-8.1013382008527077E-2</v>
      </c>
      <c r="T67" s="148"/>
      <c r="U67" s="155">
        <f t="shared" ca="1" si="9"/>
        <v>-8.9494382432581579E-2</v>
      </c>
      <c r="V67" s="155">
        <f t="shared" ca="1" si="10"/>
        <v>-2.3104496554402124E-2</v>
      </c>
    </row>
    <row r="68" spans="2:23" x14ac:dyDescent="0.15">
      <c r="B68" s="32"/>
      <c r="C68" s="26" t="s">
        <v>293</v>
      </c>
      <c r="E68" s="219"/>
      <c r="F68" s="145" t="s">
        <v>294</v>
      </c>
      <c r="K68" s="147"/>
      <c r="L68" s="233" t="s">
        <v>86</v>
      </c>
      <c r="M68" s="120"/>
      <c r="N68" s="153">
        <f t="shared" ref="N68:S68" ca="1" si="14">N69+N72</f>
        <v>-8.4967273780233193E-2</v>
      </c>
      <c r="O68" s="153">
        <f t="shared" ca="1" si="14"/>
        <v>-5.6124798999821722E-2</v>
      </c>
      <c r="P68" s="153">
        <f t="shared" ca="1" si="14"/>
        <v>0</v>
      </c>
      <c r="Q68" s="153">
        <f t="shared" ca="1" si="14"/>
        <v>-3.5983073072353086E-3</v>
      </c>
      <c r="R68" s="153">
        <f t="shared" ca="1" si="14"/>
        <v>-1.2164168374677454E-2</v>
      </c>
      <c r="S68" s="153">
        <f t="shared" ca="1" si="14"/>
        <v>-1.3079999098498706E-2</v>
      </c>
      <c r="T68" s="148"/>
      <c r="U68" s="225">
        <f t="shared" ca="1" si="9"/>
        <v>-1.2399661020317577E-2</v>
      </c>
      <c r="V68" s="225">
        <f t="shared" ca="1" si="10"/>
        <v>-3.2011833316521348E-3</v>
      </c>
    </row>
    <row r="69" spans="2:23" x14ac:dyDescent="0.15">
      <c r="B69" s="32"/>
      <c r="C69" s="26" t="s">
        <v>296</v>
      </c>
      <c r="E69" s="219"/>
      <c r="F69" s="145" t="s">
        <v>294</v>
      </c>
      <c r="K69" s="147"/>
      <c r="L69" s="234" t="s">
        <v>302</v>
      </c>
      <c r="M69" s="120"/>
      <c r="N69" s="148">
        <f ca="1">SUM(  SAP_Spreadsheet!G681:BN681)</f>
        <v>-8.4967273780233193E-2</v>
      </c>
      <c r="O69" s="148">
        <f ca="1">SUM(SAP_Spreadsheet!G681:R681)</f>
        <v>-5.6124798999821722E-2</v>
      </c>
      <c r="P69" s="148">
        <f ca="1">SUM(SAP_Spreadsheet!S681:AD681)</f>
        <v>0</v>
      </c>
      <c r="Q69" s="148">
        <f ca="1">SUM(  SAP_Spreadsheet!AE681:AP681)</f>
        <v>-3.5983073072353086E-3</v>
      </c>
      <c r="R69" s="148">
        <f ca="1">SUM(  SAP_Spreadsheet!AQ681:BB681)</f>
        <v>-1.2164168374677454E-2</v>
      </c>
      <c r="S69" s="148">
        <f ca="1">SUM(  SAP_Spreadsheet!BC681:BN681)</f>
        <v>-1.3079999098498706E-2</v>
      </c>
      <c r="T69" s="148"/>
      <c r="U69" s="225">
        <f t="shared" ca="1" si="9"/>
        <v>-1.2399661020317577E-2</v>
      </c>
      <c r="V69" s="225">
        <f t="shared" ca="1" si="10"/>
        <v>-3.2011833316521348E-3</v>
      </c>
    </row>
    <row r="70" spans="2:23" ht="17" thickBot="1" x14ac:dyDescent="0.25">
      <c r="B70" s="16" t="s">
        <v>83</v>
      </c>
      <c r="C70" s="16"/>
      <c r="D70" s="16"/>
      <c r="E70" s="131"/>
      <c r="F70" s="16"/>
      <c r="G70" s="16"/>
      <c r="H70" s="16"/>
      <c r="I70" s="132" t="s">
        <v>248</v>
      </c>
      <c r="K70" s="147"/>
      <c r="L70" s="235" t="s">
        <v>222</v>
      </c>
      <c r="M70" s="120"/>
      <c r="N70" s="148">
        <f>SUM(  SAP_Spreadsheet!G682:BN682)</f>
        <v>0</v>
      </c>
      <c r="O70" s="148">
        <f>SUM(SAP_Spreadsheet!G682:R682)</f>
        <v>0</v>
      </c>
      <c r="P70" s="148">
        <f>SUM(SAP_Spreadsheet!S682:AD682)</f>
        <v>0</v>
      </c>
      <c r="Q70" s="148">
        <f>SUM(  SAP_Spreadsheet!AE682:AP682)</f>
        <v>0</v>
      </c>
      <c r="R70" s="148">
        <f>SUM(  SAP_Spreadsheet!AQ682:BB682)</f>
        <v>0</v>
      </c>
      <c r="S70" s="148">
        <f>SUM(  SAP_Spreadsheet!BC682:BN682)</f>
        <v>0</v>
      </c>
      <c r="T70" s="148"/>
      <c r="U70" s="225">
        <f t="shared" ca="1" si="9"/>
        <v>0</v>
      </c>
      <c r="V70" s="225">
        <f t="shared" ca="1" si="10"/>
        <v>0</v>
      </c>
    </row>
    <row r="71" spans="2:23" ht="14" thickTop="1" x14ac:dyDescent="0.15">
      <c r="B71" s="23" t="s">
        <v>84</v>
      </c>
      <c r="K71" s="147"/>
      <c r="L71" s="236" t="s">
        <v>303</v>
      </c>
      <c r="M71" s="120"/>
      <c r="N71" s="148">
        <f ca="1">SUM(  SAP_Spreadsheet!G683:BN683)</f>
        <v>-8.4967273780233193E-2</v>
      </c>
      <c r="O71" s="148">
        <f ca="1">SUM(SAP_Spreadsheet!G683:R683)</f>
        <v>-5.6124798999821722E-2</v>
      </c>
      <c r="P71" s="148">
        <f ca="1">SUM(SAP_Spreadsheet!S683:AD683)</f>
        <v>0</v>
      </c>
      <c r="Q71" s="148">
        <f ca="1">SUM(  SAP_Spreadsheet!AE683:AP683)</f>
        <v>-3.5983073072353086E-3</v>
      </c>
      <c r="R71" s="148">
        <f ca="1">SUM(  SAP_Spreadsheet!AQ683:BB683)</f>
        <v>-1.2164168374677454E-2</v>
      </c>
      <c r="S71" s="148">
        <f ca="1">SUM(  SAP_Spreadsheet!BC683:BN683)</f>
        <v>-1.3079999098498706E-2</v>
      </c>
      <c r="T71" s="148"/>
      <c r="U71" s="225">
        <f t="shared" ca="1" si="9"/>
        <v>-1.2399661020317577E-2</v>
      </c>
      <c r="V71" s="225">
        <f t="shared" ca="1" si="10"/>
        <v>-3.2011833316521348E-3</v>
      </c>
    </row>
    <row r="72" spans="2:23" x14ac:dyDescent="0.15">
      <c r="B72" s="23"/>
      <c r="E72" s="219">
        <f>IF(SAP_Spreadsheet!$C$5="yes",0,3.5%)</f>
        <v>3.5000000000000003E-2</v>
      </c>
      <c r="F72" s="145" t="s">
        <v>304</v>
      </c>
      <c r="K72" s="147"/>
      <c r="L72" s="237" t="s">
        <v>305</v>
      </c>
      <c r="M72" s="120"/>
      <c r="N72" s="153">
        <f>SUM(  SAP_Spreadsheet!G689:BN689)</f>
        <v>0</v>
      </c>
      <c r="O72" s="153">
        <f>SUM(SAP_Spreadsheet!G689:R689)</f>
        <v>0</v>
      </c>
      <c r="P72" s="153">
        <f>SUM(SAP_Spreadsheet!S689:AD689)</f>
        <v>0</v>
      </c>
      <c r="Q72" s="153">
        <f>SUM(  SAP_Spreadsheet!AE689:AP689)</f>
        <v>0</v>
      </c>
      <c r="R72" s="153">
        <f>SUM(  SAP_Spreadsheet!AQ689:BB689)</f>
        <v>0</v>
      </c>
      <c r="S72" s="153">
        <f>SUM(  SAP_Spreadsheet!BC689:BN689)</f>
        <v>0</v>
      </c>
      <c r="T72" s="148"/>
      <c r="U72" s="225">
        <f t="shared" ca="1" si="9"/>
        <v>0</v>
      </c>
      <c r="V72" s="225">
        <f t="shared" ca="1" si="10"/>
        <v>0</v>
      </c>
    </row>
    <row r="73" spans="2:23" x14ac:dyDescent="0.15">
      <c r="B73" s="23" t="s">
        <v>86</v>
      </c>
      <c r="E73" s="226"/>
      <c r="K73" s="147"/>
      <c r="L73" s="238" t="s">
        <v>306</v>
      </c>
      <c r="M73" s="120"/>
      <c r="N73" s="148">
        <f ca="1">SUM(  SAP_Spreadsheet!G692:BN692)</f>
        <v>-0.11970383751964699</v>
      </c>
      <c r="O73" s="148">
        <f ca="1">SUM(SAP_Spreadsheet!G692:R692)</f>
        <v>-3.3129871045310885E-2</v>
      </c>
      <c r="P73" s="148">
        <f ca="1">SUM(SAP_Spreadsheet!S692:AD692)</f>
        <v>-2.709617907667887E-2</v>
      </c>
      <c r="Q73" s="148">
        <f ca="1">SUM(  SAP_Spreadsheet!AE692:AP692)</f>
        <v>-2.2896110821040309E-2</v>
      </c>
      <c r="R73" s="148">
        <f ca="1">SUM(  SAP_Spreadsheet!AQ692:BB692)</f>
        <v>-1.9582185740737168E-2</v>
      </c>
      <c r="S73" s="148">
        <f ca="1">SUM(  SAP_Spreadsheet!BC692:BN692)</f>
        <v>-1.6999490835879726E-2</v>
      </c>
      <c r="T73" s="148"/>
      <c r="U73" s="225">
        <f t="shared" ca="1" si="9"/>
        <v>-1.746892588214476E-2</v>
      </c>
      <c r="V73" s="225">
        <f t="shared" ca="1" si="10"/>
        <v>-4.5099002516405988E-3</v>
      </c>
    </row>
    <row r="74" spans="2:23" x14ac:dyDescent="0.15">
      <c r="B74" s="239" t="s">
        <v>302</v>
      </c>
      <c r="K74" s="147"/>
      <c r="L74" s="221" t="s">
        <v>103</v>
      </c>
      <c r="M74" s="120"/>
      <c r="N74" s="153">
        <f t="shared" ref="N74:S74" si="15">SUM(N75:N76)</f>
        <v>-6.7824416996797934E-2</v>
      </c>
      <c r="O74" s="153">
        <f t="shared" si="15"/>
        <v>-6.7824416996797934E-2</v>
      </c>
      <c r="P74" s="153">
        <f t="shared" si="15"/>
        <v>0</v>
      </c>
      <c r="Q74" s="153">
        <f t="shared" si="15"/>
        <v>0</v>
      </c>
      <c r="R74" s="153">
        <f t="shared" si="15"/>
        <v>0</v>
      </c>
      <c r="S74" s="153">
        <f t="shared" si="15"/>
        <v>0</v>
      </c>
      <c r="T74" s="148"/>
      <c r="U74" s="225">
        <f t="shared" ca="1" si="9"/>
        <v>-9.8979258983428828E-3</v>
      </c>
      <c r="V74" s="225">
        <f t="shared" ca="1" si="10"/>
        <v>-2.555317871334172E-3</v>
      </c>
      <c r="W74" s="160"/>
    </row>
    <row r="75" spans="2:23" x14ac:dyDescent="0.15">
      <c r="C75" s="26" t="s">
        <v>87</v>
      </c>
      <c r="E75" s="240"/>
      <c r="F75" s="145" t="s">
        <v>285</v>
      </c>
      <c r="L75" s="234" t="s">
        <v>104</v>
      </c>
      <c r="M75" s="120"/>
      <c r="N75" s="148">
        <f>SUM(SAP_Spreadsheet!G694:BN694)</f>
        <v>-6.5146706455260092E-2</v>
      </c>
      <c r="O75" s="241">
        <f>SUM(SAP_Spreadsheet!G694:R694)</f>
        <v>-6.5146706455260092E-2</v>
      </c>
      <c r="P75" s="148">
        <f>SUM(SAP_Spreadsheet!S694:AD694)</f>
        <v>0</v>
      </c>
      <c r="Q75" s="148">
        <f>SUM(SAP_Spreadsheet!AE694:AP694)</f>
        <v>0</v>
      </c>
      <c r="R75" s="148">
        <f>SUM(SAP_Spreadsheet!AQ694:BB694)</f>
        <v>0</v>
      </c>
      <c r="S75" s="148">
        <f>SUM(SAP_Spreadsheet!BC694:BN694)</f>
        <v>0</v>
      </c>
      <c r="T75" s="148"/>
      <c r="U75" s="225">
        <f t="shared" ca="1" si="9"/>
        <v>-9.5071554105021321E-3</v>
      </c>
      <c r="V75" s="225">
        <f t="shared" ca="1" si="10"/>
        <v>-2.4544338253810077E-3</v>
      </c>
    </row>
    <row r="76" spans="2:23" x14ac:dyDescent="0.15">
      <c r="C76" s="26" t="s">
        <v>203</v>
      </c>
      <c r="E76" s="196">
        <f>DATA!C26</f>
        <v>0</v>
      </c>
      <c r="F76" s="145" t="s">
        <v>292</v>
      </c>
      <c r="G76" s="113" t="s">
        <v>91</v>
      </c>
      <c r="L76" s="234" t="s">
        <v>183</v>
      </c>
      <c r="M76" s="120"/>
      <c r="N76" s="148">
        <f>SUM(SAP_Spreadsheet!G695:BN695)</f>
        <v>-2.6777105415378469E-3</v>
      </c>
      <c r="O76" s="148">
        <f>SUM(SAP_Spreadsheet!G695:R695)</f>
        <v>-2.6777105415378469E-3</v>
      </c>
      <c r="P76" s="148">
        <f>SUM(SAP_Spreadsheet!S695:AD695)</f>
        <v>0</v>
      </c>
      <c r="Q76" s="148">
        <f>SUM(SAP_Spreadsheet!AE695:AP695)</f>
        <v>0</v>
      </c>
      <c r="R76" s="148">
        <f>SUM(SAP_Spreadsheet!AQ695:BB695)</f>
        <v>0</v>
      </c>
      <c r="S76" s="148">
        <f>SUM(SAP_Spreadsheet!BC695:BN695)</f>
        <v>0</v>
      </c>
      <c r="T76" s="148"/>
      <c r="U76" s="225">
        <f t="shared" ca="1" si="9"/>
        <v>-3.9077048784075025E-4</v>
      </c>
      <c r="V76" s="225">
        <f t="shared" ca="1" si="10"/>
        <v>-1.0088404595316465E-4</v>
      </c>
    </row>
    <row r="77" spans="2:23" x14ac:dyDescent="0.15">
      <c r="C77" s="26" t="s">
        <v>92</v>
      </c>
      <c r="E77" s="196">
        <f>DATA!C23</f>
        <v>0.33230274855319947</v>
      </c>
      <c r="F77" s="145" t="s">
        <v>292</v>
      </c>
      <c r="G77" s="113" t="s">
        <v>94</v>
      </c>
      <c r="L77" s="221" t="s">
        <v>186</v>
      </c>
      <c r="M77" s="120"/>
      <c r="N77" s="153">
        <f t="shared" ref="N77:S77" ca="1" si="16">SUM(N78:N79)</f>
        <v>-0.12527022985544811</v>
      </c>
      <c r="O77" s="153">
        <f t="shared" ca="1" si="16"/>
        <v>-3.4670455408301173E-2</v>
      </c>
      <c r="P77" s="153">
        <f t="shared" ca="1" si="16"/>
        <v>-2.8356188502167541E-2</v>
      </c>
      <c r="Q77" s="153">
        <f t="shared" ca="1" si="16"/>
        <v>-2.3960811322166473E-2</v>
      </c>
      <c r="R77" s="153">
        <f t="shared" ca="1" si="16"/>
        <v>-2.0492784188406679E-2</v>
      </c>
      <c r="S77" s="153">
        <f t="shared" ca="1" si="16"/>
        <v>-1.7789990434406228E-2</v>
      </c>
      <c r="T77" s="148"/>
      <c r="U77" s="225">
        <f t="shared" ca="1" si="9"/>
        <v>-1.8281254853044198E-2</v>
      </c>
      <c r="V77" s="225">
        <f t="shared" ca="1" si="10"/>
        <v>-4.7196167880201407E-3</v>
      </c>
    </row>
    <row r="78" spans="2:23" x14ac:dyDescent="0.15">
      <c r="C78" s="26" t="s">
        <v>95</v>
      </c>
      <c r="E78" s="196">
        <f>DATA!C24</f>
        <v>0.33230274855319947</v>
      </c>
      <c r="F78" s="145" t="s">
        <v>292</v>
      </c>
      <c r="G78" s="113" t="s">
        <v>94</v>
      </c>
      <c r="L78" s="242" t="s">
        <v>307</v>
      </c>
      <c r="M78" s="120"/>
      <c r="N78" s="148">
        <f ca="1">SUM(  SAP_Spreadsheet!G705:BN705)</f>
        <v>-0.12527022985544811</v>
      </c>
      <c r="O78" s="148">
        <f ca="1">SUM(SAP_Spreadsheet!G705:R705)</f>
        <v>-3.4670455408301173E-2</v>
      </c>
      <c r="P78" s="148">
        <f ca="1">SUM(SAP_Spreadsheet!S705:AD705)</f>
        <v>-2.8356188502167541E-2</v>
      </c>
      <c r="Q78" s="148">
        <f ca="1">SUM(  SAP_Spreadsheet!AE705:AP705)</f>
        <v>-2.3960811322166473E-2</v>
      </c>
      <c r="R78" s="148">
        <f ca="1">SUM(  SAP_Spreadsheet!AQ705:BB705)</f>
        <v>-2.0492784188406679E-2</v>
      </c>
      <c r="S78" s="148">
        <f ca="1">SUM(  SAP_Spreadsheet!BC705:BN705)</f>
        <v>-1.7789990434406228E-2</v>
      </c>
      <c r="T78" s="148"/>
      <c r="U78" s="225">
        <f t="shared" ca="1" si="9"/>
        <v>-1.8281254853044198E-2</v>
      </c>
      <c r="V78" s="225">
        <f t="shared" ca="1" si="10"/>
        <v>-4.7196167880201407E-3</v>
      </c>
    </row>
    <row r="79" spans="2:23" x14ac:dyDescent="0.15">
      <c r="C79" s="26" t="s">
        <v>97</v>
      </c>
      <c r="E79" s="196">
        <f>DATA!C25</f>
        <v>0.33230274855319947</v>
      </c>
      <c r="F79" s="145" t="s">
        <v>292</v>
      </c>
      <c r="G79" s="113" t="s">
        <v>94</v>
      </c>
      <c r="L79" s="243" t="s">
        <v>308</v>
      </c>
      <c r="M79" s="120"/>
      <c r="N79" s="148">
        <f>SUM(  SAP_Spreadsheet!G706:BN706)</f>
        <v>0</v>
      </c>
      <c r="O79" s="148">
        <f>SUM(SAP_Spreadsheet!G706:R706)</f>
        <v>0</v>
      </c>
      <c r="P79" s="148">
        <f>SUM(SAP_Spreadsheet!S706:AD706)</f>
        <v>0</v>
      </c>
      <c r="Q79" s="148">
        <f>SUM(  SAP_Spreadsheet!AE706:AP706)</f>
        <v>0</v>
      </c>
      <c r="R79" s="148">
        <f>SUM(  SAP_Spreadsheet!AQ706:BB706)</f>
        <v>0</v>
      </c>
      <c r="S79" s="148">
        <f>SUM(  SAP_Spreadsheet!BC706:BN706)</f>
        <v>0</v>
      </c>
      <c r="T79" s="148"/>
      <c r="U79" s="225">
        <f t="shared" ca="1" si="9"/>
        <v>0</v>
      </c>
      <c r="V79" s="225">
        <f t="shared" ca="1" si="10"/>
        <v>0</v>
      </c>
    </row>
    <row r="80" spans="2:23" x14ac:dyDescent="0.15">
      <c r="B80" s="239" t="s">
        <v>305</v>
      </c>
      <c r="L80" s="221" t="s">
        <v>269</v>
      </c>
      <c r="M80" s="120"/>
      <c r="N80" s="153">
        <f ca="1">SUM(SAP_Spreadsheet!G703:BN703)</f>
        <v>-9.899755151986725E-2</v>
      </c>
      <c r="O80" s="153">
        <f ca="1">SUM(SAP_Spreadsheet!G703:R703)</f>
        <v>-2.5789774128981386E-2</v>
      </c>
      <c r="P80" s="153">
        <f ca="1">SUM(SAP_Spreadsheet!S703:AD703)</f>
        <v>-2.188971309280751E-2</v>
      </c>
      <c r="Q80" s="153">
        <f ca="1">SUM(  SAP_Spreadsheet!AE703:AP703)</f>
        <v>-1.9144327260790038E-2</v>
      </c>
      <c r="R80" s="153">
        <f ca="1">SUM(  SAP_Spreadsheet!AQ703:BB703)</f>
        <v>-1.6946808376219098E-2</v>
      </c>
      <c r="S80" s="153">
        <f ca="1">SUM(  SAP_Spreadsheet!BC703:BN703)</f>
        <v>-1.5226928661069235E-2</v>
      </c>
      <c r="T80" s="148"/>
      <c r="U80" s="225">
        <f t="shared" ca="1" si="9"/>
        <v>-1.4447163314463706E-2</v>
      </c>
      <c r="V80" s="225">
        <f t="shared" ca="1" si="10"/>
        <v>-3.7297808638588844E-3</v>
      </c>
    </row>
    <row r="81" spans="2:22" x14ac:dyDescent="0.15">
      <c r="C81" s="31" t="s">
        <v>309</v>
      </c>
      <c r="D81" s="31"/>
      <c r="E81" s="244"/>
      <c r="F81" s="145" t="s">
        <v>285</v>
      </c>
      <c r="K81" s="245"/>
      <c r="L81" s="221" t="s">
        <v>310</v>
      </c>
      <c r="M81" s="120"/>
      <c r="N81" s="153">
        <f ca="1">SUM(  SAP_Spreadsheet!G709:BN712)</f>
        <v>-0.11648681720504732</v>
      </c>
      <c r="O81" s="153">
        <f ca="1">SUM(SAP_Spreadsheet!G709:R712)</f>
        <v>-3.0345888949780964E-2</v>
      </c>
      <c r="P81" s="153">
        <f ca="1">SUM(SAP_Spreadsheet!S709:AD712)</f>
        <v>-2.5756829018150837E-2</v>
      </c>
      <c r="Q81" s="153">
        <f ca="1">SUM(  SAP_Spreadsheet!AE709:AP712)</f>
        <v>-2.2526433390564361E-2</v>
      </c>
      <c r="R81" s="153">
        <f ca="1">SUM(  SAP_Spreadsheet!AQ709:BB712)</f>
        <v>-1.9940692867877963E-2</v>
      </c>
      <c r="S81" s="153">
        <f ca="1">SUM(  SAP_Spreadsheet!BC709:BN712)</f>
        <v>-1.7916972978673184E-2</v>
      </c>
      <c r="T81" s="148"/>
      <c r="U81" s="225">
        <f t="shared" ca="1" si="9"/>
        <v>-1.6999451464268459E-2</v>
      </c>
      <c r="V81" s="225">
        <f t="shared" ca="1" si="10"/>
        <v>-4.3886974478961937E-3</v>
      </c>
    </row>
    <row r="82" spans="2:22" x14ac:dyDescent="0.15">
      <c r="L82" s="23" t="s">
        <v>272</v>
      </c>
      <c r="M82" s="120"/>
      <c r="N82" s="153">
        <f t="shared" ref="N82:T82" ca="1" si="17">N50+N66+N67</f>
        <v>-1.0056937130676751</v>
      </c>
      <c r="O82" s="153">
        <f t="shared" ca="1" si="17"/>
        <v>-0.65424265874718257</v>
      </c>
      <c r="P82" s="153">
        <f t="shared" ca="1" si="17"/>
        <v>-0.22031514875807481</v>
      </c>
      <c r="Q82" s="153">
        <f t="shared" ca="1" si="17"/>
        <v>-7.1690469230590123E-2</v>
      </c>
      <c r="R82" s="153">
        <f t="shared" ca="1" si="17"/>
        <v>-3.2181101420536179E-2</v>
      </c>
      <c r="S82" s="153">
        <f t="shared" ca="1" si="17"/>
        <v>-2.7264334911291696E-2</v>
      </c>
      <c r="T82" s="153">
        <f t="shared" si="17"/>
        <v>0</v>
      </c>
      <c r="U82" s="155">
        <f t="shared" ca="1" si="9"/>
        <v>-0.14676546130640694</v>
      </c>
      <c r="V82" s="155">
        <f t="shared" ca="1" si="10"/>
        <v>-3.7889999381956758E-2</v>
      </c>
    </row>
    <row r="83" spans="2:22" x14ac:dyDescent="0.15">
      <c r="L83" s="23" t="s">
        <v>311</v>
      </c>
      <c r="M83" s="120"/>
      <c r="N83" s="153">
        <f t="shared" ref="N83:T83" ca="1" si="18">N50+N66+N67-N81</f>
        <v>-0.8892068958626278</v>
      </c>
      <c r="O83" s="153">
        <f t="shared" ca="1" si="18"/>
        <v>-0.62389676979740161</v>
      </c>
      <c r="P83" s="153">
        <f t="shared" ca="1" si="18"/>
        <v>-0.19455831973992399</v>
      </c>
      <c r="Q83" s="153">
        <f t="shared" ca="1" si="18"/>
        <v>-4.9164035840025766E-2</v>
      </c>
      <c r="R83" s="153">
        <f t="shared" ca="1" si="18"/>
        <v>-1.2240408552658216E-2</v>
      </c>
      <c r="S83" s="153">
        <f t="shared" ca="1" si="18"/>
        <v>-9.3473619326185121E-3</v>
      </c>
      <c r="T83" s="153">
        <f t="shared" si="18"/>
        <v>0</v>
      </c>
      <c r="U83" s="155">
        <f t="shared" ca="1" si="9"/>
        <v>-0.12976600984213849</v>
      </c>
      <c r="V83" s="155">
        <f t="shared" ca="1" si="10"/>
        <v>-3.3501301934060562E-2</v>
      </c>
    </row>
    <row r="84" spans="2:22" x14ac:dyDescent="0.15">
      <c r="B84" s="23" t="s">
        <v>306</v>
      </c>
    </row>
    <row r="85" spans="2:22" x14ac:dyDescent="0.15">
      <c r="C85" s="26" t="s">
        <v>174</v>
      </c>
      <c r="D85" s="31"/>
      <c r="E85" s="246">
        <f>DATA!C11</f>
        <v>4.509900251640598E-3</v>
      </c>
      <c r="F85" s="247" t="s">
        <v>312</v>
      </c>
      <c r="N85" s="114"/>
      <c r="O85" s="114"/>
      <c r="P85" s="114"/>
      <c r="Q85" s="114"/>
      <c r="R85" s="114"/>
      <c r="S85" s="114"/>
    </row>
    <row r="86" spans="2:22" x14ac:dyDescent="0.15">
      <c r="C86" s="26" t="s">
        <v>313</v>
      </c>
      <c r="D86" s="31"/>
      <c r="E86" s="240"/>
      <c r="F86" s="247" t="s">
        <v>314</v>
      </c>
      <c r="H86" s="121"/>
      <c r="I86" s="248"/>
      <c r="J86" s="249"/>
      <c r="K86" s="31"/>
      <c r="N86" s="78">
        <f t="shared" ref="N86:S86" ca="1" si="19">N83/N49</f>
        <v>-0.64883004921069254</v>
      </c>
      <c r="O86" s="78">
        <f t="shared" ca="1" si="19"/>
        <v>-0.36796486957316327</v>
      </c>
      <c r="P86" s="78">
        <f t="shared" ca="1" si="19"/>
        <v>-0.1239810275651215</v>
      </c>
      <c r="Q86" s="78">
        <f t="shared" ca="1" si="19"/>
        <v>-3.5783791911871352E-2</v>
      </c>
      <c r="R86" s="78">
        <f t="shared" ca="1" si="19"/>
        <v>-1.0297839370734611E-2</v>
      </c>
      <c r="S86" s="78">
        <f t="shared" ca="1" si="19"/>
        <v>-9.1190496002783814E-3</v>
      </c>
    </row>
    <row r="87" spans="2:22" x14ac:dyDescent="0.15">
      <c r="H87" s="100"/>
      <c r="I87" s="248"/>
      <c r="J87" s="249"/>
      <c r="K87" s="31"/>
      <c r="N87" s="157">
        <f t="shared" ref="N87:S87" ca="1" si="20">N60/N49/60*12</f>
        <v>1.0045110118193657E-2</v>
      </c>
      <c r="O87" s="157">
        <f t="shared" ca="1" si="20"/>
        <v>2.855548788845262E-3</v>
      </c>
      <c r="P87" s="157">
        <f t="shared" ca="1" si="20"/>
        <v>2.073161774980418E-3</v>
      </c>
      <c r="Q87" s="157">
        <f t="shared" ca="1" si="20"/>
        <v>1.6863073088646281E-3</v>
      </c>
      <c r="R87" s="157">
        <f t="shared" ca="1" si="20"/>
        <v>1.557125422207806E-3</v>
      </c>
      <c r="S87" s="157">
        <f t="shared" ca="1" si="20"/>
        <v>1.4671480932644831E-3</v>
      </c>
    </row>
    <row r="88" spans="2:22" x14ac:dyDescent="0.15">
      <c r="B88" s="23" t="s">
        <v>103</v>
      </c>
      <c r="E88" s="250"/>
      <c r="F88" s="231"/>
      <c r="H88" s="251"/>
      <c r="I88" s="252"/>
      <c r="J88" s="249"/>
      <c r="K88" s="31"/>
    </row>
    <row r="89" spans="2:22" x14ac:dyDescent="0.15">
      <c r="C89" s="31" t="s">
        <v>104</v>
      </c>
      <c r="D89" s="31"/>
      <c r="E89" s="194">
        <f>DATA!C13*E90*E91</f>
        <v>1.3828365645725784E-2</v>
      </c>
      <c r="F89" s="145" t="s">
        <v>315</v>
      </c>
      <c r="G89" s="195"/>
      <c r="I89" s="253"/>
      <c r="J89" s="249"/>
      <c r="K89" s="31"/>
    </row>
    <row r="90" spans="2:22" x14ac:dyDescent="0.15">
      <c r="C90" s="26" t="s">
        <v>110</v>
      </c>
      <c r="E90" s="246">
        <f>DATA!C14</f>
        <v>0.26700000000000002</v>
      </c>
      <c r="F90" s="145" t="s">
        <v>316</v>
      </c>
      <c r="H90" s="254"/>
      <c r="I90" s="100"/>
      <c r="J90" s="249"/>
      <c r="K90" s="31"/>
    </row>
    <row r="91" spans="2:22" x14ac:dyDescent="0.15">
      <c r="C91" s="26" t="s">
        <v>182</v>
      </c>
      <c r="E91" s="246">
        <f>DATA!C15</f>
        <v>0.79500000000000004</v>
      </c>
      <c r="F91" s="145" t="s">
        <v>317</v>
      </c>
      <c r="H91" s="195"/>
    </row>
    <row r="92" spans="2:22" x14ac:dyDescent="0.15">
      <c r="C92" s="26" t="s">
        <v>183</v>
      </c>
      <c r="E92" s="194">
        <f>DATA!C16</f>
        <v>2.6777105415378469E-3</v>
      </c>
      <c r="F92" s="145" t="s">
        <v>318</v>
      </c>
      <c r="H92" s="100"/>
      <c r="J92" s="117"/>
      <c r="K92" s="100"/>
    </row>
    <row r="93" spans="2:22" x14ac:dyDescent="0.15">
      <c r="B93" s="23" t="s">
        <v>186</v>
      </c>
      <c r="H93" s="100"/>
    </row>
    <row r="94" spans="2:22" x14ac:dyDescent="0.15">
      <c r="C94" s="26" t="s">
        <v>319</v>
      </c>
      <c r="E94" s="240">
        <f>DATA!C17</f>
        <v>4.9936505100302737E-3</v>
      </c>
      <c r="F94" s="145" t="s">
        <v>320</v>
      </c>
      <c r="G94" s="195"/>
      <c r="H94" s="100"/>
      <c r="J94" s="100"/>
    </row>
    <row r="95" spans="2:22" x14ac:dyDescent="0.15">
      <c r="C95" s="26" t="s">
        <v>127</v>
      </c>
      <c r="E95" s="255"/>
      <c r="F95" s="145"/>
      <c r="G95" s="170"/>
    </row>
    <row r="96" spans="2:22" x14ac:dyDescent="0.15">
      <c r="C96" s="26" t="s">
        <v>127</v>
      </c>
      <c r="E96" s="255"/>
      <c r="F96" s="145"/>
      <c r="G96" s="170"/>
      <c r="J96" s="100"/>
    </row>
    <row r="97" spans="2:23" x14ac:dyDescent="0.15">
      <c r="H97" s="100"/>
      <c r="J97" s="121"/>
    </row>
    <row r="98" spans="2:23" x14ac:dyDescent="0.15">
      <c r="B98" s="23" t="s">
        <v>321</v>
      </c>
      <c r="H98" s="256"/>
    </row>
    <row r="99" spans="2:23" x14ac:dyDescent="0.15">
      <c r="C99" s="26" t="s">
        <v>322</v>
      </c>
      <c r="E99" s="257">
        <f>DATA!C18</f>
        <v>3.7145493826400196E-3</v>
      </c>
      <c r="F99" s="145" t="s">
        <v>323</v>
      </c>
      <c r="H99" s="100"/>
    </row>
    <row r="100" spans="2:23" x14ac:dyDescent="0.15">
      <c r="C100" s="26" t="s">
        <v>127</v>
      </c>
      <c r="E100" s="197"/>
      <c r="F100" s="145"/>
      <c r="H100" s="258"/>
    </row>
    <row r="101" spans="2:23" x14ac:dyDescent="0.15">
      <c r="C101" s="259" t="s">
        <v>127</v>
      </c>
      <c r="E101" s="260"/>
      <c r="F101" s="145"/>
    </row>
    <row r="102" spans="2:23" x14ac:dyDescent="0.15">
      <c r="C102" s="259"/>
      <c r="E102" s="261"/>
      <c r="F102" s="145"/>
    </row>
    <row r="104" spans="2:23" x14ac:dyDescent="0.15">
      <c r="B104" s="23" t="s">
        <v>128</v>
      </c>
    </row>
    <row r="105" spans="2:23" x14ac:dyDescent="0.15">
      <c r="C105" s="26" t="s">
        <v>324</v>
      </c>
      <c r="E105" s="257">
        <f>DATA!C19</f>
        <v>2E-3</v>
      </c>
      <c r="F105" s="145" t="s">
        <v>325</v>
      </c>
    </row>
    <row r="106" spans="2:23" x14ac:dyDescent="0.15">
      <c r="C106" s="26" t="s">
        <v>326</v>
      </c>
      <c r="E106" s="257">
        <f>DATA!C20</f>
        <v>6.3414272830185836E-4</v>
      </c>
      <c r="F106" s="145" t="s">
        <v>325</v>
      </c>
    </row>
    <row r="107" spans="2:23" x14ac:dyDescent="0.15">
      <c r="C107" s="26" t="s">
        <v>134</v>
      </c>
      <c r="E107" s="257">
        <f>DATA!C21</f>
        <v>7.4685949857057989E-4</v>
      </c>
      <c r="F107" s="145" t="s">
        <v>325</v>
      </c>
    </row>
    <row r="108" spans="2:23" x14ac:dyDescent="0.15">
      <c r="C108" s="26" t="s">
        <v>136</v>
      </c>
      <c r="E108" s="257">
        <f>DATA!C22</f>
        <v>9.8977289121595269E-4</v>
      </c>
      <c r="F108" s="145" t="s">
        <v>325</v>
      </c>
    </row>
    <row r="110" spans="2:23" ht="17" thickBot="1" x14ac:dyDescent="0.25">
      <c r="B110" s="16" t="s">
        <v>138</v>
      </c>
      <c r="C110" s="33"/>
      <c r="D110" s="33"/>
      <c r="E110" s="33"/>
      <c r="F110" s="33"/>
      <c r="G110" s="33"/>
      <c r="H110" s="33"/>
      <c r="I110" s="33"/>
      <c r="J110" s="33"/>
      <c r="K110" s="33"/>
      <c r="L110" s="33"/>
      <c r="M110" s="33"/>
      <c r="N110" s="33"/>
      <c r="O110" s="33"/>
      <c r="P110" s="33"/>
      <c r="Q110" s="33"/>
      <c r="R110" s="33"/>
      <c r="S110" s="33"/>
      <c r="T110" s="33"/>
      <c r="U110" s="33"/>
      <c r="V110" s="33"/>
      <c r="W110" s="33"/>
    </row>
    <row r="111" spans="2:23" ht="14" thickTop="1" x14ac:dyDescent="0.15">
      <c r="C111" s="262"/>
      <c r="D111" s="262"/>
      <c r="E111" s="262"/>
      <c r="F111" s="262"/>
      <c r="G111" s="262"/>
      <c r="H111" s="262"/>
      <c r="I111" s="262"/>
      <c r="K111" s="78"/>
      <c r="L111" s="78"/>
      <c r="N111" s="142"/>
      <c r="O111" s="142"/>
      <c r="P111" s="142"/>
      <c r="Q111" s="142"/>
      <c r="R111" s="142"/>
      <c r="S111" s="142"/>
      <c r="T111" s="142"/>
    </row>
    <row r="112" spans="2:23" x14ac:dyDescent="0.15">
      <c r="B112" s="23" t="s">
        <v>142</v>
      </c>
      <c r="E112" s="218" t="s">
        <v>143</v>
      </c>
      <c r="K112" s="78"/>
      <c r="L112" s="218" t="s">
        <v>145</v>
      </c>
      <c r="M112" s="142"/>
      <c r="N112" s="142"/>
      <c r="O112" s="142"/>
      <c r="P112" s="142"/>
      <c r="S112" s="218" t="s">
        <v>147</v>
      </c>
      <c r="T112" s="79"/>
      <c r="U112" s="136"/>
      <c r="V112" s="81"/>
      <c r="W112" s="81"/>
    </row>
    <row r="113" spans="3:23" x14ac:dyDescent="0.15">
      <c r="C113" s="23" t="s">
        <v>209</v>
      </c>
      <c r="E113" s="26">
        <v>1</v>
      </c>
      <c r="F113" s="26">
        <v>2</v>
      </c>
      <c r="G113" s="26">
        <v>3</v>
      </c>
      <c r="H113" s="26">
        <v>4</v>
      </c>
      <c r="I113" s="26">
        <v>5</v>
      </c>
      <c r="K113" s="23" t="s">
        <v>209</v>
      </c>
      <c r="L113" s="26">
        <v>1</v>
      </c>
      <c r="M113" s="26">
        <v>2</v>
      </c>
      <c r="N113" s="26">
        <v>3</v>
      </c>
      <c r="O113" s="26">
        <v>4</v>
      </c>
      <c r="P113" s="26">
        <v>5</v>
      </c>
      <c r="R113" s="23" t="s">
        <v>209</v>
      </c>
      <c r="S113" s="26">
        <v>1</v>
      </c>
      <c r="T113" s="26">
        <v>2</v>
      </c>
      <c r="U113" s="26">
        <v>3</v>
      </c>
      <c r="V113" s="26">
        <v>4</v>
      </c>
      <c r="W113" s="26">
        <v>5</v>
      </c>
    </row>
    <row r="114" spans="3:23" x14ac:dyDescent="0.15">
      <c r="C114" s="26" t="s">
        <v>196</v>
      </c>
      <c r="E114" s="263">
        <f>DATA!G34</f>
        <v>7.2699894055606604E-2</v>
      </c>
      <c r="F114" s="263">
        <f>DATA!H34</f>
        <v>5.3499999999999999E-2</v>
      </c>
      <c r="G114" s="263">
        <f>DATA!I34</f>
        <v>4.1500000000000002E-2</v>
      </c>
      <c r="H114" s="263">
        <f>DATA!J34</f>
        <v>3.7499999999999999E-2</v>
      </c>
      <c r="I114" s="263">
        <f>DATA!K34</f>
        <v>3.4250000000000003E-2</v>
      </c>
      <c r="K114" s="26" t="s">
        <v>196</v>
      </c>
      <c r="L114" s="264">
        <f>PRODUCT(E114:E$127)</f>
        <v>6.0018960887862266E-2</v>
      </c>
      <c r="M114" s="264">
        <f>PRODUCT(F114:F$127)</f>
        <v>4.0945647978293483E-2</v>
      </c>
      <c r="N114" s="264">
        <f>PRODUCT(G114:G$127)</f>
        <v>3.0493060174152573E-2</v>
      </c>
      <c r="O114" s="264">
        <f>PRODUCT(H114:H$127)</f>
        <v>2.7146366929830343E-2</v>
      </c>
      <c r="P114" s="264">
        <f>PRODUCT(I114:I$127)</f>
        <v>2.4971530077443679E-2</v>
      </c>
      <c r="R114" s="26" t="s">
        <v>196</v>
      </c>
      <c r="S114" s="264">
        <f>L114*(1-$E$133)*(1-SAP_Leadsheet!$E$134)*(1-SAP_Leadsheet!$E$135)*(1-SAP_Leadsheet!$E$136)</f>
        <v>5.5359578519249476E-2</v>
      </c>
      <c r="T114" s="264">
        <f>M114*(1-$E$133)*(1-SAP_Leadsheet!$E$134)*(1-SAP_Leadsheet!$E$135)*(1-SAP_Leadsheet!$E$136)</f>
        <v>3.7766961985746278E-2</v>
      </c>
      <c r="U114" s="264">
        <f>N114*(1-$E$133)*(1-SAP_Leadsheet!$E$134)*(1-SAP_Leadsheet!$E$135)*(1-SAP_Leadsheet!$E$136)</f>
        <v>2.8125827805602382E-2</v>
      </c>
      <c r="V114" s="264">
        <f>O114*(1-$E$133)*(1-SAP_Leadsheet!$E$134)*(1-SAP_Leadsheet!$E$135)*(1-SAP_Leadsheet!$E$136)</f>
        <v>2.5038944515752459E-2</v>
      </c>
      <c r="W114" s="264">
        <f>P114*(1-$E$133)*(1-SAP_Leadsheet!$E$134)*(1-SAP_Leadsheet!$E$135)*(1-SAP_Leadsheet!$E$136)</f>
        <v>2.3032944249916382E-2</v>
      </c>
    </row>
    <row r="115" spans="3:23" x14ac:dyDescent="0.15">
      <c r="C115" s="26" t="s">
        <v>199</v>
      </c>
      <c r="E115" s="263">
        <f>DATA!G35</f>
        <v>0.90027608105207002</v>
      </c>
      <c r="F115" s="263">
        <f>DATA!H35</f>
        <v>0.87807500000000005</v>
      </c>
      <c r="G115" s="263">
        <f>DATA!I35</f>
        <v>0.84499999999999997</v>
      </c>
      <c r="H115" s="263">
        <f>DATA!J35</f>
        <v>0.83250000000000002</v>
      </c>
      <c r="I115" s="263">
        <f>DATA!K35</f>
        <v>0.83</v>
      </c>
      <c r="K115" s="26" t="s">
        <v>199</v>
      </c>
      <c r="L115" s="264">
        <f>PRODUCT(E115:E$127)</f>
        <v>0.82557150416140956</v>
      </c>
      <c r="M115" s="264">
        <f>PRODUCT(F115:F$127)</f>
        <v>0.76533921454754172</v>
      </c>
      <c r="N115" s="264">
        <f>PRODUCT(G115:G$127)</f>
        <v>0.73477253431692924</v>
      </c>
      <c r="O115" s="264">
        <f>PRODUCT(H115:H$127)</f>
        <v>0.72390311812880914</v>
      </c>
      <c r="P115" s="264">
        <f>PRODUCT(I115:I$127)</f>
        <v>0.729095768684487</v>
      </c>
      <c r="R115" s="26" t="s">
        <v>199</v>
      </c>
      <c r="S115" s="264">
        <f>L115*(1-$E$133)*(1-SAP_Leadsheet!$E$134)*(1-SAP_Leadsheet!$E$135)*(1-SAP_Leadsheet!$E$136)</f>
        <v>0.76148086924179159</v>
      </c>
      <c r="T115" s="264">
        <f>M115*(1-$E$133)*(1-SAP_Leadsheet!$E$134)*(1-SAP_Leadsheet!$E$135)*(1-SAP_Leadsheet!$E$136)</f>
        <v>0.7059245230980612</v>
      </c>
      <c r="U115" s="264">
        <f>N115*(1-$E$133)*(1-SAP_Leadsheet!$E$134)*(1-SAP_Leadsheet!$E$135)*(1-SAP_Leadsheet!$E$136)</f>
        <v>0.6777307904964428</v>
      </c>
      <c r="V115" s="264">
        <f>O115*(1-$E$133)*(1-SAP_Leadsheet!$E$134)*(1-SAP_Leadsheet!$E$135)*(1-SAP_Leadsheet!$E$136)</f>
        <v>0.66770518708673232</v>
      </c>
      <c r="W115" s="264">
        <f>P115*(1-$E$133)*(1-SAP_Leadsheet!$E$134)*(1-SAP_Leadsheet!$E$135)*(1-SAP_Leadsheet!$E$136)</f>
        <v>0.67249472262529586</v>
      </c>
    </row>
    <row r="116" spans="3:23" x14ac:dyDescent="0.15">
      <c r="C116" s="26" t="s">
        <v>200</v>
      </c>
      <c r="E116" s="263">
        <f>DATA!G36</f>
        <v>0.96147116547515543</v>
      </c>
      <c r="F116" s="263">
        <f>DATA!H36</f>
        <v>0.94570418276867385</v>
      </c>
      <c r="G116" s="263">
        <f>DATA!I36</f>
        <v>0.9382041827686739</v>
      </c>
      <c r="H116" s="263">
        <f>DATA!J36</f>
        <v>0.9382041827686739</v>
      </c>
      <c r="I116" s="263">
        <f>DATA!K36</f>
        <v>0.9382041827686739</v>
      </c>
      <c r="K116" s="26" t="s">
        <v>200</v>
      </c>
      <c r="L116" s="264">
        <f>PRODUCT(E116:E$127)</f>
        <v>0.91702036912570184</v>
      </c>
      <c r="M116" s="264">
        <f>PRODUCT(F116:F$127)</f>
        <v>0.87161030042711829</v>
      </c>
      <c r="N116" s="264">
        <f>PRODUCT(G116:G$127)</f>
        <v>0.86955329504962053</v>
      </c>
      <c r="O116" s="264">
        <f>PRODUCT(H116:H$127)</f>
        <v>0.86955329504962053</v>
      </c>
      <c r="P116" s="264">
        <f>PRODUCT(I116:I$127)</f>
        <v>0.87842863696926143</v>
      </c>
      <c r="R116" s="26" t="s">
        <v>200</v>
      </c>
      <c r="S116" s="264">
        <f>L116*(1-$E$133)*(1-SAP_Leadsheet!$E$134)*(1-SAP_Leadsheet!$E$135)*(1-SAP_Leadsheet!$E$136)</f>
        <v>0.84583039055299436</v>
      </c>
      <c r="T116" s="264">
        <f>M116*(1-$E$133)*(1-SAP_Leadsheet!$E$134)*(1-SAP_Leadsheet!$E$135)*(1-SAP_Leadsheet!$E$136)</f>
        <v>0.8039455890420083</v>
      </c>
      <c r="U116" s="264">
        <f>N116*(1-$E$133)*(1-SAP_Leadsheet!$E$134)*(1-SAP_Leadsheet!$E$135)*(1-SAP_Leadsheet!$E$136)</f>
        <v>0.80204827277685553</v>
      </c>
      <c r="V116" s="264">
        <f>O116*(1-$E$133)*(1-SAP_Leadsheet!$E$134)*(1-SAP_Leadsheet!$E$135)*(1-SAP_Leadsheet!$E$136)</f>
        <v>0.80204827277685553</v>
      </c>
      <c r="W116" s="264">
        <f>P116*(1-$E$133)*(1-SAP_Leadsheet!$E$134)*(1-SAP_Leadsheet!$E$135)*(1-SAP_Leadsheet!$E$136)</f>
        <v>0.81023460557264548</v>
      </c>
    </row>
    <row r="117" spans="3:23" x14ac:dyDescent="0.15">
      <c r="C117" s="26" t="s">
        <v>201</v>
      </c>
      <c r="E117" s="263">
        <f>DATA!G37</f>
        <v>0.97863629015560716</v>
      </c>
      <c r="F117" s="263">
        <f>DATA!H37</f>
        <v>0.96132675377216004</v>
      </c>
      <c r="G117" s="263">
        <f>DATA!I37</f>
        <v>0.96045175377215997</v>
      </c>
      <c r="H117" s="263">
        <f>DATA!J37</f>
        <v>0.96045175377215997</v>
      </c>
      <c r="I117" s="263">
        <f>DATA!K37</f>
        <v>0.96045175377215997</v>
      </c>
      <c r="K117" s="26" t="s">
        <v>201</v>
      </c>
      <c r="L117" s="264">
        <f>PRODUCT(E117:E$127)</f>
        <v>0.95376793611123412</v>
      </c>
      <c r="M117" s="264">
        <f>PRODUCT(F117:F$127)</f>
        <v>0.92165215752283547</v>
      </c>
      <c r="N117" s="264">
        <f>PRODUCT(G117:G$127)</f>
        <v>0.92682734848136994</v>
      </c>
      <c r="O117" s="264">
        <f>PRODUCT(H117:H$127)</f>
        <v>0.92682734848136994</v>
      </c>
      <c r="P117" s="264">
        <f>PRODUCT(I117:I$127)</f>
        <v>0.93628727424449043</v>
      </c>
      <c r="R117" s="26" t="s">
        <v>201</v>
      </c>
      <c r="S117" s="264">
        <f>L117*(1-$E$133)*(1-SAP_Leadsheet!$E$134)*(1-SAP_Leadsheet!$E$135)*(1-SAP_Leadsheet!$E$136)</f>
        <v>0.87972517629791647</v>
      </c>
      <c r="T117" s="264">
        <f>M117*(1-$E$133)*(1-SAP_Leadsheet!$E$134)*(1-SAP_Leadsheet!$E$135)*(1-SAP_Leadsheet!$E$136)</f>
        <v>0.85010260469436794</v>
      </c>
      <c r="U117" s="264">
        <f>N117*(1-$E$133)*(1-SAP_Leadsheet!$E$134)*(1-SAP_Leadsheet!$E$135)*(1-SAP_Leadsheet!$E$136)</f>
        <v>0.85487603605644003</v>
      </c>
      <c r="V117" s="264">
        <f>O117*(1-$E$133)*(1-SAP_Leadsheet!$E$134)*(1-SAP_Leadsheet!$E$135)*(1-SAP_Leadsheet!$E$136)</f>
        <v>0.85487603605644003</v>
      </c>
      <c r="W117" s="264">
        <f>P117*(1-$E$133)*(1-SAP_Leadsheet!$E$134)*(1-SAP_Leadsheet!$E$135)*(1-SAP_Leadsheet!$E$136)</f>
        <v>0.86360157037630592</v>
      </c>
    </row>
    <row r="118" spans="3:23" x14ac:dyDescent="0.15">
      <c r="C118" s="26" t="s">
        <v>202</v>
      </c>
      <c r="E118" s="263">
        <f>DATA!G38</f>
        <v>0.98774367879105252</v>
      </c>
      <c r="F118" s="263">
        <f>DATA!H38</f>
        <v>0.97616561497881327</v>
      </c>
      <c r="G118" s="263">
        <f>DATA!I38</f>
        <v>0.97974061497881315</v>
      </c>
      <c r="H118" s="263">
        <f>DATA!J38</f>
        <v>0.97974061497881315</v>
      </c>
      <c r="I118" s="263">
        <f>DATA!K38</f>
        <v>0.98974061497881316</v>
      </c>
      <c r="K118" s="26" t="s">
        <v>202</v>
      </c>
      <c r="L118" s="264">
        <f>PRODUCT(E118:E$127)</f>
        <v>0.97458876776333436</v>
      </c>
      <c r="M118" s="264">
        <f>PRODUCT(F118:F$127)</f>
        <v>0.95872933308716834</v>
      </c>
      <c r="N118" s="264">
        <f>PRODUCT(G118:G$127)</f>
        <v>0.96499105222232062</v>
      </c>
      <c r="O118" s="264">
        <f>PRODUCT(H118:H$127)</f>
        <v>0.96499105222232062</v>
      </c>
      <c r="P118" s="264">
        <f>PRODUCT(I118:I$127)</f>
        <v>0.97484050663371291</v>
      </c>
      <c r="R118" s="26" t="s">
        <v>202</v>
      </c>
      <c r="S118" s="264">
        <f>L118*(1-$E$133)*(1-SAP_Leadsheet!$E$134)*(1-SAP_Leadsheet!$E$135)*(1-SAP_Leadsheet!$E$136)</f>
        <v>0.89892964847853407</v>
      </c>
      <c r="T118" s="264">
        <f>M118*(1-$E$133)*(1-SAP_Leadsheet!$E$134)*(1-SAP_Leadsheet!$E$135)*(1-SAP_Leadsheet!$E$136)</f>
        <v>0.88430141089763847</v>
      </c>
      <c r="U118" s="264">
        <f>N118*(1-$E$133)*(1-SAP_Leadsheet!$E$134)*(1-SAP_Leadsheet!$E$135)*(1-SAP_Leadsheet!$E$136)</f>
        <v>0.89007702125476573</v>
      </c>
      <c r="V118" s="264">
        <f>O118*(1-$E$133)*(1-SAP_Leadsheet!$E$134)*(1-SAP_Leadsheet!$E$135)*(1-SAP_Leadsheet!$E$136)</f>
        <v>0.89007702125476573</v>
      </c>
      <c r="W118" s="264">
        <f>P118*(1-$E$133)*(1-SAP_Leadsheet!$E$134)*(1-SAP_Leadsheet!$E$135)*(1-SAP_Leadsheet!$E$136)</f>
        <v>0.89916184439720559</v>
      </c>
    </row>
    <row r="119" spans="3:23" x14ac:dyDescent="0.15">
      <c r="C119" s="26" t="s">
        <v>213</v>
      </c>
      <c r="E119" s="263">
        <f>DATA!G39</f>
        <v>0.99170021103850381</v>
      </c>
      <c r="F119" s="263">
        <f>DATA!H39</f>
        <v>0.98827646132301228</v>
      </c>
      <c r="G119" s="263">
        <f>DATA!I39</f>
        <v>0.99110146132301213</v>
      </c>
      <c r="H119" s="263">
        <f>DATA!J39</f>
        <v>0.99110146132301213</v>
      </c>
      <c r="I119" s="263">
        <f>DATA!K39</f>
        <v>0.99110146132301213</v>
      </c>
      <c r="K119" s="26" t="s">
        <v>213</v>
      </c>
      <c r="L119" s="264">
        <f>PRODUCT(E119:E$127)</f>
        <v>0.98668185754039039</v>
      </c>
      <c r="M119" s="264">
        <f>PRODUCT(F119:F$127)</f>
        <v>0.98213798803799968</v>
      </c>
      <c r="N119" s="264">
        <f>PRODUCT(G119:G$127)</f>
        <v>0.98494544113922289</v>
      </c>
      <c r="O119" s="264">
        <f>PRODUCT(H119:H$127)</f>
        <v>0.98494544113922289</v>
      </c>
      <c r="P119" s="264">
        <f>PRODUCT(I119:I$127)</f>
        <v>0.98494544113922289</v>
      </c>
      <c r="R119" s="26" t="s">
        <v>213</v>
      </c>
      <c r="S119" s="264">
        <f>L119*(1-$E$133)*(1-SAP_Leadsheet!$E$134)*(1-SAP_Leadsheet!$E$135)*(1-SAP_Leadsheet!$E$136)</f>
        <v>0.91008392944491201</v>
      </c>
      <c r="T119" s="264">
        <f>M119*(1-$E$133)*(1-SAP_Leadsheet!$E$134)*(1-SAP_Leadsheet!$E$135)*(1-SAP_Leadsheet!$E$136)</f>
        <v>0.90589280889271173</v>
      </c>
      <c r="U119" s="264">
        <f>N119*(1-$E$133)*(1-SAP_Leadsheet!$E$134)*(1-SAP_Leadsheet!$E$135)*(1-SAP_Leadsheet!$E$136)</f>
        <v>0.9084823142439733</v>
      </c>
      <c r="V119" s="264">
        <f>O119*(1-$E$133)*(1-SAP_Leadsheet!$E$134)*(1-SAP_Leadsheet!$E$135)*(1-SAP_Leadsheet!$E$136)</f>
        <v>0.9084823142439733</v>
      </c>
      <c r="W119" s="264">
        <f>P119*(1-$E$133)*(1-SAP_Leadsheet!$E$134)*(1-SAP_Leadsheet!$E$135)*(1-SAP_Leadsheet!$E$136)</f>
        <v>0.9084823142439733</v>
      </c>
    </row>
    <row r="120" spans="3:23" x14ac:dyDescent="0.15">
      <c r="C120" s="26" t="s">
        <v>214</v>
      </c>
      <c r="E120" s="263">
        <f>DATA!G40</f>
        <v>0.99493964663690226</v>
      </c>
      <c r="F120" s="263">
        <f>DATA!H40</f>
        <v>0.99378870839765321</v>
      </c>
      <c r="G120" s="263">
        <f>DATA!I40</f>
        <v>0.99378870839765321</v>
      </c>
      <c r="H120" s="263">
        <f>DATA!J40</f>
        <v>0.99378870839765321</v>
      </c>
      <c r="I120" s="263">
        <f>DATA!K40</f>
        <v>0.99378870839765321</v>
      </c>
      <c r="K120" s="26" t="s">
        <v>214</v>
      </c>
      <c r="L120" s="264">
        <f>PRODUCT(E120:E$127)</f>
        <v>0.99493964663690226</v>
      </c>
      <c r="M120" s="264">
        <f>PRODUCT(F120:F$127)</f>
        <v>0.99378870839765321</v>
      </c>
      <c r="N120" s="264">
        <f>PRODUCT(G120:G$127)</f>
        <v>0.99378870839765321</v>
      </c>
      <c r="O120" s="264">
        <f>PRODUCT(H120:H$127)</f>
        <v>0.99378870839765321</v>
      </c>
      <c r="P120" s="264">
        <f>PRODUCT(I120:I$127)</f>
        <v>0.99378870839765321</v>
      </c>
      <c r="R120" s="26" t="s">
        <v>214</v>
      </c>
      <c r="S120" s="264">
        <f>L120*(1-$E$133)*(1-SAP_Leadsheet!$E$134)*(1-SAP_Leadsheet!$E$135)*(1-SAP_Leadsheet!$E$136)</f>
        <v>0.91770065117952959</v>
      </c>
      <c r="T120" s="264">
        <f>M120*(1-$E$133)*(1-SAP_Leadsheet!$E$134)*(1-SAP_Leadsheet!$E$135)*(1-SAP_Leadsheet!$E$136)</f>
        <v>0.91663906239351989</v>
      </c>
      <c r="U120" s="264">
        <f>N120*(1-$E$133)*(1-SAP_Leadsheet!$E$134)*(1-SAP_Leadsheet!$E$135)*(1-SAP_Leadsheet!$E$136)</f>
        <v>0.91663906239351989</v>
      </c>
      <c r="V120" s="264">
        <f>O120*(1-$E$133)*(1-SAP_Leadsheet!$E$134)*(1-SAP_Leadsheet!$E$135)*(1-SAP_Leadsheet!$E$136)</f>
        <v>0.91663906239351989</v>
      </c>
      <c r="W120" s="264">
        <f>P120*(1-$E$133)*(1-SAP_Leadsheet!$E$134)*(1-SAP_Leadsheet!$E$135)*(1-SAP_Leadsheet!$E$136)</f>
        <v>0.91663906239351989</v>
      </c>
    </row>
    <row r="121" spans="3:23" x14ac:dyDescent="0.15">
      <c r="C121" s="26" t="s">
        <v>327</v>
      </c>
      <c r="E121" s="263">
        <v>1</v>
      </c>
      <c r="F121" s="263">
        <v>1</v>
      </c>
      <c r="G121" s="263">
        <v>1</v>
      </c>
      <c r="H121" s="263">
        <v>1</v>
      </c>
      <c r="I121" s="263">
        <v>1</v>
      </c>
      <c r="K121" s="26" t="s">
        <v>327</v>
      </c>
      <c r="L121" s="264">
        <f>PRODUCT(E121:E$127)</f>
        <v>1</v>
      </c>
      <c r="M121" s="264">
        <f>PRODUCT(F121:F$127)</f>
        <v>1</v>
      </c>
      <c r="N121" s="264">
        <f>PRODUCT(G121:G$127)</f>
        <v>1</v>
      </c>
      <c r="O121" s="264">
        <f>PRODUCT(H121:H$127)</f>
        <v>1</v>
      </c>
      <c r="P121" s="264">
        <f>PRODUCT(I121:I$127)</f>
        <v>1</v>
      </c>
      <c r="R121" s="26" t="s">
        <v>327</v>
      </c>
      <c r="S121" s="264">
        <f>L121*(1-$E$133)*(1-SAP_Leadsheet!$E$134)*(1-SAP_Leadsheet!$E$135)*(1-SAP_Leadsheet!$E$136)</f>
        <v>0.92236815999999988</v>
      </c>
      <c r="T121" s="264">
        <f>M121*(1-$E$133)*(1-SAP_Leadsheet!$E$134)*(1-SAP_Leadsheet!$E$135)*(1-SAP_Leadsheet!$E$136)</f>
        <v>0.92236815999999988</v>
      </c>
      <c r="U121" s="264">
        <f>N121*(1-$E$133)*(1-SAP_Leadsheet!$E$134)*(1-SAP_Leadsheet!$E$135)*(1-SAP_Leadsheet!$E$136)</f>
        <v>0.92236815999999988</v>
      </c>
      <c r="V121" s="264">
        <f>O121*(1-$E$133)*(1-SAP_Leadsheet!$E$134)*(1-SAP_Leadsheet!$E$135)*(1-SAP_Leadsheet!$E$136)</f>
        <v>0.92236815999999988</v>
      </c>
      <c r="W121" s="264">
        <f>P121*(1-$E$133)*(1-SAP_Leadsheet!$E$134)*(1-SAP_Leadsheet!$E$135)*(1-SAP_Leadsheet!$E$136)</f>
        <v>0.92236815999999988</v>
      </c>
    </row>
    <row r="122" spans="3:23" x14ac:dyDescent="0.15">
      <c r="C122" s="26" t="s">
        <v>328</v>
      </c>
      <c r="E122" s="263">
        <v>1</v>
      </c>
      <c r="F122" s="263">
        <v>1</v>
      </c>
      <c r="G122" s="263">
        <v>1</v>
      </c>
      <c r="H122" s="263">
        <v>1</v>
      </c>
      <c r="I122" s="263">
        <v>1</v>
      </c>
      <c r="K122" s="26" t="s">
        <v>328</v>
      </c>
      <c r="L122" s="264">
        <f>PRODUCT(E122:E$127)</f>
        <v>1</v>
      </c>
      <c r="M122" s="264">
        <f>PRODUCT(F122:F$127)</f>
        <v>1</v>
      </c>
      <c r="N122" s="264">
        <f>PRODUCT(G122:G$127)</f>
        <v>1</v>
      </c>
      <c r="O122" s="264">
        <f>PRODUCT(H122:H$127)</f>
        <v>1</v>
      </c>
      <c r="P122" s="264">
        <f>PRODUCT(I122:I$127)</f>
        <v>1</v>
      </c>
      <c r="R122" s="26" t="s">
        <v>328</v>
      </c>
      <c r="S122" s="264">
        <f>L122*(1-$E$133)*(1-SAP_Leadsheet!$E$134)*(1-SAP_Leadsheet!$E$135)*(1-SAP_Leadsheet!$E$136)</f>
        <v>0.92236815999999988</v>
      </c>
      <c r="T122" s="264">
        <f>M122*(1-$E$133)*(1-SAP_Leadsheet!$E$134)*(1-SAP_Leadsheet!$E$135)*(1-SAP_Leadsheet!$E$136)</f>
        <v>0.92236815999999988</v>
      </c>
      <c r="U122" s="264">
        <f>N122*(1-$E$133)*(1-SAP_Leadsheet!$E$134)*(1-SAP_Leadsheet!$E$135)*(1-SAP_Leadsheet!$E$136)</f>
        <v>0.92236815999999988</v>
      </c>
      <c r="V122" s="264">
        <f>O122*(1-$E$133)*(1-SAP_Leadsheet!$E$134)*(1-SAP_Leadsheet!$E$135)*(1-SAP_Leadsheet!$E$136)</f>
        <v>0.92236815999999988</v>
      </c>
      <c r="W122" s="264">
        <f>P122*(1-$E$133)*(1-SAP_Leadsheet!$E$134)*(1-SAP_Leadsheet!$E$135)*(1-SAP_Leadsheet!$E$136)</f>
        <v>0.92236815999999988</v>
      </c>
    </row>
    <row r="123" spans="3:23" x14ac:dyDescent="0.15">
      <c r="C123" s="26" t="s">
        <v>329</v>
      </c>
      <c r="E123" s="263">
        <v>1</v>
      </c>
      <c r="F123" s="263">
        <v>1</v>
      </c>
      <c r="G123" s="263">
        <v>1</v>
      </c>
      <c r="H123" s="263">
        <v>1</v>
      </c>
      <c r="I123" s="263">
        <v>1</v>
      </c>
      <c r="K123" s="26" t="s">
        <v>329</v>
      </c>
      <c r="L123" s="264">
        <f>PRODUCT(E123:E$127)</f>
        <v>1</v>
      </c>
      <c r="M123" s="264">
        <f>PRODUCT(F123:F$127)</f>
        <v>1</v>
      </c>
      <c r="N123" s="264">
        <f>PRODUCT(G123:G$127)</f>
        <v>1</v>
      </c>
      <c r="O123" s="264">
        <f>PRODUCT(H123:H$127)</f>
        <v>1</v>
      </c>
      <c r="P123" s="264">
        <f>PRODUCT(I123:I$127)</f>
        <v>1</v>
      </c>
      <c r="R123" s="26" t="s">
        <v>329</v>
      </c>
      <c r="S123" s="264">
        <f>L123*(1-SAP_Leadsheet!$E$134)*(1-SAP_Leadsheet!$E$135)*(1-SAP_Leadsheet!$E$136)</f>
        <v>0.94119199999999992</v>
      </c>
      <c r="T123" s="264">
        <f>M123*(1-SAP_Leadsheet!$E$134)*(1-SAP_Leadsheet!$E$135)*(1-SAP_Leadsheet!$E$136)</f>
        <v>0.94119199999999992</v>
      </c>
      <c r="U123" s="264">
        <f>N123*(1-SAP_Leadsheet!$E$134)*(1-SAP_Leadsheet!$E$135)*(1-SAP_Leadsheet!$E$136)</f>
        <v>0.94119199999999992</v>
      </c>
      <c r="V123" s="264">
        <f>O123*(1-SAP_Leadsheet!$E$134)*(1-SAP_Leadsheet!$E$135)*(1-SAP_Leadsheet!$E$136)</f>
        <v>0.94119199999999992</v>
      </c>
      <c r="W123" s="264">
        <f>P123*(1-SAP_Leadsheet!$E$134)*(1-SAP_Leadsheet!$E$135)*(1-SAP_Leadsheet!$E$136)</f>
        <v>0.94119199999999992</v>
      </c>
    </row>
    <row r="124" spans="3:23" x14ac:dyDescent="0.15">
      <c r="C124" s="26" t="s">
        <v>330</v>
      </c>
      <c r="E124" s="263">
        <v>1</v>
      </c>
      <c r="F124" s="263">
        <v>1</v>
      </c>
      <c r="G124" s="263">
        <v>1</v>
      </c>
      <c r="H124" s="263">
        <v>1</v>
      </c>
      <c r="I124" s="263">
        <v>1</v>
      </c>
      <c r="K124" s="26" t="s">
        <v>330</v>
      </c>
      <c r="L124" s="264">
        <f>PRODUCT(E124:E$127)</f>
        <v>1</v>
      </c>
      <c r="M124" s="264">
        <f>PRODUCT(F124:F$127)</f>
        <v>1</v>
      </c>
      <c r="N124" s="264">
        <f>PRODUCT(G124:G$127)</f>
        <v>1</v>
      </c>
      <c r="O124" s="264">
        <f>PRODUCT(H124:H$127)</f>
        <v>1</v>
      </c>
      <c r="P124" s="264">
        <f>PRODUCT(I124:I$127)</f>
        <v>1</v>
      </c>
      <c r="R124" s="26" t="s">
        <v>330</v>
      </c>
      <c r="S124" s="264">
        <f>L124*(1-SAP_Leadsheet!$E$134)*(1-SAP_Leadsheet!$E$135)*(1-SAP_Leadsheet!$E$136)</f>
        <v>0.94119199999999992</v>
      </c>
      <c r="T124" s="264">
        <f>M124*(1-SAP_Leadsheet!$E$134)*(1-SAP_Leadsheet!$E$135)*(1-SAP_Leadsheet!$E$136)</f>
        <v>0.94119199999999992</v>
      </c>
      <c r="U124" s="264">
        <f>N124*(1-SAP_Leadsheet!$E$134)*(1-SAP_Leadsheet!$E$135)*(1-SAP_Leadsheet!$E$136)</f>
        <v>0.94119199999999992</v>
      </c>
      <c r="V124" s="264">
        <f>O124*(1-SAP_Leadsheet!$E$134)*(1-SAP_Leadsheet!$E$135)*(1-SAP_Leadsheet!$E$136)</f>
        <v>0.94119199999999992</v>
      </c>
      <c r="W124" s="264">
        <f>P124*(1-SAP_Leadsheet!$E$134)*(1-SAP_Leadsheet!$E$135)*(1-SAP_Leadsheet!$E$136)</f>
        <v>0.94119199999999992</v>
      </c>
    </row>
    <row r="125" spans="3:23" x14ac:dyDescent="0.15">
      <c r="C125" s="26" t="s">
        <v>331</v>
      </c>
      <c r="E125" s="263">
        <v>1</v>
      </c>
      <c r="F125" s="263">
        <v>1</v>
      </c>
      <c r="G125" s="263">
        <v>1</v>
      </c>
      <c r="H125" s="263">
        <v>1</v>
      </c>
      <c r="I125" s="263">
        <v>1</v>
      </c>
      <c r="J125" s="265"/>
      <c r="K125" s="26" t="s">
        <v>331</v>
      </c>
      <c r="L125" s="264">
        <f>PRODUCT(E125:E$127)</f>
        <v>1</v>
      </c>
      <c r="M125" s="264">
        <f>PRODUCT(F125:F$127)</f>
        <v>1</v>
      </c>
      <c r="N125" s="264">
        <f>PRODUCT(G125:G$127)</f>
        <v>1</v>
      </c>
      <c r="O125" s="264">
        <f>PRODUCT(H125:H$127)</f>
        <v>1</v>
      </c>
      <c r="P125" s="264">
        <f>PRODUCT(I125:I$127)</f>
        <v>1</v>
      </c>
      <c r="R125" s="26" t="s">
        <v>331</v>
      </c>
      <c r="S125" s="264">
        <f>L125*(1-SAP_Leadsheet!$E$134)*(1-SAP_Leadsheet!$E$135)*(1-SAP_Leadsheet!$E$136)</f>
        <v>0.94119199999999992</v>
      </c>
      <c r="T125" s="264">
        <f>M125*(1-SAP_Leadsheet!$E$134)*(1-SAP_Leadsheet!$E$135)*(1-SAP_Leadsheet!$E$136)</f>
        <v>0.94119199999999992</v>
      </c>
      <c r="U125" s="264">
        <f>N125*(1-SAP_Leadsheet!$E$134)*(1-SAP_Leadsheet!$E$135)*(1-SAP_Leadsheet!$E$136)</f>
        <v>0.94119199999999992</v>
      </c>
      <c r="V125" s="264">
        <f>O125*(1-SAP_Leadsheet!$E$134)*(1-SAP_Leadsheet!$E$135)*(1-SAP_Leadsheet!$E$136)</f>
        <v>0.94119199999999992</v>
      </c>
      <c r="W125" s="264">
        <f>P125*(1-SAP_Leadsheet!$E$134)*(1-SAP_Leadsheet!$E$135)*(1-SAP_Leadsheet!$E$136)</f>
        <v>0.94119199999999992</v>
      </c>
    </row>
    <row r="126" spans="3:23" x14ac:dyDescent="0.15">
      <c r="C126" s="26" t="s">
        <v>332</v>
      </c>
      <c r="E126" s="263">
        <v>1</v>
      </c>
      <c r="F126" s="263">
        <v>1</v>
      </c>
      <c r="G126" s="263">
        <v>1</v>
      </c>
      <c r="H126" s="263">
        <v>1</v>
      </c>
      <c r="I126" s="263">
        <v>1</v>
      </c>
      <c r="J126" s="265"/>
      <c r="K126" s="26" t="s">
        <v>332</v>
      </c>
      <c r="L126" s="264">
        <f>PRODUCT(E126:E$127)</f>
        <v>1</v>
      </c>
      <c r="M126" s="264">
        <f>PRODUCT(F126:F$127)</f>
        <v>1</v>
      </c>
      <c r="N126" s="264">
        <f>PRODUCT(G126:G$127)</f>
        <v>1</v>
      </c>
      <c r="O126" s="264">
        <f>PRODUCT(H126:H$127)</f>
        <v>1</v>
      </c>
      <c r="P126" s="264">
        <f>PRODUCT(I126:I$127)</f>
        <v>1</v>
      </c>
      <c r="R126" s="26" t="s">
        <v>332</v>
      </c>
      <c r="S126" s="264">
        <f>L126*(1-SAP_Leadsheet!$E$134)*(1-SAP_Leadsheet!$E$135)*(1-SAP_Leadsheet!$E$136)</f>
        <v>0.94119199999999992</v>
      </c>
      <c r="T126" s="264">
        <f>M126*(1-SAP_Leadsheet!$E$134)*(1-SAP_Leadsheet!$E$135)*(1-SAP_Leadsheet!$E$136)</f>
        <v>0.94119199999999992</v>
      </c>
      <c r="U126" s="264">
        <f>N126*(1-SAP_Leadsheet!$E$134)*(1-SAP_Leadsheet!$E$135)*(1-SAP_Leadsheet!$E$136)</f>
        <v>0.94119199999999992</v>
      </c>
      <c r="V126" s="264">
        <f>O126*(1-SAP_Leadsheet!$E$134)*(1-SAP_Leadsheet!$E$135)*(1-SAP_Leadsheet!$E$136)</f>
        <v>0.94119199999999992</v>
      </c>
      <c r="W126" s="264">
        <f>P126*(1-SAP_Leadsheet!$E$134)*(1-SAP_Leadsheet!$E$135)*(1-SAP_Leadsheet!$E$136)</f>
        <v>0.94119199999999992</v>
      </c>
    </row>
    <row r="127" spans="3:23" x14ac:dyDescent="0.15">
      <c r="C127" s="26" t="s">
        <v>333</v>
      </c>
      <c r="E127" s="263">
        <v>1</v>
      </c>
      <c r="F127" s="263">
        <v>1</v>
      </c>
      <c r="G127" s="263">
        <v>1</v>
      </c>
      <c r="H127" s="263">
        <v>1</v>
      </c>
      <c r="I127" s="263">
        <v>1</v>
      </c>
      <c r="J127" s="265"/>
      <c r="K127" s="26" t="s">
        <v>333</v>
      </c>
      <c r="L127" s="264">
        <f>PRODUCT(E127:E$127)</f>
        <v>1</v>
      </c>
      <c r="M127" s="264">
        <f>PRODUCT(F127:F$127)</f>
        <v>1</v>
      </c>
      <c r="N127" s="264">
        <f>PRODUCT(G127:G$127)</f>
        <v>1</v>
      </c>
      <c r="O127" s="264">
        <f>PRODUCT(H127:H$127)</f>
        <v>1</v>
      </c>
      <c r="P127" s="264">
        <f>PRODUCT(I127:I$127)</f>
        <v>1</v>
      </c>
      <c r="R127" s="26" t="s">
        <v>333</v>
      </c>
      <c r="S127" s="264">
        <f>L127*(1-SAP_Leadsheet!$E$134)*(1-SAP_Leadsheet!$E$135)*(1-SAP_Leadsheet!$E$136)</f>
        <v>0.94119199999999992</v>
      </c>
      <c r="T127" s="264">
        <f>M127*(1-SAP_Leadsheet!$E$134)*(1-SAP_Leadsheet!$E$135)*(1-SAP_Leadsheet!$E$136)</f>
        <v>0.94119199999999992</v>
      </c>
      <c r="U127" s="264">
        <f>N127*(1-SAP_Leadsheet!$E$134)*(1-SAP_Leadsheet!$E$135)*(1-SAP_Leadsheet!$E$136)</f>
        <v>0.94119199999999992</v>
      </c>
      <c r="V127" s="264">
        <f>O127*(1-SAP_Leadsheet!$E$134)*(1-SAP_Leadsheet!$E$135)*(1-SAP_Leadsheet!$E$136)</f>
        <v>0.94119199999999992</v>
      </c>
      <c r="W127" s="264">
        <f>P127*(1-SAP_Leadsheet!$E$134)*(1-SAP_Leadsheet!$E$135)*(1-SAP_Leadsheet!$E$136)</f>
        <v>0.94119199999999992</v>
      </c>
    </row>
    <row r="128" spans="3:23" x14ac:dyDescent="0.15">
      <c r="C128" s="26" t="s">
        <v>334</v>
      </c>
      <c r="E128" s="263"/>
      <c r="F128" s="263"/>
      <c r="G128" s="263"/>
      <c r="H128" s="263"/>
      <c r="I128" s="263"/>
      <c r="J128" s="265"/>
      <c r="K128" s="26" t="s">
        <v>334</v>
      </c>
      <c r="L128" s="264"/>
      <c r="M128" s="264"/>
      <c r="N128" s="264"/>
      <c r="O128" s="264"/>
      <c r="P128" s="264"/>
      <c r="R128" s="26" t="s">
        <v>334</v>
      </c>
      <c r="S128" s="264">
        <v>1</v>
      </c>
      <c r="T128" s="264">
        <v>1</v>
      </c>
      <c r="U128" s="264">
        <v>1</v>
      </c>
      <c r="V128" s="264">
        <v>1</v>
      </c>
      <c r="W128" s="264">
        <v>1</v>
      </c>
    </row>
    <row r="129" spans="2:23" x14ac:dyDescent="0.15">
      <c r="B129" s="81"/>
      <c r="C129" s="26" t="s">
        <v>335</v>
      </c>
      <c r="E129" s="263"/>
      <c r="F129" s="263"/>
      <c r="G129" s="263"/>
      <c r="H129" s="263"/>
      <c r="I129" s="263"/>
      <c r="J129" s="265"/>
      <c r="K129" s="26" t="s">
        <v>335</v>
      </c>
      <c r="L129" s="264"/>
      <c r="M129" s="264"/>
      <c r="N129" s="264"/>
      <c r="O129" s="264"/>
      <c r="P129" s="264"/>
      <c r="R129" s="26" t="s">
        <v>335</v>
      </c>
      <c r="S129" s="264">
        <f>L129*(1-SAP_Leadsheet!$E$134)*(1-SAP_Leadsheet!$E$135)*(1-SAP_Leadsheet!$E$136)</f>
        <v>0</v>
      </c>
      <c r="T129" s="264">
        <f>M129*(1-SAP_Leadsheet!$E$134)*(1-SAP_Leadsheet!$E$135)*(1-SAP_Leadsheet!$E$136)</f>
        <v>0</v>
      </c>
      <c r="U129" s="264">
        <f>N129*(1-SAP_Leadsheet!$E$134)*(1-SAP_Leadsheet!$E$135)*(1-SAP_Leadsheet!$E$136)</f>
        <v>0</v>
      </c>
      <c r="V129" s="264">
        <f>O129*(1-SAP_Leadsheet!$E$134)*(1-SAP_Leadsheet!$E$135)*(1-SAP_Leadsheet!$E$136)</f>
        <v>0</v>
      </c>
      <c r="W129" s="264">
        <f>P129*(1-SAP_Leadsheet!$E$134)*(1-SAP_Leadsheet!$E$135)*(1-SAP_Leadsheet!$E$136)</f>
        <v>0</v>
      </c>
    </row>
    <row r="130" spans="2:23" x14ac:dyDescent="0.15">
      <c r="B130" s="81"/>
      <c r="C130" s="31" t="s">
        <v>336</v>
      </c>
      <c r="D130" s="81"/>
      <c r="E130" s="143">
        <f ca="1">U66</f>
        <v>-0.35547281268541209</v>
      </c>
      <c r="F130" s="81"/>
      <c r="G130" s="81"/>
      <c r="I130" s="79"/>
      <c r="J130" s="265"/>
      <c r="K130" s="79"/>
      <c r="L130" s="79"/>
      <c r="N130" s="142"/>
      <c r="O130" s="142"/>
      <c r="P130" s="142"/>
      <c r="Q130" s="142"/>
      <c r="R130" s="142"/>
      <c r="S130" s="142"/>
      <c r="T130" s="142"/>
    </row>
    <row r="131" spans="2:23" x14ac:dyDescent="0.15">
      <c r="B131" s="81"/>
      <c r="C131" s="26" t="s">
        <v>337</v>
      </c>
      <c r="E131" s="143">
        <f ca="1">V66</f>
        <v>-9.1771350923180187E-2</v>
      </c>
      <c r="F131" s="81"/>
      <c r="G131" s="81"/>
      <c r="I131" s="79"/>
      <c r="J131" s="265"/>
      <c r="K131" s="79"/>
      <c r="L131" s="79"/>
      <c r="N131" s="142"/>
      <c r="O131" s="142"/>
      <c r="P131" s="142"/>
      <c r="Q131" s="142"/>
      <c r="R131" s="142"/>
      <c r="S131" s="142"/>
      <c r="T131" s="142"/>
    </row>
    <row r="132" spans="2:23" x14ac:dyDescent="0.15">
      <c r="B132" s="23" t="s">
        <v>139</v>
      </c>
      <c r="J132" s="141"/>
      <c r="K132" s="79"/>
      <c r="N132" s="142"/>
      <c r="O132" s="142"/>
      <c r="P132" s="142"/>
      <c r="Q132" s="142"/>
      <c r="R132" s="142"/>
      <c r="S132" s="142"/>
      <c r="T132" s="142"/>
    </row>
    <row r="133" spans="2:23" x14ac:dyDescent="0.15">
      <c r="B133" s="23"/>
      <c r="C133" s="26" t="s">
        <v>338</v>
      </c>
      <c r="E133" s="246">
        <v>0.02</v>
      </c>
      <c r="J133" s="141"/>
      <c r="K133" s="79"/>
      <c r="N133" s="142"/>
      <c r="O133" s="142"/>
      <c r="P133" s="142"/>
      <c r="Q133" s="142"/>
      <c r="R133" s="142"/>
      <c r="S133" s="142"/>
      <c r="T133" s="142"/>
    </row>
    <row r="134" spans="2:23" x14ac:dyDescent="0.15">
      <c r="C134" s="26" t="s">
        <v>333</v>
      </c>
      <c r="E134" s="246">
        <v>0.02</v>
      </c>
      <c r="G134" s="121"/>
      <c r="J134" s="141"/>
      <c r="K134" s="79"/>
      <c r="N134" s="142"/>
      <c r="O134" s="142"/>
      <c r="P134" s="142"/>
      <c r="Q134" s="142"/>
      <c r="R134" s="142"/>
      <c r="S134" s="142"/>
      <c r="T134" s="142"/>
    </row>
    <row r="135" spans="2:23" x14ac:dyDescent="0.15">
      <c r="C135" s="26" t="s">
        <v>339</v>
      </c>
      <c r="E135" s="246">
        <v>0.02</v>
      </c>
      <c r="G135" s="121"/>
      <c r="J135" s="141"/>
      <c r="K135" s="79"/>
      <c r="N135" s="142"/>
      <c r="O135" s="142"/>
      <c r="P135" s="142"/>
      <c r="Q135" s="142"/>
      <c r="R135" s="142"/>
      <c r="S135" s="142"/>
      <c r="T135" s="142"/>
    </row>
    <row r="136" spans="2:23" x14ac:dyDescent="0.15">
      <c r="C136" s="26" t="s">
        <v>335</v>
      </c>
      <c r="E136" s="246">
        <v>0.02</v>
      </c>
      <c r="G136" s="121"/>
      <c r="J136" s="141"/>
      <c r="K136" s="79"/>
      <c r="N136" s="142"/>
      <c r="O136" s="142"/>
      <c r="P136" s="142"/>
      <c r="Q136" s="142"/>
      <c r="R136" s="142"/>
      <c r="S136" s="142"/>
      <c r="T136" s="142"/>
    </row>
    <row r="137" spans="2:23" x14ac:dyDescent="0.15">
      <c r="B137" s="81"/>
      <c r="C137" s="81"/>
      <c r="D137" s="81"/>
      <c r="E137" s="81"/>
      <c r="F137" s="81"/>
      <c r="G137" s="81"/>
      <c r="H137" s="81"/>
      <c r="I137" s="81"/>
      <c r="J137" s="141"/>
      <c r="K137" s="79"/>
      <c r="N137" s="142"/>
      <c r="O137" s="142"/>
      <c r="P137" s="142"/>
      <c r="Q137" s="142"/>
      <c r="R137" s="142"/>
      <c r="S137" s="142"/>
      <c r="T137" s="142"/>
    </row>
    <row r="138" spans="2:23" x14ac:dyDescent="0.15">
      <c r="B138" s="79"/>
      <c r="C138" s="81"/>
      <c r="D138" s="81"/>
      <c r="E138" s="81"/>
      <c r="F138" s="81"/>
      <c r="G138" s="81"/>
      <c r="H138" s="81"/>
      <c r="I138" s="81"/>
      <c r="K138" s="79"/>
      <c r="N138" s="142"/>
      <c r="O138" s="142"/>
      <c r="P138" s="142"/>
      <c r="Q138" s="142"/>
      <c r="R138" s="142"/>
      <c r="S138" s="142"/>
      <c r="T138" s="142"/>
    </row>
    <row r="139" spans="2:23" x14ac:dyDescent="0.15">
      <c r="B139" s="79"/>
      <c r="C139" s="79"/>
      <c r="D139" s="79"/>
      <c r="E139" s="79"/>
      <c r="F139" s="79"/>
      <c r="G139" s="79"/>
      <c r="H139" s="79"/>
      <c r="I139" s="79"/>
      <c r="N139" s="142"/>
      <c r="O139" s="142"/>
      <c r="P139" s="142"/>
      <c r="Q139" s="142"/>
      <c r="R139" s="142"/>
      <c r="S139" s="142"/>
      <c r="T139" s="142"/>
    </row>
    <row r="140" spans="2:23" x14ac:dyDescent="0.15">
      <c r="C140" s="79"/>
      <c r="D140" s="79"/>
      <c r="E140" s="79"/>
      <c r="F140" s="79"/>
      <c r="G140" s="79"/>
      <c r="H140" s="79"/>
      <c r="I140" s="79"/>
      <c r="N140" s="142"/>
      <c r="O140" s="142"/>
      <c r="P140" s="142"/>
      <c r="Q140" s="142"/>
      <c r="R140" s="142"/>
      <c r="S140" s="142"/>
      <c r="T140" s="142"/>
    </row>
    <row r="141" spans="2:23" x14ac:dyDescent="0.15">
      <c r="N141" s="142"/>
      <c r="O141" s="142"/>
      <c r="P141" s="142"/>
      <c r="Q141" s="142"/>
      <c r="R141" s="142"/>
      <c r="S141" s="142"/>
      <c r="T141" s="142"/>
    </row>
    <row r="142" spans="2:23" x14ac:dyDescent="0.15">
      <c r="N142" s="142"/>
      <c r="O142" s="142"/>
      <c r="P142" s="142"/>
      <c r="Q142" s="142"/>
      <c r="R142" s="142"/>
      <c r="S142" s="142"/>
      <c r="T142" s="142"/>
    </row>
    <row r="143" spans="2:23" x14ac:dyDescent="0.15">
      <c r="N143" s="142"/>
      <c r="O143" s="142"/>
      <c r="P143" s="142"/>
      <c r="Q143" s="142"/>
      <c r="R143" s="142"/>
      <c r="S143" s="142"/>
      <c r="T143" s="142"/>
    </row>
    <row r="144" spans="2:23" x14ac:dyDescent="0.15">
      <c r="N144" s="142"/>
      <c r="O144" s="142"/>
      <c r="P144" s="142"/>
      <c r="Q144" s="142"/>
      <c r="R144" s="142"/>
      <c r="S144" s="142"/>
      <c r="T144" s="142"/>
    </row>
    <row r="145" spans="14:20" x14ac:dyDescent="0.15">
      <c r="N145" s="142"/>
      <c r="O145" s="142"/>
      <c r="P145" s="142"/>
      <c r="Q145" s="142"/>
      <c r="R145" s="142"/>
      <c r="S145" s="142"/>
      <c r="T145" s="142"/>
    </row>
    <row r="146" spans="14:20" x14ac:dyDescent="0.15">
      <c r="N146" s="142"/>
      <c r="O146" s="142"/>
      <c r="P146" s="142"/>
      <c r="Q146" s="142"/>
      <c r="R146" s="142"/>
      <c r="S146" s="142"/>
      <c r="T146" s="142"/>
    </row>
    <row r="147" spans="14:20" x14ac:dyDescent="0.15">
      <c r="N147" s="142"/>
      <c r="O147" s="142"/>
      <c r="P147" s="142"/>
      <c r="Q147" s="142"/>
      <c r="R147" s="142"/>
      <c r="S147" s="142"/>
      <c r="T147" s="142"/>
    </row>
    <row r="148" spans="14:20" x14ac:dyDescent="0.15">
      <c r="N148" s="142"/>
      <c r="O148" s="142"/>
      <c r="P148" s="142"/>
      <c r="Q148" s="142"/>
      <c r="R148" s="142"/>
      <c r="S148" s="142"/>
      <c r="T148" s="142"/>
    </row>
    <row r="149" spans="14:20" x14ac:dyDescent="0.15">
      <c r="N149" s="142"/>
      <c r="O149" s="142"/>
      <c r="P149" s="142"/>
      <c r="Q149" s="142"/>
      <c r="R149" s="142"/>
      <c r="S149" s="142"/>
      <c r="T149" s="142"/>
    </row>
    <row r="150" spans="14:20" x14ac:dyDescent="0.15">
      <c r="N150" s="142"/>
      <c r="O150" s="142"/>
      <c r="P150" s="142"/>
      <c r="Q150" s="142"/>
      <c r="R150" s="142"/>
      <c r="S150" s="142"/>
      <c r="T150" s="142"/>
    </row>
    <row r="151" spans="14:20" x14ac:dyDescent="0.15">
      <c r="N151" s="142"/>
      <c r="O151" s="142"/>
      <c r="P151" s="142"/>
      <c r="Q151" s="142"/>
      <c r="R151" s="142"/>
      <c r="S151" s="142"/>
      <c r="T151" s="142"/>
    </row>
    <row r="152" spans="14:20" x14ac:dyDescent="0.15">
      <c r="N152" s="142"/>
      <c r="O152" s="142"/>
      <c r="P152" s="142"/>
      <c r="Q152" s="142"/>
      <c r="R152" s="142"/>
      <c r="S152" s="142"/>
      <c r="T152" s="142"/>
    </row>
    <row r="153" spans="14:20" x14ac:dyDescent="0.15">
      <c r="N153" s="142"/>
      <c r="O153" s="142"/>
      <c r="P153" s="142"/>
      <c r="Q153" s="142"/>
      <c r="R153" s="142"/>
      <c r="S153" s="142"/>
      <c r="T153" s="142"/>
    </row>
    <row r="154" spans="14:20" x14ac:dyDescent="0.15">
      <c r="N154" s="142"/>
      <c r="O154" s="142"/>
      <c r="P154" s="142"/>
      <c r="Q154" s="142"/>
      <c r="R154" s="142"/>
      <c r="S154" s="142"/>
      <c r="T154" s="142"/>
    </row>
    <row r="155" spans="14:20" x14ac:dyDescent="0.15">
      <c r="N155" s="142"/>
      <c r="O155" s="142"/>
      <c r="P155" s="142"/>
      <c r="Q155" s="142"/>
      <c r="R155" s="142"/>
      <c r="S155" s="142"/>
      <c r="T155" s="142"/>
    </row>
    <row r="156" spans="14:20" x14ac:dyDescent="0.15">
      <c r="N156" s="142"/>
      <c r="O156" s="142"/>
      <c r="P156" s="142"/>
      <c r="Q156" s="142"/>
      <c r="R156" s="142"/>
      <c r="S156" s="142"/>
      <c r="T156" s="142"/>
    </row>
    <row r="157" spans="14:20" x14ac:dyDescent="0.15">
      <c r="N157" s="142"/>
      <c r="O157" s="142"/>
      <c r="P157" s="142"/>
      <c r="Q157" s="142"/>
      <c r="R157" s="142"/>
      <c r="S157" s="142"/>
      <c r="T157" s="142"/>
    </row>
    <row r="158" spans="14:20" x14ac:dyDescent="0.15">
      <c r="N158" s="142"/>
      <c r="O158" s="142"/>
      <c r="P158" s="142"/>
      <c r="Q158" s="142"/>
      <c r="R158" s="142"/>
      <c r="S158" s="142"/>
      <c r="T158" s="142"/>
    </row>
    <row r="159" spans="14:20" x14ac:dyDescent="0.15">
      <c r="N159" s="142"/>
      <c r="O159" s="142"/>
      <c r="P159" s="142"/>
      <c r="Q159" s="142"/>
      <c r="R159" s="142"/>
      <c r="S159" s="142"/>
      <c r="T159" s="142"/>
    </row>
    <row r="160" spans="14:20" x14ac:dyDescent="0.15">
      <c r="N160" s="142"/>
      <c r="O160" s="142"/>
      <c r="P160" s="142"/>
      <c r="Q160" s="142"/>
      <c r="R160" s="142"/>
      <c r="S160" s="142"/>
      <c r="T160" s="142"/>
    </row>
    <row r="161" spans="14:20" x14ac:dyDescent="0.15">
      <c r="N161" s="142"/>
      <c r="O161" s="142"/>
      <c r="P161" s="142"/>
      <c r="Q161" s="142"/>
      <c r="R161" s="142"/>
      <c r="S161" s="142"/>
      <c r="T161" s="142"/>
    </row>
    <row r="162" spans="14:20" x14ac:dyDescent="0.15">
      <c r="N162" s="142"/>
      <c r="O162" s="142"/>
      <c r="P162" s="142"/>
      <c r="Q162" s="142"/>
      <c r="R162" s="142"/>
      <c r="S162" s="142"/>
      <c r="T162" s="142"/>
    </row>
    <row r="163" spans="14:20" x14ac:dyDescent="0.15">
      <c r="N163" s="142"/>
      <c r="O163" s="142"/>
      <c r="P163" s="142"/>
      <c r="Q163" s="142"/>
      <c r="R163" s="142"/>
      <c r="S163" s="142"/>
      <c r="T163" s="142"/>
    </row>
    <row r="164" spans="14:20" x14ac:dyDescent="0.15">
      <c r="N164" s="142"/>
      <c r="O164" s="142"/>
      <c r="P164" s="142"/>
      <c r="Q164" s="142"/>
      <c r="R164" s="142"/>
      <c r="S164" s="142"/>
      <c r="T164" s="142"/>
    </row>
    <row r="165" spans="14:20" x14ac:dyDescent="0.15">
      <c r="N165" s="142"/>
      <c r="O165" s="142"/>
      <c r="P165" s="142"/>
      <c r="Q165" s="142"/>
      <c r="R165" s="142"/>
      <c r="S165" s="142"/>
      <c r="T165" s="142"/>
    </row>
    <row r="166" spans="14:20" x14ac:dyDescent="0.15">
      <c r="N166" s="142"/>
      <c r="O166" s="142"/>
      <c r="P166" s="142"/>
      <c r="Q166" s="142"/>
      <c r="R166" s="142"/>
      <c r="S166" s="142"/>
      <c r="T166" s="142"/>
    </row>
    <row r="167" spans="14:20" x14ac:dyDescent="0.15">
      <c r="N167" s="142"/>
      <c r="O167" s="142"/>
      <c r="P167" s="142"/>
      <c r="Q167" s="142"/>
      <c r="R167" s="142"/>
      <c r="S167" s="142"/>
      <c r="T167" s="142"/>
    </row>
    <row r="168" spans="14:20" x14ac:dyDescent="0.15">
      <c r="N168" s="142"/>
      <c r="O168" s="142"/>
      <c r="P168" s="142"/>
      <c r="Q168" s="142"/>
      <c r="R168" s="142"/>
      <c r="S168" s="142"/>
      <c r="T168" s="142"/>
    </row>
    <row r="169" spans="14:20" x14ac:dyDescent="0.15">
      <c r="N169" s="142"/>
      <c r="O169" s="142"/>
      <c r="P169" s="142"/>
      <c r="Q169" s="142"/>
      <c r="R169" s="142"/>
      <c r="S169" s="142"/>
      <c r="T169" s="142"/>
    </row>
    <row r="170" spans="14:20" x14ac:dyDescent="0.15">
      <c r="N170" s="142"/>
      <c r="O170" s="142"/>
      <c r="P170" s="142"/>
      <c r="Q170" s="142"/>
      <c r="R170" s="142"/>
      <c r="S170" s="142"/>
      <c r="T170" s="142"/>
    </row>
    <row r="171" spans="14:20" x14ac:dyDescent="0.15">
      <c r="N171" s="142"/>
      <c r="O171" s="142"/>
      <c r="P171" s="142"/>
      <c r="Q171" s="142"/>
      <c r="R171" s="142"/>
      <c r="S171" s="142"/>
      <c r="T171" s="142"/>
    </row>
    <row r="191" spans="12:26" x14ac:dyDescent="0.15">
      <c r="L191" s="31"/>
      <c r="M191" s="31"/>
      <c r="N191" s="31"/>
      <c r="O191" s="31"/>
      <c r="P191" s="31"/>
      <c r="Q191" s="31"/>
      <c r="R191" s="31"/>
      <c r="S191" s="31"/>
      <c r="T191" s="31"/>
      <c r="X191" s="266"/>
      <c r="Y191" s="31"/>
      <c r="Z191" s="31"/>
    </row>
    <row r="196" spans="2:11" x14ac:dyDescent="0.15">
      <c r="B196" s="31"/>
      <c r="J196" s="178"/>
    </row>
    <row r="197" spans="2:11" x14ac:dyDescent="0.15">
      <c r="C197" s="31"/>
      <c r="D197" s="31"/>
      <c r="E197" s="31"/>
      <c r="F197" s="31"/>
      <c r="G197" s="31"/>
      <c r="H197" s="31"/>
      <c r="I197" s="31"/>
      <c r="K197" s="31"/>
    </row>
  </sheetData>
  <dataConsolidate link="1"/>
  <conditionalFormatting sqref="A10:A11">
    <cfRule type="duplicateValues" dxfId="1" priority="1"/>
  </conditionalFormatting>
  <conditionalFormatting sqref="A110:A1048576 A53:A108 A26:A45 A1:A9 A12:A20 A23">
    <cfRule type="duplicateValues" dxfId="0" priority="2"/>
  </conditionalFormatting>
  <dataValidations count="1">
    <dataValidation type="list" allowBlank="1" showInputMessage="1" showErrorMessage="1" sqref="C8" xr:uid="{AD2E4F99-399B-6E43-842B-99307B2FD033}">
      <formula1>"All, BE, VDS, MWG, VNPAY"</formula1>
    </dataValidation>
  </dataValidations>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59432F8D-939A-284C-A8BC-175E64752F48}">
          <x14:formula1>
            <xm:f>DATA!$AS$44:$AV$44</xm:f>
          </x14:formula1>
          <xm:sqref>C11</xm:sqref>
        </x14:dataValidation>
        <x14:dataValidation type="list" allowBlank="1" showInputMessage="1" showErrorMessage="1" xr:uid="{332BE80C-530D-584E-BA24-EA7F12E2FA7F}">
          <x14:formula1>
            <xm:f>NOTE!$F$147:$F$148</xm:f>
          </x14:formula1>
          <xm:sqref>C9</xm:sqref>
        </x14:dataValidation>
        <x14:dataValidation type="list" allowBlank="1" showInputMessage="1" showErrorMessage="1" xr:uid="{B02253A4-1234-E44D-BD9D-CF1B8215DAF5}">
          <x14:formula1>
            <xm:f>NOTE!$E$147:$E$148</xm:f>
          </x14:formula1>
          <xm:sqref>C7</xm:sqref>
        </x14:dataValidation>
        <x14:dataValidation type="list" allowBlank="1" showInputMessage="1" showErrorMessage="1" xr:uid="{9B6DE51B-DDC0-6C40-89B5-8E358C2181FA}">
          <x14:formula1>
            <xm:f>NOTE!$B$147:$B$148</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2887C-2BC8-A641-B496-ED44462DC7EF}">
  <sheetPr>
    <tabColor theme="3" tint="0.499984740745262"/>
  </sheetPr>
  <dimension ref="A1:IH789"/>
  <sheetViews>
    <sheetView showGridLines="0" zoomScale="84" zoomScaleNormal="110" workbookViewId="0">
      <pane xSplit="5" ySplit="7" topLeftCell="F601"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103" customWidth="1"/>
    <col min="2" max="2" width="12.83203125" style="26" customWidth="1"/>
    <col min="3" max="3" width="19.332031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67" t="s">
        <v>340</v>
      </c>
      <c r="B1" s="268" t="s">
        <v>341</v>
      </c>
      <c r="G1" s="136"/>
      <c r="H1" s="136"/>
      <c r="I1" s="136"/>
      <c r="J1" s="136"/>
      <c r="K1" s="136"/>
      <c r="L1" s="136"/>
      <c r="M1" s="136"/>
      <c r="N1" s="136"/>
      <c r="O1" s="136"/>
      <c r="P1" s="136"/>
      <c r="Q1" s="136"/>
      <c r="R1" s="136"/>
      <c r="S1" s="136"/>
      <c r="T1" s="136"/>
      <c r="U1" s="136"/>
      <c r="V1" s="136"/>
      <c r="W1" s="136"/>
      <c r="X1" s="136"/>
      <c r="Y1" s="136"/>
      <c r="Z1" s="136"/>
      <c r="AA1" s="136"/>
      <c r="AB1" s="136"/>
      <c r="AC1" s="136"/>
      <c r="AD1" s="136"/>
      <c r="AE1" s="136"/>
      <c r="AF1" s="136"/>
      <c r="AG1" s="136"/>
      <c r="AH1" s="136"/>
      <c r="AI1" s="136"/>
      <c r="AJ1" s="136"/>
      <c r="AK1" s="136"/>
      <c r="AL1" s="136"/>
      <c r="AM1" s="136"/>
      <c r="AN1" s="136"/>
      <c r="AO1" s="136"/>
      <c r="AP1" s="136"/>
      <c r="AQ1" s="136"/>
      <c r="AR1" s="136"/>
      <c r="AS1" s="136"/>
      <c r="AT1" s="136"/>
      <c r="AU1" s="136"/>
      <c r="AV1" s="136"/>
      <c r="AW1" s="136"/>
      <c r="AX1" s="136"/>
      <c r="AY1" s="136"/>
      <c r="AZ1" s="136"/>
      <c r="BA1" s="136"/>
      <c r="BB1" s="136"/>
      <c r="BC1" s="136"/>
      <c r="BD1" s="136"/>
      <c r="BE1" s="136"/>
      <c r="BF1" s="136"/>
      <c r="BG1" s="136"/>
      <c r="BH1" s="136"/>
      <c r="BI1" s="136"/>
      <c r="BJ1" s="136"/>
      <c r="BK1" s="136"/>
      <c r="BL1" s="136"/>
      <c r="BM1" s="136"/>
      <c r="BN1" s="136"/>
      <c r="BO1" s="223"/>
      <c r="BP1" s="223"/>
      <c r="BQ1" s="223"/>
      <c r="BR1" s="223"/>
      <c r="BS1" s="223"/>
      <c r="BT1" s="223"/>
      <c r="BU1" s="223"/>
      <c r="BV1" s="223"/>
      <c r="BW1" s="223"/>
      <c r="BX1" s="223"/>
      <c r="BY1" s="223"/>
      <c r="BZ1" s="223"/>
      <c r="CA1" s="223"/>
      <c r="CB1" s="223"/>
      <c r="CC1" s="223"/>
      <c r="CD1" s="223"/>
      <c r="CE1" s="223"/>
      <c r="CF1" s="223"/>
      <c r="CG1" s="223"/>
      <c r="CH1" s="223"/>
      <c r="CI1" s="223"/>
      <c r="CJ1" s="223"/>
      <c r="CK1" s="223"/>
      <c r="CL1" s="223"/>
      <c r="CM1" s="81"/>
      <c r="CN1" s="81"/>
      <c r="CO1" s="81"/>
      <c r="CP1" s="81"/>
      <c r="CQ1" s="81"/>
      <c r="CR1" s="81"/>
      <c r="CS1" s="81"/>
      <c r="CT1" s="81"/>
      <c r="CU1" s="81"/>
      <c r="CV1" s="81"/>
      <c r="CW1" s="81"/>
      <c r="CX1" s="81"/>
      <c r="CY1" s="81"/>
      <c r="CZ1" s="81"/>
      <c r="DA1" s="81"/>
      <c r="DB1" s="81"/>
      <c r="DC1" s="81"/>
      <c r="DD1" s="81"/>
      <c r="DE1" s="81"/>
      <c r="DF1" s="81"/>
      <c r="DG1" s="81"/>
      <c r="DH1" s="81"/>
      <c r="DI1" s="81"/>
      <c r="DJ1" s="81"/>
      <c r="DK1" s="81"/>
      <c r="DL1" s="81"/>
      <c r="DM1" s="81"/>
      <c r="DN1" s="81"/>
      <c r="DO1" s="81"/>
      <c r="DP1" s="81"/>
      <c r="DQ1" s="81"/>
      <c r="DR1" s="81"/>
      <c r="DS1" s="81"/>
      <c r="DT1" s="81"/>
      <c r="DU1" s="81"/>
      <c r="DV1" s="81"/>
      <c r="DW1" s="81"/>
      <c r="DX1" s="81"/>
      <c r="DY1" s="81"/>
      <c r="DZ1" s="81"/>
      <c r="EA1" s="81"/>
      <c r="EB1" s="81"/>
      <c r="EC1" s="81"/>
      <c r="ED1" s="81"/>
      <c r="EE1" s="81"/>
      <c r="EF1" s="81"/>
      <c r="EG1" s="81"/>
      <c r="EH1" s="81"/>
      <c r="EI1" s="81"/>
      <c r="EJ1" s="81"/>
      <c r="EK1" s="81"/>
      <c r="EL1" s="81"/>
      <c r="EM1" s="81"/>
      <c r="EN1" s="81"/>
      <c r="EO1" s="81"/>
      <c r="EP1" s="81"/>
      <c r="EQ1" s="81"/>
      <c r="ER1" s="81"/>
      <c r="ES1" s="81"/>
      <c r="ET1" s="81"/>
      <c r="EU1" s="81"/>
      <c r="EV1" s="81"/>
      <c r="EW1" s="81"/>
      <c r="EX1" s="81"/>
      <c r="EY1" s="81"/>
      <c r="EZ1" s="81"/>
      <c r="FA1" s="81"/>
      <c r="FB1" s="81"/>
      <c r="FC1" s="81"/>
      <c r="FD1" s="81"/>
      <c r="FE1" s="81"/>
      <c r="FF1" s="81"/>
      <c r="FG1" s="81"/>
      <c r="FH1" s="81"/>
      <c r="FI1" s="81"/>
      <c r="FJ1" s="81"/>
      <c r="FK1" s="81"/>
      <c r="FL1" s="81"/>
      <c r="FM1" s="81"/>
      <c r="FN1" s="81"/>
      <c r="FO1" s="81"/>
      <c r="FP1" s="81"/>
      <c r="FQ1" s="81"/>
      <c r="FR1" s="81"/>
      <c r="FS1" s="81"/>
      <c r="FT1" s="81"/>
      <c r="FU1" s="81"/>
      <c r="FV1" s="81"/>
      <c r="FW1" s="81"/>
      <c r="FX1" s="81"/>
      <c r="FY1" s="81"/>
      <c r="FZ1" s="81"/>
      <c r="GA1" s="81"/>
      <c r="GB1" s="81"/>
      <c r="GC1" s="81"/>
      <c r="GD1" s="81"/>
      <c r="GE1" s="81"/>
      <c r="GF1" s="81"/>
      <c r="GG1" s="81"/>
      <c r="GH1" s="81"/>
      <c r="GI1" s="81"/>
      <c r="GJ1" s="81"/>
      <c r="GK1" s="81"/>
      <c r="GL1" s="81"/>
      <c r="GM1" s="81"/>
      <c r="GN1" s="81"/>
      <c r="GO1" s="81"/>
      <c r="GP1" s="81"/>
      <c r="GQ1" s="81"/>
      <c r="GR1" s="81"/>
      <c r="GS1" s="81"/>
      <c r="GT1" s="81"/>
      <c r="GU1" s="81"/>
      <c r="GV1" s="81"/>
      <c r="GW1" s="81"/>
      <c r="GX1" s="81"/>
      <c r="GY1" s="81"/>
      <c r="GZ1" s="81"/>
      <c r="HA1" s="81"/>
      <c r="HB1" s="81"/>
      <c r="HC1" s="81"/>
      <c r="HD1" s="81"/>
      <c r="HE1" s="81"/>
      <c r="HF1" s="81"/>
      <c r="HG1" s="81"/>
      <c r="HH1" s="81"/>
      <c r="HI1" s="81"/>
      <c r="HJ1" s="81"/>
      <c r="HK1" s="81"/>
      <c r="HL1" s="81"/>
      <c r="HM1" s="81"/>
      <c r="HN1" s="81"/>
      <c r="HO1" s="81"/>
      <c r="HP1" s="81"/>
      <c r="HQ1" s="81"/>
      <c r="HR1" s="81"/>
      <c r="HS1" s="81"/>
      <c r="HT1" s="81"/>
      <c r="HU1" s="81"/>
      <c r="HV1" s="81"/>
      <c r="HW1" s="81"/>
      <c r="HX1" s="81"/>
      <c r="HY1" s="81"/>
      <c r="HZ1" s="81"/>
      <c r="IA1" s="81"/>
      <c r="IB1" s="81"/>
      <c r="IC1" s="81"/>
      <c r="ID1" s="81"/>
      <c r="IE1" s="81"/>
      <c r="IF1" s="81"/>
      <c r="IG1" s="81"/>
      <c r="IH1" s="81"/>
    </row>
    <row r="2" spans="1:242" ht="16" x14ac:dyDescent="0.2">
      <c r="A2" s="267"/>
      <c r="B2" s="269" t="s">
        <v>342</v>
      </c>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223"/>
      <c r="BP2" s="223"/>
      <c r="BQ2" s="223"/>
      <c r="BR2" s="223"/>
      <c r="BS2" s="223"/>
      <c r="BT2" s="223"/>
      <c r="BU2" s="223"/>
      <c r="BV2" s="223"/>
      <c r="BW2" s="223"/>
      <c r="BX2" s="223"/>
      <c r="BY2" s="223"/>
      <c r="BZ2" s="223"/>
      <c r="CA2" s="223"/>
      <c r="CB2" s="223"/>
      <c r="CC2" s="223"/>
      <c r="CD2" s="223"/>
      <c r="CE2" s="223"/>
      <c r="CF2" s="223"/>
      <c r="CG2" s="223"/>
      <c r="CH2" s="223"/>
      <c r="CI2" s="223"/>
      <c r="CJ2" s="223"/>
      <c r="CK2" s="223"/>
      <c r="CL2" s="223"/>
      <c r="CM2" s="81"/>
      <c r="CN2" s="81"/>
      <c r="CO2" s="81"/>
      <c r="CP2" s="81"/>
      <c r="CQ2" s="81"/>
      <c r="CR2" s="81"/>
      <c r="CS2" s="81"/>
      <c r="CT2" s="81"/>
      <c r="CU2" s="81"/>
      <c r="CV2" s="81"/>
      <c r="CW2" s="81"/>
      <c r="CX2" s="81"/>
      <c r="CY2" s="81"/>
      <c r="CZ2" s="81"/>
      <c r="DA2" s="81"/>
      <c r="DB2" s="81"/>
      <c r="DC2" s="81"/>
      <c r="DD2" s="81"/>
      <c r="DE2" s="81"/>
      <c r="DF2" s="81"/>
      <c r="DG2" s="81"/>
      <c r="DH2" s="81"/>
      <c r="DI2" s="81"/>
      <c r="DJ2" s="81"/>
      <c r="DK2" s="81"/>
      <c r="DL2" s="81"/>
      <c r="DM2" s="81"/>
      <c r="DN2" s="81"/>
      <c r="DO2" s="81"/>
      <c r="DP2" s="81"/>
      <c r="DQ2" s="81"/>
      <c r="DR2" s="81"/>
      <c r="DS2" s="81"/>
      <c r="DT2" s="81"/>
      <c r="DU2" s="81"/>
      <c r="DV2" s="81"/>
      <c r="DW2" s="81"/>
      <c r="DX2" s="81"/>
      <c r="DY2" s="81"/>
      <c r="DZ2" s="81"/>
      <c r="EA2" s="81"/>
      <c r="EB2" s="81"/>
      <c r="EC2" s="81"/>
      <c r="ED2" s="81"/>
      <c r="EE2" s="81"/>
      <c r="EF2" s="81"/>
      <c r="EG2" s="81"/>
      <c r="EH2" s="81"/>
      <c r="EI2" s="81"/>
      <c r="EJ2" s="81"/>
      <c r="EK2" s="81"/>
      <c r="EL2" s="81"/>
      <c r="EM2" s="81"/>
      <c r="EN2" s="81"/>
      <c r="EO2" s="81"/>
      <c r="EP2" s="81"/>
      <c r="EQ2" s="81"/>
      <c r="ER2" s="81"/>
      <c r="ES2" s="81"/>
      <c r="ET2" s="81"/>
      <c r="EU2" s="81"/>
      <c r="EV2" s="81"/>
      <c r="EW2" s="81"/>
      <c r="EX2" s="81"/>
      <c r="EY2" s="81"/>
      <c r="EZ2" s="81"/>
      <c r="FA2" s="81"/>
      <c r="FB2" s="81"/>
      <c r="FC2" s="81"/>
      <c r="FD2" s="81"/>
      <c r="FE2" s="81"/>
      <c r="FF2" s="81"/>
      <c r="FG2" s="81"/>
      <c r="FH2" s="81"/>
      <c r="FI2" s="81"/>
      <c r="FJ2" s="81"/>
      <c r="FK2" s="81"/>
      <c r="FL2" s="81"/>
      <c r="FM2" s="81"/>
      <c r="FN2" s="81"/>
      <c r="FO2" s="81"/>
      <c r="FP2" s="81"/>
      <c r="FQ2" s="81"/>
      <c r="FR2" s="81"/>
      <c r="FS2" s="81"/>
      <c r="FT2" s="81"/>
      <c r="FU2" s="81"/>
      <c r="FV2" s="81"/>
      <c r="FW2" s="81"/>
      <c r="FX2" s="81"/>
      <c r="FY2" s="81"/>
      <c r="FZ2" s="81"/>
      <c r="GA2" s="81"/>
      <c r="GB2" s="81"/>
      <c r="GC2" s="81"/>
      <c r="GD2" s="81"/>
      <c r="GE2" s="81"/>
      <c r="GF2" s="81"/>
      <c r="GG2" s="81"/>
      <c r="GH2" s="81"/>
      <c r="GI2" s="81"/>
      <c r="GJ2" s="81"/>
      <c r="GK2" s="81"/>
      <c r="GL2" s="81"/>
      <c r="GM2" s="81"/>
      <c r="GN2" s="81"/>
      <c r="GO2" s="81"/>
      <c r="GP2" s="81"/>
      <c r="GQ2" s="81"/>
      <c r="GR2" s="81"/>
      <c r="GS2" s="81"/>
      <c r="GT2" s="81"/>
      <c r="GU2" s="81"/>
      <c r="GV2" s="81"/>
      <c r="GW2" s="81"/>
      <c r="GX2" s="81"/>
      <c r="GY2" s="81"/>
      <c r="GZ2" s="81"/>
      <c r="HA2" s="81"/>
      <c r="HB2" s="81"/>
      <c r="HC2" s="81"/>
      <c r="HD2" s="81"/>
      <c r="HE2" s="81"/>
      <c r="HF2" s="81"/>
      <c r="HG2" s="81"/>
      <c r="HH2" s="81"/>
      <c r="HI2" s="81"/>
      <c r="HJ2" s="81"/>
      <c r="HK2" s="81"/>
      <c r="HL2" s="81"/>
      <c r="HM2" s="81"/>
      <c r="HN2" s="81"/>
      <c r="HO2" s="81"/>
      <c r="HP2" s="81"/>
      <c r="HQ2" s="81"/>
      <c r="HR2" s="81"/>
      <c r="HS2" s="81"/>
      <c r="HT2" s="81"/>
      <c r="HU2" s="81"/>
      <c r="HV2" s="81"/>
      <c r="HW2" s="81"/>
      <c r="HX2" s="81"/>
      <c r="HY2" s="81"/>
      <c r="HZ2" s="81"/>
      <c r="IA2" s="81"/>
      <c r="IB2" s="81"/>
      <c r="IC2" s="81"/>
      <c r="ID2" s="81"/>
      <c r="IE2" s="81"/>
      <c r="IF2" s="81"/>
      <c r="IG2" s="81"/>
      <c r="IH2" s="81"/>
    </row>
    <row r="3" spans="1:242" ht="16" x14ac:dyDescent="0.2">
      <c r="A3" s="267"/>
      <c r="B3" s="269"/>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223"/>
      <c r="BP3" s="223"/>
      <c r="BQ3" s="223"/>
      <c r="BR3" s="223"/>
      <c r="BS3" s="223"/>
      <c r="BT3" s="223"/>
      <c r="BU3" s="223"/>
      <c r="BV3" s="223"/>
      <c r="BW3" s="223"/>
      <c r="BX3" s="223"/>
      <c r="BY3" s="223"/>
      <c r="BZ3" s="223"/>
      <c r="CA3" s="223"/>
      <c r="CB3" s="223"/>
      <c r="CC3" s="223"/>
      <c r="CD3" s="223"/>
      <c r="CE3" s="223"/>
      <c r="CF3" s="223"/>
      <c r="CG3" s="223"/>
      <c r="CH3" s="223"/>
      <c r="CI3" s="223"/>
      <c r="CJ3" s="223"/>
      <c r="CK3" s="223"/>
      <c r="CL3" s="223"/>
      <c r="CM3" s="81"/>
      <c r="CN3" s="81"/>
      <c r="CO3" s="81"/>
      <c r="CP3" s="81"/>
      <c r="CQ3" s="81"/>
      <c r="CR3" s="81"/>
      <c r="CS3" s="81"/>
      <c r="CT3" s="81"/>
      <c r="CU3" s="81"/>
      <c r="CV3" s="81"/>
      <c r="CW3" s="81"/>
      <c r="CX3" s="81"/>
      <c r="CY3" s="81"/>
      <c r="CZ3" s="81"/>
      <c r="DA3" s="81"/>
      <c r="DB3" s="81"/>
      <c r="DC3" s="81"/>
      <c r="DD3" s="81"/>
      <c r="DE3" s="81"/>
      <c r="DF3" s="81"/>
      <c r="DG3" s="81"/>
      <c r="DH3" s="81"/>
      <c r="DI3" s="81"/>
      <c r="DJ3" s="81"/>
      <c r="DK3" s="81"/>
      <c r="DL3" s="81"/>
      <c r="DM3" s="81"/>
      <c r="DN3" s="81"/>
      <c r="DO3" s="81"/>
      <c r="DP3" s="81"/>
      <c r="DQ3" s="81"/>
      <c r="DR3" s="81"/>
      <c r="DS3" s="81"/>
      <c r="DT3" s="81"/>
      <c r="DU3" s="81"/>
      <c r="DV3" s="81"/>
      <c r="DW3" s="81"/>
      <c r="DX3" s="81"/>
      <c r="DY3" s="81"/>
      <c r="DZ3" s="81"/>
      <c r="EA3" s="81"/>
      <c r="EB3" s="81"/>
      <c r="EC3" s="81"/>
      <c r="ED3" s="81"/>
      <c r="EE3" s="81"/>
      <c r="EF3" s="81"/>
      <c r="EG3" s="81"/>
      <c r="EH3" s="81"/>
      <c r="EI3" s="81"/>
      <c r="EJ3" s="81"/>
      <c r="EK3" s="81"/>
      <c r="EL3" s="81"/>
      <c r="EM3" s="81"/>
      <c r="EN3" s="81"/>
      <c r="EO3" s="81"/>
      <c r="EP3" s="81"/>
      <c r="EQ3" s="81"/>
      <c r="ER3" s="81"/>
      <c r="ES3" s="81"/>
      <c r="ET3" s="81"/>
      <c r="EU3" s="81"/>
      <c r="EV3" s="81"/>
      <c r="EW3" s="81"/>
      <c r="EX3" s="81"/>
      <c r="EY3" s="81"/>
      <c r="EZ3" s="81"/>
      <c r="FA3" s="81"/>
      <c r="FB3" s="81"/>
      <c r="FC3" s="81"/>
      <c r="FD3" s="81"/>
      <c r="FE3" s="81"/>
      <c r="FF3" s="81"/>
      <c r="FG3" s="81"/>
      <c r="FH3" s="81"/>
      <c r="FI3" s="81"/>
      <c r="FJ3" s="81"/>
      <c r="FK3" s="81"/>
      <c r="FL3" s="81"/>
      <c r="FM3" s="81"/>
      <c r="FN3" s="81"/>
      <c r="FO3" s="81"/>
      <c r="FP3" s="81"/>
      <c r="FQ3" s="81"/>
      <c r="FR3" s="81"/>
      <c r="FS3" s="81"/>
      <c r="FT3" s="81"/>
      <c r="FU3" s="81"/>
      <c r="FV3" s="81"/>
      <c r="FW3" s="81"/>
      <c r="FX3" s="81"/>
      <c r="FY3" s="81"/>
      <c r="FZ3" s="81"/>
      <c r="GA3" s="81"/>
      <c r="GB3" s="81"/>
      <c r="GC3" s="81"/>
      <c r="GD3" s="81"/>
      <c r="GE3" s="81"/>
      <c r="GF3" s="81"/>
      <c r="GG3" s="81"/>
      <c r="GH3" s="81"/>
      <c r="GI3" s="81"/>
      <c r="GJ3" s="81"/>
      <c r="GK3" s="81"/>
      <c r="GL3" s="81"/>
      <c r="GM3" s="81"/>
      <c r="GN3" s="81"/>
      <c r="GO3" s="81"/>
      <c r="GP3" s="81"/>
      <c r="GQ3" s="81"/>
      <c r="GR3" s="81"/>
      <c r="GS3" s="81"/>
      <c r="GT3" s="81"/>
      <c r="GU3" s="81"/>
      <c r="GV3" s="81"/>
      <c r="GW3" s="81"/>
      <c r="GX3" s="81"/>
      <c r="GY3" s="81"/>
      <c r="GZ3" s="81"/>
      <c r="HA3" s="81"/>
      <c r="HB3" s="81"/>
      <c r="HC3" s="81"/>
      <c r="HD3" s="81"/>
      <c r="HE3" s="81"/>
      <c r="HF3" s="81"/>
      <c r="HG3" s="81"/>
      <c r="HH3" s="81"/>
      <c r="HI3" s="81"/>
      <c r="HJ3" s="81"/>
      <c r="HK3" s="81"/>
      <c r="HL3" s="81"/>
      <c r="HM3" s="81"/>
      <c r="HN3" s="81"/>
      <c r="HO3" s="81"/>
      <c r="HP3" s="81"/>
      <c r="HQ3" s="81"/>
      <c r="HR3" s="81"/>
      <c r="HS3" s="81"/>
      <c r="HT3" s="81"/>
      <c r="HU3" s="81"/>
      <c r="HV3" s="81"/>
      <c r="HW3" s="81"/>
      <c r="HX3" s="81"/>
      <c r="HY3" s="81"/>
      <c r="HZ3" s="81"/>
      <c r="IA3" s="81"/>
      <c r="IB3" s="81"/>
      <c r="IC3" s="81"/>
      <c r="ID3" s="81"/>
      <c r="IE3" s="81"/>
      <c r="IF3" s="81"/>
      <c r="IG3" s="81"/>
      <c r="IH3" s="81"/>
    </row>
    <row r="4" spans="1:242" ht="16" x14ac:dyDescent="0.2">
      <c r="B4" s="269" t="s">
        <v>343</v>
      </c>
      <c r="C4" s="270">
        <f>(30*4+31*7+28)/12</f>
        <v>30.416666666666668</v>
      </c>
      <c r="D4" s="23"/>
      <c r="G4" s="81"/>
      <c r="H4" s="81"/>
      <c r="I4" s="271"/>
      <c r="J4" s="271"/>
      <c r="K4" s="271"/>
      <c r="L4" s="81"/>
      <c r="M4" s="81"/>
      <c r="N4" s="81"/>
      <c r="O4" s="81"/>
      <c r="P4" s="81"/>
      <c r="Q4" s="81"/>
      <c r="R4" s="81"/>
      <c r="S4" s="81"/>
      <c r="T4" s="81"/>
      <c r="U4" s="81"/>
      <c r="V4" s="81"/>
      <c r="W4" s="81"/>
      <c r="X4" s="81"/>
      <c r="Y4" s="81"/>
      <c r="Z4" s="81"/>
      <c r="AA4" s="81"/>
      <c r="AB4" s="81"/>
      <c r="AC4" s="81"/>
      <c r="AD4" s="81"/>
      <c r="AE4" s="26">
        <f>IF(AE$7&lt;13,SAP_Leadsheet!$E$18,IF(SAP_Leadsheet!AF$6&lt;25,SAP_Leadsheet!$F$18,IF(AE$7&lt;37,SAP_Leadsheet!$G$18,IF(AE$7&lt;49,SAP_Leadsheet!$H$18,SAP_Leadsheet!$I$18))))</f>
        <v>6.8777617692483703E-3</v>
      </c>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c r="EP4" s="81"/>
      <c r="EQ4" s="81"/>
      <c r="ER4" s="81"/>
      <c r="ES4" s="81"/>
      <c r="ET4" s="81"/>
      <c r="EU4" s="81"/>
      <c r="EV4" s="81"/>
      <c r="EW4" s="81"/>
      <c r="EX4" s="81"/>
      <c r="EY4" s="81"/>
      <c r="EZ4" s="81"/>
      <c r="FA4" s="81"/>
      <c r="FB4" s="81"/>
      <c r="FC4" s="81"/>
      <c r="FD4" s="81"/>
      <c r="FE4" s="81"/>
      <c r="FF4" s="81"/>
      <c r="FG4" s="81"/>
      <c r="FH4" s="81"/>
      <c r="FI4" s="81"/>
      <c r="FJ4" s="81"/>
      <c r="FK4" s="81"/>
      <c r="FL4" s="81"/>
      <c r="FM4" s="81"/>
      <c r="FN4" s="81"/>
      <c r="FO4" s="81"/>
      <c r="FP4" s="81"/>
      <c r="FQ4" s="81"/>
      <c r="FR4" s="81"/>
      <c r="FS4" s="81"/>
      <c r="FT4" s="81"/>
      <c r="FU4" s="81"/>
      <c r="FV4" s="81"/>
      <c r="FW4" s="81"/>
      <c r="FX4" s="81"/>
      <c r="FY4" s="81"/>
      <c r="FZ4" s="81"/>
      <c r="GA4" s="81"/>
      <c r="GB4" s="81"/>
      <c r="GC4" s="81"/>
      <c r="GD4" s="81"/>
      <c r="GE4" s="81"/>
      <c r="GF4" s="81"/>
      <c r="GG4" s="81"/>
      <c r="GH4" s="81"/>
      <c r="GI4" s="81"/>
      <c r="GJ4" s="81"/>
      <c r="GK4" s="81"/>
      <c r="GL4" s="81"/>
      <c r="GM4" s="81"/>
      <c r="GN4" s="81"/>
      <c r="GO4" s="81"/>
      <c r="GP4" s="81"/>
      <c r="GQ4" s="81"/>
      <c r="GR4" s="81"/>
      <c r="GS4" s="81"/>
      <c r="GT4" s="81"/>
      <c r="GU4" s="81"/>
      <c r="GV4" s="81"/>
      <c r="GW4" s="81"/>
      <c r="GX4" s="81"/>
      <c r="GY4" s="81"/>
      <c r="GZ4" s="81"/>
      <c r="HA4" s="81"/>
      <c r="HB4" s="81"/>
      <c r="HC4" s="81"/>
      <c r="HD4" s="81"/>
      <c r="HE4" s="81"/>
      <c r="HF4" s="81"/>
      <c r="HG4" s="81"/>
      <c r="HH4" s="81"/>
      <c r="HI4" s="81"/>
      <c r="HJ4" s="81"/>
      <c r="HK4" s="81"/>
      <c r="HL4" s="81"/>
      <c r="HM4" s="81"/>
      <c r="HN4" s="81"/>
      <c r="HO4" s="81"/>
      <c r="HP4" s="81"/>
      <c r="HQ4" s="81"/>
      <c r="HR4" s="81"/>
      <c r="HS4" s="81"/>
      <c r="HT4" s="81"/>
      <c r="HU4" s="81"/>
      <c r="HV4" s="81"/>
      <c r="HW4" s="81"/>
      <c r="HX4" s="81"/>
      <c r="HY4" s="81"/>
      <c r="HZ4" s="81"/>
      <c r="IA4" s="81"/>
      <c r="IB4" s="81"/>
      <c r="IC4" s="81"/>
      <c r="ID4" s="81"/>
      <c r="IE4" s="81"/>
      <c r="IF4" s="81"/>
      <c r="IG4" s="81"/>
      <c r="IH4" s="81"/>
    </row>
    <row r="5" spans="1:242" ht="16" x14ac:dyDescent="0.2">
      <c r="B5" s="269" t="s">
        <v>344</v>
      </c>
      <c r="C5" s="270" t="s">
        <v>345</v>
      </c>
      <c r="D5" s="272" t="s">
        <v>346</v>
      </c>
      <c r="E5" s="174">
        <f>SAP_Leadsheet!E32</f>
        <v>6.9938802180514487E-2</v>
      </c>
      <c r="G5" s="81"/>
      <c r="H5" s="81"/>
      <c r="I5" s="81"/>
      <c r="J5" s="81"/>
      <c r="K5" s="81"/>
      <c r="L5" s="81"/>
      <c r="M5" s="81"/>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6"/>
      <c r="BB5" s="136"/>
      <c r="BC5" s="136"/>
      <c r="BD5" s="136"/>
      <c r="BE5" s="136"/>
      <c r="BF5" s="136"/>
      <c r="BG5" s="136"/>
      <c r="BH5" s="136"/>
      <c r="BI5" s="136"/>
      <c r="BJ5" s="136"/>
      <c r="BK5" s="136"/>
      <c r="BL5" s="136"/>
      <c r="BM5" s="136"/>
      <c r="BN5" s="136"/>
      <c r="BO5" s="81"/>
      <c r="BP5" s="81"/>
      <c r="BQ5" s="81"/>
      <c r="BR5" s="81"/>
      <c r="BS5" s="81"/>
      <c r="BT5" s="81"/>
      <c r="BU5" s="81"/>
      <c r="BV5" s="81"/>
      <c r="BW5" s="81"/>
      <c r="BX5" s="81"/>
      <c r="BY5" s="81"/>
      <c r="BZ5" s="81"/>
      <c r="CA5" s="81"/>
      <c r="CB5" s="81"/>
      <c r="CC5" s="81"/>
      <c r="CD5" s="81"/>
      <c r="CE5" s="81"/>
      <c r="CF5" s="81"/>
      <c r="CG5" s="81"/>
      <c r="CH5" s="81"/>
      <c r="CI5" s="81"/>
      <c r="CJ5" s="81"/>
      <c r="CK5" s="81"/>
      <c r="CL5" s="81"/>
      <c r="CM5" s="81"/>
      <c r="CN5" s="81"/>
      <c r="CO5" s="81"/>
      <c r="CP5" s="81"/>
      <c r="CQ5" s="81"/>
      <c r="CR5" s="81"/>
      <c r="CS5" s="81"/>
      <c r="CT5" s="81"/>
      <c r="CU5" s="81"/>
      <c r="CV5" s="81"/>
      <c r="CW5" s="81"/>
      <c r="CX5" s="81"/>
      <c r="CY5" s="81"/>
      <c r="CZ5" s="81"/>
      <c r="DA5" s="81"/>
      <c r="DB5" s="81"/>
      <c r="DC5" s="81"/>
      <c r="DD5" s="81"/>
      <c r="DE5" s="81"/>
      <c r="DF5" s="81"/>
      <c r="DG5" s="81"/>
      <c r="DH5" s="81"/>
      <c r="DI5" s="81"/>
      <c r="DJ5" s="81"/>
      <c r="DK5" s="81"/>
      <c r="DL5" s="81"/>
      <c r="DM5" s="81"/>
      <c r="DN5" s="81"/>
      <c r="DO5" s="81"/>
      <c r="DP5" s="81"/>
      <c r="DQ5" s="81"/>
      <c r="DR5" s="81"/>
      <c r="DS5" s="81"/>
      <c r="DT5" s="81"/>
      <c r="DU5" s="81"/>
      <c r="DV5" s="81"/>
      <c r="DW5" s="81"/>
      <c r="DX5" s="81"/>
      <c r="DY5" s="81"/>
      <c r="DZ5" s="81"/>
      <c r="EA5" s="81"/>
      <c r="EB5" s="81"/>
      <c r="EC5" s="81"/>
      <c r="ED5" s="81"/>
      <c r="EE5" s="81"/>
      <c r="EF5" s="81"/>
      <c r="EG5" s="81"/>
      <c r="EH5" s="81"/>
      <c r="EI5" s="81"/>
      <c r="EJ5" s="81"/>
      <c r="EK5" s="81"/>
      <c r="EL5" s="81"/>
      <c r="EM5" s="81"/>
      <c r="EN5" s="81"/>
      <c r="EO5" s="81"/>
      <c r="EP5" s="81"/>
      <c r="EQ5" s="81"/>
      <c r="ER5" s="81"/>
      <c r="ES5" s="81"/>
      <c r="ET5" s="81"/>
      <c r="EU5" s="81"/>
      <c r="EV5" s="81"/>
      <c r="EW5" s="81"/>
      <c r="EX5" s="81"/>
      <c r="EY5" s="81"/>
      <c r="EZ5" s="81"/>
      <c r="FA5" s="81"/>
      <c r="FB5" s="81"/>
      <c r="FC5" s="81"/>
      <c r="FD5" s="81"/>
      <c r="FE5" s="81"/>
      <c r="FF5" s="81"/>
      <c r="FG5" s="81"/>
      <c r="FH5" s="81"/>
      <c r="FI5" s="81"/>
      <c r="FJ5" s="81"/>
      <c r="FK5" s="81"/>
      <c r="FL5" s="81"/>
      <c r="FM5" s="81"/>
      <c r="FN5" s="81"/>
      <c r="FO5" s="81"/>
      <c r="FP5" s="81"/>
      <c r="FQ5" s="81"/>
      <c r="FR5" s="81"/>
      <c r="FS5" s="81"/>
      <c r="FT5" s="81"/>
      <c r="FU5" s="81"/>
      <c r="FV5" s="81"/>
      <c r="FW5" s="81"/>
      <c r="FX5" s="81"/>
      <c r="FY5" s="81"/>
      <c r="FZ5" s="81"/>
      <c r="GA5" s="81"/>
      <c r="GB5" s="81"/>
      <c r="GC5" s="81"/>
      <c r="GD5" s="81"/>
      <c r="GE5" s="81"/>
      <c r="GF5" s="81"/>
      <c r="GG5" s="81"/>
      <c r="GH5" s="81"/>
      <c r="GI5" s="81"/>
      <c r="GJ5" s="81"/>
      <c r="GK5" s="81"/>
      <c r="GL5" s="81"/>
      <c r="GM5" s="81"/>
      <c r="GN5" s="81"/>
      <c r="GO5" s="81"/>
      <c r="GP5" s="81"/>
      <c r="GQ5" s="81"/>
      <c r="GR5" s="81"/>
      <c r="GS5" s="81"/>
      <c r="GT5" s="81"/>
      <c r="GU5" s="81"/>
      <c r="GV5" s="81"/>
      <c r="GW5" s="81"/>
      <c r="GX5" s="81"/>
      <c r="GY5" s="81"/>
      <c r="GZ5" s="81"/>
      <c r="HA5" s="81"/>
      <c r="HB5" s="81"/>
      <c r="HC5" s="81"/>
      <c r="HD5" s="81"/>
      <c r="HE5" s="81"/>
      <c r="HF5" s="81"/>
      <c r="HG5" s="81"/>
      <c r="HH5" s="81"/>
      <c r="HI5" s="81"/>
      <c r="HJ5" s="81"/>
      <c r="HK5" s="81"/>
      <c r="HL5" s="81"/>
      <c r="HM5" s="81"/>
      <c r="HN5" s="81"/>
      <c r="HO5" s="81"/>
      <c r="HP5" s="81"/>
      <c r="HQ5" s="81"/>
      <c r="HR5" s="81"/>
      <c r="HS5" s="81"/>
      <c r="HT5" s="81"/>
      <c r="HU5" s="81"/>
      <c r="HV5" s="81"/>
      <c r="HW5" s="81"/>
      <c r="HX5" s="81"/>
      <c r="HY5" s="81"/>
      <c r="HZ5" s="81"/>
      <c r="IA5" s="81"/>
      <c r="IB5" s="81"/>
      <c r="IC5" s="81"/>
      <c r="ID5" s="81"/>
      <c r="IE5" s="81"/>
      <c r="IF5" s="81"/>
      <c r="IG5" s="81"/>
      <c r="IH5" s="81"/>
    </row>
    <row r="6" spans="1:242" ht="14" thickBot="1" x14ac:dyDescent="0.2">
      <c r="A6" s="273"/>
      <c r="B6" s="274"/>
      <c r="C6" s="274"/>
      <c r="D6" s="274"/>
      <c r="E6" s="275" t="s">
        <v>347</v>
      </c>
      <c r="F6" s="274"/>
      <c r="G6" s="276">
        <f>ROUNDUP(G7/12,0)</f>
        <v>1</v>
      </c>
      <c r="H6" s="276">
        <f t="shared" ref="H6:BS6" si="0">ROUNDUP(H7/12,0)</f>
        <v>1</v>
      </c>
      <c r="I6" s="276">
        <f t="shared" si="0"/>
        <v>1</v>
      </c>
      <c r="J6" s="276">
        <f t="shared" si="0"/>
        <v>1</v>
      </c>
      <c r="K6" s="276">
        <f t="shared" si="0"/>
        <v>1</v>
      </c>
      <c r="L6" s="276">
        <f t="shared" si="0"/>
        <v>1</v>
      </c>
      <c r="M6" s="276">
        <f t="shared" si="0"/>
        <v>1</v>
      </c>
      <c r="N6" s="276">
        <f t="shared" si="0"/>
        <v>1</v>
      </c>
      <c r="O6" s="276">
        <f t="shared" si="0"/>
        <v>1</v>
      </c>
      <c r="P6" s="276">
        <f t="shared" si="0"/>
        <v>1</v>
      </c>
      <c r="Q6" s="276">
        <f t="shared" si="0"/>
        <v>1</v>
      </c>
      <c r="R6" s="276">
        <f t="shared" si="0"/>
        <v>1</v>
      </c>
      <c r="S6" s="276">
        <f t="shared" si="0"/>
        <v>2</v>
      </c>
      <c r="T6" s="276">
        <f t="shared" si="0"/>
        <v>2</v>
      </c>
      <c r="U6" s="276">
        <f t="shared" si="0"/>
        <v>2</v>
      </c>
      <c r="V6" s="276">
        <f t="shared" si="0"/>
        <v>2</v>
      </c>
      <c r="W6" s="276">
        <f t="shared" si="0"/>
        <v>2</v>
      </c>
      <c r="X6" s="276">
        <f t="shared" si="0"/>
        <v>2</v>
      </c>
      <c r="Y6" s="276">
        <f t="shared" si="0"/>
        <v>2</v>
      </c>
      <c r="Z6" s="276">
        <f t="shared" si="0"/>
        <v>2</v>
      </c>
      <c r="AA6" s="276">
        <f t="shared" si="0"/>
        <v>2</v>
      </c>
      <c r="AB6" s="276">
        <f t="shared" si="0"/>
        <v>2</v>
      </c>
      <c r="AC6" s="276">
        <f t="shared" si="0"/>
        <v>2</v>
      </c>
      <c r="AD6" s="276">
        <f t="shared" si="0"/>
        <v>2</v>
      </c>
      <c r="AE6" s="276">
        <f t="shared" si="0"/>
        <v>3</v>
      </c>
      <c r="AF6" s="276">
        <f t="shared" si="0"/>
        <v>3</v>
      </c>
      <c r="AG6" s="276">
        <f t="shared" si="0"/>
        <v>3</v>
      </c>
      <c r="AH6" s="276">
        <f t="shared" si="0"/>
        <v>3</v>
      </c>
      <c r="AI6" s="276">
        <f t="shared" si="0"/>
        <v>3</v>
      </c>
      <c r="AJ6" s="276">
        <f t="shared" si="0"/>
        <v>3</v>
      </c>
      <c r="AK6" s="276">
        <f t="shared" si="0"/>
        <v>3</v>
      </c>
      <c r="AL6" s="276">
        <f t="shared" si="0"/>
        <v>3</v>
      </c>
      <c r="AM6" s="276">
        <f t="shared" si="0"/>
        <v>3</v>
      </c>
      <c r="AN6" s="276">
        <f t="shared" si="0"/>
        <v>3</v>
      </c>
      <c r="AO6" s="276">
        <f t="shared" si="0"/>
        <v>3</v>
      </c>
      <c r="AP6" s="276">
        <f t="shared" si="0"/>
        <v>3</v>
      </c>
      <c r="AQ6" s="276">
        <f t="shared" si="0"/>
        <v>4</v>
      </c>
      <c r="AR6" s="276">
        <f t="shared" si="0"/>
        <v>4</v>
      </c>
      <c r="AS6" s="276">
        <f t="shared" si="0"/>
        <v>4</v>
      </c>
      <c r="AT6" s="276">
        <f t="shared" si="0"/>
        <v>4</v>
      </c>
      <c r="AU6" s="276">
        <f t="shared" si="0"/>
        <v>4</v>
      </c>
      <c r="AV6" s="276">
        <f t="shared" si="0"/>
        <v>4</v>
      </c>
      <c r="AW6" s="276">
        <f t="shared" si="0"/>
        <v>4</v>
      </c>
      <c r="AX6" s="276">
        <f t="shared" si="0"/>
        <v>4</v>
      </c>
      <c r="AY6" s="276">
        <f t="shared" si="0"/>
        <v>4</v>
      </c>
      <c r="AZ6" s="276">
        <f t="shared" si="0"/>
        <v>4</v>
      </c>
      <c r="BA6" s="276">
        <f t="shared" si="0"/>
        <v>4</v>
      </c>
      <c r="BB6" s="276">
        <f t="shared" si="0"/>
        <v>4</v>
      </c>
      <c r="BC6" s="276">
        <f t="shared" si="0"/>
        <v>5</v>
      </c>
      <c r="BD6" s="276">
        <f t="shared" si="0"/>
        <v>5</v>
      </c>
      <c r="BE6" s="276">
        <f t="shared" si="0"/>
        <v>5</v>
      </c>
      <c r="BF6" s="276">
        <f t="shared" si="0"/>
        <v>5</v>
      </c>
      <c r="BG6" s="276">
        <f t="shared" si="0"/>
        <v>5</v>
      </c>
      <c r="BH6" s="276">
        <f t="shared" si="0"/>
        <v>5</v>
      </c>
      <c r="BI6" s="276">
        <f t="shared" si="0"/>
        <v>5</v>
      </c>
      <c r="BJ6" s="276">
        <f t="shared" si="0"/>
        <v>5</v>
      </c>
      <c r="BK6" s="276">
        <f t="shared" si="0"/>
        <v>5</v>
      </c>
      <c r="BL6" s="276">
        <f t="shared" si="0"/>
        <v>5</v>
      </c>
      <c r="BM6" s="276">
        <f t="shared" si="0"/>
        <v>5</v>
      </c>
      <c r="BN6" s="276">
        <f t="shared" si="0"/>
        <v>5</v>
      </c>
      <c r="BO6" s="277">
        <f t="shared" si="0"/>
        <v>6</v>
      </c>
      <c r="BP6" s="277">
        <f t="shared" si="0"/>
        <v>6</v>
      </c>
      <c r="BQ6" s="277">
        <f t="shared" si="0"/>
        <v>6</v>
      </c>
      <c r="BR6" s="277">
        <f t="shared" si="0"/>
        <v>6</v>
      </c>
      <c r="BS6" s="277">
        <f t="shared" si="0"/>
        <v>6</v>
      </c>
      <c r="BT6" s="277">
        <f t="shared" ref="BT6:CE6" si="1">ROUNDUP(BT7/12,0)</f>
        <v>6</v>
      </c>
      <c r="BU6" s="277">
        <f t="shared" si="1"/>
        <v>6</v>
      </c>
      <c r="BV6" s="277">
        <f t="shared" si="1"/>
        <v>6</v>
      </c>
      <c r="BW6" s="277">
        <f t="shared" si="1"/>
        <v>6</v>
      </c>
      <c r="BX6" s="277">
        <f t="shared" si="1"/>
        <v>6</v>
      </c>
      <c r="BY6" s="277">
        <f t="shared" si="1"/>
        <v>6</v>
      </c>
      <c r="BZ6" s="277">
        <f t="shared" si="1"/>
        <v>6</v>
      </c>
      <c r="CA6" s="278"/>
      <c r="CB6" s="278"/>
      <c r="CC6" s="278"/>
      <c r="CD6" s="278"/>
      <c r="CE6" s="278"/>
      <c r="CF6" s="278"/>
      <c r="CG6" s="278"/>
      <c r="CH6" s="278"/>
      <c r="CI6" s="278"/>
      <c r="CJ6" s="278"/>
      <c r="CK6" s="278"/>
      <c r="CL6" s="278"/>
    </row>
    <row r="7" spans="1:242" x14ac:dyDescent="0.15">
      <c r="E7" s="23" t="s">
        <v>348</v>
      </c>
      <c r="F7" s="23"/>
      <c r="G7" s="218">
        <v>1</v>
      </c>
      <c r="H7" s="218">
        <f>G7+1</f>
        <v>2</v>
      </c>
      <c r="I7" s="218">
        <f t="shared" ref="I7:BT7" si="2">H7+1</f>
        <v>3</v>
      </c>
      <c r="J7" s="218">
        <f t="shared" si="2"/>
        <v>4</v>
      </c>
      <c r="K7" s="218">
        <f t="shared" si="2"/>
        <v>5</v>
      </c>
      <c r="L7" s="218">
        <f t="shared" si="2"/>
        <v>6</v>
      </c>
      <c r="M7" s="218">
        <f t="shared" si="2"/>
        <v>7</v>
      </c>
      <c r="N7" s="218">
        <f t="shared" si="2"/>
        <v>8</v>
      </c>
      <c r="O7" s="218">
        <f t="shared" si="2"/>
        <v>9</v>
      </c>
      <c r="P7" s="218">
        <f t="shared" si="2"/>
        <v>10</v>
      </c>
      <c r="Q7" s="218">
        <f t="shared" si="2"/>
        <v>11</v>
      </c>
      <c r="R7" s="218">
        <f t="shared" si="2"/>
        <v>12</v>
      </c>
      <c r="S7" s="218">
        <f t="shared" si="2"/>
        <v>13</v>
      </c>
      <c r="T7" s="218">
        <f t="shared" si="2"/>
        <v>14</v>
      </c>
      <c r="U7" s="218">
        <f t="shared" si="2"/>
        <v>15</v>
      </c>
      <c r="V7" s="218">
        <f t="shared" si="2"/>
        <v>16</v>
      </c>
      <c r="W7" s="218">
        <f t="shared" si="2"/>
        <v>17</v>
      </c>
      <c r="X7" s="218">
        <f t="shared" si="2"/>
        <v>18</v>
      </c>
      <c r="Y7" s="218">
        <f t="shared" si="2"/>
        <v>19</v>
      </c>
      <c r="Z7" s="218">
        <f t="shared" si="2"/>
        <v>20</v>
      </c>
      <c r="AA7" s="218">
        <f t="shared" si="2"/>
        <v>21</v>
      </c>
      <c r="AB7" s="218">
        <f t="shared" si="2"/>
        <v>22</v>
      </c>
      <c r="AC7" s="218">
        <f t="shared" si="2"/>
        <v>23</v>
      </c>
      <c r="AD7" s="218">
        <f t="shared" si="2"/>
        <v>24</v>
      </c>
      <c r="AE7" s="218">
        <f t="shared" si="2"/>
        <v>25</v>
      </c>
      <c r="AF7" s="218">
        <f t="shared" si="2"/>
        <v>26</v>
      </c>
      <c r="AG7" s="218">
        <f t="shared" si="2"/>
        <v>27</v>
      </c>
      <c r="AH7" s="218">
        <f t="shared" si="2"/>
        <v>28</v>
      </c>
      <c r="AI7" s="218">
        <f t="shared" si="2"/>
        <v>29</v>
      </c>
      <c r="AJ7" s="218">
        <f t="shared" si="2"/>
        <v>30</v>
      </c>
      <c r="AK7" s="218">
        <f t="shared" si="2"/>
        <v>31</v>
      </c>
      <c r="AL7" s="218">
        <f t="shared" si="2"/>
        <v>32</v>
      </c>
      <c r="AM7" s="218">
        <f t="shared" si="2"/>
        <v>33</v>
      </c>
      <c r="AN7" s="218">
        <f t="shared" si="2"/>
        <v>34</v>
      </c>
      <c r="AO7" s="218">
        <f t="shared" si="2"/>
        <v>35</v>
      </c>
      <c r="AP7" s="218">
        <f t="shared" si="2"/>
        <v>36</v>
      </c>
      <c r="AQ7" s="218">
        <f t="shared" si="2"/>
        <v>37</v>
      </c>
      <c r="AR7" s="218">
        <f t="shared" si="2"/>
        <v>38</v>
      </c>
      <c r="AS7" s="218">
        <f t="shared" si="2"/>
        <v>39</v>
      </c>
      <c r="AT7" s="218">
        <f t="shared" si="2"/>
        <v>40</v>
      </c>
      <c r="AU7" s="218">
        <f t="shared" si="2"/>
        <v>41</v>
      </c>
      <c r="AV7" s="218">
        <f t="shared" si="2"/>
        <v>42</v>
      </c>
      <c r="AW7" s="218">
        <f t="shared" si="2"/>
        <v>43</v>
      </c>
      <c r="AX7" s="218">
        <f t="shared" si="2"/>
        <v>44</v>
      </c>
      <c r="AY7" s="218">
        <f t="shared" si="2"/>
        <v>45</v>
      </c>
      <c r="AZ7" s="218">
        <f t="shared" si="2"/>
        <v>46</v>
      </c>
      <c r="BA7" s="218">
        <f t="shared" si="2"/>
        <v>47</v>
      </c>
      <c r="BB7" s="218">
        <f t="shared" si="2"/>
        <v>48</v>
      </c>
      <c r="BC7" s="218">
        <f t="shared" si="2"/>
        <v>49</v>
      </c>
      <c r="BD7" s="218">
        <f t="shared" si="2"/>
        <v>50</v>
      </c>
      <c r="BE7" s="218">
        <f t="shared" si="2"/>
        <v>51</v>
      </c>
      <c r="BF7" s="218">
        <f t="shared" si="2"/>
        <v>52</v>
      </c>
      <c r="BG7" s="218">
        <f t="shared" si="2"/>
        <v>53</v>
      </c>
      <c r="BH7" s="218">
        <f t="shared" si="2"/>
        <v>54</v>
      </c>
      <c r="BI7" s="218">
        <f t="shared" si="2"/>
        <v>55</v>
      </c>
      <c r="BJ7" s="218">
        <f t="shared" si="2"/>
        <v>56</v>
      </c>
      <c r="BK7" s="218">
        <f t="shared" si="2"/>
        <v>57</v>
      </c>
      <c r="BL7" s="218">
        <f t="shared" si="2"/>
        <v>58</v>
      </c>
      <c r="BM7" s="218">
        <f t="shared" si="2"/>
        <v>59</v>
      </c>
      <c r="BN7" s="218">
        <f t="shared" si="2"/>
        <v>60</v>
      </c>
      <c r="BO7" s="218">
        <f t="shared" si="2"/>
        <v>61</v>
      </c>
      <c r="BP7" s="218">
        <f t="shared" si="2"/>
        <v>62</v>
      </c>
      <c r="BQ7" s="218">
        <f t="shared" si="2"/>
        <v>63</v>
      </c>
      <c r="BR7" s="218">
        <f t="shared" si="2"/>
        <v>64</v>
      </c>
      <c r="BS7" s="218">
        <f t="shared" si="2"/>
        <v>65</v>
      </c>
      <c r="BT7" s="218">
        <f t="shared" si="2"/>
        <v>66</v>
      </c>
      <c r="BU7" s="218">
        <f t="shared" ref="BU7:BZ7" si="3">BT7+1</f>
        <v>67</v>
      </c>
      <c r="BV7" s="218">
        <f t="shared" si="3"/>
        <v>68</v>
      </c>
      <c r="BW7" s="218">
        <f t="shared" si="3"/>
        <v>69</v>
      </c>
      <c r="BX7" s="218">
        <f t="shared" si="3"/>
        <v>70</v>
      </c>
      <c r="BY7" s="218">
        <f t="shared" si="3"/>
        <v>71</v>
      </c>
      <c r="BZ7" s="218">
        <f t="shared" si="3"/>
        <v>72</v>
      </c>
      <c r="CA7" s="218"/>
      <c r="CB7" s="218"/>
      <c r="CC7" s="218"/>
      <c r="CD7" s="218"/>
      <c r="CE7" s="218"/>
      <c r="CF7" s="218"/>
      <c r="CG7" s="218"/>
      <c r="CH7" s="218"/>
      <c r="CI7" s="218"/>
      <c r="CJ7" s="218"/>
      <c r="CK7" s="218"/>
      <c r="CL7" s="218"/>
    </row>
    <row r="8" spans="1:242" ht="14" thickBot="1" x14ac:dyDescent="0.2">
      <c r="A8" s="279">
        <v>1</v>
      </c>
      <c r="B8" s="280" t="s">
        <v>349</v>
      </c>
      <c r="C8" s="281"/>
      <c r="D8" s="281"/>
      <c r="E8" s="281"/>
      <c r="F8" s="281"/>
      <c r="G8" s="281"/>
      <c r="H8" s="281"/>
      <c r="I8" s="281"/>
      <c r="J8" s="281"/>
      <c r="K8" s="281"/>
      <c r="L8" s="281"/>
      <c r="M8" s="281"/>
      <c r="N8" s="281"/>
      <c r="O8" s="281"/>
      <c r="P8" s="281"/>
      <c r="Q8" s="281"/>
      <c r="R8" s="281"/>
      <c r="S8" s="281"/>
      <c r="T8" s="281"/>
      <c r="U8" s="281"/>
      <c r="V8" s="281"/>
      <c r="W8" s="281"/>
      <c r="X8" s="281"/>
      <c r="Y8" s="281"/>
      <c r="Z8" s="281"/>
      <c r="AA8" s="281"/>
      <c r="AB8" s="281"/>
      <c r="AC8" s="281"/>
      <c r="AD8" s="281"/>
      <c r="AE8" s="281">
        <f>IF(AE$7&lt;37,SAP_Leadsheet!$G$18,IF(AE$7&lt;49,SAP_Leadsheet!$H$18,SAP_Leadsheet!$I$18))</f>
        <v>5.4648835230522823E-3</v>
      </c>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1"/>
      <c r="BD8" s="281"/>
      <c r="BE8" s="281"/>
      <c r="BF8" s="281"/>
      <c r="BG8" s="281"/>
      <c r="BH8" s="281"/>
      <c r="BI8" s="281"/>
      <c r="BJ8" s="281"/>
      <c r="BK8" s="281"/>
      <c r="BL8" s="281"/>
      <c r="BM8" s="281"/>
      <c r="BN8" s="281"/>
    </row>
    <row r="9" spans="1:242" ht="14" thickTop="1" x14ac:dyDescent="0.15"/>
    <row r="10" spans="1:242" x14ac:dyDescent="0.15">
      <c r="C10" s="23" t="s">
        <v>29</v>
      </c>
      <c r="D10" s="26" t="s">
        <v>350</v>
      </c>
      <c r="F10" s="26" t="s">
        <v>351</v>
      </c>
      <c r="G10" s="282">
        <v>1</v>
      </c>
      <c r="H10" s="282">
        <f>G10</f>
        <v>1</v>
      </c>
      <c r="I10" s="282">
        <f t="shared" ref="I10:BN10" si="4">H10</f>
        <v>1</v>
      </c>
      <c r="J10" s="282">
        <f t="shared" si="4"/>
        <v>1</v>
      </c>
      <c r="K10" s="282">
        <f t="shared" si="4"/>
        <v>1</v>
      </c>
      <c r="L10" s="282">
        <f t="shared" si="4"/>
        <v>1</v>
      </c>
      <c r="M10" s="282">
        <f t="shared" si="4"/>
        <v>1</v>
      </c>
      <c r="N10" s="282">
        <f t="shared" si="4"/>
        <v>1</v>
      </c>
      <c r="O10" s="282">
        <f t="shared" si="4"/>
        <v>1</v>
      </c>
      <c r="P10" s="282">
        <f t="shared" si="4"/>
        <v>1</v>
      </c>
      <c r="Q10" s="282">
        <f t="shared" si="4"/>
        <v>1</v>
      </c>
      <c r="R10" s="282">
        <f t="shared" si="4"/>
        <v>1</v>
      </c>
      <c r="S10" s="282">
        <f t="shared" si="4"/>
        <v>1</v>
      </c>
      <c r="T10" s="282">
        <f t="shared" si="4"/>
        <v>1</v>
      </c>
      <c r="U10" s="282">
        <f t="shared" si="4"/>
        <v>1</v>
      </c>
      <c r="V10" s="282">
        <f t="shared" si="4"/>
        <v>1</v>
      </c>
      <c r="W10" s="282">
        <f t="shared" si="4"/>
        <v>1</v>
      </c>
      <c r="X10" s="282">
        <f t="shared" si="4"/>
        <v>1</v>
      </c>
      <c r="Y10" s="282">
        <f t="shared" si="4"/>
        <v>1</v>
      </c>
      <c r="Z10" s="282">
        <f t="shared" si="4"/>
        <v>1</v>
      </c>
      <c r="AA10" s="282">
        <f t="shared" si="4"/>
        <v>1</v>
      </c>
      <c r="AB10" s="282">
        <f t="shared" si="4"/>
        <v>1</v>
      </c>
      <c r="AC10" s="282">
        <f t="shared" si="4"/>
        <v>1</v>
      </c>
      <c r="AD10" s="282">
        <f t="shared" si="4"/>
        <v>1</v>
      </c>
      <c r="AE10" s="282">
        <f t="shared" si="4"/>
        <v>1</v>
      </c>
      <c r="AF10" s="282">
        <f t="shared" si="4"/>
        <v>1</v>
      </c>
      <c r="AG10" s="282">
        <f t="shared" si="4"/>
        <v>1</v>
      </c>
      <c r="AH10" s="282">
        <f t="shared" si="4"/>
        <v>1</v>
      </c>
      <c r="AI10" s="282">
        <f t="shared" si="4"/>
        <v>1</v>
      </c>
      <c r="AJ10" s="282">
        <f t="shared" si="4"/>
        <v>1</v>
      </c>
      <c r="AK10" s="282">
        <f t="shared" si="4"/>
        <v>1</v>
      </c>
      <c r="AL10" s="282">
        <f t="shared" si="4"/>
        <v>1</v>
      </c>
      <c r="AM10" s="282">
        <f t="shared" si="4"/>
        <v>1</v>
      </c>
      <c r="AN10" s="282">
        <f t="shared" si="4"/>
        <v>1</v>
      </c>
      <c r="AO10" s="282">
        <f t="shared" si="4"/>
        <v>1</v>
      </c>
      <c r="AP10" s="282">
        <f t="shared" si="4"/>
        <v>1</v>
      </c>
      <c r="AQ10" s="282">
        <f t="shared" si="4"/>
        <v>1</v>
      </c>
      <c r="AR10" s="282">
        <f t="shared" si="4"/>
        <v>1</v>
      </c>
      <c r="AS10" s="282">
        <f t="shared" si="4"/>
        <v>1</v>
      </c>
      <c r="AT10" s="282">
        <f t="shared" si="4"/>
        <v>1</v>
      </c>
      <c r="AU10" s="282">
        <f t="shared" si="4"/>
        <v>1</v>
      </c>
      <c r="AV10" s="282">
        <f t="shared" si="4"/>
        <v>1</v>
      </c>
      <c r="AW10" s="282">
        <f t="shared" si="4"/>
        <v>1</v>
      </c>
      <c r="AX10" s="282">
        <f t="shared" si="4"/>
        <v>1</v>
      </c>
      <c r="AY10" s="282">
        <f t="shared" si="4"/>
        <v>1</v>
      </c>
      <c r="AZ10" s="282">
        <f t="shared" si="4"/>
        <v>1</v>
      </c>
      <c r="BA10" s="282">
        <f t="shared" si="4"/>
        <v>1</v>
      </c>
      <c r="BB10" s="282">
        <f t="shared" si="4"/>
        <v>1</v>
      </c>
      <c r="BC10" s="282">
        <f t="shared" si="4"/>
        <v>1</v>
      </c>
      <c r="BD10" s="282">
        <f t="shared" si="4"/>
        <v>1</v>
      </c>
      <c r="BE10" s="282">
        <f t="shared" si="4"/>
        <v>1</v>
      </c>
      <c r="BF10" s="282">
        <f t="shared" si="4"/>
        <v>1</v>
      </c>
      <c r="BG10" s="282">
        <f t="shared" si="4"/>
        <v>1</v>
      </c>
      <c r="BH10" s="282">
        <f t="shared" si="4"/>
        <v>1</v>
      </c>
      <c r="BI10" s="282">
        <f t="shared" si="4"/>
        <v>1</v>
      </c>
      <c r="BJ10" s="282">
        <f t="shared" si="4"/>
        <v>1</v>
      </c>
      <c r="BK10" s="282">
        <f t="shared" si="4"/>
        <v>1</v>
      </c>
      <c r="BL10" s="282">
        <f t="shared" si="4"/>
        <v>1</v>
      </c>
      <c r="BM10" s="282">
        <f t="shared" si="4"/>
        <v>1</v>
      </c>
      <c r="BN10" s="282">
        <f t="shared" si="4"/>
        <v>1</v>
      </c>
      <c r="BO10" s="282"/>
      <c r="BP10" s="282"/>
      <c r="BQ10" s="282"/>
      <c r="BR10" s="282"/>
      <c r="BS10" s="282"/>
      <c r="BT10" s="282"/>
      <c r="BU10" s="282"/>
      <c r="BV10" s="282"/>
      <c r="BW10" s="282"/>
      <c r="BX10" s="282"/>
      <c r="BY10" s="282"/>
      <c r="BZ10" s="282"/>
      <c r="CA10" s="198"/>
      <c r="CB10" s="198"/>
      <c r="CC10" s="198"/>
      <c r="CD10" s="198"/>
      <c r="CE10" s="198"/>
      <c r="CF10" s="198"/>
      <c r="CG10" s="198"/>
      <c r="CH10" s="198"/>
      <c r="CI10" s="198"/>
      <c r="CJ10" s="198"/>
      <c r="CK10" s="198"/>
      <c r="CL10" s="198"/>
    </row>
    <row r="11" spans="1:242" s="212" customFormat="1" x14ac:dyDescent="0.15">
      <c r="A11" s="283"/>
      <c r="B11" s="78"/>
      <c r="C11" s="78"/>
      <c r="D11" s="78" t="s">
        <v>352</v>
      </c>
      <c r="E11" s="78"/>
      <c r="F11" s="78" t="s">
        <v>351</v>
      </c>
      <c r="G11" s="284">
        <f>G10*SAP_Leadsheet!E17</f>
        <v>0.63924179697927397</v>
      </c>
      <c r="H11" s="284">
        <f ca="1">G11-H12</f>
        <v>0.62821158944413269</v>
      </c>
      <c r="I11" s="284">
        <f t="shared" ref="I11:BN11" ca="1" si="5">H11-I12</f>
        <v>0.61718138190899141</v>
      </c>
      <c r="J11" s="284">
        <f t="shared" ca="1" si="5"/>
        <v>0.60615117437385013</v>
      </c>
      <c r="K11" s="284">
        <f t="shared" ca="1" si="5"/>
        <v>0.59512096683870885</v>
      </c>
      <c r="L11" s="284">
        <f t="shared" ca="1" si="5"/>
        <v>0.58409075930356757</v>
      </c>
      <c r="M11" s="284">
        <f t="shared" ca="1" si="5"/>
        <v>0.5730605517684263</v>
      </c>
      <c r="N11" s="284">
        <f t="shared" ca="1" si="5"/>
        <v>0.56203034423328502</v>
      </c>
      <c r="O11" s="284">
        <f t="shared" ca="1" si="5"/>
        <v>0.55100013669814374</v>
      </c>
      <c r="P11" s="284">
        <f t="shared" ca="1" si="5"/>
        <v>0.53996992916300246</v>
      </c>
      <c r="Q11" s="284">
        <f t="shared" ca="1" si="5"/>
        <v>0.52893972162786118</v>
      </c>
      <c r="R11" s="284">
        <f t="shared" ca="1" si="5"/>
        <v>0.5179095140927199</v>
      </c>
      <c r="S11" s="284">
        <f t="shared" ca="1" si="5"/>
        <v>0.51103175232347153</v>
      </c>
      <c r="T11" s="284">
        <f t="shared" ca="1" si="5"/>
        <v>0.50415399055422316</v>
      </c>
      <c r="U11" s="284">
        <f t="shared" ca="1" si="5"/>
        <v>0.49727622878497479</v>
      </c>
      <c r="V11" s="284">
        <f t="shared" ca="1" si="5"/>
        <v>0.49039846701572642</v>
      </c>
      <c r="W11" s="284">
        <f t="shared" ca="1" si="5"/>
        <v>0.48352070524647806</v>
      </c>
      <c r="X11" s="284">
        <f t="shared" ca="1" si="5"/>
        <v>0.47664294347722969</v>
      </c>
      <c r="Y11" s="284">
        <f t="shared" ca="1" si="5"/>
        <v>0.46976518170798132</v>
      </c>
      <c r="Z11" s="284">
        <f t="shared" ca="1" si="5"/>
        <v>0.46288741993873295</v>
      </c>
      <c r="AA11" s="284">
        <f t="shared" ca="1" si="5"/>
        <v>0.45600965816948458</v>
      </c>
      <c r="AB11" s="284">
        <f t="shared" ca="1" si="5"/>
        <v>0.44913189640023621</v>
      </c>
      <c r="AC11" s="284">
        <f t="shared" ca="1" si="5"/>
        <v>0.44225413463098784</v>
      </c>
      <c r="AD11" s="284">
        <f t="shared" ca="1" si="5"/>
        <v>0.43537637286173947</v>
      </c>
      <c r="AE11" s="284">
        <f t="shared" ca="1" si="5"/>
        <v>0.42991148933868717</v>
      </c>
      <c r="AF11" s="284">
        <f t="shared" ca="1" si="5"/>
        <v>0.42444660581563487</v>
      </c>
      <c r="AG11" s="284">
        <f t="shared" ca="1" si="5"/>
        <v>0.41898172229258257</v>
      </c>
      <c r="AH11" s="284">
        <f t="shared" ca="1" si="5"/>
        <v>0.41351683876953027</v>
      </c>
      <c r="AI11" s="284">
        <f t="shared" ca="1" si="5"/>
        <v>0.40805195524647797</v>
      </c>
      <c r="AJ11" s="284">
        <f t="shared" ca="1" si="5"/>
        <v>0.40258707172342567</v>
      </c>
      <c r="AK11" s="284">
        <f ca="1">AJ11-AK12</f>
        <v>0.39712218820037337</v>
      </c>
      <c r="AL11" s="284">
        <f t="shared" ca="1" si="5"/>
        <v>0.39165730467732107</v>
      </c>
      <c r="AM11" s="284">
        <f t="shared" ca="1" si="5"/>
        <v>0.38619242115426877</v>
      </c>
      <c r="AN11" s="284">
        <f t="shared" ca="1" si="5"/>
        <v>0.38072753763121647</v>
      </c>
      <c r="AO11" s="284">
        <f ca="1">AN11-AO12</f>
        <v>0.37526265410816417</v>
      </c>
      <c r="AP11" s="284">
        <f t="shared" ca="1" si="5"/>
        <v>0.36979777058511187</v>
      </c>
      <c r="AQ11" s="284">
        <f t="shared" ca="1" si="5"/>
        <v>0.36551821876037788</v>
      </c>
      <c r="AR11" s="284">
        <f t="shared" ca="1" si="5"/>
        <v>0.36123866693564388</v>
      </c>
      <c r="AS11" s="284">
        <f t="shared" ca="1" si="5"/>
        <v>0.35695911511090989</v>
      </c>
      <c r="AT11" s="284">
        <f t="shared" ca="1" si="5"/>
        <v>0.35267956328617589</v>
      </c>
      <c r="AU11" s="284">
        <f t="shared" ca="1" si="5"/>
        <v>0.34840001146144189</v>
      </c>
      <c r="AV11" s="284">
        <f t="shared" ca="1" si="5"/>
        <v>0.3441204596367079</v>
      </c>
      <c r="AW11" s="284">
        <f t="shared" ca="1" si="5"/>
        <v>0.3398409078119739</v>
      </c>
      <c r="AX11" s="284">
        <f t="shared" ca="1" si="5"/>
        <v>0.33556135598723991</v>
      </c>
      <c r="AY11" s="284">
        <f t="shared" ca="1" si="5"/>
        <v>0.33128180416250591</v>
      </c>
      <c r="AZ11" s="284">
        <f t="shared" ca="1" si="5"/>
        <v>0.32700225233777191</v>
      </c>
      <c r="BA11" s="284">
        <f t="shared" ca="1" si="5"/>
        <v>0.32272270051303792</v>
      </c>
      <c r="BB11" s="284">
        <f t="shared" ca="1" si="5"/>
        <v>0.31844314868830392</v>
      </c>
      <c r="BC11" s="284">
        <f t="shared" ca="1" si="5"/>
        <v>0.31512525564116972</v>
      </c>
      <c r="BD11" s="284">
        <f t="shared" ca="1" si="5"/>
        <v>0.31180736259403552</v>
      </c>
      <c r="BE11" s="284">
        <f t="shared" ca="1" si="5"/>
        <v>0.30848946954690132</v>
      </c>
      <c r="BF11" s="284">
        <f t="shared" ca="1" si="5"/>
        <v>0.30517157649976712</v>
      </c>
      <c r="BG11" s="284">
        <f t="shared" ca="1" si="5"/>
        <v>0.30185368345263291</v>
      </c>
      <c r="BH11" s="284">
        <f t="shared" ca="1" si="5"/>
        <v>0.29853579040549871</v>
      </c>
      <c r="BI11" s="284">
        <f t="shared" ca="1" si="5"/>
        <v>0.29521789735836451</v>
      </c>
      <c r="BJ11" s="284">
        <f t="shared" ca="1" si="5"/>
        <v>0.29190000431123031</v>
      </c>
      <c r="BK11" s="284">
        <f t="shared" ca="1" si="5"/>
        <v>0.28858211126409611</v>
      </c>
      <c r="BL11" s="284">
        <f t="shared" ca="1" si="5"/>
        <v>0.28526421821696191</v>
      </c>
      <c r="BM11" s="284">
        <f t="shared" ca="1" si="5"/>
        <v>0.28194632516982771</v>
      </c>
      <c r="BN11" s="284">
        <f t="shared" ca="1" si="5"/>
        <v>0.2786284321226935</v>
      </c>
      <c r="BO11" s="284"/>
      <c r="BP11" s="284"/>
      <c r="BQ11" s="284"/>
      <c r="BR11" s="284"/>
      <c r="BS11" s="284"/>
      <c r="BT11" s="284"/>
      <c r="BU11" s="284"/>
      <c r="BV11" s="284"/>
      <c r="BW11" s="284"/>
      <c r="BX11" s="284"/>
      <c r="BY11" s="284"/>
      <c r="BZ11" s="284"/>
      <c r="CA11" s="285"/>
      <c r="CB11" s="285"/>
      <c r="CC11" s="285"/>
      <c r="CD11" s="285"/>
      <c r="CE11" s="285"/>
      <c r="CF11" s="285"/>
      <c r="CG11" s="285"/>
      <c r="CH11" s="285"/>
      <c r="CI11" s="285"/>
      <c r="CJ11" s="285"/>
      <c r="CK11" s="285"/>
      <c r="CL11" s="285"/>
    </row>
    <row r="12" spans="1:242" s="212" customFormat="1" x14ac:dyDescent="0.15">
      <c r="A12" s="283"/>
      <c r="B12" s="78"/>
      <c r="C12" s="78"/>
      <c r="D12" s="78" t="s">
        <v>187</v>
      </c>
      <c r="E12" s="78"/>
      <c r="F12" s="78" t="s">
        <v>353</v>
      </c>
      <c r="G12" s="284">
        <f ca="1">OFFSET(SAP_Leadsheet!$D$18,0,SAP_Spreadsheet!G6)</f>
        <v>1.1030207535141306E-2</v>
      </c>
      <c r="H12" s="284">
        <f ca="1">OFFSET(SAP_Leadsheet!$D$18,0,SAP_Spreadsheet!H6)</f>
        <v>1.1030207535141306E-2</v>
      </c>
      <c r="I12" s="284">
        <f ca="1">OFFSET(SAP_Leadsheet!$D$18,0,SAP_Spreadsheet!I6)</f>
        <v>1.1030207535141306E-2</v>
      </c>
      <c r="J12" s="284">
        <f ca="1">OFFSET(SAP_Leadsheet!$D$18,0,SAP_Spreadsheet!J6)</f>
        <v>1.1030207535141306E-2</v>
      </c>
      <c r="K12" s="284">
        <f ca="1">OFFSET(SAP_Leadsheet!$D$18,0,SAP_Spreadsheet!K6)</f>
        <v>1.1030207535141306E-2</v>
      </c>
      <c r="L12" s="284">
        <f ca="1">OFFSET(SAP_Leadsheet!$D$18,0,SAP_Spreadsheet!L6)</f>
        <v>1.1030207535141306E-2</v>
      </c>
      <c r="M12" s="284">
        <f ca="1">OFFSET(SAP_Leadsheet!$D$18,0,SAP_Spreadsheet!M6)</f>
        <v>1.1030207535141306E-2</v>
      </c>
      <c r="N12" s="284">
        <f ca="1">OFFSET(SAP_Leadsheet!$D$18,0,SAP_Spreadsheet!N6)</f>
        <v>1.1030207535141306E-2</v>
      </c>
      <c r="O12" s="284">
        <f ca="1">OFFSET(SAP_Leadsheet!$D$18,0,SAP_Spreadsheet!O6)</f>
        <v>1.1030207535141306E-2</v>
      </c>
      <c r="P12" s="284">
        <f ca="1">OFFSET(SAP_Leadsheet!$D$18,0,SAP_Spreadsheet!P6)</f>
        <v>1.1030207535141306E-2</v>
      </c>
      <c r="Q12" s="284">
        <f ca="1">OFFSET(SAP_Leadsheet!$D$18,0,SAP_Spreadsheet!Q6)</f>
        <v>1.1030207535141306E-2</v>
      </c>
      <c r="R12" s="284">
        <f ca="1">OFFSET(SAP_Leadsheet!$D$18,0,SAP_Spreadsheet!R6)</f>
        <v>1.1030207535141306E-2</v>
      </c>
      <c r="S12" s="284">
        <f ca="1">OFFSET(SAP_Leadsheet!$D$18,0,SAP_Spreadsheet!S6)</f>
        <v>6.8777617692483703E-3</v>
      </c>
      <c r="T12" s="284">
        <f ca="1">OFFSET(SAP_Leadsheet!$D$18,0,SAP_Spreadsheet!T6)</f>
        <v>6.8777617692483703E-3</v>
      </c>
      <c r="U12" s="284">
        <f ca="1">OFFSET(SAP_Leadsheet!$D$18,0,SAP_Spreadsheet!U6)</f>
        <v>6.8777617692483703E-3</v>
      </c>
      <c r="V12" s="284">
        <f ca="1">OFFSET(SAP_Leadsheet!$D$18,0,SAP_Spreadsheet!V6)</f>
        <v>6.8777617692483703E-3</v>
      </c>
      <c r="W12" s="284">
        <f ca="1">OFFSET(SAP_Leadsheet!$D$18,0,SAP_Spreadsheet!W6)</f>
        <v>6.8777617692483703E-3</v>
      </c>
      <c r="X12" s="284">
        <f ca="1">OFFSET(SAP_Leadsheet!$D$18,0,SAP_Spreadsheet!X6)</f>
        <v>6.8777617692483703E-3</v>
      </c>
      <c r="Y12" s="284">
        <f ca="1">OFFSET(SAP_Leadsheet!$D$18,0,SAP_Spreadsheet!Y6)</f>
        <v>6.8777617692483703E-3</v>
      </c>
      <c r="Z12" s="284">
        <f ca="1">OFFSET(SAP_Leadsheet!$D$18,0,SAP_Spreadsheet!Z6)</f>
        <v>6.8777617692483703E-3</v>
      </c>
      <c r="AA12" s="284">
        <f ca="1">OFFSET(SAP_Leadsheet!$D$18,0,SAP_Spreadsheet!AA6)</f>
        <v>6.8777617692483703E-3</v>
      </c>
      <c r="AB12" s="284">
        <f ca="1">OFFSET(SAP_Leadsheet!$D$18,0,SAP_Spreadsheet!AB6)</f>
        <v>6.8777617692483703E-3</v>
      </c>
      <c r="AC12" s="284">
        <f ca="1">OFFSET(SAP_Leadsheet!$D$18,0,SAP_Spreadsheet!AC6)</f>
        <v>6.8777617692483703E-3</v>
      </c>
      <c r="AD12" s="284">
        <f ca="1">OFFSET(SAP_Leadsheet!$D$18,0,SAP_Spreadsheet!AD6)</f>
        <v>6.8777617692483703E-3</v>
      </c>
      <c r="AE12" s="284">
        <f ca="1">OFFSET(SAP_Leadsheet!$D$18,0,SAP_Spreadsheet!AE6)</f>
        <v>5.4648835230522823E-3</v>
      </c>
      <c r="AF12" s="284">
        <f ca="1">OFFSET(SAP_Leadsheet!$D$18,0,SAP_Spreadsheet!AF6)</f>
        <v>5.4648835230522823E-3</v>
      </c>
      <c r="AG12" s="284">
        <f ca="1">OFFSET(SAP_Leadsheet!$D$18,0,SAP_Spreadsheet!AG6)</f>
        <v>5.4648835230522823E-3</v>
      </c>
      <c r="AH12" s="284">
        <f ca="1">OFFSET(SAP_Leadsheet!$D$18,0,SAP_Spreadsheet!AH6)</f>
        <v>5.4648835230522823E-3</v>
      </c>
      <c r="AI12" s="284">
        <f ca="1">OFFSET(SAP_Leadsheet!$D$18,0,SAP_Spreadsheet!AI6)</f>
        <v>5.4648835230522823E-3</v>
      </c>
      <c r="AJ12" s="284">
        <f ca="1">OFFSET(SAP_Leadsheet!$D$18,0,SAP_Spreadsheet!AJ6)</f>
        <v>5.4648835230522823E-3</v>
      </c>
      <c r="AK12" s="284">
        <f ca="1">OFFSET(SAP_Leadsheet!$D$18,0,SAP_Spreadsheet!AK6)</f>
        <v>5.4648835230522823E-3</v>
      </c>
      <c r="AL12" s="284">
        <f ca="1">OFFSET(SAP_Leadsheet!$D$18,0,SAP_Spreadsheet!AL6)</f>
        <v>5.4648835230522823E-3</v>
      </c>
      <c r="AM12" s="284">
        <f ca="1">OFFSET(SAP_Leadsheet!$D$18,0,SAP_Spreadsheet!AM6)</f>
        <v>5.4648835230522823E-3</v>
      </c>
      <c r="AN12" s="284">
        <f ca="1">OFFSET(SAP_Leadsheet!$D$18,0,SAP_Spreadsheet!AN6)</f>
        <v>5.4648835230522823E-3</v>
      </c>
      <c r="AO12" s="284">
        <f ca="1">OFFSET(SAP_Leadsheet!$D$18,0,SAP_Spreadsheet!AO6)</f>
        <v>5.4648835230522823E-3</v>
      </c>
      <c r="AP12" s="284">
        <f ca="1">OFFSET(SAP_Leadsheet!$D$18,0,SAP_Spreadsheet!AP6)</f>
        <v>5.4648835230522823E-3</v>
      </c>
      <c r="AQ12" s="284">
        <f ca="1">OFFSET(SAP_Leadsheet!$D$18,0,SAP_Spreadsheet!AQ6)</f>
        <v>4.2795518247340123E-3</v>
      </c>
      <c r="AR12" s="284">
        <f ca="1">OFFSET(SAP_Leadsheet!$D$18,0,SAP_Spreadsheet!AR6)</f>
        <v>4.2795518247340123E-3</v>
      </c>
      <c r="AS12" s="284">
        <f ca="1">OFFSET(SAP_Leadsheet!$D$18,0,SAP_Spreadsheet!AS6)</f>
        <v>4.2795518247340123E-3</v>
      </c>
      <c r="AT12" s="284">
        <f ca="1">OFFSET(SAP_Leadsheet!$D$18,0,SAP_Spreadsheet!AT6)</f>
        <v>4.2795518247340123E-3</v>
      </c>
      <c r="AU12" s="284">
        <f ca="1">OFFSET(SAP_Leadsheet!$D$18,0,SAP_Spreadsheet!AU6)</f>
        <v>4.2795518247340123E-3</v>
      </c>
      <c r="AV12" s="284">
        <f ca="1">OFFSET(SAP_Leadsheet!$D$18,0,SAP_Spreadsheet!AV6)</f>
        <v>4.2795518247340123E-3</v>
      </c>
      <c r="AW12" s="284">
        <f ca="1">OFFSET(SAP_Leadsheet!$D$18,0,SAP_Spreadsheet!AW6)</f>
        <v>4.2795518247340123E-3</v>
      </c>
      <c r="AX12" s="284">
        <f ca="1">OFFSET(SAP_Leadsheet!$D$18,0,SAP_Spreadsheet!AX6)</f>
        <v>4.2795518247340123E-3</v>
      </c>
      <c r="AY12" s="284">
        <f ca="1">OFFSET(SAP_Leadsheet!$D$18,0,SAP_Spreadsheet!AY6)</f>
        <v>4.2795518247340123E-3</v>
      </c>
      <c r="AZ12" s="284">
        <f ca="1">OFFSET(SAP_Leadsheet!$D$18,0,SAP_Spreadsheet!AZ6)</f>
        <v>4.2795518247340123E-3</v>
      </c>
      <c r="BA12" s="284">
        <f ca="1">OFFSET(SAP_Leadsheet!$D$18,0,SAP_Spreadsheet!BA6)</f>
        <v>4.2795518247340123E-3</v>
      </c>
      <c r="BB12" s="284">
        <f ca="1">OFFSET(SAP_Leadsheet!$D$18,0,SAP_Spreadsheet!BB6)</f>
        <v>4.2795518247340123E-3</v>
      </c>
      <c r="BC12" s="284">
        <f ca="1">OFFSET(SAP_Leadsheet!$D$18,0,SAP_Spreadsheet!BC6)</f>
        <v>3.3178930471341951E-3</v>
      </c>
      <c r="BD12" s="284">
        <f ca="1">OFFSET(SAP_Leadsheet!$D$18,0,SAP_Spreadsheet!BD6)</f>
        <v>3.3178930471341951E-3</v>
      </c>
      <c r="BE12" s="284">
        <f ca="1">OFFSET(SAP_Leadsheet!$D$18,0,SAP_Spreadsheet!BE6)</f>
        <v>3.3178930471341951E-3</v>
      </c>
      <c r="BF12" s="284">
        <f ca="1">OFFSET(SAP_Leadsheet!$D$18,0,SAP_Spreadsheet!BF6)</f>
        <v>3.3178930471341951E-3</v>
      </c>
      <c r="BG12" s="284">
        <f ca="1">OFFSET(SAP_Leadsheet!$D$18,0,SAP_Spreadsheet!BG6)</f>
        <v>3.3178930471341951E-3</v>
      </c>
      <c r="BH12" s="284">
        <f ca="1">OFFSET(SAP_Leadsheet!$D$18,0,SAP_Spreadsheet!BH6)</f>
        <v>3.3178930471341951E-3</v>
      </c>
      <c r="BI12" s="284">
        <f ca="1">OFFSET(SAP_Leadsheet!$D$18,0,SAP_Spreadsheet!BI6)</f>
        <v>3.3178930471341951E-3</v>
      </c>
      <c r="BJ12" s="284">
        <f ca="1">OFFSET(SAP_Leadsheet!$D$18,0,SAP_Spreadsheet!BJ6)</f>
        <v>3.3178930471341951E-3</v>
      </c>
      <c r="BK12" s="284">
        <f ca="1">OFFSET(SAP_Leadsheet!$D$18,0,SAP_Spreadsheet!BK6)</f>
        <v>3.3178930471341951E-3</v>
      </c>
      <c r="BL12" s="284">
        <f ca="1">OFFSET(SAP_Leadsheet!$D$18,0,SAP_Spreadsheet!BL6)</f>
        <v>3.3178930471341951E-3</v>
      </c>
      <c r="BM12" s="284">
        <f ca="1">OFFSET(SAP_Leadsheet!$D$18,0,SAP_Spreadsheet!BM6)</f>
        <v>3.3178930471341951E-3</v>
      </c>
      <c r="BN12" s="284">
        <f ca="1">OFFSET(SAP_Leadsheet!$D$18,0,SAP_Spreadsheet!BN6)</f>
        <v>3.3178930471341951E-3</v>
      </c>
      <c r="BO12" s="284"/>
      <c r="BP12" s="284"/>
      <c r="BQ12" s="284"/>
      <c r="BR12" s="284"/>
      <c r="BS12" s="284"/>
      <c r="BT12" s="284"/>
      <c r="BU12" s="284"/>
      <c r="BV12" s="284"/>
      <c r="BW12" s="284"/>
      <c r="BX12" s="284"/>
      <c r="BY12" s="284"/>
      <c r="BZ12" s="284"/>
      <c r="CA12" s="285"/>
      <c r="CB12" s="285"/>
      <c r="CC12" s="285"/>
      <c r="CD12" s="285"/>
      <c r="CE12" s="285"/>
      <c r="CF12" s="285"/>
      <c r="CG12" s="285"/>
      <c r="CH12" s="285"/>
      <c r="CI12" s="285"/>
      <c r="CJ12" s="285"/>
      <c r="CK12" s="285"/>
      <c r="CL12" s="285"/>
    </row>
    <row r="13" spans="1:242" x14ac:dyDescent="0.15">
      <c r="D13" s="180"/>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2"/>
      <c r="BW13" s="282"/>
      <c r="BX13" s="282"/>
      <c r="BY13" s="282"/>
      <c r="BZ13" s="282"/>
      <c r="CA13" s="198"/>
      <c r="CB13" s="198"/>
      <c r="CC13" s="198"/>
      <c r="CD13" s="198"/>
      <c r="CE13" s="198"/>
      <c r="CF13" s="198"/>
      <c r="CG13" s="198"/>
      <c r="CH13" s="198"/>
      <c r="CI13" s="198"/>
      <c r="CJ13" s="198"/>
      <c r="CK13" s="198"/>
      <c r="CL13" s="198"/>
    </row>
    <row r="14" spans="1:242" x14ac:dyDescent="0.15">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2"/>
      <c r="BD14" s="282"/>
      <c r="BE14" s="282"/>
      <c r="BF14" s="282"/>
      <c r="BG14" s="282"/>
      <c r="BH14" s="282"/>
      <c r="BI14" s="282"/>
      <c r="BJ14" s="282"/>
      <c r="BK14" s="282"/>
      <c r="BL14" s="282"/>
      <c r="BM14" s="282"/>
      <c r="BN14" s="282"/>
      <c r="BO14" s="282"/>
      <c r="BP14" s="282"/>
      <c r="BQ14" s="282"/>
      <c r="BR14" s="282"/>
      <c r="BS14" s="282"/>
      <c r="BT14" s="282"/>
      <c r="BU14" s="282"/>
      <c r="BV14" s="282"/>
      <c r="BW14" s="282"/>
      <c r="BX14" s="282"/>
      <c r="BY14" s="282"/>
      <c r="BZ14" s="282"/>
      <c r="CA14" s="158"/>
      <c r="CB14" s="158"/>
      <c r="CC14" s="158"/>
      <c r="CD14" s="158"/>
      <c r="CE14" s="158"/>
      <c r="CF14" s="158"/>
      <c r="CG14" s="158"/>
      <c r="CH14" s="158"/>
      <c r="CI14" s="158"/>
      <c r="CJ14" s="158"/>
      <c r="CK14" s="158"/>
      <c r="CL14" s="158"/>
    </row>
    <row r="15" spans="1:242" x14ac:dyDescent="0.15">
      <c r="C15" s="23" t="s">
        <v>354</v>
      </c>
      <c r="D15" s="26" t="s">
        <v>355</v>
      </c>
      <c r="F15" s="26" t="s">
        <v>356</v>
      </c>
      <c r="G15" s="282">
        <f ca="1">OFFSET(SAP_Leadsheet!$E$25,0,SAP_Spreadsheet!G6-1)</f>
        <v>1.0580627060031054</v>
      </c>
      <c r="H15" s="282">
        <f ca="1">OFFSET(SAP_Leadsheet!$E$25,0,SAP_Spreadsheet!H6-1)</f>
        <v>1.0580627060031054</v>
      </c>
      <c r="I15" s="282">
        <f ca="1">OFFSET(SAP_Leadsheet!$E$25,0,SAP_Spreadsheet!I6-1)</f>
        <v>1.0580627060031054</v>
      </c>
      <c r="J15" s="282">
        <f ca="1">OFFSET(SAP_Leadsheet!$E$25,0,SAP_Spreadsheet!J6-1)</f>
        <v>1.0580627060031054</v>
      </c>
      <c r="K15" s="282">
        <f ca="1">OFFSET(SAP_Leadsheet!$E$25,0,SAP_Spreadsheet!K6-1)</f>
        <v>1.0580627060031054</v>
      </c>
      <c r="L15" s="282">
        <f ca="1">OFFSET(SAP_Leadsheet!$E$25,0,SAP_Spreadsheet!L6-1)</f>
        <v>1.0580627060031054</v>
      </c>
      <c r="M15" s="282">
        <f ca="1">OFFSET(SAP_Leadsheet!$E$25,0,SAP_Spreadsheet!M6-1)</f>
        <v>1.0580627060031054</v>
      </c>
      <c r="N15" s="282">
        <f ca="1">OFFSET(SAP_Leadsheet!$E$25,0,SAP_Spreadsheet!N6-1)</f>
        <v>1.0580627060031054</v>
      </c>
      <c r="O15" s="282">
        <f ca="1">OFFSET(SAP_Leadsheet!$E$25,0,SAP_Spreadsheet!O6-1)</f>
        <v>1.0580627060031054</v>
      </c>
      <c r="P15" s="282">
        <f ca="1">OFFSET(SAP_Leadsheet!$E$25,0,SAP_Spreadsheet!P6-1)</f>
        <v>1.0580627060031054</v>
      </c>
      <c r="Q15" s="282">
        <f ca="1">OFFSET(SAP_Leadsheet!$E$25,0,SAP_Spreadsheet!Q6-1)</f>
        <v>1.0580627060031054</v>
      </c>
      <c r="R15" s="282">
        <f ca="1">OFFSET(SAP_Leadsheet!$E$25,0,SAP_Spreadsheet!R6-1)</f>
        <v>1.0580627060031054</v>
      </c>
      <c r="S15" s="282">
        <f ca="1">OFFSET(SAP_Leadsheet!$E$25,0,SAP_Spreadsheet!S6-1)</f>
        <v>1.0580627060031054</v>
      </c>
      <c r="T15" s="282">
        <f ca="1">OFFSET(SAP_Leadsheet!$E$25,0,SAP_Spreadsheet!T6-1)</f>
        <v>1.0580627060031054</v>
      </c>
      <c r="U15" s="282">
        <f ca="1">OFFSET(SAP_Leadsheet!$E$25,0,SAP_Spreadsheet!U6-1)</f>
        <v>1.0580627060031054</v>
      </c>
      <c r="V15" s="282">
        <f ca="1">OFFSET(SAP_Leadsheet!$E$25,0,SAP_Spreadsheet!V6-1)</f>
        <v>1.0580627060031054</v>
      </c>
      <c r="W15" s="282">
        <f ca="1">OFFSET(SAP_Leadsheet!$E$25,0,SAP_Spreadsheet!W6-1)</f>
        <v>1.0580627060031054</v>
      </c>
      <c r="X15" s="282">
        <f ca="1">OFFSET(SAP_Leadsheet!$E$25,0,SAP_Spreadsheet!X6-1)</f>
        <v>1.0580627060031054</v>
      </c>
      <c r="Y15" s="282">
        <f ca="1">OFFSET(SAP_Leadsheet!$E$25,0,SAP_Spreadsheet!Y6-1)</f>
        <v>1.0580627060031054</v>
      </c>
      <c r="Z15" s="282">
        <f ca="1">OFFSET(SAP_Leadsheet!$E$25,0,SAP_Spreadsheet!Z6-1)</f>
        <v>1.0580627060031054</v>
      </c>
      <c r="AA15" s="282">
        <f ca="1">OFFSET(SAP_Leadsheet!$E$25,0,SAP_Spreadsheet!AA6-1)</f>
        <v>1.0580627060031054</v>
      </c>
      <c r="AB15" s="282">
        <f ca="1">OFFSET(SAP_Leadsheet!$E$25,0,SAP_Spreadsheet!AB6-1)</f>
        <v>1.0580627060031054</v>
      </c>
      <c r="AC15" s="282">
        <f ca="1">OFFSET(SAP_Leadsheet!$E$25,0,SAP_Spreadsheet!AC6-1)</f>
        <v>1.0580627060031054</v>
      </c>
      <c r="AD15" s="282">
        <f ca="1">OFFSET(SAP_Leadsheet!$E$25,0,SAP_Spreadsheet!AD6-1)</f>
        <v>1.0580627060031054</v>
      </c>
      <c r="AE15" s="282">
        <f ca="1">OFFSET(SAP_Leadsheet!$E$25,0,SAP_Spreadsheet!AE6-1)</f>
        <v>1.0580627060031054</v>
      </c>
      <c r="AF15" s="282">
        <f ca="1">OFFSET(SAP_Leadsheet!$E$25,0,SAP_Spreadsheet!AF6-1)</f>
        <v>1.0580627060031054</v>
      </c>
      <c r="AG15" s="282">
        <f ca="1">OFFSET(SAP_Leadsheet!$E$25,0,SAP_Spreadsheet!AG6-1)</f>
        <v>1.0580627060031054</v>
      </c>
      <c r="AH15" s="282">
        <f ca="1">OFFSET(SAP_Leadsheet!$E$25,0,SAP_Spreadsheet!AH6-1)</f>
        <v>1.0580627060031054</v>
      </c>
      <c r="AI15" s="282">
        <f ca="1">OFFSET(SAP_Leadsheet!$E$25,0,SAP_Spreadsheet!AI6-1)</f>
        <v>1.0580627060031054</v>
      </c>
      <c r="AJ15" s="282">
        <f ca="1">OFFSET(SAP_Leadsheet!$E$25,0,SAP_Spreadsheet!AJ6-1)</f>
        <v>1.0580627060031054</v>
      </c>
      <c r="AK15" s="282">
        <f ca="1">OFFSET(SAP_Leadsheet!$E$25,0,SAP_Spreadsheet!AK6-1)</f>
        <v>1.0580627060031054</v>
      </c>
      <c r="AL15" s="282">
        <f ca="1">OFFSET(SAP_Leadsheet!$E$25,0,SAP_Spreadsheet!AL6-1)</f>
        <v>1.0580627060031054</v>
      </c>
      <c r="AM15" s="282">
        <f ca="1">OFFSET(SAP_Leadsheet!$E$25,0,SAP_Spreadsheet!AM6-1)</f>
        <v>1.0580627060031054</v>
      </c>
      <c r="AN15" s="282">
        <f ca="1">OFFSET(SAP_Leadsheet!$E$25,0,SAP_Spreadsheet!AN6-1)</f>
        <v>1.0580627060031054</v>
      </c>
      <c r="AO15" s="282">
        <f ca="1">OFFSET(SAP_Leadsheet!$E$25,0,SAP_Spreadsheet!AO6-1)</f>
        <v>1.0580627060031054</v>
      </c>
      <c r="AP15" s="282">
        <f ca="1">OFFSET(SAP_Leadsheet!$E$25,0,SAP_Spreadsheet!AP6-1)</f>
        <v>1.0580627060031054</v>
      </c>
      <c r="AQ15" s="282">
        <f ca="1">OFFSET(SAP_Leadsheet!$E$25,0,SAP_Spreadsheet!AQ6-1)</f>
        <v>1.0580627060031054</v>
      </c>
      <c r="AR15" s="282">
        <f ca="1">OFFSET(SAP_Leadsheet!$E$25,0,SAP_Spreadsheet!AR6-1)</f>
        <v>1.0580627060031054</v>
      </c>
      <c r="AS15" s="282">
        <f ca="1">OFFSET(SAP_Leadsheet!$E$25,0,SAP_Spreadsheet!AS6-1)</f>
        <v>1.0580627060031054</v>
      </c>
      <c r="AT15" s="282">
        <f ca="1">OFFSET(SAP_Leadsheet!$E$25,0,SAP_Spreadsheet!AT6-1)</f>
        <v>1.0580627060031054</v>
      </c>
      <c r="AU15" s="282">
        <f ca="1">OFFSET(SAP_Leadsheet!$E$25,0,SAP_Spreadsheet!AU6-1)</f>
        <v>1.0580627060031054</v>
      </c>
      <c r="AV15" s="282">
        <f ca="1">OFFSET(SAP_Leadsheet!$E$25,0,SAP_Spreadsheet!AV6-1)</f>
        <v>1.0580627060031054</v>
      </c>
      <c r="AW15" s="282">
        <f ca="1">OFFSET(SAP_Leadsheet!$E$25,0,SAP_Spreadsheet!AW6-1)</f>
        <v>1.0580627060031054</v>
      </c>
      <c r="AX15" s="282">
        <f ca="1">OFFSET(SAP_Leadsheet!$E$25,0,SAP_Spreadsheet!AX6-1)</f>
        <v>1.0580627060031054</v>
      </c>
      <c r="AY15" s="282">
        <f ca="1">OFFSET(SAP_Leadsheet!$E$25,0,SAP_Spreadsheet!AY6-1)</f>
        <v>1.0580627060031054</v>
      </c>
      <c r="AZ15" s="282">
        <f ca="1">OFFSET(SAP_Leadsheet!$E$25,0,SAP_Spreadsheet!AZ6-1)</f>
        <v>1.0580627060031054</v>
      </c>
      <c r="BA15" s="282">
        <f ca="1">OFFSET(SAP_Leadsheet!$E$25,0,SAP_Spreadsheet!BA6-1)</f>
        <v>1.0580627060031054</v>
      </c>
      <c r="BB15" s="282">
        <f ca="1">OFFSET(SAP_Leadsheet!$E$25,0,SAP_Spreadsheet!BB6-1)</f>
        <v>1.0580627060031054</v>
      </c>
      <c r="BC15" s="282">
        <f ca="1">OFFSET(SAP_Leadsheet!$E$25,0,SAP_Spreadsheet!BC6-1)</f>
        <v>1.0580627060031054</v>
      </c>
      <c r="BD15" s="282">
        <f ca="1">OFFSET(SAP_Leadsheet!$E$25,0,SAP_Spreadsheet!BD6-1)</f>
        <v>1.0580627060031054</v>
      </c>
      <c r="BE15" s="282">
        <f ca="1">OFFSET(SAP_Leadsheet!$E$25,0,SAP_Spreadsheet!BE6-1)</f>
        <v>1.0580627060031054</v>
      </c>
      <c r="BF15" s="282">
        <f ca="1">OFFSET(SAP_Leadsheet!$E$25,0,SAP_Spreadsheet!BF6-1)</f>
        <v>1.0580627060031054</v>
      </c>
      <c r="BG15" s="282">
        <f ca="1">OFFSET(SAP_Leadsheet!$E$25,0,SAP_Spreadsheet!BG6-1)</f>
        <v>1.0580627060031054</v>
      </c>
      <c r="BH15" s="282">
        <f ca="1">OFFSET(SAP_Leadsheet!$E$25,0,SAP_Spreadsheet!BH6-1)</f>
        <v>1.0580627060031054</v>
      </c>
      <c r="BI15" s="282">
        <f ca="1">OFFSET(SAP_Leadsheet!$E$25,0,SAP_Spreadsheet!BI6-1)</f>
        <v>1.0580627060031054</v>
      </c>
      <c r="BJ15" s="282">
        <f ca="1">OFFSET(SAP_Leadsheet!$E$25,0,SAP_Spreadsheet!BJ6-1)</f>
        <v>1.0580627060031054</v>
      </c>
      <c r="BK15" s="282">
        <f ca="1">OFFSET(SAP_Leadsheet!$E$25,0,SAP_Spreadsheet!BK6-1)</f>
        <v>1.0580627060031054</v>
      </c>
      <c r="BL15" s="282">
        <f ca="1">OFFSET(SAP_Leadsheet!$E$25,0,SAP_Spreadsheet!BL6-1)</f>
        <v>1.0580627060031054</v>
      </c>
      <c r="BM15" s="282">
        <f ca="1">OFFSET(SAP_Leadsheet!$E$25,0,SAP_Spreadsheet!BM6-1)</f>
        <v>1.0580627060031054</v>
      </c>
      <c r="BN15" s="282">
        <f ca="1">OFFSET(SAP_Leadsheet!$E$25,0,SAP_Spreadsheet!BN6-1)</f>
        <v>1.0580627060031054</v>
      </c>
      <c r="BO15" s="282"/>
      <c r="BP15" s="282"/>
      <c r="BQ15" s="282"/>
      <c r="BR15" s="282"/>
      <c r="BS15" s="282"/>
      <c r="BT15" s="282"/>
      <c r="BU15" s="282"/>
      <c r="BV15" s="282"/>
      <c r="BW15" s="282"/>
      <c r="BX15" s="282"/>
      <c r="BY15" s="282"/>
      <c r="BZ15" s="282"/>
      <c r="CA15" s="198"/>
      <c r="CB15" s="198"/>
      <c r="CC15" s="198"/>
      <c r="CD15" s="198"/>
      <c r="CE15" s="198"/>
      <c r="CF15" s="198"/>
      <c r="CG15" s="198"/>
      <c r="CH15" s="198"/>
      <c r="CI15" s="198"/>
      <c r="CJ15" s="198"/>
      <c r="CK15" s="198"/>
      <c r="CL15" s="198"/>
    </row>
    <row r="16" spans="1:242" x14ac:dyDescent="0.15">
      <c r="B16" s="23"/>
      <c r="D16" s="286"/>
      <c r="G16" s="282"/>
      <c r="H16" s="282"/>
      <c r="I16" s="282"/>
      <c r="J16" s="282"/>
      <c r="K16" s="282"/>
      <c r="L16" s="282"/>
      <c r="M16" s="282"/>
      <c r="N16" s="282"/>
      <c r="O16" s="282"/>
      <c r="P16" s="282"/>
      <c r="Q16" s="282"/>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2"/>
      <c r="BD16" s="282"/>
      <c r="BE16" s="282"/>
      <c r="BF16" s="282"/>
      <c r="BG16" s="282"/>
      <c r="BH16" s="282"/>
      <c r="BI16" s="282"/>
      <c r="BJ16" s="282"/>
      <c r="BK16" s="282"/>
      <c r="BL16" s="282"/>
      <c r="BM16" s="282"/>
      <c r="BN16" s="282"/>
      <c r="BO16" s="282"/>
      <c r="BP16" s="282"/>
      <c r="BQ16" s="282"/>
      <c r="BR16" s="282"/>
      <c r="BS16" s="282"/>
      <c r="BT16" s="282"/>
      <c r="BU16" s="282"/>
      <c r="BV16" s="282"/>
      <c r="BW16" s="282"/>
      <c r="BX16" s="282"/>
      <c r="BY16" s="282"/>
      <c r="BZ16" s="282"/>
      <c r="CA16" s="198"/>
      <c r="CB16" s="198"/>
      <c r="CC16" s="198"/>
      <c r="CD16" s="198"/>
      <c r="CE16" s="198"/>
      <c r="CF16" s="198"/>
      <c r="CG16" s="198"/>
      <c r="CH16" s="198"/>
      <c r="CI16" s="198"/>
      <c r="CJ16" s="198"/>
      <c r="CK16" s="198"/>
      <c r="CL16" s="198"/>
    </row>
    <row r="17" spans="1:90" x14ac:dyDescent="0.15">
      <c r="G17" s="287"/>
      <c r="H17" s="287"/>
      <c r="I17" s="287"/>
      <c r="J17" s="287"/>
      <c r="K17" s="287"/>
      <c r="L17" s="287"/>
      <c r="M17" s="287"/>
      <c r="N17" s="287"/>
      <c r="O17" s="287"/>
      <c r="P17" s="287"/>
      <c r="Q17" s="287"/>
      <c r="R17" s="287"/>
      <c r="S17" s="287"/>
      <c r="T17" s="287"/>
      <c r="U17" s="287"/>
      <c r="V17" s="287"/>
      <c r="W17" s="287"/>
      <c r="X17" s="287"/>
      <c r="Y17" s="287"/>
      <c r="Z17" s="287"/>
      <c r="AA17" s="287"/>
      <c r="AB17" s="287"/>
      <c r="AC17" s="287"/>
      <c r="AD17" s="287"/>
      <c r="AE17" s="287"/>
      <c r="AF17" s="287"/>
      <c r="AG17" s="287"/>
      <c r="AH17" s="287"/>
      <c r="AI17" s="287"/>
      <c r="AJ17" s="287"/>
      <c r="AK17" s="287"/>
      <c r="AL17" s="287"/>
      <c r="AM17" s="287"/>
      <c r="AN17" s="287"/>
      <c r="AO17" s="287"/>
      <c r="AP17" s="287"/>
      <c r="AQ17" s="287"/>
      <c r="AR17" s="287"/>
      <c r="AS17" s="287"/>
      <c r="AT17" s="287"/>
      <c r="AU17" s="287"/>
      <c r="AV17" s="287"/>
      <c r="AW17" s="287"/>
      <c r="AX17" s="287"/>
      <c r="AY17" s="287"/>
      <c r="AZ17" s="287"/>
      <c r="BA17" s="287"/>
      <c r="BB17" s="287"/>
      <c r="BC17" s="287"/>
      <c r="BD17" s="287"/>
      <c r="BE17" s="287"/>
      <c r="BF17" s="287"/>
      <c r="BG17" s="287"/>
      <c r="BH17" s="287"/>
      <c r="BI17" s="287"/>
      <c r="BJ17" s="287"/>
      <c r="BK17" s="287"/>
      <c r="BL17" s="287"/>
      <c r="BM17" s="287"/>
      <c r="BN17" s="287"/>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row>
    <row r="18" spans="1:90" ht="14" thickBot="1" x14ac:dyDescent="0.2">
      <c r="A18" s="279">
        <v>3</v>
      </c>
      <c r="B18" s="280" t="s">
        <v>357</v>
      </c>
      <c r="C18" s="281"/>
      <c r="D18" s="281"/>
      <c r="E18" s="281"/>
      <c r="F18" s="281"/>
      <c r="G18" s="281"/>
      <c r="H18" s="281"/>
      <c r="I18" s="281"/>
      <c r="J18" s="281"/>
      <c r="K18" s="281"/>
      <c r="L18" s="281"/>
      <c r="M18" s="281"/>
      <c r="N18" s="281"/>
      <c r="O18" s="281"/>
      <c r="P18" s="281"/>
      <c r="Q18" s="281"/>
      <c r="R18" s="281"/>
      <c r="S18" s="281"/>
      <c r="T18" s="281"/>
      <c r="U18" s="281"/>
      <c r="V18" s="281"/>
      <c r="W18" s="281"/>
      <c r="X18" s="281"/>
      <c r="Y18" s="281"/>
      <c r="Z18" s="281"/>
      <c r="AA18" s="281"/>
      <c r="AB18" s="281"/>
      <c r="AC18" s="281"/>
      <c r="AD18" s="281"/>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1"/>
      <c r="BP18" s="281"/>
      <c r="BQ18" s="281"/>
      <c r="BR18" s="281"/>
      <c r="BS18" s="281"/>
      <c r="BT18" s="281"/>
      <c r="BU18" s="281"/>
      <c r="BV18" s="281"/>
      <c r="BW18" s="281"/>
      <c r="BX18" s="281"/>
      <c r="BY18" s="281"/>
      <c r="BZ18" s="281"/>
      <c r="CA18" s="120"/>
      <c r="CB18" s="120"/>
      <c r="CC18" s="120"/>
      <c r="CD18" s="120"/>
      <c r="CE18" s="120"/>
      <c r="CF18" s="120"/>
      <c r="CG18" s="120"/>
      <c r="CH18" s="120"/>
      <c r="CI18" s="120"/>
      <c r="CJ18" s="120"/>
      <c r="CK18" s="120"/>
      <c r="CL18" s="120"/>
    </row>
    <row r="19" spans="1:90" ht="14" thickTop="1" x14ac:dyDescent="0.15">
      <c r="A19" s="89"/>
      <c r="B19" s="23"/>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c r="BY19" s="120"/>
      <c r="BZ19" s="120"/>
      <c r="CA19" s="120"/>
      <c r="CB19" s="120"/>
      <c r="CC19" s="120"/>
      <c r="CD19" s="120"/>
      <c r="CE19" s="120"/>
      <c r="CF19" s="120"/>
      <c r="CG19" s="120"/>
      <c r="CH19" s="120"/>
      <c r="CI19" s="120"/>
      <c r="CJ19" s="120"/>
      <c r="CK19" s="120"/>
      <c r="CL19" s="120"/>
    </row>
    <row r="20" spans="1:90" s="23" customFormat="1" x14ac:dyDescent="0.15">
      <c r="A20" s="89"/>
      <c r="B20" s="23" t="s">
        <v>358</v>
      </c>
      <c r="C20" s="23" t="s">
        <v>359</v>
      </c>
      <c r="D20" s="23" t="s">
        <v>360</v>
      </c>
      <c r="F20" s="23" t="s">
        <v>356</v>
      </c>
      <c r="G20" s="288">
        <v>0</v>
      </c>
      <c r="H20" s="288">
        <f ca="1">IF(H7&gt;SAP_Leadsheet!$E$21,0,G25)</f>
        <v>0.48759131966133229</v>
      </c>
      <c r="I20" s="288">
        <f ca="1">IF(I7&gt;SAP_Leadsheet!$E$21,0,H25)</f>
        <v>0.95111634244595678</v>
      </c>
      <c r="J20" s="288">
        <f ca="1">IF(J7&gt;SAP_Leadsheet!$E$21,0,I25)</f>
        <v>1.2742302973956015</v>
      </c>
      <c r="K20" s="288">
        <f ca="1">IF(K7&gt;SAP_Leadsheet!$E$21,0,J25)</f>
        <v>1.4791940615996144</v>
      </c>
      <c r="L20" s="288">
        <f ca="1">IF(L7&gt;SAP_Leadsheet!$E$21,0,K25)</f>
        <v>1.6143421000472311</v>
      </c>
      <c r="M20" s="288">
        <f ca="1">IF(M7&gt;SAP_Leadsheet!$E$21,0,L25)</f>
        <v>1.6764078715220558</v>
      </c>
      <c r="N20" s="288">
        <f ca="1">IF(N7&gt;SAP_Leadsheet!$E$21,0,M25)</f>
        <v>1.6860679635234033</v>
      </c>
      <c r="O20" s="288">
        <f ca="1">IF(O7&gt;SAP_Leadsheet!$E$21,0,N25)</f>
        <v>1.6677372492140088</v>
      </c>
      <c r="P20" s="288">
        <f ca="1">IF(P7&gt;SAP_Leadsheet!$E$21,0,O25)</f>
        <v>1.6377084361644596</v>
      </c>
      <c r="Q20" s="288">
        <f ca="1">IF(Q7&gt;SAP_Leadsheet!$E$21,0,P25)</f>
        <v>1.6094143599608777</v>
      </c>
      <c r="R20" s="288">
        <f ca="1">IF(R7&gt;SAP_Leadsheet!$E$21,0,Q25)</f>
        <v>1.5995648000543281</v>
      </c>
      <c r="S20" s="288">
        <f ca="1">IF(S7&gt;SAP_Leadsheet!$E$21,0,R25)</f>
        <v>1.6159896706421888</v>
      </c>
      <c r="T20" s="288">
        <f ca="1">IF(T7&gt;SAP_Leadsheet!$E$21,0,S25)</f>
        <v>1.6599590761282994</v>
      </c>
      <c r="U20" s="288">
        <f ca="1">IF(U7&gt;SAP_Leadsheet!$E$21,0,T25)</f>
        <v>1.7242013867778834</v>
      </c>
      <c r="V20" s="288">
        <f ca="1">IF(V7&gt;SAP_Leadsheet!$E$21,0,U25)</f>
        <v>1.7996723262491712</v>
      </c>
      <c r="W20" s="288">
        <f ca="1">IF(W7&gt;SAP_Leadsheet!$E$21,0,V25)</f>
        <v>1.8787012966942707</v>
      </c>
      <c r="X20" s="288">
        <f ca="1">IF(X7&gt;SAP_Leadsheet!$E$21,0,W25)</f>
        <v>1.9558199552000628</v>
      </c>
      <c r="Y20" s="288">
        <f ca="1">IF(Y7&gt;SAP_Leadsheet!$E$21,0,X25)</f>
        <v>2.0273414617891827</v>
      </c>
      <c r="Z20" s="288">
        <f ca="1">IF(Z7&gt;SAP_Leadsheet!$E$21,0,Y25)</f>
        <v>2.0913402441100706</v>
      </c>
      <c r="AA20" s="288">
        <f ca="1">IF(AA7&gt;SAP_Leadsheet!$E$21,0,Z25)</f>
        <v>2.1473995091060964</v>
      </c>
      <c r="AB20" s="288">
        <f ca="1">IF(AB7&gt;SAP_Leadsheet!$E$21,0,AA25)</f>
        <v>2.1943416492603371</v>
      </c>
      <c r="AC20" s="288">
        <f ca="1">IF(AC7&gt;SAP_Leadsheet!$E$21,0,AB25)</f>
        <v>2.2306541942898739</v>
      </c>
      <c r="AD20" s="288">
        <f ca="1">IF(AD7&gt;SAP_Leadsheet!$E$21,0,AC25)</f>
        <v>2.2600045650515828</v>
      </c>
      <c r="AE20" s="288">
        <f ca="1">IF(AE7&gt;SAP_Leadsheet!$E$21,0,AD25)</f>
        <v>2.2861803123211493</v>
      </c>
      <c r="AF20" s="288">
        <f ca="1">IF(AF7&gt;SAP_Leadsheet!$E$21,0,AE25)</f>
        <v>2.3127729116373694</v>
      </c>
      <c r="AG20" s="288">
        <f ca="1">IF(AG7&gt;SAP_Leadsheet!$E$21,0,AF25)</f>
        <v>2.3410167145367664</v>
      </c>
      <c r="AH20" s="288">
        <f ca="1">IF(AH7&gt;SAP_Leadsheet!$E$21,0,AG25)</f>
        <v>2.3710427157464347</v>
      </c>
      <c r="AI20" s="288">
        <f ca="1">IF(AI7&gt;SAP_Leadsheet!$E$21,0,AH25)</f>
        <v>2.4025697597490865</v>
      </c>
      <c r="AJ20" s="288">
        <f ca="1">IF(AJ7&gt;SAP_Leadsheet!$E$21,0,AI25)</f>
        <v>2.4352345565099465</v>
      </c>
      <c r="AK20" s="288">
        <f ca="1">IF(AK7&gt;SAP_Leadsheet!$E$21,0,AJ25)</f>
        <v>2.4685524985394642</v>
      </c>
      <c r="AL20" s="288">
        <f ca="1">IF(AL7&gt;SAP_Leadsheet!$E$21,0,AK25)</f>
        <v>2.5019361579077963</v>
      </c>
      <c r="AM20" s="288">
        <f ca="1">IF(AM7&gt;SAP_Leadsheet!$E$21,0,AL25)</f>
        <v>2.5346007545972733</v>
      </c>
      <c r="AN20" s="288">
        <f ca="1">IF(AN7&gt;SAP_Leadsheet!$E$21,0,AM25)</f>
        <v>2.5645706928577447</v>
      </c>
      <c r="AO20" s="288">
        <f ca="1">IF(AO7&gt;SAP_Leadsheet!$E$21,0,AN25)</f>
        <v>2.589672900064548</v>
      </c>
      <c r="AP20" s="288">
        <f ca="1">IF(AP7&gt;SAP_Leadsheet!$E$21,0,AO25)</f>
        <v>2.6110876945176904</v>
      </c>
      <c r="AQ20" s="288">
        <f ca="1">IF(AQ7&gt;SAP_Leadsheet!$E$21,0,AP25)</f>
        <v>2.6303778724196456</v>
      </c>
      <c r="AR20" s="288">
        <f ca="1">IF(AR7&gt;SAP_Leadsheet!$E$21,0,AQ25)</f>
        <v>2.6495404462011649</v>
      </c>
      <c r="AS20" s="288">
        <f ca="1">IF(AS7&gt;SAP_Leadsheet!$E$21,0,AR25)</f>
        <v>2.6691343565426546</v>
      </c>
      <c r="AT20" s="288">
        <f ca="1">IF(AT7&gt;SAP_Leadsheet!$E$21,0,AS25)</f>
        <v>2.6891723336155895</v>
      </c>
      <c r="AU20" s="288">
        <f ca="1">IF(AU7&gt;SAP_Leadsheet!$E$21,0,AT25)</f>
        <v>2.7095337504987334</v>
      </c>
      <c r="AV20" s="288">
        <f ca="1">IF(AV7&gt;SAP_Leadsheet!$E$21,0,AU25)</f>
        <v>2.730108561374248</v>
      </c>
      <c r="AW20" s="288">
        <f ca="1">IF(AW7&gt;SAP_Leadsheet!$E$21,0,AV25)</f>
        <v>2.7507413035598076</v>
      </c>
      <c r="AX20" s="288">
        <f ca="1">IF(AX7&gt;SAP_Leadsheet!$E$21,0,AW25)</f>
        <v>2.771276004121892</v>
      </c>
      <c r="AY20" s="288">
        <f ca="1">IF(AY7&gt;SAP_Leadsheet!$E$21,0,AX25)</f>
        <v>2.7915075764249631</v>
      </c>
      <c r="AZ20" s="288">
        <f ca="1">IF(AZ7&gt;SAP_Leadsheet!$E$21,0,AY25)</f>
        <v>2.810832864131366</v>
      </c>
      <c r="BA20" s="288">
        <f ca="1">IF(BA7&gt;SAP_Leadsheet!$E$21,0,AZ25)</f>
        <v>2.8285570416043186</v>
      </c>
      <c r="BB20" s="288">
        <f ca="1">IF(BB7&gt;SAP_Leadsheet!$E$21,0,BA25)</f>
        <v>2.8449930480976686</v>
      </c>
      <c r="BC20" s="288">
        <f ca="1">IF(BC7&gt;SAP_Leadsheet!$E$21,0,BB25)</f>
        <v>2.8605869117758895</v>
      </c>
      <c r="BD20" s="288">
        <f ca="1">IF(BD7&gt;SAP_Leadsheet!$E$21,0,BC25)</f>
        <v>2.8763917907184142</v>
      </c>
      <c r="BE20" s="288">
        <f ca="1">IF(BE7&gt;SAP_Leadsheet!$E$21,0,BD25)</f>
        <v>2.8925597358630846</v>
      </c>
      <c r="BF20" s="288">
        <f ca="1">IF(BF7&gt;SAP_Leadsheet!$E$21,0,BE25)</f>
        <v>2.908970962815272</v>
      </c>
      <c r="BG20" s="288">
        <f ca="1">IF(BG7&gt;SAP_Leadsheet!$E$21,0,BF25)</f>
        <v>2.9254851788729468</v>
      </c>
      <c r="BH20" s="288">
        <f ca="1">IF(BH7&gt;SAP_Leadsheet!$E$21,0,BG25)</f>
        <v>2.9420429522812066</v>
      </c>
      <c r="BI20" s="288">
        <f ca="1">IF(BI7&gt;SAP_Leadsheet!$E$21,0,BH25)</f>
        <v>2.9585938912937837</v>
      </c>
      <c r="BJ20" s="288">
        <f ca="1">IF(BJ7&gt;SAP_Leadsheet!$E$21,0,BI25)</f>
        <v>2.9750264223515694</v>
      </c>
      <c r="BK20" s="288">
        <f ca="1">IF(BK7&gt;SAP_Leadsheet!$E$21,0,BJ25)</f>
        <v>3.003719642917793</v>
      </c>
      <c r="BL20" s="288">
        <f ca="1">IF(BL7&gt;SAP_Leadsheet!$E$21,0,BK25)</f>
        <v>3.0999563592361894</v>
      </c>
      <c r="BM20" s="288">
        <f ca="1">IF(BM7&gt;SAP_Leadsheet!$E$21,0,BL25)</f>
        <v>3.1603298995173419</v>
      </c>
      <c r="BN20" s="288">
        <f ca="1">IF(BN7&gt;SAP_Leadsheet!$E$21,0,BM25)</f>
        <v>3.1736266375185496</v>
      </c>
      <c r="BO20" s="289"/>
      <c r="BP20" s="289"/>
      <c r="BQ20" s="289"/>
      <c r="BR20" s="289"/>
      <c r="BS20" s="289"/>
      <c r="BT20" s="289"/>
      <c r="BU20" s="289"/>
      <c r="BV20" s="289"/>
      <c r="BW20" s="289"/>
      <c r="BX20" s="289"/>
      <c r="BY20" s="289"/>
      <c r="BZ20" s="289"/>
      <c r="CA20" s="290"/>
      <c r="CB20" s="290"/>
      <c r="CC20" s="290"/>
      <c r="CD20" s="290"/>
      <c r="CE20" s="290"/>
      <c r="CF20" s="290"/>
      <c r="CG20" s="290"/>
      <c r="CH20" s="290"/>
      <c r="CI20" s="290"/>
      <c r="CJ20" s="290"/>
      <c r="CK20" s="290"/>
      <c r="CL20" s="290"/>
    </row>
    <row r="21" spans="1:90" s="292" customFormat="1" x14ac:dyDescent="0.15">
      <c r="A21" s="291"/>
      <c r="D21" s="26" t="s">
        <v>361</v>
      </c>
      <c r="F21" s="26" t="s">
        <v>356</v>
      </c>
      <c r="G21" s="293">
        <f ca="1">IF(G7&gt;SAP_Leadsheet!$E$21,0,G15*G11)</f>
        <v>0.67635790550217834</v>
      </c>
      <c r="H21" s="293">
        <f ca="1">IF(H7&gt;SAP_Leadsheet!$E$21,0,H15*H11)</f>
        <v>0.66468725426977093</v>
      </c>
      <c r="I21" s="293">
        <f ca="1">IF(I7&gt;SAP_Leadsheet!$E$21,0,I15*I11)</f>
        <v>0.65301660303736342</v>
      </c>
      <c r="J21" s="293">
        <f ca="1">IF(J7&gt;SAP_Leadsheet!$E$21,0,J15*J11)</f>
        <v>0.64134595180495602</v>
      </c>
      <c r="K21" s="293">
        <f ca="1">IF(K7&gt;SAP_Leadsheet!$E$21,0,K15*K11)</f>
        <v>0.62967530057254861</v>
      </c>
      <c r="L21" s="293">
        <f ca="1">IF(L7&gt;SAP_Leadsheet!$E$21,0,L15*L11)</f>
        <v>0.61800464934014121</v>
      </c>
      <c r="M21" s="293">
        <f ca="1">IF(M7&gt;SAP_Leadsheet!$E$21,0,M15*M11)</f>
        <v>0.60633399810773381</v>
      </c>
      <c r="N21" s="293">
        <f ca="1">IF(N7&gt;SAP_Leadsheet!$E$21,0,N15*N11)</f>
        <v>0.5946633468753264</v>
      </c>
      <c r="O21" s="293">
        <f ca="1">IF(O7&gt;SAP_Leadsheet!$E$21,0,O15*O11)</f>
        <v>0.58299269564291889</v>
      </c>
      <c r="P21" s="293">
        <f ca="1">IF(P7&gt;SAP_Leadsheet!$E$21,0,P15*P11)</f>
        <v>0.57132204441051149</v>
      </c>
      <c r="Q21" s="293">
        <f ca="1">IF(Q7&gt;SAP_Leadsheet!$E$21,0,Q15*Q11)</f>
        <v>0.55965139317810408</v>
      </c>
      <c r="R21" s="293">
        <f ca="1">IF(R7&gt;SAP_Leadsheet!$E$21,0,R15*R11)</f>
        <v>0.54798074194569668</v>
      </c>
      <c r="S21" s="293">
        <f ca="1">IF(S7&gt;SAP_Leadsheet!$E$21,0,S15*S11)</f>
        <v>0.54070363871688099</v>
      </c>
      <c r="T21" s="293">
        <f ca="1">IF(T7&gt;SAP_Leadsheet!$E$21,0,T15*T11)</f>
        <v>0.5334265354880654</v>
      </c>
      <c r="U21" s="293">
        <f ca="1">IF(U7&gt;SAP_Leadsheet!$E$21,0,U15*U11)</f>
        <v>0.52614943225924971</v>
      </c>
      <c r="V21" s="293">
        <f ca="1">IF(V7&gt;SAP_Leadsheet!$E$21,0,V15*V11)</f>
        <v>0.51887232903043412</v>
      </c>
      <c r="W21" s="293">
        <f ca="1">IF(W7&gt;SAP_Leadsheet!$E$21,0,W15*W11)</f>
        <v>0.51159522580161843</v>
      </c>
      <c r="X21" s="293">
        <f ca="1">IF(X7&gt;SAP_Leadsheet!$E$21,0,X15*X11)</f>
        <v>0.50431812257280284</v>
      </c>
      <c r="Y21" s="293">
        <f ca="1">IF(Y7&gt;SAP_Leadsheet!$E$21,0,Y15*Y11)</f>
        <v>0.4970410193439872</v>
      </c>
      <c r="Z21" s="293">
        <f ca="1">IF(Z7&gt;SAP_Leadsheet!$E$21,0,Z15*Z11)</f>
        <v>0.48976391611517156</v>
      </c>
      <c r="AA21" s="293">
        <f ca="1">IF(AA7&gt;SAP_Leadsheet!$E$21,0,AA15*AA11)</f>
        <v>0.48248681288635592</v>
      </c>
      <c r="AB21" s="293">
        <f ca="1">IF(AB7&gt;SAP_Leadsheet!$E$21,0,AB15*AB11)</f>
        <v>0.47520970965754028</v>
      </c>
      <c r="AC21" s="293">
        <f ca="1">IF(AC7&gt;SAP_Leadsheet!$E$21,0,AC15*AC11)</f>
        <v>0.46793260642872464</v>
      </c>
      <c r="AD21" s="293">
        <f ca="1">IF(AD7&gt;SAP_Leadsheet!$E$21,0,AD15*AD11)</f>
        <v>0.46065550319990906</v>
      </c>
      <c r="AE21" s="293">
        <f ca="1">IF(AE7&gt;SAP_Leadsheet!$E$21,0,AE15*AE11)</f>
        <v>0.45487331375151652</v>
      </c>
      <c r="AF21" s="293">
        <f ca="1">IF(AF7&gt;SAP_Leadsheet!$E$21,0,AF15*AF11)</f>
        <v>0.44909112430312403</v>
      </c>
      <c r="AG21" s="293">
        <f ca="1">IF(AG7&gt;SAP_Leadsheet!$E$21,0,AG15*AG11)</f>
        <v>0.44330893485473155</v>
      </c>
      <c r="AH21" s="293">
        <f ca="1">IF(AH7&gt;SAP_Leadsheet!$E$21,0,AH15*AH11)</f>
        <v>0.43752674540633901</v>
      </c>
      <c r="AI21" s="293">
        <f ca="1">IF(AI7&gt;SAP_Leadsheet!$E$21,0,AI15*AI11)</f>
        <v>0.43174455595794653</v>
      </c>
      <c r="AJ21" s="293">
        <f ca="1">IF(AJ7&gt;SAP_Leadsheet!$E$21,0,AJ15*AJ11)</f>
        <v>0.42596236650955405</v>
      </c>
      <c r="AK21" s="293">
        <f ca="1">IF(AK7&gt;SAP_Leadsheet!$E$21,0,AK15*AK11)</f>
        <v>0.42018017706116151</v>
      </c>
      <c r="AL21" s="293">
        <f ca="1">IF(AL7&gt;SAP_Leadsheet!$E$21,0,AL15*AL11)</f>
        <v>0.41439798761276903</v>
      </c>
      <c r="AM21" s="293">
        <f ca="1">IF(AM7&gt;SAP_Leadsheet!$E$21,0,AM15*AM11)</f>
        <v>0.40861579816437654</v>
      </c>
      <c r="AN21" s="293">
        <f ca="1">IF(AN7&gt;SAP_Leadsheet!$E$21,0,AN15*AN11)</f>
        <v>0.402833608715984</v>
      </c>
      <c r="AO21" s="293">
        <f ca="1">IF(AO7&gt;SAP_Leadsheet!$E$21,0,AO15*AO11)</f>
        <v>0.39705141926759152</v>
      </c>
      <c r="AP21" s="293">
        <f ca="1">IF(AP7&gt;SAP_Leadsheet!$E$21,0,AP15*AP11)</f>
        <v>0.39126922981919904</v>
      </c>
      <c r="AQ21" s="293">
        <f ca="1">IF(AQ7&gt;SAP_Leadsheet!$E$21,0,AQ15*AQ11)</f>
        <v>0.38674119563504045</v>
      </c>
      <c r="AR21" s="293">
        <f ca="1">IF(AR7&gt;SAP_Leadsheet!$E$21,0,AR15*AR11)</f>
        <v>0.38221316145088186</v>
      </c>
      <c r="AS21" s="293">
        <f ca="1">IF(AS7&gt;SAP_Leadsheet!$E$21,0,AS15*AS11)</f>
        <v>0.37768512726672332</v>
      </c>
      <c r="AT21" s="293">
        <f ca="1">IF(AT7&gt;SAP_Leadsheet!$E$21,0,AT15*AT11)</f>
        <v>0.37315709308256473</v>
      </c>
      <c r="AU21" s="293">
        <f ca="1">IF(AU7&gt;SAP_Leadsheet!$E$21,0,AU15*AU11)</f>
        <v>0.36862905889840614</v>
      </c>
      <c r="AV21" s="293">
        <f ca="1">IF(AV7&gt;SAP_Leadsheet!$E$21,0,AV15*AV11)</f>
        <v>0.36410102471424755</v>
      </c>
      <c r="AW21" s="293">
        <f ca="1">IF(AW7&gt;SAP_Leadsheet!$E$21,0,AW15*AW11)</f>
        <v>0.35957299053008895</v>
      </c>
      <c r="AX21" s="293">
        <f ca="1">IF(AX7&gt;SAP_Leadsheet!$E$21,0,AX15*AX11)</f>
        <v>0.35504495634593042</v>
      </c>
      <c r="AY21" s="293">
        <f ca="1">IF(AY7&gt;SAP_Leadsheet!$E$21,0,AY15*AY11)</f>
        <v>0.35051692216177183</v>
      </c>
      <c r="AZ21" s="293">
        <f ca="1">IF(AZ7&gt;SAP_Leadsheet!$E$21,0,AZ15*AZ11)</f>
        <v>0.34598888797761324</v>
      </c>
      <c r="BA21" s="293">
        <f ca="1">IF(BA7&gt;SAP_Leadsheet!$E$21,0,BA15*BA11)</f>
        <v>0.34146085379345464</v>
      </c>
      <c r="BB21" s="293">
        <f ca="1">IF(BB7&gt;SAP_Leadsheet!$E$21,0,BB15*BB11)</f>
        <v>0.33693281960929611</v>
      </c>
      <c r="BC21" s="293">
        <f ca="1">IF(BC7&gt;SAP_Leadsheet!$E$21,0,BC15*BC11)</f>
        <v>0.3334222807136164</v>
      </c>
      <c r="BD21" s="293">
        <f ca="1">IF(BD7&gt;SAP_Leadsheet!$E$21,0,BD15*BD11)</f>
        <v>0.3299117418179367</v>
      </c>
      <c r="BE21" s="293">
        <f ca="1">IF(BE7&gt;SAP_Leadsheet!$E$21,0,BE15*BE11)</f>
        <v>0.32640120292225699</v>
      </c>
      <c r="BF21" s="293">
        <f ca="1">IF(BF7&gt;SAP_Leadsheet!$E$21,0,BF15*BF11)</f>
        <v>0.32289066402657729</v>
      </c>
      <c r="BG21" s="293">
        <f ca="1">IF(BG7&gt;SAP_Leadsheet!$E$21,0,BG15*BG11)</f>
        <v>0.31938012513089759</v>
      </c>
      <c r="BH21" s="293">
        <f ca="1">IF(BH7&gt;SAP_Leadsheet!$E$21,0,BH15*BH11)</f>
        <v>0.31586958623521788</v>
      </c>
      <c r="BI21" s="293">
        <f ca="1">IF(BI7&gt;SAP_Leadsheet!$E$21,0,BI15*BI11)</f>
        <v>0.31235904733953818</v>
      </c>
      <c r="BJ21" s="293">
        <f ca="1">IF(BJ7&gt;SAP_Leadsheet!$E$21,0,BJ15*BJ11)</f>
        <v>0.30884850844385847</v>
      </c>
      <c r="BK21" s="293">
        <f ca="1">IF(BK7&gt;SAP_Leadsheet!$E$21,0,BK15*BK11)</f>
        <v>0.30533796954817877</v>
      </c>
      <c r="BL21" s="293">
        <f ca="1">IF(BL7&gt;SAP_Leadsheet!$E$21,0,BL15*BL11)</f>
        <v>0.30182743065249906</v>
      </c>
      <c r="BM21" s="293">
        <f ca="1">IF(BM7&gt;SAP_Leadsheet!$E$21,0,BM15*BM11)</f>
        <v>0.29831689175681936</v>
      </c>
      <c r="BN21" s="293">
        <f ca="1">IF(BN7&gt;SAP_Leadsheet!$E$21,0,BN15*BN11)</f>
        <v>0.29480635286113965</v>
      </c>
      <c r="BO21" s="289"/>
      <c r="BP21" s="289"/>
      <c r="BQ21" s="289"/>
      <c r="BR21" s="289"/>
      <c r="BS21" s="289"/>
      <c r="BT21" s="289"/>
      <c r="BU21" s="289"/>
      <c r="BV21" s="289"/>
      <c r="BW21" s="289"/>
      <c r="BX21" s="289"/>
      <c r="BY21" s="289"/>
      <c r="BZ21" s="289"/>
      <c r="CA21" s="198"/>
      <c r="CB21" s="198"/>
      <c r="CC21" s="198"/>
      <c r="CD21" s="198"/>
      <c r="CE21" s="198"/>
      <c r="CF21" s="198"/>
      <c r="CG21" s="198"/>
      <c r="CH21" s="198"/>
      <c r="CI21" s="198"/>
      <c r="CJ21" s="198"/>
      <c r="CK21" s="198"/>
      <c r="CL21" s="198"/>
    </row>
    <row r="22" spans="1:90" s="292" customFormat="1" x14ac:dyDescent="0.15">
      <c r="A22" s="291"/>
      <c r="D22" s="26" t="s">
        <v>362</v>
      </c>
      <c r="F22" s="26" t="s">
        <v>356</v>
      </c>
      <c r="G22" s="293">
        <f ca="1">-G29</f>
        <v>4.6116856556405579E-2</v>
      </c>
      <c r="H22" s="293">
        <f t="shared" ref="H22:BN22" ca="1" si="6">-H29</f>
        <v>9.1437960236373406E-2</v>
      </c>
      <c r="I22" s="293">
        <f t="shared" ca="1" si="6"/>
        <v>0.1359633110399035</v>
      </c>
      <c r="J22" s="293">
        <f t="shared" ca="1" si="6"/>
        <v>0.17910810229250812</v>
      </c>
      <c r="K22" s="293">
        <f t="shared" ca="1" si="6"/>
        <v>0.22146723159047954</v>
      </c>
      <c r="L22" s="293">
        <f t="shared" ca="1" si="6"/>
        <v>0.22297742201609916</v>
      </c>
      <c r="M22" s="293">
        <f t="shared" ca="1" si="6"/>
        <v>0.21892447502725557</v>
      </c>
      <c r="N22" s="293">
        <f t="shared" ca="1" si="6"/>
        <v>0.21487152803841203</v>
      </c>
      <c r="O22" s="293">
        <f t="shared" ca="1" si="6"/>
        <v>0.21081858104956852</v>
      </c>
      <c r="P22" s="293">
        <f t="shared" ca="1" si="6"/>
        <v>0.20676563406072496</v>
      </c>
      <c r="Q22" s="293">
        <f t="shared" ca="1" si="6"/>
        <v>0.20271268707188139</v>
      </c>
      <c r="R22" s="293">
        <f t="shared" ca="1" si="6"/>
        <v>0.19865974008303786</v>
      </c>
      <c r="S22" s="293">
        <f t="shared" ca="1" si="6"/>
        <v>0.19490636322031696</v>
      </c>
      <c r="T22" s="293">
        <f t="shared" ca="1" si="6"/>
        <v>0.19145255648371862</v>
      </c>
      <c r="U22" s="293">
        <f t="shared" ca="1" si="6"/>
        <v>0.18829831987324294</v>
      </c>
      <c r="V22" s="293">
        <f t="shared" ca="1" si="6"/>
        <v>0.18543985454780848</v>
      </c>
      <c r="W22" s="293">
        <f t="shared" ca="1" si="6"/>
        <v>0.18287716050741518</v>
      </c>
      <c r="X22" s="293">
        <f t="shared" ca="1" si="6"/>
        <v>0.18034999102634688</v>
      </c>
      <c r="Y22" s="293">
        <f t="shared" ca="1" si="6"/>
        <v>0.17782282154527856</v>
      </c>
      <c r="Z22" s="293">
        <f t="shared" ca="1" si="6"/>
        <v>0.17529565206421033</v>
      </c>
      <c r="AA22" s="293">
        <f t="shared" ca="1" si="6"/>
        <v>0.17276848258314204</v>
      </c>
      <c r="AB22" s="293">
        <f t="shared" ca="1" si="6"/>
        <v>0.17024131310207374</v>
      </c>
      <c r="AC22" s="293">
        <f t="shared" ca="1" si="6"/>
        <v>0.16771414362100545</v>
      </c>
      <c r="AD22" s="293">
        <f t="shared" ca="1" si="6"/>
        <v>0.16518697413993716</v>
      </c>
      <c r="AE22" s="293">
        <f t="shared" ca="1" si="6"/>
        <v>0.16276173401286201</v>
      </c>
      <c r="AF22" s="293">
        <f t="shared" ca="1" si="6"/>
        <v>0.16043842323977991</v>
      </c>
      <c r="AG22" s="293">
        <f t="shared" ca="1" si="6"/>
        <v>0.15821704182069102</v>
      </c>
      <c r="AH22" s="293">
        <f t="shared" ca="1" si="6"/>
        <v>0.15609629719207296</v>
      </c>
      <c r="AI22" s="293">
        <f t="shared" ca="1" si="6"/>
        <v>0.15407618935392589</v>
      </c>
      <c r="AJ22" s="293">
        <f t="shared" ca="1" si="6"/>
        <v>0.15206816882044355</v>
      </c>
      <c r="AK22" s="293">
        <f t="shared" ca="1" si="6"/>
        <v>0.15006014828696115</v>
      </c>
      <c r="AL22" s="293">
        <f t="shared" ca="1" si="6"/>
        <v>0.14805212775347881</v>
      </c>
      <c r="AM22" s="293">
        <f t="shared" ca="1" si="6"/>
        <v>0.14604410721999644</v>
      </c>
      <c r="AN22" s="293">
        <f t="shared" ca="1" si="6"/>
        <v>0.14403608668651408</v>
      </c>
      <c r="AO22" s="293">
        <f t="shared" ca="1" si="6"/>
        <v>0.14202806615303173</v>
      </c>
      <c r="AP22" s="293">
        <f t="shared" ca="1" si="6"/>
        <v>0.14002004561954934</v>
      </c>
      <c r="AQ22" s="293">
        <f t="shared" ca="1" si="6"/>
        <v>0.13809753853678539</v>
      </c>
      <c r="AR22" s="293">
        <f t="shared" ca="1" si="6"/>
        <v>0.13626054490473977</v>
      </c>
      <c r="AS22" s="293">
        <f t="shared" ca="1" si="6"/>
        <v>0.13450906472341245</v>
      </c>
      <c r="AT22" s="293">
        <f t="shared" ca="1" si="6"/>
        <v>0.13284201359892955</v>
      </c>
      <c r="AU22" s="293">
        <f t="shared" ca="1" si="6"/>
        <v>0.13125939153129101</v>
      </c>
      <c r="AV22" s="293">
        <f t="shared" ca="1" si="6"/>
        <v>0.12968691008645902</v>
      </c>
      <c r="AW22" s="293">
        <f t="shared" ca="1" si="6"/>
        <v>0.128114428641627</v>
      </c>
      <c r="AX22" s="293">
        <f t="shared" ca="1" si="6"/>
        <v>0.12654194719679504</v>
      </c>
      <c r="AY22" s="293">
        <f t="shared" ca="1" si="6"/>
        <v>0.12496946575196305</v>
      </c>
      <c r="AZ22" s="293">
        <f t="shared" ca="1" si="6"/>
        <v>0.12339698430713109</v>
      </c>
      <c r="BA22" s="293">
        <f t="shared" ca="1" si="6"/>
        <v>0.12182450286229911</v>
      </c>
      <c r="BB22" s="293">
        <f t="shared" ca="1" si="6"/>
        <v>0.12025202141746712</v>
      </c>
      <c r="BC22" s="293">
        <f t="shared" ca="1" si="6"/>
        <v>0.11874891697537862</v>
      </c>
      <c r="BD22" s="293">
        <f t="shared" ca="1" si="6"/>
        <v>0.11731518953603359</v>
      </c>
      <c r="BE22" s="293">
        <f t="shared" ca="1" si="6"/>
        <v>0.11595083909943206</v>
      </c>
      <c r="BF22" s="293">
        <f t="shared" ca="1" si="6"/>
        <v>0.11465498589758263</v>
      </c>
      <c r="BG22" s="293">
        <f t="shared" ca="1" si="6"/>
        <v>0.11342762993048533</v>
      </c>
      <c r="BH22" s="293">
        <f t="shared" ca="1" si="6"/>
        <v>0.11220850104357674</v>
      </c>
      <c r="BI22" s="293">
        <f t="shared" ca="1" si="6"/>
        <v>0.11098937215666815</v>
      </c>
      <c r="BJ22" s="293">
        <f t="shared" ca="1" si="6"/>
        <v>0.1072730116128649</v>
      </c>
      <c r="BK22" s="293">
        <f t="shared" ca="1" si="6"/>
        <v>8.5498695084601214E-2</v>
      </c>
      <c r="BL22" s="293">
        <f t="shared" ca="1" si="6"/>
        <v>6.3960706143862095E-2</v>
      </c>
      <c r="BM22" s="293">
        <f t="shared" ca="1" si="6"/>
        <v>4.240110781971456E-2</v>
      </c>
      <c r="BN22" s="293">
        <f t="shared" ca="1" si="6"/>
        <v>2.1080872438427194E-2</v>
      </c>
      <c r="BO22" s="289"/>
      <c r="BP22" s="289"/>
      <c r="BQ22" s="289"/>
      <c r="BR22" s="289"/>
      <c r="BS22" s="289"/>
      <c r="BT22" s="289"/>
      <c r="BU22" s="289"/>
      <c r="BV22" s="289"/>
      <c r="BW22" s="289"/>
      <c r="BX22" s="289"/>
      <c r="BY22" s="289"/>
      <c r="BZ22" s="289"/>
      <c r="CA22" s="198"/>
      <c r="CB22" s="198"/>
      <c r="CC22" s="198"/>
      <c r="CD22" s="198"/>
      <c r="CE22" s="198"/>
      <c r="CF22" s="198"/>
      <c r="CG22" s="198"/>
      <c r="CH22" s="198"/>
      <c r="CI22" s="198"/>
      <c r="CJ22" s="198"/>
      <c r="CK22" s="198"/>
      <c r="CL22" s="198"/>
    </row>
    <row r="23" spans="1:90" s="292" customFormat="1" x14ac:dyDescent="0.15">
      <c r="A23" s="291"/>
      <c r="D23" s="26" t="s">
        <v>363</v>
      </c>
      <c r="F23" s="26" t="s">
        <v>356</v>
      </c>
      <c r="G23" s="293">
        <f ca="1">-G28</f>
        <v>-0.23488344239725167</v>
      </c>
      <c r="H23" s="293">
        <f t="shared" ref="H23:BN23" ca="1" si="7">-H28</f>
        <v>-0.23083049540840811</v>
      </c>
      <c r="I23" s="293">
        <f ca="1">-I28</f>
        <v>-0.22677754841956455</v>
      </c>
      <c r="J23" s="293">
        <f t="shared" ca="1" si="7"/>
        <v>-0.22272460143072101</v>
      </c>
      <c r="K23" s="293">
        <f t="shared" ca="1" si="7"/>
        <v>-0.21867165444187747</v>
      </c>
      <c r="L23" s="293">
        <f t="shared" ca="1" si="7"/>
        <v>-0.21461870745303391</v>
      </c>
      <c r="M23" s="293">
        <f t="shared" ca="1" si="7"/>
        <v>-0.21056576046419037</v>
      </c>
      <c r="N23" s="293">
        <f t="shared" ca="1" si="7"/>
        <v>-0.20651281347534683</v>
      </c>
      <c r="O23" s="293">
        <f t="shared" ca="1" si="7"/>
        <v>-0.20245986648650327</v>
      </c>
      <c r="P23" s="293">
        <f t="shared" ca="1" si="7"/>
        <v>-0.19840691949765971</v>
      </c>
      <c r="Q23" s="293">
        <f t="shared" ca="1" si="7"/>
        <v>-0.19435397250881617</v>
      </c>
      <c r="R23" s="293">
        <f t="shared" ca="1" si="7"/>
        <v>-0.19030102551997263</v>
      </c>
      <c r="S23" s="293">
        <f t="shared" ca="1" si="7"/>
        <v>-0.18777385603890431</v>
      </c>
      <c r="T23" s="293">
        <f t="shared" ca="1" si="7"/>
        <v>-0.18524668655783605</v>
      </c>
      <c r="U23" s="293">
        <f t="shared" ca="1" si="7"/>
        <v>-0.18271951707676776</v>
      </c>
      <c r="V23" s="293">
        <f t="shared" ca="1" si="7"/>
        <v>-0.18019234759569946</v>
      </c>
      <c r="W23" s="293">
        <f t="shared" ca="1" si="7"/>
        <v>-0.1776651781146312</v>
      </c>
      <c r="X23" s="293">
        <f t="shared" ca="1" si="7"/>
        <v>-0.17513800863356291</v>
      </c>
      <c r="Y23" s="293">
        <f t="shared" ca="1" si="7"/>
        <v>-0.17261083915249462</v>
      </c>
      <c r="Z23" s="293">
        <f t="shared" ca="1" si="7"/>
        <v>-0.17008366967142635</v>
      </c>
      <c r="AA23" s="293">
        <f t="shared" ca="1" si="7"/>
        <v>-0.16755650019035806</v>
      </c>
      <c r="AB23" s="293">
        <f t="shared" ca="1" si="7"/>
        <v>-0.16502933070928977</v>
      </c>
      <c r="AC23" s="293">
        <f t="shared" ca="1" si="7"/>
        <v>-0.16250216122822148</v>
      </c>
      <c r="AD23" s="293">
        <f t="shared" ca="1" si="7"/>
        <v>-0.15997499174715321</v>
      </c>
      <c r="AE23" s="293">
        <f t="shared" ca="1" si="7"/>
        <v>-0.15796697121367084</v>
      </c>
      <c r="AF23" s="293">
        <f t="shared" ca="1" si="7"/>
        <v>-0.1559589506801885</v>
      </c>
      <c r="AG23" s="293">
        <f t="shared" ca="1" si="7"/>
        <v>-0.15395093014670613</v>
      </c>
      <c r="AH23" s="293">
        <f t="shared" ca="1" si="7"/>
        <v>-0.15194290961322376</v>
      </c>
      <c r="AI23" s="293">
        <f t="shared" ca="1" si="7"/>
        <v>-0.14993488907974142</v>
      </c>
      <c r="AJ23" s="293">
        <f t="shared" ca="1" si="7"/>
        <v>-0.14792686854625905</v>
      </c>
      <c r="AK23" s="293">
        <f t="shared" ca="1" si="7"/>
        <v>-0.14591884801277669</v>
      </c>
      <c r="AL23" s="293">
        <f t="shared" ca="1" si="7"/>
        <v>-0.14391082747929432</v>
      </c>
      <c r="AM23" s="293">
        <f t="shared" ca="1" si="7"/>
        <v>-0.14190280694581198</v>
      </c>
      <c r="AN23" s="293">
        <f t="shared" ca="1" si="7"/>
        <v>-0.13989478641232958</v>
      </c>
      <c r="AO23" s="293">
        <f t="shared" ca="1" si="7"/>
        <v>-0.13788676587884724</v>
      </c>
      <c r="AP23" s="293">
        <f t="shared" ca="1" si="7"/>
        <v>-0.1358787453453649</v>
      </c>
      <c r="AQ23" s="293">
        <f t="shared" ca="1" si="7"/>
        <v>-0.13430626390053291</v>
      </c>
      <c r="AR23" s="293">
        <f t="shared" ca="1" si="7"/>
        <v>-0.13273378245570092</v>
      </c>
      <c r="AS23" s="293">
        <f t="shared" ca="1" si="7"/>
        <v>-0.13116130101086895</v>
      </c>
      <c r="AT23" s="293">
        <f t="shared" ca="1" si="7"/>
        <v>-0.12958881956603696</v>
      </c>
      <c r="AU23" s="293">
        <f t="shared" ca="1" si="7"/>
        <v>-0.128016338121205</v>
      </c>
      <c r="AV23" s="293">
        <f t="shared" ca="1" si="7"/>
        <v>-0.12644385667637301</v>
      </c>
      <c r="AW23" s="293">
        <f t="shared" ca="1" si="7"/>
        <v>-0.12487137523154102</v>
      </c>
      <c r="AX23" s="293">
        <f t="shared" ca="1" si="7"/>
        <v>-0.12329889378670904</v>
      </c>
      <c r="AY23" s="293">
        <f t="shared" ca="1" si="7"/>
        <v>-0.12172641234187705</v>
      </c>
      <c r="AZ23" s="293">
        <f t="shared" ca="1" si="7"/>
        <v>-0.12015393089704507</v>
      </c>
      <c r="BA23" s="293">
        <f t="shared" ca="1" si="7"/>
        <v>-0.11858144945221309</v>
      </c>
      <c r="BB23" s="293">
        <f t="shared" ca="1" si="7"/>
        <v>-0.11700896800738111</v>
      </c>
      <c r="BC23" s="293">
        <f t="shared" ca="1" si="7"/>
        <v>-0.11578983912047253</v>
      </c>
      <c r="BD23" s="293">
        <f t="shared" ca="1" si="7"/>
        <v>-0.11457071023356394</v>
      </c>
      <c r="BE23" s="293">
        <f t="shared" ca="1" si="7"/>
        <v>-0.11335158134665535</v>
      </c>
      <c r="BF23" s="293">
        <f t="shared" ca="1" si="7"/>
        <v>-0.11213245245974676</v>
      </c>
      <c r="BG23" s="293">
        <f t="shared" ca="1" si="7"/>
        <v>-0.11091332357283817</v>
      </c>
      <c r="BH23" s="293">
        <f t="shared" ca="1" si="7"/>
        <v>-0.10969419468592959</v>
      </c>
      <c r="BI23" s="293">
        <f t="shared" ca="1" si="7"/>
        <v>-0.108475065799021</v>
      </c>
      <c r="BJ23" s="293">
        <f t="shared" ca="1" si="7"/>
        <v>-9.2272546970744357E-2</v>
      </c>
      <c r="BK23" s="293">
        <f t="shared" ca="1" si="7"/>
        <v>-7.9202304481258321E-4</v>
      </c>
      <c r="BL23" s="293">
        <f t="shared" ca="1" si="7"/>
        <v>-7.829169788057792E-4</v>
      </c>
      <c r="BM23" s="293">
        <f t="shared" si="7"/>
        <v>0</v>
      </c>
      <c r="BN23" s="293">
        <f t="shared" si="7"/>
        <v>0</v>
      </c>
      <c r="BO23" s="289"/>
      <c r="BP23" s="289"/>
      <c r="BQ23" s="289"/>
      <c r="BR23" s="289"/>
      <c r="BS23" s="289"/>
      <c r="BT23" s="289"/>
      <c r="BU23" s="289"/>
      <c r="BV23" s="289"/>
      <c r="BW23" s="289"/>
      <c r="BX23" s="289"/>
      <c r="BY23" s="289"/>
      <c r="BZ23" s="289"/>
      <c r="CA23" s="198"/>
      <c r="CB23" s="198"/>
      <c r="CC23" s="198"/>
      <c r="CD23" s="198"/>
      <c r="CE23" s="198"/>
      <c r="CF23" s="198"/>
      <c r="CG23" s="198"/>
      <c r="CH23" s="198"/>
      <c r="CI23" s="198"/>
      <c r="CJ23" s="198"/>
      <c r="CK23" s="198"/>
      <c r="CL23" s="198"/>
    </row>
    <row r="24" spans="1:90" x14ac:dyDescent="0.15">
      <c r="A24" s="294"/>
      <c r="C24" s="295"/>
      <c r="D24" s="26" t="s">
        <v>364</v>
      </c>
      <c r="F24" s="26" t="s">
        <v>356</v>
      </c>
      <c r="G24" s="293"/>
      <c r="H24" s="293" cm="1">
        <f t="array" aca="1" ref="H24" ca="1">IF(H7&gt;SAP_Leadsheet!$E$21,0,-G632*INDEX(SAP_Leadsheet!$E$28:$I$28,1,G6))</f>
        <v>-6.1769696313111522E-2</v>
      </c>
      <c r="I24" s="293" cm="1">
        <f t="array" aca="1" ref="I24" ca="1">IF(I7&gt;SAP_Leadsheet!$E$21,0,-H632*INDEX(SAP_Leadsheet!$E$28:$I$28,1,H6))</f>
        <v>-0.23908841070805778</v>
      </c>
      <c r="J24" s="293" cm="1">
        <f t="array" aca="1" ref="J24" ca="1">IF(J7&gt;SAP_Leadsheet!$E$21,0,-I632*INDEX(SAP_Leadsheet!$E$28:$I$28,1,I6))</f>
        <v>-0.3927656884627303</v>
      </c>
      <c r="K24" s="293" cm="1">
        <f t="array" aca="1" ref="K24" ca="1">IF(K7&gt;SAP_Leadsheet!$E$21,0,-J632*INDEX(SAP_Leadsheet!$E$28:$I$28,1,J6))</f>
        <v>-0.49732283927353371</v>
      </c>
      <c r="L24" s="293" cm="1">
        <f t="array" aca="1" ref="L24" ca="1">IF(L7&gt;SAP_Leadsheet!$E$21,0,-K632*INDEX(SAP_Leadsheet!$E$28:$I$28,1,K6))</f>
        <v>-0.56429759242838151</v>
      </c>
      <c r="M24" s="293" cm="1">
        <f t="array" aca="1" ref="M24" ca="1">IF(M7&gt;SAP_Leadsheet!$E$21,0,-L632*INDEX(SAP_Leadsheet!$E$28:$I$28,1,L6))</f>
        <v>-0.60503262066945185</v>
      </c>
      <c r="N24" s="293" cm="1">
        <f t="array" aca="1" ref="N24" ca="1">IF(N7&gt;SAP_Leadsheet!$E$21,0,-M632*INDEX(SAP_Leadsheet!$E$28:$I$28,1,M6))</f>
        <v>-0.62135277574778625</v>
      </c>
      <c r="O24" s="293" cm="1">
        <f t="array" aca="1" ref="O24" ca="1">IF(O7&gt;SAP_Leadsheet!$E$21,0,-N632*INDEX(SAP_Leadsheet!$E$28:$I$28,1,N6))</f>
        <v>-0.62138022325553333</v>
      </c>
      <c r="P24" s="293" cm="1">
        <f t="array" aca="1" ref="P24" ca="1">IF(P7&gt;SAP_Leadsheet!$E$21,0,-O632*INDEX(SAP_Leadsheet!$E$28:$I$28,1,O6))</f>
        <v>-0.607974835177159</v>
      </c>
      <c r="Q24" s="293" cm="1">
        <f t="array" aca="1" ref="Q24" ca="1">IF(Q7&gt;SAP_Leadsheet!$E$21,0,-P632*INDEX(SAP_Leadsheet!$E$28:$I$28,1,P6))</f>
        <v>-0.57785966764771901</v>
      </c>
      <c r="R24" s="293" cm="1">
        <f t="array" aca="1" ref="R24" ca="1">IF(R7&gt;SAP_Leadsheet!$E$21,0,-Q632*INDEX(SAP_Leadsheet!$E$28:$I$28,1,Q6))</f>
        <v>-0.53991458592090102</v>
      </c>
      <c r="S24" s="293" cm="1">
        <f t="array" aca="1" ref="S24" ca="1">IF(S7&gt;SAP_Leadsheet!$E$21,0,-R632*INDEX(SAP_Leadsheet!$E$28:$I$28,1,R6))</f>
        <v>-0.50386674041218305</v>
      </c>
      <c r="T24" s="293" cm="1">
        <f t="array" aca="1" ref="T24" ca="1">IF(T7&gt;SAP_Leadsheet!$E$21,0,-S632*INDEX(SAP_Leadsheet!$E$28:$I$28,1,S6))</f>
        <v>-0.47539009476436395</v>
      </c>
      <c r="U24" s="293" cm="1">
        <f t="array" aca="1" ref="U24" ca="1">IF(U7&gt;SAP_Leadsheet!$E$21,0,-T632*INDEX(SAP_Leadsheet!$E$28:$I$28,1,T6))</f>
        <v>-0.45625729558443745</v>
      </c>
      <c r="V24" s="293" cm="1">
        <f t="array" aca="1" ref="V24" ca="1">IF(V7&gt;SAP_Leadsheet!$E$21,0,-U632*INDEX(SAP_Leadsheet!$E$28:$I$28,1,U6))</f>
        <v>-0.44509086553744365</v>
      </c>
      <c r="W24" s="293" cm="1">
        <f t="array" aca="1" ref="W24" ca="1">IF(W7&gt;SAP_Leadsheet!$E$21,0,-V632*INDEX(SAP_Leadsheet!$E$28:$I$28,1,V6))</f>
        <v>-0.43968854968861021</v>
      </c>
      <c r="X24" s="293" cm="1">
        <f t="array" aca="1" ref="X24" ca="1">IF(X7&gt;SAP_Leadsheet!$E$21,0,-W632*INDEX(SAP_Leadsheet!$E$28:$I$28,1,W6))</f>
        <v>-0.43800859837646711</v>
      </c>
      <c r="Y24" s="293" cm="1">
        <f t="array" aca="1" ref="Y24" ca="1">IF(Y7&gt;SAP_Leadsheet!$E$21,0,-X632*INDEX(SAP_Leadsheet!$E$28:$I$28,1,X6))</f>
        <v>-0.43825421941588305</v>
      </c>
      <c r="Z24" s="293" cm="1">
        <f t="array" aca="1" ref="Z24" ca="1">IF(Z7&gt;SAP_Leadsheet!$E$21,0,-Y632*INDEX(SAP_Leadsheet!$E$28:$I$28,1,Y6))</f>
        <v>-0.43891663351193005</v>
      </c>
      <c r="AA24" s="293" cm="1">
        <f t="array" aca="1" ref="AA24" ca="1">IF(AA7&gt;SAP_Leadsheet!$E$21,0,-Z632*INDEX(SAP_Leadsheet!$E$28:$I$28,1,Z6))</f>
        <v>-0.44075665512489931</v>
      </c>
      <c r="AB24" s="293" cm="1">
        <f t="array" aca="1" ref="AB24" ca="1">IF(AB7&gt;SAP_Leadsheet!$E$21,0,-AA632*INDEX(SAP_Leadsheet!$E$28:$I$28,1,AA6))</f>
        <v>-0.44410914702078769</v>
      </c>
      <c r="AC24" s="293" cm="1">
        <f t="array" aca="1" ref="AC24" ca="1">IF(AC7&gt;SAP_Leadsheet!$E$21,0,-AB632*INDEX(SAP_Leadsheet!$E$28:$I$28,1,AB6))</f>
        <v>-0.44379421805979996</v>
      </c>
      <c r="AD24" s="293" cm="1">
        <f t="array" aca="1" ref="AD24" ca="1">IF(AD7&gt;SAP_Leadsheet!$E$21,0,-AC632*INDEX(SAP_Leadsheet!$E$28:$I$28,1,AC6))</f>
        <v>-0.43969173832312597</v>
      </c>
      <c r="AE24" s="293" cm="1">
        <f t="array" aca="1" ref="AE24" ca="1">IF(AE7&gt;SAP_Leadsheet!$E$21,0,-AD632*INDEX(SAP_Leadsheet!$E$28:$I$28,1,AD6))</f>
        <v>-0.43307547723448758</v>
      </c>
      <c r="AF24" s="293" cm="1">
        <f t="array" aca="1" ref="AF24" ca="1">IF(AF7&gt;SAP_Leadsheet!$E$21,0,-AE632*INDEX(SAP_Leadsheet!$E$28:$I$28,1,AE6))</f>
        <v>-0.42532679396331852</v>
      </c>
      <c r="AG24" s="293" cm="1">
        <f t="array" aca="1" ref="AG24" ca="1">IF(AG7&gt;SAP_Leadsheet!$E$21,0,-AF632*INDEX(SAP_Leadsheet!$E$28:$I$28,1,AF6))</f>
        <v>-0.41754904531904802</v>
      </c>
      <c r="AH24" s="293" cm="1">
        <f t="array" aca="1" ref="AH24" ca="1">IF(AH7&gt;SAP_Leadsheet!$E$21,0,-AG632*INDEX(SAP_Leadsheet!$E$28:$I$28,1,AG6))</f>
        <v>-0.41015308898253627</v>
      </c>
      <c r="AI24" s="293" cm="1">
        <f t="array" aca="1" ref="AI24" ca="1">IF(AI7&gt;SAP_Leadsheet!$E$21,0,-AH632*INDEX(SAP_Leadsheet!$E$28:$I$28,1,AH6))</f>
        <v>-0.40322105947127085</v>
      </c>
      <c r="AJ24" s="293" cm="1">
        <f t="array" aca="1" ref="AJ24" ca="1">IF(AJ7&gt;SAP_Leadsheet!$E$21,0,-AI632*INDEX(SAP_Leadsheet!$E$28:$I$28,1,AI6))</f>
        <v>-0.39678572475422108</v>
      </c>
      <c r="AK24" s="293" cm="1">
        <f t="array" aca="1" ref="AK24" ca="1">IF(AK7&gt;SAP_Leadsheet!$E$21,0,-AJ632*INDEX(SAP_Leadsheet!$E$28:$I$28,1,AJ6))</f>
        <v>-0.39093781796701366</v>
      </c>
      <c r="AL24" s="293" cm="1">
        <f t="array" aca="1" ref="AL24" ca="1">IF(AL7&gt;SAP_Leadsheet!$E$21,0,-AK632*INDEX(SAP_Leadsheet!$E$28:$I$28,1,AK6))</f>
        <v>-0.38587469119747636</v>
      </c>
      <c r="AM24" s="293" cm="1">
        <f t="array" aca="1" ref="AM24" ca="1">IF(AM7&gt;SAP_Leadsheet!$E$21,0,-AL632*INDEX(SAP_Leadsheet!$E$28:$I$28,1,AL6))</f>
        <v>-0.38278716017808934</v>
      </c>
      <c r="AN24" s="293" cm="1">
        <f t="array" aca="1" ref="AN24" ca="1">IF(AN7&gt;SAP_Leadsheet!$E$21,0,-AM632*INDEX(SAP_Leadsheet!$E$28:$I$28,1,AM6))</f>
        <v>-0.38187270178336574</v>
      </c>
      <c r="AO24" s="293" cm="1">
        <f t="array" aca="1" ref="AO24" ca="1">IF(AO7&gt;SAP_Leadsheet!$E$21,0,-AN632*INDEX(SAP_Leadsheet!$E$28:$I$28,1,AN6))</f>
        <v>-0.37977792508863334</v>
      </c>
      <c r="AP24" s="293" cm="1">
        <f t="array" aca="1" ref="AP24" ca="1">IF(AP7&gt;SAP_Leadsheet!$E$21,0,-AO632*INDEX(SAP_Leadsheet!$E$28:$I$28,1,AO6))</f>
        <v>-0.37612035219142814</v>
      </c>
      <c r="AQ24" s="293" cm="1">
        <f t="array" aca="1" ref="AQ24" ca="1">IF(AQ7&gt;SAP_Leadsheet!$E$21,0,-AP632*INDEX(SAP_Leadsheet!$E$28:$I$28,1,AP6))</f>
        <v>-0.37136989648977381</v>
      </c>
      <c r="AR24" s="293" cm="1">
        <f t="array" aca="1" ref="AR24" ca="1">IF(AR7&gt;SAP_Leadsheet!$E$21,0,-AQ632*INDEX(SAP_Leadsheet!$E$28:$I$28,1,AQ6))</f>
        <v>-0.36614601355843052</v>
      </c>
      <c r="AS24" s="293" cm="1">
        <f t="array" aca="1" ref="AS24" ca="1">IF(AS7&gt;SAP_Leadsheet!$E$21,0,-AR632*INDEX(SAP_Leadsheet!$E$28:$I$28,1,AR6))</f>
        <v>-0.36099491390633209</v>
      </c>
      <c r="AT24" s="293" cm="1">
        <f t="array" aca="1" ref="AT24" ca="1">IF(AT7&gt;SAP_Leadsheet!$E$21,0,-AS632*INDEX(SAP_Leadsheet!$E$28:$I$28,1,AS6))</f>
        <v>-0.3560488702323138</v>
      </c>
      <c r="AU24" s="293" cm="1">
        <f t="array" aca="1" ref="AU24" ca="1">IF(AU7&gt;SAP_Leadsheet!$E$21,0,-AT632*INDEX(SAP_Leadsheet!$E$28:$I$28,1,AT6))</f>
        <v>-0.35129730143297755</v>
      </c>
      <c r="AV24" s="293" cm="1">
        <f t="array" aca="1" ref="AV24" ca="1">IF(AV7&gt;SAP_Leadsheet!$E$21,0,-AU632*INDEX(SAP_Leadsheet!$E$28:$I$28,1,AU6))</f>
        <v>-0.34671133593877385</v>
      </c>
      <c r="AW24" s="293" cm="1">
        <f t="array" aca="1" ref="AW24" ca="1">IF(AW7&gt;SAP_Leadsheet!$E$21,0,-AV632*INDEX(SAP_Leadsheet!$E$28:$I$28,1,AV6))</f>
        <v>-0.3422813433780908</v>
      </c>
      <c r="AX24" s="293" cm="1">
        <f t="array" aca="1" ref="AX24" ca="1">IF(AX7&gt;SAP_Leadsheet!$E$21,0,-AW632*INDEX(SAP_Leadsheet!$E$28:$I$28,1,AW6))</f>
        <v>-0.33805643745294539</v>
      </c>
      <c r="AY24" s="293" cm="1">
        <f t="array" aca="1" ref="AY24" ca="1">IF(AY7&gt;SAP_Leadsheet!$E$21,0,-AX632*INDEX(SAP_Leadsheet!$E$28:$I$28,1,AX6))</f>
        <v>-0.33443468786545483</v>
      </c>
      <c r="AZ24" s="293" cm="1">
        <f t="array" aca="1" ref="AZ24" ca="1">IF(AZ7&gt;SAP_Leadsheet!$E$21,0,-AY632*INDEX(SAP_Leadsheet!$E$28:$I$28,1,AY6))</f>
        <v>-0.33150776391474668</v>
      </c>
      <c r="BA24" s="293" cm="1">
        <f t="array" aca="1" ref="BA24" ca="1">IF(BA7&gt;SAP_Leadsheet!$E$21,0,-AZ632*INDEX(SAP_Leadsheet!$E$28:$I$28,1,AZ6))</f>
        <v>-0.32826790071019085</v>
      </c>
      <c r="BB24" s="293" cm="1">
        <f t="array" aca="1" ref="BB24" ca="1">IF(BB7&gt;SAP_Leadsheet!$E$21,0,-BA632*INDEX(SAP_Leadsheet!$E$28:$I$28,1,BA6))</f>
        <v>-0.32458200934116127</v>
      </c>
      <c r="BC24" s="293" cm="1">
        <f t="array" aca="1" ref="BC24" ca="1">IF(BC7&gt;SAP_Leadsheet!$E$21,0,-BB632*INDEX(SAP_Leadsheet!$E$28:$I$28,1,BB6))</f>
        <v>-0.32057647962599811</v>
      </c>
      <c r="BD24" s="293" cm="1">
        <f t="array" aca="1" ref="BD24" ca="1">IF(BD7&gt;SAP_Leadsheet!$E$21,0,-BC632*INDEX(SAP_Leadsheet!$E$28:$I$28,1,BC6))</f>
        <v>-0.31648827597573637</v>
      </c>
      <c r="BE24" s="293" cm="1">
        <f t="array" aca="1" ref="BE24" ca="1">IF(BE7&gt;SAP_Leadsheet!$E$21,0,-BD632*INDEX(SAP_Leadsheet!$E$28:$I$28,1,BD6))</f>
        <v>-0.31258923372284592</v>
      </c>
      <c r="BF24" s="293" cm="1">
        <f t="array" aca="1" ref="BF24" ca="1">IF(BF7&gt;SAP_Leadsheet!$E$21,0,-BE632*INDEX(SAP_Leadsheet!$E$28:$I$28,1,BE6))</f>
        <v>-0.30889898140673827</v>
      </c>
      <c r="BG24" s="293" cm="1">
        <f t="array" aca="1" ref="BG24" ca="1">IF(BG7&gt;SAP_Leadsheet!$E$21,0,-BF632*INDEX(SAP_Leadsheet!$E$28:$I$28,1,BF6))</f>
        <v>-0.30533665808028471</v>
      </c>
      <c r="BH24" s="293" cm="1">
        <f t="array" aca="1" ref="BH24" ca="1">IF(BH7&gt;SAP_Leadsheet!$E$21,0,-BG632*INDEX(SAP_Leadsheet!$E$28:$I$28,1,BG6))</f>
        <v>-0.30183295358028778</v>
      </c>
      <c r="BI24" s="293" cm="1">
        <f t="array" aca="1" ref="BI24" ca="1">IF(BI7&gt;SAP_Leadsheet!$E$21,0,-BH632*INDEX(SAP_Leadsheet!$E$28:$I$28,1,BH6))</f>
        <v>-0.29844082263939936</v>
      </c>
      <c r="BJ24" s="293" cm="1">
        <f t="array" aca="1" ref="BJ24" ca="1">IF(BJ7&gt;SAP_Leadsheet!$E$21,0,-BI632*INDEX(SAP_Leadsheet!$E$28:$I$28,1,BI6))</f>
        <v>-0.29515575251975551</v>
      </c>
      <c r="BK24" s="293" cm="1">
        <f t="array" aca="1" ref="BK24" ca="1">IF(BK7&gt;SAP_Leadsheet!$E$21,0,-BJ632*INDEX(SAP_Leadsheet!$E$28:$I$28,1,BJ6))</f>
        <v>-0.2938079252695715</v>
      </c>
      <c r="BL24" s="293" cm="1">
        <f t="array" aca="1" ref="BL24" ca="1">IF(BL7&gt;SAP_Leadsheet!$E$21,0,-BK632*INDEX(SAP_Leadsheet!$E$28:$I$28,1,BK6))</f>
        <v>-0.30463167953640308</v>
      </c>
      <c r="BM24" s="293" cm="1">
        <f t="array" aca="1" ref="BM24" ca="1">IF(BM7&gt;SAP_Leadsheet!$E$21,0,-BL632*INDEX(SAP_Leadsheet!$E$28:$I$28,1,BL6))</f>
        <v>-0.32742126157532586</v>
      </c>
      <c r="BN24" s="293" cm="1">
        <f t="array" aca="1" ref="BN24" ca="1">IF(BN7&gt;SAP_Leadsheet!$E$21,0,-BM632*INDEX(SAP_Leadsheet!$E$28:$I$28,1,BM6))</f>
        <v>-0.33560137098347731</v>
      </c>
      <c r="BO24" s="289"/>
      <c r="BP24" s="289"/>
      <c r="BQ24" s="289"/>
      <c r="BR24" s="289"/>
      <c r="BS24" s="289"/>
      <c r="BT24" s="289"/>
      <c r="BU24" s="289"/>
      <c r="BV24" s="289"/>
      <c r="BW24" s="289"/>
      <c r="BX24" s="289"/>
      <c r="BY24" s="289"/>
      <c r="BZ24" s="289"/>
      <c r="CA24" s="198"/>
      <c r="CB24" s="198"/>
      <c r="CC24" s="198"/>
      <c r="CD24" s="198"/>
      <c r="CE24" s="198"/>
      <c r="CF24" s="198"/>
      <c r="CG24" s="198"/>
      <c r="CH24" s="198"/>
      <c r="CI24" s="198"/>
      <c r="CJ24" s="198"/>
      <c r="CK24" s="198"/>
      <c r="CL24" s="198"/>
    </row>
    <row r="25" spans="1:90" s="23" customFormat="1" x14ac:dyDescent="0.15">
      <c r="A25" s="89"/>
      <c r="C25" s="296"/>
      <c r="D25" s="23" t="s">
        <v>365</v>
      </c>
      <c r="F25" s="23" t="s">
        <v>356</v>
      </c>
      <c r="G25" s="288">
        <f ca="1">IF(SAP_Leadsheet!$E$21&lt;G7,0,SUM(G20:G24))</f>
        <v>0.48759131966133229</v>
      </c>
      <c r="H25" s="288">
        <f ca="1">IF(SAP_Leadsheet!$E$21&lt;H7,0,SUM(H20:H24))</f>
        <v>0.95111634244595678</v>
      </c>
      <c r="I25" s="288">
        <f ca="1">IF(SAP_Leadsheet!$E$21&lt;I7,0,SUM(I20:I24))</f>
        <v>1.2742302973956015</v>
      </c>
      <c r="J25" s="288">
        <f ca="1">IF(SAP_Leadsheet!$E$21&lt;J7,0,SUM(J20:J24))</f>
        <v>1.4791940615996144</v>
      </c>
      <c r="K25" s="288">
        <f ca="1">IF(SAP_Leadsheet!$E$21&lt;K7,0,SUM(K20:K24))</f>
        <v>1.6143421000472311</v>
      </c>
      <c r="L25" s="288">
        <f ca="1">IF(SAP_Leadsheet!$E$21&lt;L7,0,SUM(L20:L24))</f>
        <v>1.6764078715220558</v>
      </c>
      <c r="M25" s="288">
        <f ca="1">IF(SAP_Leadsheet!$E$21&lt;M7,0,SUM(M20:M24))</f>
        <v>1.6860679635234033</v>
      </c>
      <c r="N25" s="288">
        <f ca="1">IF(SAP_Leadsheet!$E$21&lt;N7,0,SUM(N20:N24))</f>
        <v>1.6677372492140088</v>
      </c>
      <c r="O25" s="288">
        <f ca="1">IF(SAP_Leadsheet!$E$21&lt;O7,0,SUM(O20:O24))</f>
        <v>1.6377084361644596</v>
      </c>
      <c r="P25" s="288">
        <f ca="1">IF(SAP_Leadsheet!$E$21&lt;P7,0,SUM(P20:P24))</f>
        <v>1.6094143599608777</v>
      </c>
      <c r="Q25" s="288">
        <f ca="1">IF(SAP_Leadsheet!$E$21&lt;Q7,0,SUM(Q20:Q24))</f>
        <v>1.5995648000543281</v>
      </c>
      <c r="R25" s="288">
        <f ca="1">IF(SAP_Leadsheet!$E$21&lt;R7,0,SUM(R20:R24))</f>
        <v>1.6159896706421888</v>
      </c>
      <c r="S25" s="288">
        <f ca="1">IF(SAP_Leadsheet!$E$21&lt;S7,0,SUM(S20:S24))</f>
        <v>1.6599590761282994</v>
      </c>
      <c r="T25" s="288">
        <f ca="1">IF(SAP_Leadsheet!$E$21&lt;T7,0,SUM(T20:T24))</f>
        <v>1.7242013867778834</v>
      </c>
      <c r="U25" s="288">
        <f ca="1">IF(SAP_Leadsheet!$E$21&lt;U7,0,SUM(U20:U24))</f>
        <v>1.7996723262491712</v>
      </c>
      <c r="V25" s="288">
        <f ca="1">IF(SAP_Leadsheet!$E$21&lt;V7,0,SUM(V20:V24))</f>
        <v>1.8787012966942707</v>
      </c>
      <c r="W25" s="288">
        <f ca="1">IF(SAP_Leadsheet!$E$21&lt;W7,0,SUM(W20:W24))</f>
        <v>1.9558199552000628</v>
      </c>
      <c r="X25" s="288">
        <f ca="1">IF(SAP_Leadsheet!$E$21&lt;X7,0,SUM(X20:X24))</f>
        <v>2.0273414617891827</v>
      </c>
      <c r="Y25" s="288">
        <f ca="1">IF(SAP_Leadsheet!$E$21&lt;Y7,0,SUM(Y20:Y24))</f>
        <v>2.0913402441100706</v>
      </c>
      <c r="Z25" s="288">
        <f ca="1">IF(SAP_Leadsheet!$E$21&lt;Z7,0,SUM(Z20:Z24))</f>
        <v>2.1473995091060964</v>
      </c>
      <c r="AA25" s="288">
        <f ca="1">IF(SAP_Leadsheet!$E$21&lt;AA7,0,SUM(AA20:AA24))</f>
        <v>2.1943416492603371</v>
      </c>
      <c r="AB25" s="288">
        <f ca="1">IF(SAP_Leadsheet!$E$21&lt;AB7,0,SUM(AB20:AB24))</f>
        <v>2.2306541942898739</v>
      </c>
      <c r="AC25" s="288">
        <f ca="1">IF(SAP_Leadsheet!$E$21&lt;AC7,0,SUM(AC20:AC24))</f>
        <v>2.2600045650515828</v>
      </c>
      <c r="AD25" s="288">
        <f ca="1">IF(SAP_Leadsheet!$E$21&lt;AD7,0,SUM(AD20:AD24))</f>
        <v>2.2861803123211493</v>
      </c>
      <c r="AE25" s="288">
        <f ca="1">IF(SAP_Leadsheet!$E$21&lt;AE7,0,SUM(AE20:AE24))</f>
        <v>2.3127729116373694</v>
      </c>
      <c r="AF25" s="288">
        <f ca="1">IF(SAP_Leadsheet!$E$21&lt;AF7,0,SUM(AF20:AF24))</f>
        <v>2.3410167145367664</v>
      </c>
      <c r="AG25" s="288">
        <f ca="1">IF(SAP_Leadsheet!$E$21&lt;AG7,0,SUM(AG20:AG24))</f>
        <v>2.3710427157464347</v>
      </c>
      <c r="AH25" s="288">
        <f ca="1">IF(SAP_Leadsheet!$E$21&lt;AH7,0,SUM(AH20:AH24))</f>
        <v>2.4025697597490865</v>
      </c>
      <c r="AI25" s="288">
        <f ca="1">IF(SAP_Leadsheet!$E$21&lt;AI7,0,SUM(AI20:AI24))</f>
        <v>2.4352345565099465</v>
      </c>
      <c r="AJ25" s="288">
        <f ca="1">IF(SAP_Leadsheet!$E$21&lt;AJ7,0,SUM(AJ20:AJ24))</f>
        <v>2.4685524985394642</v>
      </c>
      <c r="AK25" s="288">
        <f ca="1">IF(SAP_Leadsheet!$E$21&lt;AK7,0,SUM(AK20:AK24))</f>
        <v>2.5019361579077963</v>
      </c>
      <c r="AL25" s="288">
        <f ca="1">IF(SAP_Leadsheet!$E$21&lt;AL7,0,SUM(AL20:AL24))</f>
        <v>2.5346007545972733</v>
      </c>
      <c r="AM25" s="288">
        <f ca="1">IF(SAP_Leadsheet!$E$21&lt;AM7,0,SUM(AM20:AM24))</f>
        <v>2.5645706928577447</v>
      </c>
      <c r="AN25" s="288">
        <f ca="1">IF(SAP_Leadsheet!$E$21&lt;AN7,0,SUM(AN20:AN24))</f>
        <v>2.589672900064548</v>
      </c>
      <c r="AO25" s="288">
        <f ca="1">IF(SAP_Leadsheet!$E$21&lt;AO7,0,SUM(AO20:AO24))</f>
        <v>2.6110876945176904</v>
      </c>
      <c r="AP25" s="288">
        <f ca="1">IF(SAP_Leadsheet!$E$21&lt;AP7,0,SUM(AP20:AP24))</f>
        <v>2.6303778724196456</v>
      </c>
      <c r="AQ25" s="288">
        <f ca="1">IF(SAP_Leadsheet!$E$21&lt;AQ7,0,SUM(AQ20:AQ24))</f>
        <v>2.6495404462011649</v>
      </c>
      <c r="AR25" s="288">
        <f ca="1">IF(SAP_Leadsheet!$E$21&lt;AR7,0,SUM(AR20:AR24))</f>
        <v>2.6691343565426546</v>
      </c>
      <c r="AS25" s="288">
        <f ca="1">IF(SAP_Leadsheet!$E$21&lt;AS7,0,SUM(AS20:AS24))</f>
        <v>2.6891723336155895</v>
      </c>
      <c r="AT25" s="288">
        <f ca="1">IF(SAP_Leadsheet!$E$21&lt;AT7,0,SUM(AT20:AT24))</f>
        <v>2.7095337504987334</v>
      </c>
      <c r="AU25" s="288">
        <f ca="1">IF(SAP_Leadsheet!$E$21&lt;AU7,0,SUM(AU20:AU24))</f>
        <v>2.730108561374248</v>
      </c>
      <c r="AV25" s="288">
        <f ca="1">IF(SAP_Leadsheet!$E$21&lt;AV7,0,SUM(AV20:AV24))</f>
        <v>2.7507413035598076</v>
      </c>
      <c r="AW25" s="288">
        <f ca="1">IF(SAP_Leadsheet!$E$21&lt;AW7,0,SUM(AW20:AW24))</f>
        <v>2.771276004121892</v>
      </c>
      <c r="AX25" s="288">
        <f ca="1">IF(SAP_Leadsheet!$E$21&lt;AX7,0,SUM(AX20:AX24))</f>
        <v>2.7915075764249631</v>
      </c>
      <c r="AY25" s="288">
        <f ca="1">IF(SAP_Leadsheet!$E$21&lt;AY7,0,SUM(AY20:AY24))</f>
        <v>2.810832864131366</v>
      </c>
      <c r="AZ25" s="288">
        <f ca="1">IF(SAP_Leadsheet!$E$21&lt;AZ7,0,SUM(AZ20:AZ24))</f>
        <v>2.8285570416043186</v>
      </c>
      <c r="BA25" s="288">
        <f ca="1">IF(SAP_Leadsheet!$E$21&lt;BA7,0,SUM(BA20:BA24))</f>
        <v>2.8449930480976686</v>
      </c>
      <c r="BB25" s="288">
        <f ca="1">IF(SAP_Leadsheet!$E$21&lt;BB7,0,SUM(BB20:BB24))</f>
        <v>2.8605869117758895</v>
      </c>
      <c r="BC25" s="288">
        <f ca="1">IF(SAP_Leadsheet!$E$21&lt;BC7,0,SUM(BC20:BC24))</f>
        <v>2.8763917907184142</v>
      </c>
      <c r="BD25" s="288">
        <f ca="1">IF(SAP_Leadsheet!$E$21&lt;BD7,0,SUM(BD20:BD24))</f>
        <v>2.8925597358630846</v>
      </c>
      <c r="BE25" s="288">
        <f ca="1">IF(SAP_Leadsheet!$E$21&lt;BE7,0,SUM(BE20:BE24))</f>
        <v>2.908970962815272</v>
      </c>
      <c r="BF25" s="288">
        <f ca="1">IF(SAP_Leadsheet!$E$21&lt;BF7,0,SUM(BF20:BF24))</f>
        <v>2.9254851788729468</v>
      </c>
      <c r="BG25" s="288">
        <f ca="1">IF(SAP_Leadsheet!$E$21&lt;BG7,0,SUM(BG20:BG24))</f>
        <v>2.9420429522812066</v>
      </c>
      <c r="BH25" s="288">
        <f ca="1">IF(SAP_Leadsheet!$E$21&lt;BH7,0,SUM(BH20:BH24))</f>
        <v>2.9585938912937837</v>
      </c>
      <c r="BI25" s="288">
        <f ca="1">IF(SAP_Leadsheet!$E$21&lt;BI7,0,SUM(BI20:BI24))</f>
        <v>2.9750264223515694</v>
      </c>
      <c r="BJ25" s="288">
        <f ca="1">IF(SAP_Leadsheet!$E$21&lt;BJ7,0,SUM(BJ20:BJ24))</f>
        <v>3.003719642917793</v>
      </c>
      <c r="BK25" s="288">
        <f ca="1">IF(SAP_Leadsheet!$E$21&lt;BK7,0,SUM(BK20:BK24))</f>
        <v>3.0999563592361894</v>
      </c>
      <c r="BL25" s="288">
        <f ca="1">IF(SAP_Leadsheet!$E$21&lt;BL7,0,SUM(BL20:BL24))</f>
        <v>3.1603298995173419</v>
      </c>
      <c r="BM25" s="288">
        <f ca="1">IF(SAP_Leadsheet!$E$21&lt;BM7,0,SUM(BM20:BM24))</f>
        <v>3.1736266375185496</v>
      </c>
      <c r="BN25" s="288">
        <f ca="1">IF(SAP_Leadsheet!$E$21&lt;BN7,0,SUM(BN20:BN24))</f>
        <v>3.1539124918346393</v>
      </c>
      <c r="BO25" s="289"/>
      <c r="BP25" s="289"/>
      <c r="BQ25" s="289"/>
      <c r="BR25" s="289"/>
      <c r="BS25" s="289"/>
      <c r="BT25" s="289"/>
      <c r="BU25" s="289"/>
      <c r="BV25" s="289"/>
      <c r="BW25" s="289"/>
      <c r="BX25" s="289"/>
      <c r="BY25" s="289"/>
      <c r="BZ25" s="289"/>
      <c r="CA25" s="290"/>
      <c r="CB25" s="290"/>
      <c r="CC25" s="290"/>
      <c r="CD25" s="290"/>
      <c r="CE25" s="290"/>
      <c r="CF25" s="290"/>
      <c r="CG25" s="290"/>
      <c r="CH25" s="290"/>
      <c r="CI25" s="290"/>
      <c r="CJ25" s="290"/>
      <c r="CK25" s="290"/>
      <c r="CL25" s="290"/>
    </row>
    <row r="26" spans="1:90" s="23" customFormat="1" x14ac:dyDescent="0.15">
      <c r="A26" s="89"/>
      <c r="C26" s="296"/>
      <c r="G26" s="288"/>
      <c r="H26" s="288"/>
      <c r="I26" s="288"/>
      <c r="J26" s="288"/>
      <c r="K26" s="288"/>
      <c r="L26" s="288"/>
      <c r="M26" s="288"/>
      <c r="N26" s="288"/>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9"/>
      <c r="BP26" s="289"/>
      <c r="BQ26" s="289"/>
      <c r="BR26" s="289"/>
      <c r="BS26" s="289"/>
      <c r="BT26" s="289"/>
      <c r="BU26" s="289"/>
      <c r="BV26" s="289"/>
      <c r="BW26" s="289"/>
      <c r="BX26" s="289"/>
      <c r="BY26" s="289"/>
      <c r="BZ26" s="289"/>
      <c r="CA26" s="290"/>
      <c r="CB26" s="290"/>
      <c r="CC26" s="290"/>
      <c r="CD26" s="290"/>
      <c r="CE26" s="290"/>
      <c r="CF26" s="290"/>
      <c r="CG26" s="290"/>
      <c r="CH26" s="290"/>
      <c r="CI26" s="290"/>
      <c r="CJ26" s="290"/>
      <c r="CK26" s="290"/>
      <c r="CL26" s="290"/>
    </row>
    <row r="27" spans="1:90" s="23" customFormat="1" x14ac:dyDescent="0.15">
      <c r="A27" s="89"/>
      <c r="B27" s="23" t="s">
        <v>366</v>
      </c>
      <c r="C27" s="296" t="s">
        <v>367</v>
      </c>
      <c r="D27" s="23" t="s">
        <v>360</v>
      </c>
      <c r="F27" s="23" t="s">
        <v>356</v>
      </c>
      <c r="G27" s="288">
        <v>0</v>
      </c>
      <c r="H27" s="288">
        <f ca="1">G30</f>
        <v>0.1887665858408461</v>
      </c>
      <c r="I27" s="288">
        <f ca="1">H30</f>
        <v>0.32815912101288081</v>
      </c>
      <c r="J27" s="288">
        <f ca="1">I30</f>
        <v>0.41897335839254185</v>
      </c>
      <c r="K27" s="288">
        <f t="shared" ref="K27:BN27" ca="1" si="8">J30</f>
        <v>0.46258985753075471</v>
      </c>
      <c r="L27" s="288">
        <f t="shared" ca="1" si="8"/>
        <v>0.45979428038215264</v>
      </c>
      <c r="M27" s="288">
        <f t="shared" ca="1" si="8"/>
        <v>0.45143556581908739</v>
      </c>
      <c r="N27" s="288">
        <f t="shared" ca="1" si="8"/>
        <v>0.44307685125602225</v>
      </c>
      <c r="O27" s="288">
        <f t="shared" ca="1" si="8"/>
        <v>0.434718136692957</v>
      </c>
      <c r="P27" s="288">
        <f t="shared" ca="1" si="8"/>
        <v>0.42635942212989175</v>
      </c>
      <c r="Q27" s="288">
        <f t="shared" ca="1" si="8"/>
        <v>0.41800070756682656</v>
      </c>
      <c r="R27" s="288">
        <f t="shared" ca="1" si="8"/>
        <v>0.40964199300376136</v>
      </c>
      <c r="S27" s="288">
        <f t="shared" ca="1" si="8"/>
        <v>0.40128327844069611</v>
      </c>
      <c r="T27" s="288">
        <f t="shared" ca="1" si="8"/>
        <v>0.39415077125928344</v>
      </c>
      <c r="U27" s="288">
        <f t="shared" ca="1" si="8"/>
        <v>0.38794490133340087</v>
      </c>
      <c r="V27" s="288">
        <f t="shared" ca="1" si="8"/>
        <v>0.3823660985369256</v>
      </c>
      <c r="W27" s="288">
        <f t="shared" ca="1" si="8"/>
        <v>0.37711859158481659</v>
      </c>
      <c r="X27" s="288">
        <f t="shared" ca="1" si="8"/>
        <v>0.37190660919203256</v>
      </c>
      <c r="Y27" s="288">
        <f t="shared" ca="1" si="8"/>
        <v>0.36669462679924858</v>
      </c>
      <c r="Z27" s="288">
        <f t="shared" ca="1" si="8"/>
        <v>0.36148264440646466</v>
      </c>
      <c r="AA27" s="288">
        <f t="shared" ca="1" si="8"/>
        <v>0.35627066201368068</v>
      </c>
      <c r="AB27" s="288">
        <f t="shared" ca="1" si="8"/>
        <v>0.35105867962089665</v>
      </c>
      <c r="AC27" s="288">
        <f t="shared" ca="1" si="8"/>
        <v>0.34584669722811262</v>
      </c>
      <c r="AD27" s="288">
        <f t="shared" ca="1" si="8"/>
        <v>0.34063471483532859</v>
      </c>
      <c r="AE27" s="288">
        <f t="shared" ca="1" si="8"/>
        <v>0.33542273244254467</v>
      </c>
      <c r="AF27" s="288">
        <f t="shared" ca="1" si="8"/>
        <v>0.3306279696433535</v>
      </c>
      <c r="AG27" s="288">
        <f t="shared" ca="1" si="8"/>
        <v>0.32614849708376209</v>
      </c>
      <c r="AH27" s="288">
        <f t="shared" ca="1" si="8"/>
        <v>0.32188238540977721</v>
      </c>
      <c r="AI27" s="288">
        <f t="shared" ca="1" si="8"/>
        <v>0.31772899783092801</v>
      </c>
      <c r="AJ27" s="288">
        <f t="shared" ca="1" si="8"/>
        <v>0.31358769755674354</v>
      </c>
      <c r="AK27" s="288">
        <f t="shared" ca="1" si="8"/>
        <v>0.30944639728255902</v>
      </c>
      <c r="AL27" s="288">
        <f t="shared" ca="1" si="8"/>
        <v>0.3053050970083746</v>
      </c>
      <c r="AM27" s="288">
        <f t="shared" ca="1" si="8"/>
        <v>0.30116379673419008</v>
      </c>
      <c r="AN27" s="288">
        <f t="shared" ca="1" si="8"/>
        <v>0.29702249646000561</v>
      </c>
      <c r="AO27" s="288">
        <f t="shared" ca="1" si="8"/>
        <v>0.29288119618582115</v>
      </c>
      <c r="AP27" s="288">
        <f t="shared" ca="1" si="8"/>
        <v>0.28873989591163662</v>
      </c>
      <c r="AQ27" s="288">
        <f t="shared" ca="1" si="8"/>
        <v>0.28459859563745221</v>
      </c>
      <c r="AR27" s="288">
        <f t="shared" ca="1" si="8"/>
        <v>0.28080732100119976</v>
      </c>
      <c r="AS27" s="288">
        <f t="shared" ca="1" si="8"/>
        <v>0.27728055855216088</v>
      </c>
      <c r="AT27" s="288">
        <f t="shared" ca="1" si="8"/>
        <v>0.27393279483961736</v>
      </c>
      <c r="AU27" s="288">
        <f t="shared" ca="1" si="8"/>
        <v>0.27067960080672476</v>
      </c>
      <c r="AV27" s="288">
        <f t="shared" ca="1" si="8"/>
        <v>0.26743654739663875</v>
      </c>
      <c r="AW27" s="288">
        <f t="shared" ca="1" si="8"/>
        <v>0.26419349398655267</v>
      </c>
      <c r="AX27" s="288">
        <f t="shared" ca="1" si="8"/>
        <v>0.26095044057646666</v>
      </c>
      <c r="AY27" s="288">
        <f t="shared" ca="1" si="8"/>
        <v>0.25770738716638064</v>
      </c>
      <c r="AZ27" s="288">
        <f t="shared" ca="1" si="8"/>
        <v>0.25446433375629463</v>
      </c>
      <c r="BA27" s="288">
        <f t="shared" ca="1" si="8"/>
        <v>0.25122128034620861</v>
      </c>
      <c r="BB27" s="288">
        <f t="shared" ca="1" si="8"/>
        <v>0.24797822693612259</v>
      </c>
      <c r="BC27" s="288">
        <f t="shared" ca="1" si="8"/>
        <v>0.24473517352603663</v>
      </c>
      <c r="BD27" s="288">
        <f t="shared" ca="1" si="8"/>
        <v>0.24177609567113054</v>
      </c>
      <c r="BE27" s="288">
        <f t="shared" ca="1" si="8"/>
        <v>0.23903161636866088</v>
      </c>
      <c r="BF27" s="288">
        <f t="shared" ca="1" si="8"/>
        <v>0.23643235861588419</v>
      </c>
      <c r="BG27" s="288">
        <f t="shared" ca="1" si="8"/>
        <v>0.23390982517804834</v>
      </c>
      <c r="BH27" s="288">
        <f t="shared" ca="1" si="8"/>
        <v>0.23139551882040116</v>
      </c>
      <c r="BI27" s="288">
        <f t="shared" ca="1" si="8"/>
        <v>0.22888121246275403</v>
      </c>
      <c r="BJ27" s="288">
        <f t="shared" ca="1" si="8"/>
        <v>0.2263669061051069</v>
      </c>
      <c r="BK27" s="288">
        <f t="shared" ca="1" si="8"/>
        <v>0.21136644146298639</v>
      </c>
      <c r="BL27" s="288">
        <f t="shared" ca="1" si="8"/>
        <v>0.12665976942319773</v>
      </c>
      <c r="BM27" s="288">
        <f t="shared" ca="1" si="8"/>
        <v>6.3481980258141418E-2</v>
      </c>
      <c r="BN27" s="288">
        <f t="shared" ca="1" si="8"/>
        <v>2.1080872438426858E-2</v>
      </c>
      <c r="BO27" s="289"/>
      <c r="BP27" s="289"/>
      <c r="BQ27" s="289"/>
      <c r="BR27" s="289"/>
      <c r="BS27" s="289"/>
      <c r="BT27" s="289"/>
      <c r="BU27" s="289"/>
      <c r="BV27" s="289"/>
      <c r="BW27" s="289"/>
      <c r="BX27" s="289"/>
      <c r="BY27" s="289"/>
      <c r="BZ27" s="289"/>
      <c r="CA27" s="290"/>
      <c r="CB27" s="290"/>
      <c r="CC27" s="290"/>
      <c r="CD27" s="290"/>
      <c r="CE27" s="290"/>
      <c r="CF27" s="290"/>
      <c r="CG27" s="290"/>
      <c r="CH27" s="290"/>
      <c r="CI27" s="290"/>
      <c r="CJ27" s="290"/>
      <c r="CK27" s="290"/>
      <c r="CL27" s="290"/>
    </row>
    <row r="28" spans="1:90" s="23" customFormat="1" x14ac:dyDescent="0.15">
      <c r="A28" s="89"/>
      <c r="C28" s="296"/>
      <c r="D28" s="26" t="s">
        <v>368</v>
      </c>
      <c r="F28" s="26" t="s">
        <v>356</v>
      </c>
      <c r="G28" s="289">
        <f t="shared" ref="G28:BN29" ca="1" si="9">G34+G224+G413</f>
        <v>0.23488344239725167</v>
      </c>
      <c r="H28" s="289">
        <f t="shared" ca="1" si="9"/>
        <v>0.23083049540840811</v>
      </c>
      <c r="I28" s="289">
        <f t="shared" ca="1" si="9"/>
        <v>0.22677754841956455</v>
      </c>
      <c r="J28" s="289">
        <f ca="1">J34+J224+J413</f>
        <v>0.22272460143072101</v>
      </c>
      <c r="K28" s="289">
        <f t="shared" ca="1" si="9"/>
        <v>0.21867165444187747</v>
      </c>
      <c r="L28" s="289">
        <f t="shared" ca="1" si="9"/>
        <v>0.21461870745303391</v>
      </c>
      <c r="M28" s="289">
        <f t="shared" ca="1" si="9"/>
        <v>0.21056576046419037</v>
      </c>
      <c r="N28" s="289">
        <f t="shared" ca="1" si="9"/>
        <v>0.20651281347534683</v>
      </c>
      <c r="O28" s="289">
        <f t="shared" ca="1" si="9"/>
        <v>0.20245986648650327</v>
      </c>
      <c r="P28" s="289">
        <f t="shared" ca="1" si="9"/>
        <v>0.19840691949765971</v>
      </c>
      <c r="Q28" s="289">
        <f t="shared" ca="1" si="9"/>
        <v>0.19435397250881617</v>
      </c>
      <c r="R28" s="289">
        <f t="shared" ca="1" si="9"/>
        <v>0.19030102551997263</v>
      </c>
      <c r="S28" s="289">
        <f t="shared" ca="1" si="9"/>
        <v>0.18777385603890431</v>
      </c>
      <c r="T28" s="289">
        <f t="shared" ca="1" si="9"/>
        <v>0.18524668655783605</v>
      </c>
      <c r="U28" s="289">
        <f t="shared" ca="1" si="9"/>
        <v>0.18271951707676776</v>
      </c>
      <c r="V28" s="289">
        <f t="shared" ca="1" si="9"/>
        <v>0.18019234759569946</v>
      </c>
      <c r="W28" s="289">
        <f t="shared" ca="1" si="9"/>
        <v>0.1776651781146312</v>
      </c>
      <c r="X28" s="289">
        <f t="shared" ca="1" si="9"/>
        <v>0.17513800863356291</v>
      </c>
      <c r="Y28" s="289">
        <f t="shared" ca="1" si="9"/>
        <v>0.17261083915249462</v>
      </c>
      <c r="Z28" s="289">
        <f t="shared" ca="1" si="9"/>
        <v>0.17008366967142635</v>
      </c>
      <c r="AA28" s="289">
        <f t="shared" ca="1" si="9"/>
        <v>0.16755650019035806</v>
      </c>
      <c r="AB28" s="289">
        <f t="shared" ca="1" si="9"/>
        <v>0.16502933070928977</v>
      </c>
      <c r="AC28" s="289">
        <f t="shared" ca="1" si="9"/>
        <v>0.16250216122822148</v>
      </c>
      <c r="AD28" s="289">
        <f t="shared" ca="1" si="9"/>
        <v>0.15997499174715321</v>
      </c>
      <c r="AE28" s="289">
        <f t="shared" ca="1" si="9"/>
        <v>0.15796697121367084</v>
      </c>
      <c r="AF28" s="289">
        <f t="shared" ca="1" si="9"/>
        <v>0.1559589506801885</v>
      </c>
      <c r="AG28" s="289">
        <f t="shared" ca="1" si="9"/>
        <v>0.15395093014670613</v>
      </c>
      <c r="AH28" s="289">
        <f t="shared" ca="1" si="9"/>
        <v>0.15194290961322376</v>
      </c>
      <c r="AI28" s="289">
        <f t="shared" ca="1" si="9"/>
        <v>0.14993488907974142</v>
      </c>
      <c r="AJ28" s="289">
        <f t="shared" ca="1" si="9"/>
        <v>0.14792686854625905</v>
      </c>
      <c r="AK28" s="289">
        <f t="shared" ca="1" si="9"/>
        <v>0.14591884801277669</v>
      </c>
      <c r="AL28" s="289">
        <f t="shared" ca="1" si="9"/>
        <v>0.14391082747929432</v>
      </c>
      <c r="AM28" s="289">
        <f t="shared" ca="1" si="9"/>
        <v>0.14190280694581198</v>
      </c>
      <c r="AN28" s="289">
        <f t="shared" ca="1" si="9"/>
        <v>0.13989478641232958</v>
      </c>
      <c r="AO28" s="289">
        <f t="shared" ca="1" si="9"/>
        <v>0.13788676587884724</v>
      </c>
      <c r="AP28" s="289">
        <f t="shared" ca="1" si="9"/>
        <v>0.1358787453453649</v>
      </c>
      <c r="AQ28" s="289">
        <f t="shared" ca="1" si="9"/>
        <v>0.13430626390053291</v>
      </c>
      <c r="AR28" s="289">
        <f t="shared" ca="1" si="9"/>
        <v>0.13273378245570092</v>
      </c>
      <c r="AS28" s="289">
        <f t="shared" ca="1" si="9"/>
        <v>0.13116130101086895</v>
      </c>
      <c r="AT28" s="289">
        <f t="shared" ca="1" si="9"/>
        <v>0.12958881956603696</v>
      </c>
      <c r="AU28" s="289">
        <f t="shared" ca="1" si="9"/>
        <v>0.128016338121205</v>
      </c>
      <c r="AV28" s="289">
        <f t="shared" ca="1" si="9"/>
        <v>0.12644385667637301</v>
      </c>
      <c r="AW28" s="289">
        <f t="shared" ca="1" si="9"/>
        <v>0.12487137523154102</v>
      </c>
      <c r="AX28" s="289">
        <f t="shared" ca="1" si="9"/>
        <v>0.12329889378670904</v>
      </c>
      <c r="AY28" s="289">
        <f t="shared" ca="1" si="9"/>
        <v>0.12172641234187705</v>
      </c>
      <c r="AZ28" s="289">
        <f t="shared" ca="1" si="9"/>
        <v>0.12015393089704507</v>
      </c>
      <c r="BA28" s="289">
        <f t="shared" ca="1" si="9"/>
        <v>0.11858144945221309</v>
      </c>
      <c r="BB28" s="289">
        <f t="shared" ca="1" si="9"/>
        <v>0.11700896800738111</v>
      </c>
      <c r="BC28" s="289">
        <f t="shared" ca="1" si="9"/>
        <v>0.11578983912047253</v>
      </c>
      <c r="BD28" s="289">
        <f t="shared" ca="1" si="9"/>
        <v>0.11457071023356394</v>
      </c>
      <c r="BE28" s="289">
        <f t="shared" ca="1" si="9"/>
        <v>0.11335158134665535</v>
      </c>
      <c r="BF28" s="289">
        <f t="shared" ca="1" si="9"/>
        <v>0.11213245245974676</v>
      </c>
      <c r="BG28" s="289">
        <f t="shared" ca="1" si="9"/>
        <v>0.11091332357283817</v>
      </c>
      <c r="BH28" s="289">
        <f t="shared" ca="1" si="9"/>
        <v>0.10969419468592959</v>
      </c>
      <c r="BI28" s="289">
        <f t="shared" ca="1" si="9"/>
        <v>0.108475065799021</v>
      </c>
      <c r="BJ28" s="289">
        <f t="shared" ca="1" si="9"/>
        <v>9.2272546970744357E-2</v>
      </c>
      <c r="BK28" s="289">
        <f t="shared" ca="1" si="9"/>
        <v>7.9202304481258321E-4</v>
      </c>
      <c r="BL28" s="289">
        <f t="shared" ca="1" si="9"/>
        <v>7.829169788057792E-4</v>
      </c>
      <c r="BM28" s="289">
        <f t="shared" si="9"/>
        <v>0</v>
      </c>
      <c r="BN28" s="289">
        <f t="shared" si="9"/>
        <v>0</v>
      </c>
      <c r="BO28" s="289"/>
      <c r="BP28" s="289"/>
      <c r="BQ28" s="289"/>
      <c r="BR28" s="289"/>
      <c r="BS28" s="289"/>
      <c r="BT28" s="289"/>
      <c r="BU28" s="289"/>
      <c r="BV28" s="289"/>
      <c r="BW28" s="289"/>
      <c r="BX28" s="289"/>
      <c r="BY28" s="289"/>
      <c r="BZ28" s="289"/>
      <c r="CA28" s="290"/>
      <c r="CB28" s="290"/>
      <c r="CC28" s="290"/>
      <c r="CD28" s="290"/>
      <c r="CE28" s="290"/>
      <c r="CF28" s="290"/>
      <c r="CG28" s="290"/>
      <c r="CH28" s="290"/>
      <c r="CI28" s="290"/>
      <c r="CJ28" s="290"/>
      <c r="CK28" s="290"/>
      <c r="CL28" s="290"/>
    </row>
    <row r="29" spans="1:90" s="23" customFormat="1" x14ac:dyDescent="0.15">
      <c r="A29" s="89"/>
      <c r="C29" s="296"/>
      <c r="D29" s="26" t="s">
        <v>364</v>
      </c>
      <c r="F29" s="26" t="s">
        <v>356</v>
      </c>
      <c r="G29" s="289">
        <f t="shared" ca="1" si="9"/>
        <v>-4.6116856556405579E-2</v>
      </c>
      <c r="H29" s="289">
        <f t="shared" ca="1" si="9"/>
        <v>-9.1437960236373406E-2</v>
      </c>
      <c r="I29" s="289">
        <f t="shared" ca="1" si="9"/>
        <v>-0.1359633110399035</v>
      </c>
      <c r="J29" s="289">
        <f t="shared" ca="1" si="9"/>
        <v>-0.17910810229250812</v>
      </c>
      <c r="K29" s="289">
        <f t="shared" ca="1" si="9"/>
        <v>-0.22146723159047954</v>
      </c>
      <c r="L29" s="289">
        <f t="shared" ca="1" si="9"/>
        <v>-0.22297742201609916</v>
      </c>
      <c r="M29" s="289">
        <f t="shared" ca="1" si="9"/>
        <v>-0.21892447502725557</v>
      </c>
      <c r="N29" s="289">
        <f t="shared" ca="1" si="9"/>
        <v>-0.21487152803841203</v>
      </c>
      <c r="O29" s="289">
        <f t="shared" ca="1" si="9"/>
        <v>-0.21081858104956852</v>
      </c>
      <c r="P29" s="289">
        <f t="shared" ca="1" si="9"/>
        <v>-0.20676563406072496</v>
      </c>
      <c r="Q29" s="289">
        <f t="shared" ca="1" si="9"/>
        <v>-0.20271268707188139</v>
      </c>
      <c r="R29" s="289">
        <f t="shared" ca="1" si="9"/>
        <v>-0.19865974008303786</v>
      </c>
      <c r="S29" s="289">
        <f t="shared" ca="1" si="9"/>
        <v>-0.19490636322031696</v>
      </c>
      <c r="T29" s="289">
        <f t="shared" ca="1" si="9"/>
        <v>-0.19145255648371862</v>
      </c>
      <c r="U29" s="289">
        <f t="shared" ca="1" si="9"/>
        <v>-0.18829831987324294</v>
      </c>
      <c r="V29" s="289">
        <f t="shared" ca="1" si="9"/>
        <v>-0.18543985454780848</v>
      </c>
      <c r="W29" s="289">
        <f t="shared" ca="1" si="9"/>
        <v>-0.18287716050741518</v>
      </c>
      <c r="X29" s="289">
        <f t="shared" ca="1" si="9"/>
        <v>-0.18034999102634688</v>
      </c>
      <c r="Y29" s="289">
        <f t="shared" ca="1" si="9"/>
        <v>-0.17782282154527856</v>
      </c>
      <c r="Z29" s="289">
        <f t="shared" ca="1" si="9"/>
        <v>-0.17529565206421033</v>
      </c>
      <c r="AA29" s="289">
        <f t="shared" ca="1" si="9"/>
        <v>-0.17276848258314204</v>
      </c>
      <c r="AB29" s="289">
        <f t="shared" ca="1" si="9"/>
        <v>-0.17024131310207374</v>
      </c>
      <c r="AC29" s="289">
        <f t="shared" ca="1" si="9"/>
        <v>-0.16771414362100545</v>
      </c>
      <c r="AD29" s="289">
        <f t="shared" ca="1" si="9"/>
        <v>-0.16518697413993716</v>
      </c>
      <c r="AE29" s="289">
        <f t="shared" ca="1" si="9"/>
        <v>-0.16276173401286201</v>
      </c>
      <c r="AF29" s="289">
        <f t="shared" ca="1" si="9"/>
        <v>-0.16043842323977991</v>
      </c>
      <c r="AG29" s="289">
        <f t="shared" ca="1" si="9"/>
        <v>-0.15821704182069102</v>
      </c>
      <c r="AH29" s="289">
        <f t="shared" ca="1" si="9"/>
        <v>-0.15609629719207296</v>
      </c>
      <c r="AI29" s="289">
        <f t="shared" ca="1" si="9"/>
        <v>-0.15407618935392589</v>
      </c>
      <c r="AJ29" s="289">
        <f t="shared" ca="1" si="9"/>
        <v>-0.15206816882044355</v>
      </c>
      <c r="AK29" s="289">
        <f t="shared" ca="1" si="9"/>
        <v>-0.15006014828696115</v>
      </c>
      <c r="AL29" s="289">
        <f t="shared" ca="1" si="9"/>
        <v>-0.14805212775347881</v>
      </c>
      <c r="AM29" s="289">
        <f t="shared" ca="1" si="9"/>
        <v>-0.14604410721999644</v>
      </c>
      <c r="AN29" s="289">
        <f t="shared" ca="1" si="9"/>
        <v>-0.14403608668651408</v>
      </c>
      <c r="AO29" s="289">
        <f t="shared" ca="1" si="9"/>
        <v>-0.14202806615303173</v>
      </c>
      <c r="AP29" s="289">
        <f t="shared" ca="1" si="9"/>
        <v>-0.14002004561954934</v>
      </c>
      <c r="AQ29" s="289">
        <f t="shared" ca="1" si="9"/>
        <v>-0.13809753853678539</v>
      </c>
      <c r="AR29" s="289">
        <f t="shared" ca="1" si="9"/>
        <v>-0.13626054490473977</v>
      </c>
      <c r="AS29" s="289">
        <f t="shared" ca="1" si="9"/>
        <v>-0.13450906472341245</v>
      </c>
      <c r="AT29" s="289">
        <f t="shared" ca="1" si="9"/>
        <v>-0.13284201359892955</v>
      </c>
      <c r="AU29" s="289">
        <f t="shared" ca="1" si="9"/>
        <v>-0.13125939153129101</v>
      </c>
      <c r="AV29" s="289">
        <f t="shared" ca="1" si="9"/>
        <v>-0.12968691008645902</v>
      </c>
      <c r="AW29" s="289">
        <f t="shared" ca="1" si="9"/>
        <v>-0.128114428641627</v>
      </c>
      <c r="AX29" s="289">
        <f t="shared" ca="1" si="9"/>
        <v>-0.12654194719679504</v>
      </c>
      <c r="AY29" s="289">
        <f t="shared" ca="1" si="9"/>
        <v>-0.12496946575196305</v>
      </c>
      <c r="AZ29" s="289">
        <f t="shared" ca="1" si="9"/>
        <v>-0.12339698430713109</v>
      </c>
      <c r="BA29" s="289">
        <f t="shared" ca="1" si="9"/>
        <v>-0.12182450286229911</v>
      </c>
      <c r="BB29" s="289">
        <f t="shared" ca="1" si="9"/>
        <v>-0.12025202141746712</v>
      </c>
      <c r="BC29" s="289">
        <f t="shared" ca="1" si="9"/>
        <v>-0.11874891697537862</v>
      </c>
      <c r="BD29" s="289">
        <f t="shared" ca="1" si="9"/>
        <v>-0.11731518953603359</v>
      </c>
      <c r="BE29" s="289">
        <f t="shared" ca="1" si="9"/>
        <v>-0.11595083909943206</v>
      </c>
      <c r="BF29" s="289">
        <f t="shared" ca="1" si="9"/>
        <v>-0.11465498589758263</v>
      </c>
      <c r="BG29" s="289">
        <f t="shared" ca="1" si="9"/>
        <v>-0.11342762993048533</v>
      </c>
      <c r="BH29" s="289">
        <f t="shared" ca="1" si="9"/>
        <v>-0.11220850104357674</v>
      </c>
      <c r="BI29" s="289">
        <f t="shared" ca="1" si="9"/>
        <v>-0.11098937215666815</v>
      </c>
      <c r="BJ29" s="289">
        <f t="shared" ca="1" si="9"/>
        <v>-0.1072730116128649</v>
      </c>
      <c r="BK29" s="289">
        <f t="shared" ca="1" si="9"/>
        <v>-8.5498695084601214E-2</v>
      </c>
      <c r="BL29" s="289">
        <f t="shared" ca="1" si="9"/>
        <v>-6.3960706143862095E-2</v>
      </c>
      <c r="BM29" s="289">
        <f t="shared" ca="1" si="9"/>
        <v>-4.240110781971456E-2</v>
      </c>
      <c r="BN29" s="289">
        <f t="shared" ca="1" si="9"/>
        <v>-2.1080872438427194E-2</v>
      </c>
      <c r="BO29" s="289"/>
      <c r="BP29" s="289"/>
      <c r="BQ29" s="289"/>
      <c r="BR29" s="289"/>
      <c r="BS29" s="289"/>
      <c r="BT29" s="289"/>
      <c r="BU29" s="289"/>
      <c r="BV29" s="289"/>
      <c r="BW29" s="289"/>
      <c r="BX29" s="289"/>
      <c r="BY29" s="289"/>
      <c r="BZ29" s="289"/>
      <c r="CA29" s="290"/>
      <c r="CB29" s="290"/>
      <c r="CC29" s="290"/>
      <c r="CD29" s="290"/>
      <c r="CE29" s="290"/>
      <c r="CF29" s="290"/>
      <c r="CG29" s="290"/>
      <c r="CH29" s="290"/>
      <c r="CI29" s="290"/>
      <c r="CJ29" s="290"/>
      <c r="CK29" s="290"/>
      <c r="CL29" s="290"/>
    </row>
    <row r="30" spans="1:90" s="23" customFormat="1" x14ac:dyDescent="0.15">
      <c r="A30" s="89"/>
      <c r="C30" s="296"/>
      <c r="D30" s="23" t="s">
        <v>365</v>
      </c>
      <c r="F30" s="23" t="s">
        <v>356</v>
      </c>
      <c r="G30" s="288">
        <f ca="1">G27+G28+G29</f>
        <v>0.1887665858408461</v>
      </c>
      <c r="H30" s="288">
        <f ca="1">H27+H28+H29</f>
        <v>0.32815912101288081</v>
      </c>
      <c r="I30" s="288">
        <f ca="1">I27+I28+I29</f>
        <v>0.41897335839254185</v>
      </c>
      <c r="J30" s="288">
        <f ca="1">J27+J28+J29</f>
        <v>0.46258985753075471</v>
      </c>
      <c r="K30" s="288">
        <f t="shared" ref="K30:BN30" ca="1" si="10">K27+K28+K29</f>
        <v>0.45979428038215264</v>
      </c>
      <c r="L30" s="288">
        <f t="shared" ca="1" si="10"/>
        <v>0.45143556581908739</v>
      </c>
      <c r="M30" s="288">
        <f t="shared" ca="1" si="10"/>
        <v>0.44307685125602225</v>
      </c>
      <c r="N30" s="288">
        <f t="shared" ca="1" si="10"/>
        <v>0.434718136692957</v>
      </c>
      <c r="O30" s="288">
        <f t="shared" ca="1" si="10"/>
        <v>0.42635942212989175</v>
      </c>
      <c r="P30" s="288">
        <f t="shared" ca="1" si="10"/>
        <v>0.41800070756682656</v>
      </c>
      <c r="Q30" s="288">
        <f t="shared" ca="1" si="10"/>
        <v>0.40964199300376136</v>
      </c>
      <c r="R30" s="288">
        <f t="shared" ca="1" si="10"/>
        <v>0.40128327844069611</v>
      </c>
      <c r="S30" s="288">
        <f t="shared" ca="1" si="10"/>
        <v>0.39415077125928344</v>
      </c>
      <c r="T30" s="288">
        <f t="shared" ca="1" si="10"/>
        <v>0.38794490133340087</v>
      </c>
      <c r="U30" s="288">
        <f t="shared" ca="1" si="10"/>
        <v>0.3823660985369256</v>
      </c>
      <c r="V30" s="288">
        <f t="shared" ca="1" si="10"/>
        <v>0.37711859158481659</v>
      </c>
      <c r="W30" s="288">
        <f t="shared" ca="1" si="10"/>
        <v>0.37190660919203256</v>
      </c>
      <c r="X30" s="288">
        <f t="shared" ca="1" si="10"/>
        <v>0.36669462679924858</v>
      </c>
      <c r="Y30" s="288">
        <f t="shared" ca="1" si="10"/>
        <v>0.36148264440646466</v>
      </c>
      <c r="Z30" s="288">
        <f t="shared" ca="1" si="10"/>
        <v>0.35627066201368068</v>
      </c>
      <c r="AA30" s="288">
        <f t="shared" ca="1" si="10"/>
        <v>0.35105867962089665</v>
      </c>
      <c r="AB30" s="288">
        <f t="shared" ca="1" si="10"/>
        <v>0.34584669722811262</v>
      </c>
      <c r="AC30" s="288">
        <f t="shared" ca="1" si="10"/>
        <v>0.34063471483532859</v>
      </c>
      <c r="AD30" s="288">
        <f t="shared" ca="1" si="10"/>
        <v>0.33542273244254467</v>
      </c>
      <c r="AE30" s="288">
        <f t="shared" ca="1" si="10"/>
        <v>0.3306279696433535</v>
      </c>
      <c r="AF30" s="288">
        <f t="shared" ca="1" si="10"/>
        <v>0.32614849708376209</v>
      </c>
      <c r="AG30" s="288">
        <f t="shared" ca="1" si="10"/>
        <v>0.32188238540977721</v>
      </c>
      <c r="AH30" s="288">
        <f t="shared" ca="1" si="10"/>
        <v>0.31772899783092801</v>
      </c>
      <c r="AI30" s="288">
        <f t="shared" ca="1" si="10"/>
        <v>0.31358769755674354</v>
      </c>
      <c r="AJ30" s="288">
        <f t="shared" ca="1" si="10"/>
        <v>0.30944639728255902</v>
      </c>
      <c r="AK30" s="288">
        <f t="shared" ca="1" si="10"/>
        <v>0.3053050970083746</v>
      </c>
      <c r="AL30" s="288">
        <f t="shared" ca="1" si="10"/>
        <v>0.30116379673419008</v>
      </c>
      <c r="AM30" s="288">
        <f t="shared" ca="1" si="10"/>
        <v>0.29702249646000561</v>
      </c>
      <c r="AN30" s="288">
        <f t="shared" ca="1" si="10"/>
        <v>0.29288119618582115</v>
      </c>
      <c r="AO30" s="288">
        <f t="shared" ca="1" si="10"/>
        <v>0.28873989591163662</v>
      </c>
      <c r="AP30" s="288">
        <f t="shared" ca="1" si="10"/>
        <v>0.28459859563745221</v>
      </c>
      <c r="AQ30" s="288">
        <f t="shared" ca="1" si="10"/>
        <v>0.28080732100119976</v>
      </c>
      <c r="AR30" s="288">
        <f t="shared" ca="1" si="10"/>
        <v>0.27728055855216088</v>
      </c>
      <c r="AS30" s="288">
        <f t="shared" ca="1" si="10"/>
        <v>0.27393279483961736</v>
      </c>
      <c r="AT30" s="288">
        <f t="shared" ca="1" si="10"/>
        <v>0.27067960080672476</v>
      </c>
      <c r="AU30" s="288">
        <f t="shared" ca="1" si="10"/>
        <v>0.26743654739663875</v>
      </c>
      <c r="AV30" s="288">
        <f t="shared" ca="1" si="10"/>
        <v>0.26419349398655267</v>
      </c>
      <c r="AW30" s="288">
        <f t="shared" ca="1" si="10"/>
        <v>0.26095044057646666</v>
      </c>
      <c r="AX30" s="288">
        <f t="shared" ca="1" si="10"/>
        <v>0.25770738716638064</v>
      </c>
      <c r="AY30" s="288">
        <f t="shared" ca="1" si="10"/>
        <v>0.25446433375629463</v>
      </c>
      <c r="AZ30" s="288">
        <f t="shared" ca="1" si="10"/>
        <v>0.25122128034620861</v>
      </c>
      <c r="BA30" s="288">
        <f t="shared" ca="1" si="10"/>
        <v>0.24797822693612259</v>
      </c>
      <c r="BB30" s="288">
        <f t="shared" ca="1" si="10"/>
        <v>0.24473517352603663</v>
      </c>
      <c r="BC30" s="288">
        <f t="shared" ca="1" si="10"/>
        <v>0.24177609567113054</v>
      </c>
      <c r="BD30" s="288">
        <f t="shared" ca="1" si="10"/>
        <v>0.23903161636866088</v>
      </c>
      <c r="BE30" s="288">
        <f t="shared" ca="1" si="10"/>
        <v>0.23643235861588419</v>
      </c>
      <c r="BF30" s="288">
        <f t="shared" ca="1" si="10"/>
        <v>0.23390982517804834</v>
      </c>
      <c r="BG30" s="288">
        <f t="shared" ca="1" si="10"/>
        <v>0.23139551882040116</v>
      </c>
      <c r="BH30" s="288">
        <f t="shared" ca="1" si="10"/>
        <v>0.22888121246275403</v>
      </c>
      <c r="BI30" s="288">
        <f t="shared" ca="1" si="10"/>
        <v>0.2263669061051069</v>
      </c>
      <c r="BJ30" s="288">
        <f t="shared" ca="1" si="10"/>
        <v>0.21136644146298639</v>
      </c>
      <c r="BK30" s="288">
        <f t="shared" ca="1" si="10"/>
        <v>0.12665976942319773</v>
      </c>
      <c r="BL30" s="288">
        <f t="shared" ca="1" si="10"/>
        <v>6.3481980258141418E-2</v>
      </c>
      <c r="BM30" s="288">
        <f t="shared" ca="1" si="10"/>
        <v>2.1080872438426858E-2</v>
      </c>
      <c r="BN30" s="288">
        <f t="shared" ca="1" si="10"/>
        <v>-3.3653635433950058E-16</v>
      </c>
      <c r="BO30" s="289"/>
      <c r="BP30" s="289"/>
      <c r="BQ30" s="289"/>
      <c r="BR30" s="289"/>
      <c r="BS30" s="289"/>
      <c r="BT30" s="289"/>
      <c r="BU30" s="289"/>
      <c r="BV30" s="289"/>
      <c r="BW30" s="289"/>
      <c r="BX30" s="289"/>
      <c r="BY30" s="289"/>
      <c r="BZ30" s="289"/>
      <c r="CA30" s="290"/>
      <c r="CB30" s="290"/>
      <c r="CC30" s="290"/>
      <c r="CD30" s="290"/>
      <c r="CE30" s="290"/>
      <c r="CF30" s="290"/>
      <c r="CG30" s="290"/>
      <c r="CH30" s="290"/>
      <c r="CI30" s="290"/>
      <c r="CJ30" s="290"/>
      <c r="CK30" s="290"/>
      <c r="CL30" s="290"/>
    </row>
    <row r="31" spans="1:90" s="23" customFormat="1" x14ac:dyDescent="0.15">
      <c r="A31" s="89"/>
      <c r="C31" s="296"/>
      <c r="G31" s="288"/>
      <c r="H31" s="288"/>
      <c r="I31" s="288"/>
      <c r="J31" s="288"/>
      <c r="K31" s="288"/>
      <c r="L31" s="288"/>
      <c r="M31" s="288"/>
      <c r="N31" s="288"/>
      <c r="O31" s="288"/>
      <c r="P31" s="288"/>
      <c r="Q31" s="288"/>
      <c r="R31" s="288"/>
      <c r="S31" s="288"/>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8"/>
      <c r="BK31" s="288"/>
      <c r="BL31" s="288"/>
      <c r="BM31" s="288"/>
      <c r="BN31" s="288"/>
      <c r="BO31" s="289"/>
      <c r="BP31" s="289"/>
      <c r="BQ31" s="289"/>
      <c r="BR31" s="289"/>
      <c r="BS31" s="289"/>
      <c r="BT31" s="289"/>
      <c r="BU31" s="289"/>
      <c r="BV31" s="289"/>
      <c r="BW31" s="289"/>
      <c r="BX31" s="289"/>
      <c r="BY31" s="289"/>
      <c r="BZ31" s="289"/>
      <c r="CA31" s="290"/>
      <c r="CB31" s="290"/>
      <c r="CC31" s="290"/>
      <c r="CD31" s="290"/>
      <c r="CE31" s="290"/>
      <c r="CF31" s="290"/>
      <c r="CG31" s="290"/>
      <c r="CH31" s="290"/>
      <c r="CI31" s="290"/>
      <c r="CJ31" s="290"/>
      <c r="CK31" s="290"/>
      <c r="CL31" s="290"/>
    </row>
    <row r="32" spans="1:90" s="23" customFormat="1" x14ac:dyDescent="0.15">
      <c r="A32" s="89">
        <v>2.4</v>
      </c>
      <c r="G32" s="297"/>
      <c r="H32" s="297"/>
      <c r="I32" s="297"/>
      <c r="J32" s="297"/>
      <c r="K32" s="297"/>
      <c r="L32" s="297"/>
      <c r="M32" s="297"/>
      <c r="N32" s="297"/>
      <c r="O32" s="297"/>
      <c r="P32" s="297"/>
      <c r="Q32" s="297"/>
      <c r="R32" s="297"/>
      <c r="S32" s="297"/>
      <c r="T32" s="297"/>
      <c r="U32" s="297"/>
      <c r="V32" s="297"/>
      <c r="W32" s="297"/>
      <c r="X32" s="297"/>
      <c r="Y32" s="297"/>
      <c r="Z32" s="297"/>
      <c r="AA32" s="297"/>
      <c r="AB32" s="297"/>
      <c r="AC32" s="297"/>
      <c r="AD32" s="297"/>
      <c r="AE32" s="297"/>
      <c r="AF32" s="297"/>
      <c r="AG32" s="297"/>
      <c r="AH32" s="297"/>
      <c r="AI32" s="297"/>
      <c r="AJ32" s="297"/>
      <c r="AK32" s="297"/>
      <c r="AL32" s="297"/>
      <c r="AM32" s="297"/>
      <c r="AN32" s="297"/>
      <c r="AO32" s="297"/>
      <c r="AP32" s="297"/>
      <c r="AQ32" s="297"/>
      <c r="AR32" s="297"/>
      <c r="AS32" s="297"/>
      <c r="AT32" s="297"/>
      <c r="AU32" s="297"/>
      <c r="AV32" s="297"/>
      <c r="AW32" s="297"/>
      <c r="AX32" s="297"/>
      <c r="AY32" s="297"/>
      <c r="AZ32" s="297"/>
      <c r="BA32" s="297"/>
      <c r="BB32" s="297"/>
      <c r="BC32" s="297"/>
      <c r="BD32" s="297"/>
      <c r="BE32" s="297"/>
      <c r="BF32" s="297"/>
      <c r="BG32" s="297"/>
      <c r="BH32" s="297"/>
      <c r="BI32" s="297"/>
      <c r="BJ32" s="297"/>
      <c r="BK32" s="297"/>
      <c r="BL32" s="297"/>
      <c r="BM32" s="297"/>
      <c r="BN32" s="297"/>
      <c r="BO32" s="297"/>
      <c r="BP32" s="297"/>
      <c r="BQ32" s="297"/>
      <c r="BR32" s="297"/>
      <c r="BS32" s="297"/>
      <c r="BT32" s="297"/>
      <c r="BU32" s="297"/>
      <c r="BV32" s="297"/>
      <c r="BW32" s="297"/>
      <c r="BX32" s="297"/>
      <c r="BY32" s="297"/>
      <c r="BZ32" s="297"/>
      <c r="CA32" s="290"/>
      <c r="CB32" s="290"/>
      <c r="CC32" s="290"/>
      <c r="CD32" s="290"/>
      <c r="CE32" s="290"/>
      <c r="CF32" s="290"/>
      <c r="CG32" s="290"/>
      <c r="CH32" s="290"/>
      <c r="CI32" s="290"/>
      <c r="CJ32" s="290"/>
      <c r="CK32" s="290"/>
      <c r="CL32" s="290"/>
    </row>
    <row r="33" spans="1:90" x14ac:dyDescent="0.15">
      <c r="A33" s="89"/>
      <c r="B33" s="23"/>
      <c r="C33" s="23" t="s">
        <v>212</v>
      </c>
      <c r="D33" s="23" t="s">
        <v>360</v>
      </c>
      <c r="F33" s="23" t="s">
        <v>356</v>
      </c>
      <c r="G33" s="288">
        <v>0</v>
      </c>
      <c r="H33" s="288">
        <f ca="1">G158</f>
        <v>1.1696133489754123E-3</v>
      </c>
      <c r="I33" s="288">
        <f t="shared" ref="I33:BN33" ca="1" si="11">H158</f>
        <v>1.7342381798539641E-3</v>
      </c>
      <c r="J33" s="288">
        <f t="shared" ca="1" si="11"/>
        <v>1.7039654144402326E-3</v>
      </c>
      <c r="K33" s="288">
        <f t="shared" ca="1" si="11"/>
        <v>1.6736926490265014E-3</v>
      </c>
      <c r="L33" s="288">
        <f t="shared" ca="1" si="11"/>
        <v>1.6434198836127703E-3</v>
      </c>
      <c r="M33" s="288">
        <f t="shared" ca="1" si="11"/>
        <v>1.6131471181990388E-3</v>
      </c>
      <c r="N33" s="288">
        <f t="shared" ca="1" si="11"/>
        <v>1.5828743527853079E-3</v>
      </c>
      <c r="O33" s="288">
        <f t="shared" ca="1" si="11"/>
        <v>1.5526015873715765E-3</v>
      </c>
      <c r="P33" s="288">
        <f t="shared" ca="1" si="11"/>
        <v>1.522328821957845E-3</v>
      </c>
      <c r="Q33" s="288">
        <f t="shared" ca="1" si="11"/>
        <v>1.4920560565441136E-3</v>
      </c>
      <c r="R33" s="288">
        <f t="shared" ca="1" si="11"/>
        <v>1.4617832911303821E-3</v>
      </c>
      <c r="S33" s="288">
        <f t="shared" ca="1" si="11"/>
        <v>1.4315105257166508E-3</v>
      </c>
      <c r="T33" s="288">
        <f t="shared" ca="1" si="11"/>
        <v>1.408835442465812E-3</v>
      </c>
      <c r="U33" s="288">
        <f t="shared" ca="1" si="11"/>
        <v>1.3899592002964193E-3</v>
      </c>
      <c r="V33" s="288">
        <f t="shared" ca="1" si="11"/>
        <v>1.3710829581270265E-3</v>
      </c>
      <c r="W33" s="288">
        <f t="shared" ca="1" si="11"/>
        <v>1.3522067159576338E-3</v>
      </c>
      <c r="X33" s="288">
        <f t="shared" ca="1" si="11"/>
        <v>1.3333304737882413E-3</v>
      </c>
      <c r="Y33" s="288">
        <f t="shared" ca="1" si="11"/>
        <v>1.3144542316188487E-3</v>
      </c>
      <c r="Z33" s="288">
        <f t="shared" ca="1" si="11"/>
        <v>1.2955779894494562E-3</v>
      </c>
      <c r="AA33" s="288">
        <f t="shared" ca="1" si="11"/>
        <v>1.2767017472800637E-3</v>
      </c>
      <c r="AB33" s="288">
        <f t="shared" ca="1" si="11"/>
        <v>1.2578255051106709E-3</v>
      </c>
      <c r="AC33" s="288">
        <f t="shared" ca="1" si="11"/>
        <v>1.2389492629412784E-3</v>
      </c>
      <c r="AD33" s="288">
        <f t="shared" ca="1" si="11"/>
        <v>1.2200730207718859E-3</v>
      </c>
      <c r="AE33" s="288">
        <f t="shared" ca="1" si="11"/>
        <v>1.2011967786024933E-3</v>
      </c>
      <c r="AF33" s="288">
        <f t="shared" ca="1" si="11"/>
        <v>1.1849056634774164E-3</v>
      </c>
      <c r="AG33" s="288">
        <f t="shared" ca="1" si="11"/>
        <v>1.1699071118744968E-3</v>
      </c>
      <c r="AH33" s="288">
        <f t="shared" ca="1" si="11"/>
        <v>1.1549085602715775E-3</v>
      </c>
      <c r="AI33" s="288">
        <f t="shared" ca="1" si="11"/>
        <v>1.1399100086686581E-3</v>
      </c>
      <c r="AJ33" s="288">
        <f t="shared" ca="1" si="11"/>
        <v>1.1249114570657385E-3</v>
      </c>
      <c r="AK33" s="288">
        <f t="shared" ca="1" si="11"/>
        <v>1.1099129054628191E-3</v>
      </c>
      <c r="AL33" s="288">
        <f t="shared" ca="1" si="11"/>
        <v>1.0949143538598997E-3</v>
      </c>
      <c r="AM33" s="288">
        <f t="shared" ca="1" si="11"/>
        <v>1.0799158022569799E-3</v>
      </c>
      <c r="AN33" s="288">
        <f t="shared" ca="1" si="11"/>
        <v>1.0649172506540605E-3</v>
      </c>
      <c r="AO33" s="288">
        <f t="shared" ca="1" si="11"/>
        <v>1.0499186990511407E-3</v>
      </c>
      <c r="AP33" s="288">
        <f t="shared" ca="1" si="11"/>
        <v>1.0349201474482211E-3</v>
      </c>
      <c r="AQ33" s="288">
        <f t="shared" ca="1" si="11"/>
        <v>1.0199215958453017E-3</v>
      </c>
      <c r="AR33" s="288">
        <f t="shared" ca="1" si="11"/>
        <v>1.0070918319904116E-3</v>
      </c>
      <c r="AS33" s="288">
        <f t="shared" ca="1" si="11"/>
        <v>9.9534646200953591E-4</v>
      </c>
      <c r="AT33" s="288">
        <f t="shared" ca="1" si="11"/>
        <v>9.8360109202866005E-4</v>
      </c>
      <c r="AU33" s="288">
        <f t="shared" ca="1" si="11"/>
        <v>9.7185572204778439E-4</v>
      </c>
      <c r="AV33" s="288">
        <f t="shared" ca="1" si="11"/>
        <v>9.6011035206690874E-4</v>
      </c>
      <c r="AW33" s="288">
        <f t="shared" ca="1" si="11"/>
        <v>9.4836498208603287E-4</v>
      </c>
      <c r="AX33" s="288">
        <f t="shared" ca="1" si="11"/>
        <v>9.3661961210515701E-4</v>
      </c>
      <c r="AY33" s="288">
        <f t="shared" ca="1" si="11"/>
        <v>9.2487424212428157E-4</v>
      </c>
      <c r="AZ33" s="288">
        <f t="shared" ca="1" si="11"/>
        <v>9.1312887214340592E-4</v>
      </c>
      <c r="BA33" s="288">
        <f t="shared" ca="1" si="11"/>
        <v>9.0138350216253016E-4</v>
      </c>
      <c r="BB33" s="288">
        <f t="shared" ca="1" si="11"/>
        <v>8.896381321816544E-4</v>
      </c>
      <c r="BC33" s="288">
        <f t="shared" ca="1" si="11"/>
        <v>8.7789276220077885E-4</v>
      </c>
      <c r="BD33" s="288">
        <f t="shared" ca="1" si="11"/>
        <v>8.6790692820261752E-4</v>
      </c>
      <c r="BE33" s="288">
        <f t="shared" ca="1" si="11"/>
        <v>8.588008621958135E-4</v>
      </c>
      <c r="BF33" s="288">
        <f t="shared" ca="1" si="11"/>
        <v>8.4969479618900927E-4</v>
      </c>
      <c r="BG33" s="288">
        <f t="shared" ca="1" si="11"/>
        <v>8.4058873018220536E-4</v>
      </c>
      <c r="BH33" s="288">
        <f t="shared" ca="1" si="11"/>
        <v>8.3148266417540123E-4</v>
      </c>
      <c r="BI33" s="288">
        <f t="shared" ca="1" si="11"/>
        <v>8.2237659816859711E-4</v>
      </c>
      <c r="BJ33" s="288">
        <f t="shared" ca="1" si="11"/>
        <v>8.1327053216179298E-4</v>
      </c>
      <c r="BK33" s="288">
        <f t="shared" ca="1" si="11"/>
        <v>8.0416446615498897E-4</v>
      </c>
      <c r="BL33" s="288">
        <f t="shared" ca="1" si="11"/>
        <v>7.9505840014818517E-4</v>
      </c>
      <c r="BM33" s="288">
        <f t="shared" ca="1" si="11"/>
        <v>7.8595233414138093E-4</v>
      </c>
      <c r="BN33" s="288">
        <f t="shared" ca="1" si="11"/>
        <v>2.6097232626859357E-4</v>
      </c>
      <c r="BO33" s="198"/>
      <c r="BP33" s="198"/>
      <c r="BQ33" s="198"/>
      <c r="BR33" s="198"/>
      <c r="BS33" s="198"/>
      <c r="BT33" s="198"/>
      <c r="BU33" s="198"/>
      <c r="BV33" s="198"/>
      <c r="BW33" s="198"/>
      <c r="BX33" s="198"/>
      <c r="BY33" s="198"/>
      <c r="BZ33" s="198"/>
      <c r="CA33" s="198"/>
      <c r="CB33" s="198"/>
      <c r="CC33" s="198"/>
      <c r="CD33" s="198"/>
      <c r="CE33" s="198"/>
      <c r="CF33" s="198"/>
      <c r="CG33" s="198"/>
      <c r="CH33" s="198"/>
      <c r="CI33" s="198"/>
      <c r="CJ33" s="198"/>
      <c r="CK33" s="198"/>
      <c r="CL33" s="198"/>
    </row>
    <row r="34" spans="1:90" x14ac:dyDescent="0.15">
      <c r="A34" s="89"/>
      <c r="B34" s="23"/>
      <c r="D34" s="26" t="s">
        <v>368</v>
      </c>
      <c r="F34" s="26" t="s">
        <v>356</v>
      </c>
      <c r="G34" s="289">
        <f ca="1">IF(SAP_Leadsheet!$C$9="non-EMI",0,IF(G7+SAP_Leadsheet!$E$49-1&gt;SAP_Leadsheet!$E$21,0,SAP_Leadsheet!$E$48*G21))</f>
        <v>1.7544200234631184E-3</v>
      </c>
      <c r="H34" s="289">
        <f ca="1">IF(SAP_Leadsheet!$C$9="non-EMI",0,IF(H7+SAP_Leadsheet!$E$49-1&gt;SAP_Leadsheet!$E$21,0,SAP_Leadsheet!$E$48*H21))</f>
        <v>1.7241472580493871E-3</v>
      </c>
      <c r="I34" s="289">
        <f ca="1">IF(SAP_Leadsheet!$C$9="non-EMI",0,IF(I7+SAP_Leadsheet!$E$49-1&gt;SAP_Leadsheet!$E$21,0,SAP_Leadsheet!$E$48*I21))</f>
        <v>1.6938744926356555E-3</v>
      </c>
      <c r="J34" s="289">
        <f ca="1">IF(SAP_Leadsheet!$C$9="non-EMI",0,IF(J7+SAP_Leadsheet!$E$49-1&gt;SAP_Leadsheet!$E$21,0,SAP_Leadsheet!$E$48*J21))</f>
        <v>1.6636017272219244E-3</v>
      </c>
      <c r="K34" s="289">
        <f ca="1">IF(SAP_Leadsheet!$C$9="non-EMI",0,IF(K7+SAP_Leadsheet!$E$49-1&gt;SAP_Leadsheet!$E$21,0,SAP_Leadsheet!$E$48*K21))</f>
        <v>1.6333289618081931E-3</v>
      </c>
      <c r="L34" s="289">
        <f ca="1">IF(SAP_Leadsheet!$C$9="non-EMI",0,IF(L7+SAP_Leadsheet!$E$49-1&gt;SAP_Leadsheet!$E$21,0,SAP_Leadsheet!$E$48*L21))</f>
        <v>1.6030561963944617E-3</v>
      </c>
      <c r="M34" s="289">
        <f ca="1">IF(SAP_Leadsheet!$C$9="non-EMI",0,IF(M7+SAP_Leadsheet!$E$49-1&gt;SAP_Leadsheet!$E$21,0,SAP_Leadsheet!$E$48*M21))</f>
        <v>1.5727834309807304E-3</v>
      </c>
      <c r="N34" s="289">
        <f ca="1">IF(SAP_Leadsheet!$C$9="non-EMI",0,IF(N7+SAP_Leadsheet!$E$49-1&gt;SAP_Leadsheet!$E$21,0,SAP_Leadsheet!$E$48*N21))</f>
        <v>1.5425106655669993E-3</v>
      </c>
      <c r="O34" s="289">
        <f ca="1">IF(SAP_Leadsheet!$C$9="non-EMI",0,IF(O7+SAP_Leadsheet!$E$49-1&gt;SAP_Leadsheet!$E$21,0,SAP_Leadsheet!$E$48*O21))</f>
        <v>1.5122379001532677E-3</v>
      </c>
      <c r="P34" s="289">
        <f ca="1">IF(SAP_Leadsheet!$C$9="non-EMI",0,IF(P7+SAP_Leadsheet!$E$49-1&gt;SAP_Leadsheet!$E$21,0,SAP_Leadsheet!$E$48*P21))</f>
        <v>1.4819651347395364E-3</v>
      </c>
      <c r="Q34" s="289">
        <f ca="1">IF(SAP_Leadsheet!$C$9="non-EMI",0,IF(Q7+SAP_Leadsheet!$E$49-1&gt;SAP_Leadsheet!$E$21,0,SAP_Leadsheet!$E$48*Q21))</f>
        <v>1.4516923693258051E-3</v>
      </c>
      <c r="R34" s="289">
        <f ca="1">IF(SAP_Leadsheet!$C$9="non-EMI",0,IF(R7+SAP_Leadsheet!$E$49-1&gt;SAP_Leadsheet!$E$21,0,SAP_Leadsheet!$E$48*R21))</f>
        <v>1.4214196039120739E-3</v>
      </c>
      <c r="S34" s="289">
        <f ca="1">IF(SAP_Leadsheet!$C$9="non-EMI",0,IF(S7+SAP_Leadsheet!$E$49-1&gt;SAP_Leadsheet!$E$21,0,SAP_Leadsheet!$E$48*S21))</f>
        <v>1.4025433617426812E-3</v>
      </c>
      <c r="T34" s="289">
        <f ca="1">IF(SAP_Leadsheet!$C$9="non-EMI",0,IF(T7+SAP_Leadsheet!$E$49-1&gt;SAP_Leadsheet!$E$21,0,SAP_Leadsheet!$E$48*T21))</f>
        <v>1.3836671195732887E-3</v>
      </c>
      <c r="U34" s="289">
        <f ca="1">IF(SAP_Leadsheet!$C$9="non-EMI",0,IF(U7+SAP_Leadsheet!$E$49-1&gt;SAP_Leadsheet!$E$21,0,SAP_Leadsheet!$E$48*U21))</f>
        <v>1.3647908774038959E-3</v>
      </c>
      <c r="V34" s="289">
        <f ca="1">IF(SAP_Leadsheet!$C$9="non-EMI",0,IF(V7+SAP_Leadsheet!$E$49-1&gt;SAP_Leadsheet!$E$21,0,SAP_Leadsheet!$E$48*V21))</f>
        <v>1.3459146352345034E-3</v>
      </c>
      <c r="W34" s="289">
        <f ca="1">IF(SAP_Leadsheet!$C$9="non-EMI",0,IF(W7+SAP_Leadsheet!$E$49-1&gt;SAP_Leadsheet!$E$21,0,SAP_Leadsheet!$E$48*W21))</f>
        <v>1.3270383930651108E-3</v>
      </c>
      <c r="X34" s="289">
        <f ca="1">IF(SAP_Leadsheet!$C$9="non-EMI",0,IF(X7+SAP_Leadsheet!$E$49-1&gt;SAP_Leadsheet!$E$21,0,SAP_Leadsheet!$E$48*X21))</f>
        <v>1.3081621508957183E-3</v>
      </c>
      <c r="Y34" s="289">
        <f ca="1">IF(SAP_Leadsheet!$C$9="non-EMI",0,IF(Y7+SAP_Leadsheet!$E$49-1&gt;SAP_Leadsheet!$E$21,0,SAP_Leadsheet!$E$48*Y21))</f>
        <v>1.2892859087263258E-3</v>
      </c>
      <c r="Z34" s="289">
        <f ca="1">IF(SAP_Leadsheet!$C$9="non-EMI",0,IF(Z7+SAP_Leadsheet!$E$49-1&gt;SAP_Leadsheet!$E$21,0,SAP_Leadsheet!$E$48*Z21))</f>
        <v>1.270409666556933E-3</v>
      </c>
      <c r="AA34" s="289">
        <f ca="1">IF(SAP_Leadsheet!$C$9="non-EMI",0,IF(AA7+SAP_Leadsheet!$E$49-1&gt;SAP_Leadsheet!$E$21,0,SAP_Leadsheet!$E$48*AA21))</f>
        <v>1.2515334243875405E-3</v>
      </c>
      <c r="AB34" s="289">
        <f ca="1">IF(SAP_Leadsheet!$C$9="non-EMI",0,IF(AB7+SAP_Leadsheet!$E$49-1&gt;SAP_Leadsheet!$E$21,0,SAP_Leadsheet!$E$48*AB21))</f>
        <v>1.232657182218148E-3</v>
      </c>
      <c r="AC34" s="289">
        <f ca="1">IF(SAP_Leadsheet!$C$9="non-EMI",0,IF(AC7+SAP_Leadsheet!$E$49-1&gt;SAP_Leadsheet!$E$21,0,SAP_Leadsheet!$E$48*AC21))</f>
        <v>1.2137809400487552E-3</v>
      </c>
      <c r="AD34" s="289">
        <f ca="1">IF(SAP_Leadsheet!$C$9="non-EMI",0,IF(AD7+SAP_Leadsheet!$E$49-1&gt;SAP_Leadsheet!$E$21,0,SAP_Leadsheet!$E$48*AD21))</f>
        <v>1.1949046978793629E-3</v>
      </c>
      <c r="AE34" s="289">
        <f ca="1">IF(SAP_Leadsheet!$C$9="non-EMI",0,IF(AE7+SAP_Leadsheet!$E$49-1&gt;SAP_Leadsheet!$E$21,0,SAP_Leadsheet!$E$48*AE21))</f>
        <v>1.1799061462764433E-3</v>
      </c>
      <c r="AF34" s="289">
        <f ca="1">IF(SAP_Leadsheet!$C$9="non-EMI",0,IF(AF7+SAP_Leadsheet!$E$49-1&gt;SAP_Leadsheet!$E$21,0,SAP_Leadsheet!$E$48*AF21))</f>
        <v>1.1649075946735239E-3</v>
      </c>
      <c r="AG34" s="289">
        <f ca="1">IF(SAP_Leadsheet!$C$9="non-EMI",0,IF(AG7+SAP_Leadsheet!$E$49-1&gt;SAP_Leadsheet!$E$21,0,SAP_Leadsheet!$E$48*AG21))</f>
        <v>1.1499090430706043E-3</v>
      </c>
      <c r="AH34" s="289">
        <f ca="1">IF(SAP_Leadsheet!$C$9="non-EMI",0,IF(AH7+SAP_Leadsheet!$E$49-1&gt;SAP_Leadsheet!$E$21,0,SAP_Leadsheet!$E$48*AH21))</f>
        <v>1.1349104914676847E-3</v>
      </c>
      <c r="AI34" s="289">
        <f ca="1">IF(SAP_Leadsheet!$C$9="non-EMI",0,IF(AI7+SAP_Leadsheet!$E$49-1&gt;SAP_Leadsheet!$E$21,0,SAP_Leadsheet!$E$48*AI21))</f>
        <v>1.1199119398647654E-3</v>
      </c>
      <c r="AJ34" s="289">
        <f ca="1">IF(SAP_Leadsheet!$C$9="non-EMI",0,IF(AJ7+SAP_Leadsheet!$E$49-1&gt;SAP_Leadsheet!$E$21,0,SAP_Leadsheet!$E$48*AJ21))</f>
        <v>1.104913388261846E-3</v>
      </c>
      <c r="AK34" s="289">
        <f ca="1">IF(SAP_Leadsheet!$C$9="non-EMI",0,IF(AK7+SAP_Leadsheet!$E$49-1&gt;SAP_Leadsheet!$E$21,0,SAP_Leadsheet!$E$48*AK21))</f>
        <v>1.0899148366589264E-3</v>
      </c>
      <c r="AL34" s="289">
        <f ca="1">IF(SAP_Leadsheet!$C$9="non-EMI",0,IF(AL7+SAP_Leadsheet!$E$49-1&gt;SAP_Leadsheet!$E$21,0,SAP_Leadsheet!$E$48*AL21))</f>
        <v>1.0749162850560068E-3</v>
      </c>
      <c r="AM34" s="289">
        <f ca="1">IF(SAP_Leadsheet!$C$9="non-EMI",0,IF(AM7+SAP_Leadsheet!$E$49-1&gt;SAP_Leadsheet!$E$21,0,SAP_Leadsheet!$E$48*AM21))</f>
        <v>1.0599177334530874E-3</v>
      </c>
      <c r="AN34" s="289">
        <f ca="1">IF(SAP_Leadsheet!$C$9="non-EMI",0,IF(AN7+SAP_Leadsheet!$E$49-1&gt;SAP_Leadsheet!$E$21,0,SAP_Leadsheet!$E$48*AN21))</f>
        <v>1.0449191818501678E-3</v>
      </c>
      <c r="AO34" s="289">
        <f ca="1">IF(SAP_Leadsheet!$C$9="non-EMI",0,IF(AO7+SAP_Leadsheet!$E$49-1&gt;SAP_Leadsheet!$E$21,0,SAP_Leadsheet!$E$48*AO21))</f>
        <v>1.0299206302472484E-3</v>
      </c>
      <c r="AP34" s="289">
        <f ca="1">IF(SAP_Leadsheet!$C$9="non-EMI",0,IF(AP7+SAP_Leadsheet!$E$49-1&gt;SAP_Leadsheet!$E$21,0,SAP_Leadsheet!$E$48*AP21))</f>
        <v>1.014922078644329E-3</v>
      </c>
      <c r="AQ34" s="289">
        <f ca="1">IF(SAP_Leadsheet!$C$9="non-EMI",0,IF(AQ7+SAP_Leadsheet!$E$49-1&gt;SAP_Leadsheet!$E$21,0,SAP_Leadsheet!$E$48*AQ21))</f>
        <v>1.0031767086634532E-3</v>
      </c>
      <c r="AR34" s="289">
        <f ca="1">IF(SAP_Leadsheet!$C$9="non-EMI",0,IF(AR7+SAP_Leadsheet!$E$49-1&gt;SAP_Leadsheet!$E$21,0,SAP_Leadsheet!$E$48*AR21))</f>
        <v>9.9143133868257729E-4</v>
      </c>
      <c r="AS34" s="289">
        <f ca="1">IF(SAP_Leadsheet!$C$9="non-EMI",0,IF(AS7+SAP_Leadsheet!$E$49-1&gt;SAP_Leadsheet!$E$21,0,SAP_Leadsheet!$E$48*AS21))</f>
        <v>9.7968596870170164E-4</v>
      </c>
      <c r="AT34" s="289">
        <f ca="1">IF(SAP_Leadsheet!$C$9="non-EMI",0,IF(AT7+SAP_Leadsheet!$E$49-1&gt;SAP_Leadsheet!$E$21,0,SAP_Leadsheet!$E$48*AT21))</f>
        <v>9.6794059872082588E-4</v>
      </c>
      <c r="AU34" s="289">
        <f ca="1">IF(SAP_Leadsheet!$C$9="non-EMI",0,IF(AU7+SAP_Leadsheet!$E$49-1&gt;SAP_Leadsheet!$E$21,0,SAP_Leadsheet!$E$48*AU21))</f>
        <v>9.5619522873995012E-4</v>
      </c>
      <c r="AV34" s="289">
        <f ca="1">IF(SAP_Leadsheet!$C$9="non-EMI",0,IF(AV7+SAP_Leadsheet!$E$49-1&gt;SAP_Leadsheet!$E$21,0,SAP_Leadsheet!$E$48*AV21))</f>
        <v>9.4444985875907425E-4</v>
      </c>
      <c r="AW34" s="289">
        <f ca="1">IF(SAP_Leadsheet!$C$9="non-EMI",0,IF(AW7+SAP_Leadsheet!$E$49-1&gt;SAP_Leadsheet!$E$21,0,SAP_Leadsheet!$E$48*AW21))</f>
        <v>9.3270448877819849E-4</v>
      </c>
      <c r="AX34" s="289">
        <f ca="1">IF(SAP_Leadsheet!$C$9="non-EMI",0,IF(AX7+SAP_Leadsheet!$E$49-1&gt;SAP_Leadsheet!$E$21,0,SAP_Leadsheet!$E$48*AX21))</f>
        <v>9.2095911879732284E-4</v>
      </c>
      <c r="AY34" s="289">
        <f ca="1">IF(SAP_Leadsheet!$C$9="non-EMI",0,IF(AY7+SAP_Leadsheet!$E$49-1&gt;SAP_Leadsheet!$E$21,0,SAP_Leadsheet!$E$48*AY21))</f>
        <v>9.0921374881644697E-4</v>
      </c>
      <c r="AZ34" s="289">
        <f ca="1">IF(SAP_Leadsheet!$C$9="non-EMI",0,IF(AZ7+SAP_Leadsheet!$E$49-1&gt;SAP_Leadsheet!$E$21,0,SAP_Leadsheet!$E$48*AZ21))</f>
        <v>8.9746837883557121E-4</v>
      </c>
      <c r="BA34" s="289">
        <f ca="1">IF(SAP_Leadsheet!$C$9="non-EMI",0,IF(BA7+SAP_Leadsheet!$E$49-1&gt;SAP_Leadsheet!$E$21,0,SAP_Leadsheet!$E$48*BA21))</f>
        <v>8.8572300885469545E-4</v>
      </c>
      <c r="BB34" s="289">
        <f ca="1">IF(SAP_Leadsheet!$C$9="non-EMI",0,IF(BB7+SAP_Leadsheet!$E$49-1&gt;SAP_Leadsheet!$E$21,0,SAP_Leadsheet!$E$48*BB21))</f>
        <v>8.739776388738198E-4</v>
      </c>
      <c r="BC34" s="289">
        <f ca="1">IF(SAP_Leadsheet!$C$9="non-EMI",0,IF(BC7+SAP_Leadsheet!$E$49-1&gt;SAP_Leadsheet!$E$21,0,SAP_Leadsheet!$E$48*BC21))</f>
        <v>8.6487157286701567E-4</v>
      </c>
      <c r="BD34" s="289">
        <f ca="1">IF(SAP_Leadsheet!$C$9="non-EMI",0,IF(BD7+SAP_Leadsheet!$E$49-1&gt;SAP_Leadsheet!$E$21,0,SAP_Leadsheet!$E$48*BD21))</f>
        <v>8.5576550686021166E-4</v>
      </c>
      <c r="BE34" s="289">
        <f ca="1">IF(SAP_Leadsheet!$C$9="non-EMI",0,IF(BE7+SAP_Leadsheet!$E$49-1&gt;SAP_Leadsheet!$E$21,0,SAP_Leadsheet!$E$48*BE21))</f>
        <v>8.4665944085340753E-4</v>
      </c>
      <c r="BF34" s="289">
        <f ca="1">IF(SAP_Leadsheet!$C$9="non-EMI",0,IF(BF7+SAP_Leadsheet!$E$49-1&gt;SAP_Leadsheet!$E$21,0,SAP_Leadsheet!$E$48*BF21))</f>
        <v>8.3755337484660351E-4</v>
      </c>
      <c r="BG34" s="289">
        <f ca="1">IF(SAP_Leadsheet!$C$9="non-EMI",0,IF(BG7+SAP_Leadsheet!$E$49-1&gt;SAP_Leadsheet!$E$21,0,SAP_Leadsheet!$E$48*BG21))</f>
        <v>8.284473088397995E-4</v>
      </c>
      <c r="BH34" s="289">
        <f ca="1">IF(SAP_Leadsheet!$C$9="non-EMI",0,IF(BH7+SAP_Leadsheet!$E$49-1&gt;SAP_Leadsheet!$E$21,0,SAP_Leadsheet!$E$48*BH21))</f>
        <v>8.1934124283299537E-4</v>
      </c>
      <c r="BI34" s="289">
        <f ca="1">IF(SAP_Leadsheet!$C$9="non-EMI",0,IF(BI7+SAP_Leadsheet!$E$49-1&gt;SAP_Leadsheet!$E$21,0,SAP_Leadsheet!$E$48*BI21))</f>
        <v>8.1023517682619135E-4</v>
      </c>
      <c r="BJ34" s="289">
        <f ca="1">IF(SAP_Leadsheet!$C$9="non-EMI",0,IF(BJ7+SAP_Leadsheet!$E$49-1&gt;SAP_Leadsheet!$E$21,0,SAP_Leadsheet!$E$48*BJ21))</f>
        <v>8.0112911081938734E-4</v>
      </c>
      <c r="BK34" s="289">
        <f ca="1">IF(SAP_Leadsheet!$C$9="non-EMI",0,IF(BK7+SAP_Leadsheet!$E$49-1&gt;SAP_Leadsheet!$E$21,0,SAP_Leadsheet!$E$48*BK21))</f>
        <v>7.9202304481258321E-4</v>
      </c>
      <c r="BL34" s="289">
        <f ca="1">IF(SAP_Leadsheet!$C$9="non-EMI",0,IF(BL7+SAP_Leadsheet!$E$49-1&gt;SAP_Leadsheet!$E$21,0,SAP_Leadsheet!$E$48*BL21))</f>
        <v>7.829169788057792E-4</v>
      </c>
      <c r="BM34" s="289">
        <f>IF(SAP_Leadsheet!$C$9="non-EMI",0,IF(BM7+SAP_Leadsheet!$E$49-1&gt;SAP_Leadsheet!$E$21,0,SAP_Leadsheet!$E$48*BM21))</f>
        <v>0</v>
      </c>
      <c r="BN34" s="289">
        <f>IF(SAP_Leadsheet!$C$9="non-EMI",0,IF(BN7+SAP_Leadsheet!$E$49-1&gt;SAP_Leadsheet!$E$21,0,SAP_Leadsheet!$E$48*BN21))</f>
        <v>0</v>
      </c>
      <c r="BO34" s="198"/>
      <c r="BP34" s="198"/>
      <c r="BQ34" s="198"/>
      <c r="BR34" s="198"/>
      <c r="BS34" s="198"/>
      <c r="BT34" s="198"/>
      <c r="BU34" s="198"/>
      <c r="BV34" s="198"/>
      <c r="BW34" s="198"/>
      <c r="BX34" s="198"/>
      <c r="BY34" s="198"/>
      <c r="BZ34" s="198"/>
      <c r="CA34" s="198"/>
      <c r="CB34" s="198"/>
      <c r="CC34" s="198"/>
      <c r="CD34" s="198"/>
      <c r="CE34" s="198"/>
      <c r="CF34" s="198"/>
      <c r="CG34" s="198"/>
      <c r="CH34" s="198"/>
      <c r="CI34" s="198"/>
      <c r="CJ34" s="198"/>
      <c r="CK34" s="198"/>
      <c r="CL34" s="198"/>
    </row>
    <row r="35" spans="1:90" x14ac:dyDescent="0.15">
      <c r="A35" s="89"/>
      <c r="B35" s="23"/>
      <c r="D35" s="26" t="s">
        <v>364</v>
      </c>
      <c r="F35" s="26" t="s">
        <v>356</v>
      </c>
      <c r="G35" s="289">
        <f ca="1">G36+G97</f>
        <v>-5.8480667448770614E-4</v>
      </c>
      <c r="H35" s="289">
        <f t="shared" ref="H35:BN35" ca="1" si="12">H36+H97</f>
        <v>-1.1595224271708352E-3</v>
      </c>
      <c r="I35" s="289">
        <f t="shared" ca="1" si="12"/>
        <v>-1.7241472580493871E-3</v>
      </c>
      <c r="J35" s="289">
        <f t="shared" ca="1" si="12"/>
        <v>-1.6938744926356555E-3</v>
      </c>
      <c r="K35" s="289">
        <f t="shared" ca="1" si="12"/>
        <v>-1.6636017272219244E-3</v>
      </c>
      <c r="L35" s="289">
        <f t="shared" ca="1" si="12"/>
        <v>-1.6333289618081933E-3</v>
      </c>
      <c r="M35" s="289">
        <f t="shared" ca="1" si="12"/>
        <v>-1.6030561963944615E-3</v>
      </c>
      <c r="N35" s="289">
        <f t="shared" ca="1" si="12"/>
        <v>-1.5727834309807306E-3</v>
      </c>
      <c r="O35" s="289">
        <f t="shared" ca="1" si="12"/>
        <v>-1.5425106655669991E-3</v>
      </c>
      <c r="P35" s="289">
        <f t="shared" ca="1" si="12"/>
        <v>-1.5122379001532677E-3</v>
      </c>
      <c r="Q35" s="289">
        <f t="shared" ca="1" si="12"/>
        <v>-1.4819651347395366E-3</v>
      </c>
      <c r="R35" s="289">
        <f t="shared" ca="1" si="12"/>
        <v>-1.4516923693258053E-3</v>
      </c>
      <c r="S35" s="289">
        <f t="shared" ca="1" si="12"/>
        <v>-1.4252184449935201E-3</v>
      </c>
      <c r="T35" s="289">
        <f t="shared" ca="1" si="12"/>
        <v>-1.4025433617426814E-3</v>
      </c>
      <c r="U35" s="289">
        <f t="shared" ca="1" si="12"/>
        <v>-1.3836671195732887E-3</v>
      </c>
      <c r="V35" s="289">
        <f t="shared" ca="1" si="12"/>
        <v>-1.3647908774038959E-3</v>
      </c>
      <c r="W35" s="289">
        <f t="shared" ca="1" si="12"/>
        <v>-1.3459146352345034E-3</v>
      </c>
      <c r="X35" s="289">
        <f t="shared" ca="1" si="12"/>
        <v>-1.3270383930651108E-3</v>
      </c>
      <c r="Y35" s="289">
        <f t="shared" ca="1" si="12"/>
        <v>-1.3081621508957183E-3</v>
      </c>
      <c r="Z35" s="289">
        <f t="shared" ca="1" si="12"/>
        <v>-1.2892859087263258E-3</v>
      </c>
      <c r="AA35" s="289">
        <f t="shared" ca="1" si="12"/>
        <v>-1.270409666556933E-3</v>
      </c>
      <c r="AB35" s="289">
        <f t="shared" ca="1" si="12"/>
        <v>-1.2515334243875405E-3</v>
      </c>
      <c r="AC35" s="289">
        <f t="shared" ca="1" si="12"/>
        <v>-1.232657182218148E-3</v>
      </c>
      <c r="AD35" s="289">
        <f t="shared" ca="1" si="12"/>
        <v>-1.2137809400487554E-3</v>
      </c>
      <c r="AE35" s="289">
        <f t="shared" ca="1" si="12"/>
        <v>-1.1961972614015204E-3</v>
      </c>
      <c r="AF35" s="289">
        <f t="shared" ca="1" si="12"/>
        <v>-1.1799061462764435E-3</v>
      </c>
      <c r="AG35" s="289">
        <f t="shared" ca="1" si="12"/>
        <v>-1.1649075946735237E-3</v>
      </c>
      <c r="AH35" s="289">
        <f t="shared" ca="1" si="12"/>
        <v>-1.1499090430706043E-3</v>
      </c>
      <c r="AI35" s="289">
        <f t="shared" ca="1" si="12"/>
        <v>-1.1349104914676847E-3</v>
      </c>
      <c r="AJ35" s="289">
        <f t="shared" ca="1" si="12"/>
        <v>-1.1199119398647654E-3</v>
      </c>
      <c r="AK35" s="289">
        <f t="shared" ca="1" si="12"/>
        <v>-1.104913388261846E-3</v>
      </c>
      <c r="AL35" s="289">
        <f t="shared" ca="1" si="12"/>
        <v>-1.0899148366589266E-3</v>
      </c>
      <c r="AM35" s="289">
        <f t="shared" ca="1" si="12"/>
        <v>-1.0749162850560068E-3</v>
      </c>
      <c r="AN35" s="289">
        <f t="shared" ca="1" si="12"/>
        <v>-1.0599177334530874E-3</v>
      </c>
      <c r="AO35" s="289">
        <f t="shared" ca="1" si="12"/>
        <v>-1.0449191818501678E-3</v>
      </c>
      <c r="AP35" s="289">
        <f t="shared" ca="1" si="12"/>
        <v>-1.0299206302472484E-3</v>
      </c>
      <c r="AQ35" s="289">
        <f t="shared" ca="1" si="12"/>
        <v>-1.0160064725183435E-3</v>
      </c>
      <c r="AR35" s="289">
        <f t="shared" ca="1" si="12"/>
        <v>-1.0031767086634532E-3</v>
      </c>
      <c r="AS35" s="289">
        <f t="shared" ca="1" si="12"/>
        <v>-9.9143133868257729E-4</v>
      </c>
      <c r="AT35" s="289">
        <f t="shared" ca="1" si="12"/>
        <v>-9.7968596870170164E-4</v>
      </c>
      <c r="AU35" s="289">
        <f t="shared" ca="1" si="12"/>
        <v>-9.6794059872082577E-4</v>
      </c>
      <c r="AV35" s="289">
        <f t="shared" ca="1" si="12"/>
        <v>-9.5619522873995012E-4</v>
      </c>
      <c r="AW35" s="289">
        <f t="shared" ca="1" si="12"/>
        <v>-9.4444985875907425E-4</v>
      </c>
      <c r="AX35" s="289">
        <f t="shared" ca="1" si="12"/>
        <v>-9.3270448877819838E-4</v>
      </c>
      <c r="AY35" s="289">
        <f t="shared" ca="1" si="12"/>
        <v>-9.2095911879732273E-4</v>
      </c>
      <c r="AZ35" s="289">
        <f t="shared" ca="1" si="12"/>
        <v>-9.0921374881644697E-4</v>
      </c>
      <c r="BA35" s="289">
        <f t="shared" ca="1" si="12"/>
        <v>-8.9746837883557121E-4</v>
      </c>
      <c r="BB35" s="289">
        <f t="shared" ca="1" si="12"/>
        <v>-8.8572300885469545E-4</v>
      </c>
      <c r="BC35" s="289">
        <f t="shared" ca="1" si="12"/>
        <v>-8.7485740686517712E-4</v>
      </c>
      <c r="BD35" s="289">
        <f t="shared" ca="1" si="12"/>
        <v>-8.6487157286701567E-4</v>
      </c>
      <c r="BE35" s="289">
        <f t="shared" ca="1" si="12"/>
        <v>-8.5576550686021166E-4</v>
      </c>
      <c r="BF35" s="289">
        <f t="shared" ca="1" si="12"/>
        <v>-8.4665944085340753E-4</v>
      </c>
      <c r="BG35" s="289">
        <f t="shared" ca="1" si="12"/>
        <v>-8.3755337484660362E-4</v>
      </c>
      <c r="BH35" s="289">
        <f t="shared" ca="1" si="12"/>
        <v>-8.284473088397995E-4</v>
      </c>
      <c r="BI35" s="289">
        <f t="shared" ca="1" si="12"/>
        <v>-8.1934124283299537E-4</v>
      </c>
      <c r="BJ35" s="289">
        <f t="shared" ca="1" si="12"/>
        <v>-8.1023517682619135E-4</v>
      </c>
      <c r="BK35" s="289">
        <f t="shared" ca="1" si="12"/>
        <v>-8.0112911081938712E-4</v>
      </c>
      <c r="BL35" s="289">
        <f t="shared" ca="1" si="12"/>
        <v>-7.9202304481258332E-4</v>
      </c>
      <c r="BM35" s="289">
        <f t="shared" ca="1" si="12"/>
        <v>-5.2498000787278736E-4</v>
      </c>
      <c r="BN35" s="289">
        <f t="shared" ca="1" si="12"/>
        <v>-2.6097232626859314E-4</v>
      </c>
      <c r="BO35" s="198"/>
      <c r="BP35" s="198"/>
      <c r="BQ35" s="198"/>
      <c r="BR35" s="198"/>
      <c r="BS35" s="198"/>
      <c r="BT35" s="198"/>
      <c r="BU35" s="198"/>
      <c r="BV35" s="198"/>
      <c r="BW35" s="198"/>
      <c r="BX35" s="198"/>
      <c r="BY35" s="198"/>
      <c r="BZ35" s="198"/>
      <c r="CA35" s="198"/>
      <c r="CB35" s="198"/>
      <c r="CC35" s="198"/>
      <c r="CD35" s="198"/>
      <c r="CE35" s="198"/>
      <c r="CF35" s="198"/>
      <c r="CG35" s="198"/>
      <c r="CH35" s="198"/>
      <c r="CI35" s="198"/>
      <c r="CJ35" s="198"/>
      <c r="CK35" s="198"/>
      <c r="CL35" s="198"/>
    </row>
    <row r="36" spans="1:90" x14ac:dyDescent="0.15">
      <c r="A36" s="89"/>
      <c r="B36" s="23"/>
      <c r="D36" s="298" t="s">
        <v>369</v>
      </c>
      <c r="G36" s="299">
        <f ca="1">-SUM(G37:G96)</f>
        <v>0</v>
      </c>
      <c r="H36" s="299">
        <f t="shared" ref="H36:BN36" ca="1" si="13">-SUM(H37:H96)</f>
        <v>0</v>
      </c>
      <c r="I36" s="299">
        <f t="shared" ca="1" si="13"/>
        <v>0</v>
      </c>
      <c r="J36" s="299">
        <f t="shared" ca="1" si="13"/>
        <v>0</v>
      </c>
      <c r="K36" s="299">
        <f t="shared" ca="1" si="13"/>
        <v>0</v>
      </c>
      <c r="L36" s="299">
        <f t="shared" ca="1" si="13"/>
        <v>0</v>
      </c>
      <c r="M36" s="299">
        <f t="shared" ca="1" si="13"/>
        <v>0</v>
      </c>
      <c r="N36" s="299">
        <f t="shared" ca="1" si="13"/>
        <v>0</v>
      </c>
      <c r="O36" s="299">
        <f t="shared" ca="1" si="13"/>
        <v>0</v>
      </c>
      <c r="P36" s="299">
        <f t="shared" ca="1" si="13"/>
        <v>0</v>
      </c>
      <c r="Q36" s="299">
        <f t="shared" ca="1" si="13"/>
        <v>0</v>
      </c>
      <c r="R36" s="299">
        <f t="shared" ca="1" si="13"/>
        <v>0</v>
      </c>
      <c r="S36" s="299">
        <f t="shared" ca="1" si="13"/>
        <v>0</v>
      </c>
      <c r="T36" s="299">
        <f t="shared" ca="1" si="13"/>
        <v>0</v>
      </c>
      <c r="U36" s="299">
        <f t="shared" ca="1" si="13"/>
        <v>0</v>
      </c>
      <c r="V36" s="299">
        <f t="shared" ca="1" si="13"/>
        <v>0</v>
      </c>
      <c r="W36" s="299">
        <f t="shared" ca="1" si="13"/>
        <v>0</v>
      </c>
      <c r="X36" s="299">
        <f t="shared" ca="1" si="13"/>
        <v>0</v>
      </c>
      <c r="Y36" s="299">
        <f t="shared" ca="1" si="13"/>
        <v>0</v>
      </c>
      <c r="Z36" s="299">
        <f t="shared" ca="1" si="13"/>
        <v>0</v>
      </c>
      <c r="AA36" s="299">
        <f t="shared" ca="1" si="13"/>
        <v>0</v>
      </c>
      <c r="AB36" s="299">
        <f t="shared" ca="1" si="13"/>
        <v>0</v>
      </c>
      <c r="AC36" s="299">
        <f t="shared" ca="1" si="13"/>
        <v>0</v>
      </c>
      <c r="AD36" s="299">
        <f t="shared" ca="1" si="13"/>
        <v>0</v>
      </c>
      <c r="AE36" s="299">
        <f t="shared" ca="1" si="13"/>
        <v>0</v>
      </c>
      <c r="AF36" s="299">
        <f t="shared" ca="1" si="13"/>
        <v>0</v>
      </c>
      <c r="AG36" s="299">
        <f t="shared" ca="1" si="13"/>
        <v>0</v>
      </c>
      <c r="AH36" s="299">
        <f t="shared" ca="1" si="13"/>
        <v>0</v>
      </c>
      <c r="AI36" s="299">
        <f t="shared" ca="1" si="13"/>
        <v>0</v>
      </c>
      <c r="AJ36" s="299">
        <f t="shared" ca="1" si="13"/>
        <v>0</v>
      </c>
      <c r="AK36" s="299">
        <f t="shared" ca="1" si="13"/>
        <v>0</v>
      </c>
      <c r="AL36" s="299">
        <f t="shared" ca="1" si="13"/>
        <v>0</v>
      </c>
      <c r="AM36" s="299">
        <f t="shared" ca="1" si="13"/>
        <v>0</v>
      </c>
      <c r="AN36" s="299">
        <f t="shared" ca="1" si="13"/>
        <v>0</v>
      </c>
      <c r="AO36" s="299">
        <f t="shared" ca="1" si="13"/>
        <v>0</v>
      </c>
      <c r="AP36" s="299">
        <f t="shared" ca="1" si="13"/>
        <v>0</v>
      </c>
      <c r="AQ36" s="299">
        <f t="shared" ca="1" si="13"/>
        <v>0</v>
      </c>
      <c r="AR36" s="299">
        <f t="shared" ca="1" si="13"/>
        <v>0</v>
      </c>
      <c r="AS36" s="299">
        <f t="shared" ca="1" si="13"/>
        <v>0</v>
      </c>
      <c r="AT36" s="299">
        <f t="shared" ca="1" si="13"/>
        <v>0</v>
      </c>
      <c r="AU36" s="299">
        <f t="shared" ca="1" si="13"/>
        <v>0</v>
      </c>
      <c r="AV36" s="299">
        <f t="shared" ca="1" si="13"/>
        <v>0</v>
      </c>
      <c r="AW36" s="299">
        <f t="shared" ca="1" si="13"/>
        <v>0</v>
      </c>
      <c r="AX36" s="299">
        <f t="shared" ca="1" si="13"/>
        <v>0</v>
      </c>
      <c r="AY36" s="299">
        <f t="shared" ca="1" si="13"/>
        <v>0</v>
      </c>
      <c r="AZ36" s="299">
        <f t="shared" ca="1" si="13"/>
        <v>0</v>
      </c>
      <c r="BA36" s="299">
        <f t="shared" ca="1" si="13"/>
        <v>0</v>
      </c>
      <c r="BB36" s="299">
        <f t="shared" ca="1" si="13"/>
        <v>0</v>
      </c>
      <c r="BC36" s="299">
        <f t="shared" ca="1" si="13"/>
        <v>0</v>
      </c>
      <c r="BD36" s="299">
        <f t="shared" ca="1" si="13"/>
        <v>0</v>
      </c>
      <c r="BE36" s="299">
        <f t="shared" ca="1" si="13"/>
        <v>0</v>
      </c>
      <c r="BF36" s="299">
        <f t="shared" ca="1" si="13"/>
        <v>0</v>
      </c>
      <c r="BG36" s="299">
        <f t="shared" ca="1" si="13"/>
        <v>0</v>
      </c>
      <c r="BH36" s="299">
        <f t="shared" ca="1" si="13"/>
        <v>0</v>
      </c>
      <c r="BI36" s="299">
        <f t="shared" ca="1" si="13"/>
        <v>0</v>
      </c>
      <c r="BJ36" s="299">
        <f t="shared" ca="1" si="13"/>
        <v>0</v>
      </c>
      <c r="BK36" s="299">
        <f t="shared" ca="1" si="13"/>
        <v>0</v>
      </c>
      <c r="BL36" s="299">
        <f t="shared" ca="1" si="13"/>
        <v>0</v>
      </c>
      <c r="BM36" s="299">
        <f t="shared" ca="1" si="13"/>
        <v>0</v>
      </c>
      <c r="BN36" s="299">
        <f t="shared" ca="1" si="13"/>
        <v>0</v>
      </c>
      <c r="BO36" s="198"/>
      <c r="BP36" s="198"/>
      <c r="BQ36" s="198"/>
      <c r="BR36" s="198"/>
      <c r="BS36" s="198"/>
      <c r="BT36" s="198"/>
      <c r="BU36" s="198"/>
      <c r="BV36" s="198"/>
      <c r="BW36" s="198"/>
      <c r="BX36" s="198"/>
      <c r="BY36" s="198"/>
      <c r="BZ36" s="198"/>
      <c r="CA36" s="198"/>
      <c r="CB36" s="198"/>
      <c r="CC36" s="198"/>
      <c r="CD36" s="198"/>
      <c r="CE36" s="198"/>
      <c r="CF36" s="198"/>
      <c r="CG36" s="198"/>
      <c r="CH36" s="198"/>
      <c r="CI36" s="198"/>
      <c r="CJ36" s="198"/>
      <c r="CK36" s="198"/>
      <c r="CL36" s="198"/>
    </row>
    <row r="37" spans="1:90" hidden="1" outlineLevel="1" x14ac:dyDescent="0.15">
      <c r="A37" s="89"/>
      <c r="B37" s="23"/>
      <c r="C37" s="26" cm="1">
        <f t="array" ref="C37:C96">TRANSPOSE(G7:BN7)</f>
        <v>1</v>
      </c>
      <c r="D37" s="300"/>
      <c r="G37" s="289">
        <f ca="1">IF(OR($C98&gt;G$7,$C98+$E98-2&lt;G$7),0,($D98-SUM($F98:F98)-SUM($F37:F37))*SAP_Leadsheet!$E$53)</f>
        <v>0</v>
      </c>
      <c r="H37" s="289">
        <f ca="1">IF(OR($C98&gt;H$7,$C98+$E98-2&lt;H$7),0,($D98-SUM($F98:G98)-SUM($F37:G37))*SAP_Leadsheet!$E$53)</f>
        <v>0</v>
      </c>
      <c r="I37" s="289">
        <f>IF(OR($C98&gt;I$7,$C98+$E98-2&lt;I$7),0,($D98-SUM($F98:H98)-SUM($F37:H37))*SAP_Leadsheet!$E$53)</f>
        <v>0</v>
      </c>
      <c r="J37" s="289">
        <f>IF(OR($C98&gt;J$7,$C98+$E98-2&lt;J$7),0,($D98-SUM($F98:I98)-SUM($F37:I37))*SAP_Leadsheet!$E$53)</f>
        <v>0</v>
      </c>
      <c r="K37" s="289">
        <f>IF(OR($C98&gt;K$7,$C98+$E98-2&lt;K$7),0,($D98-SUM($F98:J98)-SUM($F37:J37))*SAP_Leadsheet!$E$53)</f>
        <v>0</v>
      </c>
      <c r="L37" s="289">
        <f>IF(OR($C98&gt;L$7,$C98+$E98-2&lt;L$7),0,($D98-SUM($F98:K98)-SUM($F37:K37))*SAP_Leadsheet!$E$53)</f>
        <v>0</v>
      </c>
      <c r="M37" s="289">
        <f>IF(OR($C98&gt;M$7,$C98+$E98-2&lt;M$7),0,($D98-SUM($F98:L98)-SUM($F37:L37))*SAP_Leadsheet!$E$53)</f>
        <v>0</v>
      </c>
      <c r="N37" s="289">
        <f>IF(OR($C98&gt;N$7,$C98+$E98-2&lt;N$7),0,($D98-SUM($F98:M98)-SUM($F37:M37))*SAP_Leadsheet!$E$53)</f>
        <v>0</v>
      </c>
      <c r="O37" s="289">
        <f>IF(OR($C98&gt;O$7,$C98+$E98-2&lt;O$7),0,($D98-SUM($F98:N98)-SUM($F37:N37))*SAP_Leadsheet!$E$53)</f>
        <v>0</v>
      </c>
      <c r="P37" s="289">
        <f>IF(OR($C98&gt;P$7,$C98+$E98-2&lt;P$7),0,($D98-SUM($F98:O98)-SUM($F37:O37))*SAP_Leadsheet!$E$53)</f>
        <v>0</v>
      </c>
      <c r="Q37" s="289">
        <f>IF(OR($C98&gt;Q$7,$C98+$E98-2&lt;Q$7),0,($D98-SUM($F98:P98)-SUM($F37:P37))*SAP_Leadsheet!$E$53)</f>
        <v>0</v>
      </c>
      <c r="R37" s="289">
        <f>IF(OR($C98&gt;R$7,$C98+$E98-2&lt;R$7),0,($D98-SUM($F98:Q98)-SUM($F37:Q37))*SAP_Leadsheet!$E$53)</f>
        <v>0</v>
      </c>
      <c r="S37" s="289">
        <f>IF(OR($C98&gt;S$7,$C98+$E98-2&lt;S$7),0,($D98-SUM($F98:R98)-SUM($F37:R37))*SAP_Leadsheet!$E$53)</f>
        <v>0</v>
      </c>
      <c r="T37" s="289">
        <f>IF(OR($C98&gt;T$7,$C98+$E98-2&lt;T$7),0,($D98-SUM($F98:S98)-SUM($F37:S37))*SAP_Leadsheet!$E$53)</f>
        <v>0</v>
      </c>
      <c r="U37" s="289">
        <f>IF(OR($C98&gt;U$7,$C98+$E98-2&lt;U$7),0,($D98-SUM($F98:T98)-SUM($F37:T37))*SAP_Leadsheet!$E$53)</f>
        <v>0</v>
      </c>
      <c r="V37" s="289">
        <f>IF(OR($C98&gt;V$7,$C98+$E98-2&lt;V$7),0,($D98-SUM($F98:U98)-SUM($F37:U37))*SAP_Leadsheet!$E$53)</f>
        <v>0</v>
      </c>
      <c r="W37" s="289">
        <f>IF(OR($C98&gt;W$7,$C98+$E98-2&lt;W$7),0,($D98-SUM($F98:V98)-SUM($F37:V37))*SAP_Leadsheet!$E$53)</f>
        <v>0</v>
      </c>
      <c r="X37" s="289">
        <f>IF(OR($C98&gt;X$7,$C98+$E98-2&lt;X$7),0,($D98-SUM($F98:W98)-SUM($F37:W37))*SAP_Leadsheet!$E$53)</f>
        <v>0</v>
      </c>
      <c r="Y37" s="289">
        <f>IF(OR($C98&gt;Y$7,$C98+$E98-2&lt;Y$7),0,($D98-SUM($F98:X98)-SUM($F37:X37))*SAP_Leadsheet!$E$53)</f>
        <v>0</v>
      </c>
      <c r="Z37" s="289">
        <f>IF(OR($C98&gt;Z$7,$C98+$E98-2&lt;Z$7),0,($D98-SUM($F98:Y98)-SUM($F37:Y37))*SAP_Leadsheet!$E$53)</f>
        <v>0</v>
      </c>
      <c r="AA37" s="289">
        <f>IF(OR($C98&gt;AA$7,$C98+$E98-2&lt;AA$7),0,($D98-SUM($F98:Z98)-SUM($F37:Z37))*SAP_Leadsheet!$E$53)</f>
        <v>0</v>
      </c>
      <c r="AB37" s="289">
        <f>IF(OR($C98&gt;AB$7,$C98+$E98-2&lt;AB$7),0,($D98-SUM($F98:AA98)-SUM($F37:AA37))*SAP_Leadsheet!$E$53)</f>
        <v>0</v>
      </c>
      <c r="AC37" s="289">
        <f>IF(OR($C98&gt;AC$7,$C98+$E98-2&lt;AC$7),0,($D98-SUM($F98:AB98)-SUM($F37:AB37))*SAP_Leadsheet!$E$53)</f>
        <v>0</v>
      </c>
      <c r="AD37" s="289">
        <f>IF(OR($C98&gt;AD$7,$C98+$E98-2&lt;AD$7),0,($D98-SUM($F98:AC98)-SUM($F37:AC37))*SAP_Leadsheet!$E$53)</f>
        <v>0</v>
      </c>
      <c r="AE37" s="289">
        <f>IF(OR($C98&gt;AE$7,$C98+$E98-2&lt;AE$7),0,($D98-SUM($F98:AD98)-SUM($F37:AD37))*SAP_Leadsheet!$E$53)</f>
        <v>0</v>
      </c>
      <c r="AF37" s="289">
        <f>IF(OR($C98&gt;AF$7,$C98+$E98-2&lt;AF$7),0,($D98-SUM($F98:AE98)-SUM($F37:AE37))*SAP_Leadsheet!$E$53)</f>
        <v>0</v>
      </c>
      <c r="AG37" s="289">
        <f>IF(OR($C98&gt;AG$7,$C98+$E98-2&lt;AG$7),0,($D98-SUM($F98:AF98)-SUM($F37:AF37))*SAP_Leadsheet!$E$53)</f>
        <v>0</v>
      </c>
      <c r="AH37" s="289">
        <f>IF(OR($C98&gt;AH$7,$C98+$E98-2&lt;AH$7),0,($D98-SUM($F98:AG98)-SUM($F37:AG37))*SAP_Leadsheet!$E$53)</f>
        <v>0</v>
      </c>
      <c r="AI37" s="289">
        <f>IF(OR($C98&gt;AI$7,$C98+$E98-2&lt;AI$7),0,($D98-SUM($F98:AH98)-SUM($F37:AH37))*SAP_Leadsheet!$E$53)</f>
        <v>0</v>
      </c>
      <c r="AJ37" s="289">
        <f>IF(OR($C98&gt;AJ$7,$C98+$E98-2&lt;AJ$7),0,($D98-SUM($F98:AI98)-SUM($F37:AI37))*SAP_Leadsheet!$E$53)</f>
        <v>0</v>
      </c>
      <c r="AK37" s="289">
        <f>IF(OR($C98&gt;AK$7,$C98+$E98-2&lt;AK$7),0,($D98-SUM($F98:AJ98)-SUM($F37:AJ37))*SAP_Leadsheet!$E$53)</f>
        <v>0</v>
      </c>
      <c r="AL37" s="289">
        <f>IF(OR($C98&gt;AL$7,$C98+$E98-2&lt;AL$7),0,($D98-SUM($F98:AK98)-SUM($F37:AK37))*SAP_Leadsheet!$E$53)</f>
        <v>0</v>
      </c>
      <c r="AM37" s="289">
        <f>IF(OR($C98&gt;AM$7,$C98+$E98-2&lt;AM$7),0,($D98-SUM($F98:AL98)-SUM($F37:AL37))*SAP_Leadsheet!$E$53)</f>
        <v>0</v>
      </c>
      <c r="AN37" s="289">
        <f>IF(OR($C98&gt;AN$7,$C98+$E98-2&lt;AN$7),0,($D98-SUM($F98:AM98)-SUM($F37:AM37))*SAP_Leadsheet!$E$53)</f>
        <v>0</v>
      </c>
      <c r="AO37" s="289">
        <f>IF(OR($C98&gt;AO$7,$C98+$E98-2&lt;AO$7),0,($D98-SUM($F98:AN98)-SUM($F37:AN37))*SAP_Leadsheet!$E$53)</f>
        <v>0</v>
      </c>
      <c r="AP37" s="289">
        <f>IF(OR($C98&gt;AP$7,$C98+$E98-2&lt;AP$7),0,($D98-SUM($F98:AO98)-SUM($F37:AO37))*SAP_Leadsheet!$E$53)</f>
        <v>0</v>
      </c>
      <c r="AQ37" s="289">
        <f>IF(OR($C98&gt;AQ$7,$C98+$E98-2&lt;AQ$7),0,($D98-SUM($F98:AP98)-SUM($F37:AP37))*SAP_Leadsheet!$E$53)</f>
        <v>0</v>
      </c>
      <c r="AR37" s="289">
        <f>IF(OR($C98&gt;AR$7,$C98+$E98-2&lt;AR$7),0,($D98-SUM($F98:AQ98)-SUM($F37:AQ37))*SAP_Leadsheet!$E$53)</f>
        <v>0</v>
      </c>
      <c r="AS37" s="289">
        <f>IF(OR($C98&gt;AS$7,$C98+$E98-2&lt;AS$7),0,($D98-SUM($F98:AR98)-SUM($F37:AR37))*SAP_Leadsheet!$E$53)</f>
        <v>0</v>
      </c>
      <c r="AT37" s="289">
        <f>IF(OR($C98&gt;AT$7,$C98+$E98-2&lt;AT$7),0,($D98-SUM($F98:AS98)-SUM($F37:AS37))*SAP_Leadsheet!$E$53)</f>
        <v>0</v>
      </c>
      <c r="AU37" s="289">
        <f>IF(OR($C98&gt;AU$7,$C98+$E98-2&lt;AU$7),0,($D98-SUM($F98:AT98)-SUM($F37:AT37))*SAP_Leadsheet!$E$53)</f>
        <v>0</v>
      </c>
      <c r="AV37" s="289">
        <f>IF(OR($C98&gt;AV$7,$C98+$E98-2&lt;AV$7),0,($D98-SUM($F98:AU98)-SUM($F37:AU37))*SAP_Leadsheet!$E$53)</f>
        <v>0</v>
      </c>
      <c r="AW37" s="289">
        <f>IF(OR($C98&gt;AW$7,$C98+$E98-2&lt;AW$7),0,($D98-SUM($F98:AV98)-SUM($F37:AV37))*SAP_Leadsheet!$E$53)</f>
        <v>0</v>
      </c>
      <c r="AX37" s="289">
        <f>IF(OR($C98&gt;AX$7,$C98+$E98-2&lt;AX$7),0,($D98-SUM($F98:AW98)-SUM($F37:AW37))*SAP_Leadsheet!$E$53)</f>
        <v>0</v>
      </c>
      <c r="AY37" s="289">
        <f>IF(OR($C98&gt;AY$7,$C98+$E98-2&lt;AY$7),0,($D98-SUM($F98:AX98)-SUM($F37:AX37))*SAP_Leadsheet!$E$53)</f>
        <v>0</v>
      </c>
      <c r="AZ37" s="289">
        <f>IF(OR($C98&gt;AZ$7,$C98+$E98-2&lt;AZ$7),0,($D98-SUM($F98:AY98)-SUM($F37:AY37))*SAP_Leadsheet!$E$53)</f>
        <v>0</v>
      </c>
      <c r="BA37" s="289">
        <f>IF(OR($C98&gt;BA$7,$C98+$E98-2&lt;BA$7),0,($D98-SUM($F98:AZ98)-SUM($F37:AZ37))*SAP_Leadsheet!$E$53)</f>
        <v>0</v>
      </c>
      <c r="BB37" s="289">
        <f>IF(OR($C98&gt;BB$7,$C98+$E98-2&lt;BB$7),0,($D98-SUM($F98:BA98)-SUM($F37:BA37))*SAP_Leadsheet!$E$53)</f>
        <v>0</v>
      </c>
      <c r="BC37" s="289">
        <f>IF(OR($C98&gt;BC$7,$C98+$E98-2&lt;BC$7),0,($D98-SUM($F98:BB98)-SUM($F37:BB37))*SAP_Leadsheet!$E$53)</f>
        <v>0</v>
      </c>
      <c r="BD37" s="289">
        <f>IF(OR($C98&gt;BD$7,$C98+$E98-2&lt;BD$7),0,($D98-SUM($F98:BC98)-SUM($F37:BC37))*SAP_Leadsheet!$E$53)</f>
        <v>0</v>
      </c>
      <c r="BE37" s="289">
        <f>IF(OR($C98&gt;BE$7,$C98+$E98-2&lt;BE$7),0,($D98-SUM($F98:BD98)-SUM($F37:BD37))*SAP_Leadsheet!$E$53)</f>
        <v>0</v>
      </c>
      <c r="BF37" s="289">
        <f>IF(OR($C98&gt;BF$7,$C98+$E98-2&lt;BF$7),0,($D98-SUM($F98:BE98)-SUM($F37:BE37))*SAP_Leadsheet!$E$53)</f>
        <v>0</v>
      </c>
      <c r="BG37" s="289">
        <f>IF(OR($C98&gt;BG$7,$C98+$E98-2&lt;BG$7),0,($D98-SUM($F98:BF98)-SUM($F37:BF37))*SAP_Leadsheet!$E$53)</f>
        <v>0</v>
      </c>
      <c r="BH37" s="289">
        <f>IF(OR($C98&gt;BH$7,$C98+$E98-2&lt;BH$7),0,($D98-SUM($F98:BG98)-SUM($F37:BG37))*SAP_Leadsheet!$E$53)</f>
        <v>0</v>
      </c>
      <c r="BI37" s="289">
        <f>IF(OR($C98&gt;BI$7,$C98+$E98-2&lt;BI$7),0,($D98-SUM($F98:BH98)-SUM($F37:BH37))*SAP_Leadsheet!$E$53)</f>
        <v>0</v>
      </c>
      <c r="BJ37" s="289">
        <f>IF(OR($C98&gt;BJ$7,$C98+$E98-2&lt;BJ$7),0,($D98-SUM($F98:BI98)-SUM($F37:BI37))*SAP_Leadsheet!$E$53)</f>
        <v>0</v>
      </c>
      <c r="BK37" s="289">
        <f>IF(OR($C98&gt;BK$7,$C98+$E98-2&lt;BK$7),0,($D98-SUM($F98:BJ98)-SUM($F37:BJ37))*SAP_Leadsheet!$E$53)</f>
        <v>0</v>
      </c>
      <c r="BL37" s="289">
        <f>IF(OR($C98&gt;BL$7,$C98+$E98-2&lt;BL$7),0,($D98-SUM($F98:BK98)-SUM($F37:BK37))*SAP_Leadsheet!$E$53)</f>
        <v>0</v>
      </c>
      <c r="BM37" s="289">
        <f>IF(OR($C98&gt;BM$7,$C98+$E98-2&lt;BM$7),0,($D98-SUM($F98:BL98)-SUM($F37:BL37))*SAP_Leadsheet!$E$53)</f>
        <v>0</v>
      </c>
      <c r="BN37" s="289">
        <f>IF(OR($C98&gt;BN$7,$C98+$E98-2&lt;BN$7),0,($D98-SUM($F98:BM98)-SUM($F37:BM37))*SAP_Leadsheet!$E$53)</f>
        <v>0</v>
      </c>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row>
    <row r="38" spans="1:90" hidden="1" outlineLevel="1" x14ac:dyDescent="0.15">
      <c r="A38" s="89"/>
      <c r="B38" s="23"/>
      <c r="C38" s="26">
        <v>2</v>
      </c>
      <c r="D38" s="300"/>
      <c r="G38" s="289">
        <f>IF(OR($C99&gt;G$7,$C99+$E99-2&lt;G$7),0,($D99-SUM($F99:F99)-SUM($F38:F38))*SAP_Leadsheet!$E$53)</f>
        <v>0</v>
      </c>
      <c r="H38" s="289">
        <f ca="1">IF(OR($C99&gt;H$7,$C99+$E99-2&lt;H$7),0,($D99-SUM($F99:G99)-SUM($F38:G38))*SAP_Leadsheet!$E$53)</f>
        <v>0</v>
      </c>
      <c r="I38" s="289">
        <f ca="1">IF(OR($C99&gt;I$7,$C99+$E99-2&lt;I$7),0,($D99-SUM($F99:H99)-SUM($F38:H38))*SAP_Leadsheet!$E$53)</f>
        <v>0</v>
      </c>
      <c r="J38" s="289">
        <f>IF(OR($C99&gt;J$7,$C99+$E99-2&lt;J$7),0,($D99-SUM($F99:I99)-SUM($F38:I38))*SAP_Leadsheet!$E$53)</f>
        <v>0</v>
      </c>
      <c r="K38" s="289">
        <f>IF(OR($C99&gt;K$7,$C99+$E99-2&lt;K$7),0,($D99-SUM($F99:J99)-SUM($F38:J38))*SAP_Leadsheet!$E$53)</f>
        <v>0</v>
      </c>
      <c r="L38" s="289">
        <f>IF(OR($C99&gt;L$7,$C99+$E99-2&lt;L$7),0,($D99-SUM($F99:K99)-SUM($F38:K38))*SAP_Leadsheet!$E$53)</f>
        <v>0</v>
      </c>
      <c r="M38" s="289">
        <f>IF(OR($C99&gt;M$7,$C99+$E99-2&lt;M$7),0,($D99-SUM($F99:L99)-SUM($F38:L38))*SAP_Leadsheet!$E$53)</f>
        <v>0</v>
      </c>
      <c r="N38" s="289">
        <f>IF(OR($C99&gt;N$7,$C99+$E99-2&lt;N$7),0,($D99-SUM($F99:M99)-SUM($F38:M38))*SAP_Leadsheet!$E$53)</f>
        <v>0</v>
      </c>
      <c r="O38" s="289">
        <f>IF(OR($C99&gt;O$7,$C99+$E99-2&lt;O$7),0,($D99-SUM($F99:N99)-SUM($F38:N38))*SAP_Leadsheet!$E$53)</f>
        <v>0</v>
      </c>
      <c r="P38" s="289">
        <f>IF(OR($C99&gt;P$7,$C99+$E99-2&lt;P$7),0,($D99-SUM($F99:O99)-SUM($F38:O38))*SAP_Leadsheet!$E$53)</f>
        <v>0</v>
      </c>
      <c r="Q38" s="289">
        <f>IF(OR($C99&gt;Q$7,$C99+$E99-2&lt;Q$7),0,($D99-SUM($F99:P99)-SUM($F38:P38))*SAP_Leadsheet!$E$53)</f>
        <v>0</v>
      </c>
      <c r="R38" s="289">
        <f>IF(OR($C99&gt;R$7,$C99+$E99-2&lt;R$7),0,($D99-SUM($F99:Q99)-SUM($F38:Q38))*SAP_Leadsheet!$E$53)</f>
        <v>0</v>
      </c>
      <c r="S38" s="289">
        <f>IF(OR($C99&gt;S$7,$C99+$E99-2&lt;S$7),0,($D99-SUM($F99:R99)-SUM($F38:R38))*SAP_Leadsheet!$E$53)</f>
        <v>0</v>
      </c>
      <c r="T38" s="289">
        <f>IF(OR($C99&gt;T$7,$C99+$E99-2&lt;T$7),0,($D99-SUM($F99:S99)-SUM($F38:S38))*SAP_Leadsheet!$E$53)</f>
        <v>0</v>
      </c>
      <c r="U38" s="289">
        <f>IF(OR($C99&gt;U$7,$C99+$E99-2&lt;U$7),0,($D99-SUM($F99:T99)-SUM($F38:T38))*SAP_Leadsheet!$E$53)</f>
        <v>0</v>
      </c>
      <c r="V38" s="289">
        <f>IF(OR($C99&gt;V$7,$C99+$E99-2&lt;V$7),0,($D99-SUM($F99:U99)-SUM($F38:U38))*SAP_Leadsheet!$E$53)</f>
        <v>0</v>
      </c>
      <c r="W38" s="289">
        <f>IF(OR($C99&gt;W$7,$C99+$E99-2&lt;W$7),0,($D99-SUM($F99:V99)-SUM($F38:V38))*SAP_Leadsheet!$E$53)</f>
        <v>0</v>
      </c>
      <c r="X38" s="289">
        <f>IF(OR($C99&gt;X$7,$C99+$E99-2&lt;X$7),0,($D99-SUM($F99:W99)-SUM($F38:W38))*SAP_Leadsheet!$E$53)</f>
        <v>0</v>
      </c>
      <c r="Y38" s="289">
        <f>IF(OR($C99&gt;Y$7,$C99+$E99-2&lt;Y$7),0,($D99-SUM($F99:X99)-SUM($F38:X38))*SAP_Leadsheet!$E$53)</f>
        <v>0</v>
      </c>
      <c r="Z38" s="289">
        <f>IF(OR($C99&gt;Z$7,$C99+$E99-2&lt;Z$7),0,($D99-SUM($F99:Y99)-SUM($F38:Y38))*SAP_Leadsheet!$E$53)</f>
        <v>0</v>
      </c>
      <c r="AA38" s="289">
        <f>IF(OR($C99&gt;AA$7,$C99+$E99-2&lt;AA$7),0,($D99-SUM($F99:Z99)-SUM($F38:Z38))*SAP_Leadsheet!$E$53)</f>
        <v>0</v>
      </c>
      <c r="AB38" s="289">
        <f>IF(OR($C99&gt;AB$7,$C99+$E99-2&lt;AB$7),0,($D99-SUM($F99:AA99)-SUM($F38:AA38))*SAP_Leadsheet!$E$53)</f>
        <v>0</v>
      </c>
      <c r="AC38" s="289">
        <f>IF(OR($C99&gt;AC$7,$C99+$E99-2&lt;AC$7),0,($D99-SUM($F99:AB99)-SUM($F38:AB38))*SAP_Leadsheet!$E$53)</f>
        <v>0</v>
      </c>
      <c r="AD38" s="289">
        <f>IF(OR($C99&gt;AD$7,$C99+$E99-2&lt;AD$7),0,($D99-SUM($F99:AC99)-SUM($F38:AC38))*SAP_Leadsheet!$E$53)</f>
        <v>0</v>
      </c>
      <c r="AE38" s="289">
        <f>IF(OR($C99&gt;AE$7,$C99+$E99-2&lt;AE$7),0,($D99-SUM($F99:AD99)-SUM($F38:AD38))*SAP_Leadsheet!$E$53)</f>
        <v>0</v>
      </c>
      <c r="AF38" s="289">
        <f>IF(OR($C99&gt;AF$7,$C99+$E99-2&lt;AF$7),0,($D99-SUM($F99:AE99)-SUM($F38:AE38))*SAP_Leadsheet!$E$53)</f>
        <v>0</v>
      </c>
      <c r="AG38" s="289">
        <f>IF(OR($C99&gt;AG$7,$C99+$E99-2&lt;AG$7),0,($D99-SUM($F99:AF99)-SUM($F38:AF38))*SAP_Leadsheet!$E$53)</f>
        <v>0</v>
      </c>
      <c r="AH38" s="289">
        <f>IF(OR($C99&gt;AH$7,$C99+$E99-2&lt;AH$7),0,($D99-SUM($F99:AG99)-SUM($F38:AG38))*SAP_Leadsheet!$E$53)</f>
        <v>0</v>
      </c>
      <c r="AI38" s="289">
        <f>IF(OR($C99&gt;AI$7,$C99+$E99-2&lt;AI$7),0,($D99-SUM($F99:AH99)-SUM($F38:AH38))*SAP_Leadsheet!$E$53)</f>
        <v>0</v>
      </c>
      <c r="AJ38" s="289">
        <f>IF(OR($C99&gt;AJ$7,$C99+$E99-2&lt;AJ$7),0,($D99-SUM($F99:AI99)-SUM($F38:AI38))*SAP_Leadsheet!$E$53)</f>
        <v>0</v>
      </c>
      <c r="AK38" s="289">
        <f>IF(OR($C99&gt;AK$7,$C99+$E99-2&lt;AK$7),0,($D99-SUM($F99:AJ99)-SUM($F38:AJ38))*SAP_Leadsheet!$E$53)</f>
        <v>0</v>
      </c>
      <c r="AL38" s="289">
        <f>IF(OR($C99&gt;AL$7,$C99+$E99-2&lt;AL$7),0,($D99-SUM($F99:AK99)-SUM($F38:AK38))*SAP_Leadsheet!$E$53)</f>
        <v>0</v>
      </c>
      <c r="AM38" s="289">
        <f>IF(OR($C99&gt;AM$7,$C99+$E99-2&lt;AM$7),0,($D99-SUM($F99:AL99)-SUM($F38:AL38))*SAP_Leadsheet!$E$53)</f>
        <v>0</v>
      </c>
      <c r="AN38" s="289">
        <f>IF(OR($C99&gt;AN$7,$C99+$E99-2&lt;AN$7),0,($D99-SUM($F99:AM99)-SUM($F38:AM38))*SAP_Leadsheet!$E$53)</f>
        <v>0</v>
      </c>
      <c r="AO38" s="289">
        <f>IF(OR($C99&gt;AO$7,$C99+$E99-2&lt;AO$7),0,($D99-SUM($F99:AN99)-SUM($F38:AN38))*SAP_Leadsheet!$E$53)</f>
        <v>0</v>
      </c>
      <c r="AP38" s="289">
        <f>IF(OR($C99&gt;AP$7,$C99+$E99-2&lt;AP$7),0,($D99-SUM($F99:AO99)-SUM($F38:AO38))*SAP_Leadsheet!$E$53)</f>
        <v>0</v>
      </c>
      <c r="AQ38" s="289">
        <f>IF(OR($C99&gt;AQ$7,$C99+$E99-2&lt;AQ$7),0,($D99-SUM($F99:AP99)-SUM($F38:AP38))*SAP_Leadsheet!$E$53)</f>
        <v>0</v>
      </c>
      <c r="AR38" s="289">
        <f>IF(OR($C99&gt;AR$7,$C99+$E99-2&lt;AR$7),0,($D99-SUM($F99:AQ99)-SUM($F38:AQ38))*SAP_Leadsheet!$E$53)</f>
        <v>0</v>
      </c>
      <c r="AS38" s="289">
        <f>IF(OR($C99&gt;AS$7,$C99+$E99-2&lt;AS$7),0,($D99-SUM($F99:AR99)-SUM($F38:AR38))*SAP_Leadsheet!$E$53)</f>
        <v>0</v>
      </c>
      <c r="AT38" s="289">
        <f>IF(OR($C99&gt;AT$7,$C99+$E99-2&lt;AT$7),0,($D99-SUM($F99:AS99)-SUM($F38:AS38))*SAP_Leadsheet!$E$53)</f>
        <v>0</v>
      </c>
      <c r="AU38" s="289">
        <f>IF(OR($C99&gt;AU$7,$C99+$E99-2&lt;AU$7),0,($D99-SUM($F99:AT99)-SUM($F38:AT38))*SAP_Leadsheet!$E$53)</f>
        <v>0</v>
      </c>
      <c r="AV38" s="289">
        <f>IF(OR($C99&gt;AV$7,$C99+$E99-2&lt;AV$7),0,($D99-SUM($F99:AU99)-SUM($F38:AU38))*SAP_Leadsheet!$E$53)</f>
        <v>0</v>
      </c>
      <c r="AW38" s="289">
        <f>IF(OR($C99&gt;AW$7,$C99+$E99-2&lt;AW$7),0,($D99-SUM($F99:AV99)-SUM($F38:AV38))*SAP_Leadsheet!$E$53)</f>
        <v>0</v>
      </c>
      <c r="AX38" s="289">
        <f>IF(OR($C99&gt;AX$7,$C99+$E99-2&lt;AX$7),0,($D99-SUM($F99:AW99)-SUM($F38:AW38))*SAP_Leadsheet!$E$53)</f>
        <v>0</v>
      </c>
      <c r="AY38" s="289">
        <f>IF(OR($C99&gt;AY$7,$C99+$E99-2&lt;AY$7),0,($D99-SUM($F99:AX99)-SUM($F38:AX38))*SAP_Leadsheet!$E$53)</f>
        <v>0</v>
      </c>
      <c r="AZ38" s="289">
        <f>IF(OR($C99&gt;AZ$7,$C99+$E99-2&lt;AZ$7),0,($D99-SUM($F99:AY99)-SUM($F38:AY38))*SAP_Leadsheet!$E$53)</f>
        <v>0</v>
      </c>
      <c r="BA38" s="289">
        <f>IF(OR($C99&gt;BA$7,$C99+$E99-2&lt;BA$7),0,($D99-SUM($F99:AZ99)-SUM($F38:AZ38))*SAP_Leadsheet!$E$53)</f>
        <v>0</v>
      </c>
      <c r="BB38" s="289">
        <f>IF(OR($C99&gt;BB$7,$C99+$E99-2&lt;BB$7),0,($D99-SUM($F99:BA99)-SUM($F38:BA38))*SAP_Leadsheet!$E$53)</f>
        <v>0</v>
      </c>
      <c r="BC38" s="289">
        <f>IF(OR($C99&gt;BC$7,$C99+$E99-2&lt;BC$7),0,($D99-SUM($F99:BB99)-SUM($F38:BB38))*SAP_Leadsheet!$E$53)</f>
        <v>0</v>
      </c>
      <c r="BD38" s="289">
        <f>IF(OR($C99&gt;BD$7,$C99+$E99-2&lt;BD$7),0,($D99-SUM($F99:BC99)-SUM($F38:BC38))*SAP_Leadsheet!$E$53)</f>
        <v>0</v>
      </c>
      <c r="BE38" s="289">
        <f>IF(OR($C99&gt;BE$7,$C99+$E99-2&lt;BE$7),0,($D99-SUM($F99:BD99)-SUM($F38:BD38))*SAP_Leadsheet!$E$53)</f>
        <v>0</v>
      </c>
      <c r="BF38" s="289">
        <f>IF(OR($C99&gt;BF$7,$C99+$E99-2&lt;BF$7),0,($D99-SUM($F99:BE99)-SUM($F38:BE38))*SAP_Leadsheet!$E$53)</f>
        <v>0</v>
      </c>
      <c r="BG38" s="289">
        <f>IF(OR($C99&gt;BG$7,$C99+$E99-2&lt;BG$7),0,($D99-SUM($F99:BF99)-SUM($F38:BF38))*SAP_Leadsheet!$E$53)</f>
        <v>0</v>
      </c>
      <c r="BH38" s="289">
        <f>IF(OR($C99&gt;BH$7,$C99+$E99-2&lt;BH$7),0,($D99-SUM($F99:BG99)-SUM($F38:BG38))*SAP_Leadsheet!$E$53)</f>
        <v>0</v>
      </c>
      <c r="BI38" s="289">
        <f>IF(OR($C99&gt;BI$7,$C99+$E99-2&lt;BI$7),0,($D99-SUM($F99:BH99)-SUM($F38:BH38))*SAP_Leadsheet!$E$53)</f>
        <v>0</v>
      </c>
      <c r="BJ38" s="289">
        <f>IF(OR($C99&gt;BJ$7,$C99+$E99-2&lt;BJ$7),0,($D99-SUM($F99:BI99)-SUM($F38:BI38))*SAP_Leadsheet!$E$53)</f>
        <v>0</v>
      </c>
      <c r="BK38" s="289">
        <f>IF(OR($C99&gt;BK$7,$C99+$E99-2&lt;BK$7),0,($D99-SUM($F99:BJ99)-SUM($F38:BJ38))*SAP_Leadsheet!$E$53)</f>
        <v>0</v>
      </c>
      <c r="BL38" s="289">
        <f>IF(OR($C99&gt;BL$7,$C99+$E99-2&lt;BL$7),0,($D99-SUM($F99:BK99)-SUM($F38:BK38))*SAP_Leadsheet!$E$53)</f>
        <v>0</v>
      </c>
      <c r="BM38" s="289">
        <f>IF(OR($C99&gt;BM$7,$C99+$E99-2&lt;BM$7),0,($D99-SUM($F99:BL99)-SUM($F38:BL38))*SAP_Leadsheet!$E$53)</f>
        <v>0</v>
      </c>
      <c r="BN38" s="289">
        <f>IF(OR($C99&gt;BN$7,$C99+$E99-2&lt;BN$7),0,($D99-SUM($F99:BM99)-SUM($F38:BM38))*SAP_Leadsheet!$E$53)</f>
        <v>0</v>
      </c>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row>
    <row r="39" spans="1:90" hidden="1" outlineLevel="1" x14ac:dyDescent="0.15">
      <c r="A39" s="89"/>
      <c r="B39" s="23"/>
      <c r="C39" s="26">
        <v>3</v>
      </c>
      <c r="D39" s="300"/>
      <c r="G39" s="289">
        <f>IF(OR($C100&gt;G$7,$C100+$E100-2&lt;G$7),0,($D100-SUM($F100:F100)-SUM($F39:F39))*SAP_Leadsheet!$E$53)</f>
        <v>0</v>
      </c>
      <c r="H39" s="289">
        <f>IF(OR($C100&gt;H$7,$C100+$E100-2&lt;H$7),0,($D100-SUM($F100:G100)-SUM($F39:G39))*SAP_Leadsheet!$E$53)</f>
        <v>0</v>
      </c>
      <c r="I39" s="289">
        <f ca="1">IF(OR($C100&gt;I$7,$C100+$E100-2&lt;I$7),0,($D100-SUM($F100:H100)-SUM($F39:H39))*SAP_Leadsheet!$E$53)</f>
        <v>0</v>
      </c>
      <c r="J39" s="289">
        <f ca="1">IF(OR($C100&gt;J$7,$C100+$E100-2&lt;J$7),0,($D100-SUM($F100:I100)-SUM($F39:I39))*SAP_Leadsheet!$E$53)</f>
        <v>0</v>
      </c>
      <c r="K39" s="289">
        <f>IF(OR($C100&gt;K$7,$C100+$E100-2&lt;K$7),0,($D100-SUM($F100:J100)-SUM($F39:J39))*SAP_Leadsheet!$E$53)</f>
        <v>0</v>
      </c>
      <c r="L39" s="289">
        <f>IF(OR($C100&gt;L$7,$C100+$E100-2&lt;L$7),0,($D100-SUM($F100:K100)-SUM($F39:K39))*SAP_Leadsheet!$E$53)</f>
        <v>0</v>
      </c>
      <c r="M39" s="289">
        <f>IF(OR($C100&gt;M$7,$C100+$E100-2&lt;M$7),0,($D100-SUM($F100:L100)-SUM($F39:L39))*SAP_Leadsheet!$E$53)</f>
        <v>0</v>
      </c>
      <c r="N39" s="289">
        <f>IF(OR($C100&gt;N$7,$C100+$E100-2&lt;N$7),0,($D100-SUM($F100:M100)-SUM($F39:M39))*SAP_Leadsheet!$E$53)</f>
        <v>0</v>
      </c>
      <c r="O39" s="289">
        <f>IF(OR($C100&gt;O$7,$C100+$E100-2&lt;O$7),0,($D100-SUM($F100:N100)-SUM($F39:N39))*SAP_Leadsheet!$E$53)</f>
        <v>0</v>
      </c>
      <c r="P39" s="289">
        <f>IF(OR($C100&gt;P$7,$C100+$E100-2&lt;P$7),0,($D100-SUM($F100:O100)-SUM($F39:O39))*SAP_Leadsheet!$E$53)</f>
        <v>0</v>
      </c>
      <c r="Q39" s="289">
        <f>IF(OR($C100&gt;Q$7,$C100+$E100-2&lt;Q$7),0,($D100-SUM($F100:P100)-SUM($F39:P39))*SAP_Leadsheet!$E$53)</f>
        <v>0</v>
      </c>
      <c r="R39" s="289">
        <f>IF(OR($C100&gt;R$7,$C100+$E100-2&lt;R$7),0,($D100-SUM($F100:Q100)-SUM($F39:Q39))*SAP_Leadsheet!$E$53)</f>
        <v>0</v>
      </c>
      <c r="S39" s="289">
        <f>IF(OR($C100&gt;S$7,$C100+$E100-2&lt;S$7),0,($D100-SUM($F100:R100)-SUM($F39:R39))*SAP_Leadsheet!$E$53)</f>
        <v>0</v>
      </c>
      <c r="T39" s="289">
        <f>IF(OR($C100&gt;T$7,$C100+$E100-2&lt;T$7),0,($D100-SUM($F100:S100)-SUM($F39:S39))*SAP_Leadsheet!$E$53)</f>
        <v>0</v>
      </c>
      <c r="U39" s="289">
        <f>IF(OR($C100&gt;U$7,$C100+$E100-2&lt;U$7),0,($D100-SUM($F100:T100)-SUM($F39:T39))*SAP_Leadsheet!$E$53)</f>
        <v>0</v>
      </c>
      <c r="V39" s="289">
        <f>IF(OR($C100&gt;V$7,$C100+$E100-2&lt;V$7),0,($D100-SUM($F100:U100)-SUM($F39:U39))*SAP_Leadsheet!$E$53)</f>
        <v>0</v>
      </c>
      <c r="W39" s="289">
        <f>IF(OR($C100&gt;W$7,$C100+$E100-2&lt;W$7),0,($D100-SUM($F100:V100)-SUM($F39:V39))*SAP_Leadsheet!$E$53)</f>
        <v>0</v>
      </c>
      <c r="X39" s="289">
        <f>IF(OR($C100&gt;X$7,$C100+$E100-2&lt;X$7),0,($D100-SUM($F100:W100)-SUM($F39:W39))*SAP_Leadsheet!$E$53)</f>
        <v>0</v>
      </c>
      <c r="Y39" s="289">
        <f>IF(OR($C100&gt;Y$7,$C100+$E100-2&lt;Y$7),0,($D100-SUM($F100:X100)-SUM($F39:X39))*SAP_Leadsheet!$E$53)</f>
        <v>0</v>
      </c>
      <c r="Z39" s="289">
        <f>IF(OR($C100&gt;Z$7,$C100+$E100-2&lt;Z$7),0,($D100-SUM($F100:Y100)-SUM($F39:Y39))*SAP_Leadsheet!$E$53)</f>
        <v>0</v>
      </c>
      <c r="AA39" s="289">
        <f>IF(OR($C100&gt;AA$7,$C100+$E100-2&lt;AA$7),0,($D100-SUM($F100:Z100)-SUM($F39:Z39))*SAP_Leadsheet!$E$53)</f>
        <v>0</v>
      </c>
      <c r="AB39" s="289">
        <f>IF(OR($C100&gt;AB$7,$C100+$E100-2&lt;AB$7),0,($D100-SUM($F100:AA100)-SUM($F39:AA39))*SAP_Leadsheet!$E$53)</f>
        <v>0</v>
      </c>
      <c r="AC39" s="289">
        <f>IF(OR($C100&gt;AC$7,$C100+$E100-2&lt;AC$7),0,($D100-SUM($F100:AB100)-SUM($F39:AB39))*SAP_Leadsheet!$E$53)</f>
        <v>0</v>
      </c>
      <c r="AD39" s="289">
        <f>IF(OR($C100&gt;AD$7,$C100+$E100-2&lt;AD$7),0,($D100-SUM($F100:AC100)-SUM($F39:AC39))*SAP_Leadsheet!$E$53)</f>
        <v>0</v>
      </c>
      <c r="AE39" s="289">
        <f>IF(OR($C100&gt;AE$7,$C100+$E100-2&lt;AE$7),0,($D100-SUM($F100:AD100)-SUM($F39:AD39))*SAP_Leadsheet!$E$53)</f>
        <v>0</v>
      </c>
      <c r="AF39" s="289">
        <f>IF(OR($C100&gt;AF$7,$C100+$E100-2&lt;AF$7),0,($D100-SUM($F100:AE100)-SUM($F39:AE39))*SAP_Leadsheet!$E$53)</f>
        <v>0</v>
      </c>
      <c r="AG39" s="289">
        <f>IF(OR($C100&gt;AG$7,$C100+$E100-2&lt;AG$7),0,($D100-SUM($F100:AF100)-SUM($F39:AF39))*SAP_Leadsheet!$E$53)</f>
        <v>0</v>
      </c>
      <c r="AH39" s="289">
        <f>IF(OR($C100&gt;AH$7,$C100+$E100-2&lt;AH$7),0,($D100-SUM($F100:AG100)-SUM($F39:AG39))*SAP_Leadsheet!$E$53)</f>
        <v>0</v>
      </c>
      <c r="AI39" s="289">
        <f>IF(OR($C100&gt;AI$7,$C100+$E100-2&lt;AI$7),0,($D100-SUM($F100:AH100)-SUM($F39:AH39))*SAP_Leadsheet!$E$53)</f>
        <v>0</v>
      </c>
      <c r="AJ39" s="289">
        <f>IF(OR($C100&gt;AJ$7,$C100+$E100-2&lt;AJ$7),0,($D100-SUM($F100:AI100)-SUM($F39:AI39))*SAP_Leadsheet!$E$53)</f>
        <v>0</v>
      </c>
      <c r="AK39" s="289">
        <f>IF(OR($C100&gt;AK$7,$C100+$E100-2&lt;AK$7),0,($D100-SUM($F100:AJ100)-SUM($F39:AJ39))*SAP_Leadsheet!$E$53)</f>
        <v>0</v>
      </c>
      <c r="AL39" s="289">
        <f>IF(OR($C100&gt;AL$7,$C100+$E100-2&lt;AL$7),0,($D100-SUM($F100:AK100)-SUM($F39:AK39))*SAP_Leadsheet!$E$53)</f>
        <v>0</v>
      </c>
      <c r="AM39" s="289">
        <f>IF(OR($C100&gt;AM$7,$C100+$E100-2&lt;AM$7),0,($D100-SUM($F100:AL100)-SUM($F39:AL39))*SAP_Leadsheet!$E$53)</f>
        <v>0</v>
      </c>
      <c r="AN39" s="289">
        <f>IF(OR($C100&gt;AN$7,$C100+$E100-2&lt;AN$7),0,($D100-SUM($F100:AM100)-SUM($F39:AM39))*SAP_Leadsheet!$E$53)</f>
        <v>0</v>
      </c>
      <c r="AO39" s="289">
        <f>IF(OR($C100&gt;AO$7,$C100+$E100-2&lt;AO$7),0,($D100-SUM($F100:AN100)-SUM($F39:AN39))*SAP_Leadsheet!$E$53)</f>
        <v>0</v>
      </c>
      <c r="AP39" s="289">
        <f>IF(OR($C100&gt;AP$7,$C100+$E100-2&lt;AP$7),0,($D100-SUM($F100:AO100)-SUM($F39:AO39))*SAP_Leadsheet!$E$53)</f>
        <v>0</v>
      </c>
      <c r="AQ39" s="289">
        <f>IF(OR($C100&gt;AQ$7,$C100+$E100-2&lt;AQ$7),0,($D100-SUM($F100:AP100)-SUM($F39:AP39))*SAP_Leadsheet!$E$53)</f>
        <v>0</v>
      </c>
      <c r="AR39" s="289">
        <f>IF(OR($C100&gt;AR$7,$C100+$E100-2&lt;AR$7),0,($D100-SUM($F100:AQ100)-SUM($F39:AQ39))*SAP_Leadsheet!$E$53)</f>
        <v>0</v>
      </c>
      <c r="AS39" s="289">
        <f>IF(OR($C100&gt;AS$7,$C100+$E100-2&lt;AS$7),0,($D100-SUM($F100:AR100)-SUM($F39:AR39))*SAP_Leadsheet!$E$53)</f>
        <v>0</v>
      </c>
      <c r="AT39" s="289">
        <f>IF(OR($C100&gt;AT$7,$C100+$E100-2&lt;AT$7),0,($D100-SUM($F100:AS100)-SUM($F39:AS39))*SAP_Leadsheet!$E$53)</f>
        <v>0</v>
      </c>
      <c r="AU39" s="289">
        <f>IF(OR($C100&gt;AU$7,$C100+$E100-2&lt;AU$7),0,($D100-SUM($F100:AT100)-SUM($F39:AT39))*SAP_Leadsheet!$E$53)</f>
        <v>0</v>
      </c>
      <c r="AV39" s="289">
        <f>IF(OR($C100&gt;AV$7,$C100+$E100-2&lt;AV$7),0,($D100-SUM($F100:AU100)-SUM($F39:AU39))*SAP_Leadsheet!$E$53)</f>
        <v>0</v>
      </c>
      <c r="AW39" s="289">
        <f>IF(OR($C100&gt;AW$7,$C100+$E100-2&lt;AW$7),0,($D100-SUM($F100:AV100)-SUM($F39:AV39))*SAP_Leadsheet!$E$53)</f>
        <v>0</v>
      </c>
      <c r="AX39" s="289">
        <f>IF(OR($C100&gt;AX$7,$C100+$E100-2&lt;AX$7),0,($D100-SUM($F100:AW100)-SUM($F39:AW39))*SAP_Leadsheet!$E$53)</f>
        <v>0</v>
      </c>
      <c r="AY39" s="289">
        <f>IF(OR($C100&gt;AY$7,$C100+$E100-2&lt;AY$7),0,($D100-SUM($F100:AX100)-SUM($F39:AX39))*SAP_Leadsheet!$E$53)</f>
        <v>0</v>
      </c>
      <c r="AZ39" s="289">
        <f>IF(OR($C100&gt;AZ$7,$C100+$E100-2&lt;AZ$7),0,($D100-SUM($F100:AY100)-SUM($F39:AY39))*SAP_Leadsheet!$E$53)</f>
        <v>0</v>
      </c>
      <c r="BA39" s="289">
        <f>IF(OR($C100&gt;BA$7,$C100+$E100-2&lt;BA$7),0,($D100-SUM($F100:AZ100)-SUM($F39:AZ39))*SAP_Leadsheet!$E$53)</f>
        <v>0</v>
      </c>
      <c r="BB39" s="289">
        <f>IF(OR($C100&gt;BB$7,$C100+$E100-2&lt;BB$7),0,($D100-SUM($F100:BA100)-SUM($F39:BA39))*SAP_Leadsheet!$E$53)</f>
        <v>0</v>
      </c>
      <c r="BC39" s="289">
        <f>IF(OR($C100&gt;BC$7,$C100+$E100-2&lt;BC$7),0,($D100-SUM($F100:BB100)-SUM($F39:BB39))*SAP_Leadsheet!$E$53)</f>
        <v>0</v>
      </c>
      <c r="BD39" s="289">
        <f>IF(OR($C100&gt;BD$7,$C100+$E100-2&lt;BD$7),0,($D100-SUM($F100:BC100)-SUM($F39:BC39))*SAP_Leadsheet!$E$53)</f>
        <v>0</v>
      </c>
      <c r="BE39" s="289">
        <f>IF(OR($C100&gt;BE$7,$C100+$E100-2&lt;BE$7),0,($D100-SUM($F100:BD100)-SUM($F39:BD39))*SAP_Leadsheet!$E$53)</f>
        <v>0</v>
      </c>
      <c r="BF39" s="289">
        <f>IF(OR($C100&gt;BF$7,$C100+$E100-2&lt;BF$7),0,($D100-SUM($F100:BE100)-SUM($F39:BE39))*SAP_Leadsheet!$E$53)</f>
        <v>0</v>
      </c>
      <c r="BG39" s="289">
        <f>IF(OR($C100&gt;BG$7,$C100+$E100-2&lt;BG$7),0,($D100-SUM($F100:BF100)-SUM($F39:BF39))*SAP_Leadsheet!$E$53)</f>
        <v>0</v>
      </c>
      <c r="BH39" s="289">
        <f>IF(OR($C100&gt;BH$7,$C100+$E100-2&lt;BH$7),0,($D100-SUM($F100:BG100)-SUM($F39:BG39))*SAP_Leadsheet!$E$53)</f>
        <v>0</v>
      </c>
      <c r="BI39" s="289">
        <f>IF(OR($C100&gt;BI$7,$C100+$E100-2&lt;BI$7),0,($D100-SUM($F100:BH100)-SUM($F39:BH39))*SAP_Leadsheet!$E$53)</f>
        <v>0</v>
      </c>
      <c r="BJ39" s="289">
        <f>IF(OR($C100&gt;BJ$7,$C100+$E100-2&lt;BJ$7),0,($D100-SUM($F100:BI100)-SUM($F39:BI39))*SAP_Leadsheet!$E$53)</f>
        <v>0</v>
      </c>
      <c r="BK39" s="289">
        <f>IF(OR($C100&gt;BK$7,$C100+$E100-2&lt;BK$7),0,($D100-SUM($F100:BJ100)-SUM($F39:BJ39))*SAP_Leadsheet!$E$53)</f>
        <v>0</v>
      </c>
      <c r="BL39" s="289">
        <f>IF(OR($C100&gt;BL$7,$C100+$E100-2&lt;BL$7),0,($D100-SUM($F100:BK100)-SUM($F39:BK39))*SAP_Leadsheet!$E$53)</f>
        <v>0</v>
      </c>
      <c r="BM39" s="289">
        <f>IF(OR($C100&gt;BM$7,$C100+$E100-2&lt;BM$7),0,($D100-SUM($F100:BL100)-SUM($F39:BL39))*SAP_Leadsheet!$E$53)</f>
        <v>0</v>
      </c>
      <c r="BN39" s="289">
        <f>IF(OR($C100&gt;BN$7,$C100+$E100-2&lt;BN$7),0,($D100-SUM($F100:BM100)-SUM($F39:BM39))*SAP_Leadsheet!$E$53)</f>
        <v>0</v>
      </c>
      <c r="BO39" s="198"/>
      <c r="BP39" s="198"/>
      <c r="BQ39" s="198"/>
      <c r="BR39" s="198"/>
      <c r="BS39" s="198"/>
      <c r="BT39" s="198"/>
      <c r="BU39" s="198"/>
      <c r="BV39" s="198"/>
      <c r="BW39" s="198"/>
      <c r="BX39" s="198"/>
      <c r="BY39" s="198"/>
      <c r="BZ39" s="198"/>
      <c r="CA39" s="198"/>
      <c r="CB39" s="198"/>
      <c r="CC39" s="198"/>
      <c r="CD39" s="198"/>
      <c r="CE39" s="198"/>
      <c r="CF39" s="198"/>
      <c r="CG39" s="198"/>
      <c r="CH39" s="198"/>
      <c r="CI39" s="198"/>
      <c r="CJ39" s="198"/>
      <c r="CK39" s="198"/>
      <c r="CL39" s="198"/>
    </row>
    <row r="40" spans="1:90" hidden="1" outlineLevel="1" x14ac:dyDescent="0.15">
      <c r="A40" s="89"/>
      <c r="B40" s="23"/>
      <c r="C40" s="26">
        <v>4</v>
      </c>
      <c r="D40" s="300"/>
      <c r="G40" s="289">
        <f>IF(OR($C101&gt;G$7,$C101+$E101-2&lt;G$7),0,($D101-SUM($F101:F101)-SUM($F40:F40))*SAP_Leadsheet!$E$53)</f>
        <v>0</v>
      </c>
      <c r="H40" s="289">
        <f>IF(OR($C101&gt;H$7,$C101+$E101-2&lt;H$7),0,($D101-SUM($F101:G101)-SUM($F40:G40))*SAP_Leadsheet!$E$53)</f>
        <v>0</v>
      </c>
      <c r="I40" s="289">
        <f>IF(OR($C101&gt;I$7,$C101+$E101-2&lt;I$7),0,($D101-SUM($F101:H101)-SUM($F40:H40))*SAP_Leadsheet!$E$53)</f>
        <v>0</v>
      </c>
      <c r="J40" s="289">
        <f ca="1">IF(OR($C101&gt;J$7,$C101+$E101-2&lt;J$7),0,($D101-SUM($F101:I101)-SUM($F40:I40))*SAP_Leadsheet!$E$53)</f>
        <v>0</v>
      </c>
      <c r="K40" s="289">
        <f ca="1">IF(OR($C101&gt;K$7,$C101+$E101-2&lt;K$7),0,($D101-SUM($F101:J101)-SUM($F40:J40))*SAP_Leadsheet!$E$53)</f>
        <v>0</v>
      </c>
      <c r="L40" s="289">
        <f>IF(OR($C101&gt;L$7,$C101+$E101-2&lt;L$7),0,($D101-SUM($F101:K101)-SUM($F40:K40))*SAP_Leadsheet!$E$53)</f>
        <v>0</v>
      </c>
      <c r="M40" s="289">
        <f>IF(OR($C101&gt;M$7,$C101+$E101-2&lt;M$7),0,($D101-SUM($F101:L101)-SUM($F40:L40))*SAP_Leadsheet!$E$53)</f>
        <v>0</v>
      </c>
      <c r="N40" s="289">
        <f>IF(OR($C101&gt;N$7,$C101+$E101-2&lt;N$7),0,($D101-SUM($F101:M101)-SUM($F40:M40))*SAP_Leadsheet!$E$53)</f>
        <v>0</v>
      </c>
      <c r="O40" s="289">
        <f>IF(OR($C101&gt;O$7,$C101+$E101-2&lt;O$7),0,($D101-SUM($F101:N101)-SUM($F40:N40))*SAP_Leadsheet!$E$53)</f>
        <v>0</v>
      </c>
      <c r="P40" s="289">
        <f>IF(OR($C101&gt;P$7,$C101+$E101-2&lt;P$7),0,($D101-SUM($F101:O101)-SUM($F40:O40))*SAP_Leadsheet!$E$53)</f>
        <v>0</v>
      </c>
      <c r="Q40" s="289">
        <f>IF(OR($C101&gt;Q$7,$C101+$E101-2&lt;Q$7),0,($D101-SUM($F101:P101)-SUM($F40:P40))*SAP_Leadsheet!$E$53)</f>
        <v>0</v>
      </c>
      <c r="R40" s="289">
        <f>IF(OR($C101&gt;R$7,$C101+$E101-2&lt;R$7),0,($D101-SUM($F101:Q101)-SUM($F40:Q40))*SAP_Leadsheet!$E$53)</f>
        <v>0</v>
      </c>
      <c r="S40" s="289">
        <f>IF(OR($C101&gt;S$7,$C101+$E101-2&lt;S$7),0,($D101-SUM($F101:R101)-SUM($F40:R40))*SAP_Leadsheet!$E$53)</f>
        <v>0</v>
      </c>
      <c r="T40" s="289">
        <f>IF(OR($C101&gt;T$7,$C101+$E101-2&lt;T$7),0,($D101-SUM($F101:S101)-SUM($F40:S40))*SAP_Leadsheet!$E$53)</f>
        <v>0</v>
      </c>
      <c r="U40" s="289">
        <f>IF(OR($C101&gt;U$7,$C101+$E101-2&lt;U$7),0,($D101-SUM($F101:T101)-SUM($F40:T40))*SAP_Leadsheet!$E$53)</f>
        <v>0</v>
      </c>
      <c r="V40" s="289">
        <f>IF(OR($C101&gt;V$7,$C101+$E101-2&lt;V$7),0,($D101-SUM($F101:U101)-SUM($F40:U40))*SAP_Leadsheet!$E$53)</f>
        <v>0</v>
      </c>
      <c r="W40" s="289">
        <f>IF(OR($C101&gt;W$7,$C101+$E101-2&lt;W$7),0,($D101-SUM($F101:V101)-SUM($F40:V40))*SAP_Leadsheet!$E$53)</f>
        <v>0</v>
      </c>
      <c r="X40" s="289">
        <f>IF(OR($C101&gt;X$7,$C101+$E101-2&lt;X$7),0,($D101-SUM($F101:W101)-SUM($F40:W40))*SAP_Leadsheet!$E$53)</f>
        <v>0</v>
      </c>
      <c r="Y40" s="289">
        <f>IF(OR($C101&gt;Y$7,$C101+$E101-2&lt;Y$7),0,($D101-SUM($F101:X101)-SUM($F40:X40))*SAP_Leadsheet!$E$53)</f>
        <v>0</v>
      </c>
      <c r="Z40" s="289">
        <f>IF(OR($C101&gt;Z$7,$C101+$E101-2&lt;Z$7),0,($D101-SUM($F101:Y101)-SUM($F40:Y40))*SAP_Leadsheet!$E$53)</f>
        <v>0</v>
      </c>
      <c r="AA40" s="289">
        <f>IF(OR($C101&gt;AA$7,$C101+$E101-2&lt;AA$7),0,($D101-SUM($F101:Z101)-SUM($F40:Z40))*SAP_Leadsheet!$E$53)</f>
        <v>0</v>
      </c>
      <c r="AB40" s="289">
        <f>IF(OR($C101&gt;AB$7,$C101+$E101-2&lt;AB$7),0,($D101-SUM($F101:AA101)-SUM($F40:AA40))*SAP_Leadsheet!$E$53)</f>
        <v>0</v>
      </c>
      <c r="AC40" s="289">
        <f>IF(OR($C101&gt;AC$7,$C101+$E101-2&lt;AC$7),0,($D101-SUM($F101:AB101)-SUM($F40:AB40))*SAP_Leadsheet!$E$53)</f>
        <v>0</v>
      </c>
      <c r="AD40" s="289">
        <f>IF(OR($C101&gt;AD$7,$C101+$E101-2&lt;AD$7),0,($D101-SUM($F101:AC101)-SUM($F40:AC40))*SAP_Leadsheet!$E$53)</f>
        <v>0</v>
      </c>
      <c r="AE40" s="289">
        <f>IF(OR($C101&gt;AE$7,$C101+$E101-2&lt;AE$7),0,($D101-SUM($F101:AD101)-SUM($F40:AD40))*SAP_Leadsheet!$E$53)</f>
        <v>0</v>
      </c>
      <c r="AF40" s="289">
        <f>IF(OR($C101&gt;AF$7,$C101+$E101-2&lt;AF$7),0,($D101-SUM($F101:AE101)-SUM($F40:AE40))*SAP_Leadsheet!$E$53)</f>
        <v>0</v>
      </c>
      <c r="AG40" s="289">
        <f>IF(OR($C101&gt;AG$7,$C101+$E101-2&lt;AG$7),0,($D101-SUM($F101:AF101)-SUM($F40:AF40))*SAP_Leadsheet!$E$53)</f>
        <v>0</v>
      </c>
      <c r="AH40" s="289">
        <f>IF(OR($C101&gt;AH$7,$C101+$E101-2&lt;AH$7),0,($D101-SUM($F101:AG101)-SUM($F40:AG40))*SAP_Leadsheet!$E$53)</f>
        <v>0</v>
      </c>
      <c r="AI40" s="289">
        <f>IF(OR($C101&gt;AI$7,$C101+$E101-2&lt;AI$7),0,($D101-SUM($F101:AH101)-SUM($F40:AH40))*SAP_Leadsheet!$E$53)</f>
        <v>0</v>
      </c>
      <c r="AJ40" s="289">
        <f>IF(OR($C101&gt;AJ$7,$C101+$E101-2&lt;AJ$7),0,($D101-SUM($F101:AI101)-SUM($F40:AI40))*SAP_Leadsheet!$E$53)</f>
        <v>0</v>
      </c>
      <c r="AK40" s="289">
        <f>IF(OR($C101&gt;AK$7,$C101+$E101-2&lt;AK$7),0,($D101-SUM($F101:AJ101)-SUM($F40:AJ40))*SAP_Leadsheet!$E$53)</f>
        <v>0</v>
      </c>
      <c r="AL40" s="289">
        <f>IF(OR($C101&gt;AL$7,$C101+$E101-2&lt;AL$7),0,($D101-SUM($F101:AK101)-SUM($F40:AK40))*SAP_Leadsheet!$E$53)</f>
        <v>0</v>
      </c>
      <c r="AM40" s="289">
        <f>IF(OR($C101&gt;AM$7,$C101+$E101-2&lt;AM$7),0,($D101-SUM($F101:AL101)-SUM($F40:AL40))*SAP_Leadsheet!$E$53)</f>
        <v>0</v>
      </c>
      <c r="AN40" s="289">
        <f>IF(OR($C101&gt;AN$7,$C101+$E101-2&lt;AN$7),0,($D101-SUM($F101:AM101)-SUM($F40:AM40))*SAP_Leadsheet!$E$53)</f>
        <v>0</v>
      </c>
      <c r="AO40" s="289">
        <f>IF(OR($C101&gt;AO$7,$C101+$E101-2&lt;AO$7),0,($D101-SUM($F101:AN101)-SUM($F40:AN40))*SAP_Leadsheet!$E$53)</f>
        <v>0</v>
      </c>
      <c r="AP40" s="289">
        <f>IF(OR($C101&gt;AP$7,$C101+$E101-2&lt;AP$7),0,($D101-SUM($F101:AO101)-SUM($F40:AO40))*SAP_Leadsheet!$E$53)</f>
        <v>0</v>
      </c>
      <c r="AQ40" s="289">
        <f>IF(OR($C101&gt;AQ$7,$C101+$E101-2&lt;AQ$7),0,($D101-SUM($F101:AP101)-SUM($F40:AP40))*SAP_Leadsheet!$E$53)</f>
        <v>0</v>
      </c>
      <c r="AR40" s="289">
        <f>IF(OR($C101&gt;AR$7,$C101+$E101-2&lt;AR$7),0,($D101-SUM($F101:AQ101)-SUM($F40:AQ40))*SAP_Leadsheet!$E$53)</f>
        <v>0</v>
      </c>
      <c r="AS40" s="289">
        <f>IF(OR($C101&gt;AS$7,$C101+$E101-2&lt;AS$7),0,($D101-SUM($F101:AR101)-SUM($F40:AR40))*SAP_Leadsheet!$E$53)</f>
        <v>0</v>
      </c>
      <c r="AT40" s="289">
        <f>IF(OR($C101&gt;AT$7,$C101+$E101-2&lt;AT$7),0,($D101-SUM($F101:AS101)-SUM($F40:AS40))*SAP_Leadsheet!$E$53)</f>
        <v>0</v>
      </c>
      <c r="AU40" s="289">
        <f>IF(OR($C101&gt;AU$7,$C101+$E101-2&lt;AU$7),0,($D101-SUM($F101:AT101)-SUM($F40:AT40))*SAP_Leadsheet!$E$53)</f>
        <v>0</v>
      </c>
      <c r="AV40" s="289">
        <f>IF(OR($C101&gt;AV$7,$C101+$E101-2&lt;AV$7),0,($D101-SUM($F101:AU101)-SUM($F40:AU40))*SAP_Leadsheet!$E$53)</f>
        <v>0</v>
      </c>
      <c r="AW40" s="289">
        <f>IF(OR($C101&gt;AW$7,$C101+$E101-2&lt;AW$7),0,($D101-SUM($F101:AV101)-SUM($F40:AV40))*SAP_Leadsheet!$E$53)</f>
        <v>0</v>
      </c>
      <c r="AX40" s="289">
        <f>IF(OR($C101&gt;AX$7,$C101+$E101-2&lt;AX$7),0,($D101-SUM($F101:AW101)-SUM($F40:AW40))*SAP_Leadsheet!$E$53)</f>
        <v>0</v>
      </c>
      <c r="AY40" s="289">
        <f>IF(OR($C101&gt;AY$7,$C101+$E101-2&lt;AY$7),0,($D101-SUM($F101:AX101)-SUM($F40:AX40))*SAP_Leadsheet!$E$53)</f>
        <v>0</v>
      </c>
      <c r="AZ40" s="289">
        <f>IF(OR($C101&gt;AZ$7,$C101+$E101-2&lt;AZ$7),0,($D101-SUM($F101:AY101)-SUM($F40:AY40))*SAP_Leadsheet!$E$53)</f>
        <v>0</v>
      </c>
      <c r="BA40" s="289">
        <f>IF(OR($C101&gt;BA$7,$C101+$E101-2&lt;BA$7),0,($D101-SUM($F101:AZ101)-SUM($F40:AZ40))*SAP_Leadsheet!$E$53)</f>
        <v>0</v>
      </c>
      <c r="BB40" s="289">
        <f>IF(OR($C101&gt;BB$7,$C101+$E101-2&lt;BB$7),0,($D101-SUM($F101:BA101)-SUM($F40:BA40))*SAP_Leadsheet!$E$53)</f>
        <v>0</v>
      </c>
      <c r="BC40" s="289">
        <f>IF(OR($C101&gt;BC$7,$C101+$E101-2&lt;BC$7),0,($D101-SUM($F101:BB101)-SUM($F40:BB40))*SAP_Leadsheet!$E$53)</f>
        <v>0</v>
      </c>
      <c r="BD40" s="289">
        <f>IF(OR($C101&gt;BD$7,$C101+$E101-2&lt;BD$7),0,($D101-SUM($F101:BC101)-SUM($F40:BC40))*SAP_Leadsheet!$E$53)</f>
        <v>0</v>
      </c>
      <c r="BE40" s="289">
        <f>IF(OR($C101&gt;BE$7,$C101+$E101-2&lt;BE$7),0,($D101-SUM($F101:BD101)-SUM($F40:BD40))*SAP_Leadsheet!$E$53)</f>
        <v>0</v>
      </c>
      <c r="BF40" s="289">
        <f>IF(OR($C101&gt;BF$7,$C101+$E101-2&lt;BF$7),0,($D101-SUM($F101:BE101)-SUM($F40:BE40))*SAP_Leadsheet!$E$53)</f>
        <v>0</v>
      </c>
      <c r="BG40" s="289">
        <f>IF(OR($C101&gt;BG$7,$C101+$E101-2&lt;BG$7),0,($D101-SUM($F101:BF101)-SUM($F40:BF40))*SAP_Leadsheet!$E$53)</f>
        <v>0</v>
      </c>
      <c r="BH40" s="289">
        <f>IF(OR($C101&gt;BH$7,$C101+$E101-2&lt;BH$7),0,($D101-SUM($F101:BG101)-SUM($F40:BG40))*SAP_Leadsheet!$E$53)</f>
        <v>0</v>
      </c>
      <c r="BI40" s="289">
        <f>IF(OR($C101&gt;BI$7,$C101+$E101-2&lt;BI$7),0,($D101-SUM($F101:BH101)-SUM($F40:BH40))*SAP_Leadsheet!$E$53)</f>
        <v>0</v>
      </c>
      <c r="BJ40" s="289">
        <f>IF(OR($C101&gt;BJ$7,$C101+$E101-2&lt;BJ$7),0,($D101-SUM($F101:BI101)-SUM($F40:BI40))*SAP_Leadsheet!$E$53)</f>
        <v>0</v>
      </c>
      <c r="BK40" s="289">
        <f>IF(OR($C101&gt;BK$7,$C101+$E101-2&lt;BK$7),0,($D101-SUM($F101:BJ101)-SUM($F40:BJ40))*SAP_Leadsheet!$E$53)</f>
        <v>0</v>
      </c>
      <c r="BL40" s="289">
        <f>IF(OR($C101&gt;BL$7,$C101+$E101-2&lt;BL$7),0,($D101-SUM($F101:BK101)-SUM($F40:BK40))*SAP_Leadsheet!$E$53)</f>
        <v>0</v>
      </c>
      <c r="BM40" s="289">
        <f>IF(OR($C101&gt;BM$7,$C101+$E101-2&lt;BM$7),0,($D101-SUM($F101:BL101)-SUM($F40:BL40))*SAP_Leadsheet!$E$53)</f>
        <v>0</v>
      </c>
      <c r="BN40" s="289">
        <f>IF(OR($C101&gt;BN$7,$C101+$E101-2&lt;BN$7),0,($D101-SUM($F101:BM101)-SUM($F40:BM40))*SAP_Leadsheet!$E$53)</f>
        <v>0</v>
      </c>
      <c r="BO40" s="198"/>
      <c r="BP40" s="198"/>
      <c r="BQ40" s="198"/>
      <c r="BR40" s="198"/>
      <c r="BS40" s="198"/>
      <c r="BT40" s="198"/>
      <c r="BU40" s="198"/>
      <c r="BV40" s="198"/>
      <c r="BW40" s="198"/>
      <c r="BX40" s="198"/>
      <c r="BY40" s="198"/>
      <c r="BZ40" s="198"/>
      <c r="CA40" s="198"/>
      <c r="CB40" s="198"/>
      <c r="CC40" s="198"/>
      <c r="CD40" s="198"/>
      <c r="CE40" s="198"/>
      <c r="CF40" s="198"/>
      <c r="CG40" s="198"/>
      <c r="CH40" s="198"/>
      <c r="CI40" s="198"/>
      <c r="CJ40" s="198"/>
      <c r="CK40" s="198"/>
      <c r="CL40" s="198"/>
    </row>
    <row r="41" spans="1:90" hidden="1" outlineLevel="1" x14ac:dyDescent="0.15">
      <c r="A41" s="89"/>
      <c r="B41" s="23"/>
      <c r="C41" s="26">
        <v>5</v>
      </c>
      <c r="D41" s="300"/>
      <c r="G41" s="289">
        <f>IF(OR($C102&gt;G$7,$C102+$E102-2&lt;G$7),0,($D102-SUM($F102:F102)-SUM($F41:F41))*SAP_Leadsheet!$E$53)</f>
        <v>0</v>
      </c>
      <c r="H41" s="289">
        <f>IF(OR($C102&gt;H$7,$C102+$E102-2&lt;H$7),0,($D102-SUM($F102:G102)-SUM($F41:G41))*SAP_Leadsheet!$E$53)</f>
        <v>0</v>
      </c>
      <c r="I41" s="289">
        <f>IF(OR($C102&gt;I$7,$C102+$E102-2&lt;I$7),0,($D102-SUM($F102:H102)-SUM($F41:H41))*SAP_Leadsheet!$E$53)</f>
        <v>0</v>
      </c>
      <c r="J41" s="289">
        <f>IF(OR($C102&gt;J$7,$C102+$E102-2&lt;J$7),0,($D102-SUM($F102:I102)-SUM($F41:I41))*SAP_Leadsheet!$E$53)</f>
        <v>0</v>
      </c>
      <c r="K41" s="289">
        <f ca="1">IF(OR($C102&gt;K$7,$C102+$E102-2&lt;K$7),0,($D102-SUM($F102:J102)-SUM($F41:J41))*SAP_Leadsheet!$E$53)</f>
        <v>0</v>
      </c>
      <c r="L41" s="289">
        <f ca="1">IF(OR($C102&gt;L$7,$C102+$E102-2&lt;L$7),0,($D102-SUM($F102:K102)-SUM($F41:K41))*SAP_Leadsheet!$E$53)</f>
        <v>0</v>
      </c>
      <c r="M41" s="289">
        <f>IF(OR($C102&gt;M$7,$C102+$E102-2&lt;M$7),0,($D102-SUM($F102:L102)-SUM($F41:L41))*SAP_Leadsheet!$E$53)</f>
        <v>0</v>
      </c>
      <c r="N41" s="289">
        <f>IF(OR($C102&gt;N$7,$C102+$E102-2&lt;N$7),0,($D102-SUM($F102:M102)-SUM($F41:M41))*SAP_Leadsheet!$E$53)</f>
        <v>0</v>
      </c>
      <c r="O41" s="289">
        <f>IF(OR($C102&gt;O$7,$C102+$E102-2&lt;O$7),0,($D102-SUM($F102:N102)-SUM($F41:N41))*SAP_Leadsheet!$E$53)</f>
        <v>0</v>
      </c>
      <c r="P41" s="289">
        <f>IF(OR($C102&gt;P$7,$C102+$E102-2&lt;P$7),0,($D102-SUM($F102:O102)-SUM($F41:O41))*SAP_Leadsheet!$E$53)</f>
        <v>0</v>
      </c>
      <c r="Q41" s="289">
        <f>IF(OR($C102&gt;Q$7,$C102+$E102-2&lt;Q$7),0,($D102-SUM($F102:P102)-SUM($F41:P41))*SAP_Leadsheet!$E$53)</f>
        <v>0</v>
      </c>
      <c r="R41" s="289">
        <f>IF(OR($C102&gt;R$7,$C102+$E102-2&lt;R$7),0,($D102-SUM($F102:Q102)-SUM($F41:Q41))*SAP_Leadsheet!$E$53)</f>
        <v>0</v>
      </c>
      <c r="S41" s="289">
        <f>IF(OR($C102&gt;S$7,$C102+$E102-2&lt;S$7),0,($D102-SUM($F102:R102)-SUM($F41:R41))*SAP_Leadsheet!$E$53)</f>
        <v>0</v>
      </c>
      <c r="T41" s="289">
        <f>IF(OR($C102&gt;T$7,$C102+$E102-2&lt;T$7),0,($D102-SUM($F102:S102)-SUM($F41:S41))*SAP_Leadsheet!$E$53)</f>
        <v>0</v>
      </c>
      <c r="U41" s="289">
        <f>IF(OR($C102&gt;U$7,$C102+$E102-2&lt;U$7),0,($D102-SUM($F102:T102)-SUM($F41:T41))*SAP_Leadsheet!$E$53)</f>
        <v>0</v>
      </c>
      <c r="V41" s="289">
        <f>IF(OR($C102&gt;V$7,$C102+$E102-2&lt;V$7),0,($D102-SUM($F102:U102)-SUM($F41:U41))*SAP_Leadsheet!$E$53)</f>
        <v>0</v>
      </c>
      <c r="W41" s="289">
        <f>IF(OR($C102&gt;W$7,$C102+$E102-2&lt;W$7),0,($D102-SUM($F102:V102)-SUM($F41:V41))*SAP_Leadsheet!$E$53)</f>
        <v>0</v>
      </c>
      <c r="X41" s="289">
        <f>IF(OR($C102&gt;X$7,$C102+$E102-2&lt;X$7),0,($D102-SUM($F102:W102)-SUM($F41:W41))*SAP_Leadsheet!$E$53)</f>
        <v>0</v>
      </c>
      <c r="Y41" s="289">
        <f>IF(OR($C102&gt;Y$7,$C102+$E102-2&lt;Y$7),0,($D102-SUM($F102:X102)-SUM($F41:X41))*SAP_Leadsheet!$E$53)</f>
        <v>0</v>
      </c>
      <c r="Z41" s="289">
        <f>IF(OR($C102&gt;Z$7,$C102+$E102-2&lt;Z$7),0,($D102-SUM($F102:Y102)-SUM($F41:Y41))*SAP_Leadsheet!$E$53)</f>
        <v>0</v>
      </c>
      <c r="AA41" s="289">
        <f>IF(OR($C102&gt;AA$7,$C102+$E102-2&lt;AA$7),0,($D102-SUM($F102:Z102)-SUM($F41:Z41))*SAP_Leadsheet!$E$53)</f>
        <v>0</v>
      </c>
      <c r="AB41" s="289">
        <f>IF(OR($C102&gt;AB$7,$C102+$E102-2&lt;AB$7),0,($D102-SUM($F102:AA102)-SUM($F41:AA41))*SAP_Leadsheet!$E$53)</f>
        <v>0</v>
      </c>
      <c r="AC41" s="289">
        <f>IF(OR($C102&gt;AC$7,$C102+$E102-2&lt;AC$7),0,($D102-SUM($F102:AB102)-SUM($F41:AB41))*SAP_Leadsheet!$E$53)</f>
        <v>0</v>
      </c>
      <c r="AD41" s="289">
        <f>IF(OR($C102&gt;AD$7,$C102+$E102-2&lt;AD$7),0,($D102-SUM($F102:AC102)-SUM($F41:AC41))*SAP_Leadsheet!$E$53)</f>
        <v>0</v>
      </c>
      <c r="AE41" s="289">
        <f>IF(OR($C102&gt;AE$7,$C102+$E102-2&lt;AE$7),0,($D102-SUM($F102:AD102)-SUM($F41:AD41))*SAP_Leadsheet!$E$53)</f>
        <v>0</v>
      </c>
      <c r="AF41" s="289">
        <f>IF(OR($C102&gt;AF$7,$C102+$E102-2&lt;AF$7),0,($D102-SUM($F102:AE102)-SUM($F41:AE41))*SAP_Leadsheet!$E$53)</f>
        <v>0</v>
      </c>
      <c r="AG41" s="289">
        <f>IF(OR($C102&gt;AG$7,$C102+$E102-2&lt;AG$7),0,($D102-SUM($F102:AF102)-SUM($F41:AF41))*SAP_Leadsheet!$E$53)</f>
        <v>0</v>
      </c>
      <c r="AH41" s="289">
        <f>IF(OR($C102&gt;AH$7,$C102+$E102-2&lt;AH$7),0,($D102-SUM($F102:AG102)-SUM($F41:AG41))*SAP_Leadsheet!$E$53)</f>
        <v>0</v>
      </c>
      <c r="AI41" s="289">
        <f>IF(OR($C102&gt;AI$7,$C102+$E102-2&lt;AI$7),0,($D102-SUM($F102:AH102)-SUM($F41:AH41))*SAP_Leadsheet!$E$53)</f>
        <v>0</v>
      </c>
      <c r="AJ41" s="289">
        <f>IF(OR($C102&gt;AJ$7,$C102+$E102-2&lt;AJ$7),0,($D102-SUM($F102:AI102)-SUM($F41:AI41))*SAP_Leadsheet!$E$53)</f>
        <v>0</v>
      </c>
      <c r="AK41" s="289">
        <f>IF(OR($C102&gt;AK$7,$C102+$E102-2&lt;AK$7),0,($D102-SUM($F102:AJ102)-SUM($F41:AJ41))*SAP_Leadsheet!$E$53)</f>
        <v>0</v>
      </c>
      <c r="AL41" s="289">
        <f>IF(OR($C102&gt;AL$7,$C102+$E102-2&lt;AL$7),0,($D102-SUM($F102:AK102)-SUM($F41:AK41))*SAP_Leadsheet!$E$53)</f>
        <v>0</v>
      </c>
      <c r="AM41" s="289">
        <f>IF(OR($C102&gt;AM$7,$C102+$E102-2&lt;AM$7),0,($D102-SUM($F102:AL102)-SUM($F41:AL41))*SAP_Leadsheet!$E$53)</f>
        <v>0</v>
      </c>
      <c r="AN41" s="289">
        <f>IF(OR($C102&gt;AN$7,$C102+$E102-2&lt;AN$7),0,($D102-SUM($F102:AM102)-SUM($F41:AM41))*SAP_Leadsheet!$E$53)</f>
        <v>0</v>
      </c>
      <c r="AO41" s="289">
        <f>IF(OR($C102&gt;AO$7,$C102+$E102-2&lt;AO$7),0,($D102-SUM($F102:AN102)-SUM($F41:AN41))*SAP_Leadsheet!$E$53)</f>
        <v>0</v>
      </c>
      <c r="AP41" s="289">
        <f>IF(OR($C102&gt;AP$7,$C102+$E102-2&lt;AP$7),0,($D102-SUM($F102:AO102)-SUM($F41:AO41))*SAP_Leadsheet!$E$53)</f>
        <v>0</v>
      </c>
      <c r="AQ41" s="289">
        <f>IF(OR($C102&gt;AQ$7,$C102+$E102-2&lt;AQ$7),0,($D102-SUM($F102:AP102)-SUM($F41:AP41))*SAP_Leadsheet!$E$53)</f>
        <v>0</v>
      </c>
      <c r="AR41" s="289">
        <f>IF(OR($C102&gt;AR$7,$C102+$E102-2&lt;AR$7),0,($D102-SUM($F102:AQ102)-SUM($F41:AQ41))*SAP_Leadsheet!$E$53)</f>
        <v>0</v>
      </c>
      <c r="AS41" s="289">
        <f>IF(OR($C102&gt;AS$7,$C102+$E102-2&lt;AS$7),0,($D102-SUM($F102:AR102)-SUM($F41:AR41))*SAP_Leadsheet!$E$53)</f>
        <v>0</v>
      </c>
      <c r="AT41" s="289">
        <f>IF(OR($C102&gt;AT$7,$C102+$E102-2&lt;AT$7),0,($D102-SUM($F102:AS102)-SUM($F41:AS41))*SAP_Leadsheet!$E$53)</f>
        <v>0</v>
      </c>
      <c r="AU41" s="289">
        <f>IF(OR($C102&gt;AU$7,$C102+$E102-2&lt;AU$7),0,($D102-SUM($F102:AT102)-SUM($F41:AT41))*SAP_Leadsheet!$E$53)</f>
        <v>0</v>
      </c>
      <c r="AV41" s="289">
        <f>IF(OR($C102&gt;AV$7,$C102+$E102-2&lt;AV$7),0,($D102-SUM($F102:AU102)-SUM($F41:AU41))*SAP_Leadsheet!$E$53)</f>
        <v>0</v>
      </c>
      <c r="AW41" s="289">
        <f>IF(OR($C102&gt;AW$7,$C102+$E102-2&lt;AW$7),0,($D102-SUM($F102:AV102)-SUM($F41:AV41))*SAP_Leadsheet!$E$53)</f>
        <v>0</v>
      </c>
      <c r="AX41" s="289">
        <f>IF(OR($C102&gt;AX$7,$C102+$E102-2&lt;AX$7),0,($D102-SUM($F102:AW102)-SUM($F41:AW41))*SAP_Leadsheet!$E$53)</f>
        <v>0</v>
      </c>
      <c r="AY41" s="289">
        <f>IF(OR($C102&gt;AY$7,$C102+$E102-2&lt;AY$7),0,($D102-SUM($F102:AX102)-SUM($F41:AX41))*SAP_Leadsheet!$E$53)</f>
        <v>0</v>
      </c>
      <c r="AZ41" s="289">
        <f>IF(OR($C102&gt;AZ$7,$C102+$E102-2&lt;AZ$7),0,($D102-SUM($F102:AY102)-SUM($F41:AY41))*SAP_Leadsheet!$E$53)</f>
        <v>0</v>
      </c>
      <c r="BA41" s="289">
        <f>IF(OR($C102&gt;BA$7,$C102+$E102-2&lt;BA$7),0,($D102-SUM($F102:AZ102)-SUM($F41:AZ41))*SAP_Leadsheet!$E$53)</f>
        <v>0</v>
      </c>
      <c r="BB41" s="289">
        <f>IF(OR($C102&gt;BB$7,$C102+$E102-2&lt;BB$7),0,($D102-SUM($F102:BA102)-SUM($F41:BA41))*SAP_Leadsheet!$E$53)</f>
        <v>0</v>
      </c>
      <c r="BC41" s="289">
        <f>IF(OR($C102&gt;BC$7,$C102+$E102-2&lt;BC$7),0,($D102-SUM($F102:BB102)-SUM($F41:BB41))*SAP_Leadsheet!$E$53)</f>
        <v>0</v>
      </c>
      <c r="BD41" s="289">
        <f>IF(OR($C102&gt;BD$7,$C102+$E102-2&lt;BD$7),0,($D102-SUM($F102:BC102)-SUM($F41:BC41))*SAP_Leadsheet!$E$53)</f>
        <v>0</v>
      </c>
      <c r="BE41" s="289">
        <f>IF(OR($C102&gt;BE$7,$C102+$E102-2&lt;BE$7),0,($D102-SUM($F102:BD102)-SUM($F41:BD41))*SAP_Leadsheet!$E$53)</f>
        <v>0</v>
      </c>
      <c r="BF41" s="289">
        <f>IF(OR($C102&gt;BF$7,$C102+$E102-2&lt;BF$7),0,($D102-SUM($F102:BE102)-SUM($F41:BE41))*SAP_Leadsheet!$E$53)</f>
        <v>0</v>
      </c>
      <c r="BG41" s="289">
        <f>IF(OR($C102&gt;BG$7,$C102+$E102-2&lt;BG$7),0,($D102-SUM($F102:BF102)-SUM($F41:BF41))*SAP_Leadsheet!$E$53)</f>
        <v>0</v>
      </c>
      <c r="BH41" s="289">
        <f>IF(OR($C102&gt;BH$7,$C102+$E102-2&lt;BH$7),0,($D102-SUM($F102:BG102)-SUM($F41:BG41))*SAP_Leadsheet!$E$53)</f>
        <v>0</v>
      </c>
      <c r="BI41" s="289">
        <f>IF(OR($C102&gt;BI$7,$C102+$E102-2&lt;BI$7),0,($D102-SUM($F102:BH102)-SUM($F41:BH41))*SAP_Leadsheet!$E$53)</f>
        <v>0</v>
      </c>
      <c r="BJ41" s="289">
        <f>IF(OR($C102&gt;BJ$7,$C102+$E102-2&lt;BJ$7),0,($D102-SUM($F102:BI102)-SUM($F41:BI41))*SAP_Leadsheet!$E$53)</f>
        <v>0</v>
      </c>
      <c r="BK41" s="289">
        <f>IF(OR($C102&gt;BK$7,$C102+$E102-2&lt;BK$7),0,($D102-SUM($F102:BJ102)-SUM($F41:BJ41))*SAP_Leadsheet!$E$53)</f>
        <v>0</v>
      </c>
      <c r="BL41" s="289">
        <f>IF(OR($C102&gt;BL$7,$C102+$E102-2&lt;BL$7),0,($D102-SUM($F102:BK102)-SUM($F41:BK41))*SAP_Leadsheet!$E$53)</f>
        <v>0</v>
      </c>
      <c r="BM41" s="289">
        <f>IF(OR($C102&gt;BM$7,$C102+$E102-2&lt;BM$7),0,($D102-SUM($F102:BL102)-SUM($F41:BL41))*SAP_Leadsheet!$E$53)</f>
        <v>0</v>
      </c>
      <c r="BN41" s="289">
        <f>IF(OR($C102&gt;BN$7,$C102+$E102-2&lt;BN$7),0,($D102-SUM($F102:BM102)-SUM($F41:BM41))*SAP_Leadsheet!$E$53)</f>
        <v>0</v>
      </c>
      <c r="BO41" s="198"/>
      <c r="BP41" s="198"/>
      <c r="BQ41" s="198"/>
      <c r="BR41" s="198"/>
      <c r="BS41" s="198"/>
      <c r="BT41" s="198"/>
      <c r="BU41" s="198"/>
      <c r="BV41" s="198"/>
      <c r="BW41" s="198"/>
      <c r="BX41" s="198"/>
      <c r="BY41" s="198"/>
      <c r="BZ41" s="198"/>
      <c r="CA41" s="198"/>
      <c r="CB41" s="198"/>
      <c r="CC41" s="198"/>
      <c r="CD41" s="198"/>
      <c r="CE41" s="198"/>
      <c r="CF41" s="198"/>
      <c r="CG41" s="198"/>
      <c r="CH41" s="198"/>
      <c r="CI41" s="198"/>
      <c r="CJ41" s="198"/>
      <c r="CK41" s="198"/>
      <c r="CL41" s="198"/>
    </row>
    <row r="42" spans="1:90" hidden="1" outlineLevel="1" x14ac:dyDescent="0.15">
      <c r="A42" s="89"/>
      <c r="B42" s="23"/>
      <c r="C42" s="26">
        <v>6</v>
      </c>
      <c r="D42" s="300"/>
      <c r="G42" s="289">
        <f>IF(OR($C103&gt;G$7,$C103+$E103-2&lt;G$7),0,($D103-SUM($F103:F103)-SUM($F42:F42))*SAP_Leadsheet!$E$53)</f>
        <v>0</v>
      </c>
      <c r="H42" s="289">
        <f>IF(OR($C103&gt;H$7,$C103+$E103-2&lt;H$7),0,($D103-SUM($F103:G103)-SUM($F42:G42))*SAP_Leadsheet!$E$53)</f>
        <v>0</v>
      </c>
      <c r="I42" s="289">
        <f>IF(OR($C103&gt;I$7,$C103+$E103-2&lt;I$7),0,($D103-SUM($F103:H103)-SUM($F42:H42))*SAP_Leadsheet!$E$53)</f>
        <v>0</v>
      </c>
      <c r="J42" s="289">
        <f>IF(OR($C103&gt;J$7,$C103+$E103-2&lt;J$7),0,($D103-SUM($F103:I103)-SUM($F42:I42))*SAP_Leadsheet!$E$53)</f>
        <v>0</v>
      </c>
      <c r="K42" s="289">
        <f>IF(OR($C103&gt;K$7,$C103+$E103-2&lt;K$7),0,($D103-SUM($F103:J103)-SUM($F42:J42))*SAP_Leadsheet!$E$53)</f>
        <v>0</v>
      </c>
      <c r="L42" s="289">
        <f ca="1">IF(OR($C103&gt;L$7,$C103+$E103-2&lt;L$7),0,($D103-SUM($F103:K103)-SUM($F42:K42))*SAP_Leadsheet!$E$53)</f>
        <v>0</v>
      </c>
      <c r="M42" s="289">
        <f ca="1">IF(OR($C103&gt;M$7,$C103+$E103-2&lt;M$7),0,($D103-SUM($F103:L103)-SUM($F42:L42))*SAP_Leadsheet!$E$53)</f>
        <v>0</v>
      </c>
      <c r="N42" s="289">
        <f>IF(OR($C103&gt;N$7,$C103+$E103-2&lt;N$7),0,($D103-SUM($F103:M103)-SUM($F42:M42))*SAP_Leadsheet!$E$53)</f>
        <v>0</v>
      </c>
      <c r="O42" s="289">
        <f>IF(OR($C103&gt;O$7,$C103+$E103-2&lt;O$7),0,($D103-SUM($F103:N103)-SUM($F42:N42))*SAP_Leadsheet!$E$53)</f>
        <v>0</v>
      </c>
      <c r="P42" s="289">
        <f>IF(OR($C103&gt;P$7,$C103+$E103-2&lt;P$7),0,($D103-SUM($F103:O103)-SUM($F42:O42))*SAP_Leadsheet!$E$53)</f>
        <v>0</v>
      </c>
      <c r="Q42" s="289">
        <f>IF(OR($C103&gt;Q$7,$C103+$E103-2&lt;Q$7),0,($D103-SUM($F103:P103)-SUM($F42:P42))*SAP_Leadsheet!$E$53)</f>
        <v>0</v>
      </c>
      <c r="R42" s="289">
        <f>IF(OR($C103&gt;R$7,$C103+$E103-2&lt;R$7),0,($D103-SUM($F103:Q103)-SUM($F42:Q42))*SAP_Leadsheet!$E$53)</f>
        <v>0</v>
      </c>
      <c r="S42" s="289">
        <f>IF(OR($C103&gt;S$7,$C103+$E103-2&lt;S$7),0,($D103-SUM($F103:R103)-SUM($F42:R42))*SAP_Leadsheet!$E$53)</f>
        <v>0</v>
      </c>
      <c r="T42" s="289">
        <f>IF(OR($C103&gt;T$7,$C103+$E103-2&lt;T$7),0,($D103-SUM($F103:S103)-SUM($F42:S42))*SAP_Leadsheet!$E$53)</f>
        <v>0</v>
      </c>
      <c r="U42" s="289">
        <f>IF(OR($C103&gt;U$7,$C103+$E103-2&lt;U$7),0,($D103-SUM($F103:T103)-SUM($F42:T42))*SAP_Leadsheet!$E$53)</f>
        <v>0</v>
      </c>
      <c r="V42" s="289">
        <f>IF(OR($C103&gt;V$7,$C103+$E103-2&lt;V$7),0,($D103-SUM($F103:U103)-SUM($F42:U42))*SAP_Leadsheet!$E$53)</f>
        <v>0</v>
      </c>
      <c r="W42" s="289">
        <f>IF(OR($C103&gt;W$7,$C103+$E103-2&lt;W$7),0,($D103-SUM($F103:V103)-SUM($F42:V42))*SAP_Leadsheet!$E$53)</f>
        <v>0</v>
      </c>
      <c r="X42" s="289">
        <f>IF(OR($C103&gt;X$7,$C103+$E103-2&lt;X$7),0,($D103-SUM($F103:W103)-SUM($F42:W42))*SAP_Leadsheet!$E$53)</f>
        <v>0</v>
      </c>
      <c r="Y42" s="289">
        <f>IF(OR($C103&gt;Y$7,$C103+$E103-2&lt;Y$7),0,($D103-SUM($F103:X103)-SUM($F42:X42))*SAP_Leadsheet!$E$53)</f>
        <v>0</v>
      </c>
      <c r="Z42" s="289">
        <f>IF(OR($C103&gt;Z$7,$C103+$E103-2&lt;Z$7),0,($D103-SUM($F103:Y103)-SUM($F42:Y42))*SAP_Leadsheet!$E$53)</f>
        <v>0</v>
      </c>
      <c r="AA42" s="289">
        <f>IF(OR($C103&gt;AA$7,$C103+$E103-2&lt;AA$7),0,($D103-SUM($F103:Z103)-SUM($F42:Z42))*SAP_Leadsheet!$E$53)</f>
        <v>0</v>
      </c>
      <c r="AB42" s="289">
        <f>IF(OR($C103&gt;AB$7,$C103+$E103-2&lt;AB$7),0,($D103-SUM($F103:AA103)-SUM($F42:AA42))*SAP_Leadsheet!$E$53)</f>
        <v>0</v>
      </c>
      <c r="AC42" s="289">
        <f>IF(OR($C103&gt;AC$7,$C103+$E103-2&lt;AC$7),0,($D103-SUM($F103:AB103)-SUM($F42:AB42))*SAP_Leadsheet!$E$53)</f>
        <v>0</v>
      </c>
      <c r="AD42" s="289">
        <f>IF(OR($C103&gt;AD$7,$C103+$E103-2&lt;AD$7),0,($D103-SUM($F103:AC103)-SUM($F42:AC42))*SAP_Leadsheet!$E$53)</f>
        <v>0</v>
      </c>
      <c r="AE42" s="289">
        <f>IF(OR($C103&gt;AE$7,$C103+$E103-2&lt;AE$7),0,($D103-SUM($F103:AD103)-SUM($F42:AD42))*SAP_Leadsheet!$E$53)</f>
        <v>0</v>
      </c>
      <c r="AF42" s="289">
        <f>IF(OR($C103&gt;AF$7,$C103+$E103-2&lt;AF$7),0,($D103-SUM($F103:AE103)-SUM($F42:AE42))*SAP_Leadsheet!$E$53)</f>
        <v>0</v>
      </c>
      <c r="AG42" s="289">
        <f>IF(OR($C103&gt;AG$7,$C103+$E103-2&lt;AG$7),0,($D103-SUM($F103:AF103)-SUM($F42:AF42))*SAP_Leadsheet!$E$53)</f>
        <v>0</v>
      </c>
      <c r="AH42" s="289">
        <f>IF(OR($C103&gt;AH$7,$C103+$E103-2&lt;AH$7),0,($D103-SUM($F103:AG103)-SUM($F42:AG42))*SAP_Leadsheet!$E$53)</f>
        <v>0</v>
      </c>
      <c r="AI42" s="289">
        <f>IF(OR($C103&gt;AI$7,$C103+$E103-2&lt;AI$7),0,($D103-SUM($F103:AH103)-SUM($F42:AH42))*SAP_Leadsheet!$E$53)</f>
        <v>0</v>
      </c>
      <c r="AJ42" s="289">
        <f>IF(OR($C103&gt;AJ$7,$C103+$E103-2&lt;AJ$7),0,($D103-SUM($F103:AI103)-SUM($F42:AI42))*SAP_Leadsheet!$E$53)</f>
        <v>0</v>
      </c>
      <c r="AK42" s="289">
        <f>IF(OR($C103&gt;AK$7,$C103+$E103-2&lt;AK$7),0,($D103-SUM($F103:AJ103)-SUM($F42:AJ42))*SAP_Leadsheet!$E$53)</f>
        <v>0</v>
      </c>
      <c r="AL42" s="289">
        <f>IF(OR($C103&gt;AL$7,$C103+$E103-2&lt;AL$7),0,($D103-SUM($F103:AK103)-SUM($F42:AK42))*SAP_Leadsheet!$E$53)</f>
        <v>0</v>
      </c>
      <c r="AM42" s="289">
        <f>IF(OR($C103&gt;AM$7,$C103+$E103-2&lt;AM$7),0,($D103-SUM($F103:AL103)-SUM($F42:AL42))*SAP_Leadsheet!$E$53)</f>
        <v>0</v>
      </c>
      <c r="AN42" s="289">
        <f>IF(OR($C103&gt;AN$7,$C103+$E103-2&lt;AN$7),0,($D103-SUM($F103:AM103)-SUM($F42:AM42))*SAP_Leadsheet!$E$53)</f>
        <v>0</v>
      </c>
      <c r="AO42" s="289">
        <f>IF(OR($C103&gt;AO$7,$C103+$E103-2&lt;AO$7),0,($D103-SUM($F103:AN103)-SUM($F42:AN42))*SAP_Leadsheet!$E$53)</f>
        <v>0</v>
      </c>
      <c r="AP42" s="289">
        <f>IF(OR($C103&gt;AP$7,$C103+$E103-2&lt;AP$7),0,($D103-SUM($F103:AO103)-SUM($F42:AO42))*SAP_Leadsheet!$E$53)</f>
        <v>0</v>
      </c>
      <c r="AQ42" s="289">
        <f>IF(OR($C103&gt;AQ$7,$C103+$E103-2&lt;AQ$7),0,($D103-SUM($F103:AP103)-SUM($F42:AP42))*SAP_Leadsheet!$E$53)</f>
        <v>0</v>
      </c>
      <c r="AR42" s="289">
        <f>IF(OR($C103&gt;AR$7,$C103+$E103-2&lt;AR$7),0,($D103-SUM($F103:AQ103)-SUM($F42:AQ42))*SAP_Leadsheet!$E$53)</f>
        <v>0</v>
      </c>
      <c r="AS42" s="289">
        <f>IF(OR($C103&gt;AS$7,$C103+$E103-2&lt;AS$7),0,($D103-SUM($F103:AR103)-SUM($F42:AR42))*SAP_Leadsheet!$E$53)</f>
        <v>0</v>
      </c>
      <c r="AT42" s="289">
        <f>IF(OR($C103&gt;AT$7,$C103+$E103-2&lt;AT$7),0,($D103-SUM($F103:AS103)-SUM($F42:AS42))*SAP_Leadsheet!$E$53)</f>
        <v>0</v>
      </c>
      <c r="AU42" s="289">
        <f>IF(OR($C103&gt;AU$7,$C103+$E103-2&lt;AU$7),0,($D103-SUM($F103:AT103)-SUM($F42:AT42))*SAP_Leadsheet!$E$53)</f>
        <v>0</v>
      </c>
      <c r="AV42" s="289">
        <f>IF(OR($C103&gt;AV$7,$C103+$E103-2&lt;AV$7),0,($D103-SUM($F103:AU103)-SUM($F42:AU42))*SAP_Leadsheet!$E$53)</f>
        <v>0</v>
      </c>
      <c r="AW42" s="289">
        <f>IF(OR($C103&gt;AW$7,$C103+$E103-2&lt;AW$7),0,($D103-SUM($F103:AV103)-SUM($F42:AV42))*SAP_Leadsheet!$E$53)</f>
        <v>0</v>
      </c>
      <c r="AX42" s="289">
        <f>IF(OR($C103&gt;AX$7,$C103+$E103-2&lt;AX$7),0,($D103-SUM($F103:AW103)-SUM($F42:AW42))*SAP_Leadsheet!$E$53)</f>
        <v>0</v>
      </c>
      <c r="AY42" s="289">
        <f>IF(OR($C103&gt;AY$7,$C103+$E103-2&lt;AY$7),0,($D103-SUM($F103:AX103)-SUM($F42:AX42))*SAP_Leadsheet!$E$53)</f>
        <v>0</v>
      </c>
      <c r="AZ42" s="289">
        <f>IF(OR($C103&gt;AZ$7,$C103+$E103-2&lt;AZ$7),0,($D103-SUM($F103:AY103)-SUM($F42:AY42))*SAP_Leadsheet!$E$53)</f>
        <v>0</v>
      </c>
      <c r="BA42" s="289">
        <f>IF(OR($C103&gt;BA$7,$C103+$E103-2&lt;BA$7),0,($D103-SUM($F103:AZ103)-SUM($F42:AZ42))*SAP_Leadsheet!$E$53)</f>
        <v>0</v>
      </c>
      <c r="BB42" s="289">
        <f>IF(OR($C103&gt;BB$7,$C103+$E103-2&lt;BB$7),0,($D103-SUM($F103:BA103)-SUM($F42:BA42))*SAP_Leadsheet!$E$53)</f>
        <v>0</v>
      </c>
      <c r="BC42" s="289">
        <f>IF(OR($C103&gt;BC$7,$C103+$E103-2&lt;BC$7),0,($D103-SUM($F103:BB103)-SUM($F42:BB42))*SAP_Leadsheet!$E$53)</f>
        <v>0</v>
      </c>
      <c r="BD42" s="289">
        <f>IF(OR($C103&gt;BD$7,$C103+$E103-2&lt;BD$7),0,($D103-SUM($F103:BC103)-SUM($F42:BC42))*SAP_Leadsheet!$E$53)</f>
        <v>0</v>
      </c>
      <c r="BE42" s="289">
        <f>IF(OR($C103&gt;BE$7,$C103+$E103-2&lt;BE$7),0,($D103-SUM($F103:BD103)-SUM($F42:BD42))*SAP_Leadsheet!$E$53)</f>
        <v>0</v>
      </c>
      <c r="BF42" s="289">
        <f>IF(OR($C103&gt;BF$7,$C103+$E103-2&lt;BF$7),0,($D103-SUM($F103:BE103)-SUM($F42:BE42))*SAP_Leadsheet!$E$53)</f>
        <v>0</v>
      </c>
      <c r="BG42" s="289">
        <f>IF(OR($C103&gt;BG$7,$C103+$E103-2&lt;BG$7),0,($D103-SUM($F103:BF103)-SUM($F42:BF42))*SAP_Leadsheet!$E$53)</f>
        <v>0</v>
      </c>
      <c r="BH42" s="289">
        <f>IF(OR($C103&gt;BH$7,$C103+$E103-2&lt;BH$7),0,($D103-SUM($F103:BG103)-SUM($F42:BG42))*SAP_Leadsheet!$E$53)</f>
        <v>0</v>
      </c>
      <c r="BI42" s="289">
        <f>IF(OR($C103&gt;BI$7,$C103+$E103-2&lt;BI$7),0,($D103-SUM($F103:BH103)-SUM($F42:BH42))*SAP_Leadsheet!$E$53)</f>
        <v>0</v>
      </c>
      <c r="BJ42" s="289">
        <f>IF(OR($C103&gt;BJ$7,$C103+$E103-2&lt;BJ$7),0,($D103-SUM($F103:BI103)-SUM($F42:BI42))*SAP_Leadsheet!$E$53)</f>
        <v>0</v>
      </c>
      <c r="BK42" s="289">
        <f>IF(OR($C103&gt;BK$7,$C103+$E103-2&lt;BK$7),0,($D103-SUM($F103:BJ103)-SUM($F42:BJ42))*SAP_Leadsheet!$E$53)</f>
        <v>0</v>
      </c>
      <c r="BL42" s="289">
        <f>IF(OR($C103&gt;BL$7,$C103+$E103-2&lt;BL$7),0,($D103-SUM($F103:BK103)-SUM($F42:BK42))*SAP_Leadsheet!$E$53)</f>
        <v>0</v>
      </c>
      <c r="BM42" s="289">
        <f>IF(OR($C103&gt;BM$7,$C103+$E103-2&lt;BM$7),0,($D103-SUM($F103:BL103)-SUM($F42:BL42))*SAP_Leadsheet!$E$53)</f>
        <v>0</v>
      </c>
      <c r="BN42" s="289">
        <f>IF(OR($C103&gt;BN$7,$C103+$E103-2&lt;BN$7),0,($D103-SUM($F103:BM103)-SUM($F42:BM42))*SAP_Leadsheet!$E$53)</f>
        <v>0</v>
      </c>
      <c r="BO42" s="198"/>
      <c r="BP42" s="198"/>
      <c r="BQ42" s="198"/>
      <c r="BR42" s="198"/>
      <c r="BS42" s="198"/>
      <c r="BT42" s="198"/>
      <c r="BU42" s="198"/>
      <c r="BV42" s="198"/>
      <c r="BW42" s="198"/>
      <c r="BX42" s="198"/>
      <c r="BY42" s="198"/>
      <c r="BZ42" s="198"/>
      <c r="CA42" s="198"/>
      <c r="CB42" s="198"/>
      <c r="CC42" s="198"/>
      <c r="CD42" s="198"/>
      <c r="CE42" s="198"/>
      <c r="CF42" s="198"/>
      <c r="CG42" s="198"/>
      <c r="CH42" s="198"/>
      <c r="CI42" s="198"/>
      <c r="CJ42" s="198"/>
      <c r="CK42" s="198"/>
      <c r="CL42" s="198"/>
    </row>
    <row r="43" spans="1:90" hidden="1" outlineLevel="1" x14ac:dyDescent="0.15">
      <c r="A43" s="89"/>
      <c r="B43" s="23"/>
      <c r="C43" s="26">
        <v>7</v>
      </c>
      <c r="D43" s="300"/>
      <c r="G43" s="289">
        <f>IF(OR($C104&gt;G$7,$C104+$E104-2&lt;G$7),0,($D104-SUM($F104:F104)-SUM($F43:F43))*SAP_Leadsheet!$E$53)</f>
        <v>0</v>
      </c>
      <c r="H43" s="289">
        <f>IF(OR($C104&gt;H$7,$C104+$E104-2&lt;H$7),0,($D104-SUM($F104:G104)-SUM($F43:G43))*SAP_Leadsheet!$E$53)</f>
        <v>0</v>
      </c>
      <c r="I43" s="289">
        <f>IF(OR($C104&gt;I$7,$C104+$E104-2&lt;I$7),0,($D104-SUM($F104:H104)-SUM($F43:H43))*SAP_Leadsheet!$E$53)</f>
        <v>0</v>
      </c>
      <c r="J43" s="289">
        <f>IF(OR($C104&gt;J$7,$C104+$E104-2&lt;J$7),0,($D104-SUM($F104:I104)-SUM($F43:I43))*SAP_Leadsheet!$E$53)</f>
        <v>0</v>
      </c>
      <c r="K43" s="289">
        <f>IF(OR($C104&gt;K$7,$C104+$E104-2&lt;K$7),0,($D104-SUM($F104:J104)-SUM($F43:J43))*SAP_Leadsheet!$E$53)</f>
        <v>0</v>
      </c>
      <c r="L43" s="289">
        <f>IF(OR($C104&gt;L$7,$C104+$E104-2&lt;L$7),0,($D104-SUM($F104:K104)-SUM($F43:K43))*SAP_Leadsheet!$E$53)</f>
        <v>0</v>
      </c>
      <c r="M43" s="289">
        <f ca="1">IF(OR($C104&gt;M$7,$C104+$E104-2&lt;M$7),0,($D104-SUM($F104:L104)-SUM($F43:L43))*SAP_Leadsheet!$E$53)</f>
        <v>0</v>
      </c>
      <c r="N43" s="289">
        <f ca="1">IF(OR($C104&gt;N$7,$C104+$E104-2&lt;N$7),0,($D104-SUM($F104:M104)-SUM($F43:M43))*SAP_Leadsheet!$E$53)</f>
        <v>0</v>
      </c>
      <c r="O43" s="289">
        <f>IF(OR($C104&gt;O$7,$C104+$E104-2&lt;O$7),0,($D104-SUM($F104:N104)-SUM($F43:N43))*SAP_Leadsheet!$E$53)</f>
        <v>0</v>
      </c>
      <c r="P43" s="289">
        <f>IF(OR($C104&gt;P$7,$C104+$E104-2&lt;P$7),0,($D104-SUM($F104:O104)-SUM($F43:O43))*SAP_Leadsheet!$E$53)</f>
        <v>0</v>
      </c>
      <c r="Q43" s="289">
        <f>IF(OR($C104&gt;Q$7,$C104+$E104-2&lt;Q$7),0,($D104-SUM($F104:P104)-SUM($F43:P43))*SAP_Leadsheet!$E$53)</f>
        <v>0</v>
      </c>
      <c r="R43" s="289">
        <f>IF(OR($C104&gt;R$7,$C104+$E104-2&lt;R$7),0,($D104-SUM($F104:Q104)-SUM($F43:Q43))*SAP_Leadsheet!$E$53)</f>
        <v>0</v>
      </c>
      <c r="S43" s="289">
        <f>IF(OR($C104&gt;S$7,$C104+$E104-2&lt;S$7),0,($D104-SUM($F104:R104)-SUM($F43:R43))*SAP_Leadsheet!$E$53)</f>
        <v>0</v>
      </c>
      <c r="T43" s="289">
        <f>IF(OR($C104&gt;T$7,$C104+$E104-2&lt;T$7),0,($D104-SUM($F104:S104)-SUM($F43:S43))*SAP_Leadsheet!$E$53)</f>
        <v>0</v>
      </c>
      <c r="U43" s="289">
        <f>IF(OR($C104&gt;U$7,$C104+$E104-2&lt;U$7),0,($D104-SUM($F104:T104)-SUM($F43:T43))*SAP_Leadsheet!$E$53)</f>
        <v>0</v>
      </c>
      <c r="V43" s="289">
        <f>IF(OR($C104&gt;V$7,$C104+$E104-2&lt;V$7),0,($D104-SUM($F104:U104)-SUM($F43:U43))*SAP_Leadsheet!$E$53)</f>
        <v>0</v>
      </c>
      <c r="W43" s="289">
        <f>IF(OR($C104&gt;W$7,$C104+$E104-2&lt;W$7),0,($D104-SUM($F104:V104)-SUM($F43:V43))*SAP_Leadsheet!$E$53)</f>
        <v>0</v>
      </c>
      <c r="X43" s="289">
        <f>IF(OR($C104&gt;X$7,$C104+$E104-2&lt;X$7),0,($D104-SUM($F104:W104)-SUM($F43:W43))*SAP_Leadsheet!$E$53)</f>
        <v>0</v>
      </c>
      <c r="Y43" s="289">
        <f>IF(OR($C104&gt;Y$7,$C104+$E104-2&lt;Y$7),0,($D104-SUM($F104:X104)-SUM($F43:X43))*SAP_Leadsheet!$E$53)</f>
        <v>0</v>
      </c>
      <c r="Z43" s="289">
        <f>IF(OR($C104&gt;Z$7,$C104+$E104-2&lt;Z$7),0,($D104-SUM($F104:Y104)-SUM($F43:Y43))*SAP_Leadsheet!$E$53)</f>
        <v>0</v>
      </c>
      <c r="AA43" s="289">
        <f>IF(OR($C104&gt;AA$7,$C104+$E104-2&lt;AA$7),0,($D104-SUM($F104:Z104)-SUM($F43:Z43))*SAP_Leadsheet!$E$53)</f>
        <v>0</v>
      </c>
      <c r="AB43" s="289">
        <f>IF(OR($C104&gt;AB$7,$C104+$E104-2&lt;AB$7),0,($D104-SUM($F104:AA104)-SUM($F43:AA43))*SAP_Leadsheet!$E$53)</f>
        <v>0</v>
      </c>
      <c r="AC43" s="289">
        <f>IF(OR($C104&gt;AC$7,$C104+$E104-2&lt;AC$7),0,($D104-SUM($F104:AB104)-SUM($F43:AB43))*SAP_Leadsheet!$E$53)</f>
        <v>0</v>
      </c>
      <c r="AD43" s="289">
        <f>IF(OR($C104&gt;AD$7,$C104+$E104-2&lt;AD$7),0,($D104-SUM($F104:AC104)-SUM($F43:AC43))*SAP_Leadsheet!$E$53)</f>
        <v>0</v>
      </c>
      <c r="AE43" s="289">
        <f>IF(OR($C104&gt;AE$7,$C104+$E104-2&lt;AE$7),0,($D104-SUM($F104:AD104)-SUM($F43:AD43))*SAP_Leadsheet!$E$53)</f>
        <v>0</v>
      </c>
      <c r="AF43" s="289">
        <f>IF(OR($C104&gt;AF$7,$C104+$E104-2&lt;AF$7),0,($D104-SUM($F104:AE104)-SUM($F43:AE43))*SAP_Leadsheet!$E$53)</f>
        <v>0</v>
      </c>
      <c r="AG43" s="289">
        <f>IF(OR($C104&gt;AG$7,$C104+$E104-2&lt;AG$7),0,($D104-SUM($F104:AF104)-SUM($F43:AF43))*SAP_Leadsheet!$E$53)</f>
        <v>0</v>
      </c>
      <c r="AH43" s="289">
        <f>IF(OR($C104&gt;AH$7,$C104+$E104-2&lt;AH$7),0,($D104-SUM($F104:AG104)-SUM($F43:AG43))*SAP_Leadsheet!$E$53)</f>
        <v>0</v>
      </c>
      <c r="AI43" s="289">
        <f>IF(OR($C104&gt;AI$7,$C104+$E104-2&lt;AI$7),0,($D104-SUM($F104:AH104)-SUM($F43:AH43))*SAP_Leadsheet!$E$53)</f>
        <v>0</v>
      </c>
      <c r="AJ43" s="289">
        <f>IF(OR($C104&gt;AJ$7,$C104+$E104-2&lt;AJ$7),0,($D104-SUM($F104:AI104)-SUM($F43:AI43))*SAP_Leadsheet!$E$53)</f>
        <v>0</v>
      </c>
      <c r="AK43" s="289">
        <f>IF(OR($C104&gt;AK$7,$C104+$E104-2&lt;AK$7),0,($D104-SUM($F104:AJ104)-SUM($F43:AJ43))*SAP_Leadsheet!$E$53)</f>
        <v>0</v>
      </c>
      <c r="AL43" s="289">
        <f>IF(OR($C104&gt;AL$7,$C104+$E104-2&lt;AL$7),0,($D104-SUM($F104:AK104)-SUM($F43:AK43))*SAP_Leadsheet!$E$53)</f>
        <v>0</v>
      </c>
      <c r="AM43" s="289">
        <f>IF(OR($C104&gt;AM$7,$C104+$E104-2&lt;AM$7),0,($D104-SUM($F104:AL104)-SUM($F43:AL43))*SAP_Leadsheet!$E$53)</f>
        <v>0</v>
      </c>
      <c r="AN43" s="289">
        <f>IF(OR($C104&gt;AN$7,$C104+$E104-2&lt;AN$7),0,($D104-SUM($F104:AM104)-SUM($F43:AM43))*SAP_Leadsheet!$E$53)</f>
        <v>0</v>
      </c>
      <c r="AO43" s="289">
        <f>IF(OR($C104&gt;AO$7,$C104+$E104-2&lt;AO$7),0,($D104-SUM($F104:AN104)-SUM($F43:AN43))*SAP_Leadsheet!$E$53)</f>
        <v>0</v>
      </c>
      <c r="AP43" s="289">
        <f>IF(OR($C104&gt;AP$7,$C104+$E104-2&lt;AP$7),0,($D104-SUM($F104:AO104)-SUM($F43:AO43))*SAP_Leadsheet!$E$53)</f>
        <v>0</v>
      </c>
      <c r="AQ43" s="289">
        <f>IF(OR($C104&gt;AQ$7,$C104+$E104-2&lt;AQ$7),0,($D104-SUM($F104:AP104)-SUM($F43:AP43))*SAP_Leadsheet!$E$53)</f>
        <v>0</v>
      </c>
      <c r="AR43" s="289">
        <f>IF(OR($C104&gt;AR$7,$C104+$E104-2&lt;AR$7),0,($D104-SUM($F104:AQ104)-SUM($F43:AQ43))*SAP_Leadsheet!$E$53)</f>
        <v>0</v>
      </c>
      <c r="AS43" s="289">
        <f>IF(OR($C104&gt;AS$7,$C104+$E104-2&lt;AS$7),0,($D104-SUM($F104:AR104)-SUM($F43:AR43))*SAP_Leadsheet!$E$53)</f>
        <v>0</v>
      </c>
      <c r="AT43" s="289">
        <f>IF(OR($C104&gt;AT$7,$C104+$E104-2&lt;AT$7),0,($D104-SUM($F104:AS104)-SUM($F43:AS43))*SAP_Leadsheet!$E$53)</f>
        <v>0</v>
      </c>
      <c r="AU43" s="289">
        <f>IF(OR($C104&gt;AU$7,$C104+$E104-2&lt;AU$7),0,($D104-SUM($F104:AT104)-SUM($F43:AT43))*SAP_Leadsheet!$E$53)</f>
        <v>0</v>
      </c>
      <c r="AV43" s="289">
        <f>IF(OR($C104&gt;AV$7,$C104+$E104-2&lt;AV$7),0,($D104-SUM($F104:AU104)-SUM($F43:AU43))*SAP_Leadsheet!$E$53)</f>
        <v>0</v>
      </c>
      <c r="AW43" s="289">
        <f>IF(OR($C104&gt;AW$7,$C104+$E104-2&lt;AW$7),0,($D104-SUM($F104:AV104)-SUM($F43:AV43))*SAP_Leadsheet!$E$53)</f>
        <v>0</v>
      </c>
      <c r="AX43" s="289">
        <f>IF(OR($C104&gt;AX$7,$C104+$E104-2&lt;AX$7),0,($D104-SUM($F104:AW104)-SUM($F43:AW43))*SAP_Leadsheet!$E$53)</f>
        <v>0</v>
      </c>
      <c r="AY43" s="289">
        <f>IF(OR($C104&gt;AY$7,$C104+$E104-2&lt;AY$7),0,($D104-SUM($F104:AX104)-SUM($F43:AX43))*SAP_Leadsheet!$E$53)</f>
        <v>0</v>
      </c>
      <c r="AZ43" s="289">
        <f>IF(OR($C104&gt;AZ$7,$C104+$E104-2&lt;AZ$7),0,($D104-SUM($F104:AY104)-SUM($F43:AY43))*SAP_Leadsheet!$E$53)</f>
        <v>0</v>
      </c>
      <c r="BA43" s="289">
        <f>IF(OR($C104&gt;BA$7,$C104+$E104-2&lt;BA$7),0,($D104-SUM($F104:AZ104)-SUM($F43:AZ43))*SAP_Leadsheet!$E$53)</f>
        <v>0</v>
      </c>
      <c r="BB43" s="289">
        <f>IF(OR($C104&gt;BB$7,$C104+$E104-2&lt;BB$7),0,($D104-SUM($F104:BA104)-SUM($F43:BA43))*SAP_Leadsheet!$E$53)</f>
        <v>0</v>
      </c>
      <c r="BC43" s="289">
        <f>IF(OR($C104&gt;BC$7,$C104+$E104-2&lt;BC$7),0,($D104-SUM($F104:BB104)-SUM($F43:BB43))*SAP_Leadsheet!$E$53)</f>
        <v>0</v>
      </c>
      <c r="BD43" s="289">
        <f>IF(OR($C104&gt;BD$7,$C104+$E104-2&lt;BD$7),0,($D104-SUM($F104:BC104)-SUM($F43:BC43))*SAP_Leadsheet!$E$53)</f>
        <v>0</v>
      </c>
      <c r="BE43" s="289">
        <f>IF(OR($C104&gt;BE$7,$C104+$E104-2&lt;BE$7),0,($D104-SUM($F104:BD104)-SUM($F43:BD43))*SAP_Leadsheet!$E$53)</f>
        <v>0</v>
      </c>
      <c r="BF43" s="289">
        <f>IF(OR($C104&gt;BF$7,$C104+$E104-2&lt;BF$7),0,($D104-SUM($F104:BE104)-SUM($F43:BE43))*SAP_Leadsheet!$E$53)</f>
        <v>0</v>
      </c>
      <c r="BG43" s="289">
        <f>IF(OR($C104&gt;BG$7,$C104+$E104-2&lt;BG$7),0,($D104-SUM($F104:BF104)-SUM($F43:BF43))*SAP_Leadsheet!$E$53)</f>
        <v>0</v>
      </c>
      <c r="BH43" s="289">
        <f>IF(OR($C104&gt;BH$7,$C104+$E104-2&lt;BH$7),0,($D104-SUM($F104:BG104)-SUM($F43:BG43))*SAP_Leadsheet!$E$53)</f>
        <v>0</v>
      </c>
      <c r="BI43" s="289">
        <f>IF(OR($C104&gt;BI$7,$C104+$E104-2&lt;BI$7),0,($D104-SUM($F104:BH104)-SUM($F43:BH43))*SAP_Leadsheet!$E$53)</f>
        <v>0</v>
      </c>
      <c r="BJ43" s="289">
        <f>IF(OR($C104&gt;BJ$7,$C104+$E104-2&lt;BJ$7),0,($D104-SUM($F104:BI104)-SUM($F43:BI43))*SAP_Leadsheet!$E$53)</f>
        <v>0</v>
      </c>
      <c r="BK43" s="289">
        <f>IF(OR($C104&gt;BK$7,$C104+$E104-2&lt;BK$7),0,($D104-SUM($F104:BJ104)-SUM($F43:BJ43))*SAP_Leadsheet!$E$53)</f>
        <v>0</v>
      </c>
      <c r="BL43" s="289">
        <f>IF(OR($C104&gt;BL$7,$C104+$E104-2&lt;BL$7),0,($D104-SUM($F104:BK104)-SUM($F43:BK43))*SAP_Leadsheet!$E$53)</f>
        <v>0</v>
      </c>
      <c r="BM43" s="289">
        <f>IF(OR($C104&gt;BM$7,$C104+$E104-2&lt;BM$7),0,($D104-SUM($F104:BL104)-SUM($F43:BL43))*SAP_Leadsheet!$E$53)</f>
        <v>0</v>
      </c>
      <c r="BN43" s="289">
        <f>IF(OR($C104&gt;BN$7,$C104+$E104-2&lt;BN$7),0,($D104-SUM($F104:BM104)-SUM($F43:BM43))*SAP_Leadsheet!$E$53)</f>
        <v>0</v>
      </c>
      <c r="BO43" s="198"/>
      <c r="BP43" s="198"/>
      <c r="BQ43" s="198"/>
      <c r="BR43" s="198"/>
      <c r="BS43" s="198"/>
      <c r="BT43" s="198"/>
      <c r="BU43" s="198"/>
      <c r="BV43" s="198"/>
      <c r="BW43" s="198"/>
      <c r="BX43" s="198"/>
      <c r="BY43" s="198"/>
      <c r="BZ43" s="198"/>
      <c r="CA43" s="198"/>
      <c r="CB43" s="198"/>
      <c r="CC43" s="198"/>
      <c r="CD43" s="198"/>
      <c r="CE43" s="198"/>
      <c r="CF43" s="198"/>
      <c r="CG43" s="198"/>
      <c r="CH43" s="198"/>
      <c r="CI43" s="198"/>
      <c r="CJ43" s="198"/>
      <c r="CK43" s="198"/>
      <c r="CL43" s="198"/>
    </row>
    <row r="44" spans="1:90" hidden="1" outlineLevel="1" x14ac:dyDescent="0.15">
      <c r="A44" s="89"/>
      <c r="B44" s="23"/>
      <c r="C44" s="26">
        <v>8</v>
      </c>
      <c r="D44" s="300"/>
      <c r="G44" s="289">
        <f>IF(OR($C105&gt;G$7,$C105+$E105-2&lt;G$7),0,($D105-SUM($F105:F105)-SUM($F44:F44))*SAP_Leadsheet!$E$53)</f>
        <v>0</v>
      </c>
      <c r="H44" s="289">
        <f>IF(OR($C105&gt;H$7,$C105+$E105-2&lt;H$7),0,($D105-SUM($F105:G105)-SUM($F44:G44))*SAP_Leadsheet!$E$53)</f>
        <v>0</v>
      </c>
      <c r="I44" s="289">
        <f>IF(OR($C105&gt;I$7,$C105+$E105-2&lt;I$7),0,($D105-SUM($F105:H105)-SUM($F44:H44))*SAP_Leadsheet!$E$53)</f>
        <v>0</v>
      </c>
      <c r="J44" s="289">
        <f>IF(OR($C105&gt;J$7,$C105+$E105-2&lt;J$7),0,($D105-SUM($F105:I105)-SUM($F44:I44))*SAP_Leadsheet!$E$53)</f>
        <v>0</v>
      </c>
      <c r="K44" s="289">
        <f>IF(OR($C105&gt;K$7,$C105+$E105-2&lt;K$7),0,($D105-SUM($F105:J105)-SUM($F44:J44))*SAP_Leadsheet!$E$53)</f>
        <v>0</v>
      </c>
      <c r="L44" s="289">
        <f>IF(OR($C105&gt;L$7,$C105+$E105-2&lt;L$7),0,($D105-SUM($F105:K105)-SUM($F44:K44))*SAP_Leadsheet!$E$53)</f>
        <v>0</v>
      </c>
      <c r="M44" s="289">
        <f>IF(OR($C105&gt;M$7,$C105+$E105-2&lt;M$7),0,($D105-SUM($F105:L105)-SUM($F44:L44))*SAP_Leadsheet!$E$53)</f>
        <v>0</v>
      </c>
      <c r="N44" s="289">
        <f ca="1">IF(OR($C105&gt;N$7,$C105+$E105-2&lt;N$7),0,($D105-SUM($F105:M105)-SUM($F44:M44))*SAP_Leadsheet!$E$53)</f>
        <v>0</v>
      </c>
      <c r="O44" s="289">
        <f ca="1">IF(OR($C105&gt;O$7,$C105+$E105-2&lt;O$7),0,($D105-SUM($F105:N105)-SUM($F44:N44))*SAP_Leadsheet!$E$53)</f>
        <v>0</v>
      </c>
      <c r="P44" s="289">
        <f>IF(OR($C105&gt;P$7,$C105+$E105-2&lt;P$7),0,($D105-SUM($F105:O105)-SUM($F44:O44))*SAP_Leadsheet!$E$53)</f>
        <v>0</v>
      </c>
      <c r="Q44" s="289">
        <f>IF(OR($C105&gt;Q$7,$C105+$E105-2&lt;Q$7),0,($D105-SUM($F105:P105)-SUM($F44:P44))*SAP_Leadsheet!$E$53)</f>
        <v>0</v>
      </c>
      <c r="R44" s="289">
        <f>IF(OR($C105&gt;R$7,$C105+$E105-2&lt;R$7),0,($D105-SUM($F105:Q105)-SUM($F44:Q44))*SAP_Leadsheet!$E$53)</f>
        <v>0</v>
      </c>
      <c r="S44" s="289">
        <f>IF(OR($C105&gt;S$7,$C105+$E105-2&lt;S$7),0,($D105-SUM($F105:R105)-SUM($F44:R44))*SAP_Leadsheet!$E$53)</f>
        <v>0</v>
      </c>
      <c r="T44" s="289">
        <f>IF(OR($C105&gt;T$7,$C105+$E105-2&lt;T$7),0,($D105-SUM($F105:S105)-SUM($F44:S44))*SAP_Leadsheet!$E$53)</f>
        <v>0</v>
      </c>
      <c r="U44" s="289">
        <f>IF(OR($C105&gt;U$7,$C105+$E105-2&lt;U$7),0,($D105-SUM($F105:T105)-SUM($F44:T44))*SAP_Leadsheet!$E$53)</f>
        <v>0</v>
      </c>
      <c r="V44" s="289">
        <f>IF(OR($C105&gt;V$7,$C105+$E105-2&lt;V$7),0,($D105-SUM($F105:U105)-SUM($F44:U44))*SAP_Leadsheet!$E$53)</f>
        <v>0</v>
      </c>
      <c r="W44" s="289">
        <f>IF(OR($C105&gt;W$7,$C105+$E105-2&lt;W$7),0,($D105-SUM($F105:V105)-SUM($F44:V44))*SAP_Leadsheet!$E$53)</f>
        <v>0</v>
      </c>
      <c r="X44" s="289">
        <f>IF(OR($C105&gt;X$7,$C105+$E105-2&lt;X$7),0,($D105-SUM($F105:W105)-SUM($F44:W44))*SAP_Leadsheet!$E$53)</f>
        <v>0</v>
      </c>
      <c r="Y44" s="289">
        <f>IF(OR($C105&gt;Y$7,$C105+$E105-2&lt;Y$7),0,($D105-SUM($F105:X105)-SUM($F44:X44))*SAP_Leadsheet!$E$53)</f>
        <v>0</v>
      </c>
      <c r="Z44" s="289">
        <f>IF(OR($C105&gt;Z$7,$C105+$E105-2&lt;Z$7),0,($D105-SUM($F105:Y105)-SUM($F44:Y44))*SAP_Leadsheet!$E$53)</f>
        <v>0</v>
      </c>
      <c r="AA44" s="289">
        <f>IF(OR($C105&gt;AA$7,$C105+$E105-2&lt;AA$7),0,($D105-SUM($F105:Z105)-SUM($F44:Z44))*SAP_Leadsheet!$E$53)</f>
        <v>0</v>
      </c>
      <c r="AB44" s="289">
        <f>IF(OR($C105&gt;AB$7,$C105+$E105-2&lt;AB$7),0,($D105-SUM($F105:AA105)-SUM($F44:AA44))*SAP_Leadsheet!$E$53)</f>
        <v>0</v>
      </c>
      <c r="AC44" s="289">
        <f>IF(OR($C105&gt;AC$7,$C105+$E105-2&lt;AC$7),0,($D105-SUM($F105:AB105)-SUM($F44:AB44))*SAP_Leadsheet!$E$53)</f>
        <v>0</v>
      </c>
      <c r="AD44" s="289">
        <f>IF(OR($C105&gt;AD$7,$C105+$E105-2&lt;AD$7),0,($D105-SUM($F105:AC105)-SUM($F44:AC44))*SAP_Leadsheet!$E$53)</f>
        <v>0</v>
      </c>
      <c r="AE44" s="289">
        <f>IF(OR($C105&gt;AE$7,$C105+$E105-2&lt;AE$7),0,($D105-SUM($F105:AD105)-SUM($F44:AD44))*SAP_Leadsheet!$E$53)</f>
        <v>0</v>
      </c>
      <c r="AF44" s="289">
        <f>IF(OR($C105&gt;AF$7,$C105+$E105-2&lt;AF$7),0,($D105-SUM($F105:AE105)-SUM($F44:AE44))*SAP_Leadsheet!$E$53)</f>
        <v>0</v>
      </c>
      <c r="AG44" s="289">
        <f>IF(OR($C105&gt;AG$7,$C105+$E105-2&lt;AG$7),0,($D105-SUM($F105:AF105)-SUM($F44:AF44))*SAP_Leadsheet!$E$53)</f>
        <v>0</v>
      </c>
      <c r="AH44" s="289">
        <f>IF(OR($C105&gt;AH$7,$C105+$E105-2&lt;AH$7),0,($D105-SUM($F105:AG105)-SUM($F44:AG44))*SAP_Leadsheet!$E$53)</f>
        <v>0</v>
      </c>
      <c r="AI44" s="289">
        <f>IF(OR($C105&gt;AI$7,$C105+$E105-2&lt;AI$7),0,($D105-SUM($F105:AH105)-SUM($F44:AH44))*SAP_Leadsheet!$E$53)</f>
        <v>0</v>
      </c>
      <c r="AJ44" s="289">
        <f>IF(OR($C105&gt;AJ$7,$C105+$E105-2&lt;AJ$7),0,($D105-SUM($F105:AI105)-SUM($F44:AI44))*SAP_Leadsheet!$E$53)</f>
        <v>0</v>
      </c>
      <c r="AK44" s="289">
        <f>IF(OR($C105&gt;AK$7,$C105+$E105-2&lt;AK$7),0,($D105-SUM($F105:AJ105)-SUM($F44:AJ44))*SAP_Leadsheet!$E$53)</f>
        <v>0</v>
      </c>
      <c r="AL44" s="289">
        <f>IF(OR($C105&gt;AL$7,$C105+$E105-2&lt;AL$7),0,($D105-SUM($F105:AK105)-SUM($F44:AK44))*SAP_Leadsheet!$E$53)</f>
        <v>0</v>
      </c>
      <c r="AM44" s="289">
        <f>IF(OR($C105&gt;AM$7,$C105+$E105-2&lt;AM$7),0,($D105-SUM($F105:AL105)-SUM($F44:AL44))*SAP_Leadsheet!$E$53)</f>
        <v>0</v>
      </c>
      <c r="AN44" s="289">
        <f>IF(OR($C105&gt;AN$7,$C105+$E105-2&lt;AN$7),0,($D105-SUM($F105:AM105)-SUM($F44:AM44))*SAP_Leadsheet!$E$53)</f>
        <v>0</v>
      </c>
      <c r="AO44" s="289">
        <f>IF(OR($C105&gt;AO$7,$C105+$E105-2&lt;AO$7),0,($D105-SUM($F105:AN105)-SUM($F44:AN44))*SAP_Leadsheet!$E$53)</f>
        <v>0</v>
      </c>
      <c r="AP44" s="289">
        <f>IF(OR($C105&gt;AP$7,$C105+$E105-2&lt;AP$7),0,($D105-SUM($F105:AO105)-SUM($F44:AO44))*SAP_Leadsheet!$E$53)</f>
        <v>0</v>
      </c>
      <c r="AQ44" s="289">
        <f>IF(OR($C105&gt;AQ$7,$C105+$E105-2&lt;AQ$7),0,($D105-SUM($F105:AP105)-SUM($F44:AP44))*SAP_Leadsheet!$E$53)</f>
        <v>0</v>
      </c>
      <c r="AR44" s="289">
        <f>IF(OR($C105&gt;AR$7,$C105+$E105-2&lt;AR$7),0,($D105-SUM($F105:AQ105)-SUM($F44:AQ44))*SAP_Leadsheet!$E$53)</f>
        <v>0</v>
      </c>
      <c r="AS44" s="289">
        <f>IF(OR($C105&gt;AS$7,$C105+$E105-2&lt;AS$7),0,($D105-SUM($F105:AR105)-SUM($F44:AR44))*SAP_Leadsheet!$E$53)</f>
        <v>0</v>
      </c>
      <c r="AT44" s="289">
        <f>IF(OR($C105&gt;AT$7,$C105+$E105-2&lt;AT$7),0,($D105-SUM($F105:AS105)-SUM($F44:AS44))*SAP_Leadsheet!$E$53)</f>
        <v>0</v>
      </c>
      <c r="AU44" s="289">
        <f>IF(OR($C105&gt;AU$7,$C105+$E105-2&lt;AU$7),0,($D105-SUM($F105:AT105)-SUM($F44:AT44))*SAP_Leadsheet!$E$53)</f>
        <v>0</v>
      </c>
      <c r="AV44" s="289">
        <f>IF(OR($C105&gt;AV$7,$C105+$E105-2&lt;AV$7),0,($D105-SUM($F105:AU105)-SUM($F44:AU44))*SAP_Leadsheet!$E$53)</f>
        <v>0</v>
      </c>
      <c r="AW44" s="289">
        <f>IF(OR($C105&gt;AW$7,$C105+$E105-2&lt;AW$7),0,($D105-SUM($F105:AV105)-SUM($F44:AV44))*SAP_Leadsheet!$E$53)</f>
        <v>0</v>
      </c>
      <c r="AX44" s="289">
        <f>IF(OR($C105&gt;AX$7,$C105+$E105-2&lt;AX$7),0,($D105-SUM($F105:AW105)-SUM($F44:AW44))*SAP_Leadsheet!$E$53)</f>
        <v>0</v>
      </c>
      <c r="AY44" s="289">
        <f>IF(OR($C105&gt;AY$7,$C105+$E105-2&lt;AY$7),0,($D105-SUM($F105:AX105)-SUM($F44:AX44))*SAP_Leadsheet!$E$53)</f>
        <v>0</v>
      </c>
      <c r="AZ44" s="289">
        <f>IF(OR($C105&gt;AZ$7,$C105+$E105-2&lt;AZ$7),0,($D105-SUM($F105:AY105)-SUM($F44:AY44))*SAP_Leadsheet!$E$53)</f>
        <v>0</v>
      </c>
      <c r="BA44" s="289">
        <f>IF(OR($C105&gt;BA$7,$C105+$E105-2&lt;BA$7),0,($D105-SUM($F105:AZ105)-SUM($F44:AZ44))*SAP_Leadsheet!$E$53)</f>
        <v>0</v>
      </c>
      <c r="BB44" s="289">
        <f>IF(OR($C105&gt;BB$7,$C105+$E105-2&lt;BB$7),0,($D105-SUM($F105:BA105)-SUM($F44:BA44))*SAP_Leadsheet!$E$53)</f>
        <v>0</v>
      </c>
      <c r="BC44" s="289">
        <f>IF(OR($C105&gt;BC$7,$C105+$E105-2&lt;BC$7),0,($D105-SUM($F105:BB105)-SUM($F44:BB44))*SAP_Leadsheet!$E$53)</f>
        <v>0</v>
      </c>
      <c r="BD44" s="289">
        <f>IF(OR($C105&gt;BD$7,$C105+$E105-2&lt;BD$7),0,($D105-SUM($F105:BC105)-SUM($F44:BC44))*SAP_Leadsheet!$E$53)</f>
        <v>0</v>
      </c>
      <c r="BE44" s="289">
        <f>IF(OR($C105&gt;BE$7,$C105+$E105-2&lt;BE$7),0,($D105-SUM($F105:BD105)-SUM($F44:BD44))*SAP_Leadsheet!$E$53)</f>
        <v>0</v>
      </c>
      <c r="BF44" s="289">
        <f>IF(OR($C105&gt;BF$7,$C105+$E105-2&lt;BF$7),0,($D105-SUM($F105:BE105)-SUM($F44:BE44))*SAP_Leadsheet!$E$53)</f>
        <v>0</v>
      </c>
      <c r="BG44" s="289">
        <f>IF(OR($C105&gt;BG$7,$C105+$E105-2&lt;BG$7),0,($D105-SUM($F105:BF105)-SUM($F44:BF44))*SAP_Leadsheet!$E$53)</f>
        <v>0</v>
      </c>
      <c r="BH44" s="289">
        <f>IF(OR($C105&gt;BH$7,$C105+$E105-2&lt;BH$7),0,($D105-SUM($F105:BG105)-SUM($F44:BG44))*SAP_Leadsheet!$E$53)</f>
        <v>0</v>
      </c>
      <c r="BI44" s="289">
        <f>IF(OR($C105&gt;BI$7,$C105+$E105-2&lt;BI$7),0,($D105-SUM($F105:BH105)-SUM($F44:BH44))*SAP_Leadsheet!$E$53)</f>
        <v>0</v>
      </c>
      <c r="BJ44" s="289">
        <f>IF(OR($C105&gt;BJ$7,$C105+$E105-2&lt;BJ$7),0,($D105-SUM($F105:BI105)-SUM($F44:BI44))*SAP_Leadsheet!$E$53)</f>
        <v>0</v>
      </c>
      <c r="BK44" s="289">
        <f>IF(OR($C105&gt;BK$7,$C105+$E105-2&lt;BK$7),0,($D105-SUM($F105:BJ105)-SUM($F44:BJ44))*SAP_Leadsheet!$E$53)</f>
        <v>0</v>
      </c>
      <c r="BL44" s="289">
        <f>IF(OR($C105&gt;BL$7,$C105+$E105-2&lt;BL$7),0,($D105-SUM($F105:BK105)-SUM($F44:BK44))*SAP_Leadsheet!$E$53)</f>
        <v>0</v>
      </c>
      <c r="BM44" s="289">
        <f>IF(OR($C105&gt;BM$7,$C105+$E105-2&lt;BM$7),0,($D105-SUM($F105:BL105)-SUM($F44:BL44))*SAP_Leadsheet!$E$53)</f>
        <v>0</v>
      </c>
      <c r="BN44" s="289">
        <f>IF(OR($C105&gt;BN$7,$C105+$E105-2&lt;BN$7),0,($D105-SUM($F105:BM105)-SUM($F44:BM44))*SAP_Leadsheet!$E$53)</f>
        <v>0</v>
      </c>
      <c r="BO44" s="198"/>
      <c r="BP44" s="198"/>
      <c r="BQ44" s="198"/>
      <c r="BR44" s="198"/>
      <c r="BS44" s="198"/>
      <c r="BT44" s="198"/>
      <c r="BU44" s="198"/>
      <c r="BV44" s="198"/>
      <c r="BW44" s="198"/>
      <c r="BX44" s="198"/>
      <c r="BY44" s="198"/>
      <c r="BZ44" s="198"/>
      <c r="CA44" s="198"/>
      <c r="CB44" s="198"/>
      <c r="CC44" s="198"/>
      <c r="CD44" s="198"/>
      <c r="CE44" s="198"/>
      <c r="CF44" s="198"/>
      <c r="CG44" s="198"/>
      <c r="CH44" s="198"/>
      <c r="CI44" s="198"/>
      <c r="CJ44" s="198"/>
      <c r="CK44" s="198"/>
      <c r="CL44" s="198"/>
    </row>
    <row r="45" spans="1:90" hidden="1" outlineLevel="1" x14ac:dyDescent="0.15">
      <c r="A45" s="89"/>
      <c r="B45" s="23"/>
      <c r="C45" s="26">
        <v>9</v>
      </c>
      <c r="D45" s="300"/>
      <c r="G45" s="289">
        <f>IF(OR($C106&gt;G$7,$C106+$E106-2&lt;G$7),0,($D106-SUM($F106:F106)-SUM($F45:F45))*SAP_Leadsheet!$E$53)</f>
        <v>0</v>
      </c>
      <c r="H45" s="289">
        <f>IF(OR($C106&gt;H$7,$C106+$E106-2&lt;H$7),0,($D106-SUM($F106:G106)-SUM($F45:G45))*SAP_Leadsheet!$E$53)</f>
        <v>0</v>
      </c>
      <c r="I45" s="289">
        <f>IF(OR($C106&gt;I$7,$C106+$E106-2&lt;I$7),0,($D106-SUM($F106:H106)-SUM($F45:H45))*SAP_Leadsheet!$E$53)</f>
        <v>0</v>
      </c>
      <c r="J45" s="289">
        <f>IF(OR($C106&gt;J$7,$C106+$E106-2&lt;J$7),0,($D106-SUM($F106:I106)-SUM($F45:I45))*SAP_Leadsheet!$E$53)</f>
        <v>0</v>
      </c>
      <c r="K45" s="289">
        <f>IF(OR($C106&gt;K$7,$C106+$E106-2&lt;K$7),0,($D106-SUM($F106:J106)-SUM($F45:J45))*SAP_Leadsheet!$E$53)</f>
        <v>0</v>
      </c>
      <c r="L45" s="289">
        <f>IF(OR($C106&gt;L$7,$C106+$E106-2&lt;L$7),0,($D106-SUM($F106:K106)-SUM($F45:K45))*SAP_Leadsheet!$E$53)</f>
        <v>0</v>
      </c>
      <c r="M45" s="289">
        <f>IF(OR($C106&gt;M$7,$C106+$E106-2&lt;M$7),0,($D106-SUM($F106:L106)-SUM($F45:L45))*SAP_Leadsheet!$E$53)</f>
        <v>0</v>
      </c>
      <c r="N45" s="289">
        <f>IF(OR($C106&gt;N$7,$C106+$E106-2&lt;N$7),0,($D106-SUM($F106:M106)-SUM($F45:M45))*SAP_Leadsheet!$E$53)</f>
        <v>0</v>
      </c>
      <c r="O45" s="289">
        <f ca="1">IF(OR($C106&gt;O$7,$C106+$E106-2&lt;O$7),0,($D106-SUM($F106:N106)-SUM($F45:N45))*SAP_Leadsheet!$E$53)</f>
        <v>0</v>
      </c>
      <c r="P45" s="289">
        <f ca="1">IF(OR($C106&gt;P$7,$C106+$E106-2&lt;P$7),0,($D106-SUM($F106:O106)-SUM($F45:O45))*SAP_Leadsheet!$E$53)</f>
        <v>0</v>
      </c>
      <c r="Q45" s="289">
        <f>IF(OR($C106&gt;Q$7,$C106+$E106-2&lt;Q$7),0,($D106-SUM($F106:P106)-SUM($F45:P45))*SAP_Leadsheet!$E$53)</f>
        <v>0</v>
      </c>
      <c r="R45" s="289">
        <f>IF(OR($C106&gt;R$7,$C106+$E106-2&lt;R$7),0,($D106-SUM($F106:Q106)-SUM($F45:Q45))*SAP_Leadsheet!$E$53)</f>
        <v>0</v>
      </c>
      <c r="S45" s="289">
        <f>IF(OR($C106&gt;S$7,$C106+$E106-2&lt;S$7),0,($D106-SUM($F106:R106)-SUM($F45:R45))*SAP_Leadsheet!$E$53)</f>
        <v>0</v>
      </c>
      <c r="T45" s="289">
        <f>IF(OR($C106&gt;T$7,$C106+$E106-2&lt;T$7),0,($D106-SUM($F106:S106)-SUM($F45:S45))*SAP_Leadsheet!$E$53)</f>
        <v>0</v>
      </c>
      <c r="U45" s="289">
        <f>IF(OR($C106&gt;U$7,$C106+$E106-2&lt;U$7),0,($D106-SUM($F106:T106)-SUM($F45:T45))*SAP_Leadsheet!$E$53)</f>
        <v>0</v>
      </c>
      <c r="V45" s="289">
        <f>IF(OR($C106&gt;V$7,$C106+$E106-2&lt;V$7),0,($D106-SUM($F106:U106)-SUM($F45:U45))*SAP_Leadsheet!$E$53)</f>
        <v>0</v>
      </c>
      <c r="W45" s="289">
        <f>IF(OR($C106&gt;W$7,$C106+$E106-2&lt;W$7),0,($D106-SUM($F106:V106)-SUM($F45:V45))*SAP_Leadsheet!$E$53)</f>
        <v>0</v>
      </c>
      <c r="X45" s="289">
        <f>IF(OR($C106&gt;X$7,$C106+$E106-2&lt;X$7),0,($D106-SUM($F106:W106)-SUM($F45:W45))*SAP_Leadsheet!$E$53)</f>
        <v>0</v>
      </c>
      <c r="Y45" s="289">
        <f>IF(OR($C106&gt;Y$7,$C106+$E106-2&lt;Y$7),0,($D106-SUM($F106:X106)-SUM($F45:X45))*SAP_Leadsheet!$E$53)</f>
        <v>0</v>
      </c>
      <c r="Z45" s="289">
        <f>IF(OR($C106&gt;Z$7,$C106+$E106-2&lt;Z$7),0,($D106-SUM($F106:Y106)-SUM($F45:Y45))*SAP_Leadsheet!$E$53)</f>
        <v>0</v>
      </c>
      <c r="AA45" s="289">
        <f>IF(OR($C106&gt;AA$7,$C106+$E106-2&lt;AA$7),0,($D106-SUM($F106:Z106)-SUM($F45:Z45))*SAP_Leadsheet!$E$53)</f>
        <v>0</v>
      </c>
      <c r="AB45" s="289">
        <f>IF(OR($C106&gt;AB$7,$C106+$E106-2&lt;AB$7),0,($D106-SUM($F106:AA106)-SUM($F45:AA45))*SAP_Leadsheet!$E$53)</f>
        <v>0</v>
      </c>
      <c r="AC45" s="289">
        <f>IF(OR($C106&gt;AC$7,$C106+$E106-2&lt;AC$7),0,($D106-SUM($F106:AB106)-SUM($F45:AB45))*SAP_Leadsheet!$E$53)</f>
        <v>0</v>
      </c>
      <c r="AD45" s="289">
        <f>IF(OR($C106&gt;AD$7,$C106+$E106-2&lt;AD$7),0,($D106-SUM($F106:AC106)-SUM($F45:AC45))*SAP_Leadsheet!$E$53)</f>
        <v>0</v>
      </c>
      <c r="AE45" s="289">
        <f>IF(OR($C106&gt;AE$7,$C106+$E106-2&lt;AE$7),0,($D106-SUM($F106:AD106)-SUM($F45:AD45))*SAP_Leadsheet!$E$53)</f>
        <v>0</v>
      </c>
      <c r="AF45" s="289">
        <f>IF(OR($C106&gt;AF$7,$C106+$E106-2&lt;AF$7),0,($D106-SUM($F106:AE106)-SUM($F45:AE45))*SAP_Leadsheet!$E$53)</f>
        <v>0</v>
      </c>
      <c r="AG45" s="289">
        <f>IF(OR($C106&gt;AG$7,$C106+$E106-2&lt;AG$7),0,($D106-SUM($F106:AF106)-SUM($F45:AF45))*SAP_Leadsheet!$E$53)</f>
        <v>0</v>
      </c>
      <c r="AH45" s="289">
        <f>IF(OR($C106&gt;AH$7,$C106+$E106-2&lt;AH$7),0,($D106-SUM($F106:AG106)-SUM($F45:AG45))*SAP_Leadsheet!$E$53)</f>
        <v>0</v>
      </c>
      <c r="AI45" s="289">
        <f>IF(OR($C106&gt;AI$7,$C106+$E106-2&lt;AI$7),0,($D106-SUM($F106:AH106)-SUM($F45:AH45))*SAP_Leadsheet!$E$53)</f>
        <v>0</v>
      </c>
      <c r="AJ45" s="289">
        <f>IF(OR($C106&gt;AJ$7,$C106+$E106-2&lt;AJ$7),0,($D106-SUM($F106:AI106)-SUM($F45:AI45))*SAP_Leadsheet!$E$53)</f>
        <v>0</v>
      </c>
      <c r="AK45" s="289">
        <f>IF(OR($C106&gt;AK$7,$C106+$E106-2&lt;AK$7),0,($D106-SUM($F106:AJ106)-SUM($F45:AJ45))*SAP_Leadsheet!$E$53)</f>
        <v>0</v>
      </c>
      <c r="AL45" s="289">
        <f>IF(OR($C106&gt;AL$7,$C106+$E106-2&lt;AL$7),0,($D106-SUM($F106:AK106)-SUM($F45:AK45))*SAP_Leadsheet!$E$53)</f>
        <v>0</v>
      </c>
      <c r="AM45" s="289">
        <f>IF(OR($C106&gt;AM$7,$C106+$E106-2&lt;AM$7),0,($D106-SUM($F106:AL106)-SUM($F45:AL45))*SAP_Leadsheet!$E$53)</f>
        <v>0</v>
      </c>
      <c r="AN45" s="289">
        <f>IF(OR($C106&gt;AN$7,$C106+$E106-2&lt;AN$7),0,($D106-SUM($F106:AM106)-SUM($F45:AM45))*SAP_Leadsheet!$E$53)</f>
        <v>0</v>
      </c>
      <c r="AO45" s="289">
        <f>IF(OR($C106&gt;AO$7,$C106+$E106-2&lt;AO$7),0,($D106-SUM($F106:AN106)-SUM($F45:AN45))*SAP_Leadsheet!$E$53)</f>
        <v>0</v>
      </c>
      <c r="AP45" s="289">
        <f>IF(OR($C106&gt;AP$7,$C106+$E106-2&lt;AP$7),0,($D106-SUM($F106:AO106)-SUM($F45:AO45))*SAP_Leadsheet!$E$53)</f>
        <v>0</v>
      </c>
      <c r="AQ45" s="289">
        <f>IF(OR($C106&gt;AQ$7,$C106+$E106-2&lt;AQ$7),0,($D106-SUM($F106:AP106)-SUM($F45:AP45))*SAP_Leadsheet!$E$53)</f>
        <v>0</v>
      </c>
      <c r="AR45" s="289">
        <f>IF(OR($C106&gt;AR$7,$C106+$E106-2&lt;AR$7),0,($D106-SUM($F106:AQ106)-SUM($F45:AQ45))*SAP_Leadsheet!$E$53)</f>
        <v>0</v>
      </c>
      <c r="AS45" s="289">
        <f>IF(OR($C106&gt;AS$7,$C106+$E106-2&lt;AS$7),0,($D106-SUM($F106:AR106)-SUM($F45:AR45))*SAP_Leadsheet!$E$53)</f>
        <v>0</v>
      </c>
      <c r="AT45" s="289">
        <f>IF(OR($C106&gt;AT$7,$C106+$E106-2&lt;AT$7),0,($D106-SUM($F106:AS106)-SUM($F45:AS45))*SAP_Leadsheet!$E$53)</f>
        <v>0</v>
      </c>
      <c r="AU45" s="289">
        <f>IF(OR($C106&gt;AU$7,$C106+$E106-2&lt;AU$7),0,($D106-SUM($F106:AT106)-SUM($F45:AT45))*SAP_Leadsheet!$E$53)</f>
        <v>0</v>
      </c>
      <c r="AV45" s="289">
        <f>IF(OR($C106&gt;AV$7,$C106+$E106-2&lt;AV$7),0,($D106-SUM($F106:AU106)-SUM($F45:AU45))*SAP_Leadsheet!$E$53)</f>
        <v>0</v>
      </c>
      <c r="AW45" s="289">
        <f>IF(OR($C106&gt;AW$7,$C106+$E106-2&lt;AW$7),0,($D106-SUM($F106:AV106)-SUM($F45:AV45))*SAP_Leadsheet!$E$53)</f>
        <v>0</v>
      </c>
      <c r="AX45" s="289">
        <f>IF(OR($C106&gt;AX$7,$C106+$E106-2&lt;AX$7),0,($D106-SUM($F106:AW106)-SUM($F45:AW45))*SAP_Leadsheet!$E$53)</f>
        <v>0</v>
      </c>
      <c r="AY45" s="289">
        <f>IF(OR($C106&gt;AY$7,$C106+$E106-2&lt;AY$7),0,($D106-SUM($F106:AX106)-SUM($F45:AX45))*SAP_Leadsheet!$E$53)</f>
        <v>0</v>
      </c>
      <c r="AZ45" s="289">
        <f>IF(OR($C106&gt;AZ$7,$C106+$E106-2&lt;AZ$7),0,($D106-SUM($F106:AY106)-SUM($F45:AY45))*SAP_Leadsheet!$E$53)</f>
        <v>0</v>
      </c>
      <c r="BA45" s="289">
        <f>IF(OR($C106&gt;BA$7,$C106+$E106-2&lt;BA$7),0,($D106-SUM($F106:AZ106)-SUM($F45:AZ45))*SAP_Leadsheet!$E$53)</f>
        <v>0</v>
      </c>
      <c r="BB45" s="289">
        <f>IF(OR($C106&gt;BB$7,$C106+$E106-2&lt;BB$7),0,($D106-SUM($F106:BA106)-SUM($F45:BA45))*SAP_Leadsheet!$E$53)</f>
        <v>0</v>
      </c>
      <c r="BC45" s="289">
        <f>IF(OR($C106&gt;BC$7,$C106+$E106-2&lt;BC$7),0,($D106-SUM($F106:BB106)-SUM($F45:BB45))*SAP_Leadsheet!$E$53)</f>
        <v>0</v>
      </c>
      <c r="BD45" s="289">
        <f>IF(OR($C106&gt;BD$7,$C106+$E106-2&lt;BD$7),0,($D106-SUM($F106:BC106)-SUM($F45:BC45))*SAP_Leadsheet!$E$53)</f>
        <v>0</v>
      </c>
      <c r="BE45" s="289">
        <f>IF(OR($C106&gt;BE$7,$C106+$E106-2&lt;BE$7),0,($D106-SUM($F106:BD106)-SUM($F45:BD45))*SAP_Leadsheet!$E$53)</f>
        <v>0</v>
      </c>
      <c r="BF45" s="289">
        <f>IF(OR($C106&gt;BF$7,$C106+$E106-2&lt;BF$7),0,($D106-SUM($F106:BE106)-SUM($F45:BE45))*SAP_Leadsheet!$E$53)</f>
        <v>0</v>
      </c>
      <c r="BG45" s="289">
        <f>IF(OR($C106&gt;BG$7,$C106+$E106-2&lt;BG$7),0,($D106-SUM($F106:BF106)-SUM($F45:BF45))*SAP_Leadsheet!$E$53)</f>
        <v>0</v>
      </c>
      <c r="BH45" s="289">
        <f>IF(OR($C106&gt;BH$7,$C106+$E106-2&lt;BH$7),0,($D106-SUM($F106:BG106)-SUM($F45:BG45))*SAP_Leadsheet!$E$53)</f>
        <v>0</v>
      </c>
      <c r="BI45" s="289">
        <f>IF(OR($C106&gt;BI$7,$C106+$E106-2&lt;BI$7),0,($D106-SUM($F106:BH106)-SUM($F45:BH45))*SAP_Leadsheet!$E$53)</f>
        <v>0</v>
      </c>
      <c r="BJ45" s="289">
        <f>IF(OR($C106&gt;BJ$7,$C106+$E106-2&lt;BJ$7),0,($D106-SUM($F106:BI106)-SUM($F45:BI45))*SAP_Leadsheet!$E$53)</f>
        <v>0</v>
      </c>
      <c r="BK45" s="289">
        <f>IF(OR($C106&gt;BK$7,$C106+$E106-2&lt;BK$7),0,($D106-SUM($F106:BJ106)-SUM($F45:BJ45))*SAP_Leadsheet!$E$53)</f>
        <v>0</v>
      </c>
      <c r="BL45" s="289">
        <f>IF(OR($C106&gt;BL$7,$C106+$E106-2&lt;BL$7),0,($D106-SUM($F106:BK106)-SUM($F45:BK45))*SAP_Leadsheet!$E$53)</f>
        <v>0</v>
      </c>
      <c r="BM45" s="289">
        <f>IF(OR($C106&gt;BM$7,$C106+$E106-2&lt;BM$7),0,($D106-SUM($F106:BL106)-SUM($F45:BL45))*SAP_Leadsheet!$E$53)</f>
        <v>0</v>
      </c>
      <c r="BN45" s="289">
        <f>IF(OR($C106&gt;BN$7,$C106+$E106-2&lt;BN$7),0,($D106-SUM($F106:BM106)-SUM($F45:BM45))*SAP_Leadsheet!$E$53)</f>
        <v>0</v>
      </c>
      <c r="BO45" s="198"/>
      <c r="BP45" s="198"/>
      <c r="BQ45" s="198"/>
      <c r="BR45" s="198"/>
      <c r="BS45" s="198"/>
      <c r="BT45" s="198"/>
      <c r="BU45" s="198"/>
      <c r="BV45" s="198"/>
      <c r="BW45" s="198"/>
      <c r="BX45" s="198"/>
      <c r="BY45" s="198"/>
      <c r="BZ45" s="198"/>
      <c r="CA45" s="198"/>
      <c r="CB45" s="198"/>
      <c r="CC45" s="198"/>
      <c r="CD45" s="198"/>
      <c r="CE45" s="198"/>
      <c r="CF45" s="198"/>
      <c r="CG45" s="198"/>
      <c r="CH45" s="198"/>
      <c r="CI45" s="198"/>
      <c r="CJ45" s="198"/>
      <c r="CK45" s="198"/>
      <c r="CL45" s="198"/>
    </row>
    <row r="46" spans="1:90" hidden="1" outlineLevel="1" x14ac:dyDescent="0.15">
      <c r="A46" s="89"/>
      <c r="B46" s="23"/>
      <c r="C46" s="26">
        <v>10</v>
      </c>
      <c r="D46" s="300"/>
      <c r="G46" s="289">
        <f>IF(OR($C107&gt;G$7,$C107+$E107-2&lt;G$7),0,($D107-SUM($F107:F107)-SUM($F46:F46))*SAP_Leadsheet!$E$53)</f>
        <v>0</v>
      </c>
      <c r="H46" s="289">
        <f>IF(OR($C107&gt;H$7,$C107+$E107-2&lt;H$7),0,($D107-SUM($F107:G107)-SUM($F46:G46))*SAP_Leadsheet!$E$53)</f>
        <v>0</v>
      </c>
      <c r="I46" s="289">
        <f>IF(OR($C107&gt;I$7,$C107+$E107-2&lt;I$7),0,($D107-SUM($F107:H107)-SUM($F46:H46))*SAP_Leadsheet!$E$53)</f>
        <v>0</v>
      </c>
      <c r="J46" s="289">
        <f>IF(OR($C107&gt;J$7,$C107+$E107-2&lt;J$7),0,($D107-SUM($F107:I107)-SUM($F46:I46))*SAP_Leadsheet!$E$53)</f>
        <v>0</v>
      </c>
      <c r="K46" s="289">
        <f>IF(OR($C107&gt;K$7,$C107+$E107-2&lt;K$7),0,($D107-SUM($F107:J107)-SUM($F46:J46))*SAP_Leadsheet!$E$53)</f>
        <v>0</v>
      </c>
      <c r="L46" s="289">
        <f>IF(OR($C107&gt;L$7,$C107+$E107-2&lt;L$7),0,($D107-SUM($F107:K107)-SUM($F46:K46))*SAP_Leadsheet!$E$53)</f>
        <v>0</v>
      </c>
      <c r="M46" s="289">
        <f>IF(OR($C107&gt;M$7,$C107+$E107-2&lt;M$7),0,($D107-SUM($F107:L107)-SUM($F46:L46))*SAP_Leadsheet!$E$53)</f>
        <v>0</v>
      </c>
      <c r="N46" s="289">
        <f>IF(OR($C107&gt;N$7,$C107+$E107-2&lt;N$7),0,($D107-SUM($F107:M107)-SUM($F46:M46))*SAP_Leadsheet!$E$53)</f>
        <v>0</v>
      </c>
      <c r="O46" s="289">
        <f>IF(OR($C107&gt;O$7,$C107+$E107-2&lt;O$7),0,($D107-SUM($F107:N107)-SUM($F46:N46))*SAP_Leadsheet!$E$53)</f>
        <v>0</v>
      </c>
      <c r="P46" s="289">
        <f ca="1">IF(OR($C107&gt;P$7,$C107+$E107-2&lt;P$7),0,($D107-SUM($F107:O107)-SUM($F46:O46))*SAP_Leadsheet!$E$53)</f>
        <v>0</v>
      </c>
      <c r="Q46" s="289">
        <f ca="1">IF(OR($C107&gt;Q$7,$C107+$E107-2&lt;Q$7),0,($D107-SUM($F107:P107)-SUM($F46:P46))*SAP_Leadsheet!$E$53)</f>
        <v>0</v>
      </c>
      <c r="R46" s="289">
        <f>IF(OR($C107&gt;R$7,$C107+$E107-2&lt;R$7),0,($D107-SUM($F107:Q107)-SUM($F46:Q46))*SAP_Leadsheet!$E$53)</f>
        <v>0</v>
      </c>
      <c r="S46" s="289">
        <f>IF(OR($C107&gt;S$7,$C107+$E107-2&lt;S$7),0,($D107-SUM($F107:R107)-SUM($F46:R46))*SAP_Leadsheet!$E$53)</f>
        <v>0</v>
      </c>
      <c r="T46" s="289">
        <f>IF(OR($C107&gt;T$7,$C107+$E107-2&lt;T$7),0,($D107-SUM($F107:S107)-SUM($F46:S46))*SAP_Leadsheet!$E$53)</f>
        <v>0</v>
      </c>
      <c r="U46" s="289">
        <f>IF(OR($C107&gt;U$7,$C107+$E107-2&lt;U$7),0,($D107-SUM($F107:T107)-SUM($F46:T46))*SAP_Leadsheet!$E$53)</f>
        <v>0</v>
      </c>
      <c r="V46" s="289">
        <f>IF(OR($C107&gt;V$7,$C107+$E107-2&lt;V$7),0,($D107-SUM($F107:U107)-SUM($F46:U46))*SAP_Leadsheet!$E$53)</f>
        <v>0</v>
      </c>
      <c r="W46" s="289">
        <f>IF(OR($C107&gt;W$7,$C107+$E107-2&lt;W$7),0,($D107-SUM($F107:V107)-SUM($F46:V46))*SAP_Leadsheet!$E$53)</f>
        <v>0</v>
      </c>
      <c r="X46" s="289">
        <f>IF(OR($C107&gt;X$7,$C107+$E107-2&lt;X$7),0,($D107-SUM($F107:W107)-SUM($F46:W46))*SAP_Leadsheet!$E$53)</f>
        <v>0</v>
      </c>
      <c r="Y46" s="289">
        <f>IF(OR($C107&gt;Y$7,$C107+$E107-2&lt;Y$7),0,($D107-SUM($F107:X107)-SUM($F46:X46))*SAP_Leadsheet!$E$53)</f>
        <v>0</v>
      </c>
      <c r="Z46" s="289">
        <f>IF(OR($C107&gt;Z$7,$C107+$E107-2&lt;Z$7),0,($D107-SUM($F107:Y107)-SUM($F46:Y46))*SAP_Leadsheet!$E$53)</f>
        <v>0</v>
      </c>
      <c r="AA46" s="289">
        <f>IF(OR($C107&gt;AA$7,$C107+$E107-2&lt;AA$7),0,($D107-SUM($F107:Z107)-SUM($F46:Z46))*SAP_Leadsheet!$E$53)</f>
        <v>0</v>
      </c>
      <c r="AB46" s="289">
        <f>IF(OR($C107&gt;AB$7,$C107+$E107-2&lt;AB$7),0,($D107-SUM($F107:AA107)-SUM($F46:AA46))*SAP_Leadsheet!$E$53)</f>
        <v>0</v>
      </c>
      <c r="AC46" s="289">
        <f>IF(OR($C107&gt;AC$7,$C107+$E107-2&lt;AC$7),0,($D107-SUM($F107:AB107)-SUM($F46:AB46))*SAP_Leadsheet!$E$53)</f>
        <v>0</v>
      </c>
      <c r="AD46" s="289">
        <f>IF(OR($C107&gt;AD$7,$C107+$E107-2&lt;AD$7),0,($D107-SUM($F107:AC107)-SUM($F46:AC46))*SAP_Leadsheet!$E$53)</f>
        <v>0</v>
      </c>
      <c r="AE46" s="289">
        <f>IF(OR($C107&gt;AE$7,$C107+$E107-2&lt;AE$7),0,($D107-SUM($F107:AD107)-SUM($F46:AD46))*SAP_Leadsheet!$E$53)</f>
        <v>0</v>
      </c>
      <c r="AF46" s="289">
        <f>IF(OR($C107&gt;AF$7,$C107+$E107-2&lt;AF$7),0,($D107-SUM($F107:AE107)-SUM($F46:AE46))*SAP_Leadsheet!$E$53)</f>
        <v>0</v>
      </c>
      <c r="AG46" s="289">
        <f>IF(OR($C107&gt;AG$7,$C107+$E107-2&lt;AG$7),0,($D107-SUM($F107:AF107)-SUM($F46:AF46))*SAP_Leadsheet!$E$53)</f>
        <v>0</v>
      </c>
      <c r="AH46" s="289">
        <f>IF(OR($C107&gt;AH$7,$C107+$E107-2&lt;AH$7),0,($D107-SUM($F107:AG107)-SUM($F46:AG46))*SAP_Leadsheet!$E$53)</f>
        <v>0</v>
      </c>
      <c r="AI46" s="289">
        <f>IF(OR($C107&gt;AI$7,$C107+$E107-2&lt;AI$7),0,($D107-SUM($F107:AH107)-SUM($F46:AH46))*SAP_Leadsheet!$E$53)</f>
        <v>0</v>
      </c>
      <c r="AJ46" s="289">
        <f>IF(OR($C107&gt;AJ$7,$C107+$E107-2&lt;AJ$7),0,($D107-SUM($F107:AI107)-SUM($F46:AI46))*SAP_Leadsheet!$E$53)</f>
        <v>0</v>
      </c>
      <c r="AK46" s="289">
        <f>IF(OR($C107&gt;AK$7,$C107+$E107-2&lt;AK$7),0,($D107-SUM($F107:AJ107)-SUM($F46:AJ46))*SAP_Leadsheet!$E$53)</f>
        <v>0</v>
      </c>
      <c r="AL46" s="289">
        <f>IF(OR($C107&gt;AL$7,$C107+$E107-2&lt;AL$7),0,($D107-SUM($F107:AK107)-SUM($F46:AK46))*SAP_Leadsheet!$E$53)</f>
        <v>0</v>
      </c>
      <c r="AM46" s="289">
        <f>IF(OR($C107&gt;AM$7,$C107+$E107-2&lt;AM$7),0,($D107-SUM($F107:AL107)-SUM($F46:AL46))*SAP_Leadsheet!$E$53)</f>
        <v>0</v>
      </c>
      <c r="AN46" s="289">
        <f>IF(OR($C107&gt;AN$7,$C107+$E107-2&lt;AN$7),0,($D107-SUM($F107:AM107)-SUM($F46:AM46))*SAP_Leadsheet!$E$53)</f>
        <v>0</v>
      </c>
      <c r="AO46" s="289">
        <f>IF(OR($C107&gt;AO$7,$C107+$E107-2&lt;AO$7),0,($D107-SUM($F107:AN107)-SUM($F46:AN46))*SAP_Leadsheet!$E$53)</f>
        <v>0</v>
      </c>
      <c r="AP46" s="289">
        <f>IF(OR($C107&gt;AP$7,$C107+$E107-2&lt;AP$7),0,($D107-SUM($F107:AO107)-SUM($F46:AO46))*SAP_Leadsheet!$E$53)</f>
        <v>0</v>
      </c>
      <c r="AQ46" s="289">
        <f>IF(OR($C107&gt;AQ$7,$C107+$E107-2&lt;AQ$7),0,($D107-SUM($F107:AP107)-SUM($F46:AP46))*SAP_Leadsheet!$E$53)</f>
        <v>0</v>
      </c>
      <c r="AR46" s="289">
        <f>IF(OR($C107&gt;AR$7,$C107+$E107-2&lt;AR$7),0,($D107-SUM($F107:AQ107)-SUM($F46:AQ46))*SAP_Leadsheet!$E$53)</f>
        <v>0</v>
      </c>
      <c r="AS46" s="289">
        <f>IF(OR($C107&gt;AS$7,$C107+$E107-2&lt;AS$7),0,($D107-SUM($F107:AR107)-SUM($F46:AR46))*SAP_Leadsheet!$E$53)</f>
        <v>0</v>
      </c>
      <c r="AT46" s="289">
        <f>IF(OR($C107&gt;AT$7,$C107+$E107-2&lt;AT$7),0,($D107-SUM($F107:AS107)-SUM($F46:AS46))*SAP_Leadsheet!$E$53)</f>
        <v>0</v>
      </c>
      <c r="AU46" s="289">
        <f>IF(OR($C107&gt;AU$7,$C107+$E107-2&lt;AU$7),0,($D107-SUM($F107:AT107)-SUM($F46:AT46))*SAP_Leadsheet!$E$53)</f>
        <v>0</v>
      </c>
      <c r="AV46" s="289">
        <f>IF(OR($C107&gt;AV$7,$C107+$E107-2&lt;AV$7),0,($D107-SUM($F107:AU107)-SUM($F46:AU46))*SAP_Leadsheet!$E$53)</f>
        <v>0</v>
      </c>
      <c r="AW46" s="289">
        <f>IF(OR($C107&gt;AW$7,$C107+$E107-2&lt;AW$7),0,($D107-SUM($F107:AV107)-SUM($F46:AV46))*SAP_Leadsheet!$E$53)</f>
        <v>0</v>
      </c>
      <c r="AX46" s="289">
        <f>IF(OR($C107&gt;AX$7,$C107+$E107-2&lt;AX$7),0,($D107-SUM($F107:AW107)-SUM($F46:AW46))*SAP_Leadsheet!$E$53)</f>
        <v>0</v>
      </c>
      <c r="AY46" s="289">
        <f>IF(OR($C107&gt;AY$7,$C107+$E107-2&lt;AY$7),0,($D107-SUM($F107:AX107)-SUM($F46:AX46))*SAP_Leadsheet!$E$53)</f>
        <v>0</v>
      </c>
      <c r="AZ46" s="289">
        <f>IF(OR($C107&gt;AZ$7,$C107+$E107-2&lt;AZ$7),0,($D107-SUM($F107:AY107)-SUM($F46:AY46))*SAP_Leadsheet!$E$53)</f>
        <v>0</v>
      </c>
      <c r="BA46" s="289">
        <f>IF(OR($C107&gt;BA$7,$C107+$E107-2&lt;BA$7),0,($D107-SUM($F107:AZ107)-SUM($F46:AZ46))*SAP_Leadsheet!$E$53)</f>
        <v>0</v>
      </c>
      <c r="BB46" s="289">
        <f>IF(OR($C107&gt;BB$7,$C107+$E107-2&lt;BB$7),0,($D107-SUM($F107:BA107)-SUM($F46:BA46))*SAP_Leadsheet!$E$53)</f>
        <v>0</v>
      </c>
      <c r="BC46" s="289">
        <f>IF(OR($C107&gt;BC$7,$C107+$E107-2&lt;BC$7),0,($D107-SUM($F107:BB107)-SUM($F46:BB46))*SAP_Leadsheet!$E$53)</f>
        <v>0</v>
      </c>
      <c r="BD46" s="289">
        <f>IF(OR($C107&gt;BD$7,$C107+$E107-2&lt;BD$7),0,($D107-SUM($F107:BC107)-SUM($F46:BC46))*SAP_Leadsheet!$E$53)</f>
        <v>0</v>
      </c>
      <c r="BE46" s="289">
        <f>IF(OR($C107&gt;BE$7,$C107+$E107-2&lt;BE$7),0,($D107-SUM($F107:BD107)-SUM($F46:BD46))*SAP_Leadsheet!$E$53)</f>
        <v>0</v>
      </c>
      <c r="BF46" s="289">
        <f>IF(OR($C107&gt;BF$7,$C107+$E107-2&lt;BF$7),0,($D107-SUM($F107:BE107)-SUM($F46:BE46))*SAP_Leadsheet!$E$53)</f>
        <v>0</v>
      </c>
      <c r="BG46" s="289">
        <f>IF(OR($C107&gt;BG$7,$C107+$E107-2&lt;BG$7),0,($D107-SUM($F107:BF107)-SUM($F46:BF46))*SAP_Leadsheet!$E$53)</f>
        <v>0</v>
      </c>
      <c r="BH46" s="289">
        <f>IF(OR($C107&gt;BH$7,$C107+$E107-2&lt;BH$7),0,($D107-SUM($F107:BG107)-SUM($F46:BG46))*SAP_Leadsheet!$E$53)</f>
        <v>0</v>
      </c>
      <c r="BI46" s="289">
        <f>IF(OR($C107&gt;BI$7,$C107+$E107-2&lt;BI$7),0,($D107-SUM($F107:BH107)-SUM($F46:BH46))*SAP_Leadsheet!$E$53)</f>
        <v>0</v>
      </c>
      <c r="BJ46" s="289">
        <f>IF(OR($C107&gt;BJ$7,$C107+$E107-2&lt;BJ$7),0,($D107-SUM($F107:BI107)-SUM($F46:BI46))*SAP_Leadsheet!$E$53)</f>
        <v>0</v>
      </c>
      <c r="BK46" s="289">
        <f>IF(OR($C107&gt;BK$7,$C107+$E107-2&lt;BK$7),0,($D107-SUM($F107:BJ107)-SUM($F46:BJ46))*SAP_Leadsheet!$E$53)</f>
        <v>0</v>
      </c>
      <c r="BL46" s="289">
        <f>IF(OR($C107&gt;BL$7,$C107+$E107-2&lt;BL$7),0,($D107-SUM($F107:BK107)-SUM($F46:BK46))*SAP_Leadsheet!$E$53)</f>
        <v>0</v>
      </c>
      <c r="BM46" s="289">
        <f>IF(OR($C107&gt;BM$7,$C107+$E107-2&lt;BM$7),0,($D107-SUM($F107:BL107)-SUM($F46:BL46))*SAP_Leadsheet!$E$53)</f>
        <v>0</v>
      </c>
      <c r="BN46" s="289">
        <f>IF(OR($C107&gt;BN$7,$C107+$E107-2&lt;BN$7),0,($D107-SUM($F107:BM107)-SUM($F46:BM46))*SAP_Leadsheet!$E$53)</f>
        <v>0</v>
      </c>
      <c r="BO46" s="198"/>
      <c r="BP46" s="198"/>
      <c r="BQ46" s="198"/>
      <c r="BR46" s="198"/>
      <c r="BS46" s="198"/>
      <c r="BT46" s="198"/>
      <c r="BU46" s="198"/>
      <c r="BV46" s="198"/>
      <c r="BW46" s="198"/>
      <c r="BX46" s="198"/>
      <c r="BY46" s="198"/>
      <c r="BZ46" s="198"/>
      <c r="CA46" s="198"/>
      <c r="CB46" s="198"/>
      <c r="CC46" s="198"/>
      <c r="CD46" s="198"/>
      <c r="CE46" s="198"/>
      <c r="CF46" s="198"/>
      <c r="CG46" s="198"/>
      <c r="CH46" s="198"/>
      <c r="CI46" s="198"/>
      <c r="CJ46" s="198"/>
      <c r="CK46" s="198"/>
      <c r="CL46" s="198"/>
    </row>
    <row r="47" spans="1:90" hidden="1" outlineLevel="1" x14ac:dyDescent="0.15">
      <c r="A47" s="89"/>
      <c r="B47" s="23"/>
      <c r="C47" s="26">
        <v>11</v>
      </c>
      <c r="D47" s="300"/>
      <c r="G47" s="289">
        <f>IF(OR($C108&gt;G$7,$C108+$E108-2&lt;G$7),0,($D108-SUM($F108:F108)-SUM($F47:F47))*SAP_Leadsheet!$E$53)</f>
        <v>0</v>
      </c>
      <c r="H47" s="289">
        <f>IF(OR($C108&gt;H$7,$C108+$E108-2&lt;H$7),0,($D108-SUM($F108:G108)-SUM($F47:G47))*SAP_Leadsheet!$E$53)</f>
        <v>0</v>
      </c>
      <c r="I47" s="289">
        <f>IF(OR($C108&gt;I$7,$C108+$E108-2&lt;I$7),0,($D108-SUM($F108:H108)-SUM($F47:H47))*SAP_Leadsheet!$E$53)</f>
        <v>0</v>
      </c>
      <c r="J47" s="289">
        <f>IF(OR($C108&gt;J$7,$C108+$E108-2&lt;J$7),0,($D108-SUM($F108:I108)-SUM($F47:I47))*SAP_Leadsheet!$E$53)</f>
        <v>0</v>
      </c>
      <c r="K47" s="289">
        <f>IF(OR($C108&gt;K$7,$C108+$E108-2&lt;K$7),0,($D108-SUM($F108:J108)-SUM($F47:J47))*SAP_Leadsheet!$E$53)</f>
        <v>0</v>
      </c>
      <c r="L47" s="289">
        <f>IF(OR($C108&gt;L$7,$C108+$E108-2&lt;L$7),0,($D108-SUM($F108:K108)-SUM($F47:K47))*SAP_Leadsheet!$E$53)</f>
        <v>0</v>
      </c>
      <c r="M47" s="289">
        <f>IF(OR($C108&gt;M$7,$C108+$E108-2&lt;M$7),0,($D108-SUM($F108:L108)-SUM($F47:L47))*SAP_Leadsheet!$E$53)</f>
        <v>0</v>
      </c>
      <c r="N47" s="289">
        <f>IF(OR($C108&gt;N$7,$C108+$E108-2&lt;N$7),0,($D108-SUM($F108:M108)-SUM($F47:M47))*SAP_Leadsheet!$E$53)</f>
        <v>0</v>
      </c>
      <c r="O47" s="289">
        <f>IF(OR($C108&gt;O$7,$C108+$E108-2&lt;O$7),0,($D108-SUM($F108:N108)-SUM($F47:N47))*SAP_Leadsheet!$E$53)</f>
        <v>0</v>
      </c>
      <c r="P47" s="289">
        <f>IF(OR($C108&gt;P$7,$C108+$E108-2&lt;P$7),0,($D108-SUM($F108:O108)-SUM($F47:O47))*SAP_Leadsheet!$E$53)</f>
        <v>0</v>
      </c>
      <c r="Q47" s="289">
        <f ca="1">IF(OR($C108&gt;Q$7,$C108+$E108-2&lt;Q$7),0,($D108-SUM($F108:P108)-SUM($F47:P47))*SAP_Leadsheet!$E$53)</f>
        <v>0</v>
      </c>
      <c r="R47" s="289">
        <f ca="1">IF(OR($C108&gt;R$7,$C108+$E108-2&lt;R$7),0,($D108-SUM($F108:Q108)-SUM($F47:Q47))*SAP_Leadsheet!$E$53)</f>
        <v>0</v>
      </c>
      <c r="S47" s="289">
        <f>IF(OR($C108&gt;S$7,$C108+$E108-2&lt;S$7),0,($D108-SUM($F108:R108)-SUM($F47:R47))*SAP_Leadsheet!$E$53)</f>
        <v>0</v>
      </c>
      <c r="T47" s="289">
        <f>IF(OR($C108&gt;T$7,$C108+$E108-2&lt;T$7),0,($D108-SUM($F108:S108)-SUM($F47:S47))*SAP_Leadsheet!$E$53)</f>
        <v>0</v>
      </c>
      <c r="U47" s="289">
        <f>IF(OR($C108&gt;U$7,$C108+$E108-2&lt;U$7),0,($D108-SUM($F108:T108)-SUM($F47:T47))*SAP_Leadsheet!$E$53)</f>
        <v>0</v>
      </c>
      <c r="V47" s="289">
        <f>IF(OR($C108&gt;V$7,$C108+$E108-2&lt;V$7),0,($D108-SUM($F108:U108)-SUM($F47:U47))*SAP_Leadsheet!$E$53)</f>
        <v>0</v>
      </c>
      <c r="W47" s="289">
        <f>IF(OR($C108&gt;W$7,$C108+$E108-2&lt;W$7),0,($D108-SUM($F108:V108)-SUM($F47:V47))*SAP_Leadsheet!$E$53)</f>
        <v>0</v>
      </c>
      <c r="X47" s="289">
        <f>IF(OR($C108&gt;X$7,$C108+$E108-2&lt;X$7),0,($D108-SUM($F108:W108)-SUM($F47:W47))*SAP_Leadsheet!$E$53)</f>
        <v>0</v>
      </c>
      <c r="Y47" s="289">
        <f>IF(OR($C108&gt;Y$7,$C108+$E108-2&lt;Y$7),0,($D108-SUM($F108:X108)-SUM($F47:X47))*SAP_Leadsheet!$E$53)</f>
        <v>0</v>
      </c>
      <c r="Z47" s="289">
        <f>IF(OR($C108&gt;Z$7,$C108+$E108-2&lt;Z$7),0,($D108-SUM($F108:Y108)-SUM($F47:Y47))*SAP_Leadsheet!$E$53)</f>
        <v>0</v>
      </c>
      <c r="AA47" s="289">
        <f>IF(OR($C108&gt;AA$7,$C108+$E108-2&lt;AA$7),0,($D108-SUM($F108:Z108)-SUM($F47:Z47))*SAP_Leadsheet!$E$53)</f>
        <v>0</v>
      </c>
      <c r="AB47" s="289">
        <f>IF(OR($C108&gt;AB$7,$C108+$E108-2&lt;AB$7),0,($D108-SUM($F108:AA108)-SUM($F47:AA47))*SAP_Leadsheet!$E$53)</f>
        <v>0</v>
      </c>
      <c r="AC47" s="289">
        <f>IF(OR($C108&gt;AC$7,$C108+$E108-2&lt;AC$7),0,($D108-SUM($F108:AB108)-SUM($F47:AB47))*SAP_Leadsheet!$E$53)</f>
        <v>0</v>
      </c>
      <c r="AD47" s="289">
        <f>IF(OR($C108&gt;AD$7,$C108+$E108-2&lt;AD$7),0,($D108-SUM($F108:AC108)-SUM($F47:AC47))*SAP_Leadsheet!$E$53)</f>
        <v>0</v>
      </c>
      <c r="AE47" s="289">
        <f>IF(OR($C108&gt;AE$7,$C108+$E108-2&lt;AE$7),0,($D108-SUM($F108:AD108)-SUM($F47:AD47))*SAP_Leadsheet!$E$53)</f>
        <v>0</v>
      </c>
      <c r="AF47" s="289">
        <f>IF(OR($C108&gt;AF$7,$C108+$E108-2&lt;AF$7),0,($D108-SUM($F108:AE108)-SUM($F47:AE47))*SAP_Leadsheet!$E$53)</f>
        <v>0</v>
      </c>
      <c r="AG47" s="289">
        <f>IF(OR($C108&gt;AG$7,$C108+$E108-2&lt;AG$7),0,($D108-SUM($F108:AF108)-SUM($F47:AF47))*SAP_Leadsheet!$E$53)</f>
        <v>0</v>
      </c>
      <c r="AH47" s="289">
        <f>IF(OR($C108&gt;AH$7,$C108+$E108-2&lt;AH$7),0,($D108-SUM($F108:AG108)-SUM($F47:AG47))*SAP_Leadsheet!$E$53)</f>
        <v>0</v>
      </c>
      <c r="AI47" s="289">
        <f>IF(OR($C108&gt;AI$7,$C108+$E108-2&lt;AI$7),0,($D108-SUM($F108:AH108)-SUM($F47:AH47))*SAP_Leadsheet!$E$53)</f>
        <v>0</v>
      </c>
      <c r="AJ47" s="289">
        <f>IF(OR($C108&gt;AJ$7,$C108+$E108-2&lt;AJ$7),0,($D108-SUM($F108:AI108)-SUM($F47:AI47))*SAP_Leadsheet!$E$53)</f>
        <v>0</v>
      </c>
      <c r="AK47" s="289">
        <f>IF(OR($C108&gt;AK$7,$C108+$E108-2&lt;AK$7),0,($D108-SUM($F108:AJ108)-SUM($F47:AJ47))*SAP_Leadsheet!$E$53)</f>
        <v>0</v>
      </c>
      <c r="AL47" s="289">
        <f>IF(OR($C108&gt;AL$7,$C108+$E108-2&lt;AL$7),0,($D108-SUM($F108:AK108)-SUM($F47:AK47))*SAP_Leadsheet!$E$53)</f>
        <v>0</v>
      </c>
      <c r="AM47" s="289">
        <f>IF(OR($C108&gt;AM$7,$C108+$E108-2&lt;AM$7),0,($D108-SUM($F108:AL108)-SUM($F47:AL47))*SAP_Leadsheet!$E$53)</f>
        <v>0</v>
      </c>
      <c r="AN47" s="289">
        <f>IF(OR($C108&gt;AN$7,$C108+$E108-2&lt;AN$7),0,($D108-SUM($F108:AM108)-SUM($F47:AM47))*SAP_Leadsheet!$E$53)</f>
        <v>0</v>
      </c>
      <c r="AO47" s="289">
        <f>IF(OR($C108&gt;AO$7,$C108+$E108-2&lt;AO$7),0,($D108-SUM($F108:AN108)-SUM($F47:AN47))*SAP_Leadsheet!$E$53)</f>
        <v>0</v>
      </c>
      <c r="AP47" s="289">
        <f>IF(OR($C108&gt;AP$7,$C108+$E108-2&lt;AP$7),0,($D108-SUM($F108:AO108)-SUM($F47:AO47))*SAP_Leadsheet!$E$53)</f>
        <v>0</v>
      </c>
      <c r="AQ47" s="289">
        <f>IF(OR($C108&gt;AQ$7,$C108+$E108-2&lt;AQ$7),0,($D108-SUM($F108:AP108)-SUM($F47:AP47))*SAP_Leadsheet!$E$53)</f>
        <v>0</v>
      </c>
      <c r="AR47" s="289">
        <f>IF(OR($C108&gt;AR$7,$C108+$E108-2&lt;AR$7),0,($D108-SUM($F108:AQ108)-SUM($F47:AQ47))*SAP_Leadsheet!$E$53)</f>
        <v>0</v>
      </c>
      <c r="AS47" s="289">
        <f>IF(OR($C108&gt;AS$7,$C108+$E108-2&lt;AS$7),0,($D108-SUM($F108:AR108)-SUM($F47:AR47))*SAP_Leadsheet!$E$53)</f>
        <v>0</v>
      </c>
      <c r="AT47" s="289">
        <f>IF(OR($C108&gt;AT$7,$C108+$E108-2&lt;AT$7),0,($D108-SUM($F108:AS108)-SUM($F47:AS47))*SAP_Leadsheet!$E$53)</f>
        <v>0</v>
      </c>
      <c r="AU47" s="289">
        <f>IF(OR($C108&gt;AU$7,$C108+$E108-2&lt;AU$7),0,($D108-SUM($F108:AT108)-SUM($F47:AT47))*SAP_Leadsheet!$E$53)</f>
        <v>0</v>
      </c>
      <c r="AV47" s="289">
        <f>IF(OR($C108&gt;AV$7,$C108+$E108-2&lt;AV$7),0,($D108-SUM($F108:AU108)-SUM($F47:AU47))*SAP_Leadsheet!$E$53)</f>
        <v>0</v>
      </c>
      <c r="AW47" s="289">
        <f>IF(OR($C108&gt;AW$7,$C108+$E108-2&lt;AW$7),0,($D108-SUM($F108:AV108)-SUM($F47:AV47))*SAP_Leadsheet!$E$53)</f>
        <v>0</v>
      </c>
      <c r="AX47" s="289">
        <f>IF(OR($C108&gt;AX$7,$C108+$E108-2&lt;AX$7),0,($D108-SUM($F108:AW108)-SUM($F47:AW47))*SAP_Leadsheet!$E$53)</f>
        <v>0</v>
      </c>
      <c r="AY47" s="289">
        <f>IF(OR($C108&gt;AY$7,$C108+$E108-2&lt;AY$7),0,($D108-SUM($F108:AX108)-SUM($F47:AX47))*SAP_Leadsheet!$E$53)</f>
        <v>0</v>
      </c>
      <c r="AZ47" s="289">
        <f>IF(OR($C108&gt;AZ$7,$C108+$E108-2&lt;AZ$7),0,($D108-SUM($F108:AY108)-SUM($F47:AY47))*SAP_Leadsheet!$E$53)</f>
        <v>0</v>
      </c>
      <c r="BA47" s="289">
        <f>IF(OR($C108&gt;BA$7,$C108+$E108-2&lt;BA$7),0,($D108-SUM($F108:AZ108)-SUM($F47:AZ47))*SAP_Leadsheet!$E$53)</f>
        <v>0</v>
      </c>
      <c r="BB47" s="289">
        <f>IF(OR($C108&gt;BB$7,$C108+$E108-2&lt;BB$7),0,($D108-SUM($F108:BA108)-SUM($F47:BA47))*SAP_Leadsheet!$E$53)</f>
        <v>0</v>
      </c>
      <c r="BC47" s="289">
        <f>IF(OR($C108&gt;BC$7,$C108+$E108-2&lt;BC$7),0,($D108-SUM($F108:BB108)-SUM($F47:BB47))*SAP_Leadsheet!$E$53)</f>
        <v>0</v>
      </c>
      <c r="BD47" s="289">
        <f>IF(OR($C108&gt;BD$7,$C108+$E108-2&lt;BD$7),0,($D108-SUM($F108:BC108)-SUM($F47:BC47))*SAP_Leadsheet!$E$53)</f>
        <v>0</v>
      </c>
      <c r="BE47" s="289">
        <f>IF(OR($C108&gt;BE$7,$C108+$E108-2&lt;BE$7),0,($D108-SUM($F108:BD108)-SUM($F47:BD47))*SAP_Leadsheet!$E$53)</f>
        <v>0</v>
      </c>
      <c r="BF47" s="289">
        <f>IF(OR($C108&gt;BF$7,$C108+$E108-2&lt;BF$7),0,($D108-SUM($F108:BE108)-SUM($F47:BE47))*SAP_Leadsheet!$E$53)</f>
        <v>0</v>
      </c>
      <c r="BG47" s="289">
        <f>IF(OR($C108&gt;BG$7,$C108+$E108-2&lt;BG$7),0,($D108-SUM($F108:BF108)-SUM($F47:BF47))*SAP_Leadsheet!$E$53)</f>
        <v>0</v>
      </c>
      <c r="BH47" s="289">
        <f>IF(OR($C108&gt;BH$7,$C108+$E108-2&lt;BH$7),0,($D108-SUM($F108:BG108)-SUM($F47:BG47))*SAP_Leadsheet!$E$53)</f>
        <v>0</v>
      </c>
      <c r="BI47" s="289">
        <f>IF(OR($C108&gt;BI$7,$C108+$E108-2&lt;BI$7),0,($D108-SUM($F108:BH108)-SUM($F47:BH47))*SAP_Leadsheet!$E$53)</f>
        <v>0</v>
      </c>
      <c r="BJ47" s="289">
        <f>IF(OR($C108&gt;BJ$7,$C108+$E108-2&lt;BJ$7),0,($D108-SUM($F108:BI108)-SUM($F47:BI47))*SAP_Leadsheet!$E$53)</f>
        <v>0</v>
      </c>
      <c r="BK47" s="289">
        <f>IF(OR($C108&gt;BK$7,$C108+$E108-2&lt;BK$7),0,($D108-SUM($F108:BJ108)-SUM($F47:BJ47))*SAP_Leadsheet!$E$53)</f>
        <v>0</v>
      </c>
      <c r="BL47" s="289">
        <f>IF(OR($C108&gt;BL$7,$C108+$E108-2&lt;BL$7),0,($D108-SUM($F108:BK108)-SUM($F47:BK47))*SAP_Leadsheet!$E$53)</f>
        <v>0</v>
      </c>
      <c r="BM47" s="289">
        <f>IF(OR($C108&gt;BM$7,$C108+$E108-2&lt;BM$7),0,($D108-SUM($F108:BL108)-SUM($F47:BL47))*SAP_Leadsheet!$E$53)</f>
        <v>0</v>
      </c>
      <c r="BN47" s="289">
        <f>IF(OR($C108&gt;BN$7,$C108+$E108-2&lt;BN$7),0,($D108-SUM($F108:BM108)-SUM($F47:BM47))*SAP_Leadsheet!$E$53)</f>
        <v>0</v>
      </c>
      <c r="BO47" s="198"/>
      <c r="BP47" s="198"/>
      <c r="BQ47" s="198"/>
      <c r="BR47" s="198"/>
      <c r="BS47" s="198"/>
      <c r="BT47" s="198"/>
      <c r="BU47" s="198"/>
      <c r="BV47" s="198"/>
      <c r="BW47" s="198"/>
      <c r="BX47" s="198"/>
      <c r="BY47" s="198"/>
      <c r="BZ47" s="198"/>
      <c r="CA47" s="198"/>
      <c r="CB47" s="198"/>
      <c r="CC47" s="198"/>
      <c r="CD47" s="198"/>
      <c r="CE47" s="198"/>
      <c r="CF47" s="198"/>
      <c r="CG47" s="198"/>
      <c r="CH47" s="198"/>
      <c r="CI47" s="198"/>
      <c r="CJ47" s="198"/>
      <c r="CK47" s="198"/>
      <c r="CL47" s="198"/>
    </row>
    <row r="48" spans="1:90" hidden="1" outlineLevel="1" x14ac:dyDescent="0.15">
      <c r="A48" s="89"/>
      <c r="B48" s="23"/>
      <c r="C48" s="26">
        <v>12</v>
      </c>
      <c r="D48" s="300"/>
      <c r="G48" s="289">
        <f>IF(OR($C109&gt;G$7,$C109+$E109-2&lt;G$7),0,($D109-SUM($F109:F109)-SUM($F48:F48))*SAP_Leadsheet!$E$53)</f>
        <v>0</v>
      </c>
      <c r="H48" s="289">
        <f>IF(OR($C109&gt;H$7,$C109+$E109-2&lt;H$7),0,($D109-SUM($F109:G109)-SUM($F48:G48))*SAP_Leadsheet!$E$53)</f>
        <v>0</v>
      </c>
      <c r="I48" s="289">
        <f>IF(OR($C109&gt;I$7,$C109+$E109-2&lt;I$7),0,($D109-SUM($F109:H109)-SUM($F48:H48))*SAP_Leadsheet!$E$53)</f>
        <v>0</v>
      </c>
      <c r="J48" s="289">
        <f>IF(OR($C109&gt;J$7,$C109+$E109-2&lt;J$7),0,($D109-SUM($F109:I109)-SUM($F48:I48))*SAP_Leadsheet!$E$53)</f>
        <v>0</v>
      </c>
      <c r="K48" s="289">
        <f>IF(OR($C109&gt;K$7,$C109+$E109-2&lt;K$7),0,($D109-SUM($F109:J109)-SUM($F48:J48))*SAP_Leadsheet!$E$53)</f>
        <v>0</v>
      </c>
      <c r="L48" s="289">
        <f>IF(OR($C109&gt;L$7,$C109+$E109-2&lt;L$7),0,($D109-SUM($F109:K109)-SUM($F48:K48))*SAP_Leadsheet!$E$53)</f>
        <v>0</v>
      </c>
      <c r="M48" s="289">
        <f>IF(OR($C109&gt;M$7,$C109+$E109-2&lt;M$7),0,($D109-SUM($F109:L109)-SUM($F48:L48))*SAP_Leadsheet!$E$53)</f>
        <v>0</v>
      </c>
      <c r="N48" s="289">
        <f>IF(OR($C109&gt;N$7,$C109+$E109-2&lt;N$7),0,($D109-SUM($F109:M109)-SUM($F48:M48))*SAP_Leadsheet!$E$53)</f>
        <v>0</v>
      </c>
      <c r="O48" s="289">
        <f>IF(OR($C109&gt;O$7,$C109+$E109-2&lt;O$7),0,($D109-SUM($F109:N109)-SUM($F48:N48))*SAP_Leadsheet!$E$53)</f>
        <v>0</v>
      </c>
      <c r="P48" s="289">
        <f>IF(OR($C109&gt;P$7,$C109+$E109-2&lt;P$7),0,($D109-SUM($F109:O109)-SUM($F48:O48))*SAP_Leadsheet!$E$53)</f>
        <v>0</v>
      </c>
      <c r="Q48" s="289">
        <f>IF(OR($C109&gt;Q$7,$C109+$E109-2&lt;Q$7),0,($D109-SUM($F109:P109)-SUM($F48:P48))*SAP_Leadsheet!$E$53)</f>
        <v>0</v>
      </c>
      <c r="R48" s="289">
        <f ca="1">IF(OR($C109&gt;R$7,$C109+$E109-2&lt;R$7),0,($D109-SUM($F109:Q109)-SUM($F48:Q48))*SAP_Leadsheet!$E$53)</f>
        <v>0</v>
      </c>
      <c r="S48" s="289">
        <f ca="1">IF(OR($C109&gt;S$7,$C109+$E109-2&lt;S$7),0,($D109-SUM($F109:R109)-SUM($F48:R48))*SAP_Leadsheet!$E$53)</f>
        <v>0</v>
      </c>
      <c r="T48" s="289">
        <f>IF(OR($C109&gt;T$7,$C109+$E109-2&lt;T$7),0,($D109-SUM($F109:S109)-SUM($F48:S48))*SAP_Leadsheet!$E$53)</f>
        <v>0</v>
      </c>
      <c r="U48" s="289">
        <f>IF(OR($C109&gt;U$7,$C109+$E109-2&lt;U$7),0,($D109-SUM($F109:T109)-SUM($F48:T48))*SAP_Leadsheet!$E$53)</f>
        <v>0</v>
      </c>
      <c r="V48" s="289">
        <f>IF(OR($C109&gt;V$7,$C109+$E109-2&lt;V$7),0,($D109-SUM($F109:U109)-SUM($F48:U48))*SAP_Leadsheet!$E$53)</f>
        <v>0</v>
      </c>
      <c r="W48" s="289">
        <f>IF(OR($C109&gt;W$7,$C109+$E109-2&lt;W$7),0,($D109-SUM($F109:V109)-SUM($F48:V48))*SAP_Leadsheet!$E$53)</f>
        <v>0</v>
      </c>
      <c r="X48" s="289">
        <f>IF(OR($C109&gt;X$7,$C109+$E109-2&lt;X$7),0,($D109-SUM($F109:W109)-SUM($F48:W48))*SAP_Leadsheet!$E$53)</f>
        <v>0</v>
      </c>
      <c r="Y48" s="289">
        <f>IF(OR($C109&gt;Y$7,$C109+$E109-2&lt;Y$7),0,($D109-SUM($F109:X109)-SUM($F48:X48))*SAP_Leadsheet!$E$53)</f>
        <v>0</v>
      </c>
      <c r="Z48" s="289">
        <f>IF(OR($C109&gt;Z$7,$C109+$E109-2&lt;Z$7),0,($D109-SUM($F109:Y109)-SUM($F48:Y48))*SAP_Leadsheet!$E$53)</f>
        <v>0</v>
      </c>
      <c r="AA48" s="289">
        <f>IF(OR($C109&gt;AA$7,$C109+$E109-2&lt;AA$7),0,($D109-SUM($F109:Z109)-SUM($F48:Z48))*SAP_Leadsheet!$E$53)</f>
        <v>0</v>
      </c>
      <c r="AB48" s="289">
        <f>IF(OR($C109&gt;AB$7,$C109+$E109-2&lt;AB$7),0,($D109-SUM($F109:AA109)-SUM($F48:AA48))*SAP_Leadsheet!$E$53)</f>
        <v>0</v>
      </c>
      <c r="AC48" s="289">
        <f>IF(OR($C109&gt;AC$7,$C109+$E109-2&lt;AC$7),0,($D109-SUM($F109:AB109)-SUM($F48:AB48))*SAP_Leadsheet!$E$53)</f>
        <v>0</v>
      </c>
      <c r="AD48" s="289">
        <f>IF(OR($C109&gt;AD$7,$C109+$E109-2&lt;AD$7),0,($D109-SUM($F109:AC109)-SUM($F48:AC48))*SAP_Leadsheet!$E$53)</f>
        <v>0</v>
      </c>
      <c r="AE48" s="289">
        <f>IF(OR($C109&gt;AE$7,$C109+$E109-2&lt;AE$7),0,($D109-SUM($F109:AD109)-SUM($F48:AD48))*SAP_Leadsheet!$E$53)</f>
        <v>0</v>
      </c>
      <c r="AF48" s="289">
        <f>IF(OR($C109&gt;AF$7,$C109+$E109-2&lt;AF$7),0,($D109-SUM($F109:AE109)-SUM($F48:AE48))*SAP_Leadsheet!$E$53)</f>
        <v>0</v>
      </c>
      <c r="AG48" s="289">
        <f>IF(OR($C109&gt;AG$7,$C109+$E109-2&lt;AG$7),0,($D109-SUM($F109:AF109)-SUM($F48:AF48))*SAP_Leadsheet!$E$53)</f>
        <v>0</v>
      </c>
      <c r="AH48" s="289">
        <f>IF(OR($C109&gt;AH$7,$C109+$E109-2&lt;AH$7),0,($D109-SUM($F109:AG109)-SUM($F48:AG48))*SAP_Leadsheet!$E$53)</f>
        <v>0</v>
      </c>
      <c r="AI48" s="289">
        <f>IF(OR($C109&gt;AI$7,$C109+$E109-2&lt;AI$7),0,($D109-SUM($F109:AH109)-SUM($F48:AH48))*SAP_Leadsheet!$E$53)</f>
        <v>0</v>
      </c>
      <c r="AJ48" s="289">
        <f>IF(OR($C109&gt;AJ$7,$C109+$E109-2&lt;AJ$7),0,($D109-SUM($F109:AI109)-SUM($F48:AI48))*SAP_Leadsheet!$E$53)</f>
        <v>0</v>
      </c>
      <c r="AK48" s="289">
        <f>IF(OR($C109&gt;AK$7,$C109+$E109-2&lt;AK$7),0,($D109-SUM($F109:AJ109)-SUM($F48:AJ48))*SAP_Leadsheet!$E$53)</f>
        <v>0</v>
      </c>
      <c r="AL48" s="289">
        <f>IF(OR($C109&gt;AL$7,$C109+$E109-2&lt;AL$7),0,($D109-SUM($F109:AK109)-SUM($F48:AK48))*SAP_Leadsheet!$E$53)</f>
        <v>0</v>
      </c>
      <c r="AM48" s="289">
        <f>IF(OR($C109&gt;AM$7,$C109+$E109-2&lt;AM$7),0,($D109-SUM($F109:AL109)-SUM($F48:AL48))*SAP_Leadsheet!$E$53)</f>
        <v>0</v>
      </c>
      <c r="AN48" s="289">
        <f>IF(OR($C109&gt;AN$7,$C109+$E109-2&lt;AN$7),0,($D109-SUM($F109:AM109)-SUM($F48:AM48))*SAP_Leadsheet!$E$53)</f>
        <v>0</v>
      </c>
      <c r="AO48" s="289">
        <f>IF(OR($C109&gt;AO$7,$C109+$E109-2&lt;AO$7),0,($D109-SUM($F109:AN109)-SUM($F48:AN48))*SAP_Leadsheet!$E$53)</f>
        <v>0</v>
      </c>
      <c r="AP48" s="289">
        <f>IF(OR($C109&gt;AP$7,$C109+$E109-2&lt;AP$7),0,($D109-SUM($F109:AO109)-SUM($F48:AO48))*SAP_Leadsheet!$E$53)</f>
        <v>0</v>
      </c>
      <c r="AQ48" s="289">
        <f>IF(OR($C109&gt;AQ$7,$C109+$E109-2&lt;AQ$7),0,($D109-SUM($F109:AP109)-SUM($F48:AP48))*SAP_Leadsheet!$E$53)</f>
        <v>0</v>
      </c>
      <c r="AR48" s="289">
        <f>IF(OR($C109&gt;AR$7,$C109+$E109-2&lt;AR$7),0,($D109-SUM($F109:AQ109)-SUM($F48:AQ48))*SAP_Leadsheet!$E$53)</f>
        <v>0</v>
      </c>
      <c r="AS48" s="289">
        <f>IF(OR($C109&gt;AS$7,$C109+$E109-2&lt;AS$7),0,($D109-SUM($F109:AR109)-SUM($F48:AR48))*SAP_Leadsheet!$E$53)</f>
        <v>0</v>
      </c>
      <c r="AT48" s="289">
        <f>IF(OR($C109&gt;AT$7,$C109+$E109-2&lt;AT$7),0,($D109-SUM($F109:AS109)-SUM($F48:AS48))*SAP_Leadsheet!$E$53)</f>
        <v>0</v>
      </c>
      <c r="AU48" s="289">
        <f>IF(OR($C109&gt;AU$7,$C109+$E109-2&lt;AU$7),0,($D109-SUM($F109:AT109)-SUM($F48:AT48))*SAP_Leadsheet!$E$53)</f>
        <v>0</v>
      </c>
      <c r="AV48" s="289">
        <f>IF(OR($C109&gt;AV$7,$C109+$E109-2&lt;AV$7),0,($D109-SUM($F109:AU109)-SUM($F48:AU48))*SAP_Leadsheet!$E$53)</f>
        <v>0</v>
      </c>
      <c r="AW48" s="289">
        <f>IF(OR($C109&gt;AW$7,$C109+$E109-2&lt;AW$7),0,($D109-SUM($F109:AV109)-SUM($F48:AV48))*SAP_Leadsheet!$E$53)</f>
        <v>0</v>
      </c>
      <c r="AX48" s="289">
        <f>IF(OR($C109&gt;AX$7,$C109+$E109-2&lt;AX$7),0,($D109-SUM($F109:AW109)-SUM($F48:AW48))*SAP_Leadsheet!$E$53)</f>
        <v>0</v>
      </c>
      <c r="AY48" s="289">
        <f>IF(OR($C109&gt;AY$7,$C109+$E109-2&lt;AY$7),0,($D109-SUM($F109:AX109)-SUM($F48:AX48))*SAP_Leadsheet!$E$53)</f>
        <v>0</v>
      </c>
      <c r="AZ48" s="289">
        <f>IF(OR($C109&gt;AZ$7,$C109+$E109-2&lt;AZ$7),0,($D109-SUM($F109:AY109)-SUM($F48:AY48))*SAP_Leadsheet!$E$53)</f>
        <v>0</v>
      </c>
      <c r="BA48" s="289">
        <f>IF(OR($C109&gt;BA$7,$C109+$E109-2&lt;BA$7),0,($D109-SUM($F109:AZ109)-SUM($F48:AZ48))*SAP_Leadsheet!$E$53)</f>
        <v>0</v>
      </c>
      <c r="BB48" s="289">
        <f>IF(OR($C109&gt;BB$7,$C109+$E109-2&lt;BB$7),0,($D109-SUM($F109:BA109)-SUM($F48:BA48))*SAP_Leadsheet!$E$53)</f>
        <v>0</v>
      </c>
      <c r="BC48" s="289">
        <f>IF(OR($C109&gt;BC$7,$C109+$E109-2&lt;BC$7),0,($D109-SUM($F109:BB109)-SUM($F48:BB48))*SAP_Leadsheet!$E$53)</f>
        <v>0</v>
      </c>
      <c r="BD48" s="289">
        <f>IF(OR($C109&gt;BD$7,$C109+$E109-2&lt;BD$7),0,($D109-SUM($F109:BC109)-SUM($F48:BC48))*SAP_Leadsheet!$E$53)</f>
        <v>0</v>
      </c>
      <c r="BE48" s="289">
        <f>IF(OR($C109&gt;BE$7,$C109+$E109-2&lt;BE$7),0,($D109-SUM($F109:BD109)-SUM($F48:BD48))*SAP_Leadsheet!$E$53)</f>
        <v>0</v>
      </c>
      <c r="BF48" s="289">
        <f>IF(OR($C109&gt;BF$7,$C109+$E109-2&lt;BF$7),0,($D109-SUM($F109:BE109)-SUM($F48:BE48))*SAP_Leadsheet!$E$53)</f>
        <v>0</v>
      </c>
      <c r="BG48" s="289">
        <f>IF(OR($C109&gt;BG$7,$C109+$E109-2&lt;BG$7),0,($D109-SUM($F109:BF109)-SUM($F48:BF48))*SAP_Leadsheet!$E$53)</f>
        <v>0</v>
      </c>
      <c r="BH48" s="289">
        <f>IF(OR($C109&gt;BH$7,$C109+$E109-2&lt;BH$7),0,($D109-SUM($F109:BG109)-SUM($F48:BG48))*SAP_Leadsheet!$E$53)</f>
        <v>0</v>
      </c>
      <c r="BI48" s="289">
        <f>IF(OR($C109&gt;BI$7,$C109+$E109-2&lt;BI$7),0,($D109-SUM($F109:BH109)-SUM($F48:BH48))*SAP_Leadsheet!$E$53)</f>
        <v>0</v>
      </c>
      <c r="BJ48" s="289">
        <f>IF(OR($C109&gt;BJ$7,$C109+$E109-2&lt;BJ$7),0,($D109-SUM($F109:BI109)-SUM($F48:BI48))*SAP_Leadsheet!$E$53)</f>
        <v>0</v>
      </c>
      <c r="BK48" s="289">
        <f>IF(OR($C109&gt;BK$7,$C109+$E109-2&lt;BK$7),0,($D109-SUM($F109:BJ109)-SUM($F48:BJ48))*SAP_Leadsheet!$E$53)</f>
        <v>0</v>
      </c>
      <c r="BL48" s="289">
        <f>IF(OR($C109&gt;BL$7,$C109+$E109-2&lt;BL$7),0,($D109-SUM($F109:BK109)-SUM($F48:BK48))*SAP_Leadsheet!$E$53)</f>
        <v>0</v>
      </c>
      <c r="BM48" s="289">
        <f>IF(OR($C109&gt;BM$7,$C109+$E109-2&lt;BM$7),0,($D109-SUM($F109:BL109)-SUM($F48:BL48))*SAP_Leadsheet!$E$53)</f>
        <v>0</v>
      </c>
      <c r="BN48" s="289">
        <f>IF(OR($C109&gt;BN$7,$C109+$E109-2&lt;BN$7),0,($D109-SUM($F109:BM109)-SUM($F48:BM48))*SAP_Leadsheet!$E$53)</f>
        <v>0</v>
      </c>
      <c r="BO48" s="198"/>
      <c r="BP48" s="198"/>
      <c r="BQ48" s="198"/>
      <c r="BR48" s="198"/>
      <c r="BS48" s="198"/>
      <c r="BT48" s="198"/>
      <c r="BU48" s="198"/>
      <c r="BV48" s="198"/>
      <c r="BW48" s="198"/>
      <c r="BX48" s="198"/>
      <c r="BY48" s="198"/>
      <c r="BZ48" s="198"/>
      <c r="CA48" s="198"/>
      <c r="CB48" s="198"/>
      <c r="CC48" s="198"/>
      <c r="CD48" s="198"/>
      <c r="CE48" s="198"/>
      <c r="CF48" s="198"/>
      <c r="CG48" s="198"/>
      <c r="CH48" s="198"/>
      <c r="CI48" s="198"/>
      <c r="CJ48" s="198"/>
      <c r="CK48" s="198"/>
      <c r="CL48" s="198"/>
    </row>
    <row r="49" spans="1:90" hidden="1" outlineLevel="1" x14ac:dyDescent="0.15">
      <c r="A49" s="89"/>
      <c r="B49" s="23"/>
      <c r="C49" s="26">
        <v>13</v>
      </c>
      <c r="D49" s="300"/>
      <c r="G49" s="289">
        <f>IF(OR($C110&gt;G$7,$C110+$E110-2&lt;G$7),0,($D110-SUM($F110:F110)-SUM($F49:F49))*SAP_Leadsheet!$E$53)</f>
        <v>0</v>
      </c>
      <c r="H49" s="289">
        <f>IF(OR($C110&gt;H$7,$C110+$E110-2&lt;H$7),0,($D110-SUM($F110:G110)-SUM($F49:G49))*SAP_Leadsheet!$E$53)</f>
        <v>0</v>
      </c>
      <c r="I49" s="289">
        <f>IF(OR($C110&gt;I$7,$C110+$E110-2&lt;I$7),0,($D110-SUM($F110:H110)-SUM($F49:H49))*SAP_Leadsheet!$E$53)</f>
        <v>0</v>
      </c>
      <c r="J49" s="289">
        <f>IF(OR($C110&gt;J$7,$C110+$E110-2&lt;J$7),0,($D110-SUM($F110:I110)-SUM($F49:I49))*SAP_Leadsheet!$E$53)</f>
        <v>0</v>
      </c>
      <c r="K49" s="289">
        <f>IF(OR($C110&gt;K$7,$C110+$E110-2&lt;K$7),0,($D110-SUM($F110:J110)-SUM($F49:J49))*SAP_Leadsheet!$E$53)</f>
        <v>0</v>
      </c>
      <c r="L49" s="289">
        <f>IF(OR($C110&gt;L$7,$C110+$E110-2&lt;L$7),0,($D110-SUM($F110:K110)-SUM($F49:K49))*SAP_Leadsheet!$E$53)</f>
        <v>0</v>
      </c>
      <c r="M49" s="289">
        <f>IF(OR($C110&gt;M$7,$C110+$E110-2&lt;M$7),0,($D110-SUM($F110:L110)-SUM($F49:L49))*SAP_Leadsheet!$E$53)</f>
        <v>0</v>
      </c>
      <c r="N49" s="289">
        <f>IF(OR($C110&gt;N$7,$C110+$E110-2&lt;N$7),0,($D110-SUM($F110:M110)-SUM($F49:M49))*SAP_Leadsheet!$E$53)</f>
        <v>0</v>
      </c>
      <c r="O49" s="289">
        <f>IF(OR($C110&gt;O$7,$C110+$E110-2&lt;O$7),0,($D110-SUM($F110:N110)-SUM($F49:N49))*SAP_Leadsheet!$E$53)</f>
        <v>0</v>
      </c>
      <c r="P49" s="289">
        <f>IF(OR($C110&gt;P$7,$C110+$E110-2&lt;P$7),0,($D110-SUM($F110:O110)-SUM($F49:O49))*SAP_Leadsheet!$E$53)</f>
        <v>0</v>
      </c>
      <c r="Q49" s="289">
        <f>IF(OR($C110&gt;Q$7,$C110+$E110-2&lt;Q$7),0,($D110-SUM($F110:P110)-SUM($F49:P49))*SAP_Leadsheet!$E$53)</f>
        <v>0</v>
      </c>
      <c r="R49" s="289">
        <f>IF(OR($C110&gt;R$7,$C110+$E110-2&lt;R$7),0,($D110-SUM($F110:Q110)-SUM($F49:Q49))*SAP_Leadsheet!$E$53)</f>
        <v>0</v>
      </c>
      <c r="S49" s="289">
        <f ca="1">IF(OR($C110&gt;S$7,$C110+$E110-2&lt;S$7),0,($D110-SUM($F110:R110)-SUM($F49:R49))*SAP_Leadsheet!$E$53)</f>
        <v>0</v>
      </c>
      <c r="T49" s="289">
        <f ca="1">IF(OR($C110&gt;T$7,$C110+$E110-2&lt;T$7),0,($D110-SUM($F110:S110)-SUM($F49:S49))*SAP_Leadsheet!$E$53)</f>
        <v>0</v>
      </c>
      <c r="U49" s="289">
        <f>IF(OR($C110&gt;U$7,$C110+$E110-2&lt;U$7),0,($D110-SUM($F110:T110)-SUM($F49:T49))*SAP_Leadsheet!$E$53)</f>
        <v>0</v>
      </c>
      <c r="V49" s="289">
        <f>IF(OR($C110&gt;V$7,$C110+$E110-2&lt;V$7),0,($D110-SUM($F110:U110)-SUM($F49:U49))*SAP_Leadsheet!$E$53)</f>
        <v>0</v>
      </c>
      <c r="W49" s="289">
        <f>IF(OR($C110&gt;W$7,$C110+$E110-2&lt;W$7),0,($D110-SUM($F110:V110)-SUM($F49:V49))*SAP_Leadsheet!$E$53)</f>
        <v>0</v>
      </c>
      <c r="X49" s="289">
        <f>IF(OR($C110&gt;X$7,$C110+$E110-2&lt;X$7),0,($D110-SUM($F110:W110)-SUM($F49:W49))*SAP_Leadsheet!$E$53)</f>
        <v>0</v>
      </c>
      <c r="Y49" s="289">
        <f>IF(OR($C110&gt;Y$7,$C110+$E110-2&lt;Y$7),0,($D110-SUM($F110:X110)-SUM($F49:X49))*SAP_Leadsheet!$E$53)</f>
        <v>0</v>
      </c>
      <c r="Z49" s="289">
        <f>IF(OR($C110&gt;Z$7,$C110+$E110-2&lt;Z$7),0,($D110-SUM($F110:Y110)-SUM($F49:Y49))*SAP_Leadsheet!$E$53)</f>
        <v>0</v>
      </c>
      <c r="AA49" s="289">
        <f>IF(OR($C110&gt;AA$7,$C110+$E110-2&lt;AA$7),0,($D110-SUM($F110:Z110)-SUM($F49:Z49))*SAP_Leadsheet!$E$53)</f>
        <v>0</v>
      </c>
      <c r="AB49" s="289">
        <f>IF(OR($C110&gt;AB$7,$C110+$E110-2&lt;AB$7),0,($D110-SUM($F110:AA110)-SUM($F49:AA49))*SAP_Leadsheet!$E$53)</f>
        <v>0</v>
      </c>
      <c r="AC49" s="289">
        <f>IF(OR($C110&gt;AC$7,$C110+$E110-2&lt;AC$7),0,($D110-SUM($F110:AB110)-SUM($F49:AB49))*SAP_Leadsheet!$E$53)</f>
        <v>0</v>
      </c>
      <c r="AD49" s="289">
        <f>IF(OR($C110&gt;AD$7,$C110+$E110-2&lt;AD$7),0,($D110-SUM($F110:AC110)-SUM($F49:AC49))*SAP_Leadsheet!$E$53)</f>
        <v>0</v>
      </c>
      <c r="AE49" s="289">
        <f>IF(OR($C110&gt;AE$7,$C110+$E110-2&lt;AE$7),0,($D110-SUM($F110:AD110)-SUM($F49:AD49))*SAP_Leadsheet!$E$53)</f>
        <v>0</v>
      </c>
      <c r="AF49" s="289">
        <f>IF(OR($C110&gt;AF$7,$C110+$E110-2&lt;AF$7),0,($D110-SUM($F110:AE110)-SUM($F49:AE49))*SAP_Leadsheet!$E$53)</f>
        <v>0</v>
      </c>
      <c r="AG49" s="289">
        <f>IF(OR($C110&gt;AG$7,$C110+$E110-2&lt;AG$7),0,($D110-SUM($F110:AF110)-SUM($F49:AF49))*SAP_Leadsheet!$E$53)</f>
        <v>0</v>
      </c>
      <c r="AH49" s="289">
        <f>IF(OR($C110&gt;AH$7,$C110+$E110-2&lt;AH$7),0,($D110-SUM($F110:AG110)-SUM($F49:AG49))*SAP_Leadsheet!$E$53)</f>
        <v>0</v>
      </c>
      <c r="AI49" s="289">
        <f>IF(OR($C110&gt;AI$7,$C110+$E110-2&lt;AI$7),0,($D110-SUM($F110:AH110)-SUM($F49:AH49))*SAP_Leadsheet!$E$53)</f>
        <v>0</v>
      </c>
      <c r="AJ49" s="289">
        <f>IF(OR($C110&gt;AJ$7,$C110+$E110-2&lt;AJ$7),0,($D110-SUM($F110:AI110)-SUM($F49:AI49))*SAP_Leadsheet!$E$53)</f>
        <v>0</v>
      </c>
      <c r="AK49" s="289">
        <f>IF(OR($C110&gt;AK$7,$C110+$E110-2&lt;AK$7),0,($D110-SUM($F110:AJ110)-SUM($F49:AJ49))*SAP_Leadsheet!$E$53)</f>
        <v>0</v>
      </c>
      <c r="AL49" s="289">
        <f>IF(OR($C110&gt;AL$7,$C110+$E110-2&lt;AL$7),0,($D110-SUM($F110:AK110)-SUM($F49:AK49))*SAP_Leadsheet!$E$53)</f>
        <v>0</v>
      </c>
      <c r="AM49" s="289">
        <f>IF(OR($C110&gt;AM$7,$C110+$E110-2&lt;AM$7),0,($D110-SUM($F110:AL110)-SUM($F49:AL49))*SAP_Leadsheet!$E$53)</f>
        <v>0</v>
      </c>
      <c r="AN49" s="289">
        <f>IF(OR($C110&gt;AN$7,$C110+$E110-2&lt;AN$7),0,($D110-SUM($F110:AM110)-SUM($F49:AM49))*SAP_Leadsheet!$E$53)</f>
        <v>0</v>
      </c>
      <c r="AO49" s="289">
        <f>IF(OR($C110&gt;AO$7,$C110+$E110-2&lt;AO$7),0,($D110-SUM($F110:AN110)-SUM($F49:AN49))*SAP_Leadsheet!$E$53)</f>
        <v>0</v>
      </c>
      <c r="AP49" s="289">
        <f>IF(OR($C110&gt;AP$7,$C110+$E110-2&lt;AP$7),0,($D110-SUM($F110:AO110)-SUM($F49:AO49))*SAP_Leadsheet!$E$53)</f>
        <v>0</v>
      </c>
      <c r="AQ49" s="289">
        <f>IF(OR($C110&gt;AQ$7,$C110+$E110-2&lt;AQ$7),0,($D110-SUM($F110:AP110)-SUM($F49:AP49))*SAP_Leadsheet!$E$53)</f>
        <v>0</v>
      </c>
      <c r="AR49" s="289">
        <f>IF(OR($C110&gt;AR$7,$C110+$E110-2&lt;AR$7),0,($D110-SUM($F110:AQ110)-SUM($F49:AQ49))*SAP_Leadsheet!$E$53)</f>
        <v>0</v>
      </c>
      <c r="AS49" s="289">
        <f>IF(OR($C110&gt;AS$7,$C110+$E110-2&lt;AS$7),0,($D110-SUM($F110:AR110)-SUM($F49:AR49))*SAP_Leadsheet!$E$53)</f>
        <v>0</v>
      </c>
      <c r="AT49" s="289">
        <f>IF(OR($C110&gt;AT$7,$C110+$E110-2&lt;AT$7),0,($D110-SUM($F110:AS110)-SUM($F49:AS49))*SAP_Leadsheet!$E$53)</f>
        <v>0</v>
      </c>
      <c r="AU49" s="289">
        <f>IF(OR($C110&gt;AU$7,$C110+$E110-2&lt;AU$7),0,($D110-SUM($F110:AT110)-SUM($F49:AT49))*SAP_Leadsheet!$E$53)</f>
        <v>0</v>
      </c>
      <c r="AV49" s="289">
        <f>IF(OR($C110&gt;AV$7,$C110+$E110-2&lt;AV$7),0,($D110-SUM($F110:AU110)-SUM($F49:AU49))*SAP_Leadsheet!$E$53)</f>
        <v>0</v>
      </c>
      <c r="AW49" s="289">
        <f>IF(OR($C110&gt;AW$7,$C110+$E110-2&lt;AW$7),0,($D110-SUM($F110:AV110)-SUM($F49:AV49))*SAP_Leadsheet!$E$53)</f>
        <v>0</v>
      </c>
      <c r="AX49" s="289">
        <f>IF(OR($C110&gt;AX$7,$C110+$E110-2&lt;AX$7),0,($D110-SUM($F110:AW110)-SUM($F49:AW49))*SAP_Leadsheet!$E$53)</f>
        <v>0</v>
      </c>
      <c r="AY49" s="289">
        <f>IF(OR($C110&gt;AY$7,$C110+$E110-2&lt;AY$7),0,($D110-SUM($F110:AX110)-SUM($F49:AX49))*SAP_Leadsheet!$E$53)</f>
        <v>0</v>
      </c>
      <c r="AZ49" s="289">
        <f>IF(OR($C110&gt;AZ$7,$C110+$E110-2&lt;AZ$7),0,($D110-SUM($F110:AY110)-SUM($F49:AY49))*SAP_Leadsheet!$E$53)</f>
        <v>0</v>
      </c>
      <c r="BA49" s="289">
        <f>IF(OR($C110&gt;BA$7,$C110+$E110-2&lt;BA$7),0,($D110-SUM($F110:AZ110)-SUM($F49:AZ49))*SAP_Leadsheet!$E$53)</f>
        <v>0</v>
      </c>
      <c r="BB49" s="289">
        <f>IF(OR($C110&gt;BB$7,$C110+$E110-2&lt;BB$7),0,($D110-SUM($F110:BA110)-SUM($F49:BA49))*SAP_Leadsheet!$E$53)</f>
        <v>0</v>
      </c>
      <c r="BC49" s="289">
        <f>IF(OR($C110&gt;BC$7,$C110+$E110-2&lt;BC$7),0,($D110-SUM($F110:BB110)-SUM($F49:BB49))*SAP_Leadsheet!$E$53)</f>
        <v>0</v>
      </c>
      <c r="BD49" s="289">
        <f>IF(OR($C110&gt;BD$7,$C110+$E110-2&lt;BD$7),0,($D110-SUM($F110:BC110)-SUM($F49:BC49))*SAP_Leadsheet!$E$53)</f>
        <v>0</v>
      </c>
      <c r="BE49" s="289">
        <f>IF(OR($C110&gt;BE$7,$C110+$E110-2&lt;BE$7),0,($D110-SUM($F110:BD110)-SUM($F49:BD49))*SAP_Leadsheet!$E$53)</f>
        <v>0</v>
      </c>
      <c r="BF49" s="289">
        <f>IF(OR($C110&gt;BF$7,$C110+$E110-2&lt;BF$7),0,($D110-SUM($F110:BE110)-SUM($F49:BE49))*SAP_Leadsheet!$E$53)</f>
        <v>0</v>
      </c>
      <c r="BG49" s="289">
        <f>IF(OR($C110&gt;BG$7,$C110+$E110-2&lt;BG$7),0,($D110-SUM($F110:BF110)-SUM($F49:BF49))*SAP_Leadsheet!$E$53)</f>
        <v>0</v>
      </c>
      <c r="BH49" s="289">
        <f>IF(OR($C110&gt;BH$7,$C110+$E110-2&lt;BH$7),0,($D110-SUM($F110:BG110)-SUM($F49:BG49))*SAP_Leadsheet!$E$53)</f>
        <v>0</v>
      </c>
      <c r="BI49" s="289">
        <f>IF(OR($C110&gt;BI$7,$C110+$E110-2&lt;BI$7),0,($D110-SUM($F110:BH110)-SUM($F49:BH49))*SAP_Leadsheet!$E$53)</f>
        <v>0</v>
      </c>
      <c r="BJ49" s="289">
        <f>IF(OR($C110&gt;BJ$7,$C110+$E110-2&lt;BJ$7),0,($D110-SUM($F110:BI110)-SUM($F49:BI49))*SAP_Leadsheet!$E$53)</f>
        <v>0</v>
      </c>
      <c r="BK49" s="289">
        <f>IF(OR($C110&gt;BK$7,$C110+$E110-2&lt;BK$7),0,($D110-SUM($F110:BJ110)-SUM($F49:BJ49))*SAP_Leadsheet!$E$53)</f>
        <v>0</v>
      </c>
      <c r="BL49" s="289">
        <f>IF(OR($C110&gt;BL$7,$C110+$E110-2&lt;BL$7),0,($D110-SUM($F110:BK110)-SUM($F49:BK49))*SAP_Leadsheet!$E$53)</f>
        <v>0</v>
      </c>
      <c r="BM49" s="289">
        <f>IF(OR($C110&gt;BM$7,$C110+$E110-2&lt;BM$7),0,($D110-SUM($F110:BL110)-SUM($F49:BL49))*SAP_Leadsheet!$E$53)</f>
        <v>0</v>
      </c>
      <c r="BN49" s="289">
        <f>IF(OR($C110&gt;BN$7,$C110+$E110-2&lt;BN$7),0,($D110-SUM($F110:BM110)-SUM($F49:BM49))*SAP_Leadsheet!$E$53)</f>
        <v>0</v>
      </c>
      <c r="BO49" s="198"/>
      <c r="BP49" s="198"/>
      <c r="BQ49" s="198"/>
      <c r="BR49" s="198"/>
      <c r="BS49" s="198"/>
      <c r="BT49" s="198"/>
      <c r="BU49" s="198"/>
      <c r="BV49" s="198"/>
      <c r="BW49" s="198"/>
      <c r="BX49" s="198"/>
      <c r="BY49" s="198"/>
      <c r="BZ49" s="198"/>
      <c r="CA49" s="198"/>
      <c r="CB49" s="198"/>
      <c r="CC49" s="198"/>
      <c r="CD49" s="198"/>
      <c r="CE49" s="198"/>
      <c r="CF49" s="198"/>
      <c r="CG49" s="198"/>
      <c r="CH49" s="198"/>
      <c r="CI49" s="198"/>
      <c r="CJ49" s="198"/>
      <c r="CK49" s="198"/>
      <c r="CL49" s="198"/>
    </row>
    <row r="50" spans="1:90" hidden="1" outlineLevel="1" x14ac:dyDescent="0.15">
      <c r="A50" s="89"/>
      <c r="B50" s="23"/>
      <c r="C50" s="26">
        <v>14</v>
      </c>
      <c r="D50" s="300"/>
      <c r="G50" s="289">
        <f>IF(OR($C111&gt;G$7,$C111+$E111-2&lt;G$7),0,($D111-SUM($F111:F111)-SUM($F50:F50))*SAP_Leadsheet!$E$53)</f>
        <v>0</v>
      </c>
      <c r="H50" s="289">
        <f>IF(OR($C111&gt;H$7,$C111+$E111-2&lt;H$7),0,($D111-SUM($F111:G111)-SUM($F50:G50))*SAP_Leadsheet!$E$53)</f>
        <v>0</v>
      </c>
      <c r="I50" s="289">
        <f>IF(OR($C111&gt;I$7,$C111+$E111-2&lt;I$7),0,($D111-SUM($F111:H111)-SUM($F50:H50))*SAP_Leadsheet!$E$53)</f>
        <v>0</v>
      </c>
      <c r="J50" s="289">
        <f>IF(OR($C111&gt;J$7,$C111+$E111-2&lt;J$7),0,($D111-SUM($F111:I111)-SUM($F50:I50))*SAP_Leadsheet!$E$53)</f>
        <v>0</v>
      </c>
      <c r="K50" s="289">
        <f>IF(OR($C111&gt;K$7,$C111+$E111-2&lt;K$7),0,($D111-SUM($F111:J111)-SUM($F50:J50))*SAP_Leadsheet!$E$53)</f>
        <v>0</v>
      </c>
      <c r="L50" s="289">
        <f>IF(OR($C111&gt;L$7,$C111+$E111-2&lt;L$7),0,($D111-SUM($F111:K111)-SUM($F50:K50))*SAP_Leadsheet!$E$53)</f>
        <v>0</v>
      </c>
      <c r="M50" s="289">
        <f>IF(OR($C111&gt;M$7,$C111+$E111-2&lt;M$7),0,($D111-SUM($F111:L111)-SUM($F50:L50))*SAP_Leadsheet!$E$53)</f>
        <v>0</v>
      </c>
      <c r="N50" s="289">
        <f>IF(OR($C111&gt;N$7,$C111+$E111-2&lt;N$7),0,($D111-SUM($F111:M111)-SUM($F50:M50))*SAP_Leadsheet!$E$53)</f>
        <v>0</v>
      </c>
      <c r="O50" s="289">
        <f>IF(OR($C111&gt;O$7,$C111+$E111-2&lt;O$7),0,($D111-SUM($F111:N111)-SUM($F50:N50))*SAP_Leadsheet!$E$53)</f>
        <v>0</v>
      </c>
      <c r="P50" s="289">
        <f>IF(OR($C111&gt;P$7,$C111+$E111-2&lt;P$7),0,($D111-SUM($F111:O111)-SUM($F50:O50))*SAP_Leadsheet!$E$53)</f>
        <v>0</v>
      </c>
      <c r="Q50" s="289">
        <f>IF(OR($C111&gt;Q$7,$C111+$E111-2&lt;Q$7),0,($D111-SUM($F111:P111)-SUM($F50:P50))*SAP_Leadsheet!$E$53)</f>
        <v>0</v>
      </c>
      <c r="R50" s="289">
        <f>IF(OR($C111&gt;R$7,$C111+$E111-2&lt;R$7),0,($D111-SUM($F111:Q111)-SUM($F50:Q50))*SAP_Leadsheet!$E$53)</f>
        <v>0</v>
      </c>
      <c r="S50" s="289">
        <f>IF(OR($C111&gt;S$7,$C111+$E111-2&lt;S$7),0,($D111-SUM($F111:R111)-SUM($F50:R50))*SAP_Leadsheet!$E$53)</f>
        <v>0</v>
      </c>
      <c r="T50" s="289">
        <f ca="1">IF(OR($C111&gt;T$7,$C111+$E111-2&lt;T$7),0,($D111-SUM($F111:S111)-SUM($F50:S50))*SAP_Leadsheet!$E$53)</f>
        <v>0</v>
      </c>
      <c r="U50" s="289">
        <f ca="1">IF(OR($C111&gt;U$7,$C111+$E111-2&lt;U$7),0,($D111-SUM($F111:T111)-SUM($F50:T50))*SAP_Leadsheet!$E$53)</f>
        <v>0</v>
      </c>
      <c r="V50" s="289">
        <f>IF(OR($C111&gt;V$7,$C111+$E111-2&lt;V$7),0,($D111-SUM($F111:U111)-SUM($F50:U50))*SAP_Leadsheet!$E$53)</f>
        <v>0</v>
      </c>
      <c r="W50" s="289">
        <f>IF(OR($C111&gt;W$7,$C111+$E111-2&lt;W$7),0,($D111-SUM($F111:V111)-SUM($F50:V50))*SAP_Leadsheet!$E$53)</f>
        <v>0</v>
      </c>
      <c r="X50" s="289">
        <f>IF(OR($C111&gt;X$7,$C111+$E111-2&lt;X$7),0,($D111-SUM($F111:W111)-SUM($F50:W50))*SAP_Leadsheet!$E$53)</f>
        <v>0</v>
      </c>
      <c r="Y50" s="289">
        <f>IF(OR($C111&gt;Y$7,$C111+$E111-2&lt;Y$7),0,($D111-SUM($F111:X111)-SUM($F50:X50))*SAP_Leadsheet!$E$53)</f>
        <v>0</v>
      </c>
      <c r="Z50" s="289">
        <f>IF(OR($C111&gt;Z$7,$C111+$E111-2&lt;Z$7),0,($D111-SUM($F111:Y111)-SUM($F50:Y50))*SAP_Leadsheet!$E$53)</f>
        <v>0</v>
      </c>
      <c r="AA50" s="289">
        <f>IF(OR($C111&gt;AA$7,$C111+$E111-2&lt;AA$7),0,($D111-SUM($F111:Z111)-SUM($F50:Z50))*SAP_Leadsheet!$E$53)</f>
        <v>0</v>
      </c>
      <c r="AB50" s="289">
        <f>IF(OR($C111&gt;AB$7,$C111+$E111-2&lt;AB$7),0,($D111-SUM($F111:AA111)-SUM($F50:AA50))*SAP_Leadsheet!$E$53)</f>
        <v>0</v>
      </c>
      <c r="AC50" s="289">
        <f>IF(OR($C111&gt;AC$7,$C111+$E111-2&lt;AC$7),0,($D111-SUM($F111:AB111)-SUM($F50:AB50))*SAP_Leadsheet!$E$53)</f>
        <v>0</v>
      </c>
      <c r="AD50" s="289">
        <f>IF(OR($C111&gt;AD$7,$C111+$E111-2&lt;AD$7),0,($D111-SUM($F111:AC111)-SUM($F50:AC50))*SAP_Leadsheet!$E$53)</f>
        <v>0</v>
      </c>
      <c r="AE50" s="289">
        <f>IF(OR($C111&gt;AE$7,$C111+$E111-2&lt;AE$7),0,($D111-SUM($F111:AD111)-SUM($F50:AD50))*SAP_Leadsheet!$E$53)</f>
        <v>0</v>
      </c>
      <c r="AF50" s="289">
        <f>IF(OR($C111&gt;AF$7,$C111+$E111-2&lt;AF$7),0,($D111-SUM($F111:AE111)-SUM($F50:AE50))*SAP_Leadsheet!$E$53)</f>
        <v>0</v>
      </c>
      <c r="AG50" s="289">
        <f>IF(OR($C111&gt;AG$7,$C111+$E111-2&lt;AG$7),0,($D111-SUM($F111:AF111)-SUM($F50:AF50))*SAP_Leadsheet!$E$53)</f>
        <v>0</v>
      </c>
      <c r="AH50" s="289">
        <f>IF(OR($C111&gt;AH$7,$C111+$E111-2&lt;AH$7),0,($D111-SUM($F111:AG111)-SUM($F50:AG50))*SAP_Leadsheet!$E$53)</f>
        <v>0</v>
      </c>
      <c r="AI50" s="289">
        <f>IF(OR($C111&gt;AI$7,$C111+$E111-2&lt;AI$7),0,($D111-SUM($F111:AH111)-SUM($F50:AH50))*SAP_Leadsheet!$E$53)</f>
        <v>0</v>
      </c>
      <c r="AJ50" s="289">
        <f>IF(OR($C111&gt;AJ$7,$C111+$E111-2&lt;AJ$7),0,($D111-SUM($F111:AI111)-SUM($F50:AI50))*SAP_Leadsheet!$E$53)</f>
        <v>0</v>
      </c>
      <c r="AK50" s="289">
        <f>IF(OR($C111&gt;AK$7,$C111+$E111-2&lt;AK$7),0,($D111-SUM($F111:AJ111)-SUM($F50:AJ50))*SAP_Leadsheet!$E$53)</f>
        <v>0</v>
      </c>
      <c r="AL50" s="289">
        <f>IF(OR($C111&gt;AL$7,$C111+$E111-2&lt;AL$7),0,($D111-SUM($F111:AK111)-SUM($F50:AK50))*SAP_Leadsheet!$E$53)</f>
        <v>0</v>
      </c>
      <c r="AM50" s="289">
        <f>IF(OR($C111&gt;AM$7,$C111+$E111-2&lt;AM$7),0,($D111-SUM($F111:AL111)-SUM($F50:AL50))*SAP_Leadsheet!$E$53)</f>
        <v>0</v>
      </c>
      <c r="AN50" s="289">
        <f>IF(OR($C111&gt;AN$7,$C111+$E111-2&lt;AN$7),0,($D111-SUM($F111:AM111)-SUM($F50:AM50))*SAP_Leadsheet!$E$53)</f>
        <v>0</v>
      </c>
      <c r="AO50" s="289">
        <f>IF(OR($C111&gt;AO$7,$C111+$E111-2&lt;AO$7),0,($D111-SUM($F111:AN111)-SUM($F50:AN50))*SAP_Leadsheet!$E$53)</f>
        <v>0</v>
      </c>
      <c r="AP50" s="289">
        <f>IF(OR($C111&gt;AP$7,$C111+$E111-2&lt;AP$7),0,($D111-SUM($F111:AO111)-SUM($F50:AO50))*SAP_Leadsheet!$E$53)</f>
        <v>0</v>
      </c>
      <c r="AQ50" s="289">
        <f>IF(OR($C111&gt;AQ$7,$C111+$E111-2&lt;AQ$7),0,($D111-SUM($F111:AP111)-SUM($F50:AP50))*SAP_Leadsheet!$E$53)</f>
        <v>0</v>
      </c>
      <c r="AR50" s="289">
        <f>IF(OR($C111&gt;AR$7,$C111+$E111-2&lt;AR$7),0,($D111-SUM($F111:AQ111)-SUM($F50:AQ50))*SAP_Leadsheet!$E$53)</f>
        <v>0</v>
      </c>
      <c r="AS50" s="289">
        <f>IF(OR($C111&gt;AS$7,$C111+$E111-2&lt;AS$7),0,($D111-SUM($F111:AR111)-SUM($F50:AR50))*SAP_Leadsheet!$E$53)</f>
        <v>0</v>
      </c>
      <c r="AT50" s="289">
        <f>IF(OR($C111&gt;AT$7,$C111+$E111-2&lt;AT$7),0,($D111-SUM($F111:AS111)-SUM($F50:AS50))*SAP_Leadsheet!$E$53)</f>
        <v>0</v>
      </c>
      <c r="AU50" s="289">
        <f>IF(OR($C111&gt;AU$7,$C111+$E111-2&lt;AU$7),0,($D111-SUM($F111:AT111)-SUM($F50:AT50))*SAP_Leadsheet!$E$53)</f>
        <v>0</v>
      </c>
      <c r="AV50" s="289">
        <f>IF(OR($C111&gt;AV$7,$C111+$E111-2&lt;AV$7),0,($D111-SUM($F111:AU111)-SUM($F50:AU50))*SAP_Leadsheet!$E$53)</f>
        <v>0</v>
      </c>
      <c r="AW50" s="289">
        <f>IF(OR($C111&gt;AW$7,$C111+$E111-2&lt;AW$7),0,($D111-SUM($F111:AV111)-SUM($F50:AV50))*SAP_Leadsheet!$E$53)</f>
        <v>0</v>
      </c>
      <c r="AX50" s="289">
        <f>IF(OR($C111&gt;AX$7,$C111+$E111-2&lt;AX$7),0,($D111-SUM($F111:AW111)-SUM($F50:AW50))*SAP_Leadsheet!$E$53)</f>
        <v>0</v>
      </c>
      <c r="AY50" s="289">
        <f>IF(OR($C111&gt;AY$7,$C111+$E111-2&lt;AY$7),0,($D111-SUM($F111:AX111)-SUM($F50:AX50))*SAP_Leadsheet!$E$53)</f>
        <v>0</v>
      </c>
      <c r="AZ50" s="289">
        <f>IF(OR($C111&gt;AZ$7,$C111+$E111-2&lt;AZ$7),0,($D111-SUM($F111:AY111)-SUM($F50:AY50))*SAP_Leadsheet!$E$53)</f>
        <v>0</v>
      </c>
      <c r="BA50" s="289">
        <f>IF(OR($C111&gt;BA$7,$C111+$E111-2&lt;BA$7),0,($D111-SUM($F111:AZ111)-SUM($F50:AZ50))*SAP_Leadsheet!$E$53)</f>
        <v>0</v>
      </c>
      <c r="BB50" s="289">
        <f>IF(OR($C111&gt;BB$7,$C111+$E111-2&lt;BB$7),0,($D111-SUM($F111:BA111)-SUM($F50:BA50))*SAP_Leadsheet!$E$53)</f>
        <v>0</v>
      </c>
      <c r="BC50" s="289">
        <f>IF(OR($C111&gt;BC$7,$C111+$E111-2&lt;BC$7),0,($D111-SUM($F111:BB111)-SUM($F50:BB50))*SAP_Leadsheet!$E$53)</f>
        <v>0</v>
      </c>
      <c r="BD50" s="289">
        <f>IF(OR($C111&gt;BD$7,$C111+$E111-2&lt;BD$7),0,($D111-SUM($F111:BC111)-SUM($F50:BC50))*SAP_Leadsheet!$E$53)</f>
        <v>0</v>
      </c>
      <c r="BE50" s="289">
        <f>IF(OR($C111&gt;BE$7,$C111+$E111-2&lt;BE$7),0,($D111-SUM($F111:BD111)-SUM($F50:BD50))*SAP_Leadsheet!$E$53)</f>
        <v>0</v>
      </c>
      <c r="BF50" s="289">
        <f>IF(OR($C111&gt;BF$7,$C111+$E111-2&lt;BF$7),0,($D111-SUM($F111:BE111)-SUM($F50:BE50))*SAP_Leadsheet!$E$53)</f>
        <v>0</v>
      </c>
      <c r="BG50" s="289">
        <f>IF(OR($C111&gt;BG$7,$C111+$E111-2&lt;BG$7),0,($D111-SUM($F111:BF111)-SUM($F50:BF50))*SAP_Leadsheet!$E$53)</f>
        <v>0</v>
      </c>
      <c r="BH50" s="289">
        <f>IF(OR($C111&gt;BH$7,$C111+$E111-2&lt;BH$7),0,($D111-SUM($F111:BG111)-SUM($F50:BG50))*SAP_Leadsheet!$E$53)</f>
        <v>0</v>
      </c>
      <c r="BI50" s="289">
        <f>IF(OR($C111&gt;BI$7,$C111+$E111-2&lt;BI$7),0,($D111-SUM($F111:BH111)-SUM($F50:BH50))*SAP_Leadsheet!$E$53)</f>
        <v>0</v>
      </c>
      <c r="BJ50" s="289">
        <f>IF(OR($C111&gt;BJ$7,$C111+$E111-2&lt;BJ$7),0,($D111-SUM($F111:BI111)-SUM($F50:BI50))*SAP_Leadsheet!$E$53)</f>
        <v>0</v>
      </c>
      <c r="BK50" s="289">
        <f>IF(OR($C111&gt;BK$7,$C111+$E111-2&lt;BK$7),0,($D111-SUM($F111:BJ111)-SUM($F50:BJ50))*SAP_Leadsheet!$E$53)</f>
        <v>0</v>
      </c>
      <c r="BL50" s="289">
        <f>IF(OR($C111&gt;BL$7,$C111+$E111-2&lt;BL$7),0,($D111-SUM($F111:BK111)-SUM($F50:BK50))*SAP_Leadsheet!$E$53)</f>
        <v>0</v>
      </c>
      <c r="BM50" s="289">
        <f>IF(OR($C111&gt;BM$7,$C111+$E111-2&lt;BM$7),0,($D111-SUM($F111:BL111)-SUM($F50:BL50))*SAP_Leadsheet!$E$53)</f>
        <v>0</v>
      </c>
      <c r="BN50" s="289">
        <f>IF(OR($C111&gt;BN$7,$C111+$E111-2&lt;BN$7),0,($D111-SUM($F111:BM111)-SUM($F50:BM50))*SAP_Leadsheet!$E$53)</f>
        <v>0</v>
      </c>
      <c r="BO50" s="198"/>
      <c r="BP50" s="198"/>
      <c r="BQ50" s="198"/>
      <c r="BR50" s="198"/>
      <c r="BS50" s="198"/>
      <c r="BT50" s="198"/>
      <c r="BU50" s="198"/>
      <c r="BV50" s="198"/>
      <c r="BW50" s="198"/>
      <c r="BX50" s="198"/>
      <c r="BY50" s="198"/>
      <c r="BZ50" s="198"/>
      <c r="CA50" s="198"/>
      <c r="CB50" s="198"/>
      <c r="CC50" s="198"/>
      <c r="CD50" s="198"/>
      <c r="CE50" s="198"/>
      <c r="CF50" s="198"/>
      <c r="CG50" s="198"/>
      <c r="CH50" s="198"/>
      <c r="CI50" s="198"/>
      <c r="CJ50" s="198"/>
      <c r="CK50" s="198"/>
      <c r="CL50" s="198"/>
    </row>
    <row r="51" spans="1:90" hidden="1" outlineLevel="1" x14ac:dyDescent="0.15">
      <c r="A51" s="89"/>
      <c r="B51" s="23"/>
      <c r="C51" s="26">
        <v>15</v>
      </c>
      <c r="D51" s="300"/>
      <c r="G51" s="289">
        <f>IF(OR($C112&gt;G$7,$C112+$E112-2&lt;G$7),0,($D112-SUM($F112:F112)-SUM($F51:F51))*SAP_Leadsheet!$E$53)</f>
        <v>0</v>
      </c>
      <c r="H51" s="289">
        <f>IF(OR($C112&gt;H$7,$C112+$E112-2&lt;H$7),0,($D112-SUM($F112:G112)-SUM($F51:G51))*SAP_Leadsheet!$E$53)</f>
        <v>0</v>
      </c>
      <c r="I51" s="289">
        <f>IF(OR($C112&gt;I$7,$C112+$E112-2&lt;I$7),0,($D112-SUM($F112:H112)-SUM($F51:H51))*SAP_Leadsheet!$E$53)</f>
        <v>0</v>
      </c>
      <c r="J51" s="289">
        <f>IF(OR($C112&gt;J$7,$C112+$E112-2&lt;J$7),0,($D112-SUM($F112:I112)-SUM($F51:I51))*SAP_Leadsheet!$E$53)</f>
        <v>0</v>
      </c>
      <c r="K51" s="289">
        <f>IF(OR($C112&gt;K$7,$C112+$E112-2&lt;K$7),0,($D112-SUM($F112:J112)-SUM($F51:J51))*SAP_Leadsheet!$E$53)</f>
        <v>0</v>
      </c>
      <c r="L51" s="289">
        <f>IF(OR($C112&gt;L$7,$C112+$E112-2&lt;L$7),0,($D112-SUM($F112:K112)-SUM($F51:K51))*SAP_Leadsheet!$E$53)</f>
        <v>0</v>
      </c>
      <c r="M51" s="289">
        <f>IF(OR($C112&gt;M$7,$C112+$E112-2&lt;M$7),0,($D112-SUM($F112:L112)-SUM($F51:L51))*SAP_Leadsheet!$E$53)</f>
        <v>0</v>
      </c>
      <c r="N51" s="289">
        <f>IF(OR($C112&gt;N$7,$C112+$E112-2&lt;N$7),0,($D112-SUM($F112:M112)-SUM($F51:M51))*SAP_Leadsheet!$E$53)</f>
        <v>0</v>
      </c>
      <c r="O51" s="289">
        <f>IF(OR($C112&gt;O$7,$C112+$E112-2&lt;O$7),0,($D112-SUM($F112:N112)-SUM($F51:N51))*SAP_Leadsheet!$E$53)</f>
        <v>0</v>
      </c>
      <c r="P51" s="289">
        <f>IF(OR($C112&gt;P$7,$C112+$E112-2&lt;P$7),0,($D112-SUM($F112:O112)-SUM($F51:O51))*SAP_Leadsheet!$E$53)</f>
        <v>0</v>
      </c>
      <c r="Q51" s="289">
        <f>IF(OR($C112&gt;Q$7,$C112+$E112-2&lt;Q$7),0,($D112-SUM($F112:P112)-SUM($F51:P51))*SAP_Leadsheet!$E$53)</f>
        <v>0</v>
      </c>
      <c r="R51" s="289">
        <f>IF(OR($C112&gt;R$7,$C112+$E112-2&lt;R$7),0,($D112-SUM($F112:Q112)-SUM($F51:Q51))*SAP_Leadsheet!$E$53)</f>
        <v>0</v>
      </c>
      <c r="S51" s="289">
        <f>IF(OR($C112&gt;S$7,$C112+$E112-2&lt;S$7),0,($D112-SUM($F112:R112)-SUM($F51:R51))*SAP_Leadsheet!$E$53)</f>
        <v>0</v>
      </c>
      <c r="T51" s="289">
        <f>IF(OR($C112&gt;T$7,$C112+$E112-2&lt;T$7),0,($D112-SUM($F112:S112)-SUM($F51:S51))*SAP_Leadsheet!$E$53)</f>
        <v>0</v>
      </c>
      <c r="U51" s="289">
        <f ca="1">IF(OR($C112&gt;U$7,$C112+$E112-2&lt;U$7),0,($D112-SUM($F112:T112)-SUM($F51:T51))*SAP_Leadsheet!$E$53)</f>
        <v>0</v>
      </c>
      <c r="V51" s="289">
        <f ca="1">IF(OR($C112&gt;V$7,$C112+$E112-2&lt;V$7),0,($D112-SUM($F112:U112)-SUM($F51:U51))*SAP_Leadsheet!$E$53)</f>
        <v>0</v>
      </c>
      <c r="W51" s="289">
        <f>IF(OR($C112&gt;W$7,$C112+$E112-2&lt;W$7),0,($D112-SUM($F112:V112)-SUM($F51:V51))*SAP_Leadsheet!$E$53)</f>
        <v>0</v>
      </c>
      <c r="X51" s="289">
        <f>IF(OR($C112&gt;X$7,$C112+$E112-2&lt;X$7),0,($D112-SUM($F112:W112)-SUM($F51:W51))*SAP_Leadsheet!$E$53)</f>
        <v>0</v>
      </c>
      <c r="Y51" s="289">
        <f>IF(OR($C112&gt;Y$7,$C112+$E112-2&lt;Y$7),0,($D112-SUM($F112:X112)-SUM($F51:X51))*SAP_Leadsheet!$E$53)</f>
        <v>0</v>
      </c>
      <c r="Z51" s="289">
        <f>IF(OR($C112&gt;Z$7,$C112+$E112-2&lt;Z$7),0,($D112-SUM($F112:Y112)-SUM($F51:Y51))*SAP_Leadsheet!$E$53)</f>
        <v>0</v>
      </c>
      <c r="AA51" s="289">
        <f>IF(OR($C112&gt;AA$7,$C112+$E112-2&lt;AA$7),0,($D112-SUM($F112:Z112)-SUM($F51:Z51))*SAP_Leadsheet!$E$53)</f>
        <v>0</v>
      </c>
      <c r="AB51" s="289">
        <f>IF(OR($C112&gt;AB$7,$C112+$E112-2&lt;AB$7),0,($D112-SUM($F112:AA112)-SUM($F51:AA51))*SAP_Leadsheet!$E$53)</f>
        <v>0</v>
      </c>
      <c r="AC51" s="289">
        <f>IF(OR($C112&gt;AC$7,$C112+$E112-2&lt;AC$7),0,($D112-SUM($F112:AB112)-SUM($F51:AB51))*SAP_Leadsheet!$E$53)</f>
        <v>0</v>
      </c>
      <c r="AD51" s="289">
        <f>IF(OR($C112&gt;AD$7,$C112+$E112-2&lt;AD$7),0,($D112-SUM($F112:AC112)-SUM($F51:AC51))*SAP_Leadsheet!$E$53)</f>
        <v>0</v>
      </c>
      <c r="AE51" s="289">
        <f>IF(OR($C112&gt;AE$7,$C112+$E112-2&lt;AE$7),0,($D112-SUM($F112:AD112)-SUM($F51:AD51))*SAP_Leadsheet!$E$53)</f>
        <v>0</v>
      </c>
      <c r="AF51" s="289">
        <f>IF(OR($C112&gt;AF$7,$C112+$E112-2&lt;AF$7),0,($D112-SUM($F112:AE112)-SUM($F51:AE51))*SAP_Leadsheet!$E$53)</f>
        <v>0</v>
      </c>
      <c r="AG51" s="289">
        <f>IF(OR($C112&gt;AG$7,$C112+$E112-2&lt;AG$7),0,($D112-SUM($F112:AF112)-SUM($F51:AF51))*SAP_Leadsheet!$E$53)</f>
        <v>0</v>
      </c>
      <c r="AH51" s="289">
        <f>IF(OR($C112&gt;AH$7,$C112+$E112-2&lt;AH$7),0,($D112-SUM($F112:AG112)-SUM($F51:AG51))*SAP_Leadsheet!$E$53)</f>
        <v>0</v>
      </c>
      <c r="AI51" s="289">
        <f>IF(OR($C112&gt;AI$7,$C112+$E112-2&lt;AI$7),0,($D112-SUM($F112:AH112)-SUM($F51:AH51))*SAP_Leadsheet!$E$53)</f>
        <v>0</v>
      </c>
      <c r="AJ51" s="289">
        <f>IF(OR($C112&gt;AJ$7,$C112+$E112-2&lt;AJ$7),0,($D112-SUM($F112:AI112)-SUM($F51:AI51))*SAP_Leadsheet!$E$53)</f>
        <v>0</v>
      </c>
      <c r="AK51" s="289">
        <f>IF(OR($C112&gt;AK$7,$C112+$E112-2&lt;AK$7),0,($D112-SUM($F112:AJ112)-SUM($F51:AJ51))*SAP_Leadsheet!$E$53)</f>
        <v>0</v>
      </c>
      <c r="AL51" s="289">
        <f>IF(OR($C112&gt;AL$7,$C112+$E112-2&lt;AL$7),0,($D112-SUM($F112:AK112)-SUM($F51:AK51))*SAP_Leadsheet!$E$53)</f>
        <v>0</v>
      </c>
      <c r="AM51" s="289">
        <f>IF(OR($C112&gt;AM$7,$C112+$E112-2&lt;AM$7),0,($D112-SUM($F112:AL112)-SUM($F51:AL51))*SAP_Leadsheet!$E$53)</f>
        <v>0</v>
      </c>
      <c r="AN51" s="289">
        <f>IF(OR($C112&gt;AN$7,$C112+$E112-2&lt;AN$7),0,($D112-SUM($F112:AM112)-SUM($F51:AM51))*SAP_Leadsheet!$E$53)</f>
        <v>0</v>
      </c>
      <c r="AO51" s="289">
        <f>IF(OR($C112&gt;AO$7,$C112+$E112-2&lt;AO$7),0,($D112-SUM($F112:AN112)-SUM($F51:AN51))*SAP_Leadsheet!$E$53)</f>
        <v>0</v>
      </c>
      <c r="AP51" s="289">
        <f>IF(OR($C112&gt;AP$7,$C112+$E112-2&lt;AP$7),0,($D112-SUM($F112:AO112)-SUM($F51:AO51))*SAP_Leadsheet!$E$53)</f>
        <v>0</v>
      </c>
      <c r="AQ51" s="289">
        <f>IF(OR($C112&gt;AQ$7,$C112+$E112-2&lt;AQ$7),0,($D112-SUM($F112:AP112)-SUM($F51:AP51))*SAP_Leadsheet!$E$53)</f>
        <v>0</v>
      </c>
      <c r="AR51" s="289">
        <f>IF(OR($C112&gt;AR$7,$C112+$E112-2&lt;AR$7),0,($D112-SUM($F112:AQ112)-SUM($F51:AQ51))*SAP_Leadsheet!$E$53)</f>
        <v>0</v>
      </c>
      <c r="AS51" s="289">
        <f>IF(OR($C112&gt;AS$7,$C112+$E112-2&lt;AS$7),0,($D112-SUM($F112:AR112)-SUM($F51:AR51))*SAP_Leadsheet!$E$53)</f>
        <v>0</v>
      </c>
      <c r="AT51" s="289">
        <f>IF(OR($C112&gt;AT$7,$C112+$E112-2&lt;AT$7),0,($D112-SUM($F112:AS112)-SUM($F51:AS51))*SAP_Leadsheet!$E$53)</f>
        <v>0</v>
      </c>
      <c r="AU51" s="289">
        <f>IF(OR($C112&gt;AU$7,$C112+$E112-2&lt;AU$7),0,($D112-SUM($F112:AT112)-SUM($F51:AT51))*SAP_Leadsheet!$E$53)</f>
        <v>0</v>
      </c>
      <c r="AV51" s="289">
        <f>IF(OR($C112&gt;AV$7,$C112+$E112-2&lt;AV$7),0,($D112-SUM($F112:AU112)-SUM($F51:AU51))*SAP_Leadsheet!$E$53)</f>
        <v>0</v>
      </c>
      <c r="AW51" s="289">
        <f>IF(OR($C112&gt;AW$7,$C112+$E112-2&lt;AW$7),0,($D112-SUM($F112:AV112)-SUM($F51:AV51))*SAP_Leadsheet!$E$53)</f>
        <v>0</v>
      </c>
      <c r="AX51" s="289">
        <f>IF(OR($C112&gt;AX$7,$C112+$E112-2&lt;AX$7),0,($D112-SUM($F112:AW112)-SUM($F51:AW51))*SAP_Leadsheet!$E$53)</f>
        <v>0</v>
      </c>
      <c r="AY51" s="289">
        <f>IF(OR($C112&gt;AY$7,$C112+$E112-2&lt;AY$7),0,($D112-SUM($F112:AX112)-SUM($F51:AX51))*SAP_Leadsheet!$E$53)</f>
        <v>0</v>
      </c>
      <c r="AZ51" s="289">
        <f>IF(OR($C112&gt;AZ$7,$C112+$E112-2&lt;AZ$7),0,($D112-SUM($F112:AY112)-SUM($F51:AY51))*SAP_Leadsheet!$E$53)</f>
        <v>0</v>
      </c>
      <c r="BA51" s="289">
        <f>IF(OR($C112&gt;BA$7,$C112+$E112-2&lt;BA$7),0,($D112-SUM($F112:AZ112)-SUM($F51:AZ51))*SAP_Leadsheet!$E$53)</f>
        <v>0</v>
      </c>
      <c r="BB51" s="289">
        <f>IF(OR($C112&gt;BB$7,$C112+$E112-2&lt;BB$7),0,($D112-SUM($F112:BA112)-SUM($F51:BA51))*SAP_Leadsheet!$E$53)</f>
        <v>0</v>
      </c>
      <c r="BC51" s="289">
        <f>IF(OR($C112&gt;BC$7,$C112+$E112-2&lt;BC$7),0,($D112-SUM($F112:BB112)-SUM($F51:BB51))*SAP_Leadsheet!$E$53)</f>
        <v>0</v>
      </c>
      <c r="BD51" s="289">
        <f>IF(OR($C112&gt;BD$7,$C112+$E112-2&lt;BD$7),0,($D112-SUM($F112:BC112)-SUM($F51:BC51))*SAP_Leadsheet!$E$53)</f>
        <v>0</v>
      </c>
      <c r="BE51" s="289">
        <f>IF(OR($C112&gt;BE$7,$C112+$E112-2&lt;BE$7),0,($D112-SUM($F112:BD112)-SUM($F51:BD51))*SAP_Leadsheet!$E$53)</f>
        <v>0</v>
      </c>
      <c r="BF51" s="289">
        <f>IF(OR($C112&gt;BF$7,$C112+$E112-2&lt;BF$7),0,($D112-SUM($F112:BE112)-SUM($F51:BE51))*SAP_Leadsheet!$E$53)</f>
        <v>0</v>
      </c>
      <c r="BG51" s="289">
        <f>IF(OR($C112&gt;BG$7,$C112+$E112-2&lt;BG$7),0,($D112-SUM($F112:BF112)-SUM($F51:BF51))*SAP_Leadsheet!$E$53)</f>
        <v>0</v>
      </c>
      <c r="BH51" s="289">
        <f>IF(OR($C112&gt;BH$7,$C112+$E112-2&lt;BH$7),0,($D112-SUM($F112:BG112)-SUM($F51:BG51))*SAP_Leadsheet!$E$53)</f>
        <v>0</v>
      </c>
      <c r="BI51" s="289">
        <f>IF(OR($C112&gt;BI$7,$C112+$E112-2&lt;BI$7),0,($D112-SUM($F112:BH112)-SUM($F51:BH51))*SAP_Leadsheet!$E$53)</f>
        <v>0</v>
      </c>
      <c r="BJ51" s="289">
        <f>IF(OR($C112&gt;BJ$7,$C112+$E112-2&lt;BJ$7),0,($D112-SUM($F112:BI112)-SUM($F51:BI51))*SAP_Leadsheet!$E$53)</f>
        <v>0</v>
      </c>
      <c r="BK51" s="289">
        <f>IF(OR($C112&gt;BK$7,$C112+$E112-2&lt;BK$7),0,($D112-SUM($F112:BJ112)-SUM($F51:BJ51))*SAP_Leadsheet!$E$53)</f>
        <v>0</v>
      </c>
      <c r="BL51" s="289">
        <f>IF(OR($C112&gt;BL$7,$C112+$E112-2&lt;BL$7),0,($D112-SUM($F112:BK112)-SUM($F51:BK51))*SAP_Leadsheet!$E$53)</f>
        <v>0</v>
      </c>
      <c r="BM51" s="289">
        <f>IF(OR($C112&gt;BM$7,$C112+$E112-2&lt;BM$7),0,($D112-SUM($F112:BL112)-SUM($F51:BL51))*SAP_Leadsheet!$E$53)</f>
        <v>0</v>
      </c>
      <c r="BN51" s="289">
        <f>IF(OR($C112&gt;BN$7,$C112+$E112-2&lt;BN$7),0,($D112-SUM($F112:BM112)-SUM($F51:BM51))*SAP_Leadsheet!$E$53)</f>
        <v>0</v>
      </c>
      <c r="BO51" s="198"/>
      <c r="BP51" s="198"/>
      <c r="BQ51" s="198"/>
      <c r="BR51" s="198"/>
      <c r="BS51" s="198"/>
      <c r="BT51" s="198"/>
      <c r="BU51" s="198"/>
      <c r="BV51" s="198"/>
      <c r="BW51" s="198"/>
      <c r="BX51" s="198"/>
      <c r="BY51" s="198"/>
      <c r="BZ51" s="198"/>
      <c r="CA51" s="198"/>
      <c r="CB51" s="198"/>
      <c r="CC51" s="198"/>
      <c r="CD51" s="198"/>
      <c r="CE51" s="198"/>
      <c r="CF51" s="198"/>
      <c r="CG51" s="198"/>
      <c r="CH51" s="198"/>
      <c r="CI51" s="198"/>
      <c r="CJ51" s="198"/>
      <c r="CK51" s="198"/>
      <c r="CL51" s="198"/>
    </row>
    <row r="52" spans="1:90" hidden="1" outlineLevel="1" x14ac:dyDescent="0.15">
      <c r="A52" s="89"/>
      <c r="B52" s="23"/>
      <c r="C52" s="26">
        <v>16</v>
      </c>
      <c r="D52" s="300"/>
      <c r="G52" s="289">
        <f>IF(OR($C113&gt;G$7,$C113+$E113-2&lt;G$7),0,($D113-SUM($F113:F113)-SUM($F52:F52))*SAP_Leadsheet!$E$53)</f>
        <v>0</v>
      </c>
      <c r="H52" s="289">
        <f>IF(OR($C113&gt;H$7,$C113+$E113-2&lt;H$7),0,($D113-SUM($F113:G113)-SUM($F52:G52))*SAP_Leadsheet!$E$53)</f>
        <v>0</v>
      </c>
      <c r="I52" s="289">
        <f>IF(OR($C113&gt;I$7,$C113+$E113-2&lt;I$7),0,($D113-SUM($F113:H113)-SUM($F52:H52))*SAP_Leadsheet!$E$53)</f>
        <v>0</v>
      </c>
      <c r="J52" s="289">
        <f>IF(OR($C113&gt;J$7,$C113+$E113-2&lt;J$7),0,($D113-SUM($F113:I113)-SUM($F52:I52))*SAP_Leadsheet!$E$53)</f>
        <v>0</v>
      </c>
      <c r="K52" s="289">
        <f>IF(OR($C113&gt;K$7,$C113+$E113-2&lt;K$7),0,($D113-SUM($F113:J113)-SUM($F52:J52))*SAP_Leadsheet!$E$53)</f>
        <v>0</v>
      </c>
      <c r="L52" s="289">
        <f>IF(OR($C113&gt;L$7,$C113+$E113-2&lt;L$7),0,($D113-SUM($F113:K113)-SUM($F52:K52))*SAP_Leadsheet!$E$53)</f>
        <v>0</v>
      </c>
      <c r="M52" s="289">
        <f>IF(OR($C113&gt;M$7,$C113+$E113-2&lt;M$7),0,($D113-SUM($F113:L113)-SUM($F52:L52))*SAP_Leadsheet!$E$53)</f>
        <v>0</v>
      </c>
      <c r="N52" s="289">
        <f>IF(OR($C113&gt;N$7,$C113+$E113-2&lt;N$7),0,($D113-SUM($F113:M113)-SUM($F52:M52))*SAP_Leadsheet!$E$53)</f>
        <v>0</v>
      </c>
      <c r="O52" s="289">
        <f>IF(OR($C113&gt;O$7,$C113+$E113-2&lt;O$7),0,($D113-SUM($F113:N113)-SUM($F52:N52))*SAP_Leadsheet!$E$53)</f>
        <v>0</v>
      </c>
      <c r="P52" s="289">
        <f>IF(OR($C113&gt;P$7,$C113+$E113-2&lt;P$7),0,($D113-SUM($F113:O113)-SUM($F52:O52))*SAP_Leadsheet!$E$53)</f>
        <v>0</v>
      </c>
      <c r="Q52" s="289">
        <f>IF(OR($C113&gt;Q$7,$C113+$E113-2&lt;Q$7),0,($D113-SUM($F113:P113)-SUM($F52:P52))*SAP_Leadsheet!$E$53)</f>
        <v>0</v>
      </c>
      <c r="R52" s="289">
        <f>IF(OR($C113&gt;R$7,$C113+$E113-2&lt;R$7),0,($D113-SUM($F113:Q113)-SUM($F52:Q52))*SAP_Leadsheet!$E$53)</f>
        <v>0</v>
      </c>
      <c r="S52" s="289">
        <f>IF(OR($C113&gt;S$7,$C113+$E113-2&lt;S$7),0,($D113-SUM($F113:R113)-SUM($F52:R52))*SAP_Leadsheet!$E$53)</f>
        <v>0</v>
      </c>
      <c r="T52" s="289">
        <f>IF(OR($C113&gt;T$7,$C113+$E113-2&lt;T$7),0,($D113-SUM($F113:S113)-SUM($F52:S52))*SAP_Leadsheet!$E$53)</f>
        <v>0</v>
      </c>
      <c r="U52" s="289">
        <f>IF(OR($C113&gt;U$7,$C113+$E113-2&lt;U$7),0,($D113-SUM($F113:T113)-SUM($F52:T52))*SAP_Leadsheet!$E$53)</f>
        <v>0</v>
      </c>
      <c r="V52" s="289">
        <f ca="1">IF(OR($C113&gt;V$7,$C113+$E113-2&lt;V$7),0,($D113-SUM($F113:U113)-SUM($F52:U52))*SAP_Leadsheet!$E$53)</f>
        <v>0</v>
      </c>
      <c r="W52" s="289">
        <f ca="1">IF(OR($C113&gt;W$7,$C113+$E113-2&lt;W$7),0,($D113-SUM($F113:V113)-SUM($F52:V52))*SAP_Leadsheet!$E$53)</f>
        <v>0</v>
      </c>
      <c r="X52" s="289">
        <f>IF(OR($C113&gt;X$7,$C113+$E113-2&lt;X$7),0,($D113-SUM($F113:W113)-SUM($F52:W52))*SAP_Leadsheet!$E$53)</f>
        <v>0</v>
      </c>
      <c r="Y52" s="289">
        <f>IF(OR($C113&gt;Y$7,$C113+$E113-2&lt;Y$7),0,($D113-SUM($F113:X113)-SUM($F52:X52))*SAP_Leadsheet!$E$53)</f>
        <v>0</v>
      </c>
      <c r="Z52" s="289">
        <f>IF(OR($C113&gt;Z$7,$C113+$E113-2&lt;Z$7),0,($D113-SUM($F113:Y113)-SUM($F52:Y52))*SAP_Leadsheet!$E$53)</f>
        <v>0</v>
      </c>
      <c r="AA52" s="289">
        <f>IF(OR($C113&gt;AA$7,$C113+$E113-2&lt;AA$7),0,($D113-SUM($F113:Z113)-SUM($F52:Z52))*SAP_Leadsheet!$E$53)</f>
        <v>0</v>
      </c>
      <c r="AB52" s="289">
        <f>IF(OR($C113&gt;AB$7,$C113+$E113-2&lt;AB$7),0,($D113-SUM($F113:AA113)-SUM($F52:AA52))*SAP_Leadsheet!$E$53)</f>
        <v>0</v>
      </c>
      <c r="AC52" s="289">
        <f>IF(OR($C113&gt;AC$7,$C113+$E113-2&lt;AC$7),0,($D113-SUM($F113:AB113)-SUM($F52:AB52))*SAP_Leadsheet!$E$53)</f>
        <v>0</v>
      </c>
      <c r="AD52" s="289">
        <f>IF(OR($C113&gt;AD$7,$C113+$E113-2&lt;AD$7),0,($D113-SUM($F113:AC113)-SUM($F52:AC52))*SAP_Leadsheet!$E$53)</f>
        <v>0</v>
      </c>
      <c r="AE52" s="289">
        <f>IF(OR($C113&gt;AE$7,$C113+$E113-2&lt;AE$7),0,($D113-SUM($F113:AD113)-SUM($F52:AD52))*SAP_Leadsheet!$E$53)</f>
        <v>0</v>
      </c>
      <c r="AF52" s="289">
        <f>IF(OR($C113&gt;AF$7,$C113+$E113-2&lt;AF$7),0,($D113-SUM($F113:AE113)-SUM($F52:AE52))*SAP_Leadsheet!$E$53)</f>
        <v>0</v>
      </c>
      <c r="AG52" s="289">
        <f>IF(OR($C113&gt;AG$7,$C113+$E113-2&lt;AG$7),0,($D113-SUM($F113:AF113)-SUM($F52:AF52))*SAP_Leadsheet!$E$53)</f>
        <v>0</v>
      </c>
      <c r="AH52" s="289">
        <f>IF(OR($C113&gt;AH$7,$C113+$E113-2&lt;AH$7),0,($D113-SUM($F113:AG113)-SUM($F52:AG52))*SAP_Leadsheet!$E$53)</f>
        <v>0</v>
      </c>
      <c r="AI52" s="289">
        <f>IF(OR($C113&gt;AI$7,$C113+$E113-2&lt;AI$7),0,($D113-SUM($F113:AH113)-SUM($F52:AH52))*SAP_Leadsheet!$E$53)</f>
        <v>0</v>
      </c>
      <c r="AJ52" s="289">
        <f>IF(OR($C113&gt;AJ$7,$C113+$E113-2&lt;AJ$7),0,($D113-SUM($F113:AI113)-SUM($F52:AI52))*SAP_Leadsheet!$E$53)</f>
        <v>0</v>
      </c>
      <c r="AK52" s="289">
        <f>IF(OR($C113&gt;AK$7,$C113+$E113-2&lt;AK$7),0,($D113-SUM($F113:AJ113)-SUM($F52:AJ52))*SAP_Leadsheet!$E$53)</f>
        <v>0</v>
      </c>
      <c r="AL52" s="289">
        <f>IF(OR($C113&gt;AL$7,$C113+$E113-2&lt;AL$7),0,($D113-SUM($F113:AK113)-SUM($F52:AK52))*SAP_Leadsheet!$E$53)</f>
        <v>0</v>
      </c>
      <c r="AM52" s="289">
        <f>IF(OR($C113&gt;AM$7,$C113+$E113-2&lt;AM$7),0,($D113-SUM($F113:AL113)-SUM($F52:AL52))*SAP_Leadsheet!$E$53)</f>
        <v>0</v>
      </c>
      <c r="AN52" s="289">
        <f>IF(OR($C113&gt;AN$7,$C113+$E113-2&lt;AN$7),0,($D113-SUM($F113:AM113)-SUM($F52:AM52))*SAP_Leadsheet!$E$53)</f>
        <v>0</v>
      </c>
      <c r="AO52" s="289">
        <f>IF(OR($C113&gt;AO$7,$C113+$E113-2&lt;AO$7),0,($D113-SUM($F113:AN113)-SUM($F52:AN52))*SAP_Leadsheet!$E$53)</f>
        <v>0</v>
      </c>
      <c r="AP52" s="289">
        <f>IF(OR($C113&gt;AP$7,$C113+$E113-2&lt;AP$7),0,($D113-SUM($F113:AO113)-SUM($F52:AO52))*SAP_Leadsheet!$E$53)</f>
        <v>0</v>
      </c>
      <c r="AQ52" s="289">
        <f>IF(OR($C113&gt;AQ$7,$C113+$E113-2&lt;AQ$7),0,($D113-SUM($F113:AP113)-SUM($F52:AP52))*SAP_Leadsheet!$E$53)</f>
        <v>0</v>
      </c>
      <c r="AR52" s="289">
        <f>IF(OR($C113&gt;AR$7,$C113+$E113-2&lt;AR$7),0,($D113-SUM($F113:AQ113)-SUM($F52:AQ52))*SAP_Leadsheet!$E$53)</f>
        <v>0</v>
      </c>
      <c r="AS52" s="289">
        <f>IF(OR($C113&gt;AS$7,$C113+$E113-2&lt;AS$7),0,($D113-SUM($F113:AR113)-SUM($F52:AR52))*SAP_Leadsheet!$E$53)</f>
        <v>0</v>
      </c>
      <c r="AT52" s="289">
        <f>IF(OR($C113&gt;AT$7,$C113+$E113-2&lt;AT$7),0,($D113-SUM($F113:AS113)-SUM($F52:AS52))*SAP_Leadsheet!$E$53)</f>
        <v>0</v>
      </c>
      <c r="AU52" s="289">
        <f>IF(OR($C113&gt;AU$7,$C113+$E113-2&lt;AU$7),0,($D113-SUM($F113:AT113)-SUM($F52:AT52))*SAP_Leadsheet!$E$53)</f>
        <v>0</v>
      </c>
      <c r="AV52" s="289">
        <f>IF(OR($C113&gt;AV$7,$C113+$E113-2&lt;AV$7),0,($D113-SUM($F113:AU113)-SUM($F52:AU52))*SAP_Leadsheet!$E$53)</f>
        <v>0</v>
      </c>
      <c r="AW52" s="289">
        <f>IF(OR($C113&gt;AW$7,$C113+$E113-2&lt;AW$7),0,($D113-SUM($F113:AV113)-SUM($F52:AV52))*SAP_Leadsheet!$E$53)</f>
        <v>0</v>
      </c>
      <c r="AX52" s="289">
        <f>IF(OR($C113&gt;AX$7,$C113+$E113-2&lt;AX$7),0,($D113-SUM($F113:AW113)-SUM($F52:AW52))*SAP_Leadsheet!$E$53)</f>
        <v>0</v>
      </c>
      <c r="AY52" s="289">
        <f>IF(OR($C113&gt;AY$7,$C113+$E113-2&lt;AY$7),0,($D113-SUM($F113:AX113)-SUM($F52:AX52))*SAP_Leadsheet!$E$53)</f>
        <v>0</v>
      </c>
      <c r="AZ52" s="289">
        <f>IF(OR($C113&gt;AZ$7,$C113+$E113-2&lt;AZ$7),0,($D113-SUM($F113:AY113)-SUM($F52:AY52))*SAP_Leadsheet!$E$53)</f>
        <v>0</v>
      </c>
      <c r="BA52" s="289">
        <f>IF(OR($C113&gt;BA$7,$C113+$E113-2&lt;BA$7),0,($D113-SUM($F113:AZ113)-SUM($F52:AZ52))*SAP_Leadsheet!$E$53)</f>
        <v>0</v>
      </c>
      <c r="BB52" s="289">
        <f>IF(OR($C113&gt;BB$7,$C113+$E113-2&lt;BB$7),0,($D113-SUM($F113:BA113)-SUM($F52:BA52))*SAP_Leadsheet!$E$53)</f>
        <v>0</v>
      </c>
      <c r="BC52" s="289">
        <f>IF(OR($C113&gt;BC$7,$C113+$E113-2&lt;BC$7),0,($D113-SUM($F113:BB113)-SUM($F52:BB52))*SAP_Leadsheet!$E$53)</f>
        <v>0</v>
      </c>
      <c r="BD52" s="289">
        <f>IF(OR($C113&gt;BD$7,$C113+$E113-2&lt;BD$7),0,($D113-SUM($F113:BC113)-SUM($F52:BC52))*SAP_Leadsheet!$E$53)</f>
        <v>0</v>
      </c>
      <c r="BE52" s="289">
        <f>IF(OR($C113&gt;BE$7,$C113+$E113-2&lt;BE$7),0,($D113-SUM($F113:BD113)-SUM($F52:BD52))*SAP_Leadsheet!$E$53)</f>
        <v>0</v>
      </c>
      <c r="BF52" s="289">
        <f>IF(OR($C113&gt;BF$7,$C113+$E113-2&lt;BF$7),0,($D113-SUM($F113:BE113)-SUM($F52:BE52))*SAP_Leadsheet!$E$53)</f>
        <v>0</v>
      </c>
      <c r="BG52" s="289">
        <f>IF(OR($C113&gt;BG$7,$C113+$E113-2&lt;BG$7),0,($D113-SUM($F113:BF113)-SUM($F52:BF52))*SAP_Leadsheet!$E$53)</f>
        <v>0</v>
      </c>
      <c r="BH52" s="289">
        <f>IF(OR($C113&gt;BH$7,$C113+$E113-2&lt;BH$7),0,($D113-SUM($F113:BG113)-SUM($F52:BG52))*SAP_Leadsheet!$E$53)</f>
        <v>0</v>
      </c>
      <c r="BI52" s="289">
        <f>IF(OR($C113&gt;BI$7,$C113+$E113-2&lt;BI$7),0,($D113-SUM($F113:BH113)-SUM($F52:BH52))*SAP_Leadsheet!$E$53)</f>
        <v>0</v>
      </c>
      <c r="BJ52" s="289">
        <f>IF(OR($C113&gt;BJ$7,$C113+$E113-2&lt;BJ$7),0,($D113-SUM($F113:BI113)-SUM($F52:BI52))*SAP_Leadsheet!$E$53)</f>
        <v>0</v>
      </c>
      <c r="BK52" s="289">
        <f>IF(OR($C113&gt;BK$7,$C113+$E113-2&lt;BK$7),0,($D113-SUM($F113:BJ113)-SUM($F52:BJ52))*SAP_Leadsheet!$E$53)</f>
        <v>0</v>
      </c>
      <c r="BL52" s="289">
        <f>IF(OR($C113&gt;BL$7,$C113+$E113-2&lt;BL$7),0,($D113-SUM($F113:BK113)-SUM($F52:BK52))*SAP_Leadsheet!$E$53)</f>
        <v>0</v>
      </c>
      <c r="BM52" s="289">
        <f>IF(OR($C113&gt;BM$7,$C113+$E113-2&lt;BM$7),0,($D113-SUM($F113:BL113)-SUM($F52:BL52))*SAP_Leadsheet!$E$53)</f>
        <v>0</v>
      </c>
      <c r="BN52" s="289">
        <f>IF(OR($C113&gt;BN$7,$C113+$E113-2&lt;BN$7),0,($D113-SUM($F113:BM113)-SUM($F52:BM52))*SAP_Leadsheet!$E$53)</f>
        <v>0</v>
      </c>
      <c r="BO52" s="198"/>
      <c r="BP52" s="198"/>
      <c r="BQ52" s="198"/>
      <c r="BR52" s="198"/>
      <c r="BS52" s="198"/>
      <c r="BT52" s="198"/>
      <c r="BU52" s="198"/>
      <c r="BV52" s="198"/>
      <c r="BW52" s="198"/>
      <c r="BX52" s="198"/>
      <c r="BY52" s="198"/>
      <c r="BZ52" s="198"/>
      <c r="CA52" s="198"/>
      <c r="CB52" s="198"/>
      <c r="CC52" s="198"/>
      <c r="CD52" s="198"/>
      <c r="CE52" s="198"/>
      <c r="CF52" s="198"/>
      <c r="CG52" s="198"/>
      <c r="CH52" s="198"/>
      <c r="CI52" s="198"/>
      <c r="CJ52" s="198"/>
      <c r="CK52" s="198"/>
      <c r="CL52" s="198"/>
    </row>
    <row r="53" spans="1:90" hidden="1" outlineLevel="1" x14ac:dyDescent="0.15">
      <c r="A53" s="89"/>
      <c r="B53" s="23"/>
      <c r="C53" s="26">
        <v>17</v>
      </c>
      <c r="D53" s="300"/>
      <c r="G53" s="289">
        <f>IF(OR($C114&gt;G$7,$C114+$E114-2&lt;G$7),0,($D114-SUM($F114:F114)-SUM($F53:F53))*SAP_Leadsheet!$E$53)</f>
        <v>0</v>
      </c>
      <c r="H53" s="289">
        <f>IF(OR($C114&gt;H$7,$C114+$E114-2&lt;H$7),0,($D114-SUM($F114:G114)-SUM($F53:G53))*SAP_Leadsheet!$E$53)</f>
        <v>0</v>
      </c>
      <c r="I53" s="289">
        <f>IF(OR($C114&gt;I$7,$C114+$E114-2&lt;I$7),0,($D114-SUM($F114:H114)-SUM($F53:H53))*SAP_Leadsheet!$E$53)</f>
        <v>0</v>
      </c>
      <c r="J53" s="289">
        <f>IF(OR($C114&gt;J$7,$C114+$E114-2&lt;J$7),0,($D114-SUM($F114:I114)-SUM($F53:I53))*SAP_Leadsheet!$E$53)</f>
        <v>0</v>
      </c>
      <c r="K53" s="289">
        <f>IF(OR($C114&gt;K$7,$C114+$E114-2&lt;K$7),0,($D114-SUM($F114:J114)-SUM($F53:J53))*SAP_Leadsheet!$E$53)</f>
        <v>0</v>
      </c>
      <c r="L53" s="289">
        <f>IF(OR($C114&gt;L$7,$C114+$E114-2&lt;L$7),0,($D114-SUM($F114:K114)-SUM($F53:K53))*SAP_Leadsheet!$E$53)</f>
        <v>0</v>
      </c>
      <c r="M53" s="289">
        <f>IF(OR($C114&gt;M$7,$C114+$E114-2&lt;M$7),0,($D114-SUM($F114:L114)-SUM($F53:L53))*SAP_Leadsheet!$E$53)</f>
        <v>0</v>
      </c>
      <c r="N53" s="289">
        <f>IF(OR($C114&gt;N$7,$C114+$E114-2&lt;N$7),0,($D114-SUM($F114:M114)-SUM($F53:M53))*SAP_Leadsheet!$E$53)</f>
        <v>0</v>
      </c>
      <c r="O53" s="289">
        <f>IF(OR($C114&gt;O$7,$C114+$E114-2&lt;O$7),0,($D114-SUM($F114:N114)-SUM($F53:N53))*SAP_Leadsheet!$E$53)</f>
        <v>0</v>
      </c>
      <c r="P53" s="289">
        <f>IF(OR($C114&gt;P$7,$C114+$E114-2&lt;P$7),0,($D114-SUM($F114:O114)-SUM($F53:O53))*SAP_Leadsheet!$E$53)</f>
        <v>0</v>
      </c>
      <c r="Q53" s="289">
        <f>IF(OR($C114&gt;Q$7,$C114+$E114-2&lt;Q$7),0,($D114-SUM($F114:P114)-SUM($F53:P53))*SAP_Leadsheet!$E$53)</f>
        <v>0</v>
      </c>
      <c r="R53" s="289">
        <f>IF(OR($C114&gt;R$7,$C114+$E114-2&lt;R$7),0,($D114-SUM($F114:Q114)-SUM($F53:Q53))*SAP_Leadsheet!$E$53)</f>
        <v>0</v>
      </c>
      <c r="S53" s="289">
        <f>IF(OR($C114&gt;S$7,$C114+$E114-2&lt;S$7),0,($D114-SUM($F114:R114)-SUM($F53:R53))*SAP_Leadsheet!$E$53)</f>
        <v>0</v>
      </c>
      <c r="T53" s="289">
        <f>IF(OR($C114&gt;T$7,$C114+$E114-2&lt;T$7),0,($D114-SUM($F114:S114)-SUM($F53:S53))*SAP_Leadsheet!$E$53)</f>
        <v>0</v>
      </c>
      <c r="U53" s="289">
        <f>IF(OR($C114&gt;U$7,$C114+$E114-2&lt;U$7),0,($D114-SUM($F114:T114)-SUM($F53:T53))*SAP_Leadsheet!$E$53)</f>
        <v>0</v>
      </c>
      <c r="V53" s="289">
        <f>IF(OR($C114&gt;V$7,$C114+$E114-2&lt;V$7),0,($D114-SUM($F114:U114)-SUM($F53:U53))*SAP_Leadsheet!$E$53)</f>
        <v>0</v>
      </c>
      <c r="W53" s="289">
        <f ca="1">IF(OR($C114&gt;W$7,$C114+$E114-2&lt;W$7),0,($D114-SUM($F114:V114)-SUM($F53:V53))*SAP_Leadsheet!$E$53)</f>
        <v>0</v>
      </c>
      <c r="X53" s="289">
        <f ca="1">IF(OR($C114&gt;X$7,$C114+$E114-2&lt;X$7),0,($D114-SUM($F114:W114)-SUM($F53:W53))*SAP_Leadsheet!$E$53)</f>
        <v>0</v>
      </c>
      <c r="Y53" s="289">
        <f>IF(OR($C114&gt;Y$7,$C114+$E114-2&lt;Y$7),0,($D114-SUM($F114:X114)-SUM($F53:X53))*SAP_Leadsheet!$E$53)</f>
        <v>0</v>
      </c>
      <c r="Z53" s="289">
        <f>IF(OR($C114&gt;Z$7,$C114+$E114-2&lt;Z$7),0,($D114-SUM($F114:Y114)-SUM($F53:Y53))*SAP_Leadsheet!$E$53)</f>
        <v>0</v>
      </c>
      <c r="AA53" s="289">
        <f>IF(OR($C114&gt;AA$7,$C114+$E114-2&lt;AA$7),0,($D114-SUM($F114:Z114)-SUM($F53:Z53))*SAP_Leadsheet!$E$53)</f>
        <v>0</v>
      </c>
      <c r="AB53" s="289">
        <f>IF(OR($C114&gt;AB$7,$C114+$E114-2&lt;AB$7),0,($D114-SUM($F114:AA114)-SUM($F53:AA53))*SAP_Leadsheet!$E$53)</f>
        <v>0</v>
      </c>
      <c r="AC53" s="289">
        <f>IF(OR($C114&gt;AC$7,$C114+$E114-2&lt;AC$7),0,($D114-SUM($F114:AB114)-SUM($F53:AB53))*SAP_Leadsheet!$E$53)</f>
        <v>0</v>
      </c>
      <c r="AD53" s="289">
        <f>IF(OR($C114&gt;AD$7,$C114+$E114-2&lt;AD$7),0,($D114-SUM($F114:AC114)-SUM($F53:AC53))*SAP_Leadsheet!$E$53)</f>
        <v>0</v>
      </c>
      <c r="AE53" s="289">
        <f>IF(OR($C114&gt;AE$7,$C114+$E114-2&lt;AE$7),0,($D114-SUM($F114:AD114)-SUM($F53:AD53))*SAP_Leadsheet!$E$53)</f>
        <v>0</v>
      </c>
      <c r="AF53" s="289">
        <f>IF(OR($C114&gt;AF$7,$C114+$E114-2&lt;AF$7),0,($D114-SUM($F114:AE114)-SUM($F53:AE53))*SAP_Leadsheet!$E$53)</f>
        <v>0</v>
      </c>
      <c r="AG53" s="289">
        <f>IF(OR($C114&gt;AG$7,$C114+$E114-2&lt;AG$7),0,($D114-SUM($F114:AF114)-SUM($F53:AF53))*SAP_Leadsheet!$E$53)</f>
        <v>0</v>
      </c>
      <c r="AH53" s="289">
        <f>IF(OR($C114&gt;AH$7,$C114+$E114-2&lt;AH$7),0,($D114-SUM($F114:AG114)-SUM($F53:AG53))*SAP_Leadsheet!$E$53)</f>
        <v>0</v>
      </c>
      <c r="AI53" s="289">
        <f>IF(OR($C114&gt;AI$7,$C114+$E114-2&lt;AI$7),0,($D114-SUM($F114:AH114)-SUM($F53:AH53))*SAP_Leadsheet!$E$53)</f>
        <v>0</v>
      </c>
      <c r="AJ53" s="289">
        <f>IF(OR($C114&gt;AJ$7,$C114+$E114-2&lt;AJ$7),0,($D114-SUM($F114:AI114)-SUM($F53:AI53))*SAP_Leadsheet!$E$53)</f>
        <v>0</v>
      </c>
      <c r="AK53" s="289">
        <f>IF(OR($C114&gt;AK$7,$C114+$E114-2&lt;AK$7),0,($D114-SUM($F114:AJ114)-SUM($F53:AJ53))*SAP_Leadsheet!$E$53)</f>
        <v>0</v>
      </c>
      <c r="AL53" s="289">
        <f>IF(OR($C114&gt;AL$7,$C114+$E114-2&lt;AL$7),0,($D114-SUM($F114:AK114)-SUM($F53:AK53))*SAP_Leadsheet!$E$53)</f>
        <v>0</v>
      </c>
      <c r="AM53" s="289">
        <f>IF(OR($C114&gt;AM$7,$C114+$E114-2&lt;AM$7),0,($D114-SUM($F114:AL114)-SUM($F53:AL53))*SAP_Leadsheet!$E$53)</f>
        <v>0</v>
      </c>
      <c r="AN53" s="289">
        <f>IF(OR($C114&gt;AN$7,$C114+$E114-2&lt;AN$7),0,($D114-SUM($F114:AM114)-SUM($F53:AM53))*SAP_Leadsheet!$E$53)</f>
        <v>0</v>
      </c>
      <c r="AO53" s="289">
        <f>IF(OR($C114&gt;AO$7,$C114+$E114-2&lt;AO$7),0,($D114-SUM($F114:AN114)-SUM($F53:AN53))*SAP_Leadsheet!$E$53)</f>
        <v>0</v>
      </c>
      <c r="AP53" s="289">
        <f>IF(OR($C114&gt;AP$7,$C114+$E114-2&lt;AP$7),0,($D114-SUM($F114:AO114)-SUM($F53:AO53))*SAP_Leadsheet!$E$53)</f>
        <v>0</v>
      </c>
      <c r="AQ53" s="289">
        <f>IF(OR($C114&gt;AQ$7,$C114+$E114-2&lt;AQ$7),0,($D114-SUM($F114:AP114)-SUM($F53:AP53))*SAP_Leadsheet!$E$53)</f>
        <v>0</v>
      </c>
      <c r="AR53" s="289">
        <f>IF(OR($C114&gt;AR$7,$C114+$E114-2&lt;AR$7),0,($D114-SUM($F114:AQ114)-SUM($F53:AQ53))*SAP_Leadsheet!$E$53)</f>
        <v>0</v>
      </c>
      <c r="AS53" s="289">
        <f>IF(OR($C114&gt;AS$7,$C114+$E114-2&lt;AS$7),0,($D114-SUM($F114:AR114)-SUM($F53:AR53))*SAP_Leadsheet!$E$53)</f>
        <v>0</v>
      </c>
      <c r="AT53" s="289">
        <f>IF(OR($C114&gt;AT$7,$C114+$E114-2&lt;AT$7),0,($D114-SUM($F114:AS114)-SUM($F53:AS53))*SAP_Leadsheet!$E$53)</f>
        <v>0</v>
      </c>
      <c r="AU53" s="289">
        <f>IF(OR($C114&gt;AU$7,$C114+$E114-2&lt;AU$7),0,($D114-SUM($F114:AT114)-SUM($F53:AT53))*SAP_Leadsheet!$E$53)</f>
        <v>0</v>
      </c>
      <c r="AV53" s="289">
        <f>IF(OR($C114&gt;AV$7,$C114+$E114-2&lt;AV$7),0,($D114-SUM($F114:AU114)-SUM($F53:AU53))*SAP_Leadsheet!$E$53)</f>
        <v>0</v>
      </c>
      <c r="AW53" s="289">
        <f>IF(OR($C114&gt;AW$7,$C114+$E114-2&lt;AW$7),0,($D114-SUM($F114:AV114)-SUM($F53:AV53))*SAP_Leadsheet!$E$53)</f>
        <v>0</v>
      </c>
      <c r="AX53" s="289">
        <f>IF(OR($C114&gt;AX$7,$C114+$E114-2&lt;AX$7),0,($D114-SUM($F114:AW114)-SUM($F53:AW53))*SAP_Leadsheet!$E$53)</f>
        <v>0</v>
      </c>
      <c r="AY53" s="289">
        <f>IF(OR($C114&gt;AY$7,$C114+$E114-2&lt;AY$7),0,($D114-SUM($F114:AX114)-SUM($F53:AX53))*SAP_Leadsheet!$E$53)</f>
        <v>0</v>
      </c>
      <c r="AZ53" s="289">
        <f>IF(OR($C114&gt;AZ$7,$C114+$E114-2&lt;AZ$7),0,($D114-SUM($F114:AY114)-SUM($F53:AY53))*SAP_Leadsheet!$E$53)</f>
        <v>0</v>
      </c>
      <c r="BA53" s="289">
        <f>IF(OR($C114&gt;BA$7,$C114+$E114-2&lt;BA$7),0,($D114-SUM($F114:AZ114)-SUM($F53:AZ53))*SAP_Leadsheet!$E$53)</f>
        <v>0</v>
      </c>
      <c r="BB53" s="289">
        <f>IF(OR($C114&gt;BB$7,$C114+$E114-2&lt;BB$7),0,($D114-SUM($F114:BA114)-SUM($F53:BA53))*SAP_Leadsheet!$E$53)</f>
        <v>0</v>
      </c>
      <c r="BC53" s="289">
        <f>IF(OR($C114&gt;BC$7,$C114+$E114-2&lt;BC$7),0,($D114-SUM($F114:BB114)-SUM($F53:BB53))*SAP_Leadsheet!$E$53)</f>
        <v>0</v>
      </c>
      <c r="BD53" s="289">
        <f>IF(OR($C114&gt;BD$7,$C114+$E114-2&lt;BD$7),0,($D114-SUM($F114:BC114)-SUM($F53:BC53))*SAP_Leadsheet!$E$53)</f>
        <v>0</v>
      </c>
      <c r="BE53" s="289">
        <f>IF(OR($C114&gt;BE$7,$C114+$E114-2&lt;BE$7),0,($D114-SUM($F114:BD114)-SUM($F53:BD53))*SAP_Leadsheet!$E$53)</f>
        <v>0</v>
      </c>
      <c r="BF53" s="289">
        <f>IF(OR($C114&gt;BF$7,$C114+$E114-2&lt;BF$7),0,($D114-SUM($F114:BE114)-SUM($F53:BE53))*SAP_Leadsheet!$E$53)</f>
        <v>0</v>
      </c>
      <c r="BG53" s="289">
        <f>IF(OR($C114&gt;BG$7,$C114+$E114-2&lt;BG$7),0,($D114-SUM($F114:BF114)-SUM($F53:BF53))*SAP_Leadsheet!$E$53)</f>
        <v>0</v>
      </c>
      <c r="BH53" s="289">
        <f>IF(OR($C114&gt;BH$7,$C114+$E114-2&lt;BH$7),0,($D114-SUM($F114:BG114)-SUM($F53:BG53))*SAP_Leadsheet!$E$53)</f>
        <v>0</v>
      </c>
      <c r="BI53" s="289">
        <f>IF(OR($C114&gt;BI$7,$C114+$E114-2&lt;BI$7),0,($D114-SUM($F114:BH114)-SUM($F53:BH53))*SAP_Leadsheet!$E$53)</f>
        <v>0</v>
      </c>
      <c r="BJ53" s="289">
        <f>IF(OR($C114&gt;BJ$7,$C114+$E114-2&lt;BJ$7),0,($D114-SUM($F114:BI114)-SUM($F53:BI53))*SAP_Leadsheet!$E$53)</f>
        <v>0</v>
      </c>
      <c r="BK53" s="289">
        <f>IF(OR($C114&gt;BK$7,$C114+$E114-2&lt;BK$7),0,($D114-SUM($F114:BJ114)-SUM($F53:BJ53))*SAP_Leadsheet!$E$53)</f>
        <v>0</v>
      </c>
      <c r="BL53" s="289">
        <f>IF(OR($C114&gt;BL$7,$C114+$E114-2&lt;BL$7),0,($D114-SUM($F114:BK114)-SUM($F53:BK53))*SAP_Leadsheet!$E$53)</f>
        <v>0</v>
      </c>
      <c r="BM53" s="289">
        <f>IF(OR($C114&gt;BM$7,$C114+$E114-2&lt;BM$7),0,($D114-SUM($F114:BL114)-SUM($F53:BL53))*SAP_Leadsheet!$E$53)</f>
        <v>0</v>
      </c>
      <c r="BN53" s="289">
        <f>IF(OR($C114&gt;BN$7,$C114+$E114-2&lt;BN$7),0,($D114-SUM($F114:BM114)-SUM($F53:BM53))*SAP_Leadsheet!$E$53)</f>
        <v>0</v>
      </c>
      <c r="BO53" s="198"/>
      <c r="BP53" s="198"/>
      <c r="BQ53" s="198"/>
      <c r="BR53" s="198"/>
      <c r="BS53" s="198"/>
      <c r="BT53" s="198"/>
      <c r="BU53" s="198"/>
      <c r="BV53" s="198"/>
      <c r="BW53" s="198"/>
      <c r="BX53" s="198"/>
      <c r="BY53" s="198"/>
      <c r="BZ53" s="198"/>
      <c r="CA53" s="198"/>
      <c r="CB53" s="198"/>
      <c r="CC53" s="198"/>
      <c r="CD53" s="198"/>
      <c r="CE53" s="198"/>
      <c r="CF53" s="198"/>
      <c r="CG53" s="198"/>
      <c r="CH53" s="198"/>
      <c r="CI53" s="198"/>
      <c r="CJ53" s="198"/>
      <c r="CK53" s="198"/>
      <c r="CL53" s="198"/>
    </row>
    <row r="54" spans="1:90" hidden="1" outlineLevel="1" x14ac:dyDescent="0.15">
      <c r="A54" s="89"/>
      <c r="B54" s="23"/>
      <c r="C54" s="26">
        <v>18</v>
      </c>
      <c r="D54" s="300"/>
      <c r="G54" s="289">
        <f>IF(OR($C115&gt;G$7,$C115+$E115-2&lt;G$7),0,($D115-SUM($F115:F115)-SUM($F54:F54))*SAP_Leadsheet!$E$53)</f>
        <v>0</v>
      </c>
      <c r="H54" s="289">
        <f>IF(OR($C115&gt;H$7,$C115+$E115-2&lt;H$7),0,($D115-SUM($F115:G115)-SUM($F54:G54))*SAP_Leadsheet!$E$53)</f>
        <v>0</v>
      </c>
      <c r="I54" s="289">
        <f>IF(OR($C115&gt;I$7,$C115+$E115-2&lt;I$7),0,($D115-SUM($F115:H115)-SUM($F54:H54))*SAP_Leadsheet!$E$53)</f>
        <v>0</v>
      </c>
      <c r="J54" s="289">
        <f>IF(OR($C115&gt;J$7,$C115+$E115-2&lt;J$7),0,($D115-SUM($F115:I115)-SUM($F54:I54))*SAP_Leadsheet!$E$53)</f>
        <v>0</v>
      </c>
      <c r="K54" s="289">
        <f>IF(OR($C115&gt;K$7,$C115+$E115-2&lt;K$7),0,($D115-SUM($F115:J115)-SUM($F54:J54))*SAP_Leadsheet!$E$53)</f>
        <v>0</v>
      </c>
      <c r="L54" s="289">
        <f>IF(OR($C115&gt;L$7,$C115+$E115-2&lt;L$7),0,($D115-SUM($F115:K115)-SUM($F54:K54))*SAP_Leadsheet!$E$53)</f>
        <v>0</v>
      </c>
      <c r="M54" s="289">
        <f>IF(OR($C115&gt;M$7,$C115+$E115-2&lt;M$7),0,($D115-SUM($F115:L115)-SUM($F54:L54))*SAP_Leadsheet!$E$53)</f>
        <v>0</v>
      </c>
      <c r="N54" s="289">
        <f>IF(OR($C115&gt;N$7,$C115+$E115-2&lt;N$7),0,($D115-SUM($F115:M115)-SUM($F54:M54))*SAP_Leadsheet!$E$53)</f>
        <v>0</v>
      </c>
      <c r="O54" s="289">
        <f>IF(OR($C115&gt;O$7,$C115+$E115-2&lt;O$7),0,($D115-SUM($F115:N115)-SUM($F54:N54))*SAP_Leadsheet!$E$53)</f>
        <v>0</v>
      </c>
      <c r="P54" s="289">
        <f>IF(OR($C115&gt;P$7,$C115+$E115-2&lt;P$7),0,($D115-SUM($F115:O115)-SUM($F54:O54))*SAP_Leadsheet!$E$53)</f>
        <v>0</v>
      </c>
      <c r="Q54" s="289">
        <f>IF(OR($C115&gt;Q$7,$C115+$E115-2&lt;Q$7),0,($D115-SUM($F115:P115)-SUM($F54:P54))*SAP_Leadsheet!$E$53)</f>
        <v>0</v>
      </c>
      <c r="R54" s="289">
        <f>IF(OR($C115&gt;R$7,$C115+$E115-2&lt;R$7),0,($D115-SUM($F115:Q115)-SUM($F54:Q54))*SAP_Leadsheet!$E$53)</f>
        <v>0</v>
      </c>
      <c r="S54" s="289">
        <f>IF(OR($C115&gt;S$7,$C115+$E115-2&lt;S$7),0,($D115-SUM($F115:R115)-SUM($F54:R54))*SAP_Leadsheet!$E$53)</f>
        <v>0</v>
      </c>
      <c r="T54" s="289">
        <f>IF(OR($C115&gt;T$7,$C115+$E115-2&lt;T$7),0,($D115-SUM($F115:S115)-SUM($F54:S54))*SAP_Leadsheet!$E$53)</f>
        <v>0</v>
      </c>
      <c r="U54" s="289">
        <f>IF(OR($C115&gt;U$7,$C115+$E115-2&lt;U$7),0,($D115-SUM($F115:T115)-SUM($F54:T54))*SAP_Leadsheet!$E$53)</f>
        <v>0</v>
      </c>
      <c r="V54" s="289">
        <f>IF(OR($C115&gt;V$7,$C115+$E115-2&lt;V$7),0,($D115-SUM($F115:U115)-SUM($F54:U54))*SAP_Leadsheet!$E$53)</f>
        <v>0</v>
      </c>
      <c r="W54" s="289">
        <f>IF(OR($C115&gt;W$7,$C115+$E115-2&lt;W$7),0,($D115-SUM($F115:V115)-SUM($F54:V54))*SAP_Leadsheet!$E$53)</f>
        <v>0</v>
      </c>
      <c r="X54" s="289">
        <f ca="1">IF(OR($C115&gt;X$7,$C115+$E115-2&lt;X$7),0,($D115-SUM($F115:W115)-SUM($F54:W54))*SAP_Leadsheet!$E$53)</f>
        <v>0</v>
      </c>
      <c r="Y54" s="289">
        <f ca="1">IF(OR($C115&gt;Y$7,$C115+$E115-2&lt;Y$7),0,($D115-SUM($F115:X115)-SUM($F54:X54))*SAP_Leadsheet!$E$53)</f>
        <v>0</v>
      </c>
      <c r="Z54" s="289">
        <f>IF(OR($C115&gt;Z$7,$C115+$E115-2&lt;Z$7),0,($D115-SUM($F115:Y115)-SUM($F54:Y54))*SAP_Leadsheet!$E$53)</f>
        <v>0</v>
      </c>
      <c r="AA54" s="289">
        <f>IF(OR($C115&gt;AA$7,$C115+$E115-2&lt;AA$7),0,($D115-SUM($F115:Z115)-SUM($F54:Z54))*SAP_Leadsheet!$E$53)</f>
        <v>0</v>
      </c>
      <c r="AB54" s="289">
        <f>IF(OR($C115&gt;AB$7,$C115+$E115-2&lt;AB$7),0,($D115-SUM($F115:AA115)-SUM($F54:AA54))*SAP_Leadsheet!$E$53)</f>
        <v>0</v>
      </c>
      <c r="AC54" s="289">
        <f>IF(OR($C115&gt;AC$7,$C115+$E115-2&lt;AC$7),0,($D115-SUM($F115:AB115)-SUM($F54:AB54))*SAP_Leadsheet!$E$53)</f>
        <v>0</v>
      </c>
      <c r="AD54" s="289">
        <f>IF(OR($C115&gt;AD$7,$C115+$E115-2&lt;AD$7),0,($D115-SUM($F115:AC115)-SUM($F54:AC54))*SAP_Leadsheet!$E$53)</f>
        <v>0</v>
      </c>
      <c r="AE54" s="289">
        <f>IF(OR($C115&gt;AE$7,$C115+$E115-2&lt;AE$7),0,($D115-SUM($F115:AD115)-SUM($F54:AD54))*SAP_Leadsheet!$E$53)</f>
        <v>0</v>
      </c>
      <c r="AF54" s="289">
        <f>IF(OR($C115&gt;AF$7,$C115+$E115-2&lt;AF$7),0,($D115-SUM($F115:AE115)-SUM($F54:AE54))*SAP_Leadsheet!$E$53)</f>
        <v>0</v>
      </c>
      <c r="AG54" s="289">
        <f>IF(OR($C115&gt;AG$7,$C115+$E115-2&lt;AG$7),0,($D115-SUM($F115:AF115)-SUM($F54:AF54))*SAP_Leadsheet!$E$53)</f>
        <v>0</v>
      </c>
      <c r="AH54" s="289">
        <f>IF(OR($C115&gt;AH$7,$C115+$E115-2&lt;AH$7),0,($D115-SUM($F115:AG115)-SUM($F54:AG54))*SAP_Leadsheet!$E$53)</f>
        <v>0</v>
      </c>
      <c r="AI54" s="289">
        <f>IF(OR($C115&gt;AI$7,$C115+$E115-2&lt;AI$7),0,($D115-SUM($F115:AH115)-SUM($F54:AH54))*SAP_Leadsheet!$E$53)</f>
        <v>0</v>
      </c>
      <c r="AJ54" s="289">
        <f>IF(OR($C115&gt;AJ$7,$C115+$E115-2&lt;AJ$7),0,($D115-SUM($F115:AI115)-SUM($F54:AI54))*SAP_Leadsheet!$E$53)</f>
        <v>0</v>
      </c>
      <c r="AK54" s="289">
        <f>IF(OR($C115&gt;AK$7,$C115+$E115-2&lt;AK$7),0,($D115-SUM($F115:AJ115)-SUM($F54:AJ54))*SAP_Leadsheet!$E$53)</f>
        <v>0</v>
      </c>
      <c r="AL54" s="289">
        <f>IF(OR($C115&gt;AL$7,$C115+$E115-2&lt;AL$7),0,($D115-SUM($F115:AK115)-SUM($F54:AK54))*SAP_Leadsheet!$E$53)</f>
        <v>0</v>
      </c>
      <c r="AM54" s="289">
        <f>IF(OR($C115&gt;AM$7,$C115+$E115-2&lt;AM$7),0,($D115-SUM($F115:AL115)-SUM($F54:AL54))*SAP_Leadsheet!$E$53)</f>
        <v>0</v>
      </c>
      <c r="AN54" s="289">
        <f>IF(OR($C115&gt;AN$7,$C115+$E115-2&lt;AN$7),0,($D115-SUM($F115:AM115)-SUM($F54:AM54))*SAP_Leadsheet!$E$53)</f>
        <v>0</v>
      </c>
      <c r="AO54" s="289">
        <f>IF(OR($C115&gt;AO$7,$C115+$E115-2&lt;AO$7),0,($D115-SUM($F115:AN115)-SUM($F54:AN54))*SAP_Leadsheet!$E$53)</f>
        <v>0</v>
      </c>
      <c r="AP54" s="289">
        <f>IF(OR($C115&gt;AP$7,$C115+$E115-2&lt;AP$7),0,($D115-SUM($F115:AO115)-SUM($F54:AO54))*SAP_Leadsheet!$E$53)</f>
        <v>0</v>
      </c>
      <c r="AQ54" s="289">
        <f>IF(OR($C115&gt;AQ$7,$C115+$E115-2&lt;AQ$7),0,($D115-SUM($F115:AP115)-SUM($F54:AP54))*SAP_Leadsheet!$E$53)</f>
        <v>0</v>
      </c>
      <c r="AR54" s="289">
        <f>IF(OR($C115&gt;AR$7,$C115+$E115-2&lt;AR$7),0,($D115-SUM($F115:AQ115)-SUM($F54:AQ54))*SAP_Leadsheet!$E$53)</f>
        <v>0</v>
      </c>
      <c r="AS54" s="289">
        <f>IF(OR($C115&gt;AS$7,$C115+$E115-2&lt;AS$7),0,($D115-SUM($F115:AR115)-SUM($F54:AR54))*SAP_Leadsheet!$E$53)</f>
        <v>0</v>
      </c>
      <c r="AT54" s="289">
        <f>IF(OR($C115&gt;AT$7,$C115+$E115-2&lt;AT$7),0,($D115-SUM($F115:AS115)-SUM($F54:AS54))*SAP_Leadsheet!$E$53)</f>
        <v>0</v>
      </c>
      <c r="AU54" s="289">
        <f>IF(OR($C115&gt;AU$7,$C115+$E115-2&lt;AU$7),0,($D115-SUM($F115:AT115)-SUM($F54:AT54))*SAP_Leadsheet!$E$53)</f>
        <v>0</v>
      </c>
      <c r="AV54" s="289">
        <f>IF(OR($C115&gt;AV$7,$C115+$E115-2&lt;AV$7),0,($D115-SUM($F115:AU115)-SUM($F54:AU54))*SAP_Leadsheet!$E$53)</f>
        <v>0</v>
      </c>
      <c r="AW54" s="289">
        <f>IF(OR($C115&gt;AW$7,$C115+$E115-2&lt;AW$7),0,($D115-SUM($F115:AV115)-SUM($F54:AV54))*SAP_Leadsheet!$E$53)</f>
        <v>0</v>
      </c>
      <c r="AX54" s="289">
        <f>IF(OR($C115&gt;AX$7,$C115+$E115-2&lt;AX$7),0,($D115-SUM($F115:AW115)-SUM($F54:AW54))*SAP_Leadsheet!$E$53)</f>
        <v>0</v>
      </c>
      <c r="AY54" s="289">
        <f>IF(OR($C115&gt;AY$7,$C115+$E115-2&lt;AY$7),0,($D115-SUM($F115:AX115)-SUM($F54:AX54))*SAP_Leadsheet!$E$53)</f>
        <v>0</v>
      </c>
      <c r="AZ54" s="289">
        <f>IF(OR($C115&gt;AZ$7,$C115+$E115-2&lt;AZ$7),0,($D115-SUM($F115:AY115)-SUM($F54:AY54))*SAP_Leadsheet!$E$53)</f>
        <v>0</v>
      </c>
      <c r="BA54" s="289">
        <f>IF(OR($C115&gt;BA$7,$C115+$E115-2&lt;BA$7),0,($D115-SUM($F115:AZ115)-SUM($F54:AZ54))*SAP_Leadsheet!$E$53)</f>
        <v>0</v>
      </c>
      <c r="BB54" s="289">
        <f>IF(OR($C115&gt;BB$7,$C115+$E115-2&lt;BB$7),0,($D115-SUM($F115:BA115)-SUM($F54:BA54))*SAP_Leadsheet!$E$53)</f>
        <v>0</v>
      </c>
      <c r="BC54" s="289">
        <f>IF(OR($C115&gt;BC$7,$C115+$E115-2&lt;BC$7),0,($D115-SUM($F115:BB115)-SUM($F54:BB54))*SAP_Leadsheet!$E$53)</f>
        <v>0</v>
      </c>
      <c r="BD54" s="289">
        <f>IF(OR($C115&gt;BD$7,$C115+$E115-2&lt;BD$7),0,($D115-SUM($F115:BC115)-SUM($F54:BC54))*SAP_Leadsheet!$E$53)</f>
        <v>0</v>
      </c>
      <c r="BE54" s="289">
        <f>IF(OR($C115&gt;BE$7,$C115+$E115-2&lt;BE$7),0,($D115-SUM($F115:BD115)-SUM($F54:BD54))*SAP_Leadsheet!$E$53)</f>
        <v>0</v>
      </c>
      <c r="BF54" s="289">
        <f>IF(OR($C115&gt;BF$7,$C115+$E115-2&lt;BF$7),0,($D115-SUM($F115:BE115)-SUM($F54:BE54))*SAP_Leadsheet!$E$53)</f>
        <v>0</v>
      </c>
      <c r="BG54" s="289">
        <f>IF(OR($C115&gt;BG$7,$C115+$E115-2&lt;BG$7),0,($D115-SUM($F115:BF115)-SUM($F54:BF54))*SAP_Leadsheet!$E$53)</f>
        <v>0</v>
      </c>
      <c r="BH54" s="289">
        <f>IF(OR($C115&gt;BH$7,$C115+$E115-2&lt;BH$7),0,($D115-SUM($F115:BG115)-SUM($F54:BG54))*SAP_Leadsheet!$E$53)</f>
        <v>0</v>
      </c>
      <c r="BI54" s="289">
        <f>IF(OR($C115&gt;BI$7,$C115+$E115-2&lt;BI$7),0,($D115-SUM($F115:BH115)-SUM($F54:BH54))*SAP_Leadsheet!$E$53)</f>
        <v>0</v>
      </c>
      <c r="BJ54" s="289">
        <f>IF(OR($C115&gt;BJ$7,$C115+$E115-2&lt;BJ$7),0,($D115-SUM($F115:BI115)-SUM($F54:BI54))*SAP_Leadsheet!$E$53)</f>
        <v>0</v>
      </c>
      <c r="BK54" s="289">
        <f>IF(OR($C115&gt;BK$7,$C115+$E115-2&lt;BK$7),0,($D115-SUM($F115:BJ115)-SUM($F54:BJ54))*SAP_Leadsheet!$E$53)</f>
        <v>0</v>
      </c>
      <c r="BL54" s="289">
        <f>IF(OR($C115&gt;BL$7,$C115+$E115-2&lt;BL$7),0,($D115-SUM($F115:BK115)-SUM($F54:BK54))*SAP_Leadsheet!$E$53)</f>
        <v>0</v>
      </c>
      <c r="BM54" s="289">
        <f>IF(OR($C115&gt;BM$7,$C115+$E115-2&lt;BM$7),0,($D115-SUM($F115:BL115)-SUM($F54:BL54))*SAP_Leadsheet!$E$53)</f>
        <v>0</v>
      </c>
      <c r="BN54" s="289">
        <f>IF(OR($C115&gt;BN$7,$C115+$E115-2&lt;BN$7),0,($D115-SUM($F115:BM115)-SUM($F54:BM54))*SAP_Leadsheet!$E$53)</f>
        <v>0</v>
      </c>
      <c r="BO54" s="198"/>
      <c r="BP54" s="198"/>
      <c r="BQ54" s="198"/>
      <c r="BR54" s="198"/>
      <c r="BS54" s="198"/>
      <c r="BT54" s="198"/>
      <c r="BU54" s="198"/>
      <c r="BV54" s="198"/>
      <c r="BW54" s="198"/>
      <c r="BX54" s="198"/>
      <c r="BY54" s="198"/>
      <c r="BZ54" s="198"/>
      <c r="CA54" s="198"/>
      <c r="CB54" s="198"/>
      <c r="CC54" s="198"/>
      <c r="CD54" s="198"/>
      <c r="CE54" s="198"/>
      <c r="CF54" s="198"/>
      <c r="CG54" s="198"/>
      <c r="CH54" s="198"/>
      <c r="CI54" s="198"/>
      <c r="CJ54" s="198"/>
      <c r="CK54" s="198"/>
      <c r="CL54" s="198"/>
    </row>
    <row r="55" spans="1:90" hidden="1" outlineLevel="1" x14ac:dyDescent="0.15">
      <c r="A55" s="89"/>
      <c r="B55" s="23"/>
      <c r="C55" s="26">
        <v>19</v>
      </c>
      <c r="D55" s="300"/>
      <c r="G55" s="289">
        <f>IF(OR($C116&gt;G$7,$C116+$E116-2&lt;G$7),0,($D116-SUM($F116:F116)-SUM($F55:F55))*SAP_Leadsheet!$E$53)</f>
        <v>0</v>
      </c>
      <c r="H55" s="289">
        <f>IF(OR($C116&gt;H$7,$C116+$E116-2&lt;H$7),0,($D116-SUM($F116:G116)-SUM($F55:G55))*SAP_Leadsheet!$E$53)</f>
        <v>0</v>
      </c>
      <c r="I55" s="289">
        <f>IF(OR($C116&gt;I$7,$C116+$E116-2&lt;I$7),0,($D116-SUM($F116:H116)-SUM($F55:H55))*SAP_Leadsheet!$E$53)</f>
        <v>0</v>
      </c>
      <c r="J55" s="289">
        <f>IF(OR($C116&gt;J$7,$C116+$E116-2&lt;J$7),0,($D116-SUM($F116:I116)-SUM($F55:I55))*SAP_Leadsheet!$E$53)</f>
        <v>0</v>
      </c>
      <c r="K55" s="289">
        <f>IF(OR($C116&gt;K$7,$C116+$E116-2&lt;K$7),0,($D116-SUM($F116:J116)-SUM($F55:J55))*SAP_Leadsheet!$E$53)</f>
        <v>0</v>
      </c>
      <c r="L55" s="289">
        <f>IF(OR($C116&gt;L$7,$C116+$E116-2&lt;L$7),0,($D116-SUM($F116:K116)-SUM($F55:K55))*SAP_Leadsheet!$E$53)</f>
        <v>0</v>
      </c>
      <c r="M55" s="289">
        <f>IF(OR($C116&gt;M$7,$C116+$E116-2&lt;M$7),0,($D116-SUM($F116:L116)-SUM($F55:L55))*SAP_Leadsheet!$E$53)</f>
        <v>0</v>
      </c>
      <c r="N55" s="289">
        <f>IF(OR($C116&gt;N$7,$C116+$E116-2&lt;N$7),0,($D116-SUM($F116:M116)-SUM($F55:M55))*SAP_Leadsheet!$E$53)</f>
        <v>0</v>
      </c>
      <c r="O55" s="289">
        <f>IF(OR($C116&gt;O$7,$C116+$E116-2&lt;O$7),0,($D116-SUM($F116:N116)-SUM($F55:N55))*SAP_Leadsheet!$E$53)</f>
        <v>0</v>
      </c>
      <c r="P55" s="289">
        <f>IF(OR($C116&gt;P$7,$C116+$E116-2&lt;P$7),0,($D116-SUM($F116:O116)-SUM($F55:O55))*SAP_Leadsheet!$E$53)</f>
        <v>0</v>
      </c>
      <c r="Q55" s="289">
        <f>IF(OR($C116&gt;Q$7,$C116+$E116-2&lt;Q$7),0,($D116-SUM($F116:P116)-SUM($F55:P55))*SAP_Leadsheet!$E$53)</f>
        <v>0</v>
      </c>
      <c r="R55" s="289">
        <f>IF(OR($C116&gt;R$7,$C116+$E116-2&lt;R$7),0,($D116-SUM($F116:Q116)-SUM($F55:Q55))*SAP_Leadsheet!$E$53)</f>
        <v>0</v>
      </c>
      <c r="S55" s="289">
        <f>IF(OR($C116&gt;S$7,$C116+$E116-2&lt;S$7),0,($D116-SUM($F116:R116)-SUM($F55:R55))*SAP_Leadsheet!$E$53)</f>
        <v>0</v>
      </c>
      <c r="T55" s="289">
        <f>IF(OR($C116&gt;T$7,$C116+$E116-2&lt;T$7),0,($D116-SUM($F116:S116)-SUM($F55:S55))*SAP_Leadsheet!$E$53)</f>
        <v>0</v>
      </c>
      <c r="U55" s="289">
        <f>IF(OR($C116&gt;U$7,$C116+$E116-2&lt;U$7),0,($D116-SUM($F116:T116)-SUM($F55:T55))*SAP_Leadsheet!$E$53)</f>
        <v>0</v>
      </c>
      <c r="V55" s="289">
        <f>IF(OR($C116&gt;V$7,$C116+$E116-2&lt;V$7),0,($D116-SUM($F116:U116)-SUM($F55:U55))*SAP_Leadsheet!$E$53)</f>
        <v>0</v>
      </c>
      <c r="W55" s="289">
        <f>IF(OR($C116&gt;W$7,$C116+$E116-2&lt;W$7),0,($D116-SUM($F116:V116)-SUM($F55:V55))*SAP_Leadsheet!$E$53)</f>
        <v>0</v>
      </c>
      <c r="X55" s="289">
        <f>IF(OR($C116&gt;X$7,$C116+$E116-2&lt;X$7),0,($D116-SUM($F116:W116)-SUM($F55:W55))*SAP_Leadsheet!$E$53)</f>
        <v>0</v>
      </c>
      <c r="Y55" s="289">
        <f ca="1">IF(OR($C116&gt;Y$7,$C116+$E116-2&lt;Y$7),0,($D116-SUM($F116:X116)-SUM($F55:X55))*SAP_Leadsheet!$E$53)</f>
        <v>0</v>
      </c>
      <c r="Z55" s="289">
        <f ca="1">IF(OR($C116&gt;Z$7,$C116+$E116-2&lt;Z$7),0,($D116-SUM($F116:Y116)-SUM($F55:Y55))*SAP_Leadsheet!$E$53)</f>
        <v>0</v>
      </c>
      <c r="AA55" s="289">
        <f>IF(OR($C116&gt;AA$7,$C116+$E116-2&lt;AA$7),0,($D116-SUM($F116:Z116)-SUM($F55:Z55))*SAP_Leadsheet!$E$53)</f>
        <v>0</v>
      </c>
      <c r="AB55" s="289">
        <f>IF(OR($C116&gt;AB$7,$C116+$E116-2&lt;AB$7),0,($D116-SUM($F116:AA116)-SUM($F55:AA55))*SAP_Leadsheet!$E$53)</f>
        <v>0</v>
      </c>
      <c r="AC55" s="289">
        <f>IF(OR($C116&gt;AC$7,$C116+$E116-2&lt;AC$7),0,($D116-SUM($F116:AB116)-SUM($F55:AB55))*SAP_Leadsheet!$E$53)</f>
        <v>0</v>
      </c>
      <c r="AD55" s="289">
        <f>IF(OR($C116&gt;AD$7,$C116+$E116-2&lt;AD$7),0,($D116-SUM($F116:AC116)-SUM($F55:AC55))*SAP_Leadsheet!$E$53)</f>
        <v>0</v>
      </c>
      <c r="AE55" s="289">
        <f>IF(OR($C116&gt;AE$7,$C116+$E116-2&lt;AE$7),0,($D116-SUM($F116:AD116)-SUM($F55:AD55))*SAP_Leadsheet!$E$53)</f>
        <v>0</v>
      </c>
      <c r="AF55" s="289">
        <f>IF(OR($C116&gt;AF$7,$C116+$E116-2&lt;AF$7),0,($D116-SUM($F116:AE116)-SUM($F55:AE55))*SAP_Leadsheet!$E$53)</f>
        <v>0</v>
      </c>
      <c r="AG55" s="289">
        <f>IF(OR($C116&gt;AG$7,$C116+$E116-2&lt;AG$7),0,($D116-SUM($F116:AF116)-SUM($F55:AF55))*SAP_Leadsheet!$E$53)</f>
        <v>0</v>
      </c>
      <c r="AH55" s="289">
        <f>IF(OR($C116&gt;AH$7,$C116+$E116-2&lt;AH$7),0,($D116-SUM($F116:AG116)-SUM($F55:AG55))*SAP_Leadsheet!$E$53)</f>
        <v>0</v>
      </c>
      <c r="AI55" s="289">
        <f>IF(OR($C116&gt;AI$7,$C116+$E116-2&lt;AI$7),0,($D116-SUM($F116:AH116)-SUM($F55:AH55))*SAP_Leadsheet!$E$53)</f>
        <v>0</v>
      </c>
      <c r="AJ55" s="289">
        <f>IF(OR($C116&gt;AJ$7,$C116+$E116-2&lt;AJ$7),0,($D116-SUM($F116:AI116)-SUM($F55:AI55))*SAP_Leadsheet!$E$53)</f>
        <v>0</v>
      </c>
      <c r="AK55" s="289">
        <f>IF(OR($C116&gt;AK$7,$C116+$E116-2&lt;AK$7),0,($D116-SUM($F116:AJ116)-SUM($F55:AJ55))*SAP_Leadsheet!$E$53)</f>
        <v>0</v>
      </c>
      <c r="AL55" s="289">
        <f>IF(OR($C116&gt;AL$7,$C116+$E116-2&lt;AL$7),0,($D116-SUM($F116:AK116)-SUM($F55:AK55))*SAP_Leadsheet!$E$53)</f>
        <v>0</v>
      </c>
      <c r="AM55" s="289">
        <f>IF(OR($C116&gt;AM$7,$C116+$E116-2&lt;AM$7),0,($D116-SUM($F116:AL116)-SUM($F55:AL55))*SAP_Leadsheet!$E$53)</f>
        <v>0</v>
      </c>
      <c r="AN55" s="289">
        <f>IF(OR($C116&gt;AN$7,$C116+$E116-2&lt;AN$7),0,($D116-SUM($F116:AM116)-SUM($F55:AM55))*SAP_Leadsheet!$E$53)</f>
        <v>0</v>
      </c>
      <c r="AO55" s="289">
        <f>IF(OR($C116&gt;AO$7,$C116+$E116-2&lt;AO$7),0,($D116-SUM($F116:AN116)-SUM($F55:AN55))*SAP_Leadsheet!$E$53)</f>
        <v>0</v>
      </c>
      <c r="AP55" s="289">
        <f>IF(OR($C116&gt;AP$7,$C116+$E116-2&lt;AP$7),0,($D116-SUM($F116:AO116)-SUM($F55:AO55))*SAP_Leadsheet!$E$53)</f>
        <v>0</v>
      </c>
      <c r="AQ55" s="289">
        <f>IF(OR($C116&gt;AQ$7,$C116+$E116-2&lt;AQ$7),0,($D116-SUM($F116:AP116)-SUM($F55:AP55))*SAP_Leadsheet!$E$53)</f>
        <v>0</v>
      </c>
      <c r="AR55" s="289">
        <f>IF(OR($C116&gt;AR$7,$C116+$E116-2&lt;AR$7),0,($D116-SUM($F116:AQ116)-SUM($F55:AQ55))*SAP_Leadsheet!$E$53)</f>
        <v>0</v>
      </c>
      <c r="AS55" s="289">
        <f>IF(OR($C116&gt;AS$7,$C116+$E116-2&lt;AS$7),0,($D116-SUM($F116:AR116)-SUM($F55:AR55))*SAP_Leadsheet!$E$53)</f>
        <v>0</v>
      </c>
      <c r="AT55" s="289">
        <f>IF(OR($C116&gt;AT$7,$C116+$E116-2&lt;AT$7),0,($D116-SUM($F116:AS116)-SUM($F55:AS55))*SAP_Leadsheet!$E$53)</f>
        <v>0</v>
      </c>
      <c r="AU55" s="289">
        <f>IF(OR($C116&gt;AU$7,$C116+$E116-2&lt;AU$7),0,($D116-SUM($F116:AT116)-SUM($F55:AT55))*SAP_Leadsheet!$E$53)</f>
        <v>0</v>
      </c>
      <c r="AV55" s="289">
        <f>IF(OR($C116&gt;AV$7,$C116+$E116-2&lt;AV$7),0,($D116-SUM($F116:AU116)-SUM($F55:AU55))*SAP_Leadsheet!$E$53)</f>
        <v>0</v>
      </c>
      <c r="AW55" s="289">
        <f>IF(OR($C116&gt;AW$7,$C116+$E116-2&lt;AW$7),0,($D116-SUM($F116:AV116)-SUM($F55:AV55))*SAP_Leadsheet!$E$53)</f>
        <v>0</v>
      </c>
      <c r="AX55" s="289">
        <f>IF(OR($C116&gt;AX$7,$C116+$E116-2&lt;AX$7),0,($D116-SUM($F116:AW116)-SUM($F55:AW55))*SAP_Leadsheet!$E$53)</f>
        <v>0</v>
      </c>
      <c r="AY55" s="289">
        <f>IF(OR($C116&gt;AY$7,$C116+$E116-2&lt;AY$7),0,($D116-SUM($F116:AX116)-SUM($F55:AX55))*SAP_Leadsheet!$E$53)</f>
        <v>0</v>
      </c>
      <c r="AZ55" s="289">
        <f>IF(OR($C116&gt;AZ$7,$C116+$E116-2&lt;AZ$7),0,($D116-SUM($F116:AY116)-SUM($F55:AY55))*SAP_Leadsheet!$E$53)</f>
        <v>0</v>
      </c>
      <c r="BA55" s="289">
        <f>IF(OR($C116&gt;BA$7,$C116+$E116-2&lt;BA$7),0,($D116-SUM($F116:AZ116)-SUM($F55:AZ55))*SAP_Leadsheet!$E$53)</f>
        <v>0</v>
      </c>
      <c r="BB55" s="289">
        <f>IF(OR($C116&gt;BB$7,$C116+$E116-2&lt;BB$7),0,($D116-SUM($F116:BA116)-SUM($F55:BA55))*SAP_Leadsheet!$E$53)</f>
        <v>0</v>
      </c>
      <c r="BC55" s="289">
        <f>IF(OR($C116&gt;BC$7,$C116+$E116-2&lt;BC$7),0,($D116-SUM($F116:BB116)-SUM($F55:BB55))*SAP_Leadsheet!$E$53)</f>
        <v>0</v>
      </c>
      <c r="BD55" s="289">
        <f>IF(OR($C116&gt;BD$7,$C116+$E116-2&lt;BD$7),0,($D116-SUM($F116:BC116)-SUM($F55:BC55))*SAP_Leadsheet!$E$53)</f>
        <v>0</v>
      </c>
      <c r="BE55" s="289">
        <f>IF(OR($C116&gt;BE$7,$C116+$E116-2&lt;BE$7),0,($D116-SUM($F116:BD116)-SUM($F55:BD55))*SAP_Leadsheet!$E$53)</f>
        <v>0</v>
      </c>
      <c r="BF55" s="289">
        <f>IF(OR($C116&gt;BF$7,$C116+$E116-2&lt;BF$7),0,($D116-SUM($F116:BE116)-SUM($F55:BE55))*SAP_Leadsheet!$E$53)</f>
        <v>0</v>
      </c>
      <c r="BG55" s="289">
        <f>IF(OR($C116&gt;BG$7,$C116+$E116-2&lt;BG$7),0,($D116-SUM($F116:BF116)-SUM($F55:BF55))*SAP_Leadsheet!$E$53)</f>
        <v>0</v>
      </c>
      <c r="BH55" s="289">
        <f>IF(OR($C116&gt;BH$7,$C116+$E116-2&lt;BH$7),0,($D116-SUM($F116:BG116)-SUM($F55:BG55))*SAP_Leadsheet!$E$53)</f>
        <v>0</v>
      </c>
      <c r="BI55" s="289">
        <f>IF(OR($C116&gt;BI$7,$C116+$E116-2&lt;BI$7),0,($D116-SUM($F116:BH116)-SUM($F55:BH55))*SAP_Leadsheet!$E$53)</f>
        <v>0</v>
      </c>
      <c r="BJ55" s="289">
        <f>IF(OR($C116&gt;BJ$7,$C116+$E116-2&lt;BJ$7),0,($D116-SUM($F116:BI116)-SUM($F55:BI55))*SAP_Leadsheet!$E$53)</f>
        <v>0</v>
      </c>
      <c r="BK55" s="289">
        <f>IF(OR($C116&gt;BK$7,$C116+$E116-2&lt;BK$7),0,($D116-SUM($F116:BJ116)-SUM($F55:BJ55))*SAP_Leadsheet!$E$53)</f>
        <v>0</v>
      </c>
      <c r="BL55" s="289">
        <f>IF(OR($C116&gt;BL$7,$C116+$E116-2&lt;BL$7),0,($D116-SUM($F116:BK116)-SUM($F55:BK55))*SAP_Leadsheet!$E$53)</f>
        <v>0</v>
      </c>
      <c r="BM55" s="289">
        <f>IF(OR($C116&gt;BM$7,$C116+$E116-2&lt;BM$7),0,($D116-SUM($F116:BL116)-SUM($F55:BL55))*SAP_Leadsheet!$E$53)</f>
        <v>0</v>
      </c>
      <c r="BN55" s="289">
        <f>IF(OR($C116&gt;BN$7,$C116+$E116-2&lt;BN$7),0,($D116-SUM($F116:BM116)-SUM($F55:BM55))*SAP_Leadsheet!$E$53)</f>
        <v>0</v>
      </c>
      <c r="BO55" s="198"/>
      <c r="BP55" s="198"/>
      <c r="BQ55" s="198"/>
      <c r="BR55" s="198"/>
      <c r="BS55" s="198"/>
      <c r="BT55" s="198"/>
      <c r="BU55" s="198"/>
      <c r="BV55" s="198"/>
      <c r="BW55" s="198"/>
      <c r="BX55" s="198"/>
      <c r="BY55" s="198"/>
      <c r="BZ55" s="198"/>
      <c r="CA55" s="198"/>
      <c r="CB55" s="198"/>
      <c r="CC55" s="198"/>
      <c r="CD55" s="198"/>
      <c r="CE55" s="198"/>
      <c r="CF55" s="198"/>
      <c r="CG55" s="198"/>
      <c r="CH55" s="198"/>
      <c r="CI55" s="198"/>
      <c r="CJ55" s="198"/>
      <c r="CK55" s="198"/>
      <c r="CL55" s="198"/>
    </row>
    <row r="56" spans="1:90" hidden="1" outlineLevel="1" x14ac:dyDescent="0.15">
      <c r="A56" s="89"/>
      <c r="B56" s="23"/>
      <c r="C56" s="26">
        <v>20</v>
      </c>
      <c r="D56" s="300"/>
      <c r="G56" s="289">
        <f>IF(OR($C117&gt;G$7,$C117+$E117-2&lt;G$7),0,($D117-SUM($F117:F117)-SUM($F56:F56))*SAP_Leadsheet!$E$53)</f>
        <v>0</v>
      </c>
      <c r="H56" s="289">
        <f>IF(OR($C117&gt;H$7,$C117+$E117-2&lt;H$7),0,($D117-SUM($F117:G117)-SUM($F56:G56))*SAP_Leadsheet!$E$53)</f>
        <v>0</v>
      </c>
      <c r="I56" s="289">
        <f>IF(OR($C117&gt;I$7,$C117+$E117-2&lt;I$7),0,($D117-SUM($F117:H117)-SUM($F56:H56))*SAP_Leadsheet!$E$53)</f>
        <v>0</v>
      </c>
      <c r="J56" s="289">
        <f>IF(OR($C117&gt;J$7,$C117+$E117-2&lt;J$7),0,($D117-SUM($F117:I117)-SUM($F56:I56))*SAP_Leadsheet!$E$53)</f>
        <v>0</v>
      </c>
      <c r="K56" s="289">
        <f>IF(OR($C117&gt;K$7,$C117+$E117-2&lt;K$7),0,($D117-SUM($F117:J117)-SUM($F56:J56))*SAP_Leadsheet!$E$53)</f>
        <v>0</v>
      </c>
      <c r="L56" s="289">
        <f>IF(OR($C117&gt;L$7,$C117+$E117-2&lt;L$7),0,($D117-SUM($F117:K117)-SUM($F56:K56))*SAP_Leadsheet!$E$53)</f>
        <v>0</v>
      </c>
      <c r="M56" s="289">
        <f>IF(OR($C117&gt;M$7,$C117+$E117-2&lt;M$7),0,($D117-SUM($F117:L117)-SUM($F56:L56))*SAP_Leadsheet!$E$53)</f>
        <v>0</v>
      </c>
      <c r="N56" s="289">
        <f>IF(OR($C117&gt;N$7,$C117+$E117-2&lt;N$7),0,($D117-SUM($F117:M117)-SUM($F56:M56))*SAP_Leadsheet!$E$53)</f>
        <v>0</v>
      </c>
      <c r="O56" s="289">
        <f>IF(OR($C117&gt;O$7,$C117+$E117-2&lt;O$7),0,($D117-SUM($F117:N117)-SUM($F56:N56))*SAP_Leadsheet!$E$53)</f>
        <v>0</v>
      </c>
      <c r="P56" s="289">
        <f>IF(OR($C117&gt;P$7,$C117+$E117-2&lt;P$7),0,($D117-SUM($F117:O117)-SUM($F56:O56))*SAP_Leadsheet!$E$53)</f>
        <v>0</v>
      </c>
      <c r="Q56" s="289">
        <f>IF(OR($C117&gt;Q$7,$C117+$E117-2&lt;Q$7),0,($D117-SUM($F117:P117)-SUM($F56:P56))*SAP_Leadsheet!$E$53)</f>
        <v>0</v>
      </c>
      <c r="R56" s="289">
        <f>IF(OR($C117&gt;R$7,$C117+$E117-2&lt;R$7),0,($D117-SUM($F117:Q117)-SUM($F56:Q56))*SAP_Leadsheet!$E$53)</f>
        <v>0</v>
      </c>
      <c r="S56" s="289">
        <f>IF(OR($C117&gt;S$7,$C117+$E117-2&lt;S$7),0,($D117-SUM($F117:R117)-SUM($F56:R56))*SAP_Leadsheet!$E$53)</f>
        <v>0</v>
      </c>
      <c r="T56" s="289">
        <f>IF(OR($C117&gt;T$7,$C117+$E117-2&lt;T$7),0,($D117-SUM($F117:S117)-SUM($F56:S56))*SAP_Leadsheet!$E$53)</f>
        <v>0</v>
      </c>
      <c r="U56" s="289">
        <f>IF(OR($C117&gt;U$7,$C117+$E117-2&lt;U$7),0,($D117-SUM($F117:T117)-SUM($F56:T56))*SAP_Leadsheet!$E$53)</f>
        <v>0</v>
      </c>
      <c r="V56" s="289">
        <f>IF(OR($C117&gt;V$7,$C117+$E117-2&lt;V$7),0,($D117-SUM($F117:U117)-SUM($F56:U56))*SAP_Leadsheet!$E$53)</f>
        <v>0</v>
      </c>
      <c r="W56" s="289">
        <f>IF(OR($C117&gt;W$7,$C117+$E117-2&lt;W$7),0,($D117-SUM($F117:V117)-SUM($F56:V56))*SAP_Leadsheet!$E$53)</f>
        <v>0</v>
      </c>
      <c r="X56" s="289">
        <f>IF(OR($C117&gt;X$7,$C117+$E117-2&lt;X$7),0,($D117-SUM($F117:W117)-SUM($F56:W56))*SAP_Leadsheet!$E$53)</f>
        <v>0</v>
      </c>
      <c r="Y56" s="289">
        <f>IF(OR($C117&gt;Y$7,$C117+$E117-2&lt;Y$7),0,($D117-SUM($F117:X117)-SUM($F56:X56))*SAP_Leadsheet!$E$53)</f>
        <v>0</v>
      </c>
      <c r="Z56" s="289">
        <f ca="1">IF(OR($C117&gt;Z$7,$C117+$E117-2&lt;Z$7),0,($D117-SUM($F117:Y117)-SUM($F56:Y56))*SAP_Leadsheet!$E$53)</f>
        <v>0</v>
      </c>
      <c r="AA56" s="289">
        <f ca="1">IF(OR($C117&gt;AA$7,$C117+$E117-2&lt;AA$7),0,($D117-SUM($F117:Z117)-SUM($F56:Z56))*SAP_Leadsheet!$E$53)</f>
        <v>0</v>
      </c>
      <c r="AB56" s="289">
        <f>IF(OR($C117&gt;AB$7,$C117+$E117-2&lt;AB$7),0,($D117-SUM($F117:AA117)-SUM($F56:AA56))*SAP_Leadsheet!$E$53)</f>
        <v>0</v>
      </c>
      <c r="AC56" s="289">
        <f>IF(OR($C117&gt;AC$7,$C117+$E117-2&lt;AC$7),0,($D117-SUM($F117:AB117)-SUM($F56:AB56))*SAP_Leadsheet!$E$53)</f>
        <v>0</v>
      </c>
      <c r="AD56" s="289">
        <f>IF(OR($C117&gt;AD$7,$C117+$E117-2&lt;AD$7),0,($D117-SUM($F117:AC117)-SUM($F56:AC56))*SAP_Leadsheet!$E$53)</f>
        <v>0</v>
      </c>
      <c r="AE56" s="289">
        <f>IF(OR($C117&gt;AE$7,$C117+$E117-2&lt;AE$7),0,($D117-SUM($F117:AD117)-SUM($F56:AD56))*SAP_Leadsheet!$E$53)</f>
        <v>0</v>
      </c>
      <c r="AF56" s="289">
        <f>IF(OR($C117&gt;AF$7,$C117+$E117-2&lt;AF$7),0,($D117-SUM($F117:AE117)-SUM($F56:AE56))*SAP_Leadsheet!$E$53)</f>
        <v>0</v>
      </c>
      <c r="AG56" s="289">
        <f>IF(OR($C117&gt;AG$7,$C117+$E117-2&lt;AG$7),0,($D117-SUM($F117:AF117)-SUM($F56:AF56))*SAP_Leadsheet!$E$53)</f>
        <v>0</v>
      </c>
      <c r="AH56" s="289">
        <f>IF(OR($C117&gt;AH$7,$C117+$E117-2&lt;AH$7),0,($D117-SUM($F117:AG117)-SUM($F56:AG56))*SAP_Leadsheet!$E$53)</f>
        <v>0</v>
      </c>
      <c r="AI56" s="289">
        <f>IF(OR($C117&gt;AI$7,$C117+$E117-2&lt;AI$7),0,($D117-SUM($F117:AH117)-SUM($F56:AH56))*SAP_Leadsheet!$E$53)</f>
        <v>0</v>
      </c>
      <c r="AJ56" s="289">
        <f>IF(OR($C117&gt;AJ$7,$C117+$E117-2&lt;AJ$7),0,($D117-SUM($F117:AI117)-SUM($F56:AI56))*SAP_Leadsheet!$E$53)</f>
        <v>0</v>
      </c>
      <c r="AK56" s="289">
        <f>IF(OR($C117&gt;AK$7,$C117+$E117-2&lt;AK$7),0,($D117-SUM($F117:AJ117)-SUM($F56:AJ56))*SAP_Leadsheet!$E$53)</f>
        <v>0</v>
      </c>
      <c r="AL56" s="289">
        <f>IF(OR($C117&gt;AL$7,$C117+$E117-2&lt;AL$7),0,($D117-SUM($F117:AK117)-SUM($F56:AK56))*SAP_Leadsheet!$E$53)</f>
        <v>0</v>
      </c>
      <c r="AM56" s="289">
        <f>IF(OR($C117&gt;AM$7,$C117+$E117-2&lt;AM$7),0,($D117-SUM($F117:AL117)-SUM($F56:AL56))*SAP_Leadsheet!$E$53)</f>
        <v>0</v>
      </c>
      <c r="AN56" s="289">
        <f>IF(OR($C117&gt;AN$7,$C117+$E117-2&lt;AN$7),0,($D117-SUM($F117:AM117)-SUM($F56:AM56))*SAP_Leadsheet!$E$53)</f>
        <v>0</v>
      </c>
      <c r="AO56" s="289">
        <f>IF(OR($C117&gt;AO$7,$C117+$E117-2&lt;AO$7),0,($D117-SUM($F117:AN117)-SUM($F56:AN56))*SAP_Leadsheet!$E$53)</f>
        <v>0</v>
      </c>
      <c r="AP56" s="289">
        <f>IF(OR($C117&gt;AP$7,$C117+$E117-2&lt;AP$7),0,($D117-SUM($F117:AO117)-SUM($F56:AO56))*SAP_Leadsheet!$E$53)</f>
        <v>0</v>
      </c>
      <c r="AQ56" s="289">
        <f>IF(OR($C117&gt;AQ$7,$C117+$E117-2&lt;AQ$7),0,($D117-SUM($F117:AP117)-SUM($F56:AP56))*SAP_Leadsheet!$E$53)</f>
        <v>0</v>
      </c>
      <c r="AR56" s="289">
        <f>IF(OR($C117&gt;AR$7,$C117+$E117-2&lt;AR$7),0,($D117-SUM($F117:AQ117)-SUM($F56:AQ56))*SAP_Leadsheet!$E$53)</f>
        <v>0</v>
      </c>
      <c r="AS56" s="289">
        <f>IF(OR($C117&gt;AS$7,$C117+$E117-2&lt;AS$7),0,($D117-SUM($F117:AR117)-SUM($F56:AR56))*SAP_Leadsheet!$E$53)</f>
        <v>0</v>
      </c>
      <c r="AT56" s="289">
        <f>IF(OR($C117&gt;AT$7,$C117+$E117-2&lt;AT$7),0,($D117-SUM($F117:AS117)-SUM($F56:AS56))*SAP_Leadsheet!$E$53)</f>
        <v>0</v>
      </c>
      <c r="AU56" s="289">
        <f>IF(OR($C117&gt;AU$7,$C117+$E117-2&lt;AU$7),0,($D117-SUM($F117:AT117)-SUM($F56:AT56))*SAP_Leadsheet!$E$53)</f>
        <v>0</v>
      </c>
      <c r="AV56" s="289">
        <f>IF(OR($C117&gt;AV$7,$C117+$E117-2&lt;AV$7),0,($D117-SUM($F117:AU117)-SUM($F56:AU56))*SAP_Leadsheet!$E$53)</f>
        <v>0</v>
      </c>
      <c r="AW56" s="289">
        <f>IF(OR($C117&gt;AW$7,$C117+$E117-2&lt;AW$7),0,($D117-SUM($F117:AV117)-SUM($F56:AV56))*SAP_Leadsheet!$E$53)</f>
        <v>0</v>
      </c>
      <c r="AX56" s="289">
        <f>IF(OR($C117&gt;AX$7,$C117+$E117-2&lt;AX$7),0,($D117-SUM($F117:AW117)-SUM($F56:AW56))*SAP_Leadsheet!$E$53)</f>
        <v>0</v>
      </c>
      <c r="AY56" s="289">
        <f>IF(OR($C117&gt;AY$7,$C117+$E117-2&lt;AY$7),0,($D117-SUM($F117:AX117)-SUM($F56:AX56))*SAP_Leadsheet!$E$53)</f>
        <v>0</v>
      </c>
      <c r="AZ56" s="289">
        <f>IF(OR($C117&gt;AZ$7,$C117+$E117-2&lt;AZ$7),0,($D117-SUM($F117:AY117)-SUM($F56:AY56))*SAP_Leadsheet!$E$53)</f>
        <v>0</v>
      </c>
      <c r="BA56" s="289">
        <f>IF(OR($C117&gt;BA$7,$C117+$E117-2&lt;BA$7),0,($D117-SUM($F117:AZ117)-SUM($F56:AZ56))*SAP_Leadsheet!$E$53)</f>
        <v>0</v>
      </c>
      <c r="BB56" s="289">
        <f>IF(OR($C117&gt;BB$7,$C117+$E117-2&lt;BB$7),0,($D117-SUM($F117:BA117)-SUM($F56:BA56))*SAP_Leadsheet!$E$53)</f>
        <v>0</v>
      </c>
      <c r="BC56" s="289">
        <f>IF(OR($C117&gt;BC$7,$C117+$E117-2&lt;BC$7),0,($D117-SUM($F117:BB117)-SUM($F56:BB56))*SAP_Leadsheet!$E$53)</f>
        <v>0</v>
      </c>
      <c r="BD56" s="289">
        <f>IF(OR($C117&gt;BD$7,$C117+$E117-2&lt;BD$7),0,($D117-SUM($F117:BC117)-SUM($F56:BC56))*SAP_Leadsheet!$E$53)</f>
        <v>0</v>
      </c>
      <c r="BE56" s="289">
        <f>IF(OR($C117&gt;BE$7,$C117+$E117-2&lt;BE$7),0,($D117-SUM($F117:BD117)-SUM($F56:BD56))*SAP_Leadsheet!$E$53)</f>
        <v>0</v>
      </c>
      <c r="BF56" s="289">
        <f>IF(OR($C117&gt;BF$7,$C117+$E117-2&lt;BF$7),0,($D117-SUM($F117:BE117)-SUM($F56:BE56))*SAP_Leadsheet!$E$53)</f>
        <v>0</v>
      </c>
      <c r="BG56" s="289">
        <f>IF(OR($C117&gt;BG$7,$C117+$E117-2&lt;BG$7),0,($D117-SUM($F117:BF117)-SUM($F56:BF56))*SAP_Leadsheet!$E$53)</f>
        <v>0</v>
      </c>
      <c r="BH56" s="289">
        <f>IF(OR($C117&gt;BH$7,$C117+$E117-2&lt;BH$7),0,($D117-SUM($F117:BG117)-SUM($F56:BG56))*SAP_Leadsheet!$E$53)</f>
        <v>0</v>
      </c>
      <c r="BI56" s="289">
        <f>IF(OR($C117&gt;BI$7,$C117+$E117-2&lt;BI$7),0,($D117-SUM($F117:BH117)-SUM($F56:BH56))*SAP_Leadsheet!$E$53)</f>
        <v>0</v>
      </c>
      <c r="BJ56" s="289">
        <f>IF(OR($C117&gt;BJ$7,$C117+$E117-2&lt;BJ$7),0,($D117-SUM($F117:BI117)-SUM($F56:BI56))*SAP_Leadsheet!$E$53)</f>
        <v>0</v>
      </c>
      <c r="BK56" s="289">
        <f>IF(OR($C117&gt;BK$7,$C117+$E117-2&lt;BK$7),0,($D117-SUM($F117:BJ117)-SUM($F56:BJ56))*SAP_Leadsheet!$E$53)</f>
        <v>0</v>
      </c>
      <c r="BL56" s="289">
        <f>IF(OR($C117&gt;BL$7,$C117+$E117-2&lt;BL$7),0,($D117-SUM($F117:BK117)-SUM($F56:BK56))*SAP_Leadsheet!$E$53)</f>
        <v>0</v>
      </c>
      <c r="BM56" s="289">
        <f>IF(OR($C117&gt;BM$7,$C117+$E117-2&lt;BM$7),0,($D117-SUM($F117:BL117)-SUM($F56:BL56))*SAP_Leadsheet!$E$53)</f>
        <v>0</v>
      </c>
      <c r="BN56" s="289">
        <f>IF(OR($C117&gt;BN$7,$C117+$E117-2&lt;BN$7),0,($D117-SUM($F117:BM117)-SUM($F56:BM56))*SAP_Leadsheet!$E$53)</f>
        <v>0</v>
      </c>
      <c r="BO56" s="198"/>
      <c r="BP56" s="198"/>
      <c r="BQ56" s="198"/>
      <c r="BR56" s="198"/>
      <c r="BS56" s="198"/>
      <c r="BT56" s="198"/>
      <c r="BU56" s="198"/>
      <c r="BV56" s="198"/>
      <c r="BW56" s="198"/>
      <c r="BX56" s="198"/>
      <c r="BY56" s="198"/>
      <c r="BZ56" s="198"/>
      <c r="CA56" s="198"/>
      <c r="CB56" s="198"/>
      <c r="CC56" s="198"/>
      <c r="CD56" s="198"/>
      <c r="CE56" s="198"/>
      <c r="CF56" s="198"/>
      <c r="CG56" s="198"/>
      <c r="CH56" s="198"/>
      <c r="CI56" s="198"/>
      <c r="CJ56" s="198"/>
      <c r="CK56" s="198"/>
      <c r="CL56" s="198"/>
    </row>
    <row r="57" spans="1:90" hidden="1" outlineLevel="1" x14ac:dyDescent="0.15">
      <c r="A57" s="89"/>
      <c r="B57" s="23"/>
      <c r="C57" s="26">
        <v>21</v>
      </c>
      <c r="D57" s="300"/>
      <c r="G57" s="289">
        <f>IF(OR($C118&gt;G$7,$C118+$E118-2&lt;G$7),0,($D118-SUM($F118:F118)-SUM($F57:F57))*SAP_Leadsheet!$E$53)</f>
        <v>0</v>
      </c>
      <c r="H57" s="289">
        <f>IF(OR($C118&gt;H$7,$C118+$E118-2&lt;H$7),0,($D118-SUM($F118:G118)-SUM($F57:G57))*SAP_Leadsheet!$E$53)</f>
        <v>0</v>
      </c>
      <c r="I57" s="289">
        <f>IF(OR($C118&gt;I$7,$C118+$E118-2&lt;I$7),0,($D118-SUM($F118:H118)-SUM($F57:H57))*SAP_Leadsheet!$E$53)</f>
        <v>0</v>
      </c>
      <c r="J57" s="289">
        <f>IF(OR($C118&gt;J$7,$C118+$E118-2&lt;J$7),0,($D118-SUM($F118:I118)-SUM($F57:I57))*SAP_Leadsheet!$E$53)</f>
        <v>0</v>
      </c>
      <c r="K57" s="289">
        <f>IF(OR($C118&gt;K$7,$C118+$E118-2&lt;K$7),0,($D118-SUM($F118:J118)-SUM($F57:J57))*SAP_Leadsheet!$E$53)</f>
        <v>0</v>
      </c>
      <c r="L57" s="289">
        <f>IF(OR($C118&gt;L$7,$C118+$E118-2&lt;L$7),0,($D118-SUM($F118:K118)-SUM($F57:K57))*SAP_Leadsheet!$E$53)</f>
        <v>0</v>
      </c>
      <c r="M57" s="289">
        <f>IF(OR($C118&gt;M$7,$C118+$E118-2&lt;M$7),0,($D118-SUM($F118:L118)-SUM($F57:L57))*SAP_Leadsheet!$E$53)</f>
        <v>0</v>
      </c>
      <c r="N57" s="289">
        <f>IF(OR($C118&gt;N$7,$C118+$E118-2&lt;N$7),0,($D118-SUM($F118:M118)-SUM($F57:M57))*SAP_Leadsheet!$E$53)</f>
        <v>0</v>
      </c>
      <c r="O57" s="289">
        <f>IF(OR($C118&gt;O$7,$C118+$E118-2&lt;O$7),0,($D118-SUM($F118:N118)-SUM($F57:N57))*SAP_Leadsheet!$E$53)</f>
        <v>0</v>
      </c>
      <c r="P57" s="289">
        <f>IF(OR($C118&gt;P$7,$C118+$E118-2&lt;P$7),0,($D118-SUM($F118:O118)-SUM($F57:O57))*SAP_Leadsheet!$E$53)</f>
        <v>0</v>
      </c>
      <c r="Q57" s="289">
        <f>IF(OR($C118&gt;Q$7,$C118+$E118-2&lt;Q$7),0,($D118-SUM($F118:P118)-SUM($F57:P57))*SAP_Leadsheet!$E$53)</f>
        <v>0</v>
      </c>
      <c r="R57" s="289">
        <f>IF(OR($C118&gt;R$7,$C118+$E118-2&lt;R$7),0,($D118-SUM($F118:Q118)-SUM($F57:Q57))*SAP_Leadsheet!$E$53)</f>
        <v>0</v>
      </c>
      <c r="S57" s="289">
        <f>IF(OR($C118&gt;S$7,$C118+$E118-2&lt;S$7),0,($D118-SUM($F118:R118)-SUM($F57:R57))*SAP_Leadsheet!$E$53)</f>
        <v>0</v>
      </c>
      <c r="T57" s="289">
        <f>IF(OR($C118&gt;T$7,$C118+$E118-2&lt;T$7),0,($D118-SUM($F118:S118)-SUM($F57:S57))*SAP_Leadsheet!$E$53)</f>
        <v>0</v>
      </c>
      <c r="U57" s="289">
        <f>IF(OR($C118&gt;U$7,$C118+$E118-2&lt;U$7),0,($D118-SUM($F118:T118)-SUM($F57:T57))*SAP_Leadsheet!$E$53)</f>
        <v>0</v>
      </c>
      <c r="V57" s="289">
        <f>IF(OR($C118&gt;V$7,$C118+$E118-2&lt;V$7),0,($D118-SUM($F118:U118)-SUM($F57:U57))*SAP_Leadsheet!$E$53)</f>
        <v>0</v>
      </c>
      <c r="W57" s="289">
        <f>IF(OR($C118&gt;W$7,$C118+$E118-2&lt;W$7),0,($D118-SUM($F118:V118)-SUM($F57:V57))*SAP_Leadsheet!$E$53)</f>
        <v>0</v>
      </c>
      <c r="X57" s="289">
        <f>IF(OR($C118&gt;X$7,$C118+$E118-2&lt;X$7),0,($D118-SUM($F118:W118)-SUM($F57:W57))*SAP_Leadsheet!$E$53)</f>
        <v>0</v>
      </c>
      <c r="Y57" s="289">
        <f>IF(OR($C118&gt;Y$7,$C118+$E118-2&lt;Y$7),0,($D118-SUM($F118:X118)-SUM($F57:X57))*SAP_Leadsheet!$E$53)</f>
        <v>0</v>
      </c>
      <c r="Z57" s="289">
        <f>IF(OR($C118&gt;Z$7,$C118+$E118-2&lt;Z$7),0,($D118-SUM($F118:Y118)-SUM($F57:Y57))*SAP_Leadsheet!$E$53)</f>
        <v>0</v>
      </c>
      <c r="AA57" s="289">
        <f ca="1">IF(OR($C118&gt;AA$7,$C118+$E118-2&lt;AA$7),0,($D118-SUM($F118:Z118)-SUM($F57:Z57))*SAP_Leadsheet!$E$53)</f>
        <v>0</v>
      </c>
      <c r="AB57" s="289">
        <f ca="1">IF(OR($C118&gt;AB$7,$C118+$E118-2&lt;AB$7),0,($D118-SUM($F118:AA118)-SUM($F57:AA57))*SAP_Leadsheet!$E$53)</f>
        <v>0</v>
      </c>
      <c r="AC57" s="289">
        <f>IF(OR($C118&gt;AC$7,$C118+$E118-2&lt;AC$7),0,($D118-SUM($F118:AB118)-SUM($F57:AB57))*SAP_Leadsheet!$E$53)</f>
        <v>0</v>
      </c>
      <c r="AD57" s="289">
        <f>IF(OR($C118&gt;AD$7,$C118+$E118-2&lt;AD$7),0,($D118-SUM($F118:AC118)-SUM($F57:AC57))*SAP_Leadsheet!$E$53)</f>
        <v>0</v>
      </c>
      <c r="AE57" s="289">
        <f>IF(OR($C118&gt;AE$7,$C118+$E118-2&lt;AE$7),0,($D118-SUM($F118:AD118)-SUM($F57:AD57))*SAP_Leadsheet!$E$53)</f>
        <v>0</v>
      </c>
      <c r="AF57" s="289">
        <f>IF(OR($C118&gt;AF$7,$C118+$E118-2&lt;AF$7),0,($D118-SUM($F118:AE118)-SUM($F57:AE57))*SAP_Leadsheet!$E$53)</f>
        <v>0</v>
      </c>
      <c r="AG57" s="289">
        <f>IF(OR($C118&gt;AG$7,$C118+$E118-2&lt;AG$7),0,($D118-SUM($F118:AF118)-SUM($F57:AF57))*SAP_Leadsheet!$E$53)</f>
        <v>0</v>
      </c>
      <c r="AH57" s="289">
        <f>IF(OR($C118&gt;AH$7,$C118+$E118-2&lt;AH$7),0,($D118-SUM($F118:AG118)-SUM($F57:AG57))*SAP_Leadsheet!$E$53)</f>
        <v>0</v>
      </c>
      <c r="AI57" s="289">
        <f>IF(OR($C118&gt;AI$7,$C118+$E118-2&lt;AI$7),0,($D118-SUM($F118:AH118)-SUM($F57:AH57))*SAP_Leadsheet!$E$53)</f>
        <v>0</v>
      </c>
      <c r="AJ57" s="289">
        <f>IF(OR($C118&gt;AJ$7,$C118+$E118-2&lt;AJ$7),0,($D118-SUM($F118:AI118)-SUM($F57:AI57))*SAP_Leadsheet!$E$53)</f>
        <v>0</v>
      </c>
      <c r="AK57" s="289">
        <f>IF(OR($C118&gt;AK$7,$C118+$E118-2&lt;AK$7),0,($D118-SUM($F118:AJ118)-SUM($F57:AJ57))*SAP_Leadsheet!$E$53)</f>
        <v>0</v>
      </c>
      <c r="AL57" s="289">
        <f>IF(OR($C118&gt;AL$7,$C118+$E118-2&lt;AL$7),0,($D118-SUM($F118:AK118)-SUM($F57:AK57))*SAP_Leadsheet!$E$53)</f>
        <v>0</v>
      </c>
      <c r="AM57" s="289">
        <f>IF(OR($C118&gt;AM$7,$C118+$E118-2&lt;AM$7),0,($D118-SUM($F118:AL118)-SUM($F57:AL57))*SAP_Leadsheet!$E$53)</f>
        <v>0</v>
      </c>
      <c r="AN57" s="289">
        <f>IF(OR($C118&gt;AN$7,$C118+$E118-2&lt;AN$7),0,($D118-SUM($F118:AM118)-SUM($F57:AM57))*SAP_Leadsheet!$E$53)</f>
        <v>0</v>
      </c>
      <c r="AO57" s="289">
        <f>IF(OR($C118&gt;AO$7,$C118+$E118-2&lt;AO$7),0,($D118-SUM($F118:AN118)-SUM($F57:AN57))*SAP_Leadsheet!$E$53)</f>
        <v>0</v>
      </c>
      <c r="AP57" s="289">
        <f>IF(OR($C118&gt;AP$7,$C118+$E118-2&lt;AP$7),0,($D118-SUM($F118:AO118)-SUM($F57:AO57))*SAP_Leadsheet!$E$53)</f>
        <v>0</v>
      </c>
      <c r="AQ57" s="289">
        <f>IF(OR($C118&gt;AQ$7,$C118+$E118-2&lt;AQ$7),0,($D118-SUM($F118:AP118)-SUM($F57:AP57))*SAP_Leadsheet!$E$53)</f>
        <v>0</v>
      </c>
      <c r="AR57" s="289">
        <f>IF(OR($C118&gt;AR$7,$C118+$E118-2&lt;AR$7),0,($D118-SUM($F118:AQ118)-SUM($F57:AQ57))*SAP_Leadsheet!$E$53)</f>
        <v>0</v>
      </c>
      <c r="AS57" s="289">
        <f>IF(OR($C118&gt;AS$7,$C118+$E118-2&lt;AS$7),0,($D118-SUM($F118:AR118)-SUM($F57:AR57))*SAP_Leadsheet!$E$53)</f>
        <v>0</v>
      </c>
      <c r="AT57" s="289">
        <f>IF(OR($C118&gt;AT$7,$C118+$E118-2&lt;AT$7),0,($D118-SUM($F118:AS118)-SUM($F57:AS57))*SAP_Leadsheet!$E$53)</f>
        <v>0</v>
      </c>
      <c r="AU57" s="289">
        <f>IF(OR($C118&gt;AU$7,$C118+$E118-2&lt;AU$7),0,($D118-SUM($F118:AT118)-SUM($F57:AT57))*SAP_Leadsheet!$E$53)</f>
        <v>0</v>
      </c>
      <c r="AV57" s="289">
        <f>IF(OR($C118&gt;AV$7,$C118+$E118-2&lt;AV$7),0,($D118-SUM($F118:AU118)-SUM($F57:AU57))*SAP_Leadsheet!$E$53)</f>
        <v>0</v>
      </c>
      <c r="AW57" s="289">
        <f>IF(OR($C118&gt;AW$7,$C118+$E118-2&lt;AW$7),0,($D118-SUM($F118:AV118)-SUM($F57:AV57))*SAP_Leadsheet!$E$53)</f>
        <v>0</v>
      </c>
      <c r="AX57" s="289">
        <f>IF(OR($C118&gt;AX$7,$C118+$E118-2&lt;AX$7),0,($D118-SUM($F118:AW118)-SUM($F57:AW57))*SAP_Leadsheet!$E$53)</f>
        <v>0</v>
      </c>
      <c r="AY57" s="289">
        <f>IF(OR($C118&gt;AY$7,$C118+$E118-2&lt;AY$7),0,($D118-SUM($F118:AX118)-SUM($F57:AX57))*SAP_Leadsheet!$E$53)</f>
        <v>0</v>
      </c>
      <c r="AZ57" s="289">
        <f>IF(OR($C118&gt;AZ$7,$C118+$E118-2&lt;AZ$7),0,($D118-SUM($F118:AY118)-SUM($F57:AY57))*SAP_Leadsheet!$E$53)</f>
        <v>0</v>
      </c>
      <c r="BA57" s="289">
        <f>IF(OR($C118&gt;BA$7,$C118+$E118-2&lt;BA$7),0,($D118-SUM($F118:AZ118)-SUM($F57:AZ57))*SAP_Leadsheet!$E$53)</f>
        <v>0</v>
      </c>
      <c r="BB57" s="289">
        <f>IF(OR($C118&gt;BB$7,$C118+$E118-2&lt;BB$7),0,($D118-SUM($F118:BA118)-SUM($F57:BA57))*SAP_Leadsheet!$E$53)</f>
        <v>0</v>
      </c>
      <c r="BC57" s="289">
        <f>IF(OR($C118&gt;BC$7,$C118+$E118-2&lt;BC$7),0,($D118-SUM($F118:BB118)-SUM($F57:BB57))*SAP_Leadsheet!$E$53)</f>
        <v>0</v>
      </c>
      <c r="BD57" s="289">
        <f>IF(OR($C118&gt;BD$7,$C118+$E118-2&lt;BD$7),0,($D118-SUM($F118:BC118)-SUM($F57:BC57))*SAP_Leadsheet!$E$53)</f>
        <v>0</v>
      </c>
      <c r="BE57" s="289">
        <f>IF(OR($C118&gt;BE$7,$C118+$E118-2&lt;BE$7),0,($D118-SUM($F118:BD118)-SUM($F57:BD57))*SAP_Leadsheet!$E$53)</f>
        <v>0</v>
      </c>
      <c r="BF57" s="289">
        <f>IF(OR($C118&gt;BF$7,$C118+$E118-2&lt;BF$7),0,($D118-SUM($F118:BE118)-SUM($F57:BE57))*SAP_Leadsheet!$E$53)</f>
        <v>0</v>
      </c>
      <c r="BG57" s="289">
        <f>IF(OR($C118&gt;BG$7,$C118+$E118-2&lt;BG$7),0,($D118-SUM($F118:BF118)-SUM($F57:BF57))*SAP_Leadsheet!$E$53)</f>
        <v>0</v>
      </c>
      <c r="BH57" s="289">
        <f>IF(OR($C118&gt;BH$7,$C118+$E118-2&lt;BH$7),0,($D118-SUM($F118:BG118)-SUM($F57:BG57))*SAP_Leadsheet!$E$53)</f>
        <v>0</v>
      </c>
      <c r="BI57" s="289">
        <f>IF(OR($C118&gt;BI$7,$C118+$E118-2&lt;BI$7),0,($D118-SUM($F118:BH118)-SUM($F57:BH57))*SAP_Leadsheet!$E$53)</f>
        <v>0</v>
      </c>
      <c r="BJ57" s="289">
        <f>IF(OR($C118&gt;BJ$7,$C118+$E118-2&lt;BJ$7),0,($D118-SUM($F118:BI118)-SUM($F57:BI57))*SAP_Leadsheet!$E$53)</f>
        <v>0</v>
      </c>
      <c r="BK57" s="289">
        <f>IF(OR($C118&gt;BK$7,$C118+$E118-2&lt;BK$7),0,($D118-SUM($F118:BJ118)-SUM($F57:BJ57))*SAP_Leadsheet!$E$53)</f>
        <v>0</v>
      </c>
      <c r="BL57" s="289">
        <f>IF(OR($C118&gt;BL$7,$C118+$E118-2&lt;BL$7),0,($D118-SUM($F118:BK118)-SUM($F57:BK57))*SAP_Leadsheet!$E$53)</f>
        <v>0</v>
      </c>
      <c r="BM57" s="289">
        <f>IF(OR($C118&gt;BM$7,$C118+$E118-2&lt;BM$7),0,($D118-SUM($F118:BL118)-SUM($F57:BL57))*SAP_Leadsheet!$E$53)</f>
        <v>0</v>
      </c>
      <c r="BN57" s="289">
        <f>IF(OR($C118&gt;BN$7,$C118+$E118-2&lt;BN$7),0,($D118-SUM($F118:BM118)-SUM($F57:BM57))*SAP_Leadsheet!$E$53)</f>
        <v>0</v>
      </c>
      <c r="BO57" s="198"/>
      <c r="BP57" s="198"/>
      <c r="BQ57" s="198"/>
      <c r="BR57" s="198"/>
      <c r="BS57" s="198"/>
      <c r="BT57" s="198"/>
      <c r="BU57" s="198"/>
      <c r="BV57" s="198"/>
      <c r="BW57" s="198"/>
      <c r="BX57" s="198"/>
      <c r="BY57" s="198"/>
      <c r="BZ57" s="198"/>
      <c r="CA57" s="198"/>
      <c r="CB57" s="198"/>
      <c r="CC57" s="198"/>
      <c r="CD57" s="198"/>
      <c r="CE57" s="198"/>
      <c r="CF57" s="198"/>
      <c r="CG57" s="198"/>
      <c r="CH57" s="198"/>
      <c r="CI57" s="198"/>
      <c r="CJ57" s="198"/>
      <c r="CK57" s="198"/>
      <c r="CL57" s="198"/>
    </row>
    <row r="58" spans="1:90" hidden="1" outlineLevel="1" x14ac:dyDescent="0.15">
      <c r="A58" s="89"/>
      <c r="B58" s="23"/>
      <c r="C58" s="26">
        <v>22</v>
      </c>
      <c r="D58" s="300"/>
      <c r="G58" s="289">
        <f>IF(OR($C119&gt;G$7,$C119+$E119-2&lt;G$7),0,($D119-SUM($F119:F119)-SUM($F58:F58))*SAP_Leadsheet!$E$53)</f>
        <v>0</v>
      </c>
      <c r="H58" s="289">
        <f>IF(OR($C119&gt;H$7,$C119+$E119-2&lt;H$7),0,($D119-SUM($F119:G119)-SUM($F58:G58))*SAP_Leadsheet!$E$53)</f>
        <v>0</v>
      </c>
      <c r="I58" s="289">
        <f>IF(OR($C119&gt;I$7,$C119+$E119-2&lt;I$7),0,($D119-SUM($F119:H119)-SUM($F58:H58))*SAP_Leadsheet!$E$53)</f>
        <v>0</v>
      </c>
      <c r="J58" s="289">
        <f>IF(OR($C119&gt;J$7,$C119+$E119-2&lt;J$7),0,($D119-SUM($F119:I119)-SUM($F58:I58))*SAP_Leadsheet!$E$53)</f>
        <v>0</v>
      </c>
      <c r="K58" s="289">
        <f>IF(OR($C119&gt;K$7,$C119+$E119-2&lt;K$7),0,($D119-SUM($F119:J119)-SUM($F58:J58))*SAP_Leadsheet!$E$53)</f>
        <v>0</v>
      </c>
      <c r="L58" s="289">
        <f>IF(OR($C119&gt;L$7,$C119+$E119-2&lt;L$7),0,($D119-SUM($F119:K119)-SUM($F58:K58))*SAP_Leadsheet!$E$53)</f>
        <v>0</v>
      </c>
      <c r="M58" s="289">
        <f>IF(OR($C119&gt;M$7,$C119+$E119-2&lt;M$7),0,($D119-SUM($F119:L119)-SUM($F58:L58))*SAP_Leadsheet!$E$53)</f>
        <v>0</v>
      </c>
      <c r="N58" s="289">
        <f>IF(OR($C119&gt;N$7,$C119+$E119-2&lt;N$7),0,($D119-SUM($F119:M119)-SUM($F58:M58))*SAP_Leadsheet!$E$53)</f>
        <v>0</v>
      </c>
      <c r="O58" s="289">
        <f>IF(OR($C119&gt;O$7,$C119+$E119-2&lt;O$7),0,($D119-SUM($F119:N119)-SUM($F58:N58))*SAP_Leadsheet!$E$53)</f>
        <v>0</v>
      </c>
      <c r="P58" s="289">
        <f>IF(OR($C119&gt;P$7,$C119+$E119-2&lt;P$7),0,($D119-SUM($F119:O119)-SUM($F58:O58))*SAP_Leadsheet!$E$53)</f>
        <v>0</v>
      </c>
      <c r="Q58" s="289">
        <f>IF(OR($C119&gt;Q$7,$C119+$E119-2&lt;Q$7),0,($D119-SUM($F119:P119)-SUM($F58:P58))*SAP_Leadsheet!$E$53)</f>
        <v>0</v>
      </c>
      <c r="R58" s="289">
        <f>IF(OR($C119&gt;R$7,$C119+$E119-2&lt;R$7),0,($D119-SUM($F119:Q119)-SUM($F58:Q58))*SAP_Leadsheet!$E$53)</f>
        <v>0</v>
      </c>
      <c r="S58" s="289">
        <f>IF(OR($C119&gt;S$7,$C119+$E119-2&lt;S$7),0,($D119-SUM($F119:R119)-SUM($F58:R58))*SAP_Leadsheet!$E$53)</f>
        <v>0</v>
      </c>
      <c r="T58" s="289">
        <f>IF(OR($C119&gt;T$7,$C119+$E119-2&lt;T$7),0,($D119-SUM($F119:S119)-SUM($F58:S58))*SAP_Leadsheet!$E$53)</f>
        <v>0</v>
      </c>
      <c r="U58" s="289">
        <f>IF(OR($C119&gt;U$7,$C119+$E119-2&lt;U$7),0,($D119-SUM($F119:T119)-SUM($F58:T58))*SAP_Leadsheet!$E$53)</f>
        <v>0</v>
      </c>
      <c r="V58" s="289">
        <f>IF(OR($C119&gt;V$7,$C119+$E119-2&lt;V$7),0,($D119-SUM($F119:U119)-SUM($F58:U58))*SAP_Leadsheet!$E$53)</f>
        <v>0</v>
      </c>
      <c r="W58" s="289">
        <f>IF(OR($C119&gt;W$7,$C119+$E119-2&lt;W$7),0,($D119-SUM($F119:V119)-SUM($F58:V58))*SAP_Leadsheet!$E$53)</f>
        <v>0</v>
      </c>
      <c r="X58" s="289">
        <f>IF(OR($C119&gt;X$7,$C119+$E119-2&lt;X$7),0,($D119-SUM($F119:W119)-SUM($F58:W58))*SAP_Leadsheet!$E$53)</f>
        <v>0</v>
      </c>
      <c r="Y58" s="289">
        <f>IF(OR($C119&gt;Y$7,$C119+$E119-2&lt;Y$7),0,($D119-SUM($F119:X119)-SUM($F58:X58))*SAP_Leadsheet!$E$53)</f>
        <v>0</v>
      </c>
      <c r="Z58" s="289">
        <f>IF(OR($C119&gt;Z$7,$C119+$E119-2&lt;Z$7),0,($D119-SUM($F119:Y119)-SUM($F58:Y58))*SAP_Leadsheet!$E$53)</f>
        <v>0</v>
      </c>
      <c r="AA58" s="289">
        <f>IF(OR($C119&gt;AA$7,$C119+$E119-2&lt;AA$7),0,($D119-SUM($F119:Z119)-SUM($F58:Z58))*SAP_Leadsheet!$E$53)</f>
        <v>0</v>
      </c>
      <c r="AB58" s="289">
        <f ca="1">IF(OR($C119&gt;AB$7,$C119+$E119-2&lt;AB$7),0,($D119-SUM($F119:AA119)-SUM($F58:AA58))*SAP_Leadsheet!$E$53)</f>
        <v>0</v>
      </c>
      <c r="AC58" s="289">
        <f ca="1">IF(OR($C119&gt;AC$7,$C119+$E119-2&lt;AC$7),0,($D119-SUM($F119:AB119)-SUM($F58:AB58))*SAP_Leadsheet!$E$53)</f>
        <v>0</v>
      </c>
      <c r="AD58" s="289">
        <f>IF(OR($C119&gt;AD$7,$C119+$E119-2&lt;AD$7),0,($D119-SUM($F119:AC119)-SUM($F58:AC58))*SAP_Leadsheet!$E$53)</f>
        <v>0</v>
      </c>
      <c r="AE58" s="289">
        <f>IF(OR($C119&gt;AE$7,$C119+$E119-2&lt;AE$7),0,($D119-SUM($F119:AD119)-SUM($F58:AD58))*SAP_Leadsheet!$E$53)</f>
        <v>0</v>
      </c>
      <c r="AF58" s="289">
        <f>IF(OR($C119&gt;AF$7,$C119+$E119-2&lt;AF$7),0,($D119-SUM($F119:AE119)-SUM($F58:AE58))*SAP_Leadsheet!$E$53)</f>
        <v>0</v>
      </c>
      <c r="AG58" s="289">
        <f>IF(OR($C119&gt;AG$7,$C119+$E119-2&lt;AG$7),0,($D119-SUM($F119:AF119)-SUM($F58:AF58))*SAP_Leadsheet!$E$53)</f>
        <v>0</v>
      </c>
      <c r="AH58" s="289">
        <f>IF(OR($C119&gt;AH$7,$C119+$E119-2&lt;AH$7),0,($D119-SUM($F119:AG119)-SUM($F58:AG58))*SAP_Leadsheet!$E$53)</f>
        <v>0</v>
      </c>
      <c r="AI58" s="289">
        <f>IF(OR($C119&gt;AI$7,$C119+$E119-2&lt;AI$7),0,($D119-SUM($F119:AH119)-SUM($F58:AH58))*SAP_Leadsheet!$E$53)</f>
        <v>0</v>
      </c>
      <c r="AJ58" s="289">
        <f>IF(OR($C119&gt;AJ$7,$C119+$E119-2&lt;AJ$7),0,($D119-SUM($F119:AI119)-SUM($F58:AI58))*SAP_Leadsheet!$E$53)</f>
        <v>0</v>
      </c>
      <c r="AK58" s="289">
        <f>IF(OR($C119&gt;AK$7,$C119+$E119-2&lt;AK$7),0,($D119-SUM($F119:AJ119)-SUM($F58:AJ58))*SAP_Leadsheet!$E$53)</f>
        <v>0</v>
      </c>
      <c r="AL58" s="289">
        <f>IF(OR($C119&gt;AL$7,$C119+$E119-2&lt;AL$7),0,($D119-SUM($F119:AK119)-SUM($F58:AK58))*SAP_Leadsheet!$E$53)</f>
        <v>0</v>
      </c>
      <c r="AM58" s="289">
        <f>IF(OR($C119&gt;AM$7,$C119+$E119-2&lt;AM$7),0,($D119-SUM($F119:AL119)-SUM($F58:AL58))*SAP_Leadsheet!$E$53)</f>
        <v>0</v>
      </c>
      <c r="AN58" s="289">
        <f>IF(OR($C119&gt;AN$7,$C119+$E119-2&lt;AN$7),0,($D119-SUM($F119:AM119)-SUM($F58:AM58))*SAP_Leadsheet!$E$53)</f>
        <v>0</v>
      </c>
      <c r="AO58" s="289">
        <f>IF(OR($C119&gt;AO$7,$C119+$E119-2&lt;AO$7),0,($D119-SUM($F119:AN119)-SUM($F58:AN58))*SAP_Leadsheet!$E$53)</f>
        <v>0</v>
      </c>
      <c r="AP58" s="289">
        <f>IF(OR($C119&gt;AP$7,$C119+$E119-2&lt;AP$7),0,($D119-SUM($F119:AO119)-SUM($F58:AO58))*SAP_Leadsheet!$E$53)</f>
        <v>0</v>
      </c>
      <c r="AQ58" s="289">
        <f>IF(OR($C119&gt;AQ$7,$C119+$E119-2&lt;AQ$7),0,($D119-SUM($F119:AP119)-SUM($F58:AP58))*SAP_Leadsheet!$E$53)</f>
        <v>0</v>
      </c>
      <c r="AR58" s="289">
        <f>IF(OR($C119&gt;AR$7,$C119+$E119-2&lt;AR$7),0,($D119-SUM($F119:AQ119)-SUM($F58:AQ58))*SAP_Leadsheet!$E$53)</f>
        <v>0</v>
      </c>
      <c r="AS58" s="289">
        <f>IF(OR($C119&gt;AS$7,$C119+$E119-2&lt;AS$7),0,($D119-SUM($F119:AR119)-SUM($F58:AR58))*SAP_Leadsheet!$E$53)</f>
        <v>0</v>
      </c>
      <c r="AT58" s="289">
        <f>IF(OR($C119&gt;AT$7,$C119+$E119-2&lt;AT$7),0,($D119-SUM($F119:AS119)-SUM($F58:AS58))*SAP_Leadsheet!$E$53)</f>
        <v>0</v>
      </c>
      <c r="AU58" s="289">
        <f>IF(OR($C119&gt;AU$7,$C119+$E119-2&lt;AU$7),0,($D119-SUM($F119:AT119)-SUM($F58:AT58))*SAP_Leadsheet!$E$53)</f>
        <v>0</v>
      </c>
      <c r="AV58" s="289">
        <f>IF(OR($C119&gt;AV$7,$C119+$E119-2&lt;AV$7),0,($D119-SUM($F119:AU119)-SUM($F58:AU58))*SAP_Leadsheet!$E$53)</f>
        <v>0</v>
      </c>
      <c r="AW58" s="289">
        <f>IF(OR($C119&gt;AW$7,$C119+$E119-2&lt;AW$7),0,($D119-SUM($F119:AV119)-SUM($F58:AV58))*SAP_Leadsheet!$E$53)</f>
        <v>0</v>
      </c>
      <c r="AX58" s="289">
        <f>IF(OR($C119&gt;AX$7,$C119+$E119-2&lt;AX$7),0,($D119-SUM($F119:AW119)-SUM($F58:AW58))*SAP_Leadsheet!$E$53)</f>
        <v>0</v>
      </c>
      <c r="AY58" s="289">
        <f>IF(OR($C119&gt;AY$7,$C119+$E119-2&lt;AY$7),0,($D119-SUM($F119:AX119)-SUM($F58:AX58))*SAP_Leadsheet!$E$53)</f>
        <v>0</v>
      </c>
      <c r="AZ58" s="289">
        <f>IF(OR($C119&gt;AZ$7,$C119+$E119-2&lt;AZ$7),0,($D119-SUM($F119:AY119)-SUM($F58:AY58))*SAP_Leadsheet!$E$53)</f>
        <v>0</v>
      </c>
      <c r="BA58" s="289">
        <f>IF(OR($C119&gt;BA$7,$C119+$E119-2&lt;BA$7),0,($D119-SUM($F119:AZ119)-SUM($F58:AZ58))*SAP_Leadsheet!$E$53)</f>
        <v>0</v>
      </c>
      <c r="BB58" s="289">
        <f>IF(OR($C119&gt;BB$7,$C119+$E119-2&lt;BB$7),0,($D119-SUM($F119:BA119)-SUM($F58:BA58))*SAP_Leadsheet!$E$53)</f>
        <v>0</v>
      </c>
      <c r="BC58" s="289">
        <f>IF(OR($C119&gt;BC$7,$C119+$E119-2&lt;BC$7),0,($D119-SUM($F119:BB119)-SUM($F58:BB58))*SAP_Leadsheet!$E$53)</f>
        <v>0</v>
      </c>
      <c r="BD58" s="289">
        <f>IF(OR($C119&gt;BD$7,$C119+$E119-2&lt;BD$7),0,($D119-SUM($F119:BC119)-SUM($F58:BC58))*SAP_Leadsheet!$E$53)</f>
        <v>0</v>
      </c>
      <c r="BE58" s="289">
        <f>IF(OR($C119&gt;BE$7,$C119+$E119-2&lt;BE$7),0,($D119-SUM($F119:BD119)-SUM($F58:BD58))*SAP_Leadsheet!$E$53)</f>
        <v>0</v>
      </c>
      <c r="BF58" s="289">
        <f>IF(OR($C119&gt;BF$7,$C119+$E119-2&lt;BF$7),0,($D119-SUM($F119:BE119)-SUM($F58:BE58))*SAP_Leadsheet!$E$53)</f>
        <v>0</v>
      </c>
      <c r="BG58" s="289">
        <f>IF(OR($C119&gt;BG$7,$C119+$E119-2&lt;BG$7),0,($D119-SUM($F119:BF119)-SUM($F58:BF58))*SAP_Leadsheet!$E$53)</f>
        <v>0</v>
      </c>
      <c r="BH58" s="289">
        <f>IF(OR($C119&gt;BH$7,$C119+$E119-2&lt;BH$7),0,($D119-SUM($F119:BG119)-SUM($F58:BG58))*SAP_Leadsheet!$E$53)</f>
        <v>0</v>
      </c>
      <c r="BI58" s="289">
        <f>IF(OR($C119&gt;BI$7,$C119+$E119-2&lt;BI$7),0,($D119-SUM($F119:BH119)-SUM($F58:BH58))*SAP_Leadsheet!$E$53)</f>
        <v>0</v>
      </c>
      <c r="BJ58" s="289">
        <f>IF(OR($C119&gt;BJ$7,$C119+$E119-2&lt;BJ$7),0,($D119-SUM($F119:BI119)-SUM($F58:BI58))*SAP_Leadsheet!$E$53)</f>
        <v>0</v>
      </c>
      <c r="BK58" s="289">
        <f>IF(OR($C119&gt;BK$7,$C119+$E119-2&lt;BK$7),0,($D119-SUM($F119:BJ119)-SUM($F58:BJ58))*SAP_Leadsheet!$E$53)</f>
        <v>0</v>
      </c>
      <c r="BL58" s="289">
        <f>IF(OR($C119&gt;BL$7,$C119+$E119-2&lt;BL$7),0,($D119-SUM($F119:BK119)-SUM($F58:BK58))*SAP_Leadsheet!$E$53)</f>
        <v>0</v>
      </c>
      <c r="BM58" s="289">
        <f>IF(OR($C119&gt;BM$7,$C119+$E119-2&lt;BM$7),0,($D119-SUM($F119:BL119)-SUM($F58:BL58))*SAP_Leadsheet!$E$53)</f>
        <v>0</v>
      </c>
      <c r="BN58" s="289">
        <f>IF(OR($C119&gt;BN$7,$C119+$E119-2&lt;BN$7),0,($D119-SUM($F119:BM119)-SUM($F58:BM58))*SAP_Leadsheet!$E$53)</f>
        <v>0</v>
      </c>
      <c r="BO58" s="198"/>
      <c r="BP58" s="198"/>
      <c r="BQ58" s="198"/>
      <c r="BR58" s="198"/>
      <c r="BS58" s="198"/>
      <c r="BT58" s="198"/>
      <c r="BU58" s="198"/>
      <c r="BV58" s="198"/>
      <c r="BW58" s="198"/>
      <c r="BX58" s="198"/>
      <c r="BY58" s="198"/>
      <c r="BZ58" s="198"/>
      <c r="CA58" s="198"/>
      <c r="CB58" s="198"/>
      <c r="CC58" s="198"/>
      <c r="CD58" s="198"/>
      <c r="CE58" s="198"/>
      <c r="CF58" s="198"/>
      <c r="CG58" s="198"/>
      <c r="CH58" s="198"/>
      <c r="CI58" s="198"/>
      <c r="CJ58" s="198"/>
      <c r="CK58" s="198"/>
      <c r="CL58" s="198"/>
    </row>
    <row r="59" spans="1:90" hidden="1" outlineLevel="1" x14ac:dyDescent="0.15">
      <c r="A59" s="89"/>
      <c r="B59" s="23"/>
      <c r="C59" s="26">
        <v>23</v>
      </c>
      <c r="D59" s="300"/>
      <c r="G59" s="289">
        <f>IF(OR($C120&gt;G$7,$C120+$E120-2&lt;G$7),0,($D120-SUM($F120:F120)-SUM($F59:F59))*SAP_Leadsheet!$E$53)</f>
        <v>0</v>
      </c>
      <c r="H59" s="289">
        <f>IF(OR($C120&gt;H$7,$C120+$E120-2&lt;H$7),0,($D120-SUM($F120:G120)-SUM($F59:G59))*SAP_Leadsheet!$E$53)</f>
        <v>0</v>
      </c>
      <c r="I59" s="289">
        <f>IF(OR($C120&gt;I$7,$C120+$E120-2&lt;I$7),0,($D120-SUM($F120:H120)-SUM($F59:H59))*SAP_Leadsheet!$E$53)</f>
        <v>0</v>
      </c>
      <c r="J59" s="289">
        <f>IF(OR($C120&gt;J$7,$C120+$E120-2&lt;J$7),0,($D120-SUM($F120:I120)-SUM($F59:I59))*SAP_Leadsheet!$E$53)</f>
        <v>0</v>
      </c>
      <c r="K59" s="289">
        <f>IF(OR($C120&gt;K$7,$C120+$E120-2&lt;K$7),0,($D120-SUM($F120:J120)-SUM($F59:J59))*SAP_Leadsheet!$E$53)</f>
        <v>0</v>
      </c>
      <c r="L59" s="289">
        <f>IF(OR($C120&gt;L$7,$C120+$E120-2&lt;L$7),0,($D120-SUM($F120:K120)-SUM($F59:K59))*SAP_Leadsheet!$E$53)</f>
        <v>0</v>
      </c>
      <c r="M59" s="289">
        <f>IF(OR($C120&gt;M$7,$C120+$E120-2&lt;M$7),0,($D120-SUM($F120:L120)-SUM($F59:L59))*SAP_Leadsheet!$E$53)</f>
        <v>0</v>
      </c>
      <c r="N59" s="289">
        <f>IF(OR($C120&gt;N$7,$C120+$E120-2&lt;N$7),0,($D120-SUM($F120:M120)-SUM($F59:M59))*SAP_Leadsheet!$E$53)</f>
        <v>0</v>
      </c>
      <c r="O59" s="289">
        <f>IF(OR($C120&gt;O$7,$C120+$E120-2&lt;O$7),0,($D120-SUM($F120:N120)-SUM($F59:N59))*SAP_Leadsheet!$E$53)</f>
        <v>0</v>
      </c>
      <c r="P59" s="289">
        <f>IF(OR($C120&gt;P$7,$C120+$E120-2&lt;P$7),0,($D120-SUM($F120:O120)-SUM($F59:O59))*SAP_Leadsheet!$E$53)</f>
        <v>0</v>
      </c>
      <c r="Q59" s="289">
        <f>IF(OR($C120&gt;Q$7,$C120+$E120-2&lt;Q$7),0,($D120-SUM($F120:P120)-SUM($F59:P59))*SAP_Leadsheet!$E$53)</f>
        <v>0</v>
      </c>
      <c r="R59" s="289">
        <f>IF(OR($C120&gt;R$7,$C120+$E120-2&lt;R$7),0,($D120-SUM($F120:Q120)-SUM($F59:Q59))*SAP_Leadsheet!$E$53)</f>
        <v>0</v>
      </c>
      <c r="S59" s="289">
        <f>IF(OR($C120&gt;S$7,$C120+$E120-2&lt;S$7),0,($D120-SUM($F120:R120)-SUM($F59:R59))*SAP_Leadsheet!$E$53)</f>
        <v>0</v>
      </c>
      <c r="T59" s="289">
        <f>IF(OR($C120&gt;T$7,$C120+$E120-2&lt;T$7),0,($D120-SUM($F120:S120)-SUM($F59:S59))*SAP_Leadsheet!$E$53)</f>
        <v>0</v>
      </c>
      <c r="U59" s="289">
        <f>IF(OR($C120&gt;U$7,$C120+$E120-2&lt;U$7),0,($D120-SUM($F120:T120)-SUM($F59:T59))*SAP_Leadsheet!$E$53)</f>
        <v>0</v>
      </c>
      <c r="V59" s="289">
        <f>IF(OR($C120&gt;V$7,$C120+$E120-2&lt;V$7),0,($D120-SUM($F120:U120)-SUM($F59:U59))*SAP_Leadsheet!$E$53)</f>
        <v>0</v>
      </c>
      <c r="W59" s="289">
        <f>IF(OR($C120&gt;W$7,$C120+$E120-2&lt;W$7),0,($D120-SUM($F120:V120)-SUM($F59:V59))*SAP_Leadsheet!$E$53)</f>
        <v>0</v>
      </c>
      <c r="X59" s="289">
        <f>IF(OR($C120&gt;X$7,$C120+$E120-2&lt;X$7),0,($D120-SUM($F120:W120)-SUM($F59:W59))*SAP_Leadsheet!$E$53)</f>
        <v>0</v>
      </c>
      <c r="Y59" s="289">
        <f>IF(OR($C120&gt;Y$7,$C120+$E120-2&lt;Y$7),0,($D120-SUM($F120:X120)-SUM($F59:X59))*SAP_Leadsheet!$E$53)</f>
        <v>0</v>
      </c>
      <c r="Z59" s="289">
        <f>IF(OR($C120&gt;Z$7,$C120+$E120-2&lt;Z$7),0,($D120-SUM($F120:Y120)-SUM($F59:Y59))*SAP_Leadsheet!$E$53)</f>
        <v>0</v>
      </c>
      <c r="AA59" s="289">
        <f>IF(OR($C120&gt;AA$7,$C120+$E120-2&lt;AA$7),0,($D120-SUM($F120:Z120)-SUM($F59:Z59))*SAP_Leadsheet!$E$53)</f>
        <v>0</v>
      </c>
      <c r="AB59" s="289">
        <f>IF(OR($C120&gt;AB$7,$C120+$E120-2&lt;AB$7),0,($D120-SUM($F120:AA120)-SUM($F59:AA59))*SAP_Leadsheet!$E$53)</f>
        <v>0</v>
      </c>
      <c r="AC59" s="289">
        <f ca="1">IF(OR($C120&gt;AC$7,$C120+$E120-2&lt;AC$7),0,($D120-SUM($F120:AB120)-SUM($F59:AB59))*SAP_Leadsheet!$E$53)</f>
        <v>0</v>
      </c>
      <c r="AD59" s="289">
        <f ca="1">IF(OR($C120&gt;AD$7,$C120+$E120-2&lt;AD$7),0,($D120-SUM($F120:AC120)-SUM($F59:AC59))*SAP_Leadsheet!$E$53)</f>
        <v>0</v>
      </c>
      <c r="AE59" s="289">
        <f>IF(OR($C120&gt;AE$7,$C120+$E120-2&lt;AE$7),0,($D120-SUM($F120:AD120)-SUM($F59:AD59))*SAP_Leadsheet!$E$53)</f>
        <v>0</v>
      </c>
      <c r="AF59" s="289">
        <f>IF(OR($C120&gt;AF$7,$C120+$E120-2&lt;AF$7),0,($D120-SUM($F120:AE120)-SUM($F59:AE59))*SAP_Leadsheet!$E$53)</f>
        <v>0</v>
      </c>
      <c r="AG59" s="289">
        <f>IF(OR($C120&gt;AG$7,$C120+$E120-2&lt;AG$7),0,($D120-SUM($F120:AF120)-SUM($F59:AF59))*SAP_Leadsheet!$E$53)</f>
        <v>0</v>
      </c>
      <c r="AH59" s="289">
        <f>IF(OR($C120&gt;AH$7,$C120+$E120-2&lt;AH$7),0,($D120-SUM($F120:AG120)-SUM($F59:AG59))*SAP_Leadsheet!$E$53)</f>
        <v>0</v>
      </c>
      <c r="AI59" s="289">
        <f>IF(OR($C120&gt;AI$7,$C120+$E120-2&lt;AI$7),0,($D120-SUM($F120:AH120)-SUM($F59:AH59))*SAP_Leadsheet!$E$53)</f>
        <v>0</v>
      </c>
      <c r="AJ59" s="289">
        <f>IF(OR($C120&gt;AJ$7,$C120+$E120-2&lt;AJ$7),0,($D120-SUM($F120:AI120)-SUM($F59:AI59))*SAP_Leadsheet!$E$53)</f>
        <v>0</v>
      </c>
      <c r="AK59" s="289">
        <f>IF(OR($C120&gt;AK$7,$C120+$E120-2&lt;AK$7),0,($D120-SUM($F120:AJ120)-SUM($F59:AJ59))*SAP_Leadsheet!$E$53)</f>
        <v>0</v>
      </c>
      <c r="AL59" s="289">
        <f>IF(OR($C120&gt;AL$7,$C120+$E120-2&lt;AL$7),0,($D120-SUM($F120:AK120)-SUM($F59:AK59))*SAP_Leadsheet!$E$53)</f>
        <v>0</v>
      </c>
      <c r="AM59" s="289">
        <f>IF(OR($C120&gt;AM$7,$C120+$E120-2&lt;AM$7),0,($D120-SUM($F120:AL120)-SUM($F59:AL59))*SAP_Leadsheet!$E$53)</f>
        <v>0</v>
      </c>
      <c r="AN59" s="289">
        <f>IF(OR($C120&gt;AN$7,$C120+$E120-2&lt;AN$7),0,($D120-SUM($F120:AM120)-SUM($F59:AM59))*SAP_Leadsheet!$E$53)</f>
        <v>0</v>
      </c>
      <c r="AO59" s="289">
        <f>IF(OR($C120&gt;AO$7,$C120+$E120-2&lt;AO$7),0,($D120-SUM($F120:AN120)-SUM($F59:AN59))*SAP_Leadsheet!$E$53)</f>
        <v>0</v>
      </c>
      <c r="AP59" s="289">
        <f>IF(OR($C120&gt;AP$7,$C120+$E120-2&lt;AP$7),0,($D120-SUM($F120:AO120)-SUM($F59:AO59))*SAP_Leadsheet!$E$53)</f>
        <v>0</v>
      </c>
      <c r="AQ59" s="289">
        <f>IF(OR($C120&gt;AQ$7,$C120+$E120-2&lt;AQ$7),0,($D120-SUM($F120:AP120)-SUM($F59:AP59))*SAP_Leadsheet!$E$53)</f>
        <v>0</v>
      </c>
      <c r="AR59" s="289">
        <f>IF(OR($C120&gt;AR$7,$C120+$E120-2&lt;AR$7),0,($D120-SUM($F120:AQ120)-SUM($F59:AQ59))*SAP_Leadsheet!$E$53)</f>
        <v>0</v>
      </c>
      <c r="AS59" s="289">
        <f>IF(OR($C120&gt;AS$7,$C120+$E120-2&lt;AS$7),0,($D120-SUM($F120:AR120)-SUM($F59:AR59))*SAP_Leadsheet!$E$53)</f>
        <v>0</v>
      </c>
      <c r="AT59" s="289">
        <f>IF(OR($C120&gt;AT$7,$C120+$E120-2&lt;AT$7),0,($D120-SUM($F120:AS120)-SUM($F59:AS59))*SAP_Leadsheet!$E$53)</f>
        <v>0</v>
      </c>
      <c r="AU59" s="289">
        <f>IF(OR($C120&gt;AU$7,$C120+$E120-2&lt;AU$7),0,($D120-SUM($F120:AT120)-SUM($F59:AT59))*SAP_Leadsheet!$E$53)</f>
        <v>0</v>
      </c>
      <c r="AV59" s="289">
        <f>IF(OR($C120&gt;AV$7,$C120+$E120-2&lt;AV$7),0,($D120-SUM($F120:AU120)-SUM($F59:AU59))*SAP_Leadsheet!$E$53)</f>
        <v>0</v>
      </c>
      <c r="AW59" s="289">
        <f>IF(OR($C120&gt;AW$7,$C120+$E120-2&lt;AW$7),0,($D120-SUM($F120:AV120)-SUM($F59:AV59))*SAP_Leadsheet!$E$53)</f>
        <v>0</v>
      </c>
      <c r="AX59" s="289">
        <f>IF(OR($C120&gt;AX$7,$C120+$E120-2&lt;AX$7),0,($D120-SUM($F120:AW120)-SUM($F59:AW59))*SAP_Leadsheet!$E$53)</f>
        <v>0</v>
      </c>
      <c r="AY59" s="289">
        <f>IF(OR($C120&gt;AY$7,$C120+$E120-2&lt;AY$7),0,($D120-SUM($F120:AX120)-SUM($F59:AX59))*SAP_Leadsheet!$E$53)</f>
        <v>0</v>
      </c>
      <c r="AZ59" s="289">
        <f>IF(OR($C120&gt;AZ$7,$C120+$E120-2&lt;AZ$7),0,($D120-SUM($F120:AY120)-SUM($F59:AY59))*SAP_Leadsheet!$E$53)</f>
        <v>0</v>
      </c>
      <c r="BA59" s="289">
        <f>IF(OR($C120&gt;BA$7,$C120+$E120-2&lt;BA$7),0,($D120-SUM($F120:AZ120)-SUM($F59:AZ59))*SAP_Leadsheet!$E$53)</f>
        <v>0</v>
      </c>
      <c r="BB59" s="289">
        <f>IF(OR($C120&gt;BB$7,$C120+$E120-2&lt;BB$7),0,($D120-SUM($F120:BA120)-SUM($F59:BA59))*SAP_Leadsheet!$E$53)</f>
        <v>0</v>
      </c>
      <c r="BC59" s="289">
        <f>IF(OR($C120&gt;BC$7,$C120+$E120-2&lt;BC$7),0,($D120-SUM($F120:BB120)-SUM($F59:BB59))*SAP_Leadsheet!$E$53)</f>
        <v>0</v>
      </c>
      <c r="BD59" s="289">
        <f>IF(OR($C120&gt;BD$7,$C120+$E120-2&lt;BD$7),0,($D120-SUM($F120:BC120)-SUM($F59:BC59))*SAP_Leadsheet!$E$53)</f>
        <v>0</v>
      </c>
      <c r="BE59" s="289">
        <f>IF(OR($C120&gt;BE$7,$C120+$E120-2&lt;BE$7),0,($D120-SUM($F120:BD120)-SUM($F59:BD59))*SAP_Leadsheet!$E$53)</f>
        <v>0</v>
      </c>
      <c r="BF59" s="289">
        <f>IF(OR($C120&gt;BF$7,$C120+$E120-2&lt;BF$7),0,($D120-SUM($F120:BE120)-SUM($F59:BE59))*SAP_Leadsheet!$E$53)</f>
        <v>0</v>
      </c>
      <c r="BG59" s="289">
        <f>IF(OR($C120&gt;BG$7,$C120+$E120-2&lt;BG$7),0,($D120-SUM($F120:BF120)-SUM($F59:BF59))*SAP_Leadsheet!$E$53)</f>
        <v>0</v>
      </c>
      <c r="BH59" s="289">
        <f>IF(OR($C120&gt;BH$7,$C120+$E120-2&lt;BH$7),0,($D120-SUM($F120:BG120)-SUM($F59:BG59))*SAP_Leadsheet!$E$53)</f>
        <v>0</v>
      </c>
      <c r="BI59" s="289">
        <f>IF(OR($C120&gt;BI$7,$C120+$E120-2&lt;BI$7),0,($D120-SUM($F120:BH120)-SUM($F59:BH59))*SAP_Leadsheet!$E$53)</f>
        <v>0</v>
      </c>
      <c r="BJ59" s="289">
        <f>IF(OR($C120&gt;BJ$7,$C120+$E120-2&lt;BJ$7),0,($D120-SUM($F120:BI120)-SUM($F59:BI59))*SAP_Leadsheet!$E$53)</f>
        <v>0</v>
      </c>
      <c r="BK59" s="289">
        <f>IF(OR($C120&gt;BK$7,$C120+$E120-2&lt;BK$7),0,($D120-SUM($F120:BJ120)-SUM($F59:BJ59))*SAP_Leadsheet!$E$53)</f>
        <v>0</v>
      </c>
      <c r="BL59" s="289">
        <f>IF(OR($C120&gt;BL$7,$C120+$E120-2&lt;BL$7),0,($D120-SUM($F120:BK120)-SUM($F59:BK59))*SAP_Leadsheet!$E$53)</f>
        <v>0</v>
      </c>
      <c r="BM59" s="289">
        <f>IF(OR($C120&gt;BM$7,$C120+$E120-2&lt;BM$7),0,($D120-SUM($F120:BL120)-SUM($F59:BL59))*SAP_Leadsheet!$E$53)</f>
        <v>0</v>
      </c>
      <c r="BN59" s="289">
        <f>IF(OR($C120&gt;BN$7,$C120+$E120-2&lt;BN$7),0,($D120-SUM($F120:BM120)-SUM($F59:BM59))*SAP_Leadsheet!$E$53)</f>
        <v>0</v>
      </c>
      <c r="BO59" s="198"/>
      <c r="BP59" s="198"/>
      <c r="BQ59" s="198"/>
      <c r="BR59" s="198"/>
      <c r="BS59" s="198"/>
      <c r="BT59" s="198"/>
      <c r="BU59" s="198"/>
      <c r="BV59" s="198"/>
      <c r="BW59" s="198"/>
      <c r="BX59" s="198"/>
      <c r="BY59" s="198"/>
      <c r="BZ59" s="198"/>
      <c r="CA59" s="198"/>
      <c r="CB59" s="198"/>
      <c r="CC59" s="198"/>
      <c r="CD59" s="198"/>
      <c r="CE59" s="198"/>
      <c r="CF59" s="198"/>
      <c r="CG59" s="198"/>
      <c r="CH59" s="198"/>
      <c r="CI59" s="198"/>
      <c r="CJ59" s="198"/>
      <c r="CK59" s="198"/>
      <c r="CL59" s="198"/>
    </row>
    <row r="60" spans="1:90" hidden="1" outlineLevel="1" x14ac:dyDescent="0.15">
      <c r="A60" s="89"/>
      <c r="B60" s="23"/>
      <c r="C60" s="26">
        <v>24</v>
      </c>
      <c r="D60" s="300"/>
      <c r="G60" s="289">
        <f>IF(OR($C121&gt;G$7,$C121+$E121-2&lt;G$7),0,($D121-SUM($F121:F121)-SUM($F60:F60))*SAP_Leadsheet!$E$53)</f>
        <v>0</v>
      </c>
      <c r="H60" s="289">
        <f>IF(OR($C121&gt;H$7,$C121+$E121-2&lt;H$7),0,($D121-SUM($F121:G121)-SUM($F60:G60))*SAP_Leadsheet!$E$53)</f>
        <v>0</v>
      </c>
      <c r="I60" s="289">
        <f>IF(OR($C121&gt;I$7,$C121+$E121-2&lt;I$7),0,($D121-SUM($F121:H121)-SUM($F60:H60))*SAP_Leadsheet!$E$53)</f>
        <v>0</v>
      </c>
      <c r="J60" s="289">
        <f>IF(OR($C121&gt;J$7,$C121+$E121-2&lt;J$7),0,($D121-SUM($F121:I121)-SUM($F60:I60))*SAP_Leadsheet!$E$53)</f>
        <v>0</v>
      </c>
      <c r="K60" s="289">
        <f>IF(OR($C121&gt;K$7,$C121+$E121-2&lt;K$7),0,($D121-SUM($F121:J121)-SUM($F60:J60))*SAP_Leadsheet!$E$53)</f>
        <v>0</v>
      </c>
      <c r="L60" s="289">
        <f>IF(OR($C121&gt;L$7,$C121+$E121-2&lt;L$7),0,($D121-SUM($F121:K121)-SUM($F60:K60))*SAP_Leadsheet!$E$53)</f>
        <v>0</v>
      </c>
      <c r="M60" s="289">
        <f>IF(OR($C121&gt;M$7,$C121+$E121-2&lt;M$7),0,($D121-SUM($F121:L121)-SUM($F60:L60))*SAP_Leadsheet!$E$53)</f>
        <v>0</v>
      </c>
      <c r="N60" s="289">
        <f>IF(OR($C121&gt;N$7,$C121+$E121-2&lt;N$7),0,($D121-SUM($F121:M121)-SUM($F60:M60))*SAP_Leadsheet!$E$53)</f>
        <v>0</v>
      </c>
      <c r="O60" s="289">
        <f>IF(OR($C121&gt;O$7,$C121+$E121-2&lt;O$7),0,($D121-SUM($F121:N121)-SUM($F60:N60))*SAP_Leadsheet!$E$53)</f>
        <v>0</v>
      </c>
      <c r="P60" s="289">
        <f>IF(OR($C121&gt;P$7,$C121+$E121-2&lt;P$7),0,($D121-SUM($F121:O121)-SUM($F60:O60))*SAP_Leadsheet!$E$53)</f>
        <v>0</v>
      </c>
      <c r="Q60" s="289">
        <f>IF(OR($C121&gt;Q$7,$C121+$E121-2&lt;Q$7),0,($D121-SUM($F121:P121)-SUM($F60:P60))*SAP_Leadsheet!$E$53)</f>
        <v>0</v>
      </c>
      <c r="R60" s="289">
        <f>IF(OR($C121&gt;R$7,$C121+$E121-2&lt;R$7),0,($D121-SUM($F121:Q121)-SUM($F60:Q60))*SAP_Leadsheet!$E$53)</f>
        <v>0</v>
      </c>
      <c r="S60" s="289">
        <f>IF(OR($C121&gt;S$7,$C121+$E121-2&lt;S$7),0,($D121-SUM($F121:R121)-SUM($F60:R60))*SAP_Leadsheet!$E$53)</f>
        <v>0</v>
      </c>
      <c r="T60" s="289">
        <f>IF(OR($C121&gt;T$7,$C121+$E121-2&lt;T$7),0,($D121-SUM($F121:S121)-SUM($F60:S60))*SAP_Leadsheet!$E$53)</f>
        <v>0</v>
      </c>
      <c r="U60" s="289">
        <f>IF(OR($C121&gt;U$7,$C121+$E121-2&lt;U$7),0,($D121-SUM($F121:T121)-SUM($F60:T60))*SAP_Leadsheet!$E$53)</f>
        <v>0</v>
      </c>
      <c r="V60" s="289">
        <f>IF(OR($C121&gt;V$7,$C121+$E121-2&lt;V$7),0,($D121-SUM($F121:U121)-SUM($F60:U60))*SAP_Leadsheet!$E$53)</f>
        <v>0</v>
      </c>
      <c r="W60" s="289">
        <f>IF(OR($C121&gt;W$7,$C121+$E121-2&lt;W$7),0,($D121-SUM($F121:V121)-SUM($F60:V60))*SAP_Leadsheet!$E$53)</f>
        <v>0</v>
      </c>
      <c r="X60" s="289">
        <f>IF(OR($C121&gt;X$7,$C121+$E121-2&lt;X$7),0,($D121-SUM($F121:W121)-SUM($F60:W60))*SAP_Leadsheet!$E$53)</f>
        <v>0</v>
      </c>
      <c r="Y60" s="289">
        <f>IF(OR($C121&gt;Y$7,$C121+$E121-2&lt;Y$7),0,($D121-SUM($F121:X121)-SUM($F60:X60))*SAP_Leadsheet!$E$53)</f>
        <v>0</v>
      </c>
      <c r="Z60" s="289">
        <f>IF(OR($C121&gt;Z$7,$C121+$E121-2&lt;Z$7),0,($D121-SUM($F121:Y121)-SUM($F60:Y60))*SAP_Leadsheet!$E$53)</f>
        <v>0</v>
      </c>
      <c r="AA60" s="289">
        <f>IF(OR($C121&gt;AA$7,$C121+$E121-2&lt;AA$7),0,($D121-SUM($F121:Z121)-SUM($F60:Z60))*SAP_Leadsheet!$E$53)</f>
        <v>0</v>
      </c>
      <c r="AB60" s="289">
        <f>IF(OR($C121&gt;AB$7,$C121+$E121-2&lt;AB$7),0,($D121-SUM($F121:AA121)-SUM($F60:AA60))*SAP_Leadsheet!$E$53)</f>
        <v>0</v>
      </c>
      <c r="AC60" s="289">
        <f>IF(OR($C121&gt;AC$7,$C121+$E121-2&lt;AC$7),0,($D121-SUM($F121:AB121)-SUM($F60:AB60))*SAP_Leadsheet!$E$53)</f>
        <v>0</v>
      </c>
      <c r="AD60" s="289">
        <f ca="1">IF(OR($C121&gt;AD$7,$C121+$E121-2&lt;AD$7),0,($D121-SUM($F121:AC121)-SUM($F60:AC60))*SAP_Leadsheet!$E$53)</f>
        <v>0</v>
      </c>
      <c r="AE60" s="289">
        <f ca="1">IF(OR($C121&gt;AE$7,$C121+$E121-2&lt;AE$7),0,($D121-SUM($F121:AD121)-SUM($F60:AD60))*SAP_Leadsheet!$E$53)</f>
        <v>0</v>
      </c>
      <c r="AF60" s="289">
        <f>IF(OR($C121&gt;AF$7,$C121+$E121-2&lt;AF$7),0,($D121-SUM($F121:AE121)-SUM($F60:AE60))*SAP_Leadsheet!$E$53)</f>
        <v>0</v>
      </c>
      <c r="AG60" s="289">
        <f>IF(OR($C121&gt;AG$7,$C121+$E121-2&lt;AG$7),0,($D121-SUM($F121:AF121)-SUM($F60:AF60))*SAP_Leadsheet!$E$53)</f>
        <v>0</v>
      </c>
      <c r="AH60" s="289">
        <f>IF(OR($C121&gt;AH$7,$C121+$E121-2&lt;AH$7),0,($D121-SUM($F121:AG121)-SUM($F60:AG60))*SAP_Leadsheet!$E$53)</f>
        <v>0</v>
      </c>
      <c r="AI60" s="289">
        <f>IF(OR($C121&gt;AI$7,$C121+$E121-2&lt;AI$7),0,($D121-SUM($F121:AH121)-SUM($F60:AH60))*SAP_Leadsheet!$E$53)</f>
        <v>0</v>
      </c>
      <c r="AJ60" s="289">
        <f>IF(OR($C121&gt;AJ$7,$C121+$E121-2&lt;AJ$7),0,($D121-SUM($F121:AI121)-SUM($F60:AI60))*SAP_Leadsheet!$E$53)</f>
        <v>0</v>
      </c>
      <c r="AK60" s="289">
        <f>IF(OR($C121&gt;AK$7,$C121+$E121-2&lt;AK$7),0,($D121-SUM($F121:AJ121)-SUM($F60:AJ60))*SAP_Leadsheet!$E$53)</f>
        <v>0</v>
      </c>
      <c r="AL60" s="289">
        <f>IF(OR($C121&gt;AL$7,$C121+$E121-2&lt;AL$7),0,($D121-SUM($F121:AK121)-SUM($F60:AK60))*SAP_Leadsheet!$E$53)</f>
        <v>0</v>
      </c>
      <c r="AM60" s="289">
        <f>IF(OR($C121&gt;AM$7,$C121+$E121-2&lt;AM$7),0,($D121-SUM($F121:AL121)-SUM($F60:AL60))*SAP_Leadsheet!$E$53)</f>
        <v>0</v>
      </c>
      <c r="AN60" s="289">
        <f>IF(OR($C121&gt;AN$7,$C121+$E121-2&lt;AN$7),0,($D121-SUM($F121:AM121)-SUM($F60:AM60))*SAP_Leadsheet!$E$53)</f>
        <v>0</v>
      </c>
      <c r="AO60" s="289">
        <f>IF(OR($C121&gt;AO$7,$C121+$E121-2&lt;AO$7),0,($D121-SUM($F121:AN121)-SUM($F60:AN60))*SAP_Leadsheet!$E$53)</f>
        <v>0</v>
      </c>
      <c r="AP60" s="289">
        <f>IF(OR($C121&gt;AP$7,$C121+$E121-2&lt;AP$7),0,($D121-SUM($F121:AO121)-SUM($F60:AO60))*SAP_Leadsheet!$E$53)</f>
        <v>0</v>
      </c>
      <c r="AQ60" s="289">
        <f>IF(OR($C121&gt;AQ$7,$C121+$E121-2&lt;AQ$7),0,($D121-SUM($F121:AP121)-SUM($F60:AP60))*SAP_Leadsheet!$E$53)</f>
        <v>0</v>
      </c>
      <c r="AR60" s="289">
        <f>IF(OR($C121&gt;AR$7,$C121+$E121-2&lt;AR$7),0,($D121-SUM($F121:AQ121)-SUM($F60:AQ60))*SAP_Leadsheet!$E$53)</f>
        <v>0</v>
      </c>
      <c r="AS60" s="289">
        <f>IF(OR($C121&gt;AS$7,$C121+$E121-2&lt;AS$7),0,($D121-SUM($F121:AR121)-SUM($F60:AR60))*SAP_Leadsheet!$E$53)</f>
        <v>0</v>
      </c>
      <c r="AT60" s="289">
        <f>IF(OR($C121&gt;AT$7,$C121+$E121-2&lt;AT$7),0,($D121-SUM($F121:AS121)-SUM($F60:AS60))*SAP_Leadsheet!$E$53)</f>
        <v>0</v>
      </c>
      <c r="AU60" s="289">
        <f>IF(OR($C121&gt;AU$7,$C121+$E121-2&lt;AU$7),0,($D121-SUM($F121:AT121)-SUM($F60:AT60))*SAP_Leadsheet!$E$53)</f>
        <v>0</v>
      </c>
      <c r="AV60" s="289">
        <f>IF(OR($C121&gt;AV$7,$C121+$E121-2&lt;AV$7),0,($D121-SUM($F121:AU121)-SUM($F60:AU60))*SAP_Leadsheet!$E$53)</f>
        <v>0</v>
      </c>
      <c r="AW60" s="289">
        <f>IF(OR($C121&gt;AW$7,$C121+$E121-2&lt;AW$7),0,($D121-SUM($F121:AV121)-SUM($F60:AV60))*SAP_Leadsheet!$E$53)</f>
        <v>0</v>
      </c>
      <c r="AX60" s="289">
        <f>IF(OR($C121&gt;AX$7,$C121+$E121-2&lt;AX$7),0,($D121-SUM($F121:AW121)-SUM($F60:AW60))*SAP_Leadsheet!$E$53)</f>
        <v>0</v>
      </c>
      <c r="AY60" s="289">
        <f>IF(OR($C121&gt;AY$7,$C121+$E121-2&lt;AY$7),0,($D121-SUM($F121:AX121)-SUM($F60:AX60))*SAP_Leadsheet!$E$53)</f>
        <v>0</v>
      </c>
      <c r="AZ60" s="289">
        <f>IF(OR($C121&gt;AZ$7,$C121+$E121-2&lt;AZ$7),0,($D121-SUM($F121:AY121)-SUM($F60:AY60))*SAP_Leadsheet!$E$53)</f>
        <v>0</v>
      </c>
      <c r="BA60" s="289">
        <f>IF(OR($C121&gt;BA$7,$C121+$E121-2&lt;BA$7),0,($D121-SUM($F121:AZ121)-SUM($F60:AZ60))*SAP_Leadsheet!$E$53)</f>
        <v>0</v>
      </c>
      <c r="BB60" s="289">
        <f>IF(OR($C121&gt;BB$7,$C121+$E121-2&lt;BB$7),0,($D121-SUM($F121:BA121)-SUM($F60:BA60))*SAP_Leadsheet!$E$53)</f>
        <v>0</v>
      </c>
      <c r="BC60" s="289">
        <f>IF(OR($C121&gt;BC$7,$C121+$E121-2&lt;BC$7),0,($D121-SUM($F121:BB121)-SUM($F60:BB60))*SAP_Leadsheet!$E$53)</f>
        <v>0</v>
      </c>
      <c r="BD60" s="289">
        <f>IF(OR($C121&gt;BD$7,$C121+$E121-2&lt;BD$7),0,($D121-SUM($F121:BC121)-SUM($F60:BC60))*SAP_Leadsheet!$E$53)</f>
        <v>0</v>
      </c>
      <c r="BE60" s="289">
        <f>IF(OR($C121&gt;BE$7,$C121+$E121-2&lt;BE$7),0,($D121-SUM($F121:BD121)-SUM($F60:BD60))*SAP_Leadsheet!$E$53)</f>
        <v>0</v>
      </c>
      <c r="BF60" s="289">
        <f>IF(OR($C121&gt;BF$7,$C121+$E121-2&lt;BF$7),0,($D121-SUM($F121:BE121)-SUM($F60:BE60))*SAP_Leadsheet!$E$53)</f>
        <v>0</v>
      </c>
      <c r="BG60" s="289">
        <f>IF(OR($C121&gt;BG$7,$C121+$E121-2&lt;BG$7),0,($D121-SUM($F121:BF121)-SUM($F60:BF60))*SAP_Leadsheet!$E$53)</f>
        <v>0</v>
      </c>
      <c r="BH60" s="289">
        <f>IF(OR($C121&gt;BH$7,$C121+$E121-2&lt;BH$7),0,($D121-SUM($F121:BG121)-SUM($F60:BG60))*SAP_Leadsheet!$E$53)</f>
        <v>0</v>
      </c>
      <c r="BI60" s="289">
        <f>IF(OR($C121&gt;BI$7,$C121+$E121-2&lt;BI$7),0,($D121-SUM($F121:BH121)-SUM($F60:BH60))*SAP_Leadsheet!$E$53)</f>
        <v>0</v>
      </c>
      <c r="BJ60" s="289">
        <f>IF(OR($C121&gt;BJ$7,$C121+$E121-2&lt;BJ$7),0,($D121-SUM($F121:BI121)-SUM($F60:BI60))*SAP_Leadsheet!$E$53)</f>
        <v>0</v>
      </c>
      <c r="BK60" s="289">
        <f>IF(OR($C121&gt;BK$7,$C121+$E121-2&lt;BK$7),0,($D121-SUM($F121:BJ121)-SUM($F60:BJ60))*SAP_Leadsheet!$E$53)</f>
        <v>0</v>
      </c>
      <c r="BL60" s="289">
        <f>IF(OR($C121&gt;BL$7,$C121+$E121-2&lt;BL$7),0,($D121-SUM($F121:BK121)-SUM($F60:BK60))*SAP_Leadsheet!$E$53)</f>
        <v>0</v>
      </c>
      <c r="BM60" s="289">
        <f>IF(OR($C121&gt;BM$7,$C121+$E121-2&lt;BM$7),0,($D121-SUM($F121:BL121)-SUM($F60:BL60))*SAP_Leadsheet!$E$53)</f>
        <v>0</v>
      </c>
      <c r="BN60" s="289">
        <f>IF(OR($C121&gt;BN$7,$C121+$E121-2&lt;BN$7),0,($D121-SUM($F121:BM121)-SUM($F60:BM60))*SAP_Leadsheet!$E$53)</f>
        <v>0</v>
      </c>
      <c r="BO60" s="198"/>
      <c r="BP60" s="198"/>
      <c r="BQ60" s="198"/>
      <c r="BR60" s="198"/>
      <c r="BS60" s="198"/>
      <c r="BT60" s="198"/>
      <c r="BU60" s="198"/>
      <c r="BV60" s="198"/>
      <c r="BW60" s="198"/>
      <c r="BX60" s="198"/>
      <c r="BY60" s="198"/>
      <c r="BZ60" s="198"/>
      <c r="CA60" s="198"/>
      <c r="CB60" s="198"/>
      <c r="CC60" s="198"/>
      <c r="CD60" s="198"/>
      <c r="CE60" s="198"/>
      <c r="CF60" s="198"/>
      <c r="CG60" s="198"/>
      <c r="CH60" s="198"/>
      <c r="CI60" s="198"/>
      <c r="CJ60" s="198"/>
      <c r="CK60" s="198"/>
      <c r="CL60" s="198"/>
    </row>
    <row r="61" spans="1:90" hidden="1" outlineLevel="1" x14ac:dyDescent="0.15">
      <c r="A61" s="89"/>
      <c r="B61" s="23"/>
      <c r="C61" s="26">
        <v>25</v>
      </c>
      <c r="D61" s="300"/>
      <c r="G61" s="289">
        <f>IF(OR($C122&gt;G$7,$C122+$E122-2&lt;G$7),0,($D122-SUM($F122:F122)-SUM($F61:F61))*SAP_Leadsheet!$E$53)</f>
        <v>0</v>
      </c>
      <c r="H61" s="289">
        <f>IF(OR($C122&gt;H$7,$C122+$E122-2&lt;H$7),0,($D122-SUM($F122:G122)-SUM($F61:G61))*SAP_Leadsheet!$E$53)</f>
        <v>0</v>
      </c>
      <c r="I61" s="289">
        <f>IF(OR($C122&gt;I$7,$C122+$E122-2&lt;I$7),0,($D122-SUM($F122:H122)-SUM($F61:H61))*SAP_Leadsheet!$E$53)</f>
        <v>0</v>
      </c>
      <c r="J61" s="289">
        <f>IF(OR($C122&gt;J$7,$C122+$E122-2&lt;J$7),0,($D122-SUM($F122:I122)-SUM($F61:I61))*SAP_Leadsheet!$E$53)</f>
        <v>0</v>
      </c>
      <c r="K61" s="289">
        <f>IF(OR($C122&gt;K$7,$C122+$E122-2&lt;K$7),0,($D122-SUM($F122:J122)-SUM($F61:J61))*SAP_Leadsheet!$E$53)</f>
        <v>0</v>
      </c>
      <c r="L61" s="289">
        <f>IF(OR($C122&gt;L$7,$C122+$E122-2&lt;L$7),0,($D122-SUM($F122:K122)-SUM($F61:K61))*SAP_Leadsheet!$E$53)</f>
        <v>0</v>
      </c>
      <c r="M61" s="289">
        <f>IF(OR($C122&gt;M$7,$C122+$E122-2&lt;M$7),0,($D122-SUM($F122:L122)-SUM($F61:L61))*SAP_Leadsheet!$E$53)</f>
        <v>0</v>
      </c>
      <c r="N61" s="289">
        <f>IF(OR($C122&gt;N$7,$C122+$E122-2&lt;N$7),0,($D122-SUM($F122:M122)-SUM($F61:M61))*SAP_Leadsheet!$E$53)</f>
        <v>0</v>
      </c>
      <c r="O61" s="289">
        <f>IF(OR($C122&gt;O$7,$C122+$E122-2&lt;O$7),0,($D122-SUM($F122:N122)-SUM($F61:N61))*SAP_Leadsheet!$E$53)</f>
        <v>0</v>
      </c>
      <c r="P61" s="289">
        <f>IF(OR($C122&gt;P$7,$C122+$E122-2&lt;P$7),0,($D122-SUM($F122:O122)-SUM($F61:O61))*SAP_Leadsheet!$E$53)</f>
        <v>0</v>
      </c>
      <c r="Q61" s="289">
        <f>IF(OR($C122&gt;Q$7,$C122+$E122-2&lt;Q$7),0,($D122-SUM($F122:P122)-SUM($F61:P61))*SAP_Leadsheet!$E$53)</f>
        <v>0</v>
      </c>
      <c r="R61" s="289">
        <f>IF(OR($C122&gt;R$7,$C122+$E122-2&lt;R$7),0,($D122-SUM($F122:Q122)-SUM($F61:Q61))*SAP_Leadsheet!$E$53)</f>
        <v>0</v>
      </c>
      <c r="S61" s="289">
        <f>IF(OR($C122&gt;S$7,$C122+$E122-2&lt;S$7),0,($D122-SUM($F122:R122)-SUM($F61:R61))*SAP_Leadsheet!$E$53)</f>
        <v>0</v>
      </c>
      <c r="T61" s="289">
        <f>IF(OR($C122&gt;T$7,$C122+$E122-2&lt;T$7),0,($D122-SUM($F122:S122)-SUM($F61:S61))*SAP_Leadsheet!$E$53)</f>
        <v>0</v>
      </c>
      <c r="U61" s="289">
        <f>IF(OR($C122&gt;U$7,$C122+$E122-2&lt;U$7),0,($D122-SUM($F122:T122)-SUM($F61:T61))*SAP_Leadsheet!$E$53)</f>
        <v>0</v>
      </c>
      <c r="V61" s="289">
        <f>IF(OR($C122&gt;V$7,$C122+$E122-2&lt;V$7),0,($D122-SUM($F122:U122)-SUM($F61:U61))*SAP_Leadsheet!$E$53)</f>
        <v>0</v>
      </c>
      <c r="W61" s="289">
        <f>IF(OR($C122&gt;W$7,$C122+$E122-2&lt;W$7),0,($D122-SUM($F122:V122)-SUM($F61:V61))*SAP_Leadsheet!$E$53)</f>
        <v>0</v>
      </c>
      <c r="X61" s="289">
        <f>IF(OR($C122&gt;X$7,$C122+$E122-2&lt;X$7),0,($D122-SUM($F122:W122)-SUM($F61:W61))*SAP_Leadsheet!$E$53)</f>
        <v>0</v>
      </c>
      <c r="Y61" s="289">
        <f>IF(OR($C122&gt;Y$7,$C122+$E122-2&lt;Y$7),0,($D122-SUM($F122:X122)-SUM($F61:X61))*SAP_Leadsheet!$E$53)</f>
        <v>0</v>
      </c>
      <c r="Z61" s="289">
        <f>IF(OR($C122&gt;Z$7,$C122+$E122-2&lt;Z$7),0,($D122-SUM($F122:Y122)-SUM($F61:Y61))*SAP_Leadsheet!$E$53)</f>
        <v>0</v>
      </c>
      <c r="AA61" s="289">
        <f>IF(OR($C122&gt;AA$7,$C122+$E122-2&lt;AA$7),0,($D122-SUM($F122:Z122)-SUM($F61:Z61))*SAP_Leadsheet!$E$53)</f>
        <v>0</v>
      </c>
      <c r="AB61" s="289">
        <f>IF(OR($C122&gt;AB$7,$C122+$E122-2&lt;AB$7),0,($D122-SUM($F122:AA122)-SUM($F61:AA61))*SAP_Leadsheet!$E$53)</f>
        <v>0</v>
      </c>
      <c r="AC61" s="289">
        <f>IF(OR($C122&gt;AC$7,$C122+$E122-2&lt;AC$7),0,($D122-SUM($F122:AB122)-SUM($F61:AB61))*SAP_Leadsheet!$E$53)</f>
        <v>0</v>
      </c>
      <c r="AD61" s="289">
        <f>IF(OR($C122&gt;AD$7,$C122+$E122-2&lt;AD$7),0,($D122-SUM($F122:AC122)-SUM($F61:AC61))*SAP_Leadsheet!$E$53)</f>
        <v>0</v>
      </c>
      <c r="AE61" s="289">
        <f ca="1">IF(OR($C122&gt;AE$7,$C122+$E122-2&lt;AE$7),0,($D122-SUM($F122:AD122)-SUM($F61:AD61))*SAP_Leadsheet!$E$53)</f>
        <v>0</v>
      </c>
      <c r="AF61" s="289">
        <f ca="1">IF(OR($C122&gt;AF$7,$C122+$E122-2&lt;AF$7),0,($D122-SUM($F122:AE122)-SUM($F61:AE61))*SAP_Leadsheet!$E$53)</f>
        <v>0</v>
      </c>
      <c r="AG61" s="289">
        <f>IF(OR($C122&gt;AG$7,$C122+$E122-2&lt;AG$7),0,($D122-SUM($F122:AF122)-SUM($F61:AF61))*SAP_Leadsheet!$E$53)</f>
        <v>0</v>
      </c>
      <c r="AH61" s="289">
        <f>IF(OR($C122&gt;AH$7,$C122+$E122-2&lt;AH$7),0,($D122-SUM($F122:AG122)-SUM($F61:AG61))*SAP_Leadsheet!$E$53)</f>
        <v>0</v>
      </c>
      <c r="AI61" s="289">
        <f>IF(OR($C122&gt;AI$7,$C122+$E122-2&lt;AI$7),0,($D122-SUM($F122:AH122)-SUM($F61:AH61))*SAP_Leadsheet!$E$53)</f>
        <v>0</v>
      </c>
      <c r="AJ61" s="289">
        <f>IF(OR($C122&gt;AJ$7,$C122+$E122-2&lt;AJ$7),0,($D122-SUM($F122:AI122)-SUM($F61:AI61))*SAP_Leadsheet!$E$53)</f>
        <v>0</v>
      </c>
      <c r="AK61" s="289">
        <f>IF(OR($C122&gt;AK$7,$C122+$E122-2&lt;AK$7),0,($D122-SUM($F122:AJ122)-SUM($F61:AJ61))*SAP_Leadsheet!$E$53)</f>
        <v>0</v>
      </c>
      <c r="AL61" s="289">
        <f>IF(OR($C122&gt;AL$7,$C122+$E122-2&lt;AL$7),0,($D122-SUM($F122:AK122)-SUM($F61:AK61))*SAP_Leadsheet!$E$53)</f>
        <v>0</v>
      </c>
      <c r="AM61" s="289">
        <f>IF(OR($C122&gt;AM$7,$C122+$E122-2&lt;AM$7),0,($D122-SUM($F122:AL122)-SUM($F61:AL61))*SAP_Leadsheet!$E$53)</f>
        <v>0</v>
      </c>
      <c r="AN61" s="289">
        <f>IF(OR($C122&gt;AN$7,$C122+$E122-2&lt;AN$7),0,($D122-SUM($F122:AM122)-SUM($F61:AM61))*SAP_Leadsheet!$E$53)</f>
        <v>0</v>
      </c>
      <c r="AO61" s="289">
        <f>IF(OR($C122&gt;AO$7,$C122+$E122-2&lt;AO$7),0,($D122-SUM($F122:AN122)-SUM($F61:AN61))*SAP_Leadsheet!$E$53)</f>
        <v>0</v>
      </c>
      <c r="AP61" s="289">
        <f>IF(OR($C122&gt;AP$7,$C122+$E122-2&lt;AP$7),0,($D122-SUM($F122:AO122)-SUM($F61:AO61))*SAP_Leadsheet!$E$53)</f>
        <v>0</v>
      </c>
      <c r="AQ61" s="289">
        <f>IF(OR($C122&gt;AQ$7,$C122+$E122-2&lt;AQ$7),0,($D122-SUM($F122:AP122)-SUM($F61:AP61))*SAP_Leadsheet!$E$53)</f>
        <v>0</v>
      </c>
      <c r="AR61" s="289">
        <f>IF(OR($C122&gt;AR$7,$C122+$E122-2&lt;AR$7),0,($D122-SUM($F122:AQ122)-SUM($F61:AQ61))*SAP_Leadsheet!$E$53)</f>
        <v>0</v>
      </c>
      <c r="AS61" s="289">
        <f>IF(OR($C122&gt;AS$7,$C122+$E122-2&lt;AS$7),0,($D122-SUM($F122:AR122)-SUM($F61:AR61))*SAP_Leadsheet!$E$53)</f>
        <v>0</v>
      </c>
      <c r="AT61" s="289">
        <f>IF(OR($C122&gt;AT$7,$C122+$E122-2&lt;AT$7),0,($D122-SUM($F122:AS122)-SUM($F61:AS61))*SAP_Leadsheet!$E$53)</f>
        <v>0</v>
      </c>
      <c r="AU61" s="289">
        <f>IF(OR($C122&gt;AU$7,$C122+$E122-2&lt;AU$7),0,($D122-SUM($F122:AT122)-SUM($F61:AT61))*SAP_Leadsheet!$E$53)</f>
        <v>0</v>
      </c>
      <c r="AV61" s="289">
        <f>IF(OR($C122&gt;AV$7,$C122+$E122-2&lt;AV$7),0,($D122-SUM($F122:AU122)-SUM($F61:AU61))*SAP_Leadsheet!$E$53)</f>
        <v>0</v>
      </c>
      <c r="AW61" s="289">
        <f>IF(OR($C122&gt;AW$7,$C122+$E122-2&lt;AW$7),0,($D122-SUM($F122:AV122)-SUM($F61:AV61))*SAP_Leadsheet!$E$53)</f>
        <v>0</v>
      </c>
      <c r="AX61" s="289">
        <f>IF(OR($C122&gt;AX$7,$C122+$E122-2&lt;AX$7),0,($D122-SUM($F122:AW122)-SUM($F61:AW61))*SAP_Leadsheet!$E$53)</f>
        <v>0</v>
      </c>
      <c r="AY61" s="289">
        <f>IF(OR($C122&gt;AY$7,$C122+$E122-2&lt;AY$7),0,($D122-SUM($F122:AX122)-SUM($F61:AX61))*SAP_Leadsheet!$E$53)</f>
        <v>0</v>
      </c>
      <c r="AZ61" s="289">
        <f>IF(OR($C122&gt;AZ$7,$C122+$E122-2&lt;AZ$7),0,($D122-SUM($F122:AY122)-SUM($F61:AY61))*SAP_Leadsheet!$E$53)</f>
        <v>0</v>
      </c>
      <c r="BA61" s="289">
        <f>IF(OR($C122&gt;BA$7,$C122+$E122-2&lt;BA$7),0,($D122-SUM($F122:AZ122)-SUM($F61:AZ61))*SAP_Leadsheet!$E$53)</f>
        <v>0</v>
      </c>
      <c r="BB61" s="289">
        <f>IF(OR($C122&gt;BB$7,$C122+$E122-2&lt;BB$7),0,($D122-SUM($F122:BA122)-SUM($F61:BA61))*SAP_Leadsheet!$E$53)</f>
        <v>0</v>
      </c>
      <c r="BC61" s="289">
        <f>IF(OR($C122&gt;BC$7,$C122+$E122-2&lt;BC$7),0,($D122-SUM($F122:BB122)-SUM($F61:BB61))*SAP_Leadsheet!$E$53)</f>
        <v>0</v>
      </c>
      <c r="BD61" s="289">
        <f>IF(OR($C122&gt;BD$7,$C122+$E122-2&lt;BD$7),0,($D122-SUM($F122:BC122)-SUM($F61:BC61))*SAP_Leadsheet!$E$53)</f>
        <v>0</v>
      </c>
      <c r="BE61" s="289">
        <f>IF(OR($C122&gt;BE$7,$C122+$E122-2&lt;BE$7),0,($D122-SUM($F122:BD122)-SUM($F61:BD61))*SAP_Leadsheet!$E$53)</f>
        <v>0</v>
      </c>
      <c r="BF61" s="289">
        <f>IF(OR($C122&gt;BF$7,$C122+$E122-2&lt;BF$7),0,($D122-SUM($F122:BE122)-SUM($F61:BE61))*SAP_Leadsheet!$E$53)</f>
        <v>0</v>
      </c>
      <c r="BG61" s="289">
        <f>IF(OR($C122&gt;BG$7,$C122+$E122-2&lt;BG$7),0,($D122-SUM($F122:BF122)-SUM($F61:BF61))*SAP_Leadsheet!$E$53)</f>
        <v>0</v>
      </c>
      <c r="BH61" s="289">
        <f>IF(OR($C122&gt;BH$7,$C122+$E122-2&lt;BH$7),0,($D122-SUM($F122:BG122)-SUM($F61:BG61))*SAP_Leadsheet!$E$53)</f>
        <v>0</v>
      </c>
      <c r="BI61" s="289">
        <f>IF(OR($C122&gt;BI$7,$C122+$E122-2&lt;BI$7),0,($D122-SUM($F122:BH122)-SUM($F61:BH61))*SAP_Leadsheet!$E$53)</f>
        <v>0</v>
      </c>
      <c r="BJ61" s="289">
        <f>IF(OR($C122&gt;BJ$7,$C122+$E122-2&lt;BJ$7),0,($D122-SUM($F122:BI122)-SUM($F61:BI61))*SAP_Leadsheet!$E$53)</f>
        <v>0</v>
      </c>
      <c r="BK61" s="289">
        <f>IF(OR($C122&gt;BK$7,$C122+$E122-2&lt;BK$7),0,($D122-SUM($F122:BJ122)-SUM($F61:BJ61))*SAP_Leadsheet!$E$53)</f>
        <v>0</v>
      </c>
      <c r="BL61" s="289">
        <f>IF(OR($C122&gt;BL$7,$C122+$E122-2&lt;BL$7),0,($D122-SUM($F122:BK122)-SUM($F61:BK61))*SAP_Leadsheet!$E$53)</f>
        <v>0</v>
      </c>
      <c r="BM61" s="289">
        <f>IF(OR($C122&gt;BM$7,$C122+$E122-2&lt;BM$7),0,($D122-SUM($F122:BL122)-SUM($F61:BL61))*SAP_Leadsheet!$E$53)</f>
        <v>0</v>
      </c>
      <c r="BN61" s="289">
        <f>IF(OR($C122&gt;BN$7,$C122+$E122-2&lt;BN$7),0,($D122-SUM($F122:BM122)-SUM($F61:BM61))*SAP_Leadsheet!$E$53)</f>
        <v>0</v>
      </c>
      <c r="BO61" s="198"/>
      <c r="BP61" s="198"/>
      <c r="BQ61" s="198"/>
      <c r="BR61" s="198"/>
      <c r="BS61" s="198"/>
      <c r="BT61" s="198"/>
      <c r="BU61" s="198"/>
      <c r="BV61" s="198"/>
      <c r="BW61" s="198"/>
      <c r="BX61" s="198"/>
      <c r="BY61" s="198"/>
      <c r="BZ61" s="198"/>
      <c r="CA61" s="198"/>
      <c r="CB61" s="198"/>
      <c r="CC61" s="198"/>
      <c r="CD61" s="198"/>
      <c r="CE61" s="198"/>
      <c r="CF61" s="198"/>
      <c r="CG61" s="198"/>
      <c r="CH61" s="198"/>
      <c r="CI61" s="198"/>
      <c r="CJ61" s="198"/>
      <c r="CK61" s="198"/>
      <c r="CL61" s="198"/>
    </row>
    <row r="62" spans="1:90" hidden="1" outlineLevel="1" x14ac:dyDescent="0.15">
      <c r="A62" s="89"/>
      <c r="B62" s="23"/>
      <c r="C62" s="26">
        <v>26</v>
      </c>
      <c r="D62" s="300"/>
      <c r="G62" s="289">
        <f>IF(OR($C123&gt;G$7,$C123+$E123-2&lt;G$7),0,($D123-SUM($F123:F123)-SUM($F62:F62))*SAP_Leadsheet!$E$53)</f>
        <v>0</v>
      </c>
      <c r="H62" s="289">
        <f>IF(OR($C123&gt;H$7,$C123+$E123-2&lt;H$7),0,($D123-SUM($F123:G123)-SUM($F62:G62))*SAP_Leadsheet!$E$53)</f>
        <v>0</v>
      </c>
      <c r="I62" s="289">
        <f>IF(OR($C123&gt;I$7,$C123+$E123-2&lt;I$7),0,($D123-SUM($F123:H123)-SUM($F62:H62))*SAP_Leadsheet!$E$53)</f>
        <v>0</v>
      </c>
      <c r="J62" s="289">
        <f>IF(OR($C123&gt;J$7,$C123+$E123-2&lt;J$7),0,($D123-SUM($F123:I123)-SUM($F62:I62))*SAP_Leadsheet!$E$53)</f>
        <v>0</v>
      </c>
      <c r="K62" s="289">
        <f>IF(OR($C123&gt;K$7,$C123+$E123-2&lt;K$7),0,($D123-SUM($F123:J123)-SUM($F62:J62))*SAP_Leadsheet!$E$53)</f>
        <v>0</v>
      </c>
      <c r="L62" s="289">
        <f>IF(OR($C123&gt;L$7,$C123+$E123-2&lt;L$7),0,($D123-SUM($F123:K123)-SUM($F62:K62))*SAP_Leadsheet!$E$53)</f>
        <v>0</v>
      </c>
      <c r="M62" s="289">
        <f>IF(OR($C123&gt;M$7,$C123+$E123-2&lt;M$7),0,($D123-SUM($F123:L123)-SUM($F62:L62))*SAP_Leadsheet!$E$53)</f>
        <v>0</v>
      </c>
      <c r="N62" s="289">
        <f>IF(OR($C123&gt;N$7,$C123+$E123-2&lt;N$7),0,($D123-SUM($F123:M123)-SUM($F62:M62))*SAP_Leadsheet!$E$53)</f>
        <v>0</v>
      </c>
      <c r="O62" s="289">
        <f>IF(OR($C123&gt;O$7,$C123+$E123-2&lt;O$7),0,($D123-SUM($F123:N123)-SUM($F62:N62))*SAP_Leadsheet!$E$53)</f>
        <v>0</v>
      </c>
      <c r="P62" s="289">
        <f>IF(OR($C123&gt;P$7,$C123+$E123-2&lt;P$7),0,($D123-SUM($F123:O123)-SUM($F62:O62))*SAP_Leadsheet!$E$53)</f>
        <v>0</v>
      </c>
      <c r="Q62" s="289">
        <f>IF(OR($C123&gt;Q$7,$C123+$E123-2&lt;Q$7),0,($D123-SUM($F123:P123)-SUM($F62:P62))*SAP_Leadsheet!$E$53)</f>
        <v>0</v>
      </c>
      <c r="R62" s="289">
        <f>IF(OR($C123&gt;R$7,$C123+$E123-2&lt;R$7),0,($D123-SUM($F123:Q123)-SUM($F62:Q62))*SAP_Leadsheet!$E$53)</f>
        <v>0</v>
      </c>
      <c r="S62" s="289">
        <f>IF(OR($C123&gt;S$7,$C123+$E123-2&lt;S$7),0,($D123-SUM($F123:R123)-SUM($F62:R62))*SAP_Leadsheet!$E$53)</f>
        <v>0</v>
      </c>
      <c r="T62" s="289">
        <f>IF(OR($C123&gt;T$7,$C123+$E123-2&lt;T$7),0,($D123-SUM($F123:S123)-SUM($F62:S62))*SAP_Leadsheet!$E$53)</f>
        <v>0</v>
      </c>
      <c r="U62" s="289">
        <f>IF(OR($C123&gt;U$7,$C123+$E123-2&lt;U$7),0,($D123-SUM($F123:T123)-SUM($F62:T62))*SAP_Leadsheet!$E$53)</f>
        <v>0</v>
      </c>
      <c r="V62" s="289">
        <f>IF(OR($C123&gt;V$7,$C123+$E123-2&lt;V$7),0,($D123-SUM($F123:U123)-SUM($F62:U62))*SAP_Leadsheet!$E$53)</f>
        <v>0</v>
      </c>
      <c r="W62" s="289">
        <f>IF(OR($C123&gt;W$7,$C123+$E123-2&lt;W$7),0,($D123-SUM($F123:V123)-SUM($F62:V62))*SAP_Leadsheet!$E$53)</f>
        <v>0</v>
      </c>
      <c r="X62" s="289">
        <f>IF(OR($C123&gt;X$7,$C123+$E123-2&lt;X$7),0,($D123-SUM($F123:W123)-SUM($F62:W62))*SAP_Leadsheet!$E$53)</f>
        <v>0</v>
      </c>
      <c r="Y62" s="289">
        <f>IF(OR($C123&gt;Y$7,$C123+$E123-2&lt;Y$7),0,($D123-SUM($F123:X123)-SUM($F62:X62))*SAP_Leadsheet!$E$53)</f>
        <v>0</v>
      </c>
      <c r="Z62" s="289">
        <f>IF(OR($C123&gt;Z$7,$C123+$E123-2&lt;Z$7),0,($D123-SUM($F123:Y123)-SUM($F62:Y62))*SAP_Leadsheet!$E$53)</f>
        <v>0</v>
      </c>
      <c r="AA62" s="289">
        <f>IF(OR($C123&gt;AA$7,$C123+$E123-2&lt;AA$7),0,($D123-SUM($F123:Z123)-SUM($F62:Z62))*SAP_Leadsheet!$E$53)</f>
        <v>0</v>
      </c>
      <c r="AB62" s="289">
        <f>IF(OR($C123&gt;AB$7,$C123+$E123-2&lt;AB$7),0,($D123-SUM($F123:AA123)-SUM($F62:AA62))*SAP_Leadsheet!$E$53)</f>
        <v>0</v>
      </c>
      <c r="AC62" s="289">
        <f>IF(OR($C123&gt;AC$7,$C123+$E123-2&lt;AC$7),0,($D123-SUM($F123:AB123)-SUM($F62:AB62))*SAP_Leadsheet!$E$53)</f>
        <v>0</v>
      </c>
      <c r="AD62" s="289">
        <f>IF(OR($C123&gt;AD$7,$C123+$E123-2&lt;AD$7),0,($D123-SUM($F123:AC123)-SUM($F62:AC62))*SAP_Leadsheet!$E$53)</f>
        <v>0</v>
      </c>
      <c r="AE62" s="289">
        <f>IF(OR($C123&gt;AE$7,$C123+$E123-2&lt;AE$7),0,($D123-SUM($F123:AD123)-SUM($F62:AD62))*SAP_Leadsheet!$E$53)</f>
        <v>0</v>
      </c>
      <c r="AF62" s="289">
        <f ca="1">IF(OR($C123&gt;AF$7,$C123+$E123-2&lt;AF$7),0,($D123-SUM($F123:AE123)-SUM($F62:AE62))*SAP_Leadsheet!$E$53)</f>
        <v>0</v>
      </c>
      <c r="AG62" s="289">
        <f ca="1">IF(OR($C123&gt;AG$7,$C123+$E123-2&lt;AG$7),0,($D123-SUM($F123:AF123)-SUM($F62:AF62))*SAP_Leadsheet!$E$53)</f>
        <v>0</v>
      </c>
      <c r="AH62" s="289">
        <f>IF(OR($C123&gt;AH$7,$C123+$E123-2&lt;AH$7),0,($D123-SUM($F123:AG123)-SUM($F62:AG62))*SAP_Leadsheet!$E$53)</f>
        <v>0</v>
      </c>
      <c r="AI62" s="289">
        <f>IF(OR($C123&gt;AI$7,$C123+$E123-2&lt;AI$7),0,($D123-SUM($F123:AH123)-SUM($F62:AH62))*SAP_Leadsheet!$E$53)</f>
        <v>0</v>
      </c>
      <c r="AJ62" s="289">
        <f>IF(OR($C123&gt;AJ$7,$C123+$E123-2&lt;AJ$7),0,($D123-SUM($F123:AI123)-SUM($F62:AI62))*SAP_Leadsheet!$E$53)</f>
        <v>0</v>
      </c>
      <c r="AK62" s="289">
        <f>IF(OR($C123&gt;AK$7,$C123+$E123-2&lt;AK$7),0,($D123-SUM($F123:AJ123)-SUM($F62:AJ62))*SAP_Leadsheet!$E$53)</f>
        <v>0</v>
      </c>
      <c r="AL62" s="289">
        <f>IF(OR($C123&gt;AL$7,$C123+$E123-2&lt;AL$7),0,($D123-SUM($F123:AK123)-SUM($F62:AK62))*SAP_Leadsheet!$E$53)</f>
        <v>0</v>
      </c>
      <c r="AM62" s="289">
        <f>IF(OR($C123&gt;AM$7,$C123+$E123-2&lt;AM$7),0,($D123-SUM($F123:AL123)-SUM($F62:AL62))*SAP_Leadsheet!$E$53)</f>
        <v>0</v>
      </c>
      <c r="AN62" s="289">
        <f>IF(OR($C123&gt;AN$7,$C123+$E123-2&lt;AN$7),0,($D123-SUM($F123:AM123)-SUM($F62:AM62))*SAP_Leadsheet!$E$53)</f>
        <v>0</v>
      </c>
      <c r="AO62" s="289">
        <f>IF(OR($C123&gt;AO$7,$C123+$E123-2&lt;AO$7),0,($D123-SUM($F123:AN123)-SUM($F62:AN62))*SAP_Leadsheet!$E$53)</f>
        <v>0</v>
      </c>
      <c r="AP62" s="289">
        <f>IF(OR($C123&gt;AP$7,$C123+$E123-2&lt;AP$7),0,($D123-SUM($F123:AO123)-SUM($F62:AO62))*SAP_Leadsheet!$E$53)</f>
        <v>0</v>
      </c>
      <c r="AQ62" s="289">
        <f>IF(OR($C123&gt;AQ$7,$C123+$E123-2&lt;AQ$7),0,($D123-SUM($F123:AP123)-SUM($F62:AP62))*SAP_Leadsheet!$E$53)</f>
        <v>0</v>
      </c>
      <c r="AR62" s="289">
        <f>IF(OR($C123&gt;AR$7,$C123+$E123-2&lt;AR$7),0,($D123-SUM($F123:AQ123)-SUM($F62:AQ62))*SAP_Leadsheet!$E$53)</f>
        <v>0</v>
      </c>
      <c r="AS62" s="289">
        <f>IF(OR($C123&gt;AS$7,$C123+$E123-2&lt;AS$7),0,($D123-SUM($F123:AR123)-SUM($F62:AR62))*SAP_Leadsheet!$E$53)</f>
        <v>0</v>
      </c>
      <c r="AT62" s="289">
        <f>IF(OR($C123&gt;AT$7,$C123+$E123-2&lt;AT$7),0,($D123-SUM($F123:AS123)-SUM($F62:AS62))*SAP_Leadsheet!$E$53)</f>
        <v>0</v>
      </c>
      <c r="AU62" s="289">
        <f>IF(OR($C123&gt;AU$7,$C123+$E123-2&lt;AU$7),0,($D123-SUM($F123:AT123)-SUM($F62:AT62))*SAP_Leadsheet!$E$53)</f>
        <v>0</v>
      </c>
      <c r="AV62" s="289">
        <f>IF(OR($C123&gt;AV$7,$C123+$E123-2&lt;AV$7),0,($D123-SUM($F123:AU123)-SUM($F62:AU62))*SAP_Leadsheet!$E$53)</f>
        <v>0</v>
      </c>
      <c r="AW62" s="289">
        <f>IF(OR($C123&gt;AW$7,$C123+$E123-2&lt;AW$7),0,($D123-SUM($F123:AV123)-SUM($F62:AV62))*SAP_Leadsheet!$E$53)</f>
        <v>0</v>
      </c>
      <c r="AX62" s="289">
        <f>IF(OR($C123&gt;AX$7,$C123+$E123-2&lt;AX$7),0,($D123-SUM($F123:AW123)-SUM($F62:AW62))*SAP_Leadsheet!$E$53)</f>
        <v>0</v>
      </c>
      <c r="AY62" s="289">
        <f>IF(OR($C123&gt;AY$7,$C123+$E123-2&lt;AY$7),0,($D123-SUM($F123:AX123)-SUM($F62:AX62))*SAP_Leadsheet!$E$53)</f>
        <v>0</v>
      </c>
      <c r="AZ62" s="289">
        <f>IF(OR($C123&gt;AZ$7,$C123+$E123-2&lt;AZ$7),0,($D123-SUM($F123:AY123)-SUM($F62:AY62))*SAP_Leadsheet!$E$53)</f>
        <v>0</v>
      </c>
      <c r="BA62" s="289">
        <f>IF(OR($C123&gt;BA$7,$C123+$E123-2&lt;BA$7),0,($D123-SUM($F123:AZ123)-SUM($F62:AZ62))*SAP_Leadsheet!$E$53)</f>
        <v>0</v>
      </c>
      <c r="BB62" s="289">
        <f>IF(OR($C123&gt;BB$7,$C123+$E123-2&lt;BB$7),0,($D123-SUM($F123:BA123)-SUM($F62:BA62))*SAP_Leadsheet!$E$53)</f>
        <v>0</v>
      </c>
      <c r="BC62" s="289">
        <f>IF(OR($C123&gt;BC$7,$C123+$E123-2&lt;BC$7),0,($D123-SUM($F123:BB123)-SUM($F62:BB62))*SAP_Leadsheet!$E$53)</f>
        <v>0</v>
      </c>
      <c r="BD62" s="289">
        <f>IF(OR($C123&gt;BD$7,$C123+$E123-2&lt;BD$7),0,($D123-SUM($F123:BC123)-SUM($F62:BC62))*SAP_Leadsheet!$E$53)</f>
        <v>0</v>
      </c>
      <c r="BE62" s="289">
        <f>IF(OR($C123&gt;BE$7,$C123+$E123-2&lt;BE$7),0,($D123-SUM($F123:BD123)-SUM($F62:BD62))*SAP_Leadsheet!$E$53)</f>
        <v>0</v>
      </c>
      <c r="BF62" s="289">
        <f>IF(OR($C123&gt;BF$7,$C123+$E123-2&lt;BF$7),0,($D123-SUM($F123:BE123)-SUM($F62:BE62))*SAP_Leadsheet!$E$53)</f>
        <v>0</v>
      </c>
      <c r="BG62" s="289">
        <f>IF(OR($C123&gt;BG$7,$C123+$E123-2&lt;BG$7),0,($D123-SUM($F123:BF123)-SUM($F62:BF62))*SAP_Leadsheet!$E$53)</f>
        <v>0</v>
      </c>
      <c r="BH62" s="289">
        <f>IF(OR($C123&gt;BH$7,$C123+$E123-2&lt;BH$7),0,($D123-SUM($F123:BG123)-SUM($F62:BG62))*SAP_Leadsheet!$E$53)</f>
        <v>0</v>
      </c>
      <c r="BI62" s="289">
        <f>IF(OR($C123&gt;BI$7,$C123+$E123-2&lt;BI$7),0,($D123-SUM($F123:BH123)-SUM($F62:BH62))*SAP_Leadsheet!$E$53)</f>
        <v>0</v>
      </c>
      <c r="BJ62" s="289">
        <f>IF(OR($C123&gt;BJ$7,$C123+$E123-2&lt;BJ$7),0,($D123-SUM($F123:BI123)-SUM($F62:BI62))*SAP_Leadsheet!$E$53)</f>
        <v>0</v>
      </c>
      <c r="BK62" s="289">
        <f>IF(OR($C123&gt;BK$7,$C123+$E123-2&lt;BK$7),0,($D123-SUM($F123:BJ123)-SUM($F62:BJ62))*SAP_Leadsheet!$E$53)</f>
        <v>0</v>
      </c>
      <c r="BL62" s="289">
        <f>IF(OR($C123&gt;BL$7,$C123+$E123-2&lt;BL$7),0,($D123-SUM($F123:BK123)-SUM($F62:BK62))*SAP_Leadsheet!$E$53)</f>
        <v>0</v>
      </c>
      <c r="BM62" s="289">
        <f>IF(OR($C123&gt;BM$7,$C123+$E123-2&lt;BM$7),0,($D123-SUM($F123:BL123)-SUM($F62:BL62))*SAP_Leadsheet!$E$53)</f>
        <v>0</v>
      </c>
      <c r="BN62" s="289">
        <f>IF(OR($C123&gt;BN$7,$C123+$E123-2&lt;BN$7),0,($D123-SUM($F123:BM123)-SUM($F62:BM62))*SAP_Leadsheet!$E$53)</f>
        <v>0</v>
      </c>
      <c r="BO62" s="198"/>
      <c r="BP62" s="198"/>
      <c r="BQ62" s="198"/>
      <c r="BR62" s="198"/>
      <c r="BS62" s="198"/>
      <c r="BT62" s="198"/>
      <c r="BU62" s="198"/>
      <c r="BV62" s="198"/>
      <c r="BW62" s="198"/>
      <c r="BX62" s="198"/>
      <c r="BY62" s="198"/>
      <c r="BZ62" s="198"/>
      <c r="CA62" s="198"/>
      <c r="CB62" s="198"/>
      <c r="CC62" s="198"/>
      <c r="CD62" s="198"/>
      <c r="CE62" s="198"/>
      <c r="CF62" s="198"/>
      <c r="CG62" s="198"/>
      <c r="CH62" s="198"/>
      <c r="CI62" s="198"/>
      <c r="CJ62" s="198"/>
      <c r="CK62" s="198"/>
      <c r="CL62" s="198"/>
    </row>
    <row r="63" spans="1:90" hidden="1" outlineLevel="1" x14ac:dyDescent="0.15">
      <c r="A63" s="89"/>
      <c r="B63" s="23"/>
      <c r="C63" s="26">
        <v>27</v>
      </c>
      <c r="D63" s="300"/>
      <c r="G63" s="289">
        <f>IF(OR($C124&gt;G$7,$C124+$E124-2&lt;G$7),0,($D124-SUM($F124:F124)-SUM($F63:F63))*SAP_Leadsheet!$E$53)</f>
        <v>0</v>
      </c>
      <c r="H63" s="289">
        <f>IF(OR($C124&gt;H$7,$C124+$E124-2&lt;H$7),0,($D124-SUM($F124:G124)-SUM($F63:G63))*SAP_Leadsheet!$E$53)</f>
        <v>0</v>
      </c>
      <c r="I63" s="289">
        <f>IF(OR($C124&gt;I$7,$C124+$E124-2&lt;I$7),0,($D124-SUM($F124:H124)-SUM($F63:H63))*SAP_Leadsheet!$E$53)</f>
        <v>0</v>
      </c>
      <c r="J63" s="289">
        <f>IF(OR($C124&gt;J$7,$C124+$E124-2&lt;J$7),0,($D124-SUM($F124:I124)-SUM($F63:I63))*SAP_Leadsheet!$E$53)</f>
        <v>0</v>
      </c>
      <c r="K63" s="289">
        <f>IF(OR($C124&gt;K$7,$C124+$E124-2&lt;K$7),0,($D124-SUM($F124:J124)-SUM($F63:J63))*SAP_Leadsheet!$E$53)</f>
        <v>0</v>
      </c>
      <c r="L63" s="289">
        <f>IF(OR($C124&gt;L$7,$C124+$E124-2&lt;L$7),0,($D124-SUM($F124:K124)-SUM($F63:K63))*SAP_Leadsheet!$E$53)</f>
        <v>0</v>
      </c>
      <c r="M63" s="289">
        <f>IF(OR($C124&gt;M$7,$C124+$E124-2&lt;M$7),0,($D124-SUM($F124:L124)-SUM($F63:L63))*SAP_Leadsheet!$E$53)</f>
        <v>0</v>
      </c>
      <c r="N63" s="289">
        <f>IF(OR($C124&gt;N$7,$C124+$E124-2&lt;N$7),0,($D124-SUM($F124:M124)-SUM($F63:M63))*SAP_Leadsheet!$E$53)</f>
        <v>0</v>
      </c>
      <c r="O63" s="289">
        <f>IF(OR($C124&gt;O$7,$C124+$E124-2&lt;O$7),0,($D124-SUM($F124:N124)-SUM($F63:N63))*SAP_Leadsheet!$E$53)</f>
        <v>0</v>
      </c>
      <c r="P63" s="289">
        <f>IF(OR($C124&gt;P$7,$C124+$E124-2&lt;P$7),0,($D124-SUM($F124:O124)-SUM($F63:O63))*SAP_Leadsheet!$E$53)</f>
        <v>0</v>
      </c>
      <c r="Q63" s="289">
        <f>IF(OR($C124&gt;Q$7,$C124+$E124-2&lt;Q$7),0,($D124-SUM($F124:P124)-SUM($F63:P63))*SAP_Leadsheet!$E$53)</f>
        <v>0</v>
      </c>
      <c r="R63" s="289">
        <f>IF(OR($C124&gt;R$7,$C124+$E124-2&lt;R$7),0,($D124-SUM($F124:Q124)-SUM($F63:Q63))*SAP_Leadsheet!$E$53)</f>
        <v>0</v>
      </c>
      <c r="S63" s="289">
        <f>IF(OR($C124&gt;S$7,$C124+$E124-2&lt;S$7),0,($D124-SUM($F124:R124)-SUM($F63:R63))*SAP_Leadsheet!$E$53)</f>
        <v>0</v>
      </c>
      <c r="T63" s="289">
        <f>IF(OR($C124&gt;T$7,$C124+$E124-2&lt;T$7),0,($D124-SUM($F124:S124)-SUM($F63:S63))*SAP_Leadsheet!$E$53)</f>
        <v>0</v>
      </c>
      <c r="U63" s="289">
        <f>IF(OR($C124&gt;U$7,$C124+$E124-2&lt;U$7),0,($D124-SUM($F124:T124)-SUM($F63:T63))*SAP_Leadsheet!$E$53)</f>
        <v>0</v>
      </c>
      <c r="V63" s="289">
        <f>IF(OR($C124&gt;V$7,$C124+$E124-2&lt;V$7),0,($D124-SUM($F124:U124)-SUM($F63:U63))*SAP_Leadsheet!$E$53)</f>
        <v>0</v>
      </c>
      <c r="W63" s="289">
        <f>IF(OR($C124&gt;W$7,$C124+$E124-2&lt;W$7),0,($D124-SUM($F124:V124)-SUM($F63:V63))*SAP_Leadsheet!$E$53)</f>
        <v>0</v>
      </c>
      <c r="X63" s="289">
        <f>IF(OR($C124&gt;X$7,$C124+$E124-2&lt;X$7),0,($D124-SUM($F124:W124)-SUM($F63:W63))*SAP_Leadsheet!$E$53)</f>
        <v>0</v>
      </c>
      <c r="Y63" s="289">
        <f>IF(OR($C124&gt;Y$7,$C124+$E124-2&lt;Y$7),0,($D124-SUM($F124:X124)-SUM($F63:X63))*SAP_Leadsheet!$E$53)</f>
        <v>0</v>
      </c>
      <c r="Z63" s="289">
        <f>IF(OR($C124&gt;Z$7,$C124+$E124-2&lt;Z$7),0,($D124-SUM($F124:Y124)-SUM($F63:Y63))*SAP_Leadsheet!$E$53)</f>
        <v>0</v>
      </c>
      <c r="AA63" s="289">
        <f>IF(OR($C124&gt;AA$7,$C124+$E124-2&lt;AA$7),0,($D124-SUM($F124:Z124)-SUM($F63:Z63))*SAP_Leadsheet!$E$53)</f>
        <v>0</v>
      </c>
      <c r="AB63" s="289">
        <f>IF(OR($C124&gt;AB$7,$C124+$E124-2&lt;AB$7),0,($D124-SUM($F124:AA124)-SUM($F63:AA63))*SAP_Leadsheet!$E$53)</f>
        <v>0</v>
      </c>
      <c r="AC63" s="289">
        <f>IF(OR($C124&gt;AC$7,$C124+$E124-2&lt;AC$7),0,($D124-SUM($F124:AB124)-SUM($F63:AB63))*SAP_Leadsheet!$E$53)</f>
        <v>0</v>
      </c>
      <c r="AD63" s="289">
        <f>IF(OR($C124&gt;AD$7,$C124+$E124-2&lt;AD$7),0,($D124-SUM($F124:AC124)-SUM($F63:AC63))*SAP_Leadsheet!$E$53)</f>
        <v>0</v>
      </c>
      <c r="AE63" s="289">
        <f>IF(OR($C124&gt;AE$7,$C124+$E124-2&lt;AE$7),0,($D124-SUM($F124:AD124)-SUM($F63:AD63))*SAP_Leadsheet!$E$53)</f>
        <v>0</v>
      </c>
      <c r="AF63" s="289">
        <f>IF(OR($C124&gt;AF$7,$C124+$E124-2&lt;AF$7),0,($D124-SUM($F124:AE124)-SUM($F63:AE63))*SAP_Leadsheet!$E$53)</f>
        <v>0</v>
      </c>
      <c r="AG63" s="289">
        <f ca="1">IF(OR($C124&gt;AG$7,$C124+$E124-2&lt;AG$7),0,($D124-SUM($F124:AF124)-SUM($F63:AF63))*SAP_Leadsheet!$E$53)</f>
        <v>0</v>
      </c>
      <c r="AH63" s="289">
        <f ca="1">IF(OR($C124&gt;AH$7,$C124+$E124-2&lt;AH$7),0,($D124-SUM($F124:AG124)-SUM($F63:AG63))*SAP_Leadsheet!$E$53)</f>
        <v>0</v>
      </c>
      <c r="AI63" s="289">
        <f>IF(OR($C124&gt;AI$7,$C124+$E124-2&lt;AI$7),0,($D124-SUM($F124:AH124)-SUM($F63:AH63))*SAP_Leadsheet!$E$53)</f>
        <v>0</v>
      </c>
      <c r="AJ63" s="289">
        <f>IF(OR($C124&gt;AJ$7,$C124+$E124-2&lt;AJ$7),0,($D124-SUM($F124:AI124)-SUM($F63:AI63))*SAP_Leadsheet!$E$53)</f>
        <v>0</v>
      </c>
      <c r="AK63" s="289">
        <f>IF(OR($C124&gt;AK$7,$C124+$E124-2&lt;AK$7),0,($D124-SUM($F124:AJ124)-SUM($F63:AJ63))*SAP_Leadsheet!$E$53)</f>
        <v>0</v>
      </c>
      <c r="AL63" s="289">
        <f>IF(OR($C124&gt;AL$7,$C124+$E124-2&lt;AL$7),0,($D124-SUM($F124:AK124)-SUM($F63:AK63))*SAP_Leadsheet!$E$53)</f>
        <v>0</v>
      </c>
      <c r="AM63" s="289">
        <f>IF(OR($C124&gt;AM$7,$C124+$E124-2&lt;AM$7),0,($D124-SUM($F124:AL124)-SUM($F63:AL63))*SAP_Leadsheet!$E$53)</f>
        <v>0</v>
      </c>
      <c r="AN63" s="289">
        <f>IF(OR($C124&gt;AN$7,$C124+$E124-2&lt;AN$7),0,($D124-SUM($F124:AM124)-SUM($F63:AM63))*SAP_Leadsheet!$E$53)</f>
        <v>0</v>
      </c>
      <c r="AO63" s="289">
        <f>IF(OR($C124&gt;AO$7,$C124+$E124-2&lt;AO$7),0,($D124-SUM($F124:AN124)-SUM($F63:AN63))*SAP_Leadsheet!$E$53)</f>
        <v>0</v>
      </c>
      <c r="AP63" s="289">
        <f>IF(OR($C124&gt;AP$7,$C124+$E124-2&lt;AP$7),0,($D124-SUM($F124:AO124)-SUM($F63:AO63))*SAP_Leadsheet!$E$53)</f>
        <v>0</v>
      </c>
      <c r="AQ63" s="289">
        <f>IF(OR($C124&gt;AQ$7,$C124+$E124-2&lt;AQ$7),0,($D124-SUM($F124:AP124)-SUM($F63:AP63))*SAP_Leadsheet!$E$53)</f>
        <v>0</v>
      </c>
      <c r="AR63" s="289">
        <f>IF(OR($C124&gt;AR$7,$C124+$E124-2&lt;AR$7),0,($D124-SUM($F124:AQ124)-SUM($F63:AQ63))*SAP_Leadsheet!$E$53)</f>
        <v>0</v>
      </c>
      <c r="AS63" s="289">
        <f>IF(OR($C124&gt;AS$7,$C124+$E124-2&lt;AS$7),0,($D124-SUM($F124:AR124)-SUM($F63:AR63))*SAP_Leadsheet!$E$53)</f>
        <v>0</v>
      </c>
      <c r="AT63" s="289">
        <f>IF(OR($C124&gt;AT$7,$C124+$E124-2&lt;AT$7),0,($D124-SUM($F124:AS124)-SUM($F63:AS63))*SAP_Leadsheet!$E$53)</f>
        <v>0</v>
      </c>
      <c r="AU63" s="289">
        <f>IF(OR($C124&gt;AU$7,$C124+$E124-2&lt;AU$7),0,($D124-SUM($F124:AT124)-SUM($F63:AT63))*SAP_Leadsheet!$E$53)</f>
        <v>0</v>
      </c>
      <c r="AV63" s="289">
        <f>IF(OR($C124&gt;AV$7,$C124+$E124-2&lt;AV$7),0,($D124-SUM($F124:AU124)-SUM($F63:AU63))*SAP_Leadsheet!$E$53)</f>
        <v>0</v>
      </c>
      <c r="AW63" s="289">
        <f>IF(OR($C124&gt;AW$7,$C124+$E124-2&lt;AW$7),0,($D124-SUM($F124:AV124)-SUM($F63:AV63))*SAP_Leadsheet!$E$53)</f>
        <v>0</v>
      </c>
      <c r="AX63" s="289">
        <f>IF(OR($C124&gt;AX$7,$C124+$E124-2&lt;AX$7),0,($D124-SUM($F124:AW124)-SUM($F63:AW63))*SAP_Leadsheet!$E$53)</f>
        <v>0</v>
      </c>
      <c r="AY63" s="289">
        <f>IF(OR($C124&gt;AY$7,$C124+$E124-2&lt;AY$7),0,($D124-SUM($F124:AX124)-SUM($F63:AX63))*SAP_Leadsheet!$E$53)</f>
        <v>0</v>
      </c>
      <c r="AZ63" s="289">
        <f>IF(OR($C124&gt;AZ$7,$C124+$E124-2&lt;AZ$7),0,($D124-SUM($F124:AY124)-SUM($F63:AY63))*SAP_Leadsheet!$E$53)</f>
        <v>0</v>
      </c>
      <c r="BA63" s="289">
        <f>IF(OR($C124&gt;BA$7,$C124+$E124-2&lt;BA$7),0,($D124-SUM($F124:AZ124)-SUM($F63:AZ63))*SAP_Leadsheet!$E$53)</f>
        <v>0</v>
      </c>
      <c r="BB63" s="289">
        <f>IF(OR($C124&gt;BB$7,$C124+$E124-2&lt;BB$7),0,($D124-SUM($F124:BA124)-SUM($F63:BA63))*SAP_Leadsheet!$E$53)</f>
        <v>0</v>
      </c>
      <c r="BC63" s="289">
        <f>IF(OR($C124&gt;BC$7,$C124+$E124-2&lt;BC$7),0,($D124-SUM($F124:BB124)-SUM($F63:BB63))*SAP_Leadsheet!$E$53)</f>
        <v>0</v>
      </c>
      <c r="BD63" s="289">
        <f>IF(OR($C124&gt;BD$7,$C124+$E124-2&lt;BD$7),0,($D124-SUM($F124:BC124)-SUM($F63:BC63))*SAP_Leadsheet!$E$53)</f>
        <v>0</v>
      </c>
      <c r="BE63" s="289">
        <f>IF(OR($C124&gt;BE$7,$C124+$E124-2&lt;BE$7),0,($D124-SUM($F124:BD124)-SUM($F63:BD63))*SAP_Leadsheet!$E$53)</f>
        <v>0</v>
      </c>
      <c r="BF63" s="289">
        <f>IF(OR($C124&gt;BF$7,$C124+$E124-2&lt;BF$7),0,($D124-SUM($F124:BE124)-SUM($F63:BE63))*SAP_Leadsheet!$E$53)</f>
        <v>0</v>
      </c>
      <c r="BG63" s="289">
        <f>IF(OR($C124&gt;BG$7,$C124+$E124-2&lt;BG$7),0,($D124-SUM($F124:BF124)-SUM($F63:BF63))*SAP_Leadsheet!$E$53)</f>
        <v>0</v>
      </c>
      <c r="BH63" s="289">
        <f>IF(OR($C124&gt;BH$7,$C124+$E124-2&lt;BH$7),0,($D124-SUM($F124:BG124)-SUM($F63:BG63))*SAP_Leadsheet!$E$53)</f>
        <v>0</v>
      </c>
      <c r="BI63" s="289">
        <f>IF(OR($C124&gt;BI$7,$C124+$E124-2&lt;BI$7),0,($D124-SUM($F124:BH124)-SUM($F63:BH63))*SAP_Leadsheet!$E$53)</f>
        <v>0</v>
      </c>
      <c r="BJ63" s="289">
        <f>IF(OR($C124&gt;BJ$7,$C124+$E124-2&lt;BJ$7),0,($D124-SUM($F124:BI124)-SUM($F63:BI63))*SAP_Leadsheet!$E$53)</f>
        <v>0</v>
      </c>
      <c r="BK63" s="289">
        <f>IF(OR($C124&gt;BK$7,$C124+$E124-2&lt;BK$7),0,($D124-SUM($F124:BJ124)-SUM($F63:BJ63))*SAP_Leadsheet!$E$53)</f>
        <v>0</v>
      </c>
      <c r="BL63" s="289">
        <f>IF(OR($C124&gt;BL$7,$C124+$E124-2&lt;BL$7),0,($D124-SUM($F124:BK124)-SUM($F63:BK63))*SAP_Leadsheet!$E$53)</f>
        <v>0</v>
      </c>
      <c r="BM63" s="289">
        <f>IF(OR($C124&gt;BM$7,$C124+$E124-2&lt;BM$7),0,($D124-SUM($F124:BL124)-SUM($F63:BL63))*SAP_Leadsheet!$E$53)</f>
        <v>0</v>
      </c>
      <c r="BN63" s="289">
        <f>IF(OR($C124&gt;BN$7,$C124+$E124-2&lt;BN$7),0,($D124-SUM($F124:BM124)-SUM($F63:BM63))*SAP_Leadsheet!$E$53)</f>
        <v>0</v>
      </c>
      <c r="BO63" s="198"/>
      <c r="BP63" s="198"/>
      <c r="BQ63" s="198"/>
      <c r="BR63" s="198"/>
      <c r="BS63" s="198"/>
      <c r="BT63" s="198"/>
      <c r="BU63" s="198"/>
      <c r="BV63" s="198"/>
      <c r="BW63" s="198"/>
      <c r="BX63" s="198"/>
      <c r="BY63" s="198"/>
      <c r="BZ63" s="198"/>
      <c r="CA63" s="198"/>
      <c r="CB63" s="198"/>
      <c r="CC63" s="198"/>
      <c r="CD63" s="198"/>
      <c r="CE63" s="198"/>
      <c r="CF63" s="198"/>
      <c r="CG63" s="198"/>
      <c r="CH63" s="198"/>
      <c r="CI63" s="198"/>
      <c r="CJ63" s="198"/>
      <c r="CK63" s="198"/>
      <c r="CL63" s="198"/>
    </row>
    <row r="64" spans="1:90" hidden="1" outlineLevel="1" x14ac:dyDescent="0.15">
      <c r="A64" s="89"/>
      <c r="B64" s="23"/>
      <c r="C64" s="26">
        <v>28</v>
      </c>
      <c r="D64" s="300"/>
      <c r="G64" s="289">
        <f>IF(OR($C125&gt;G$7,$C125+$E125-2&lt;G$7),0,($D125-SUM($F125:F125)-SUM($F64:F64))*SAP_Leadsheet!$E$53)</f>
        <v>0</v>
      </c>
      <c r="H64" s="289">
        <f>IF(OR($C125&gt;H$7,$C125+$E125-2&lt;H$7),0,($D125-SUM($F125:G125)-SUM($F64:G64))*SAP_Leadsheet!$E$53)</f>
        <v>0</v>
      </c>
      <c r="I64" s="289">
        <f>IF(OR($C125&gt;I$7,$C125+$E125-2&lt;I$7),0,($D125-SUM($F125:H125)-SUM($F64:H64))*SAP_Leadsheet!$E$53)</f>
        <v>0</v>
      </c>
      <c r="J64" s="289">
        <f>IF(OR($C125&gt;J$7,$C125+$E125-2&lt;J$7),0,($D125-SUM($F125:I125)-SUM($F64:I64))*SAP_Leadsheet!$E$53)</f>
        <v>0</v>
      </c>
      <c r="K64" s="289">
        <f>IF(OR($C125&gt;K$7,$C125+$E125-2&lt;K$7),0,($D125-SUM($F125:J125)-SUM($F64:J64))*SAP_Leadsheet!$E$53)</f>
        <v>0</v>
      </c>
      <c r="L64" s="289">
        <f>IF(OR($C125&gt;L$7,$C125+$E125-2&lt;L$7),0,($D125-SUM($F125:K125)-SUM($F64:K64))*SAP_Leadsheet!$E$53)</f>
        <v>0</v>
      </c>
      <c r="M64" s="289">
        <f>IF(OR($C125&gt;M$7,$C125+$E125-2&lt;M$7),0,($D125-SUM($F125:L125)-SUM($F64:L64))*SAP_Leadsheet!$E$53)</f>
        <v>0</v>
      </c>
      <c r="N64" s="289">
        <f>IF(OR($C125&gt;N$7,$C125+$E125-2&lt;N$7),0,($D125-SUM($F125:M125)-SUM($F64:M64))*SAP_Leadsheet!$E$53)</f>
        <v>0</v>
      </c>
      <c r="O64" s="289">
        <f>IF(OR($C125&gt;O$7,$C125+$E125-2&lt;O$7),0,($D125-SUM($F125:N125)-SUM($F64:N64))*SAP_Leadsheet!$E$53)</f>
        <v>0</v>
      </c>
      <c r="P64" s="289">
        <f>IF(OR($C125&gt;P$7,$C125+$E125-2&lt;P$7),0,($D125-SUM($F125:O125)-SUM($F64:O64))*SAP_Leadsheet!$E$53)</f>
        <v>0</v>
      </c>
      <c r="Q64" s="289">
        <f>IF(OR($C125&gt;Q$7,$C125+$E125-2&lt;Q$7),0,($D125-SUM($F125:P125)-SUM($F64:P64))*SAP_Leadsheet!$E$53)</f>
        <v>0</v>
      </c>
      <c r="R64" s="289">
        <f>IF(OR($C125&gt;R$7,$C125+$E125-2&lt;R$7),0,($D125-SUM($F125:Q125)-SUM($F64:Q64))*SAP_Leadsheet!$E$53)</f>
        <v>0</v>
      </c>
      <c r="S64" s="289">
        <f>IF(OR($C125&gt;S$7,$C125+$E125-2&lt;S$7),0,($D125-SUM($F125:R125)-SUM($F64:R64))*SAP_Leadsheet!$E$53)</f>
        <v>0</v>
      </c>
      <c r="T64" s="289">
        <f>IF(OR($C125&gt;T$7,$C125+$E125-2&lt;T$7),0,($D125-SUM($F125:S125)-SUM($F64:S64))*SAP_Leadsheet!$E$53)</f>
        <v>0</v>
      </c>
      <c r="U64" s="289">
        <f>IF(OR($C125&gt;U$7,$C125+$E125-2&lt;U$7),0,($D125-SUM($F125:T125)-SUM($F64:T64))*SAP_Leadsheet!$E$53)</f>
        <v>0</v>
      </c>
      <c r="V64" s="289">
        <f>IF(OR($C125&gt;V$7,$C125+$E125-2&lt;V$7),0,($D125-SUM($F125:U125)-SUM($F64:U64))*SAP_Leadsheet!$E$53)</f>
        <v>0</v>
      </c>
      <c r="W64" s="289">
        <f>IF(OR($C125&gt;W$7,$C125+$E125-2&lt;W$7),0,($D125-SUM($F125:V125)-SUM($F64:V64))*SAP_Leadsheet!$E$53)</f>
        <v>0</v>
      </c>
      <c r="X64" s="289">
        <f>IF(OR($C125&gt;X$7,$C125+$E125-2&lt;X$7),0,($D125-SUM($F125:W125)-SUM($F64:W64))*SAP_Leadsheet!$E$53)</f>
        <v>0</v>
      </c>
      <c r="Y64" s="289">
        <f>IF(OR($C125&gt;Y$7,$C125+$E125-2&lt;Y$7),0,($D125-SUM($F125:X125)-SUM($F64:X64))*SAP_Leadsheet!$E$53)</f>
        <v>0</v>
      </c>
      <c r="Z64" s="289">
        <f>IF(OR($C125&gt;Z$7,$C125+$E125-2&lt;Z$7),0,($D125-SUM($F125:Y125)-SUM($F64:Y64))*SAP_Leadsheet!$E$53)</f>
        <v>0</v>
      </c>
      <c r="AA64" s="289">
        <f>IF(OR($C125&gt;AA$7,$C125+$E125-2&lt;AA$7),0,($D125-SUM($F125:Z125)-SUM($F64:Z64))*SAP_Leadsheet!$E$53)</f>
        <v>0</v>
      </c>
      <c r="AB64" s="289">
        <f>IF(OR($C125&gt;AB$7,$C125+$E125-2&lt;AB$7),0,($D125-SUM($F125:AA125)-SUM($F64:AA64))*SAP_Leadsheet!$E$53)</f>
        <v>0</v>
      </c>
      <c r="AC64" s="289">
        <f>IF(OR($C125&gt;AC$7,$C125+$E125-2&lt;AC$7),0,($D125-SUM($F125:AB125)-SUM($F64:AB64))*SAP_Leadsheet!$E$53)</f>
        <v>0</v>
      </c>
      <c r="AD64" s="289">
        <f>IF(OR($C125&gt;AD$7,$C125+$E125-2&lt;AD$7),0,($D125-SUM($F125:AC125)-SUM($F64:AC64))*SAP_Leadsheet!$E$53)</f>
        <v>0</v>
      </c>
      <c r="AE64" s="289">
        <f>IF(OR($C125&gt;AE$7,$C125+$E125-2&lt;AE$7),0,($D125-SUM($F125:AD125)-SUM($F64:AD64))*SAP_Leadsheet!$E$53)</f>
        <v>0</v>
      </c>
      <c r="AF64" s="289">
        <f>IF(OR($C125&gt;AF$7,$C125+$E125-2&lt;AF$7),0,($D125-SUM($F125:AE125)-SUM($F64:AE64))*SAP_Leadsheet!$E$53)</f>
        <v>0</v>
      </c>
      <c r="AG64" s="289">
        <f>IF(OR($C125&gt;AG$7,$C125+$E125-2&lt;AG$7),0,($D125-SUM($F125:AF125)-SUM($F64:AF64))*SAP_Leadsheet!$E$53)</f>
        <v>0</v>
      </c>
      <c r="AH64" s="289">
        <f ca="1">IF(OR($C125&gt;AH$7,$C125+$E125-2&lt;AH$7),0,($D125-SUM($F125:AG125)-SUM($F64:AG64))*SAP_Leadsheet!$E$53)</f>
        <v>0</v>
      </c>
      <c r="AI64" s="289">
        <f ca="1">IF(OR($C125&gt;AI$7,$C125+$E125-2&lt;AI$7),0,($D125-SUM($F125:AH125)-SUM($F64:AH64))*SAP_Leadsheet!$E$53)</f>
        <v>0</v>
      </c>
      <c r="AJ64" s="289">
        <f>IF(OR($C125&gt;AJ$7,$C125+$E125-2&lt;AJ$7),0,($D125-SUM($F125:AI125)-SUM($F64:AI64))*SAP_Leadsheet!$E$53)</f>
        <v>0</v>
      </c>
      <c r="AK64" s="289">
        <f>IF(OR($C125&gt;AK$7,$C125+$E125-2&lt;AK$7),0,($D125-SUM($F125:AJ125)-SUM($F64:AJ64))*SAP_Leadsheet!$E$53)</f>
        <v>0</v>
      </c>
      <c r="AL64" s="289">
        <f>IF(OR($C125&gt;AL$7,$C125+$E125-2&lt;AL$7),0,($D125-SUM($F125:AK125)-SUM($F64:AK64))*SAP_Leadsheet!$E$53)</f>
        <v>0</v>
      </c>
      <c r="AM64" s="289">
        <f>IF(OR($C125&gt;AM$7,$C125+$E125-2&lt;AM$7),0,($D125-SUM($F125:AL125)-SUM($F64:AL64))*SAP_Leadsheet!$E$53)</f>
        <v>0</v>
      </c>
      <c r="AN64" s="289">
        <f>IF(OR($C125&gt;AN$7,$C125+$E125-2&lt;AN$7),0,($D125-SUM($F125:AM125)-SUM($F64:AM64))*SAP_Leadsheet!$E$53)</f>
        <v>0</v>
      </c>
      <c r="AO64" s="289">
        <f>IF(OR($C125&gt;AO$7,$C125+$E125-2&lt;AO$7),0,($D125-SUM($F125:AN125)-SUM($F64:AN64))*SAP_Leadsheet!$E$53)</f>
        <v>0</v>
      </c>
      <c r="AP64" s="289">
        <f>IF(OR($C125&gt;AP$7,$C125+$E125-2&lt;AP$7),0,($D125-SUM($F125:AO125)-SUM($F64:AO64))*SAP_Leadsheet!$E$53)</f>
        <v>0</v>
      </c>
      <c r="AQ64" s="289">
        <f>IF(OR($C125&gt;AQ$7,$C125+$E125-2&lt;AQ$7),0,($D125-SUM($F125:AP125)-SUM($F64:AP64))*SAP_Leadsheet!$E$53)</f>
        <v>0</v>
      </c>
      <c r="AR64" s="289">
        <f>IF(OR($C125&gt;AR$7,$C125+$E125-2&lt;AR$7),0,($D125-SUM($F125:AQ125)-SUM($F64:AQ64))*SAP_Leadsheet!$E$53)</f>
        <v>0</v>
      </c>
      <c r="AS64" s="289">
        <f>IF(OR($C125&gt;AS$7,$C125+$E125-2&lt;AS$7),0,($D125-SUM($F125:AR125)-SUM($F64:AR64))*SAP_Leadsheet!$E$53)</f>
        <v>0</v>
      </c>
      <c r="AT64" s="289">
        <f>IF(OR($C125&gt;AT$7,$C125+$E125-2&lt;AT$7),0,($D125-SUM($F125:AS125)-SUM($F64:AS64))*SAP_Leadsheet!$E$53)</f>
        <v>0</v>
      </c>
      <c r="AU64" s="289">
        <f>IF(OR($C125&gt;AU$7,$C125+$E125-2&lt;AU$7),0,($D125-SUM($F125:AT125)-SUM($F64:AT64))*SAP_Leadsheet!$E$53)</f>
        <v>0</v>
      </c>
      <c r="AV64" s="289">
        <f>IF(OR($C125&gt;AV$7,$C125+$E125-2&lt;AV$7),0,($D125-SUM($F125:AU125)-SUM($F64:AU64))*SAP_Leadsheet!$E$53)</f>
        <v>0</v>
      </c>
      <c r="AW64" s="289">
        <f>IF(OR($C125&gt;AW$7,$C125+$E125-2&lt;AW$7),0,($D125-SUM($F125:AV125)-SUM($F64:AV64))*SAP_Leadsheet!$E$53)</f>
        <v>0</v>
      </c>
      <c r="AX64" s="289">
        <f>IF(OR($C125&gt;AX$7,$C125+$E125-2&lt;AX$7),0,($D125-SUM($F125:AW125)-SUM($F64:AW64))*SAP_Leadsheet!$E$53)</f>
        <v>0</v>
      </c>
      <c r="AY64" s="289">
        <f>IF(OR($C125&gt;AY$7,$C125+$E125-2&lt;AY$7),0,($D125-SUM($F125:AX125)-SUM($F64:AX64))*SAP_Leadsheet!$E$53)</f>
        <v>0</v>
      </c>
      <c r="AZ64" s="289">
        <f>IF(OR($C125&gt;AZ$7,$C125+$E125-2&lt;AZ$7),0,($D125-SUM($F125:AY125)-SUM($F64:AY64))*SAP_Leadsheet!$E$53)</f>
        <v>0</v>
      </c>
      <c r="BA64" s="289">
        <f>IF(OR($C125&gt;BA$7,$C125+$E125-2&lt;BA$7),0,($D125-SUM($F125:AZ125)-SUM($F64:AZ64))*SAP_Leadsheet!$E$53)</f>
        <v>0</v>
      </c>
      <c r="BB64" s="289">
        <f>IF(OR($C125&gt;BB$7,$C125+$E125-2&lt;BB$7),0,($D125-SUM($F125:BA125)-SUM($F64:BA64))*SAP_Leadsheet!$E$53)</f>
        <v>0</v>
      </c>
      <c r="BC64" s="289">
        <f>IF(OR($C125&gt;BC$7,$C125+$E125-2&lt;BC$7),0,($D125-SUM($F125:BB125)-SUM($F64:BB64))*SAP_Leadsheet!$E$53)</f>
        <v>0</v>
      </c>
      <c r="BD64" s="289">
        <f>IF(OR($C125&gt;BD$7,$C125+$E125-2&lt;BD$7),0,($D125-SUM($F125:BC125)-SUM($F64:BC64))*SAP_Leadsheet!$E$53)</f>
        <v>0</v>
      </c>
      <c r="BE64" s="289">
        <f>IF(OR($C125&gt;BE$7,$C125+$E125-2&lt;BE$7),0,($D125-SUM($F125:BD125)-SUM($F64:BD64))*SAP_Leadsheet!$E$53)</f>
        <v>0</v>
      </c>
      <c r="BF64" s="289">
        <f>IF(OR($C125&gt;BF$7,$C125+$E125-2&lt;BF$7),0,($D125-SUM($F125:BE125)-SUM($F64:BE64))*SAP_Leadsheet!$E$53)</f>
        <v>0</v>
      </c>
      <c r="BG64" s="289">
        <f>IF(OR($C125&gt;BG$7,$C125+$E125-2&lt;BG$7),0,($D125-SUM($F125:BF125)-SUM($F64:BF64))*SAP_Leadsheet!$E$53)</f>
        <v>0</v>
      </c>
      <c r="BH64" s="289">
        <f>IF(OR($C125&gt;BH$7,$C125+$E125-2&lt;BH$7),0,($D125-SUM($F125:BG125)-SUM($F64:BG64))*SAP_Leadsheet!$E$53)</f>
        <v>0</v>
      </c>
      <c r="BI64" s="289">
        <f>IF(OR($C125&gt;BI$7,$C125+$E125-2&lt;BI$7),0,($D125-SUM($F125:BH125)-SUM($F64:BH64))*SAP_Leadsheet!$E$53)</f>
        <v>0</v>
      </c>
      <c r="BJ64" s="289">
        <f>IF(OR($C125&gt;BJ$7,$C125+$E125-2&lt;BJ$7),0,($D125-SUM($F125:BI125)-SUM($F64:BI64))*SAP_Leadsheet!$E$53)</f>
        <v>0</v>
      </c>
      <c r="BK64" s="289">
        <f>IF(OR($C125&gt;BK$7,$C125+$E125-2&lt;BK$7),0,($D125-SUM($F125:BJ125)-SUM($F64:BJ64))*SAP_Leadsheet!$E$53)</f>
        <v>0</v>
      </c>
      <c r="BL64" s="289">
        <f>IF(OR($C125&gt;BL$7,$C125+$E125-2&lt;BL$7),0,($D125-SUM($F125:BK125)-SUM($F64:BK64))*SAP_Leadsheet!$E$53)</f>
        <v>0</v>
      </c>
      <c r="BM64" s="289">
        <f>IF(OR($C125&gt;BM$7,$C125+$E125-2&lt;BM$7),0,($D125-SUM($F125:BL125)-SUM($F64:BL64))*SAP_Leadsheet!$E$53)</f>
        <v>0</v>
      </c>
      <c r="BN64" s="289">
        <f>IF(OR($C125&gt;BN$7,$C125+$E125-2&lt;BN$7),0,($D125-SUM($F125:BM125)-SUM($F64:BM64))*SAP_Leadsheet!$E$53)</f>
        <v>0</v>
      </c>
      <c r="BO64" s="198"/>
      <c r="BP64" s="198"/>
      <c r="BQ64" s="198"/>
      <c r="BR64" s="198"/>
      <c r="BS64" s="198"/>
      <c r="BT64" s="198"/>
      <c r="BU64" s="198"/>
      <c r="BV64" s="198"/>
      <c r="BW64" s="198"/>
      <c r="BX64" s="198"/>
      <c r="BY64" s="198"/>
      <c r="BZ64" s="198"/>
      <c r="CA64" s="198"/>
      <c r="CB64" s="198"/>
      <c r="CC64" s="198"/>
      <c r="CD64" s="198"/>
      <c r="CE64" s="198"/>
      <c r="CF64" s="198"/>
      <c r="CG64" s="198"/>
      <c r="CH64" s="198"/>
      <c r="CI64" s="198"/>
      <c r="CJ64" s="198"/>
      <c r="CK64" s="198"/>
      <c r="CL64" s="198"/>
    </row>
    <row r="65" spans="1:90" hidden="1" outlineLevel="1" x14ac:dyDescent="0.15">
      <c r="A65" s="89"/>
      <c r="B65" s="23"/>
      <c r="C65" s="26">
        <v>29</v>
      </c>
      <c r="D65" s="300"/>
      <c r="G65" s="289">
        <f>IF(OR($C126&gt;G$7,$C126+$E126-2&lt;G$7),0,($D126-SUM($F126:F126)-SUM($F65:F65))*SAP_Leadsheet!$E$53)</f>
        <v>0</v>
      </c>
      <c r="H65" s="289">
        <f>IF(OR($C126&gt;H$7,$C126+$E126-2&lt;H$7),0,($D126-SUM($F126:G126)-SUM($F65:G65))*SAP_Leadsheet!$E$53)</f>
        <v>0</v>
      </c>
      <c r="I65" s="289">
        <f>IF(OR($C126&gt;I$7,$C126+$E126-2&lt;I$7),0,($D126-SUM($F126:H126)-SUM($F65:H65))*SAP_Leadsheet!$E$53)</f>
        <v>0</v>
      </c>
      <c r="J65" s="289">
        <f>IF(OR($C126&gt;J$7,$C126+$E126-2&lt;J$7),0,($D126-SUM($F126:I126)-SUM($F65:I65))*SAP_Leadsheet!$E$53)</f>
        <v>0</v>
      </c>
      <c r="K65" s="289">
        <f>IF(OR($C126&gt;K$7,$C126+$E126-2&lt;K$7),0,($D126-SUM($F126:J126)-SUM($F65:J65))*SAP_Leadsheet!$E$53)</f>
        <v>0</v>
      </c>
      <c r="L65" s="289">
        <f>IF(OR($C126&gt;L$7,$C126+$E126-2&lt;L$7),0,($D126-SUM($F126:K126)-SUM($F65:K65))*SAP_Leadsheet!$E$53)</f>
        <v>0</v>
      </c>
      <c r="M65" s="289">
        <f>IF(OR($C126&gt;M$7,$C126+$E126-2&lt;M$7),0,($D126-SUM($F126:L126)-SUM($F65:L65))*SAP_Leadsheet!$E$53)</f>
        <v>0</v>
      </c>
      <c r="N65" s="289">
        <f>IF(OR($C126&gt;N$7,$C126+$E126-2&lt;N$7),0,($D126-SUM($F126:M126)-SUM($F65:M65))*SAP_Leadsheet!$E$53)</f>
        <v>0</v>
      </c>
      <c r="O65" s="289">
        <f>IF(OR($C126&gt;O$7,$C126+$E126-2&lt;O$7),0,($D126-SUM($F126:N126)-SUM($F65:N65))*SAP_Leadsheet!$E$53)</f>
        <v>0</v>
      </c>
      <c r="P65" s="289">
        <f>IF(OR($C126&gt;P$7,$C126+$E126-2&lt;P$7),0,($D126-SUM($F126:O126)-SUM($F65:O65))*SAP_Leadsheet!$E$53)</f>
        <v>0</v>
      </c>
      <c r="Q65" s="289">
        <f>IF(OR($C126&gt;Q$7,$C126+$E126-2&lt;Q$7),0,($D126-SUM($F126:P126)-SUM($F65:P65))*SAP_Leadsheet!$E$53)</f>
        <v>0</v>
      </c>
      <c r="R65" s="289">
        <f>IF(OR($C126&gt;R$7,$C126+$E126-2&lt;R$7),0,($D126-SUM($F126:Q126)-SUM($F65:Q65))*SAP_Leadsheet!$E$53)</f>
        <v>0</v>
      </c>
      <c r="S65" s="289">
        <f>IF(OR($C126&gt;S$7,$C126+$E126-2&lt;S$7),0,($D126-SUM($F126:R126)-SUM($F65:R65))*SAP_Leadsheet!$E$53)</f>
        <v>0</v>
      </c>
      <c r="T65" s="289">
        <f>IF(OR($C126&gt;T$7,$C126+$E126-2&lt;T$7),0,($D126-SUM($F126:S126)-SUM($F65:S65))*SAP_Leadsheet!$E$53)</f>
        <v>0</v>
      </c>
      <c r="U65" s="289">
        <f>IF(OR($C126&gt;U$7,$C126+$E126-2&lt;U$7),0,($D126-SUM($F126:T126)-SUM($F65:T65))*SAP_Leadsheet!$E$53)</f>
        <v>0</v>
      </c>
      <c r="V65" s="289">
        <f>IF(OR($C126&gt;V$7,$C126+$E126-2&lt;V$7),0,($D126-SUM($F126:U126)-SUM($F65:U65))*SAP_Leadsheet!$E$53)</f>
        <v>0</v>
      </c>
      <c r="W65" s="289">
        <f>IF(OR($C126&gt;W$7,$C126+$E126-2&lt;W$7),0,($D126-SUM($F126:V126)-SUM($F65:V65))*SAP_Leadsheet!$E$53)</f>
        <v>0</v>
      </c>
      <c r="X65" s="289">
        <f>IF(OR($C126&gt;X$7,$C126+$E126-2&lt;X$7),0,($D126-SUM($F126:W126)-SUM($F65:W65))*SAP_Leadsheet!$E$53)</f>
        <v>0</v>
      </c>
      <c r="Y65" s="289">
        <f>IF(OR($C126&gt;Y$7,$C126+$E126-2&lt;Y$7),0,($D126-SUM($F126:X126)-SUM($F65:X65))*SAP_Leadsheet!$E$53)</f>
        <v>0</v>
      </c>
      <c r="Z65" s="289">
        <f>IF(OR($C126&gt;Z$7,$C126+$E126-2&lt;Z$7),0,($D126-SUM($F126:Y126)-SUM($F65:Y65))*SAP_Leadsheet!$E$53)</f>
        <v>0</v>
      </c>
      <c r="AA65" s="289">
        <f>IF(OR($C126&gt;AA$7,$C126+$E126-2&lt;AA$7),0,($D126-SUM($F126:Z126)-SUM($F65:Z65))*SAP_Leadsheet!$E$53)</f>
        <v>0</v>
      </c>
      <c r="AB65" s="289">
        <f>IF(OR($C126&gt;AB$7,$C126+$E126-2&lt;AB$7),0,($D126-SUM($F126:AA126)-SUM($F65:AA65))*SAP_Leadsheet!$E$53)</f>
        <v>0</v>
      </c>
      <c r="AC65" s="289">
        <f>IF(OR($C126&gt;AC$7,$C126+$E126-2&lt;AC$7),0,($D126-SUM($F126:AB126)-SUM($F65:AB65))*SAP_Leadsheet!$E$53)</f>
        <v>0</v>
      </c>
      <c r="AD65" s="289">
        <f>IF(OR($C126&gt;AD$7,$C126+$E126-2&lt;AD$7),0,($D126-SUM($F126:AC126)-SUM($F65:AC65))*SAP_Leadsheet!$E$53)</f>
        <v>0</v>
      </c>
      <c r="AE65" s="289">
        <f>IF(OR($C126&gt;AE$7,$C126+$E126-2&lt;AE$7),0,($D126-SUM($F126:AD126)-SUM($F65:AD65))*SAP_Leadsheet!$E$53)</f>
        <v>0</v>
      </c>
      <c r="AF65" s="289">
        <f>IF(OR($C126&gt;AF$7,$C126+$E126-2&lt;AF$7),0,($D126-SUM($F126:AE126)-SUM($F65:AE65))*SAP_Leadsheet!$E$53)</f>
        <v>0</v>
      </c>
      <c r="AG65" s="289">
        <f>IF(OR($C126&gt;AG$7,$C126+$E126-2&lt;AG$7),0,($D126-SUM($F126:AF126)-SUM($F65:AF65))*SAP_Leadsheet!$E$53)</f>
        <v>0</v>
      </c>
      <c r="AH65" s="289">
        <f>IF(OR($C126&gt;AH$7,$C126+$E126-2&lt;AH$7),0,($D126-SUM($F126:AG126)-SUM($F65:AG65))*SAP_Leadsheet!$E$53)</f>
        <v>0</v>
      </c>
      <c r="AI65" s="289">
        <f ca="1">IF(OR($C126&gt;AI$7,$C126+$E126-2&lt;AI$7),0,($D126-SUM($F126:AH126)-SUM($F65:AH65))*SAP_Leadsheet!$E$53)</f>
        <v>0</v>
      </c>
      <c r="AJ65" s="289">
        <f ca="1">IF(OR($C126&gt;AJ$7,$C126+$E126-2&lt;AJ$7),0,($D126-SUM($F126:AI126)-SUM($F65:AI65))*SAP_Leadsheet!$E$53)</f>
        <v>0</v>
      </c>
      <c r="AK65" s="289">
        <f>IF(OR($C126&gt;AK$7,$C126+$E126-2&lt;AK$7),0,($D126-SUM($F126:AJ126)-SUM($F65:AJ65))*SAP_Leadsheet!$E$53)</f>
        <v>0</v>
      </c>
      <c r="AL65" s="289">
        <f>IF(OR($C126&gt;AL$7,$C126+$E126-2&lt;AL$7),0,($D126-SUM($F126:AK126)-SUM($F65:AK65))*SAP_Leadsheet!$E$53)</f>
        <v>0</v>
      </c>
      <c r="AM65" s="289">
        <f>IF(OR($C126&gt;AM$7,$C126+$E126-2&lt;AM$7),0,($D126-SUM($F126:AL126)-SUM($F65:AL65))*SAP_Leadsheet!$E$53)</f>
        <v>0</v>
      </c>
      <c r="AN65" s="289">
        <f>IF(OR($C126&gt;AN$7,$C126+$E126-2&lt;AN$7),0,($D126-SUM($F126:AM126)-SUM($F65:AM65))*SAP_Leadsheet!$E$53)</f>
        <v>0</v>
      </c>
      <c r="AO65" s="289">
        <f>IF(OR($C126&gt;AO$7,$C126+$E126-2&lt;AO$7),0,($D126-SUM($F126:AN126)-SUM($F65:AN65))*SAP_Leadsheet!$E$53)</f>
        <v>0</v>
      </c>
      <c r="AP65" s="289">
        <f>IF(OR($C126&gt;AP$7,$C126+$E126-2&lt;AP$7),0,($D126-SUM($F126:AO126)-SUM($F65:AO65))*SAP_Leadsheet!$E$53)</f>
        <v>0</v>
      </c>
      <c r="AQ65" s="289">
        <f>IF(OR($C126&gt;AQ$7,$C126+$E126-2&lt;AQ$7),0,($D126-SUM($F126:AP126)-SUM($F65:AP65))*SAP_Leadsheet!$E$53)</f>
        <v>0</v>
      </c>
      <c r="AR65" s="289">
        <f>IF(OR($C126&gt;AR$7,$C126+$E126-2&lt;AR$7),0,($D126-SUM($F126:AQ126)-SUM($F65:AQ65))*SAP_Leadsheet!$E$53)</f>
        <v>0</v>
      </c>
      <c r="AS65" s="289">
        <f>IF(OR($C126&gt;AS$7,$C126+$E126-2&lt;AS$7),0,($D126-SUM($F126:AR126)-SUM($F65:AR65))*SAP_Leadsheet!$E$53)</f>
        <v>0</v>
      </c>
      <c r="AT65" s="289">
        <f>IF(OR($C126&gt;AT$7,$C126+$E126-2&lt;AT$7),0,($D126-SUM($F126:AS126)-SUM($F65:AS65))*SAP_Leadsheet!$E$53)</f>
        <v>0</v>
      </c>
      <c r="AU65" s="289">
        <f>IF(OR($C126&gt;AU$7,$C126+$E126-2&lt;AU$7),0,($D126-SUM($F126:AT126)-SUM($F65:AT65))*SAP_Leadsheet!$E$53)</f>
        <v>0</v>
      </c>
      <c r="AV65" s="289">
        <f>IF(OR($C126&gt;AV$7,$C126+$E126-2&lt;AV$7),0,($D126-SUM($F126:AU126)-SUM($F65:AU65))*SAP_Leadsheet!$E$53)</f>
        <v>0</v>
      </c>
      <c r="AW65" s="289">
        <f>IF(OR($C126&gt;AW$7,$C126+$E126-2&lt;AW$7),0,($D126-SUM($F126:AV126)-SUM($F65:AV65))*SAP_Leadsheet!$E$53)</f>
        <v>0</v>
      </c>
      <c r="AX65" s="289">
        <f>IF(OR($C126&gt;AX$7,$C126+$E126-2&lt;AX$7),0,($D126-SUM($F126:AW126)-SUM($F65:AW65))*SAP_Leadsheet!$E$53)</f>
        <v>0</v>
      </c>
      <c r="AY65" s="289">
        <f>IF(OR($C126&gt;AY$7,$C126+$E126-2&lt;AY$7),0,($D126-SUM($F126:AX126)-SUM($F65:AX65))*SAP_Leadsheet!$E$53)</f>
        <v>0</v>
      </c>
      <c r="AZ65" s="289">
        <f>IF(OR($C126&gt;AZ$7,$C126+$E126-2&lt;AZ$7),0,($D126-SUM($F126:AY126)-SUM($F65:AY65))*SAP_Leadsheet!$E$53)</f>
        <v>0</v>
      </c>
      <c r="BA65" s="289">
        <f>IF(OR($C126&gt;BA$7,$C126+$E126-2&lt;BA$7),0,($D126-SUM($F126:AZ126)-SUM($F65:AZ65))*SAP_Leadsheet!$E$53)</f>
        <v>0</v>
      </c>
      <c r="BB65" s="289">
        <f>IF(OR($C126&gt;BB$7,$C126+$E126-2&lt;BB$7),0,($D126-SUM($F126:BA126)-SUM($F65:BA65))*SAP_Leadsheet!$E$53)</f>
        <v>0</v>
      </c>
      <c r="BC65" s="289">
        <f>IF(OR($C126&gt;BC$7,$C126+$E126-2&lt;BC$7),0,($D126-SUM($F126:BB126)-SUM($F65:BB65))*SAP_Leadsheet!$E$53)</f>
        <v>0</v>
      </c>
      <c r="BD65" s="289">
        <f>IF(OR($C126&gt;BD$7,$C126+$E126-2&lt;BD$7),0,($D126-SUM($F126:BC126)-SUM($F65:BC65))*SAP_Leadsheet!$E$53)</f>
        <v>0</v>
      </c>
      <c r="BE65" s="289">
        <f>IF(OR($C126&gt;BE$7,$C126+$E126-2&lt;BE$7),0,($D126-SUM($F126:BD126)-SUM($F65:BD65))*SAP_Leadsheet!$E$53)</f>
        <v>0</v>
      </c>
      <c r="BF65" s="289">
        <f>IF(OR($C126&gt;BF$7,$C126+$E126-2&lt;BF$7),0,($D126-SUM($F126:BE126)-SUM($F65:BE65))*SAP_Leadsheet!$E$53)</f>
        <v>0</v>
      </c>
      <c r="BG65" s="289">
        <f>IF(OR($C126&gt;BG$7,$C126+$E126-2&lt;BG$7),0,($D126-SUM($F126:BF126)-SUM($F65:BF65))*SAP_Leadsheet!$E$53)</f>
        <v>0</v>
      </c>
      <c r="BH65" s="289">
        <f>IF(OR($C126&gt;BH$7,$C126+$E126-2&lt;BH$7),0,($D126-SUM($F126:BG126)-SUM($F65:BG65))*SAP_Leadsheet!$E$53)</f>
        <v>0</v>
      </c>
      <c r="BI65" s="289">
        <f>IF(OR($C126&gt;BI$7,$C126+$E126-2&lt;BI$7),0,($D126-SUM($F126:BH126)-SUM($F65:BH65))*SAP_Leadsheet!$E$53)</f>
        <v>0</v>
      </c>
      <c r="BJ65" s="289">
        <f>IF(OR($C126&gt;BJ$7,$C126+$E126-2&lt;BJ$7),0,($D126-SUM($F126:BI126)-SUM($F65:BI65))*SAP_Leadsheet!$E$53)</f>
        <v>0</v>
      </c>
      <c r="BK65" s="289">
        <f>IF(OR($C126&gt;BK$7,$C126+$E126-2&lt;BK$7),0,($D126-SUM($F126:BJ126)-SUM($F65:BJ65))*SAP_Leadsheet!$E$53)</f>
        <v>0</v>
      </c>
      <c r="BL65" s="289">
        <f>IF(OR($C126&gt;BL$7,$C126+$E126-2&lt;BL$7),0,($D126-SUM($F126:BK126)-SUM($F65:BK65))*SAP_Leadsheet!$E$53)</f>
        <v>0</v>
      </c>
      <c r="BM65" s="289">
        <f>IF(OR($C126&gt;BM$7,$C126+$E126-2&lt;BM$7),0,($D126-SUM($F126:BL126)-SUM($F65:BL65))*SAP_Leadsheet!$E$53)</f>
        <v>0</v>
      </c>
      <c r="BN65" s="289">
        <f>IF(OR($C126&gt;BN$7,$C126+$E126-2&lt;BN$7),0,($D126-SUM($F126:BM126)-SUM($F65:BM65))*SAP_Leadsheet!$E$53)</f>
        <v>0</v>
      </c>
      <c r="BO65" s="198"/>
      <c r="BP65" s="198"/>
      <c r="BQ65" s="198"/>
      <c r="BR65" s="198"/>
      <c r="BS65" s="198"/>
      <c r="BT65" s="198"/>
      <c r="BU65" s="198"/>
      <c r="BV65" s="198"/>
      <c r="BW65" s="198"/>
      <c r="BX65" s="198"/>
      <c r="BY65" s="198"/>
      <c r="BZ65" s="198"/>
      <c r="CA65" s="198"/>
      <c r="CB65" s="198"/>
      <c r="CC65" s="198"/>
      <c r="CD65" s="198"/>
      <c r="CE65" s="198"/>
      <c r="CF65" s="198"/>
      <c r="CG65" s="198"/>
      <c r="CH65" s="198"/>
      <c r="CI65" s="198"/>
      <c r="CJ65" s="198"/>
      <c r="CK65" s="198"/>
      <c r="CL65" s="198"/>
    </row>
    <row r="66" spans="1:90" hidden="1" outlineLevel="1" x14ac:dyDescent="0.15">
      <c r="A66" s="89"/>
      <c r="B66" s="23"/>
      <c r="C66" s="26">
        <v>30</v>
      </c>
      <c r="D66" s="300"/>
      <c r="G66" s="289">
        <f>IF(OR($C127&gt;G$7,$C127+$E127-2&lt;G$7),0,($D127-SUM($F127:F127)-SUM($F66:F66))*SAP_Leadsheet!$E$53)</f>
        <v>0</v>
      </c>
      <c r="H66" s="289">
        <f>IF(OR($C127&gt;H$7,$C127+$E127-2&lt;H$7),0,($D127-SUM($F127:G127)-SUM($F66:G66))*SAP_Leadsheet!$E$53)</f>
        <v>0</v>
      </c>
      <c r="I66" s="289">
        <f>IF(OR($C127&gt;I$7,$C127+$E127-2&lt;I$7),0,($D127-SUM($F127:H127)-SUM($F66:H66))*SAP_Leadsheet!$E$53)</f>
        <v>0</v>
      </c>
      <c r="J66" s="289">
        <f>IF(OR($C127&gt;J$7,$C127+$E127-2&lt;J$7),0,($D127-SUM($F127:I127)-SUM($F66:I66))*SAP_Leadsheet!$E$53)</f>
        <v>0</v>
      </c>
      <c r="K66" s="289">
        <f>IF(OR($C127&gt;K$7,$C127+$E127-2&lt;K$7),0,($D127-SUM($F127:J127)-SUM($F66:J66))*SAP_Leadsheet!$E$53)</f>
        <v>0</v>
      </c>
      <c r="L66" s="289">
        <f>IF(OR($C127&gt;L$7,$C127+$E127-2&lt;L$7),0,($D127-SUM($F127:K127)-SUM($F66:K66))*SAP_Leadsheet!$E$53)</f>
        <v>0</v>
      </c>
      <c r="M66" s="289">
        <f>IF(OR($C127&gt;M$7,$C127+$E127-2&lt;M$7),0,($D127-SUM($F127:L127)-SUM($F66:L66))*SAP_Leadsheet!$E$53)</f>
        <v>0</v>
      </c>
      <c r="N66" s="289">
        <f>IF(OR($C127&gt;N$7,$C127+$E127-2&lt;N$7),0,($D127-SUM($F127:M127)-SUM($F66:M66))*SAP_Leadsheet!$E$53)</f>
        <v>0</v>
      </c>
      <c r="O66" s="289">
        <f>IF(OR($C127&gt;O$7,$C127+$E127-2&lt;O$7),0,($D127-SUM($F127:N127)-SUM($F66:N66))*SAP_Leadsheet!$E$53)</f>
        <v>0</v>
      </c>
      <c r="P66" s="289">
        <f>IF(OR($C127&gt;P$7,$C127+$E127-2&lt;P$7),0,($D127-SUM($F127:O127)-SUM($F66:O66))*SAP_Leadsheet!$E$53)</f>
        <v>0</v>
      </c>
      <c r="Q66" s="289">
        <f>IF(OR($C127&gt;Q$7,$C127+$E127-2&lt;Q$7),0,($D127-SUM($F127:P127)-SUM($F66:P66))*SAP_Leadsheet!$E$53)</f>
        <v>0</v>
      </c>
      <c r="R66" s="289">
        <f>IF(OR($C127&gt;R$7,$C127+$E127-2&lt;R$7),0,($D127-SUM($F127:Q127)-SUM($F66:Q66))*SAP_Leadsheet!$E$53)</f>
        <v>0</v>
      </c>
      <c r="S66" s="289">
        <f>IF(OR($C127&gt;S$7,$C127+$E127-2&lt;S$7),0,($D127-SUM($F127:R127)-SUM($F66:R66))*SAP_Leadsheet!$E$53)</f>
        <v>0</v>
      </c>
      <c r="T66" s="289">
        <f>IF(OR($C127&gt;T$7,$C127+$E127-2&lt;T$7),0,($D127-SUM($F127:S127)-SUM($F66:S66))*SAP_Leadsheet!$E$53)</f>
        <v>0</v>
      </c>
      <c r="U66" s="289">
        <f>IF(OR($C127&gt;U$7,$C127+$E127-2&lt;U$7),0,($D127-SUM($F127:T127)-SUM($F66:T66))*SAP_Leadsheet!$E$53)</f>
        <v>0</v>
      </c>
      <c r="V66" s="289">
        <f>IF(OR($C127&gt;V$7,$C127+$E127-2&lt;V$7),0,($D127-SUM($F127:U127)-SUM($F66:U66))*SAP_Leadsheet!$E$53)</f>
        <v>0</v>
      </c>
      <c r="W66" s="289">
        <f>IF(OR($C127&gt;W$7,$C127+$E127-2&lt;W$7),0,($D127-SUM($F127:V127)-SUM($F66:V66))*SAP_Leadsheet!$E$53)</f>
        <v>0</v>
      </c>
      <c r="X66" s="289">
        <f>IF(OR($C127&gt;X$7,$C127+$E127-2&lt;X$7),0,($D127-SUM($F127:W127)-SUM($F66:W66))*SAP_Leadsheet!$E$53)</f>
        <v>0</v>
      </c>
      <c r="Y66" s="289">
        <f>IF(OR($C127&gt;Y$7,$C127+$E127-2&lt;Y$7),0,($D127-SUM($F127:X127)-SUM($F66:X66))*SAP_Leadsheet!$E$53)</f>
        <v>0</v>
      </c>
      <c r="Z66" s="289">
        <f>IF(OR($C127&gt;Z$7,$C127+$E127-2&lt;Z$7),0,($D127-SUM($F127:Y127)-SUM($F66:Y66))*SAP_Leadsheet!$E$53)</f>
        <v>0</v>
      </c>
      <c r="AA66" s="289">
        <f>IF(OR($C127&gt;AA$7,$C127+$E127-2&lt;AA$7),0,($D127-SUM($F127:Z127)-SUM($F66:Z66))*SAP_Leadsheet!$E$53)</f>
        <v>0</v>
      </c>
      <c r="AB66" s="289">
        <f>IF(OR($C127&gt;AB$7,$C127+$E127-2&lt;AB$7),0,($D127-SUM($F127:AA127)-SUM($F66:AA66))*SAP_Leadsheet!$E$53)</f>
        <v>0</v>
      </c>
      <c r="AC66" s="289">
        <f>IF(OR($C127&gt;AC$7,$C127+$E127-2&lt;AC$7),0,($D127-SUM($F127:AB127)-SUM($F66:AB66))*SAP_Leadsheet!$E$53)</f>
        <v>0</v>
      </c>
      <c r="AD66" s="289">
        <f>IF(OR($C127&gt;AD$7,$C127+$E127-2&lt;AD$7),0,($D127-SUM($F127:AC127)-SUM($F66:AC66))*SAP_Leadsheet!$E$53)</f>
        <v>0</v>
      </c>
      <c r="AE66" s="289">
        <f>IF(OR($C127&gt;AE$7,$C127+$E127-2&lt;AE$7),0,($D127-SUM($F127:AD127)-SUM($F66:AD66))*SAP_Leadsheet!$E$53)</f>
        <v>0</v>
      </c>
      <c r="AF66" s="289">
        <f>IF(OR($C127&gt;AF$7,$C127+$E127-2&lt;AF$7),0,($D127-SUM($F127:AE127)-SUM($F66:AE66))*SAP_Leadsheet!$E$53)</f>
        <v>0</v>
      </c>
      <c r="AG66" s="289">
        <f>IF(OR($C127&gt;AG$7,$C127+$E127-2&lt;AG$7),0,($D127-SUM($F127:AF127)-SUM($F66:AF66))*SAP_Leadsheet!$E$53)</f>
        <v>0</v>
      </c>
      <c r="AH66" s="289">
        <f>IF(OR($C127&gt;AH$7,$C127+$E127-2&lt;AH$7),0,($D127-SUM($F127:AG127)-SUM($F66:AG66))*SAP_Leadsheet!$E$53)</f>
        <v>0</v>
      </c>
      <c r="AI66" s="289">
        <f>IF(OR($C127&gt;AI$7,$C127+$E127-2&lt;AI$7),0,($D127-SUM($F127:AH127)-SUM($F66:AH66))*SAP_Leadsheet!$E$53)</f>
        <v>0</v>
      </c>
      <c r="AJ66" s="289">
        <f ca="1">IF(OR($C127&gt;AJ$7,$C127+$E127-2&lt;AJ$7),0,($D127-SUM($F127:AI127)-SUM($F66:AI66))*SAP_Leadsheet!$E$53)</f>
        <v>0</v>
      </c>
      <c r="AK66" s="289">
        <f ca="1">IF(OR($C127&gt;AK$7,$C127+$E127-2&lt;AK$7),0,($D127-SUM($F127:AJ127)-SUM($F66:AJ66))*SAP_Leadsheet!$E$53)</f>
        <v>0</v>
      </c>
      <c r="AL66" s="289">
        <f>IF(OR($C127&gt;AL$7,$C127+$E127-2&lt;AL$7),0,($D127-SUM($F127:AK127)-SUM($F66:AK66))*SAP_Leadsheet!$E$53)</f>
        <v>0</v>
      </c>
      <c r="AM66" s="289">
        <f>IF(OR($C127&gt;AM$7,$C127+$E127-2&lt;AM$7),0,($D127-SUM($F127:AL127)-SUM($F66:AL66))*SAP_Leadsheet!$E$53)</f>
        <v>0</v>
      </c>
      <c r="AN66" s="289">
        <f>IF(OR($C127&gt;AN$7,$C127+$E127-2&lt;AN$7),0,($D127-SUM($F127:AM127)-SUM($F66:AM66))*SAP_Leadsheet!$E$53)</f>
        <v>0</v>
      </c>
      <c r="AO66" s="289">
        <f>IF(OR($C127&gt;AO$7,$C127+$E127-2&lt;AO$7),0,($D127-SUM($F127:AN127)-SUM($F66:AN66))*SAP_Leadsheet!$E$53)</f>
        <v>0</v>
      </c>
      <c r="AP66" s="289">
        <f>IF(OR($C127&gt;AP$7,$C127+$E127-2&lt;AP$7),0,($D127-SUM($F127:AO127)-SUM($F66:AO66))*SAP_Leadsheet!$E$53)</f>
        <v>0</v>
      </c>
      <c r="AQ66" s="289">
        <f>IF(OR($C127&gt;AQ$7,$C127+$E127-2&lt;AQ$7),0,($D127-SUM($F127:AP127)-SUM($F66:AP66))*SAP_Leadsheet!$E$53)</f>
        <v>0</v>
      </c>
      <c r="AR66" s="289">
        <f>IF(OR($C127&gt;AR$7,$C127+$E127-2&lt;AR$7),0,($D127-SUM($F127:AQ127)-SUM($F66:AQ66))*SAP_Leadsheet!$E$53)</f>
        <v>0</v>
      </c>
      <c r="AS66" s="289">
        <f>IF(OR($C127&gt;AS$7,$C127+$E127-2&lt;AS$7),0,($D127-SUM($F127:AR127)-SUM($F66:AR66))*SAP_Leadsheet!$E$53)</f>
        <v>0</v>
      </c>
      <c r="AT66" s="289">
        <f>IF(OR($C127&gt;AT$7,$C127+$E127-2&lt;AT$7),0,($D127-SUM($F127:AS127)-SUM($F66:AS66))*SAP_Leadsheet!$E$53)</f>
        <v>0</v>
      </c>
      <c r="AU66" s="289">
        <f>IF(OR($C127&gt;AU$7,$C127+$E127-2&lt;AU$7),0,($D127-SUM($F127:AT127)-SUM($F66:AT66))*SAP_Leadsheet!$E$53)</f>
        <v>0</v>
      </c>
      <c r="AV66" s="289">
        <f>IF(OR($C127&gt;AV$7,$C127+$E127-2&lt;AV$7),0,($D127-SUM($F127:AU127)-SUM($F66:AU66))*SAP_Leadsheet!$E$53)</f>
        <v>0</v>
      </c>
      <c r="AW66" s="289">
        <f>IF(OR($C127&gt;AW$7,$C127+$E127-2&lt;AW$7),0,($D127-SUM($F127:AV127)-SUM($F66:AV66))*SAP_Leadsheet!$E$53)</f>
        <v>0</v>
      </c>
      <c r="AX66" s="289">
        <f>IF(OR($C127&gt;AX$7,$C127+$E127-2&lt;AX$7),0,($D127-SUM($F127:AW127)-SUM($F66:AW66))*SAP_Leadsheet!$E$53)</f>
        <v>0</v>
      </c>
      <c r="AY66" s="289">
        <f>IF(OR($C127&gt;AY$7,$C127+$E127-2&lt;AY$7),0,($D127-SUM($F127:AX127)-SUM($F66:AX66))*SAP_Leadsheet!$E$53)</f>
        <v>0</v>
      </c>
      <c r="AZ66" s="289">
        <f>IF(OR($C127&gt;AZ$7,$C127+$E127-2&lt;AZ$7),0,($D127-SUM($F127:AY127)-SUM($F66:AY66))*SAP_Leadsheet!$E$53)</f>
        <v>0</v>
      </c>
      <c r="BA66" s="289">
        <f>IF(OR($C127&gt;BA$7,$C127+$E127-2&lt;BA$7),0,($D127-SUM($F127:AZ127)-SUM($F66:AZ66))*SAP_Leadsheet!$E$53)</f>
        <v>0</v>
      </c>
      <c r="BB66" s="289">
        <f>IF(OR($C127&gt;BB$7,$C127+$E127-2&lt;BB$7),0,($D127-SUM($F127:BA127)-SUM($F66:BA66))*SAP_Leadsheet!$E$53)</f>
        <v>0</v>
      </c>
      <c r="BC66" s="289">
        <f>IF(OR($C127&gt;BC$7,$C127+$E127-2&lt;BC$7),0,($D127-SUM($F127:BB127)-SUM($F66:BB66))*SAP_Leadsheet!$E$53)</f>
        <v>0</v>
      </c>
      <c r="BD66" s="289">
        <f>IF(OR($C127&gt;BD$7,$C127+$E127-2&lt;BD$7),0,($D127-SUM($F127:BC127)-SUM($F66:BC66))*SAP_Leadsheet!$E$53)</f>
        <v>0</v>
      </c>
      <c r="BE66" s="289">
        <f>IF(OR($C127&gt;BE$7,$C127+$E127-2&lt;BE$7),0,($D127-SUM($F127:BD127)-SUM($F66:BD66))*SAP_Leadsheet!$E$53)</f>
        <v>0</v>
      </c>
      <c r="BF66" s="289">
        <f>IF(OR($C127&gt;BF$7,$C127+$E127-2&lt;BF$7),0,($D127-SUM($F127:BE127)-SUM($F66:BE66))*SAP_Leadsheet!$E$53)</f>
        <v>0</v>
      </c>
      <c r="BG66" s="289">
        <f>IF(OR($C127&gt;BG$7,$C127+$E127-2&lt;BG$7),0,($D127-SUM($F127:BF127)-SUM($F66:BF66))*SAP_Leadsheet!$E$53)</f>
        <v>0</v>
      </c>
      <c r="BH66" s="289">
        <f>IF(OR($C127&gt;BH$7,$C127+$E127-2&lt;BH$7),0,($D127-SUM($F127:BG127)-SUM($F66:BG66))*SAP_Leadsheet!$E$53)</f>
        <v>0</v>
      </c>
      <c r="BI66" s="289">
        <f>IF(OR($C127&gt;BI$7,$C127+$E127-2&lt;BI$7),0,($D127-SUM($F127:BH127)-SUM($F66:BH66))*SAP_Leadsheet!$E$53)</f>
        <v>0</v>
      </c>
      <c r="BJ66" s="289">
        <f>IF(OR($C127&gt;BJ$7,$C127+$E127-2&lt;BJ$7),0,($D127-SUM($F127:BI127)-SUM($F66:BI66))*SAP_Leadsheet!$E$53)</f>
        <v>0</v>
      </c>
      <c r="BK66" s="289">
        <f>IF(OR($C127&gt;BK$7,$C127+$E127-2&lt;BK$7),0,($D127-SUM($F127:BJ127)-SUM($F66:BJ66))*SAP_Leadsheet!$E$53)</f>
        <v>0</v>
      </c>
      <c r="BL66" s="289">
        <f>IF(OR($C127&gt;BL$7,$C127+$E127-2&lt;BL$7),0,($D127-SUM($F127:BK127)-SUM($F66:BK66))*SAP_Leadsheet!$E$53)</f>
        <v>0</v>
      </c>
      <c r="BM66" s="289">
        <f>IF(OR($C127&gt;BM$7,$C127+$E127-2&lt;BM$7),0,($D127-SUM($F127:BL127)-SUM($F66:BL66))*SAP_Leadsheet!$E$53)</f>
        <v>0</v>
      </c>
      <c r="BN66" s="289">
        <f>IF(OR($C127&gt;BN$7,$C127+$E127-2&lt;BN$7),0,($D127-SUM($F127:BM127)-SUM($F66:BM66))*SAP_Leadsheet!$E$53)</f>
        <v>0</v>
      </c>
      <c r="BO66" s="198"/>
      <c r="BP66" s="198"/>
      <c r="BQ66" s="198"/>
      <c r="BR66" s="198"/>
      <c r="BS66" s="198"/>
      <c r="BT66" s="198"/>
      <c r="BU66" s="198"/>
      <c r="BV66" s="198"/>
      <c r="BW66" s="198"/>
      <c r="BX66" s="198"/>
      <c r="BY66" s="198"/>
      <c r="BZ66" s="198"/>
      <c r="CA66" s="198"/>
      <c r="CB66" s="198"/>
      <c r="CC66" s="198"/>
      <c r="CD66" s="198"/>
      <c r="CE66" s="198"/>
      <c r="CF66" s="198"/>
      <c r="CG66" s="198"/>
      <c r="CH66" s="198"/>
      <c r="CI66" s="198"/>
      <c r="CJ66" s="198"/>
      <c r="CK66" s="198"/>
      <c r="CL66" s="198"/>
    </row>
    <row r="67" spans="1:90" hidden="1" outlineLevel="1" x14ac:dyDescent="0.15">
      <c r="A67" s="89"/>
      <c r="B67" s="23"/>
      <c r="C67" s="26">
        <v>31</v>
      </c>
      <c r="D67" s="300"/>
      <c r="G67" s="289">
        <f>IF(OR($C128&gt;G$7,$C128+$E128-2&lt;G$7),0,($D128-SUM($F128:F128)-SUM($F67:F67))*SAP_Leadsheet!$E$53)</f>
        <v>0</v>
      </c>
      <c r="H67" s="289">
        <f>IF(OR($C128&gt;H$7,$C128+$E128-2&lt;H$7),0,($D128-SUM($F128:G128)-SUM($F67:G67))*SAP_Leadsheet!$E$53)</f>
        <v>0</v>
      </c>
      <c r="I67" s="289">
        <f>IF(OR($C128&gt;I$7,$C128+$E128-2&lt;I$7),0,($D128-SUM($F128:H128)-SUM($F67:H67))*SAP_Leadsheet!$E$53)</f>
        <v>0</v>
      </c>
      <c r="J67" s="289">
        <f>IF(OR($C128&gt;J$7,$C128+$E128-2&lt;J$7),0,($D128-SUM($F128:I128)-SUM($F67:I67))*SAP_Leadsheet!$E$53)</f>
        <v>0</v>
      </c>
      <c r="K67" s="289">
        <f>IF(OR($C128&gt;K$7,$C128+$E128-2&lt;K$7),0,($D128-SUM($F128:J128)-SUM($F67:J67))*SAP_Leadsheet!$E$53)</f>
        <v>0</v>
      </c>
      <c r="L67" s="289">
        <f>IF(OR($C128&gt;L$7,$C128+$E128-2&lt;L$7),0,($D128-SUM($F128:K128)-SUM($F67:K67))*SAP_Leadsheet!$E$53)</f>
        <v>0</v>
      </c>
      <c r="M67" s="289">
        <f>IF(OR($C128&gt;M$7,$C128+$E128-2&lt;M$7),0,($D128-SUM($F128:L128)-SUM($F67:L67))*SAP_Leadsheet!$E$53)</f>
        <v>0</v>
      </c>
      <c r="N67" s="289">
        <f>IF(OR($C128&gt;N$7,$C128+$E128-2&lt;N$7),0,($D128-SUM($F128:M128)-SUM($F67:M67))*SAP_Leadsheet!$E$53)</f>
        <v>0</v>
      </c>
      <c r="O67" s="289">
        <f>IF(OR($C128&gt;O$7,$C128+$E128-2&lt;O$7),0,($D128-SUM($F128:N128)-SUM($F67:N67))*SAP_Leadsheet!$E$53)</f>
        <v>0</v>
      </c>
      <c r="P67" s="289">
        <f>IF(OR($C128&gt;P$7,$C128+$E128-2&lt;P$7),0,($D128-SUM($F128:O128)-SUM($F67:O67))*SAP_Leadsheet!$E$53)</f>
        <v>0</v>
      </c>
      <c r="Q67" s="289">
        <f>IF(OR($C128&gt;Q$7,$C128+$E128-2&lt;Q$7),0,($D128-SUM($F128:P128)-SUM($F67:P67))*SAP_Leadsheet!$E$53)</f>
        <v>0</v>
      </c>
      <c r="R67" s="289">
        <f>IF(OR($C128&gt;R$7,$C128+$E128-2&lt;R$7),0,($D128-SUM($F128:Q128)-SUM($F67:Q67))*SAP_Leadsheet!$E$53)</f>
        <v>0</v>
      </c>
      <c r="S67" s="289">
        <f>IF(OR($C128&gt;S$7,$C128+$E128-2&lt;S$7),0,($D128-SUM($F128:R128)-SUM($F67:R67))*SAP_Leadsheet!$E$53)</f>
        <v>0</v>
      </c>
      <c r="T67" s="289">
        <f>IF(OR($C128&gt;T$7,$C128+$E128-2&lt;T$7),0,($D128-SUM($F128:S128)-SUM($F67:S67))*SAP_Leadsheet!$E$53)</f>
        <v>0</v>
      </c>
      <c r="U67" s="289">
        <f>IF(OR($C128&gt;U$7,$C128+$E128-2&lt;U$7),0,($D128-SUM($F128:T128)-SUM($F67:T67))*SAP_Leadsheet!$E$53)</f>
        <v>0</v>
      </c>
      <c r="V67" s="289">
        <f>IF(OR($C128&gt;V$7,$C128+$E128-2&lt;V$7),0,($D128-SUM($F128:U128)-SUM($F67:U67))*SAP_Leadsheet!$E$53)</f>
        <v>0</v>
      </c>
      <c r="W67" s="289">
        <f>IF(OR($C128&gt;W$7,$C128+$E128-2&lt;W$7),0,($D128-SUM($F128:V128)-SUM($F67:V67))*SAP_Leadsheet!$E$53)</f>
        <v>0</v>
      </c>
      <c r="X67" s="289">
        <f>IF(OR($C128&gt;X$7,$C128+$E128-2&lt;X$7),0,($D128-SUM($F128:W128)-SUM($F67:W67))*SAP_Leadsheet!$E$53)</f>
        <v>0</v>
      </c>
      <c r="Y67" s="289">
        <f>IF(OR($C128&gt;Y$7,$C128+$E128-2&lt;Y$7),0,($D128-SUM($F128:X128)-SUM($F67:X67))*SAP_Leadsheet!$E$53)</f>
        <v>0</v>
      </c>
      <c r="Z67" s="289">
        <f>IF(OR($C128&gt;Z$7,$C128+$E128-2&lt;Z$7),0,($D128-SUM($F128:Y128)-SUM($F67:Y67))*SAP_Leadsheet!$E$53)</f>
        <v>0</v>
      </c>
      <c r="AA67" s="289">
        <f>IF(OR($C128&gt;AA$7,$C128+$E128-2&lt;AA$7),0,($D128-SUM($F128:Z128)-SUM($F67:Z67))*SAP_Leadsheet!$E$53)</f>
        <v>0</v>
      </c>
      <c r="AB67" s="289">
        <f>IF(OR($C128&gt;AB$7,$C128+$E128-2&lt;AB$7),0,($D128-SUM($F128:AA128)-SUM($F67:AA67))*SAP_Leadsheet!$E$53)</f>
        <v>0</v>
      </c>
      <c r="AC67" s="289">
        <f>IF(OR($C128&gt;AC$7,$C128+$E128-2&lt;AC$7),0,($D128-SUM($F128:AB128)-SUM($F67:AB67))*SAP_Leadsheet!$E$53)</f>
        <v>0</v>
      </c>
      <c r="AD67" s="289">
        <f>IF(OR($C128&gt;AD$7,$C128+$E128-2&lt;AD$7),0,($D128-SUM($F128:AC128)-SUM($F67:AC67))*SAP_Leadsheet!$E$53)</f>
        <v>0</v>
      </c>
      <c r="AE67" s="289">
        <f>IF(OR($C128&gt;AE$7,$C128+$E128-2&lt;AE$7),0,($D128-SUM($F128:AD128)-SUM($F67:AD67))*SAP_Leadsheet!$E$53)</f>
        <v>0</v>
      </c>
      <c r="AF67" s="289">
        <f>IF(OR($C128&gt;AF$7,$C128+$E128-2&lt;AF$7),0,($D128-SUM($F128:AE128)-SUM($F67:AE67))*SAP_Leadsheet!$E$53)</f>
        <v>0</v>
      </c>
      <c r="AG67" s="289">
        <f>IF(OR($C128&gt;AG$7,$C128+$E128-2&lt;AG$7),0,($D128-SUM($F128:AF128)-SUM($F67:AF67))*SAP_Leadsheet!$E$53)</f>
        <v>0</v>
      </c>
      <c r="AH67" s="289">
        <f>IF(OR($C128&gt;AH$7,$C128+$E128-2&lt;AH$7),0,($D128-SUM($F128:AG128)-SUM($F67:AG67))*SAP_Leadsheet!$E$53)</f>
        <v>0</v>
      </c>
      <c r="AI67" s="289">
        <f>IF(OR($C128&gt;AI$7,$C128+$E128-2&lt;AI$7),0,($D128-SUM($F128:AH128)-SUM($F67:AH67))*SAP_Leadsheet!$E$53)</f>
        <v>0</v>
      </c>
      <c r="AJ67" s="289">
        <f>IF(OR($C128&gt;AJ$7,$C128+$E128-2&lt;AJ$7),0,($D128-SUM($F128:AI128)-SUM($F67:AI67))*SAP_Leadsheet!$E$53)</f>
        <v>0</v>
      </c>
      <c r="AK67" s="289">
        <f ca="1">IF(OR($C128&gt;AK$7,$C128+$E128-2&lt;AK$7),0,($D128-SUM($F128:AJ128)-SUM($F67:AJ67))*SAP_Leadsheet!$E$53)</f>
        <v>0</v>
      </c>
      <c r="AL67" s="289">
        <f ca="1">IF(OR($C128&gt;AL$7,$C128+$E128-2&lt;AL$7),0,($D128-SUM($F128:AK128)-SUM($F67:AK67))*SAP_Leadsheet!$E$53)</f>
        <v>0</v>
      </c>
      <c r="AM67" s="289">
        <f>IF(OR($C128&gt;AM$7,$C128+$E128-2&lt;AM$7),0,($D128-SUM($F128:AL128)-SUM($F67:AL67))*SAP_Leadsheet!$E$53)</f>
        <v>0</v>
      </c>
      <c r="AN67" s="289">
        <f>IF(OR($C128&gt;AN$7,$C128+$E128-2&lt;AN$7),0,($D128-SUM($F128:AM128)-SUM($F67:AM67))*SAP_Leadsheet!$E$53)</f>
        <v>0</v>
      </c>
      <c r="AO67" s="289">
        <f>IF(OR($C128&gt;AO$7,$C128+$E128-2&lt;AO$7),0,($D128-SUM($F128:AN128)-SUM($F67:AN67))*SAP_Leadsheet!$E$53)</f>
        <v>0</v>
      </c>
      <c r="AP67" s="289">
        <f>IF(OR($C128&gt;AP$7,$C128+$E128-2&lt;AP$7),0,($D128-SUM($F128:AO128)-SUM($F67:AO67))*SAP_Leadsheet!$E$53)</f>
        <v>0</v>
      </c>
      <c r="AQ67" s="289">
        <f>IF(OR($C128&gt;AQ$7,$C128+$E128-2&lt;AQ$7),0,($D128-SUM($F128:AP128)-SUM($F67:AP67))*SAP_Leadsheet!$E$53)</f>
        <v>0</v>
      </c>
      <c r="AR67" s="289">
        <f>IF(OR($C128&gt;AR$7,$C128+$E128-2&lt;AR$7),0,($D128-SUM($F128:AQ128)-SUM($F67:AQ67))*SAP_Leadsheet!$E$53)</f>
        <v>0</v>
      </c>
      <c r="AS67" s="289">
        <f>IF(OR($C128&gt;AS$7,$C128+$E128-2&lt;AS$7),0,($D128-SUM($F128:AR128)-SUM($F67:AR67))*SAP_Leadsheet!$E$53)</f>
        <v>0</v>
      </c>
      <c r="AT67" s="289">
        <f>IF(OR($C128&gt;AT$7,$C128+$E128-2&lt;AT$7),0,($D128-SUM($F128:AS128)-SUM($F67:AS67))*SAP_Leadsheet!$E$53)</f>
        <v>0</v>
      </c>
      <c r="AU67" s="289">
        <f>IF(OR($C128&gt;AU$7,$C128+$E128-2&lt;AU$7),0,($D128-SUM($F128:AT128)-SUM($F67:AT67))*SAP_Leadsheet!$E$53)</f>
        <v>0</v>
      </c>
      <c r="AV67" s="289">
        <f>IF(OR($C128&gt;AV$7,$C128+$E128-2&lt;AV$7),0,($D128-SUM($F128:AU128)-SUM($F67:AU67))*SAP_Leadsheet!$E$53)</f>
        <v>0</v>
      </c>
      <c r="AW67" s="289">
        <f>IF(OR($C128&gt;AW$7,$C128+$E128-2&lt;AW$7),0,($D128-SUM($F128:AV128)-SUM($F67:AV67))*SAP_Leadsheet!$E$53)</f>
        <v>0</v>
      </c>
      <c r="AX67" s="289">
        <f>IF(OR($C128&gt;AX$7,$C128+$E128-2&lt;AX$7),0,($D128-SUM($F128:AW128)-SUM($F67:AW67))*SAP_Leadsheet!$E$53)</f>
        <v>0</v>
      </c>
      <c r="AY67" s="289">
        <f>IF(OR($C128&gt;AY$7,$C128+$E128-2&lt;AY$7),0,($D128-SUM($F128:AX128)-SUM($F67:AX67))*SAP_Leadsheet!$E$53)</f>
        <v>0</v>
      </c>
      <c r="AZ67" s="289">
        <f>IF(OR($C128&gt;AZ$7,$C128+$E128-2&lt;AZ$7),0,($D128-SUM($F128:AY128)-SUM($F67:AY67))*SAP_Leadsheet!$E$53)</f>
        <v>0</v>
      </c>
      <c r="BA67" s="289">
        <f>IF(OR($C128&gt;BA$7,$C128+$E128-2&lt;BA$7),0,($D128-SUM($F128:AZ128)-SUM($F67:AZ67))*SAP_Leadsheet!$E$53)</f>
        <v>0</v>
      </c>
      <c r="BB67" s="289">
        <f>IF(OR($C128&gt;BB$7,$C128+$E128-2&lt;BB$7),0,($D128-SUM($F128:BA128)-SUM($F67:BA67))*SAP_Leadsheet!$E$53)</f>
        <v>0</v>
      </c>
      <c r="BC67" s="289">
        <f>IF(OR($C128&gt;BC$7,$C128+$E128-2&lt;BC$7),0,($D128-SUM($F128:BB128)-SUM($F67:BB67))*SAP_Leadsheet!$E$53)</f>
        <v>0</v>
      </c>
      <c r="BD67" s="289">
        <f>IF(OR($C128&gt;BD$7,$C128+$E128-2&lt;BD$7),0,($D128-SUM($F128:BC128)-SUM($F67:BC67))*SAP_Leadsheet!$E$53)</f>
        <v>0</v>
      </c>
      <c r="BE67" s="289">
        <f>IF(OR($C128&gt;BE$7,$C128+$E128-2&lt;BE$7),0,($D128-SUM($F128:BD128)-SUM($F67:BD67))*SAP_Leadsheet!$E$53)</f>
        <v>0</v>
      </c>
      <c r="BF67" s="289">
        <f>IF(OR($C128&gt;BF$7,$C128+$E128-2&lt;BF$7),0,($D128-SUM($F128:BE128)-SUM($F67:BE67))*SAP_Leadsheet!$E$53)</f>
        <v>0</v>
      </c>
      <c r="BG67" s="289">
        <f>IF(OR($C128&gt;BG$7,$C128+$E128-2&lt;BG$7),0,($D128-SUM($F128:BF128)-SUM($F67:BF67))*SAP_Leadsheet!$E$53)</f>
        <v>0</v>
      </c>
      <c r="BH67" s="289">
        <f>IF(OR($C128&gt;BH$7,$C128+$E128-2&lt;BH$7),0,($D128-SUM($F128:BG128)-SUM($F67:BG67))*SAP_Leadsheet!$E$53)</f>
        <v>0</v>
      </c>
      <c r="BI67" s="289">
        <f>IF(OR($C128&gt;BI$7,$C128+$E128-2&lt;BI$7),0,($D128-SUM($F128:BH128)-SUM($F67:BH67))*SAP_Leadsheet!$E$53)</f>
        <v>0</v>
      </c>
      <c r="BJ67" s="289">
        <f>IF(OR($C128&gt;BJ$7,$C128+$E128-2&lt;BJ$7),0,($D128-SUM($F128:BI128)-SUM($F67:BI67))*SAP_Leadsheet!$E$53)</f>
        <v>0</v>
      </c>
      <c r="BK67" s="289">
        <f>IF(OR($C128&gt;BK$7,$C128+$E128-2&lt;BK$7),0,($D128-SUM($F128:BJ128)-SUM($F67:BJ67))*SAP_Leadsheet!$E$53)</f>
        <v>0</v>
      </c>
      <c r="BL67" s="289">
        <f>IF(OR($C128&gt;BL$7,$C128+$E128-2&lt;BL$7),0,($D128-SUM($F128:BK128)-SUM($F67:BK67))*SAP_Leadsheet!$E$53)</f>
        <v>0</v>
      </c>
      <c r="BM67" s="289">
        <f>IF(OR($C128&gt;BM$7,$C128+$E128-2&lt;BM$7),0,($D128-SUM($F128:BL128)-SUM($F67:BL67))*SAP_Leadsheet!$E$53)</f>
        <v>0</v>
      </c>
      <c r="BN67" s="289">
        <f>IF(OR($C128&gt;BN$7,$C128+$E128-2&lt;BN$7),0,($D128-SUM($F128:BM128)-SUM($F67:BM67))*SAP_Leadsheet!$E$53)</f>
        <v>0</v>
      </c>
      <c r="BO67" s="198"/>
      <c r="BP67" s="198"/>
      <c r="BQ67" s="198"/>
      <c r="BR67" s="198"/>
      <c r="BS67" s="198"/>
      <c r="BT67" s="198"/>
      <c r="BU67" s="198"/>
      <c r="BV67" s="198"/>
      <c r="BW67" s="198"/>
      <c r="BX67" s="198"/>
      <c r="BY67" s="198"/>
      <c r="BZ67" s="198"/>
      <c r="CA67" s="198"/>
      <c r="CB67" s="198"/>
      <c r="CC67" s="198"/>
      <c r="CD67" s="198"/>
      <c r="CE67" s="198"/>
      <c r="CF67" s="198"/>
      <c r="CG67" s="198"/>
      <c r="CH67" s="198"/>
      <c r="CI67" s="198"/>
      <c r="CJ67" s="198"/>
      <c r="CK67" s="198"/>
      <c r="CL67" s="198"/>
    </row>
    <row r="68" spans="1:90" hidden="1" outlineLevel="1" x14ac:dyDescent="0.15">
      <c r="A68" s="89"/>
      <c r="B68" s="23"/>
      <c r="C68" s="26">
        <v>32</v>
      </c>
      <c r="D68" s="300"/>
      <c r="G68" s="289">
        <f>IF(OR($C129&gt;G$7,$C129+$E129-2&lt;G$7),0,($D129-SUM($F129:F129)-SUM($F68:F68))*SAP_Leadsheet!$E$53)</f>
        <v>0</v>
      </c>
      <c r="H68" s="289">
        <f>IF(OR($C129&gt;H$7,$C129+$E129-2&lt;H$7),0,($D129-SUM($F129:G129)-SUM($F68:G68))*SAP_Leadsheet!$E$53)</f>
        <v>0</v>
      </c>
      <c r="I68" s="289">
        <f>IF(OR($C129&gt;I$7,$C129+$E129-2&lt;I$7),0,($D129-SUM($F129:H129)-SUM($F68:H68))*SAP_Leadsheet!$E$53)</f>
        <v>0</v>
      </c>
      <c r="J68" s="289">
        <f>IF(OR($C129&gt;J$7,$C129+$E129-2&lt;J$7),0,($D129-SUM($F129:I129)-SUM($F68:I68))*SAP_Leadsheet!$E$53)</f>
        <v>0</v>
      </c>
      <c r="K68" s="289">
        <f>IF(OR($C129&gt;K$7,$C129+$E129-2&lt;K$7),0,($D129-SUM($F129:J129)-SUM($F68:J68))*SAP_Leadsheet!$E$53)</f>
        <v>0</v>
      </c>
      <c r="L68" s="289">
        <f>IF(OR($C129&gt;L$7,$C129+$E129-2&lt;L$7),0,($D129-SUM($F129:K129)-SUM($F68:K68))*SAP_Leadsheet!$E$53)</f>
        <v>0</v>
      </c>
      <c r="M68" s="289">
        <f>IF(OR($C129&gt;M$7,$C129+$E129-2&lt;M$7),0,($D129-SUM($F129:L129)-SUM($F68:L68))*SAP_Leadsheet!$E$53)</f>
        <v>0</v>
      </c>
      <c r="N68" s="289">
        <f>IF(OR($C129&gt;N$7,$C129+$E129-2&lt;N$7),0,($D129-SUM($F129:M129)-SUM($F68:M68))*SAP_Leadsheet!$E$53)</f>
        <v>0</v>
      </c>
      <c r="O68" s="289">
        <f>IF(OR($C129&gt;O$7,$C129+$E129-2&lt;O$7),0,($D129-SUM($F129:N129)-SUM($F68:N68))*SAP_Leadsheet!$E$53)</f>
        <v>0</v>
      </c>
      <c r="P68" s="289">
        <f>IF(OR($C129&gt;P$7,$C129+$E129-2&lt;P$7),0,($D129-SUM($F129:O129)-SUM($F68:O68))*SAP_Leadsheet!$E$53)</f>
        <v>0</v>
      </c>
      <c r="Q68" s="289">
        <f>IF(OR($C129&gt;Q$7,$C129+$E129-2&lt;Q$7),0,($D129-SUM($F129:P129)-SUM($F68:P68))*SAP_Leadsheet!$E$53)</f>
        <v>0</v>
      </c>
      <c r="R68" s="289">
        <f>IF(OR($C129&gt;R$7,$C129+$E129-2&lt;R$7),0,($D129-SUM($F129:Q129)-SUM($F68:Q68))*SAP_Leadsheet!$E$53)</f>
        <v>0</v>
      </c>
      <c r="S68" s="289">
        <f>IF(OR($C129&gt;S$7,$C129+$E129-2&lt;S$7),0,($D129-SUM($F129:R129)-SUM($F68:R68))*SAP_Leadsheet!$E$53)</f>
        <v>0</v>
      </c>
      <c r="T68" s="289">
        <f>IF(OR($C129&gt;T$7,$C129+$E129-2&lt;T$7),0,($D129-SUM($F129:S129)-SUM($F68:S68))*SAP_Leadsheet!$E$53)</f>
        <v>0</v>
      </c>
      <c r="U68" s="289">
        <f>IF(OR($C129&gt;U$7,$C129+$E129-2&lt;U$7),0,($D129-SUM($F129:T129)-SUM($F68:T68))*SAP_Leadsheet!$E$53)</f>
        <v>0</v>
      </c>
      <c r="V68" s="289">
        <f>IF(OR($C129&gt;V$7,$C129+$E129-2&lt;V$7),0,($D129-SUM($F129:U129)-SUM($F68:U68))*SAP_Leadsheet!$E$53)</f>
        <v>0</v>
      </c>
      <c r="W68" s="289">
        <f>IF(OR($C129&gt;W$7,$C129+$E129-2&lt;W$7),0,($D129-SUM($F129:V129)-SUM($F68:V68))*SAP_Leadsheet!$E$53)</f>
        <v>0</v>
      </c>
      <c r="X68" s="289">
        <f>IF(OR($C129&gt;X$7,$C129+$E129-2&lt;X$7),0,($D129-SUM($F129:W129)-SUM($F68:W68))*SAP_Leadsheet!$E$53)</f>
        <v>0</v>
      </c>
      <c r="Y68" s="289">
        <f>IF(OR($C129&gt;Y$7,$C129+$E129-2&lt;Y$7),0,($D129-SUM($F129:X129)-SUM($F68:X68))*SAP_Leadsheet!$E$53)</f>
        <v>0</v>
      </c>
      <c r="Z68" s="289">
        <f>IF(OR($C129&gt;Z$7,$C129+$E129-2&lt;Z$7),0,($D129-SUM($F129:Y129)-SUM($F68:Y68))*SAP_Leadsheet!$E$53)</f>
        <v>0</v>
      </c>
      <c r="AA68" s="289">
        <f>IF(OR($C129&gt;AA$7,$C129+$E129-2&lt;AA$7),0,($D129-SUM($F129:Z129)-SUM($F68:Z68))*SAP_Leadsheet!$E$53)</f>
        <v>0</v>
      </c>
      <c r="AB68" s="289">
        <f>IF(OR($C129&gt;AB$7,$C129+$E129-2&lt;AB$7),0,($D129-SUM($F129:AA129)-SUM($F68:AA68))*SAP_Leadsheet!$E$53)</f>
        <v>0</v>
      </c>
      <c r="AC68" s="289">
        <f>IF(OR($C129&gt;AC$7,$C129+$E129-2&lt;AC$7),0,($D129-SUM($F129:AB129)-SUM($F68:AB68))*SAP_Leadsheet!$E$53)</f>
        <v>0</v>
      </c>
      <c r="AD68" s="289">
        <f>IF(OR($C129&gt;AD$7,$C129+$E129-2&lt;AD$7),0,($D129-SUM($F129:AC129)-SUM($F68:AC68))*SAP_Leadsheet!$E$53)</f>
        <v>0</v>
      </c>
      <c r="AE68" s="289">
        <f>IF(OR($C129&gt;AE$7,$C129+$E129-2&lt;AE$7),0,($D129-SUM($F129:AD129)-SUM($F68:AD68))*SAP_Leadsheet!$E$53)</f>
        <v>0</v>
      </c>
      <c r="AF68" s="289">
        <f>IF(OR($C129&gt;AF$7,$C129+$E129-2&lt;AF$7),0,($D129-SUM($F129:AE129)-SUM($F68:AE68))*SAP_Leadsheet!$E$53)</f>
        <v>0</v>
      </c>
      <c r="AG68" s="289">
        <f>IF(OR($C129&gt;AG$7,$C129+$E129-2&lt;AG$7),0,($D129-SUM($F129:AF129)-SUM($F68:AF68))*SAP_Leadsheet!$E$53)</f>
        <v>0</v>
      </c>
      <c r="AH68" s="289">
        <f>IF(OR($C129&gt;AH$7,$C129+$E129-2&lt;AH$7),0,($D129-SUM($F129:AG129)-SUM($F68:AG68))*SAP_Leadsheet!$E$53)</f>
        <v>0</v>
      </c>
      <c r="AI68" s="289">
        <f>IF(OR($C129&gt;AI$7,$C129+$E129-2&lt;AI$7),0,($D129-SUM($F129:AH129)-SUM($F68:AH68))*SAP_Leadsheet!$E$53)</f>
        <v>0</v>
      </c>
      <c r="AJ68" s="289">
        <f>IF(OR($C129&gt;AJ$7,$C129+$E129-2&lt;AJ$7),0,($D129-SUM($F129:AI129)-SUM($F68:AI68))*SAP_Leadsheet!$E$53)</f>
        <v>0</v>
      </c>
      <c r="AK68" s="289">
        <f>IF(OR($C129&gt;AK$7,$C129+$E129-2&lt;AK$7),0,($D129-SUM($F129:AJ129)-SUM($F68:AJ68))*SAP_Leadsheet!$E$53)</f>
        <v>0</v>
      </c>
      <c r="AL68" s="289">
        <f ca="1">IF(OR($C129&gt;AL$7,$C129+$E129-2&lt;AL$7),0,($D129-SUM($F129:AK129)-SUM($F68:AK68))*SAP_Leadsheet!$E$53)</f>
        <v>0</v>
      </c>
      <c r="AM68" s="289">
        <f ca="1">IF(OR($C129&gt;AM$7,$C129+$E129-2&lt;AM$7),0,($D129-SUM($F129:AL129)-SUM($F68:AL68))*SAP_Leadsheet!$E$53)</f>
        <v>0</v>
      </c>
      <c r="AN68" s="289">
        <f>IF(OR($C129&gt;AN$7,$C129+$E129-2&lt;AN$7),0,($D129-SUM($F129:AM129)-SUM($F68:AM68))*SAP_Leadsheet!$E$53)</f>
        <v>0</v>
      </c>
      <c r="AO68" s="289">
        <f>IF(OR($C129&gt;AO$7,$C129+$E129-2&lt;AO$7),0,($D129-SUM($F129:AN129)-SUM($F68:AN68))*SAP_Leadsheet!$E$53)</f>
        <v>0</v>
      </c>
      <c r="AP68" s="289">
        <f>IF(OR($C129&gt;AP$7,$C129+$E129-2&lt;AP$7),0,($D129-SUM($F129:AO129)-SUM($F68:AO68))*SAP_Leadsheet!$E$53)</f>
        <v>0</v>
      </c>
      <c r="AQ68" s="289">
        <f>IF(OR($C129&gt;AQ$7,$C129+$E129-2&lt;AQ$7),0,($D129-SUM($F129:AP129)-SUM($F68:AP68))*SAP_Leadsheet!$E$53)</f>
        <v>0</v>
      </c>
      <c r="AR68" s="289">
        <f>IF(OR($C129&gt;AR$7,$C129+$E129-2&lt;AR$7),0,($D129-SUM($F129:AQ129)-SUM($F68:AQ68))*SAP_Leadsheet!$E$53)</f>
        <v>0</v>
      </c>
      <c r="AS68" s="289">
        <f>IF(OR($C129&gt;AS$7,$C129+$E129-2&lt;AS$7),0,($D129-SUM($F129:AR129)-SUM($F68:AR68))*SAP_Leadsheet!$E$53)</f>
        <v>0</v>
      </c>
      <c r="AT68" s="289">
        <f>IF(OR($C129&gt;AT$7,$C129+$E129-2&lt;AT$7),0,($D129-SUM($F129:AS129)-SUM($F68:AS68))*SAP_Leadsheet!$E$53)</f>
        <v>0</v>
      </c>
      <c r="AU68" s="289">
        <f>IF(OR($C129&gt;AU$7,$C129+$E129-2&lt;AU$7),0,($D129-SUM($F129:AT129)-SUM($F68:AT68))*SAP_Leadsheet!$E$53)</f>
        <v>0</v>
      </c>
      <c r="AV68" s="289">
        <f>IF(OR($C129&gt;AV$7,$C129+$E129-2&lt;AV$7),0,($D129-SUM($F129:AU129)-SUM($F68:AU68))*SAP_Leadsheet!$E$53)</f>
        <v>0</v>
      </c>
      <c r="AW68" s="289">
        <f>IF(OR($C129&gt;AW$7,$C129+$E129-2&lt;AW$7),0,($D129-SUM($F129:AV129)-SUM($F68:AV68))*SAP_Leadsheet!$E$53)</f>
        <v>0</v>
      </c>
      <c r="AX68" s="289">
        <f>IF(OR($C129&gt;AX$7,$C129+$E129-2&lt;AX$7),0,($D129-SUM($F129:AW129)-SUM($F68:AW68))*SAP_Leadsheet!$E$53)</f>
        <v>0</v>
      </c>
      <c r="AY68" s="289">
        <f>IF(OR($C129&gt;AY$7,$C129+$E129-2&lt;AY$7),0,($D129-SUM($F129:AX129)-SUM($F68:AX68))*SAP_Leadsheet!$E$53)</f>
        <v>0</v>
      </c>
      <c r="AZ68" s="289">
        <f>IF(OR($C129&gt;AZ$7,$C129+$E129-2&lt;AZ$7),0,($D129-SUM($F129:AY129)-SUM($F68:AY68))*SAP_Leadsheet!$E$53)</f>
        <v>0</v>
      </c>
      <c r="BA68" s="289">
        <f>IF(OR($C129&gt;BA$7,$C129+$E129-2&lt;BA$7),0,($D129-SUM($F129:AZ129)-SUM($F68:AZ68))*SAP_Leadsheet!$E$53)</f>
        <v>0</v>
      </c>
      <c r="BB68" s="289">
        <f>IF(OR($C129&gt;BB$7,$C129+$E129-2&lt;BB$7),0,($D129-SUM($F129:BA129)-SUM($F68:BA68))*SAP_Leadsheet!$E$53)</f>
        <v>0</v>
      </c>
      <c r="BC68" s="289">
        <f>IF(OR($C129&gt;BC$7,$C129+$E129-2&lt;BC$7),0,($D129-SUM($F129:BB129)-SUM($F68:BB68))*SAP_Leadsheet!$E$53)</f>
        <v>0</v>
      </c>
      <c r="BD68" s="289">
        <f>IF(OR($C129&gt;BD$7,$C129+$E129-2&lt;BD$7),0,($D129-SUM($F129:BC129)-SUM($F68:BC68))*SAP_Leadsheet!$E$53)</f>
        <v>0</v>
      </c>
      <c r="BE68" s="289">
        <f>IF(OR($C129&gt;BE$7,$C129+$E129-2&lt;BE$7),0,($D129-SUM($F129:BD129)-SUM($F68:BD68))*SAP_Leadsheet!$E$53)</f>
        <v>0</v>
      </c>
      <c r="BF68" s="289">
        <f>IF(OR($C129&gt;BF$7,$C129+$E129-2&lt;BF$7),0,($D129-SUM($F129:BE129)-SUM($F68:BE68))*SAP_Leadsheet!$E$53)</f>
        <v>0</v>
      </c>
      <c r="BG68" s="289">
        <f>IF(OR($C129&gt;BG$7,$C129+$E129-2&lt;BG$7),0,($D129-SUM($F129:BF129)-SUM($F68:BF68))*SAP_Leadsheet!$E$53)</f>
        <v>0</v>
      </c>
      <c r="BH68" s="289">
        <f>IF(OR($C129&gt;BH$7,$C129+$E129-2&lt;BH$7),0,($D129-SUM($F129:BG129)-SUM($F68:BG68))*SAP_Leadsheet!$E$53)</f>
        <v>0</v>
      </c>
      <c r="BI68" s="289">
        <f>IF(OR($C129&gt;BI$7,$C129+$E129-2&lt;BI$7),0,($D129-SUM($F129:BH129)-SUM($F68:BH68))*SAP_Leadsheet!$E$53)</f>
        <v>0</v>
      </c>
      <c r="BJ68" s="289">
        <f>IF(OR($C129&gt;BJ$7,$C129+$E129-2&lt;BJ$7),0,($D129-SUM($F129:BI129)-SUM($F68:BI68))*SAP_Leadsheet!$E$53)</f>
        <v>0</v>
      </c>
      <c r="BK68" s="289">
        <f>IF(OR($C129&gt;BK$7,$C129+$E129-2&lt;BK$7),0,($D129-SUM($F129:BJ129)-SUM($F68:BJ68))*SAP_Leadsheet!$E$53)</f>
        <v>0</v>
      </c>
      <c r="BL68" s="289">
        <f>IF(OR($C129&gt;BL$7,$C129+$E129-2&lt;BL$7),0,($D129-SUM($F129:BK129)-SUM($F68:BK68))*SAP_Leadsheet!$E$53)</f>
        <v>0</v>
      </c>
      <c r="BM68" s="289">
        <f>IF(OR($C129&gt;BM$7,$C129+$E129-2&lt;BM$7),0,($D129-SUM($F129:BL129)-SUM($F68:BL68))*SAP_Leadsheet!$E$53)</f>
        <v>0</v>
      </c>
      <c r="BN68" s="289">
        <f>IF(OR($C129&gt;BN$7,$C129+$E129-2&lt;BN$7),0,($D129-SUM($F129:BM129)-SUM($F68:BM68))*SAP_Leadsheet!$E$53)</f>
        <v>0</v>
      </c>
      <c r="BO68" s="198"/>
      <c r="BP68" s="198"/>
      <c r="BQ68" s="198"/>
      <c r="BR68" s="198"/>
      <c r="BS68" s="198"/>
      <c r="BT68" s="198"/>
      <c r="BU68" s="198"/>
      <c r="BV68" s="198"/>
      <c r="BW68" s="198"/>
      <c r="BX68" s="198"/>
      <c r="BY68" s="198"/>
      <c r="BZ68" s="198"/>
      <c r="CA68" s="198"/>
      <c r="CB68" s="198"/>
      <c r="CC68" s="198"/>
      <c r="CD68" s="198"/>
      <c r="CE68" s="198"/>
      <c r="CF68" s="198"/>
      <c r="CG68" s="198"/>
      <c r="CH68" s="198"/>
      <c r="CI68" s="198"/>
      <c r="CJ68" s="198"/>
      <c r="CK68" s="198"/>
      <c r="CL68" s="198"/>
    </row>
    <row r="69" spans="1:90" hidden="1" outlineLevel="1" x14ac:dyDescent="0.15">
      <c r="A69" s="89"/>
      <c r="B69" s="23"/>
      <c r="C69" s="26">
        <v>33</v>
      </c>
      <c r="D69" s="300"/>
      <c r="G69" s="289">
        <f>IF(OR($C130&gt;G$7,$C130+$E130-2&lt;G$7),0,($D130-SUM($F130:F130)-SUM($F69:F69))*SAP_Leadsheet!$E$53)</f>
        <v>0</v>
      </c>
      <c r="H69" s="289">
        <f>IF(OR($C130&gt;H$7,$C130+$E130-2&lt;H$7),0,($D130-SUM($F130:G130)-SUM($F69:G69))*SAP_Leadsheet!$E$53)</f>
        <v>0</v>
      </c>
      <c r="I69" s="289">
        <f>IF(OR($C130&gt;I$7,$C130+$E130-2&lt;I$7),0,($D130-SUM($F130:H130)-SUM($F69:H69))*SAP_Leadsheet!$E$53)</f>
        <v>0</v>
      </c>
      <c r="J69" s="289">
        <f>IF(OR($C130&gt;J$7,$C130+$E130-2&lt;J$7),0,($D130-SUM($F130:I130)-SUM($F69:I69))*SAP_Leadsheet!$E$53)</f>
        <v>0</v>
      </c>
      <c r="K69" s="289">
        <f>IF(OR($C130&gt;K$7,$C130+$E130-2&lt;K$7),0,($D130-SUM($F130:J130)-SUM($F69:J69))*SAP_Leadsheet!$E$53)</f>
        <v>0</v>
      </c>
      <c r="L69" s="289">
        <f>IF(OR($C130&gt;L$7,$C130+$E130-2&lt;L$7),0,($D130-SUM($F130:K130)-SUM($F69:K69))*SAP_Leadsheet!$E$53)</f>
        <v>0</v>
      </c>
      <c r="M69" s="289">
        <f>IF(OR($C130&gt;M$7,$C130+$E130-2&lt;M$7),0,($D130-SUM($F130:L130)-SUM($F69:L69))*SAP_Leadsheet!$E$53)</f>
        <v>0</v>
      </c>
      <c r="N69" s="289">
        <f>IF(OR($C130&gt;N$7,$C130+$E130-2&lt;N$7),0,($D130-SUM($F130:M130)-SUM($F69:M69))*SAP_Leadsheet!$E$53)</f>
        <v>0</v>
      </c>
      <c r="O69" s="289">
        <f>IF(OR($C130&gt;O$7,$C130+$E130-2&lt;O$7),0,($D130-SUM($F130:N130)-SUM($F69:N69))*SAP_Leadsheet!$E$53)</f>
        <v>0</v>
      </c>
      <c r="P69" s="289">
        <f>IF(OR($C130&gt;P$7,$C130+$E130-2&lt;P$7),0,($D130-SUM($F130:O130)-SUM($F69:O69))*SAP_Leadsheet!$E$53)</f>
        <v>0</v>
      </c>
      <c r="Q69" s="289">
        <f>IF(OR($C130&gt;Q$7,$C130+$E130-2&lt;Q$7),0,($D130-SUM($F130:P130)-SUM($F69:P69))*SAP_Leadsheet!$E$53)</f>
        <v>0</v>
      </c>
      <c r="R69" s="289">
        <f>IF(OR($C130&gt;R$7,$C130+$E130-2&lt;R$7),0,($D130-SUM($F130:Q130)-SUM($F69:Q69))*SAP_Leadsheet!$E$53)</f>
        <v>0</v>
      </c>
      <c r="S69" s="289">
        <f>IF(OR($C130&gt;S$7,$C130+$E130-2&lt;S$7),0,($D130-SUM($F130:R130)-SUM($F69:R69))*SAP_Leadsheet!$E$53)</f>
        <v>0</v>
      </c>
      <c r="T69" s="289">
        <f>IF(OR($C130&gt;T$7,$C130+$E130-2&lt;T$7),0,($D130-SUM($F130:S130)-SUM($F69:S69))*SAP_Leadsheet!$E$53)</f>
        <v>0</v>
      </c>
      <c r="U69" s="289">
        <f>IF(OR($C130&gt;U$7,$C130+$E130-2&lt;U$7),0,($D130-SUM($F130:T130)-SUM($F69:T69))*SAP_Leadsheet!$E$53)</f>
        <v>0</v>
      </c>
      <c r="V69" s="289">
        <f>IF(OR($C130&gt;V$7,$C130+$E130-2&lt;V$7),0,($D130-SUM($F130:U130)-SUM($F69:U69))*SAP_Leadsheet!$E$53)</f>
        <v>0</v>
      </c>
      <c r="W69" s="289">
        <f>IF(OR($C130&gt;W$7,$C130+$E130-2&lt;W$7),0,($D130-SUM($F130:V130)-SUM($F69:V69))*SAP_Leadsheet!$E$53)</f>
        <v>0</v>
      </c>
      <c r="X69" s="289">
        <f>IF(OR($C130&gt;X$7,$C130+$E130-2&lt;X$7),0,($D130-SUM($F130:W130)-SUM($F69:W69))*SAP_Leadsheet!$E$53)</f>
        <v>0</v>
      </c>
      <c r="Y69" s="289">
        <f>IF(OR($C130&gt;Y$7,$C130+$E130-2&lt;Y$7),0,($D130-SUM($F130:X130)-SUM($F69:X69))*SAP_Leadsheet!$E$53)</f>
        <v>0</v>
      </c>
      <c r="Z69" s="289">
        <f>IF(OR($C130&gt;Z$7,$C130+$E130-2&lt;Z$7),0,($D130-SUM($F130:Y130)-SUM($F69:Y69))*SAP_Leadsheet!$E$53)</f>
        <v>0</v>
      </c>
      <c r="AA69" s="289">
        <f>IF(OR($C130&gt;AA$7,$C130+$E130-2&lt;AA$7),0,($D130-SUM($F130:Z130)-SUM($F69:Z69))*SAP_Leadsheet!$E$53)</f>
        <v>0</v>
      </c>
      <c r="AB69" s="289">
        <f>IF(OR($C130&gt;AB$7,$C130+$E130-2&lt;AB$7),0,($D130-SUM($F130:AA130)-SUM($F69:AA69))*SAP_Leadsheet!$E$53)</f>
        <v>0</v>
      </c>
      <c r="AC69" s="289">
        <f>IF(OR($C130&gt;AC$7,$C130+$E130-2&lt;AC$7),0,($D130-SUM($F130:AB130)-SUM($F69:AB69))*SAP_Leadsheet!$E$53)</f>
        <v>0</v>
      </c>
      <c r="AD69" s="289">
        <f>IF(OR($C130&gt;AD$7,$C130+$E130-2&lt;AD$7),0,($D130-SUM($F130:AC130)-SUM($F69:AC69))*SAP_Leadsheet!$E$53)</f>
        <v>0</v>
      </c>
      <c r="AE69" s="289">
        <f>IF(OR($C130&gt;AE$7,$C130+$E130-2&lt;AE$7),0,($D130-SUM($F130:AD130)-SUM($F69:AD69))*SAP_Leadsheet!$E$53)</f>
        <v>0</v>
      </c>
      <c r="AF69" s="289">
        <f>IF(OR($C130&gt;AF$7,$C130+$E130-2&lt;AF$7),0,($D130-SUM($F130:AE130)-SUM($F69:AE69))*SAP_Leadsheet!$E$53)</f>
        <v>0</v>
      </c>
      <c r="AG69" s="289">
        <f>IF(OR($C130&gt;AG$7,$C130+$E130-2&lt;AG$7),0,($D130-SUM($F130:AF130)-SUM($F69:AF69))*SAP_Leadsheet!$E$53)</f>
        <v>0</v>
      </c>
      <c r="AH69" s="289">
        <f>IF(OR($C130&gt;AH$7,$C130+$E130-2&lt;AH$7),0,($D130-SUM($F130:AG130)-SUM($F69:AG69))*SAP_Leadsheet!$E$53)</f>
        <v>0</v>
      </c>
      <c r="AI69" s="289">
        <f>IF(OR($C130&gt;AI$7,$C130+$E130-2&lt;AI$7),0,($D130-SUM($F130:AH130)-SUM($F69:AH69))*SAP_Leadsheet!$E$53)</f>
        <v>0</v>
      </c>
      <c r="AJ69" s="289">
        <f>IF(OR($C130&gt;AJ$7,$C130+$E130-2&lt;AJ$7),0,($D130-SUM($F130:AI130)-SUM($F69:AI69))*SAP_Leadsheet!$E$53)</f>
        <v>0</v>
      </c>
      <c r="AK69" s="289">
        <f>IF(OR($C130&gt;AK$7,$C130+$E130-2&lt;AK$7),0,($D130-SUM($F130:AJ130)-SUM($F69:AJ69))*SAP_Leadsheet!$E$53)</f>
        <v>0</v>
      </c>
      <c r="AL69" s="289">
        <f>IF(OR($C130&gt;AL$7,$C130+$E130-2&lt;AL$7),0,($D130-SUM($F130:AK130)-SUM($F69:AK69))*SAP_Leadsheet!$E$53)</f>
        <v>0</v>
      </c>
      <c r="AM69" s="289">
        <f ca="1">IF(OR($C130&gt;AM$7,$C130+$E130-2&lt;AM$7),0,($D130-SUM($F130:AL130)-SUM($F69:AL69))*SAP_Leadsheet!$E$53)</f>
        <v>0</v>
      </c>
      <c r="AN69" s="289">
        <f ca="1">IF(OR($C130&gt;AN$7,$C130+$E130-2&lt;AN$7),0,($D130-SUM($F130:AM130)-SUM($F69:AM69))*SAP_Leadsheet!$E$53)</f>
        <v>0</v>
      </c>
      <c r="AO69" s="289">
        <f>IF(OR($C130&gt;AO$7,$C130+$E130-2&lt;AO$7),0,($D130-SUM($F130:AN130)-SUM($F69:AN69))*SAP_Leadsheet!$E$53)</f>
        <v>0</v>
      </c>
      <c r="AP69" s="289">
        <f>IF(OR($C130&gt;AP$7,$C130+$E130-2&lt;AP$7),0,($D130-SUM($F130:AO130)-SUM($F69:AO69))*SAP_Leadsheet!$E$53)</f>
        <v>0</v>
      </c>
      <c r="AQ69" s="289">
        <f>IF(OR($C130&gt;AQ$7,$C130+$E130-2&lt;AQ$7),0,($D130-SUM($F130:AP130)-SUM($F69:AP69))*SAP_Leadsheet!$E$53)</f>
        <v>0</v>
      </c>
      <c r="AR69" s="289">
        <f>IF(OR($C130&gt;AR$7,$C130+$E130-2&lt;AR$7),0,($D130-SUM($F130:AQ130)-SUM($F69:AQ69))*SAP_Leadsheet!$E$53)</f>
        <v>0</v>
      </c>
      <c r="AS69" s="289">
        <f>IF(OR($C130&gt;AS$7,$C130+$E130-2&lt;AS$7),0,($D130-SUM($F130:AR130)-SUM($F69:AR69))*SAP_Leadsheet!$E$53)</f>
        <v>0</v>
      </c>
      <c r="AT69" s="289">
        <f>IF(OR($C130&gt;AT$7,$C130+$E130-2&lt;AT$7),0,($D130-SUM($F130:AS130)-SUM($F69:AS69))*SAP_Leadsheet!$E$53)</f>
        <v>0</v>
      </c>
      <c r="AU69" s="289">
        <f>IF(OR($C130&gt;AU$7,$C130+$E130-2&lt;AU$7),0,($D130-SUM($F130:AT130)-SUM($F69:AT69))*SAP_Leadsheet!$E$53)</f>
        <v>0</v>
      </c>
      <c r="AV69" s="289">
        <f>IF(OR($C130&gt;AV$7,$C130+$E130-2&lt;AV$7),0,($D130-SUM($F130:AU130)-SUM($F69:AU69))*SAP_Leadsheet!$E$53)</f>
        <v>0</v>
      </c>
      <c r="AW69" s="289">
        <f>IF(OR($C130&gt;AW$7,$C130+$E130-2&lt;AW$7),0,($D130-SUM($F130:AV130)-SUM($F69:AV69))*SAP_Leadsheet!$E$53)</f>
        <v>0</v>
      </c>
      <c r="AX69" s="289">
        <f>IF(OR($C130&gt;AX$7,$C130+$E130-2&lt;AX$7),0,($D130-SUM($F130:AW130)-SUM($F69:AW69))*SAP_Leadsheet!$E$53)</f>
        <v>0</v>
      </c>
      <c r="AY69" s="289">
        <f>IF(OR($C130&gt;AY$7,$C130+$E130-2&lt;AY$7),0,($D130-SUM($F130:AX130)-SUM($F69:AX69))*SAP_Leadsheet!$E$53)</f>
        <v>0</v>
      </c>
      <c r="AZ69" s="289">
        <f>IF(OR($C130&gt;AZ$7,$C130+$E130-2&lt;AZ$7),0,($D130-SUM($F130:AY130)-SUM($F69:AY69))*SAP_Leadsheet!$E$53)</f>
        <v>0</v>
      </c>
      <c r="BA69" s="289">
        <f>IF(OR($C130&gt;BA$7,$C130+$E130-2&lt;BA$7),0,($D130-SUM($F130:AZ130)-SUM($F69:AZ69))*SAP_Leadsheet!$E$53)</f>
        <v>0</v>
      </c>
      <c r="BB69" s="289">
        <f>IF(OR($C130&gt;BB$7,$C130+$E130-2&lt;BB$7),0,($D130-SUM($F130:BA130)-SUM($F69:BA69))*SAP_Leadsheet!$E$53)</f>
        <v>0</v>
      </c>
      <c r="BC69" s="289">
        <f>IF(OR($C130&gt;BC$7,$C130+$E130-2&lt;BC$7),0,($D130-SUM($F130:BB130)-SUM($F69:BB69))*SAP_Leadsheet!$E$53)</f>
        <v>0</v>
      </c>
      <c r="BD69" s="289">
        <f>IF(OR($C130&gt;BD$7,$C130+$E130-2&lt;BD$7),0,($D130-SUM($F130:BC130)-SUM($F69:BC69))*SAP_Leadsheet!$E$53)</f>
        <v>0</v>
      </c>
      <c r="BE69" s="289">
        <f>IF(OR($C130&gt;BE$7,$C130+$E130-2&lt;BE$7),0,($D130-SUM($F130:BD130)-SUM($F69:BD69))*SAP_Leadsheet!$E$53)</f>
        <v>0</v>
      </c>
      <c r="BF69" s="289">
        <f>IF(OR($C130&gt;BF$7,$C130+$E130-2&lt;BF$7),0,($D130-SUM($F130:BE130)-SUM($F69:BE69))*SAP_Leadsheet!$E$53)</f>
        <v>0</v>
      </c>
      <c r="BG69" s="289">
        <f>IF(OR($C130&gt;BG$7,$C130+$E130-2&lt;BG$7),0,($D130-SUM($F130:BF130)-SUM($F69:BF69))*SAP_Leadsheet!$E$53)</f>
        <v>0</v>
      </c>
      <c r="BH69" s="289">
        <f>IF(OR($C130&gt;BH$7,$C130+$E130-2&lt;BH$7),0,($D130-SUM($F130:BG130)-SUM($F69:BG69))*SAP_Leadsheet!$E$53)</f>
        <v>0</v>
      </c>
      <c r="BI69" s="289">
        <f>IF(OR($C130&gt;BI$7,$C130+$E130-2&lt;BI$7),0,($D130-SUM($F130:BH130)-SUM($F69:BH69))*SAP_Leadsheet!$E$53)</f>
        <v>0</v>
      </c>
      <c r="BJ69" s="289">
        <f>IF(OR($C130&gt;BJ$7,$C130+$E130-2&lt;BJ$7),0,($D130-SUM($F130:BI130)-SUM($F69:BI69))*SAP_Leadsheet!$E$53)</f>
        <v>0</v>
      </c>
      <c r="BK69" s="289">
        <f>IF(OR($C130&gt;BK$7,$C130+$E130-2&lt;BK$7),0,($D130-SUM($F130:BJ130)-SUM($F69:BJ69))*SAP_Leadsheet!$E$53)</f>
        <v>0</v>
      </c>
      <c r="BL69" s="289">
        <f>IF(OR($C130&gt;BL$7,$C130+$E130-2&lt;BL$7),0,($D130-SUM($F130:BK130)-SUM($F69:BK69))*SAP_Leadsheet!$E$53)</f>
        <v>0</v>
      </c>
      <c r="BM69" s="289">
        <f>IF(OR($C130&gt;BM$7,$C130+$E130-2&lt;BM$7),0,($D130-SUM($F130:BL130)-SUM($F69:BL69))*SAP_Leadsheet!$E$53)</f>
        <v>0</v>
      </c>
      <c r="BN69" s="289">
        <f>IF(OR($C130&gt;BN$7,$C130+$E130-2&lt;BN$7),0,($D130-SUM($F130:BM130)-SUM($F69:BM69))*SAP_Leadsheet!$E$53)</f>
        <v>0</v>
      </c>
      <c r="BO69" s="198"/>
      <c r="BP69" s="198"/>
      <c r="BQ69" s="198"/>
      <c r="BR69" s="198"/>
      <c r="BS69" s="198"/>
      <c r="BT69" s="198"/>
      <c r="BU69" s="198"/>
      <c r="BV69" s="198"/>
      <c r="BW69" s="198"/>
      <c r="BX69" s="198"/>
      <c r="BY69" s="198"/>
      <c r="BZ69" s="198"/>
      <c r="CA69" s="198"/>
      <c r="CB69" s="198"/>
      <c r="CC69" s="198"/>
      <c r="CD69" s="198"/>
      <c r="CE69" s="198"/>
      <c r="CF69" s="198"/>
      <c r="CG69" s="198"/>
      <c r="CH69" s="198"/>
      <c r="CI69" s="198"/>
      <c r="CJ69" s="198"/>
      <c r="CK69" s="198"/>
      <c r="CL69" s="198"/>
    </row>
    <row r="70" spans="1:90" hidden="1" outlineLevel="1" x14ac:dyDescent="0.15">
      <c r="A70" s="89"/>
      <c r="B70" s="23"/>
      <c r="C70" s="26">
        <v>34</v>
      </c>
      <c r="D70" s="300"/>
      <c r="G70" s="289">
        <f>IF(OR($C131&gt;G$7,$C131+$E131-2&lt;G$7),0,($D131-SUM($F131:F131)-SUM($F70:F70))*SAP_Leadsheet!$E$53)</f>
        <v>0</v>
      </c>
      <c r="H70" s="289">
        <f>IF(OR($C131&gt;H$7,$C131+$E131-2&lt;H$7),0,($D131-SUM($F131:G131)-SUM($F70:G70))*SAP_Leadsheet!$E$53)</f>
        <v>0</v>
      </c>
      <c r="I70" s="289">
        <f>IF(OR($C131&gt;I$7,$C131+$E131-2&lt;I$7),0,($D131-SUM($F131:H131)-SUM($F70:H70))*SAP_Leadsheet!$E$53)</f>
        <v>0</v>
      </c>
      <c r="J70" s="289">
        <f>IF(OR($C131&gt;J$7,$C131+$E131-2&lt;J$7),0,($D131-SUM($F131:I131)-SUM($F70:I70))*SAP_Leadsheet!$E$53)</f>
        <v>0</v>
      </c>
      <c r="K70" s="289">
        <f>IF(OR($C131&gt;K$7,$C131+$E131-2&lt;K$7),0,($D131-SUM($F131:J131)-SUM($F70:J70))*SAP_Leadsheet!$E$53)</f>
        <v>0</v>
      </c>
      <c r="L70" s="289">
        <f>IF(OR($C131&gt;L$7,$C131+$E131-2&lt;L$7),0,($D131-SUM($F131:K131)-SUM($F70:K70))*SAP_Leadsheet!$E$53)</f>
        <v>0</v>
      </c>
      <c r="M70" s="289">
        <f>IF(OR($C131&gt;M$7,$C131+$E131-2&lt;M$7),0,($D131-SUM($F131:L131)-SUM($F70:L70))*SAP_Leadsheet!$E$53)</f>
        <v>0</v>
      </c>
      <c r="N70" s="289">
        <f>IF(OR($C131&gt;N$7,$C131+$E131-2&lt;N$7),0,($D131-SUM($F131:M131)-SUM($F70:M70))*SAP_Leadsheet!$E$53)</f>
        <v>0</v>
      </c>
      <c r="O70" s="289">
        <f>IF(OR($C131&gt;O$7,$C131+$E131-2&lt;O$7),0,($D131-SUM($F131:N131)-SUM($F70:N70))*SAP_Leadsheet!$E$53)</f>
        <v>0</v>
      </c>
      <c r="P70" s="289">
        <f>IF(OR($C131&gt;P$7,$C131+$E131-2&lt;P$7),0,($D131-SUM($F131:O131)-SUM($F70:O70))*SAP_Leadsheet!$E$53)</f>
        <v>0</v>
      </c>
      <c r="Q70" s="289">
        <f>IF(OR($C131&gt;Q$7,$C131+$E131-2&lt;Q$7),0,($D131-SUM($F131:P131)-SUM($F70:P70))*SAP_Leadsheet!$E$53)</f>
        <v>0</v>
      </c>
      <c r="R70" s="289">
        <f>IF(OR($C131&gt;R$7,$C131+$E131-2&lt;R$7),0,($D131-SUM($F131:Q131)-SUM($F70:Q70))*SAP_Leadsheet!$E$53)</f>
        <v>0</v>
      </c>
      <c r="S70" s="289">
        <f>IF(OR($C131&gt;S$7,$C131+$E131-2&lt;S$7),0,($D131-SUM($F131:R131)-SUM($F70:R70))*SAP_Leadsheet!$E$53)</f>
        <v>0</v>
      </c>
      <c r="T70" s="289">
        <f>IF(OR($C131&gt;T$7,$C131+$E131-2&lt;T$7),0,($D131-SUM($F131:S131)-SUM($F70:S70))*SAP_Leadsheet!$E$53)</f>
        <v>0</v>
      </c>
      <c r="U70" s="289">
        <f>IF(OR($C131&gt;U$7,$C131+$E131-2&lt;U$7),0,($D131-SUM($F131:T131)-SUM($F70:T70))*SAP_Leadsheet!$E$53)</f>
        <v>0</v>
      </c>
      <c r="V70" s="289">
        <f>IF(OR($C131&gt;V$7,$C131+$E131-2&lt;V$7),0,($D131-SUM($F131:U131)-SUM($F70:U70))*SAP_Leadsheet!$E$53)</f>
        <v>0</v>
      </c>
      <c r="W70" s="289">
        <f>IF(OR($C131&gt;W$7,$C131+$E131-2&lt;W$7),0,($D131-SUM($F131:V131)-SUM($F70:V70))*SAP_Leadsheet!$E$53)</f>
        <v>0</v>
      </c>
      <c r="X70" s="289">
        <f>IF(OR($C131&gt;X$7,$C131+$E131-2&lt;X$7),0,($D131-SUM($F131:W131)-SUM($F70:W70))*SAP_Leadsheet!$E$53)</f>
        <v>0</v>
      </c>
      <c r="Y70" s="289">
        <f>IF(OR($C131&gt;Y$7,$C131+$E131-2&lt;Y$7),0,($D131-SUM($F131:X131)-SUM($F70:X70))*SAP_Leadsheet!$E$53)</f>
        <v>0</v>
      </c>
      <c r="Z70" s="289">
        <f>IF(OR($C131&gt;Z$7,$C131+$E131-2&lt;Z$7),0,($D131-SUM($F131:Y131)-SUM($F70:Y70))*SAP_Leadsheet!$E$53)</f>
        <v>0</v>
      </c>
      <c r="AA70" s="289">
        <f>IF(OR($C131&gt;AA$7,$C131+$E131-2&lt;AA$7),0,($D131-SUM($F131:Z131)-SUM($F70:Z70))*SAP_Leadsheet!$E$53)</f>
        <v>0</v>
      </c>
      <c r="AB70" s="289">
        <f>IF(OR($C131&gt;AB$7,$C131+$E131-2&lt;AB$7),0,($D131-SUM($F131:AA131)-SUM($F70:AA70))*SAP_Leadsheet!$E$53)</f>
        <v>0</v>
      </c>
      <c r="AC70" s="289">
        <f>IF(OR($C131&gt;AC$7,$C131+$E131-2&lt;AC$7),0,($D131-SUM($F131:AB131)-SUM($F70:AB70))*SAP_Leadsheet!$E$53)</f>
        <v>0</v>
      </c>
      <c r="AD70" s="289">
        <f>IF(OR($C131&gt;AD$7,$C131+$E131-2&lt;AD$7),0,($D131-SUM($F131:AC131)-SUM($F70:AC70))*SAP_Leadsheet!$E$53)</f>
        <v>0</v>
      </c>
      <c r="AE70" s="289">
        <f>IF(OR($C131&gt;AE$7,$C131+$E131-2&lt;AE$7),0,($D131-SUM($F131:AD131)-SUM($F70:AD70))*SAP_Leadsheet!$E$53)</f>
        <v>0</v>
      </c>
      <c r="AF70" s="289">
        <f>IF(OR($C131&gt;AF$7,$C131+$E131-2&lt;AF$7),0,($D131-SUM($F131:AE131)-SUM($F70:AE70))*SAP_Leadsheet!$E$53)</f>
        <v>0</v>
      </c>
      <c r="AG70" s="289">
        <f>IF(OR($C131&gt;AG$7,$C131+$E131-2&lt;AG$7),0,($D131-SUM($F131:AF131)-SUM($F70:AF70))*SAP_Leadsheet!$E$53)</f>
        <v>0</v>
      </c>
      <c r="AH70" s="289">
        <f>IF(OR($C131&gt;AH$7,$C131+$E131-2&lt;AH$7),0,($D131-SUM($F131:AG131)-SUM($F70:AG70))*SAP_Leadsheet!$E$53)</f>
        <v>0</v>
      </c>
      <c r="AI70" s="289">
        <f>IF(OR($C131&gt;AI$7,$C131+$E131-2&lt;AI$7),0,($D131-SUM($F131:AH131)-SUM($F70:AH70))*SAP_Leadsheet!$E$53)</f>
        <v>0</v>
      </c>
      <c r="AJ70" s="289">
        <f>IF(OR($C131&gt;AJ$7,$C131+$E131-2&lt;AJ$7),0,($D131-SUM($F131:AI131)-SUM($F70:AI70))*SAP_Leadsheet!$E$53)</f>
        <v>0</v>
      </c>
      <c r="AK70" s="289">
        <f>IF(OR($C131&gt;AK$7,$C131+$E131-2&lt;AK$7),0,($D131-SUM($F131:AJ131)-SUM($F70:AJ70))*SAP_Leadsheet!$E$53)</f>
        <v>0</v>
      </c>
      <c r="AL70" s="289">
        <f>IF(OR($C131&gt;AL$7,$C131+$E131-2&lt;AL$7),0,($D131-SUM($F131:AK131)-SUM($F70:AK70))*SAP_Leadsheet!$E$53)</f>
        <v>0</v>
      </c>
      <c r="AM70" s="289">
        <f>IF(OR($C131&gt;AM$7,$C131+$E131-2&lt;AM$7),0,($D131-SUM($F131:AL131)-SUM($F70:AL70))*SAP_Leadsheet!$E$53)</f>
        <v>0</v>
      </c>
      <c r="AN70" s="289">
        <f ca="1">IF(OR($C131&gt;AN$7,$C131+$E131-2&lt;AN$7),0,($D131-SUM($F131:AM131)-SUM($F70:AM70))*SAP_Leadsheet!$E$53)</f>
        <v>0</v>
      </c>
      <c r="AO70" s="289">
        <f ca="1">IF(OR($C131&gt;AO$7,$C131+$E131-2&lt;AO$7),0,($D131-SUM($F131:AN131)-SUM($F70:AN70))*SAP_Leadsheet!$E$53)</f>
        <v>0</v>
      </c>
      <c r="AP70" s="289">
        <f>IF(OR($C131&gt;AP$7,$C131+$E131-2&lt;AP$7),0,($D131-SUM($F131:AO131)-SUM($F70:AO70))*SAP_Leadsheet!$E$53)</f>
        <v>0</v>
      </c>
      <c r="AQ70" s="289">
        <f>IF(OR($C131&gt;AQ$7,$C131+$E131-2&lt;AQ$7),0,($D131-SUM($F131:AP131)-SUM($F70:AP70))*SAP_Leadsheet!$E$53)</f>
        <v>0</v>
      </c>
      <c r="AR70" s="289">
        <f>IF(OR($C131&gt;AR$7,$C131+$E131-2&lt;AR$7),0,($D131-SUM($F131:AQ131)-SUM($F70:AQ70))*SAP_Leadsheet!$E$53)</f>
        <v>0</v>
      </c>
      <c r="AS70" s="289">
        <f>IF(OR($C131&gt;AS$7,$C131+$E131-2&lt;AS$7),0,($D131-SUM($F131:AR131)-SUM($F70:AR70))*SAP_Leadsheet!$E$53)</f>
        <v>0</v>
      </c>
      <c r="AT70" s="289">
        <f>IF(OR($C131&gt;AT$7,$C131+$E131-2&lt;AT$7),0,($D131-SUM($F131:AS131)-SUM($F70:AS70))*SAP_Leadsheet!$E$53)</f>
        <v>0</v>
      </c>
      <c r="AU70" s="289">
        <f>IF(OR($C131&gt;AU$7,$C131+$E131-2&lt;AU$7),0,($D131-SUM($F131:AT131)-SUM($F70:AT70))*SAP_Leadsheet!$E$53)</f>
        <v>0</v>
      </c>
      <c r="AV70" s="289">
        <f>IF(OR($C131&gt;AV$7,$C131+$E131-2&lt;AV$7),0,($D131-SUM($F131:AU131)-SUM($F70:AU70))*SAP_Leadsheet!$E$53)</f>
        <v>0</v>
      </c>
      <c r="AW70" s="289">
        <f>IF(OR($C131&gt;AW$7,$C131+$E131-2&lt;AW$7),0,($D131-SUM($F131:AV131)-SUM($F70:AV70))*SAP_Leadsheet!$E$53)</f>
        <v>0</v>
      </c>
      <c r="AX70" s="289">
        <f>IF(OR($C131&gt;AX$7,$C131+$E131-2&lt;AX$7),0,($D131-SUM($F131:AW131)-SUM($F70:AW70))*SAP_Leadsheet!$E$53)</f>
        <v>0</v>
      </c>
      <c r="AY70" s="289">
        <f>IF(OR($C131&gt;AY$7,$C131+$E131-2&lt;AY$7),0,($D131-SUM($F131:AX131)-SUM($F70:AX70))*SAP_Leadsheet!$E$53)</f>
        <v>0</v>
      </c>
      <c r="AZ70" s="289">
        <f>IF(OR($C131&gt;AZ$7,$C131+$E131-2&lt;AZ$7),0,($D131-SUM($F131:AY131)-SUM($F70:AY70))*SAP_Leadsheet!$E$53)</f>
        <v>0</v>
      </c>
      <c r="BA70" s="289">
        <f>IF(OR($C131&gt;BA$7,$C131+$E131-2&lt;BA$7),0,($D131-SUM($F131:AZ131)-SUM($F70:AZ70))*SAP_Leadsheet!$E$53)</f>
        <v>0</v>
      </c>
      <c r="BB70" s="289">
        <f>IF(OR($C131&gt;BB$7,$C131+$E131-2&lt;BB$7),0,($D131-SUM($F131:BA131)-SUM($F70:BA70))*SAP_Leadsheet!$E$53)</f>
        <v>0</v>
      </c>
      <c r="BC70" s="289">
        <f>IF(OR($C131&gt;BC$7,$C131+$E131-2&lt;BC$7),0,($D131-SUM($F131:BB131)-SUM($F70:BB70))*SAP_Leadsheet!$E$53)</f>
        <v>0</v>
      </c>
      <c r="BD70" s="289">
        <f>IF(OR($C131&gt;BD$7,$C131+$E131-2&lt;BD$7),0,($D131-SUM($F131:BC131)-SUM($F70:BC70))*SAP_Leadsheet!$E$53)</f>
        <v>0</v>
      </c>
      <c r="BE70" s="289">
        <f>IF(OR($C131&gt;BE$7,$C131+$E131-2&lt;BE$7),0,($D131-SUM($F131:BD131)-SUM($F70:BD70))*SAP_Leadsheet!$E$53)</f>
        <v>0</v>
      </c>
      <c r="BF70" s="289">
        <f>IF(OR($C131&gt;BF$7,$C131+$E131-2&lt;BF$7),0,($D131-SUM($F131:BE131)-SUM($F70:BE70))*SAP_Leadsheet!$E$53)</f>
        <v>0</v>
      </c>
      <c r="BG70" s="289">
        <f>IF(OR($C131&gt;BG$7,$C131+$E131-2&lt;BG$7),0,($D131-SUM($F131:BF131)-SUM($F70:BF70))*SAP_Leadsheet!$E$53)</f>
        <v>0</v>
      </c>
      <c r="BH70" s="289">
        <f>IF(OR($C131&gt;BH$7,$C131+$E131-2&lt;BH$7),0,($D131-SUM($F131:BG131)-SUM($F70:BG70))*SAP_Leadsheet!$E$53)</f>
        <v>0</v>
      </c>
      <c r="BI70" s="289">
        <f>IF(OR($C131&gt;BI$7,$C131+$E131-2&lt;BI$7),0,($D131-SUM($F131:BH131)-SUM($F70:BH70))*SAP_Leadsheet!$E$53)</f>
        <v>0</v>
      </c>
      <c r="BJ70" s="289">
        <f>IF(OR($C131&gt;BJ$7,$C131+$E131-2&lt;BJ$7),0,($D131-SUM($F131:BI131)-SUM($F70:BI70))*SAP_Leadsheet!$E$53)</f>
        <v>0</v>
      </c>
      <c r="BK70" s="289">
        <f>IF(OR($C131&gt;BK$7,$C131+$E131-2&lt;BK$7),0,($D131-SUM($F131:BJ131)-SUM($F70:BJ70))*SAP_Leadsheet!$E$53)</f>
        <v>0</v>
      </c>
      <c r="BL70" s="289">
        <f>IF(OR($C131&gt;BL$7,$C131+$E131-2&lt;BL$7),0,($D131-SUM($F131:BK131)-SUM($F70:BK70))*SAP_Leadsheet!$E$53)</f>
        <v>0</v>
      </c>
      <c r="BM70" s="289">
        <f>IF(OR($C131&gt;BM$7,$C131+$E131-2&lt;BM$7),0,($D131-SUM($F131:BL131)-SUM($F70:BL70))*SAP_Leadsheet!$E$53)</f>
        <v>0</v>
      </c>
      <c r="BN70" s="289">
        <f>IF(OR($C131&gt;BN$7,$C131+$E131-2&lt;BN$7),0,($D131-SUM($F131:BM131)-SUM($F70:BM70))*SAP_Leadsheet!$E$53)</f>
        <v>0</v>
      </c>
      <c r="BO70" s="198"/>
      <c r="BP70" s="198"/>
      <c r="BQ70" s="198"/>
      <c r="BR70" s="198"/>
      <c r="BS70" s="198"/>
      <c r="BT70" s="198"/>
      <c r="BU70" s="198"/>
      <c r="BV70" s="198"/>
      <c r="BW70" s="198"/>
      <c r="BX70" s="198"/>
      <c r="BY70" s="198"/>
      <c r="BZ70" s="198"/>
      <c r="CA70" s="198"/>
      <c r="CB70" s="198"/>
      <c r="CC70" s="198"/>
      <c r="CD70" s="198"/>
      <c r="CE70" s="198"/>
      <c r="CF70" s="198"/>
      <c r="CG70" s="198"/>
      <c r="CH70" s="198"/>
      <c r="CI70" s="198"/>
      <c r="CJ70" s="198"/>
      <c r="CK70" s="198"/>
      <c r="CL70" s="198"/>
    </row>
    <row r="71" spans="1:90" hidden="1" outlineLevel="1" x14ac:dyDescent="0.15">
      <c r="A71" s="89"/>
      <c r="B71" s="23"/>
      <c r="C71" s="26">
        <v>35</v>
      </c>
      <c r="D71" s="300"/>
      <c r="G71" s="289">
        <f>IF(OR($C132&gt;G$7,$C132+$E132-2&lt;G$7),0,($D132-SUM($F132:F132)-SUM($F71:F71))*SAP_Leadsheet!$E$53)</f>
        <v>0</v>
      </c>
      <c r="H71" s="289">
        <f>IF(OR($C132&gt;H$7,$C132+$E132-2&lt;H$7),0,($D132-SUM($F132:G132)-SUM($F71:G71))*SAP_Leadsheet!$E$53)</f>
        <v>0</v>
      </c>
      <c r="I71" s="289">
        <f>IF(OR($C132&gt;I$7,$C132+$E132-2&lt;I$7),0,($D132-SUM($F132:H132)-SUM($F71:H71))*SAP_Leadsheet!$E$53)</f>
        <v>0</v>
      </c>
      <c r="J71" s="289">
        <f>IF(OR($C132&gt;J$7,$C132+$E132-2&lt;J$7),0,($D132-SUM($F132:I132)-SUM($F71:I71))*SAP_Leadsheet!$E$53)</f>
        <v>0</v>
      </c>
      <c r="K71" s="289">
        <f>IF(OR($C132&gt;K$7,$C132+$E132-2&lt;K$7),0,($D132-SUM($F132:J132)-SUM($F71:J71))*SAP_Leadsheet!$E$53)</f>
        <v>0</v>
      </c>
      <c r="L71" s="289">
        <f>IF(OR($C132&gt;L$7,$C132+$E132-2&lt;L$7),0,($D132-SUM($F132:K132)-SUM($F71:K71))*SAP_Leadsheet!$E$53)</f>
        <v>0</v>
      </c>
      <c r="M71" s="289">
        <f>IF(OR($C132&gt;M$7,$C132+$E132-2&lt;M$7),0,($D132-SUM($F132:L132)-SUM($F71:L71))*SAP_Leadsheet!$E$53)</f>
        <v>0</v>
      </c>
      <c r="N71" s="289">
        <f>IF(OR($C132&gt;N$7,$C132+$E132-2&lt;N$7),0,($D132-SUM($F132:M132)-SUM($F71:M71))*SAP_Leadsheet!$E$53)</f>
        <v>0</v>
      </c>
      <c r="O71" s="289">
        <f>IF(OR($C132&gt;O$7,$C132+$E132-2&lt;O$7),0,($D132-SUM($F132:N132)-SUM($F71:N71))*SAP_Leadsheet!$E$53)</f>
        <v>0</v>
      </c>
      <c r="P71" s="289">
        <f>IF(OR($C132&gt;P$7,$C132+$E132-2&lt;P$7),0,($D132-SUM($F132:O132)-SUM($F71:O71))*SAP_Leadsheet!$E$53)</f>
        <v>0</v>
      </c>
      <c r="Q71" s="289">
        <f>IF(OR($C132&gt;Q$7,$C132+$E132-2&lt;Q$7),0,($D132-SUM($F132:P132)-SUM($F71:P71))*SAP_Leadsheet!$E$53)</f>
        <v>0</v>
      </c>
      <c r="R71" s="289">
        <f>IF(OR($C132&gt;R$7,$C132+$E132-2&lt;R$7),0,($D132-SUM($F132:Q132)-SUM($F71:Q71))*SAP_Leadsheet!$E$53)</f>
        <v>0</v>
      </c>
      <c r="S71" s="289">
        <f>IF(OR($C132&gt;S$7,$C132+$E132-2&lt;S$7),0,($D132-SUM($F132:R132)-SUM($F71:R71))*SAP_Leadsheet!$E$53)</f>
        <v>0</v>
      </c>
      <c r="T71" s="289">
        <f>IF(OR($C132&gt;T$7,$C132+$E132-2&lt;T$7),0,($D132-SUM($F132:S132)-SUM($F71:S71))*SAP_Leadsheet!$E$53)</f>
        <v>0</v>
      </c>
      <c r="U71" s="289">
        <f>IF(OR($C132&gt;U$7,$C132+$E132-2&lt;U$7),0,($D132-SUM($F132:T132)-SUM($F71:T71))*SAP_Leadsheet!$E$53)</f>
        <v>0</v>
      </c>
      <c r="V71" s="289">
        <f>IF(OR($C132&gt;V$7,$C132+$E132-2&lt;V$7),0,($D132-SUM($F132:U132)-SUM($F71:U71))*SAP_Leadsheet!$E$53)</f>
        <v>0</v>
      </c>
      <c r="W71" s="289">
        <f>IF(OR($C132&gt;W$7,$C132+$E132-2&lt;W$7),0,($D132-SUM($F132:V132)-SUM($F71:V71))*SAP_Leadsheet!$E$53)</f>
        <v>0</v>
      </c>
      <c r="X71" s="289">
        <f>IF(OR($C132&gt;X$7,$C132+$E132-2&lt;X$7),0,($D132-SUM($F132:W132)-SUM($F71:W71))*SAP_Leadsheet!$E$53)</f>
        <v>0</v>
      </c>
      <c r="Y71" s="289">
        <f>IF(OR($C132&gt;Y$7,$C132+$E132-2&lt;Y$7),0,($D132-SUM($F132:X132)-SUM($F71:X71))*SAP_Leadsheet!$E$53)</f>
        <v>0</v>
      </c>
      <c r="Z71" s="289">
        <f>IF(OR($C132&gt;Z$7,$C132+$E132-2&lt;Z$7),0,($D132-SUM($F132:Y132)-SUM($F71:Y71))*SAP_Leadsheet!$E$53)</f>
        <v>0</v>
      </c>
      <c r="AA71" s="289">
        <f>IF(OR($C132&gt;AA$7,$C132+$E132-2&lt;AA$7),0,($D132-SUM($F132:Z132)-SUM($F71:Z71))*SAP_Leadsheet!$E$53)</f>
        <v>0</v>
      </c>
      <c r="AB71" s="289">
        <f>IF(OR($C132&gt;AB$7,$C132+$E132-2&lt;AB$7),0,($D132-SUM($F132:AA132)-SUM($F71:AA71))*SAP_Leadsheet!$E$53)</f>
        <v>0</v>
      </c>
      <c r="AC71" s="289">
        <f>IF(OR($C132&gt;AC$7,$C132+$E132-2&lt;AC$7),0,($D132-SUM($F132:AB132)-SUM($F71:AB71))*SAP_Leadsheet!$E$53)</f>
        <v>0</v>
      </c>
      <c r="AD71" s="289">
        <f>IF(OR($C132&gt;AD$7,$C132+$E132-2&lt;AD$7),0,($D132-SUM($F132:AC132)-SUM($F71:AC71))*SAP_Leadsheet!$E$53)</f>
        <v>0</v>
      </c>
      <c r="AE71" s="289">
        <f>IF(OR($C132&gt;AE$7,$C132+$E132-2&lt;AE$7),0,($D132-SUM($F132:AD132)-SUM($F71:AD71))*SAP_Leadsheet!$E$53)</f>
        <v>0</v>
      </c>
      <c r="AF71" s="289">
        <f>IF(OR($C132&gt;AF$7,$C132+$E132-2&lt;AF$7),0,($D132-SUM($F132:AE132)-SUM($F71:AE71))*SAP_Leadsheet!$E$53)</f>
        <v>0</v>
      </c>
      <c r="AG71" s="289">
        <f>IF(OR($C132&gt;AG$7,$C132+$E132-2&lt;AG$7),0,($D132-SUM($F132:AF132)-SUM($F71:AF71))*SAP_Leadsheet!$E$53)</f>
        <v>0</v>
      </c>
      <c r="AH71" s="289">
        <f>IF(OR($C132&gt;AH$7,$C132+$E132-2&lt;AH$7),0,($D132-SUM($F132:AG132)-SUM($F71:AG71))*SAP_Leadsheet!$E$53)</f>
        <v>0</v>
      </c>
      <c r="AI71" s="289">
        <f>IF(OR($C132&gt;AI$7,$C132+$E132-2&lt;AI$7),0,($D132-SUM($F132:AH132)-SUM($F71:AH71))*SAP_Leadsheet!$E$53)</f>
        <v>0</v>
      </c>
      <c r="AJ71" s="289">
        <f>IF(OR($C132&gt;AJ$7,$C132+$E132-2&lt;AJ$7),0,($D132-SUM($F132:AI132)-SUM($F71:AI71))*SAP_Leadsheet!$E$53)</f>
        <v>0</v>
      </c>
      <c r="AK71" s="289">
        <f>IF(OR($C132&gt;AK$7,$C132+$E132-2&lt;AK$7),0,($D132-SUM($F132:AJ132)-SUM($F71:AJ71))*SAP_Leadsheet!$E$53)</f>
        <v>0</v>
      </c>
      <c r="AL71" s="289">
        <f>IF(OR($C132&gt;AL$7,$C132+$E132-2&lt;AL$7),0,($D132-SUM($F132:AK132)-SUM($F71:AK71))*SAP_Leadsheet!$E$53)</f>
        <v>0</v>
      </c>
      <c r="AM71" s="289">
        <f>IF(OR($C132&gt;AM$7,$C132+$E132-2&lt;AM$7),0,($D132-SUM($F132:AL132)-SUM($F71:AL71))*SAP_Leadsheet!$E$53)</f>
        <v>0</v>
      </c>
      <c r="AN71" s="289">
        <f>IF(OR($C132&gt;AN$7,$C132+$E132-2&lt;AN$7),0,($D132-SUM($F132:AM132)-SUM($F71:AM71))*SAP_Leadsheet!$E$53)</f>
        <v>0</v>
      </c>
      <c r="AO71" s="289">
        <f ca="1">IF(OR($C132&gt;AO$7,$C132+$E132-2&lt;AO$7),0,($D132-SUM($F132:AN132)-SUM($F71:AN71))*SAP_Leadsheet!$E$53)</f>
        <v>0</v>
      </c>
      <c r="AP71" s="289">
        <f ca="1">IF(OR($C132&gt;AP$7,$C132+$E132-2&lt;AP$7),0,($D132-SUM($F132:AO132)-SUM($F71:AO71))*SAP_Leadsheet!$E$53)</f>
        <v>0</v>
      </c>
      <c r="AQ71" s="289">
        <f>IF(OR($C132&gt;AQ$7,$C132+$E132-2&lt;AQ$7),0,($D132-SUM($F132:AP132)-SUM($F71:AP71))*SAP_Leadsheet!$E$53)</f>
        <v>0</v>
      </c>
      <c r="AR71" s="289">
        <f>IF(OR($C132&gt;AR$7,$C132+$E132-2&lt;AR$7),0,($D132-SUM($F132:AQ132)-SUM($F71:AQ71))*SAP_Leadsheet!$E$53)</f>
        <v>0</v>
      </c>
      <c r="AS71" s="289">
        <f>IF(OR($C132&gt;AS$7,$C132+$E132-2&lt;AS$7),0,($D132-SUM($F132:AR132)-SUM($F71:AR71))*SAP_Leadsheet!$E$53)</f>
        <v>0</v>
      </c>
      <c r="AT71" s="289">
        <f>IF(OR($C132&gt;AT$7,$C132+$E132-2&lt;AT$7),0,($D132-SUM($F132:AS132)-SUM($F71:AS71))*SAP_Leadsheet!$E$53)</f>
        <v>0</v>
      </c>
      <c r="AU71" s="289">
        <f>IF(OR($C132&gt;AU$7,$C132+$E132-2&lt;AU$7),0,($D132-SUM($F132:AT132)-SUM($F71:AT71))*SAP_Leadsheet!$E$53)</f>
        <v>0</v>
      </c>
      <c r="AV71" s="289">
        <f>IF(OR($C132&gt;AV$7,$C132+$E132-2&lt;AV$7),0,($D132-SUM($F132:AU132)-SUM($F71:AU71))*SAP_Leadsheet!$E$53)</f>
        <v>0</v>
      </c>
      <c r="AW71" s="289">
        <f>IF(OR($C132&gt;AW$7,$C132+$E132-2&lt;AW$7),0,($D132-SUM($F132:AV132)-SUM($F71:AV71))*SAP_Leadsheet!$E$53)</f>
        <v>0</v>
      </c>
      <c r="AX71" s="289">
        <f>IF(OR($C132&gt;AX$7,$C132+$E132-2&lt;AX$7),0,($D132-SUM($F132:AW132)-SUM($F71:AW71))*SAP_Leadsheet!$E$53)</f>
        <v>0</v>
      </c>
      <c r="AY71" s="289">
        <f>IF(OR($C132&gt;AY$7,$C132+$E132-2&lt;AY$7),0,($D132-SUM($F132:AX132)-SUM($F71:AX71))*SAP_Leadsheet!$E$53)</f>
        <v>0</v>
      </c>
      <c r="AZ71" s="289">
        <f>IF(OR($C132&gt;AZ$7,$C132+$E132-2&lt;AZ$7),0,($D132-SUM($F132:AY132)-SUM($F71:AY71))*SAP_Leadsheet!$E$53)</f>
        <v>0</v>
      </c>
      <c r="BA71" s="289">
        <f>IF(OR($C132&gt;BA$7,$C132+$E132-2&lt;BA$7),0,($D132-SUM($F132:AZ132)-SUM($F71:AZ71))*SAP_Leadsheet!$E$53)</f>
        <v>0</v>
      </c>
      <c r="BB71" s="289">
        <f>IF(OR($C132&gt;BB$7,$C132+$E132-2&lt;BB$7),0,($D132-SUM($F132:BA132)-SUM($F71:BA71))*SAP_Leadsheet!$E$53)</f>
        <v>0</v>
      </c>
      <c r="BC71" s="289">
        <f>IF(OR($C132&gt;BC$7,$C132+$E132-2&lt;BC$7),0,($D132-SUM($F132:BB132)-SUM($F71:BB71))*SAP_Leadsheet!$E$53)</f>
        <v>0</v>
      </c>
      <c r="BD71" s="289">
        <f>IF(OR($C132&gt;BD$7,$C132+$E132-2&lt;BD$7),0,($D132-SUM($F132:BC132)-SUM($F71:BC71))*SAP_Leadsheet!$E$53)</f>
        <v>0</v>
      </c>
      <c r="BE71" s="289">
        <f>IF(OR($C132&gt;BE$7,$C132+$E132-2&lt;BE$7),0,($D132-SUM($F132:BD132)-SUM($F71:BD71))*SAP_Leadsheet!$E$53)</f>
        <v>0</v>
      </c>
      <c r="BF71" s="289">
        <f>IF(OR($C132&gt;BF$7,$C132+$E132-2&lt;BF$7),0,($D132-SUM($F132:BE132)-SUM($F71:BE71))*SAP_Leadsheet!$E$53)</f>
        <v>0</v>
      </c>
      <c r="BG71" s="289">
        <f>IF(OR($C132&gt;BG$7,$C132+$E132-2&lt;BG$7),0,($D132-SUM($F132:BF132)-SUM($F71:BF71))*SAP_Leadsheet!$E$53)</f>
        <v>0</v>
      </c>
      <c r="BH71" s="289">
        <f>IF(OR($C132&gt;BH$7,$C132+$E132-2&lt;BH$7),0,($D132-SUM($F132:BG132)-SUM($F71:BG71))*SAP_Leadsheet!$E$53)</f>
        <v>0</v>
      </c>
      <c r="BI71" s="289">
        <f>IF(OR($C132&gt;BI$7,$C132+$E132-2&lt;BI$7),0,($D132-SUM($F132:BH132)-SUM($F71:BH71))*SAP_Leadsheet!$E$53)</f>
        <v>0</v>
      </c>
      <c r="BJ71" s="289">
        <f>IF(OR($C132&gt;BJ$7,$C132+$E132-2&lt;BJ$7),0,($D132-SUM($F132:BI132)-SUM($F71:BI71))*SAP_Leadsheet!$E$53)</f>
        <v>0</v>
      </c>
      <c r="BK71" s="289">
        <f>IF(OR($C132&gt;BK$7,$C132+$E132-2&lt;BK$7),0,($D132-SUM($F132:BJ132)-SUM($F71:BJ71))*SAP_Leadsheet!$E$53)</f>
        <v>0</v>
      </c>
      <c r="BL71" s="289">
        <f>IF(OR($C132&gt;BL$7,$C132+$E132-2&lt;BL$7),0,($D132-SUM($F132:BK132)-SUM($F71:BK71))*SAP_Leadsheet!$E$53)</f>
        <v>0</v>
      </c>
      <c r="BM71" s="289">
        <f>IF(OR($C132&gt;BM$7,$C132+$E132-2&lt;BM$7),0,($D132-SUM($F132:BL132)-SUM($F71:BL71))*SAP_Leadsheet!$E$53)</f>
        <v>0</v>
      </c>
      <c r="BN71" s="289">
        <f>IF(OR($C132&gt;BN$7,$C132+$E132-2&lt;BN$7),0,($D132-SUM($F132:BM132)-SUM($F71:BM71))*SAP_Leadsheet!$E$53)</f>
        <v>0</v>
      </c>
      <c r="BO71" s="198"/>
      <c r="BP71" s="198"/>
      <c r="BQ71" s="198"/>
      <c r="BR71" s="198"/>
      <c r="BS71" s="198"/>
      <c r="BT71" s="198"/>
      <c r="BU71" s="198"/>
      <c r="BV71" s="198"/>
      <c r="BW71" s="198"/>
      <c r="BX71" s="198"/>
      <c r="BY71" s="198"/>
      <c r="BZ71" s="198"/>
      <c r="CA71" s="198"/>
      <c r="CB71" s="198"/>
      <c r="CC71" s="198"/>
      <c r="CD71" s="198"/>
      <c r="CE71" s="198"/>
      <c r="CF71" s="198"/>
      <c r="CG71" s="198"/>
      <c r="CH71" s="198"/>
      <c r="CI71" s="198"/>
      <c r="CJ71" s="198"/>
      <c r="CK71" s="198"/>
      <c r="CL71" s="198"/>
    </row>
    <row r="72" spans="1:90" hidden="1" outlineLevel="1" x14ac:dyDescent="0.15">
      <c r="A72" s="89"/>
      <c r="B72" s="23"/>
      <c r="C72" s="26">
        <v>36</v>
      </c>
      <c r="D72" s="300"/>
      <c r="G72" s="289">
        <f>IF(OR($C133&gt;G$7,$C133+$E133-2&lt;G$7),0,($D133-SUM($F133:F133)-SUM($F72:F72))*SAP_Leadsheet!$E$53)</f>
        <v>0</v>
      </c>
      <c r="H72" s="289">
        <f>IF(OR($C133&gt;H$7,$C133+$E133-2&lt;H$7),0,($D133-SUM($F133:G133)-SUM($F72:G72))*SAP_Leadsheet!$E$53)</f>
        <v>0</v>
      </c>
      <c r="I72" s="289">
        <f>IF(OR($C133&gt;I$7,$C133+$E133-2&lt;I$7),0,($D133-SUM($F133:H133)-SUM($F72:H72))*SAP_Leadsheet!$E$53)</f>
        <v>0</v>
      </c>
      <c r="J72" s="289">
        <f>IF(OR($C133&gt;J$7,$C133+$E133-2&lt;J$7),0,($D133-SUM($F133:I133)-SUM($F72:I72))*SAP_Leadsheet!$E$53)</f>
        <v>0</v>
      </c>
      <c r="K72" s="289">
        <f>IF(OR($C133&gt;K$7,$C133+$E133-2&lt;K$7),0,($D133-SUM($F133:J133)-SUM($F72:J72))*SAP_Leadsheet!$E$53)</f>
        <v>0</v>
      </c>
      <c r="L72" s="289">
        <f>IF(OR($C133&gt;L$7,$C133+$E133-2&lt;L$7),0,($D133-SUM($F133:K133)-SUM($F72:K72))*SAP_Leadsheet!$E$53)</f>
        <v>0</v>
      </c>
      <c r="M72" s="289">
        <f>IF(OR($C133&gt;M$7,$C133+$E133-2&lt;M$7),0,($D133-SUM($F133:L133)-SUM($F72:L72))*SAP_Leadsheet!$E$53)</f>
        <v>0</v>
      </c>
      <c r="N72" s="289">
        <f>IF(OR($C133&gt;N$7,$C133+$E133-2&lt;N$7),0,($D133-SUM($F133:M133)-SUM($F72:M72))*SAP_Leadsheet!$E$53)</f>
        <v>0</v>
      </c>
      <c r="O72" s="289">
        <f>IF(OR($C133&gt;O$7,$C133+$E133-2&lt;O$7),0,($D133-SUM($F133:N133)-SUM($F72:N72))*SAP_Leadsheet!$E$53)</f>
        <v>0</v>
      </c>
      <c r="P72" s="289">
        <f>IF(OR($C133&gt;P$7,$C133+$E133-2&lt;P$7),0,($D133-SUM($F133:O133)-SUM($F72:O72))*SAP_Leadsheet!$E$53)</f>
        <v>0</v>
      </c>
      <c r="Q72" s="289">
        <f>IF(OR($C133&gt;Q$7,$C133+$E133-2&lt;Q$7),0,($D133-SUM($F133:P133)-SUM($F72:P72))*SAP_Leadsheet!$E$53)</f>
        <v>0</v>
      </c>
      <c r="R72" s="289">
        <f>IF(OR($C133&gt;R$7,$C133+$E133-2&lt;R$7),0,($D133-SUM($F133:Q133)-SUM($F72:Q72))*SAP_Leadsheet!$E$53)</f>
        <v>0</v>
      </c>
      <c r="S72" s="289">
        <f>IF(OR($C133&gt;S$7,$C133+$E133-2&lt;S$7),0,($D133-SUM($F133:R133)-SUM($F72:R72))*SAP_Leadsheet!$E$53)</f>
        <v>0</v>
      </c>
      <c r="T72" s="289">
        <f>IF(OR($C133&gt;T$7,$C133+$E133-2&lt;T$7),0,($D133-SUM($F133:S133)-SUM($F72:S72))*SAP_Leadsheet!$E$53)</f>
        <v>0</v>
      </c>
      <c r="U72" s="289">
        <f>IF(OR($C133&gt;U$7,$C133+$E133-2&lt;U$7),0,($D133-SUM($F133:T133)-SUM($F72:T72))*SAP_Leadsheet!$E$53)</f>
        <v>0</v>
      </c>
      <c r="V72" s="289">
        <f>IF(OR($C133&gt;V$7,$C133+$E133-2&lt;V$7),0,($D133-SUM($F133:U133)-SUM($F72:U72))*SAP_Leadsheet!$E$53)</f>
        <v>0</v>
      </c>
      <c r="W72" s="289">
        <f>IF(OR($C133&gt;W$7,$C133+$E133-2&lt;W$7),0,($D133-SUM($F133:V133)-SUM($F72:V72))*SAP_Leadsheet!$E$53)</f>
        <v>0</v>
      </c>
      <c r="X72" s="289">
        <f>IF(OR($C133&gt;X$7,$C133+$E133-2&lt;X$7),0,($D133-SUM($F133:W133)-SUM($F72:W72))*SAP_Leadsheet!$E$53)</f>
        <v>0</v>
      </c>
      <c r="Y72" s="289">
        <f>IF(OR($C133&gt;Y$7,$C133+$E133-2&lt;Y$7),0,($D133-SUM($F133:X133)-SUM($F72:X72))*SAP_Leadsheet!$E$53)</f>
        <v>0</v>
      </c>
      <c r="Z72" s="289">
        <f>IF(OR($C133&gt;Z$7,$C133+$E133-2&lt;Z$7),0,($D133-SUM($F133:Y133)-SUM($F72:Y72))*SAP_Leadsheet!$E$53)</f>
        <v>0</v>
      </c>
      <c r="AA72" s="289">
        <f>IF(OR($C133&gt;AA$7,$C133+$E133-2&lt;AA$7),0,($D133-SUM($F133:Z133)-SUM($F72:Z72))*SAP_Leadsheet!$E$53)</f>
        <v>0</v>
      </c>
      <c r="AB72" s="289">
        <f>IF(OR($C133&gt;AB$7,$C133+$E133-2&lt;AB$7),0,($D133-SUM($F133:AA133)-SUM($F72:AA72))*SAP_Leadsheet!$E$53)</f>
        <v>0</v>
      </c>
      <c r="AC72" s="289">
        <f>IF(OR($C133&gt;AC$7,$C133+$E133-2&lt;AC$7),0,($D133-SUM($F133:AB133)-SUM($F72:AB72))*SAP_Leadsheet!$E$53)</f>
        <v>0</v>
      </c>
      <c r="AD72" s="289">
        <f>IF(OR($C133&gt;AD$7,$C133+$E133-2&lt;AD$7),0,($D133-SUM($F133:AC133)-SUM($F72:AC72))*SAP_Leadsheet!$E$53)</f>
        <v>0</v>
      </c>
      <c r="AE72" s="289">
        <f>IF(OR($C133&gt;AE$7,$C133+$E133-2&lt;AE$7),0,($D133-SUM($F133:AD133)-SUM($F72:AD72))*SAP_Leadsheet!$E$53)</f>
        <v>0</v>
      </c>
      <c r="AF72" s="289">
        <f>IF(OR($C133&gt;AF$7,$C133+$E133-2&lt;AF$7),0,($D133-SUM($F133:AE133)-SUM($F72:AE72))*SAP_Leadsheet!$E$53)</f>
        <v>0</v>
      </c>
      <c r="AG72" s="289">
        <f>IF(OR($C133&gt;AG$7,$C133+$E133-2&lt;AG$7),0,($D133-SUM($F133:AF133)-SUM($F72:AF72))*SAP_Leadsheet!$E$53)</f>
        <v>0</v>
      </c>
      <c r="AH72" s="289">
        <f>IF(OR($C133&gt;AH$7,$C133+$E133-2&lt;AH$7),0,($D133-SUM($F133:AG133)-SUM($F72:AG72))*SAP_Leadsheet!$E$53)</f>
        <v>0</v>
      </c>
      <c r="AI72" s="289">
        <f>IF(OR($C133&gt;AI$7,$C133+$E133-2&lt;AI$7),0,($D133-SUM($F133:AH133)-SUM($F72:AH72))*SAP_Leadsheet!$E$53)</f>
        <v>0</v>
      </c>
      <c r="AJ72" s="289">
        <f>IF(OR($C133&gt;AJ$7,$C133+$E133-2&lt;AJ$7),0,($D133-SUM($F133:AI133)-SUM($F72:AI72))*SAP_Leadsheet!$E$53)</f>
        <v>0</v>
      </c>
      <c r="AK72" s="289">
        <f>IF(OR($C133&gt;AK$7,$C133+$E133-2&lt;AK$7),0,($D133-SUM($F133:AJ133)-SUM($F72:AJ72))*SAP_Leadsheet!$E$53)</f>
        <v>0</v>
      </c>
      <c r="AL72" s="289">
        <f>IF(OR($C133&gt;AL$7,$C133+$E133-2&lt;AL$7),0,($D133-SUM($F133:AK133)-SUM($F72:AK72))*SAP_Leadsheet!$E$53)</f>
        <v>0</v>
      </c>
      <c r="AM72" s="289">
        <f>IF(OR($C133&gt;AM$7,$C133+$E133-2&lt;AM$7),0,($D133-SUM($F133:AL133)-SUM($F72:AL72))*SAP_Leadsheet!$E$53)</f>
        <v>0</v>
      </c>
      <c r="AN72" s="289">
        <f>IF(OR($C133&gt;AN$7,$C133+$E133-2&lt;AN$7),0,($D133-SUM($F133:AM133)-SUM($F72:AM72))*SAP_Leadsheet!$E$53)</f>
        <v>0</v>
      </c>
      <c r="AO72" s="289">
        <f>IF(OR($C133&gt;AO$7,$C133+$E133-2&lt;AO$7),0,($D133-SUM($F133:AN133)-SUM($F72:AN72))*SAP_Leadsheet!$E$53)</f>
        <v>0</v>
      </c>
      <c r="AP72" s="289">
        <f ca="1">IF(OR($C133&gt;AP$7,$C133+$E133-2&lt;AP$7),0,($D133-SUM($F133:AO133)-SUM($F72:AO72))*SAP_Leadsheet!$E$53)</f>
        <v>0</v>
      </c>
      <c r="AQ72" s="289">
        <f ca="1">IF(OR($C133&gt;AQ$7,$C133+$E133-2&lt;AQ$7),0,($D133-SUM($F133:AP133)-SUM($F72:AP72))*SAP_Leadsheet!$E$53)</f>
        <v>0</v>
      </c>
      <c r="AR72" s="289">
        <f>IF(OR($C133&gt;AR$7,$C133+$E133-2&lt;AR$7),0,($D133-SUM($F133:AQ133)-SUM($F72:AQ72))*SAP_Leadsheet!$E$53)</f>
        <v>0</v>
      </c>
      <c r="AS72" s="289">
        <f>IF(OR($C133&gt;AS$7,$C133+$E133-2&lt;AS$7),0,($D133-SUM($F133:AR133)-SUM($F72:AR72))*SAP_Leadsheet!$E$53)</f>
        <v>0</v>
      </c>
      <c r="AT72" s="289">
        <f>IF(OR($C133&gt;AT$7,$C133+$E133-2&lt;AT$7),0,($D133-SUM($F133:AS133)-SUM($F72:AS72))*SAP_Leadsheet!$E$53)</f>
        <v>0</v>
      </c>
      <c r="AU72" s="289">
        <f>IF(OR($C133&gt;AU$7,$C133+$E133-2&lt;AU$7),0,($D133-SUM($F133:AT133)-SUM($F72:AT72))*SAP_Leadsheet!$E$53)</f>
        <v>0</v>
      </c>
      <c r="AV72" s="289">
        <f>IF(OR($C133&gt;AV$7,$C133+$E133-2&lt;AV$7),0,($D133-SUM($F133:AU133)-SUM($F72:AU72))*SAP_Leadsheet!$E$53)</f>
        <v>0</v>
      </c>
      <c r="AW72" s="289">
        <f>IF(OR($C133&gt;AW$7,$C133+$E133-2&lt;AW$7),0,($D133-SUM($F133:AV133)-SUM($F72:AV72))*SAP_Leadsheet!$E$53)</f>
        <v>0</v>
      </c>
      <c r="AX72" s="289">
        <f>IF(OR($C133&gt;AX$7,$C133+$E133-2&lt;AX$7),0,($D133-SUM($F133:AW133)-SUM($F72:AW72))*SAP_Leadsheet!$E$53)</f>
        <v>0</v>
      </c>
      <c r="AY72" s="289">
        <f>IF(OR($C133&gt;AY$7,$C133+$E133-2&lt;AY$7),0,($D133-SUM($F133:AX133)-SUM($F72:AX72))*SAP_Leadsheet!$E$53)</f>
        <v>0</v>
      </c>
      <c r="AZ72" s="289">
        <f>IF(OR($C133&gt;AZ$7,$C133+$E133-2&lt;AZ$7),0,($D133-SUM($F133:AY133)-SUM($F72:AY72))*SAP_Leadsheet!$E$53)</f>
        <v>0</v>
      </c>
      <c r="BA72" s="289">
        <f>IF(OR($C133&gt;BA$7,$C133+$E133-2&lt;BA$7),0,($D133-SUM($F133:AZ133)-SUM($F72:AZ72))*SAP_Leadsheet!$E$53)</f>
        <v>0</v>
      </c>
      <c r="BB72" s="289">
        <f>IF(OR($C133&gt;BB$7,$C133+$E133-2&lt;BB$7),0,($D133-SUM($F133:BA133)-SUM($F72:BA72))*SAP_Leadsheet!$E$53)</f>
        <v>0</v>
      </c>
      <c r="BC72" s="289">
        <f>IF(OR($C133&gt;BC$7,$C133+$E133-2&lt;BC$7),0,($D133-SUM($F133:BB133)-SUM($F72:BB72))*SAP_Leadsheet!$E$53)</f>
        <v>0</v>
      </c>
      <c r="BD72" s="289">
        <f>IF(OR($C133&gt;BD$7,$C133+$E133-2&lt;BD$7),0,($D133-SUM($F133:BC133)-SUM($F72:BC72))*SAP_Leadsheet!$E$53)</f>
        <v>0</v>
      </c>
      <c r="BE72" s="289">
        <f>IF(OR($C133&gt;BE$7,$C133+$E133-2&lt;BE$7),0,($D133-SUM($F133:BD133)-SUM($F72:BD72))*SAP_Leadsheet!$E$53)</f>
        <v>0</v>
      </c>
      <c r="BF72" s="289">
        <f>IF(OR($C133&gt;BF$7,$C133+$E133-2&lt;BF$7),0,($D133-SUM($F133:BE133)-SUM($F72:BE72))*SAP_Leadsheet!$E$53)</f>
        <v>0</v>
      </c>
      <c r="BG72" s="289">
        <f>IF(OR($C133&gt;BG$7,$C133+$E133-2&lt;BG$7),0,($D133-SUM($F133:BF133)-SUM($F72:BF72))*SAP_Leadsheet!$E$53)</f>
        <v>0</v>
      </c>
      <c r="BH72" s="289">
        <f>IF(OR($C133&gt;BH$7,$C133+$E133-2&lt;BH$7),0,($D133-SUM($F133:BG133)-SUM($F72:BG72))*SAP_Leadsheet!$E$53)</f>
        <v>0</v>
      </c>
      <c r="BI72" s="289">
        <f>IF(OR($C133&gt;BI$7,$C133+$E133-2&lt;BI$7),0,($D133-SUM($F133:BH133)-SUM($F72:BH72))*SAP_Leadsheet!$E$53)</f>
        <v>0</v>
      </c>
      <c r="BJ72" s="289">
        <f>IF(OR($C133&gt;BJ$7,$C133+$E133-2&lt;BJ$7),0,($D133-SUM($F133:BI133)-SUM($F72:BI72))*SAP_Leadsheet!$E$53)</f>
        <v>0</v>
      </c>
      <c r="BK72" s="289">
        <f>IF(OR($C133&gt;BK$7,$C133+$E133-2&lt;BK$7),0,($D133-SUM($F133:BJ133)-SUM($F72:BJ72))*SAP_Leadsheet!$E$53)</f>
        <v>0</v>
      </c>
      <c r="BL72" s="289">
        <f>IF(OR($C133&gt;BL$7,$C133+$E133-2&lt;BL$7),0,($D133-SUM($F133:BK133)-SUM($F72:BK72))*SAP_Leadsheet!$E$53)</f>
        <v>0</v>
      </c>
      <c r="BM72" s="289">
        <f>IF(OR($C133&gt;BM$7,$C133+$E133-2&lt;BM$7),0,($D133-SUM($F133:BL133)-SUM($F72:BL72))*SAP_Leadsheet!$E$53)</f>
        <v>0</v>
      </c>
      <c r="BN72" s="289">
        <f>IF(OR($C133&gt;BN$7,$C133+$E133-2&lt;BN$7),0,($D133-SUM($F133:BM133)-SUM($F72:BM72))*SAP_Leadsheet!$E$53)</f>
        <v>0</v>
      </c>
      <c r="BO72" s="198"/>
      <c r="BP72" s="198"/>
      <c r="BQ72" s="198"/>
      <c r="BR72" s="198"/>
      <c r="BS72" s="198"/>
      <c r="BT72" s="198"/>
      <c r="BU72" s="198"/>
      <c r="BV72" s="198"/>
      <c r="BW72" s="198"/>
      <c r="BX72" s="198"/>
      <c r="BY72" s="198"/>
      <c r="BZ72" s="198"/>
      <c r="CA72" s="198"/>
      <c r="CB72" s="198"/>
      <c r="CC72" s="198"/>
      <c r="CD72" s="198"/>
      <c r="CE72" s="198"/>
      <c r="CF72" s="198"/>
      <c r="CG72" s="198"/>
      <c r="CH72" s="198"/>
      <c r="CI72" s="198"/>
      <c r="CJ72" s="198"/>
      <c r="CK72" s="198"/>
      <c r="CL72" s="198"/>
    </row>
    <row r="73" spans="1:90" hidden="1" outlineLevel="1" x14ac:dyDescent="0.15">
      <c r="A73" s="89"/>
      <c r="B73" s="23"/>
      <c r="C73" s="26">
        <v>37</v>
      </c>
      <c r="D73" s="300"/>
      <c r="G73" s="289">
        <f>IF(OR($C134&gt;G$7,$C134+$E134-2&lt;G$7),0,($D134-SUM($F134:F134)-SUM($F73:F73))*SAP_Leadsheet!$E$53)</f>
        <v>0</v>
      </c>
      <c r="H73" s="289">
        <f>IF(OR($C134&gt;H$7,$C134+$E134-2&lt;H$7),0,($D134-SUM($F134:G134)-SUM($F73:G73))*SAP_Leadsheet!$E$53)</f>
        <v>0</v>
      </c>
      <c r="I73" s="289">
        <f>IF(OR($C134&gt;I$7,$C134+$E134-2&lt;I$7),0,($D134-SUM($F134:H134)-SUM($F73:H73))*SAP_Leadsheet!$E$53)</f>
        <v>0</v>
      </c>
      <c r="J73" s="289">
        <f>IF(OR($C134&gt;J$7,$C134+$E134-2&lt;J$7),0,($D134-SUM($F134:I134)-SUM($F73:I73))*SAP_Leadsheet!$E$53)</f>
        <v>0</v>
      </c>
      <c r="K73" s="289">
        <f>IF(OR($C134&gt;K$7,$C134+$E134-2&lt;K$7),0,($D134-SUM($F134:J134)-SUM($F73:J73))*SAP_Leadsheet!$E$53)</f>
        <v>0</v>
      </c>
      <c r="L73" s="289">
        <f>IF(OR($C134&gt;L$7,$C134+$E134-2&lt;L$7),0,($D134-SUM($F134:K134)-SUM($F73:K73))*SAP_Leadsheet!$E$53)</f>
        <v>0</v>
      </c>
      <c r="M73" s="289">
        <f>IF(OR($C134&gt;M$7,$C134+$E134-2&lt;M$7),0,($D134-SUM($F134:L134)-SUM($F73:L73))*SAP_Leadsheet!$E$53)</f>
        <v>0</v>
      </c>
      <c r="N73" s="289">
        <f>IF(OR($C134&gt;N$7,$C134+$E134-2&lt;N$7),0,($D134-SUM($F134:M134)-SUM($F73:M73))*SAP_Leadsheet!$E$53)</f>
        <v>0</v>
      </c>
      <c r="O73" s="289">
        <f>IF(OR($C134&gt;O$7,$C134+$E134-2&lt;O$7),0,($D134-SUM($F134:N134)-SUM($F73:N73))*SAP_Leadsheet!$E$53)</f>
        <v>0</v>
      </c>
      <c r="P73" s="289">
        <f>IF(OR($C134&gt;P$7,$C134+$E134-2&lt;P$7),0,($D134-SUM($F134:O134)-SUM($F73:O73))*SAP_Leadsheet!$E$53)</f>
        <v>0</v>
      </c>
      <c r="Q73" s="289">
        <f>IF(OR($C134&gt;Q$7,$C134+$E134-2&lt;Q$7),0,($D134-SUM($F134:P134)-SUM($F73:P73))*SAP_Leadsheet!$E$53)</f>
        <v>0</v>
      </c>
      <c r="R73" s="289">
        <f>IF(OR($C134&gt;R$7,$C134+$E134-2&lt;R$7),0,($D134-SUM($F134:Q134)-SUM($F73:Q73))*SAP_Leadsheet!$E$53)</f>
        <v>0</v>
      </c>
      <c r="S73" s="289">
        <f>IF(OR($C134&gt;S$7,$C134+$E134-2&lt;S$7),0,($D134-SUM($F134:R134)-SUM($F73:R73))*SAP_Leadsheet!$E$53)</f>
        <v>0</v>
      </c>
      <c r="T73" s="289">
        <f>IF(OR($C134&gt;T$7,$C134+$E134-2&lt;T$7),0,($D134-SUM($F134:S134)-SUM($F73:S73))*SAP_Leadsheet!$E$53)</f>
        <v>0</v>
      </c>
      <c r="U73" s="289">
        <f>IF(OR($C134&gt;U$7,$C134+$E134-2&lt;U$7),0,($D134-SUM($F134:T134)-SUM($F73:T73))*SAP_Leadsheet!$E$53)</f>
        <v>0</v>
      </c>
      <c r="V73" s="289">
        <f>IF(OR($C134&gt;V$7,$C134+$E134-2&lt;V$7),0,($D134-SUM($F134:U134)-SUM($F73:U73))*SAP_Leadsheet!$E$53)</f>
        <v>0</v>
      </c>
      <c r="W73" s="289">
        <f>IF(OR($C134&gt;W$7,$C134+$E134-2&lt;W$7),0,($D134-SUM($F134:V134)-SUM($F73:V73))*SAP_Leadsheet!$E$53)</f>
        <v>0</v>
      </c>
      <c r="X73" s="289">
        <f>IF(OR($C134&gt;X$7,$C134+$E134-2&lt;X$7),0,($D134-SUM($F134:W134)-SUM($F73:W73))*SAP_Leadsheet!$E$53)</f>
        <v>0</v>
      </c>
      <c r="Y73" s="289">
        <f>IF(OR($C134&gt;Y$7,$C134+$E134-2&lt;Y$7),0,($D134-SUM($F134:X134)-SUM($F73:X73))*SAP_Leadsheet!$E$53)</f>
        <v>0</v>
      </c>
      <c r="Z73" s="289">
        <f>IF(OR($C134&gt;Z$7,$C134+$E134-2&lt;Z$7),0,($D134-SUM($F134:Y134)-SUM($F73:Y73))*SAP_Leadsheet!$E$53)</f>
        <v>0</v>
      </c>
      <c r="AA73" s="289">
        <f>IF(OR($C134&gt;AA$7,$C134+$E134-2&lt;AA$7),0,($D134-SUM($F134:Z134)-SUM($F73:Z73))*SAP_Leadsheet!$E$53)</f>
        <v>0</v>
      </c>
      <c r="AB73" s="289">
        <f>IF(OR($C134&gt;AB$7,$C134+$E134-2&lt;AB$7),0,($D134-SUM($F134:AA134)-SUM($F73:AA73))*SAP_Leadsheet!$E$53)</f>
        <v>0</v>
      </c>
      <c r="AC73" s="289">
        <f>IF(OR($C134&gt;AC$7,$C134+$E134-2&lt;AC$7),0,($D134-SUM($F134:AB134)-SUM($F73:AB73))*SAP_Leadsheet!$E$53)</f>
        <v>0</v>
      </c>
      <c r="AD73" s="289">
        <f>IF(OR($C134&gt;AD$7,$C134+$E134-2&lt;AD$7),0,($D134-SUM($F134:AC134)-SUM($F73:AC73))*SAP_Leadsheet!$E$53)</f>
        <v>0</v>
      </c>
      <c r="AE73" s="289">
        <f>IF(OR($C134&gt;AE$7,$C134+$E134-2&lt;AE$7),0,($D134-SUM($F134:AD134)-SUM($F73:AD73))*SAP_Leadsheet!$E$53)</f>
        <v>0</v>
      </c>
      <c r="AF73" s="289">
        <f>IF(OR($C134&gt;AF$7,$C134+$E134-2&lt;AF$7),0,($D134-SUM($F134:AE134)-SUM($F73:AE73))*SAP_Leadsheet!$E$53)</f>
        <v>0</v>
      </c>
      <c r="AG73" s="289">
        <f>IF(OR($C134&gt;AG$7,$C134+$E134-2&lt;AG$7),0,($D134-SUM($F134:AF134)-SUM($F73:AF73))*SAP_Leadsheet!$E$53)</f>
        <v>0</v>
      </c>
      <c r="AH73" s="289">
        <f>IF(OR($C134&gt;AH$7,$C134+$E134-2&lt;AH$7),0,($D134-SUM($F134:AG134)-SUM($F73:AG73))*SAP_Leadsheet!$E$53)</f>
        <v>0</v>
      </c>
      <c r="AI73" s="289">
        <f>IF(OR($C134&gt;AI$7,$C134+$E134-2&lt;AI$7),0,($D134-SUM($F134:AH134)-SUM($F73:AH73))*SAP_Leadsheet!$E$53)</f>
        <v>0</v>
      </c>
      <c r="AJ73" s="289">
        <f>IF(OR($C134&gt;AJ$7,$C134+$E134-2&lt;AJ$7),0,($D134-SUM($F134:AI134)-SUM($F73:AI73))*SAP_Leadsheet!$E$53)</f>
        <v>0</v>
      </c>
      <c r="AK73" s="289">
        <f>IF(OR($C134&gt;AK$7,$C134+$E134-2&lt;AK$7),0,($D134-SUM($F134:AJ134)-SUM($F73:AJ73))*SAP_Leadsheet!$E$53)</f>
        <v>0</v>
      </c>
      <c r="AL73" s="289">
        <f>IF(OR($C134&gt;AL$7,$C134+$E134-2&lt;AL$7),0,($D134-SUM($F134:AK134)-SUM($F73:AK73))*SAP_Leadsheet!$E$53)</f>
        <v>0</v>
      </c>
      <c r="AM73" s="289">
        <f>IF(OR($C134&gt;AM$7,$C134+$E134-2&lt;AM$7),0,($D134-SUM($F134:AL134)-SUM($F73:AL73))*SAP_Leadsheet!$E$53)</f>
        <v>0</v>
      </c>
      <c r="AN73" s="289">
        <f>IF(OR($C134&gt;AN$7,$C134+$E134-2&lt;AN$7),0,($D134-SUM($F134:AM134)-SUM($F73:AM73))*SAP_Leadsheet!$E$53)</f>
        <v>0</v>
      </c>
      <c r="AO73" s="289">
        <f>IF(OR($C134&gt;AO$7,$C134+$E134-2&lt;AO$7),0,($D134-SUM($F134:AN134)-SUM($F73:AN73))*SAP_Leadsheet!$E$53)</f>
        <v>0</v>
      </c>
      <c r="AP73" s="289">
        <f>IF(OR($C134&gt;AP$7,$C134+$E134-2&lt;AP$7),0,($D134-SUM($F134:AO134)-SUM($F73:AO73))*SAP_Leadsheet!$E$53)</f>
        <v>0</v>
      </c>
      <c r="AQ73" s="289">
        <f ca="1">IF(OR($C134&gt;AQ$7,$C134+$E134-2&lt;AQ$7),0,($D134-SUM($F134:AP134)-SUM($F73:AP73))*SAP_Leadsheet!$E$53)</f>
        <v>0</v>
      </c>
      <c r="AR73" s="289">
        <f ca="1">IF(OR($C134&gt;AR$7,$C134+$E134-2&lt;AR$7),0,($D134-SUM($F134:AQ134)-SUM($F73:AQ73))*SAP_Leadsheet!$E$53)</f>
        <v>0</v>
      </c>
      <c r="AS73" s="289">
        <f>IF(OR($C134&gt;AS$7,$C134+$E134-2&lt;AS$7),0,($D134-SUM($F134:AR134)-SUM($F73:AR73))*SAP_Leadsheet!$E$53)</f>
        <v>0</v>
      </c>
      <c r="AT73" s="289">
        <f>IF(OR($C134&gt;AT$7,$C134+$E134-2&lt;AT$7),0,($D134-SUM($F134:AS134)-SUM($F73:AS73))*SAP_Leadsheet!$E$53)</f>
        <v>0</v>
      </c>
      <c r="AU73" s="289">
        <f>IF(OR($C134&gt;AU$7,$C134+$E134-2&lt;AU$7),0,($D134-SUM($F134:AT134)-SUM($F73:AT73))*SAP_Leadsheet!$E$53)</f>
        <v>0</v>
      </c>
      <c r="AV73" s="289">
        <f>IF(OR($C134&gt;AV$7,$C134+$E134-2&lt;AV$7),0,($D134-SUM($F134:AU134)-SUM($F73:AU73))*SAP_Leadsheet!$E$53)</f>
        <v>0</v>
      </c>
      <c r="AW73" s="289">
        <f>IF(OR($C134&gt;AW$7,$C134+$E134-2&lt;AW$7),0,($D134-SUM($F134:AV134)-SUM($F73:AV73))*SAP_Leadsheet!$E$53)</f>
        <v>0</v>
      </c>
      <c r="AX73" s="289">
        <f>IF(OR($C134&gt;AX$7,$C134+$E134-2&lt;AX$7),0,($D134-SUM($F134:AW134)-SUM($F73:AW73))*SAP_Leadsheet!$E$53)</f>
        <v>0</v>
      </c>
      <c r="AY73" s="289">
        <f>IF(OR($C134&gt;AY$7,$C134+$E134-2&lt;AY$7),0,($D134-SUM($F134:AX134)-SUM($F73:AX73))*SAP_Leadsheet!$E$53)</f>
        <v>0</v>
      </c>
      <c r="AZ73" s="289">
        <f>IF(OR($C134&gt;AZ$7,$C134+$E134-2&lt;AZ$7),0,($D134-SUM($F134:AY134)-SUM($F73:AY73))*SAP_Leadsheet!$E$53)</f>
        <v>0</v>
      </c>
      <c r="BA73" s="289">
        <f>IF(OR($C134&gt;BA$7,$C134+$E134-2&lt;BA$7),0,($D134-SUM($F134:AZ134)-SUM($F73:AZ73))*SAP_Leadsheet!$E$53)</f>
        <v>0</v>
      </c>
      <c r="BB73" s="289">
        <f>IF(OR($C134&gt;BB$7,$C134+$E134-2&lt;BB$7),0,($D134-SUM($F134:BA134)-SUM($F73:BA73))*SAP_Leadsheet!$E$53)</f>
        <v>0</v>
      </c>
      <c r="BC73" s="289">
        <f>IF(OR($C134&gt;BC$7,$C134+$E134-2&lt;BC$7),0,($D134-SUM($F134:BB134)-SUM($F73:BB73))*SAP_Leadsheet!$E$53)</f>
        <v>0</v>
      </c>
      <c r="BD73" s="289">
        <f>IF(OR($C134&gt;BD$7,$C134+$E134-2&lt;BD$7),0,($D134-SUM($F134:BC134)-SUM($F73:BC73))*SAP_Leadsheet!$E$53)</f>
        <v>0</v>
      </c>
      <c r="BE73" s="289">
        <f>IF(OR($C134&gt;BE$7,$C134+$E134-2&lt;BE$7),0,($D134-SUM($F134:BD134)-SUM($F73:BD73))*SAP_Leadsheet!$E$53)</f>
        <v>0</v>
      </c>
      <c r="BF73" s="289">
        <f>IF(OR($C134&gt;BF$7,$C134+$E134-2&lt;BF$7),0,($D134-SUM($F134:BE134)-SUM($F73:BE73))*SAP_Leadsheet!$E$53)</f>
        <v>0</v>
      </c>
      <c r="BG73" s="289">
        <f>IF(OR($C134&gt;BG$7,$C134+$E134-2&lt;BG$7),0,($D134-SUM($F134:BF134)-SUM($F73:BF73))*SAP_Leadsheet!$E$53)</f>
        <v>0</v>
      </c>
      <c r="BH73" s="289">
        <f>IF(OR($C134&gt;BH$7,$C134+$E134-2&lt;BH$7),0,($D134-SUM($F134:BG134)-SUM($F73:BG73))*SAP_Leadsheet!$E$53)</f>
        <v>0</v>
      </c>
      <c r="BI73" s="289">
        <f>IF(OR($C134&gt;BI$7,$C134+$E134-2&lt;BI$7),0,($D134-SUM($F134:BH134)-SUM($F73:BH73))*SAP_Leadsheet!$E$53)</f>
        <v>0</v>
      </c>
      <c r="BJ73" s="289">
        <f>IF(OR($C134&gt;BJ$7,$C134+$E134-2&lt;BJ$7),0,($D134-SUM($F134:BI134)-SUM($F73:BI73))*SAP_Leadsheet!$E$53)</f>
        <v>0</v>
      </c>
      <c r="BK73" s="289">
        <f>IF(OR($C134&gt;BK$7,$C134+$E134-2&lt;BK$7),0,($D134-SUM($F134:BJ134)-SUM($F73:BJ73))*SAP_Leadsheet!$E$53)</f>
        <v>0</v>
      </c>
      <c r="BL73" s="289">
        <f>IF(OR($C134&gt;BL$7,$C134+$E134-2&lt;BL$7),0,($D134-SUM($F134:BK134)-SUM($F73:BK73))*SAP_Leadsheet!$E$53)</f>
        <v>0</v>
      </c>
      <c r="BM73" s="289">
        <f>IF(OR($C134&gt;BM$7,$C134+$E134-2&lt;BM$7),0,($D134-SUM($F134:BL134)-SUM($F73:BL73))*SAP_Leadsheet!$E$53)</f>
        <v>0</v>
      </c>
      <c r="BN73" s="289">
        <f>IF(OR($C134&gt;BN$7,$C134+$E134-2&lt;BN$7),0,($D134-SUM($F134:BM134)-SUM($F73:BM73))*SAP_Leadsheet!$E$53)</f>
        <v>0</v>
      </c>
      <c r="BO73" s="198"/>
      <c r="BP73" s="198"/>
      <c r="BQ73" s="198"/>
      <c r="BR73" s="198"/>
      <c r="BS73" s="198"/>
      <c r="BT73" s="198"/>
      <c r="BU73" s="198"/>
      <c r="BV73" s="198"/>
      <c r="BW73" s="198"/>
      <c r="BX73" s="198"/>
      <c r="BY73" s="198"/>
      <c r="BZ73" s="198"/>
      <c r="CA73" s="198"/>
      <c r="CB73" s="198"/>
      <c r="CC73" s="198"/>
      <c r="CD73" s="198"/>
      <c r="CE73" s="198"/>
      <c r="CF73" s="198"/>
      <c r="CG73" s="198"/>
      <c r="CH73" s="198"/>
      <c r="CI73" s="198"/>
      <c r="CJ73" s="198"/>
      <c r="CK73" s="198"/>
      <c r="CL73" s="198"/>
    </row>
    <row r="74" spans="1:90" hidden="1" outlineLevel="1" x14ac:dyDescent="0.15">
      <c r="A74" s="89"/>
      <c r="B74" s="23"/>
      <c r="C74" s="26">
        <v>38</v>
      </c>
      <c r="D74" s="300"/>
      <c r="G74" s="289">
        <f>IF(OR($C135&gt;G$7,$C135+$E135-2&lt;G$7),0,($D135-SUM($F135:F135)-SUM($F74:F74))*SAP_Leadsheet!$E$53)</f>
        <v>0</v>
      </c>
      <c r="H74" s="289">
        <f>IF(OR($C135&gt;H$7,$C135+$E135-2&lt;H$7),0,($D135-SUM($F135:G135)-SUM($F74:G74))*SAP_Leadsheet!$E$53)</f>
        <v>0</v>
      </c>
      <c r="I74" s="289">
        <f>IF(OR($C135&gt;I$7,$C135+$E135-2&lt;I$7),0,($D135-SUM($F135:H135)-SUM($F74:H74))*SAP_Leadsheet!$E$53)</f>
        <v>0</v>
      </c>
      <c r="J74" s="289">
        <f>IF(OR($C135&gt;J$7,$C135+$E135-2&lt;J$7),0,($D135-SUM($F135:I135)-SUM($F74:I74))*SAP_Leadsheet!$E$53)</f>
        <v>0</v>
      </c>
      <c r="K74" s="289">
        <f>IF(OR($C135&gt;K$7,$C135+$E135-2&lt;K$7),0,($D135-SUM($F135:J135)-SUM($F74:J74))*SAP_Leadsheet!$E$53)</f>
        <v>0</v>
      </c>
      <c r="L74" s="289">
        <f>IF(OR($C135&gt;L$7,$C135+$E135-2&lt;L$7),0,($D135-SUM($F135:K135)-SUM($F74:K74))*SAP_Leadsheet!$E$53)</f>
        <v>0</v>
      </c>
      <c r="M74" s="289">
        <f>IF(OR($C135&gt;M$7,$C135+$E135-2&lt;M$7),0,($D135-SUM($F135:L135)-SUM($F74:L74))*SAP_Leadsheet!$E$53)</f>
        <v>0</v>
      </c>
      <c r="N74" s="289">
        <f>IF(OR($C135&gt;N$7,$C135+$E135-2&lt;N$7),0,($D135-SUM($F135:M135)-SUM($F74:M74))*SAP_Leadsheet!$E$53)</f>
        <v>0</v>
      </c>
      <c r="O74" s="289">
        <f>IF(OR($C135&gt;O$7,$C135+$E135-2&lt;O$7),0,($D135-SUM($F135:N135)-SUM($F74:N74))*SAP_Leadsheet!$E$53)</f>
        <v>0</v>
      </c>
      <c r="P74" s="289">
        <f>IF(OR($C135&gt;P$7,$C135+$E135-2&lt;P$7),0,($D135-SUM($F135:O135)-SUM($F74:O74))*SAP_Leadsheet!$E$53)</f>
        <v>0</v>
      </c>
      <c r="Q74" s="289">
        <f>IF(OR($C135&gt;Q$7,$C135+$E135-2&lt;Q$7),0,($D135-SUM($F135:P135)-SUM($F74:P74))*SAP_Leadsheet!$E$53)</f>
        <v>0</v>
      </c>
      <c r="R74" s="289">
        <f>IF(OR($C135&gt;R$7,$C135+$E135-2&lt;R$7),0,($D135-SUM($F135:Q135)-SUM($F74:Q74))*SAP_Leadsheet!$E$53)</f>
        <v>0</v>
      </c>
      <c r="S74" s="289">
        <f>IF(OR($C135&gt;S$7,$C135+$E135-2&lt;S$7),0,($D135-SUM($F135:R135)-SUM($F74:R74))*SAP_Leadsheet!$E$53)</f>
        <v>0</v>
      </c>
      <c r="T74" s="289">
        <f>IF(OR($C135&gt;T$7,$C135+$E135-2&lt;T$7),0,($D135-SUM($F135:S135)-SUM($F74:S74))*SAP_Leadsheet!$E$53)</f>
        <v>0</v>
      </c>
      <c r="U74" s="289">
        <f>IF(OR($C135&gt;U$7,$C135+$E135-2&lt;U$7),0,($D135-SUM($F135:T135)-SUM($F74:T74))*SAP_Leadsheet!$E$53)</f>
        <v>0</v>
      </c>
      <c r="V74" s="289">
        <f>IF(OR($C135&gt;V$7,$C135+$E135-2&lt;V$7),0,($D135-SUM($F135:U135)-SUM($F74:U74))*SAP_Leadsheet!$E$53)</f>
        <v>0</v>
      </c>
      <c r="W74" s="289">
        <f>IF(OR($C135&gt;W$7,$C135+$E135-2&lt;W$7),0,($D135-SUM($F135:V135)-SUM($F74:V74))*SAP_Leadsheet!$E$53)</f>
        <v>0</v>
      </c>
      <c r="X74" s="289">
        <f>IF(OR($C135&gt;X$7,$C135+$E135-2&lt;X$7),0,($D135-SUM($F135:W135)-SUM($F74:W74))*SAP_Leadsheet!$E$53)</f>
        <v>0</v>
      </c>
      <c r="Y74" s="289">
        <f>IF(OR($C135&gt;Y$7,$C135+$E135-2&lt;Y$7),0,($D135-SUM($F135:X135)-SUM($F74:X74))*SAP_Leadsheet!$E$53)</f>
        <v>0</v>
      </c>
      <c r="Z74" s="289">
        <f>IF(OR($C135&gt;Z$7,$C135+$E135-2&lt;Z$7),0,($D135-SUM($F135:Y135)-SUM($F74:Y74))*SAP_Leadsheet!$E$53)</f>
        <v>0</v>
      </c>
      <c r="AA74" s="289">
        <f>IF(OR($C135&gt;AA$7,$C135+$E135-2&lt;AA$7),0,($D135-SUM($F135:Z135)-SUM($F74:Z74))*SAP_Leadsheet!$E$53)</f>
        <v>0</v>
      </c>
      <c r="AB74" s="289">
        <f>IF(OR($C135&gt;AB$7,$C135+$E135-2&lt;AB$7),0,($D135-SUM($F135:AA135)-SUM($F74:AA74))*SAP_Leadsheet!$E$53)</f>
        <v>0</v>
      </c>
      <c r="AC74" s="289">
        <f>IF(OR($C135&gt;AC$7,$C135+$E135-2&lt;AC$7),0,($D135-SUM($F135:AB135)-SUM($F74:AB74))*SAP_Leadsheet!$E$53)</f>
        <v>0</v>
      </c>
      <c r="AD74" s="289">
        <f>IF(OR($C135&gt;AD$7,$C135+$E135-2&lt;AD$7),0,($D135-SUM($F135:AC135)-SUM($F74:AC74))*SAP_Leadsheet!$E$53)</f>
        <v>0</v>
      </c>
      <c r="AE74" s="289">
        <f>IF(OR($C135&gt;AE$7,$C135+$E135-2&lt;AE$7),0,($D135-SUM($F135:AD135)-SUM($F74:AD74))*SAP_Leadsheet!$E$53)</f>
        <v>0</v>
      </c>
      <c r="AF74" s="289">
        <f>IF(OR($C135&gt;AF$7,$C135+$E135-2&lt;AF$7),0,($D135-SUM($F135:AE135)-SUM($F74:AE74))*SAP_Leadsheet!$E$53)</f>
        <v>0</v>
      </c>
      <c r="AG74" s="289">
        <f>IF(OR($C135&gt;AG$7,$C135+$E135-2&lt;AG$7),0,($D135-SUM($F135:AF135)-SUM($F74:AF74))*SAP_Leadsheet!$E$53)</f>
        <v>0</v>
      </c>
      <c r="AH74" s="289">
        <f>IF(OR($C135&gt;AH$7,$C135+$E135-2&lt;AH$7),0,($D135-SUM($F135:AG135)-SUM($F74:AG74))*SAP_Leadsheet!$E$53)</f>
        <v>0</v>
      </c>
      <c r="AI74" s="289">
        <f>IF(OR($C135&gt;AI$7,$C135+$E135-2&lt;AI$7),0,($D135-SUM($F135:AH135)-SUM($F74:AH74))*SAP_Leadsheet!$E$53)</f>
        <v>0</v>
      </c>
      <c r="AJ74" s="289">
        <f>IF(OR($C135&gt;AJ$7,$C135+$E135-2&lt;AJ$7),0,($D135-SUM($F135:AI135)-SUM($F74:AI74))*SAP_Leadsheet!$E$53)</f>
        <v>0</v>
      </c>
      <c r="AK74" s="289">
        <f>IF(OR($C135&gt;AK$7,$C135+$E135-2&lt;AK$7),0,($D135-SUM($F135:AJ135)-SUM($F74:AJ74))*SAP_Leadsheet!$E$53)</f>
        <v>0</v>
      </c>
      <c r="AL74" s="289">
        <f>IF(OR($C135&gt;AL$7,$C135+$E135-2&lt;AL$7),0,($D135-SUM($F135:AK135)-SUM($F74:AK74))*SAP_Leadsheet!$E$53)</f>
        <v>0</v>
      </c>
      <c r="AM74" s="289">
        <f>IF(OR($C135&gt;AM$7,$C135+$E135-2&lt;AM$7),0,($D135-SUM($F135:AL135)-SUM($F74:AL74))*SAP_Leadsheet!$E$53)</f>
        <v>0</v>
      </c>
      <c r="AN74" s="289">
        <f>IF(OR($C135&gt;AN$7,$C135+$E135-2&lt;AN$7),0,($D135-SUM($F135:AM135)-SUM($F74:AM74))*SAP_Leadsheet!$E$53)</f>
        <v>0</v>
      </c>
      <c r="AO74" s="289">
        <f>IF(OR($C135&gt;AO$7,$C135+$E135-2&lt;AO$7),0,($D135-SUM($F135:AN135)-SUM($F74:AN74))*SAP_Leadsheet!$E$53)</f>
        <v>0</v>
      </c>
      <c r="AP74" s="289">
        <f>IF(OR($C135&gt;AP$7,$C135+$E135-2&lt;AP$7),0,($D135-SUM($F135:AO135)-SUM($F74:AO74))*SAP_Leadsheet!$E$53)</f>
        <v>0</v>
      </c>
      <c r="AQ74" s="289">
        <f>IF(OR($C135&gt;AQ$7,$C135+$E135-2&lt;AQ$7),0,($D135-SUM($F135:AP135)-SUM($F74:AP74))*SAP_Leadsheet!$E$53)</f>
        <v>0</v>
      </c>
      <c r="AR74" s="289">
        <f ca="1">IF(OR($C135&gt;AR$7,$C135+$E135-2&lt;AR$7),0,($D135-SUM($F135:AQ135)-SUM($F74:AQ74))*SAP_Leadsheet!$E$53)</f>
        <v>0</v>
      </c>
      <c r="AS74" s="289">
        <f ca="1">IF(OR($C135&gt;AS$7,$C135+$E135-2&lt;AS$7),0,($D135-SUM($F135:AR135)-SUM($F74:AR74))*SAP_Leadsheet!$E$53)</f>
        <v>0</v>
      </c>
      <c r="AT74" s="289">
        <f>IF(OR($C135&gt;AT$7,$C135+$E135-2&lt;AT$7),0,($D135-SUM($F135:AS135)-SUM($F74:AS74))*SAP_Leadsheet!$E$53)</f>
        <v>0</v>
      </c>
      <c r="AU74" s="289">
        <f>IF(OR($C135&gt;AU$7,$C135+$E135-2&lt;AU$7),0,($D135-SUM($F135:AT135)-SUM($F74:AT74))*SAP_Leadsheet!$E$53)</f>
        <v>0</v>
      </c>
      <c r="AV74" s="289">
        <f>IF(OR($C135&gt;AV$7,$C135+$E135-2&lt;AV$7),0,($D135-SUM($F135:AU135)-SUM($F74:AU74))*SAP_Leadsheet!$E$53)</f>
        <v>0</v>
      </c>
      <c r="AW74" s="289">
        <f>IF(OR($C135&gt;AW$7,$C135+$E135-2&lt;AW$7),0,($D135-SUM($F135:AV135)-SUM($F74:AV74))*SAP_Leadsheet!$E$53)</f>
        <v>0</v>
      </c>
      <c r="AX74" s="289">
        <f>IF(OR($C135&gt;AX$7,$C135+$E135-2&lt;AX$7),0,($D135-SUM($F135:AW135)-SUM($F74:AW74))*SAP_Leadsheet!$E$53)</f>
        <v>0</v>
      </c>
      <c r="AY74" s="289">
        <f>IF(OR($C135&gt;AY$7,$C135+$E135-2&lt;AY$7),0,($D135-SUM($F135:AX135)-SUM($F74:AX74))*SAP_Leadsheet!$E$53)</f>
        <v>0</v>
      </c>
      <c r="AZ74" s="289">
        <f>IF(OR($C135&gt;AZ$7,$C135+$E135-2&lt;AZ$7),0,($D135-SUM($F135:AY135)-SUM($F74:AY74))*SAP_Leadsheet!$E$53)</f>
        <v>0</v>
      </c>
      <c r="BA74" s="289">
        <f>IF(OR($C135&gt;BA$7,$C135+$E135-2&lt;BA$7),0,($D135-SUM($F135:AZ135)-SUM($F74:AZ74))*SAP_Leadsheet!$E$53)</f>
        <v>0</v>
      </c>
      <c r="BB74" s="289">
        <f>IF(OR($C135&gt;BB$7,$C135+$E135-2&lt;BB$7),0,($D135-SUM($F135:BA135)-SUM($F74:BA74))*SAP_Leadsheet!$E$53)</f>
        <v>0</v>
      </c>
      <c r="BC74" s="289">
        <f>IF(OR($C135&gt;BC$7,$C135+$E135-2&lt;BC$7),0,($D135-SUM($F135:BB135)-SUM($F74:BB74))*SAP_Leadsheet!$E$53)</f>
        <v>0</v>
      </c>
      <c r="BD74" s="289">
        <f>IF(OR($C135&gt;BD$7,$C135+$E135-2&lt;BD$7),0,($D135-SUM($F135:BC135)-SUM($F74:BC74))*SAP_Leadsheet!$E$53)</f>
        <v>0</v>
      </c>
      <c r="BE74" s="289">
        <f>IF(OR($C135&gt;BE$7,$C135+$E135-2&lt;BE$7),0,($D135-SUM($F135:BD135)-SUM($F74:BD74))*SAP_Leadsheet!$E$53)</f>
        <v>0</v>
      </c>
      <c r="BF74" s="289">
        <f>IF(OR($C135&gt;BF$7,$C135+$E135-2&lt;BF$7),0,($D135-SUM($F135:BE135)-SUM($F74:BE74))*SAP_Leadsheet!$E$53)</f>
        <v>0</v>
      </c>
      <c r="BG74" s="289">
        <f>IF(OR($C135&gt;BG$7,$C135+$E135-2&lt;BG$7),0,($D135-SUM($F135:BF135)-SUM($F74:BF74))*SAP_Leadsheet!$E$53)</f>
        <v>0</v>
      </c>
      <c r="BH74" s="289">
        <f>IF(OR($C135&gt;BH$7,$C135+$E135-2&lt;BH$7),0,($D135-SUM($F135:BG135)-SUM($F74:BG74))*SAP_Leadsheet!$E$53)</f>
        <v>0</v>
      </c>
      <c r="BI74" s="289">
        <f>IF(OR($C135&gt;BI$7,$C135+$E135-2&lt;BI$7),0,($D135-SUM($F135:BH135)-SUM($F74:BH74))*SAP_Leadsheet!$E$53)</f>
        <v>0</v>
      </c>
      <c r="BJ74" s="289">
        <f>IF(OR($C135&gt;BJ$7,$C135+$E135-2&lt;BJ$7),0,($D135-SUM($F135:BI135)-SUM($F74:BI74))*SAP_Leadsheet!$E$53)</f>
        <v>0</v>
      </c>
      <c r="BK74" s="289">
        <f>IF(OR($C135&gt;BK$7,$C135+$E135-2&lt;BK$7),0,($D135-SUM($F135:BJ135)-SUM($F74:BJ74))*SAP_Leadsheet!$E$53)</f>
        <v>0</v>
      </c>
      <c r="BL74" s="289">
        <f>IF(OR($C135&gt;BL$7,$C135+$E135-2&lt;BL$7),0,($D135-SUM($F135:BK135)-SUM($F74:BK74))*SAP_Leadsheet!$E$53)</f>
        <v>0</v>
      </c>
      <c r="BM74" s="289">
        <f>IF(OR($C135&gt;BM$7,$C135+$E135-2&lt;BM$7),0,($D135-SUM($F135:BL135)-SUM($F74:BL74))*SAP_Leadsheet!$E$53)</f>
        <v>0</v>
      </c>
      <c r="BN74" s="289">
        <f>IF(OR($C135&gt;BN$7,$C135+$E135-2&lt;BN$7),0,($D135-SUM($F135:BM135)-SUM($F74:BM74))*SAP_Leadsheet!$E$53)</f>
        <v>0</v>
      </c>
      <c r="BO74" s="198"/>
      <c r="BP74" s="198"/>
      <c r="BQ74" s="198"/>
      <c r="BR74" s="198"/>
      <c r="BS74" s="198"/>
      <c r="BT74" s="198"/>
      <c r="BU74" s="198"/>
      <c r="BV74" s="198"/>
      <c r="BW74" s="198"/>
      <c r="BX74" s="198"/>
      <c r="BY74" s="198"/>
      <c r="BZ74" s="198"/>
      <c r="CA74" s="198"/>
      <c r="CB74" s="198"/>
      <c r="CC74" s="198"/>
      <c r="CD74" s="198"/>
      <c r="CE74" s="198"/>
      <c r="CF74" s="198"/>
      <c r="CG74" s="198"/>
      <c r="CH74" s="198"/>
      <c r="CI74" s="198"/>
      <c r="CJ74" s="198"/>
      <c r="CK74" s="198"/>
      <c r="CL74" s="198"/>
    </row>
    <row r="75" spans="1:90" hidden="1" outlineLevel="1" x14ac:dyDescent="0.15">
      <c r="A75" s="89"/>
      <c r="B75" s="23"/>
      <c r="C75" s="26">
        <v>39</v>
      </c>
      <c r="D75" s="300"/>
      <c r="G75" s="289">
        <f>IF(OR($C136&gt;G$7,$C136+$E136-2&lt;G$7),0,($D136-SUM($F136:F136)-SUM($F75:F75))*SAP_Leadsheet!$E$53)</f>
        <v>0</v>
      </c>
      <c r="H75" s="289">
        <f>IF(OR($C136&gt;H$7,$C136+$E136-2&lt;H$7),0,($D136-SUM($F136:G136)-SUM($F75:G75))*SAP_Leadsheet!$E$53)</f>
        <v>0</v>
      </c>
      <c r="I75" s="289">
        <f>IF(OR($C136&gt;I$7,$C136+$E136-2&lt;I$7),0,($D136-SUM($F136:H136)-SUM($F75:H75))*SAP_Leadsheet!$E$53)</f>
        <v>0</v>
      </c>
      <c r="J75" s="289">
        <f>IF(OR($C136&gt;J$7,$C136+$E136-2&lt;J$7),0,($D136-SUM($F136:I136)-SUM($F75:I75))*SAP_Leadsheet!$E$53)</f>
        <v>0</v>
      </c>
      <c r="K75" s="289">
        <f>IF(OR($C136&gt;K$7,$C136+$E136-2&lt;K$7),0,($D136-SUM($F136:J136)-SUM($F75:J75))*SAP_Leadsheet!$E$53)</f>
        <v>0</v>
      </c>
      <c r="L75" s="289">
        <f>IF(OR($C136&gt;L$7,$C136+$E136-2&lt;L$7),0,($D136-SUM($F136:K136)-SUM($F75:K75))*SAP_Leadsheet!$E$53)</f>
        <v>0</v>
      </c>
      <c r="M75" s="289">
        <f>IF(OR($C136&gt;M$7,$C136+$E136-2&lt;M$7),0,($D136-SUM($F136:L136)-SUM($F75:L75))*SAP_Leadsheet!$E$53)</f>
        <v>0</v>
      </c>
      <c r="N75" s="289">
        <f>IF(OR($C136&gt;N$7,$C136+$E136-2&lt;N$7),0,($D136-SUM($F136:M136)-SUM($F75:M75))*SAP_Leadsheet!$E$53)</f>
        <v>0</v>
      </c>
      <c r="O75" s="289">
        <f>IF(OR($C136&gt;O$7,$C136+$E136-2&lt;O$7),0,($D136-SUM($F136:N136)-SUM($F75:N75))*SAP_Leadsheet!$E$53)</f>
        <v>0</v>
      </c>
      <c r="P75" s="289">
        <f>IF(OR($C136&gt;P$7,$C136+$E136-2&lt;P$7),0,($D136-SUM($F136:O136)-SUM($F75:O75))*SAP_Leadsheet!$E$53)</f>
        <v>0</v>
      </c>
      <c r="Q75" s="289">
        <f>IF(OR($C136&gt;Q$7,$C136+$E136-2&lt;Q$7),0,($D136-SUM($F136:P136)-SUM($F75:P75))*SAP_Leadsheet!$E$53)</f>
        <v>0</v>
      </c>
      <c r="R75" s="289">
        <f>IF(OR($C136&gt;R$7,$C136+$E136-2&lt;R$7),0,($D136-SUM($F136:Q136)-SUM($F75:Q75))*SAP_Leadsheet!$E$53)</f>
        <v>0</v>
      </c>
      <c r="S75" s="289">
        <f>IF(OR($C136&gt;S$7,$C136+$E136-2&lt;S$7),0,($D136-SUM($F136:R136)-SUM($F75:R75))*SAP_Leadsheet!$E$53)</f>
        <v>0</v>
      </c>
      <c r="T75" s="289">
        <f>IF(OR($C136&gt;T$7,$C136+$E136-2&lt;T$7),0,($D136-SUM($F136:S136)-SUM($F75:S75))*SAP_Leadsheet!$E$53)</f>
        <v>0</v>
      </c>
      <c r="U75" s="289">
        <f>IF(OR($C136&gt;U$7,$C136+$E136-2&lt;U$7),0,($D136-SUM($F136:T136)-SUM($F75:T75))*SAP_Leadsheet!$E$53)</f>
        <v>0</v>
      </c>
      <c r="V75" s="289">
        <f>IF(OR($C136&gt;V$7,$C136+$E136-2&lt;V$7),0,($D136-SUM($F136:U136)-SUM($F75:U75))*SAP_Leadsheet!$E$53)</f>
        <v>0</v>
      </c>
      <c r="W75" s="289">
        <f>IF(OR($C136&gt;W$7,$C136+$E136-2&lt;W$7),0,($D136-SUM($F136:V136)-SUM($F75:V75))*SAP_Leadsheet!$E$53)</f>
        <v>0</v>
      </c>
      <c r="X75" s="289">
        <f>IF(OR($C136&gt;X$7,$C136+$E136-2&lt;X$7),0,($D136-SUM($F136:W136)-SUM($F75:W75))*SAP_Leadsheet!$E$53)</f>
        <v>0</v>
      </c>
      <c r="Y75" s="289">
        <f>IF(OR($C136&gt;Y$7,$C136+$E136-2&lt;Y$7),0,($D136-SUM($F136:X136)-SUM($F75:X75))*SAP_Leadsheet!$E$53)</f>
        <v>0</v>
      </c>
      <c r="Z75" s="289">
        <f>IF(OR($C136&gt;Z$7,$C136+$E136-2&lt;Z$7),0,($D136-SUM($F136:Y136)-SUM($F75:Y75))*SAP_Leadsheet!$E$53)</f>
        <v>0</v>
      </c>
      <c r="AA75" s="289">
        <f>IF(OR($C136&gt;AA$7,$C136+$E136-2&lt;AA$7),0,($D136-SUM($F136:Z136)-SUM($F75:Z75))*SAP_Leadsheet!$E$53)</f>
        <v>0</v>
      </c>
      <c r="AB75" s="289">
        <f>IF(OR($C136&gt;AB$7,$C136+$E136-2&lt;AB$7),0,($D136-SUM($F136:AA136)-SUM($F75:AA75))*SAP_Leadsheet!$E$53)</f>
        <v>0</v>
      </c>
      <c r="AC75" s="289">
        <f>IF(OR($C136&gt;AC$7,$C136+$E136-2&lt;AC$7),0,($D136-SUM($F136:AB136)-SUM($F75:AB75))*SAP_Leadsheet!$E$53)</f>
        <v>0</v>
      </c>
      <c r="AD75" s="289">
        <f>IF(OR($C136&gt;AD$7,$C136+$E136-2&lt;AD$7),0,($D136-SUM($F136:AC136)-SUM($F75:AC75))*SAP_Leadsheet!$E$53)</f>
        <v>0</v>
      </c>
      <c r="AE75" s="289">
        <f>IF(OR($C136&gt;AE$7,$C136+$E136-2&lt;AE$7),0,($D136-SUM($F136:AD136)-SUM($F75:AD75))*SAP_Leadsheet!$E$53)</f>
        <v>0</v>
      </c>
      <c r="AF75" s="289">
        <f>IF(OR($C136&gt;AF$7,$C136+$E136-2&lt;AF$7),0,($D136-SUM($F136:AE136)-SUM($F75:AE75))*SAP_Leadsheet!$E$53)</f>
        <v>0</v>
      </c>
      <c r="AG75" s="289">
        <f>IF(OR($C136&gt;AG$7,$C136+$E136-2&lt;AG$7),0,($D136-SUM($F136:AF136)-SUM($F75:AF75))*SAP_Leadsheet!$E$53)</f>
        <v>0</v>
      </c>
      <c r="AH75" s="289">
        <f>IF(OR($C136&gt;AH$7,$C136+$E136-2&lt;AH$7),0,($D136-SUM($F136:AG136)-SUM($F75:AG75))*SAP_Leadsheet!$E$53)</f>
        <v>0</v>
      </c>
      <c r="AI75" s="289">
        <f>IF(OR($C136&gt;AI$7,$C136+$E136-2&lt;AI$7),0,($D136-SUM($F136:AH136)-SUM($F75:AH75))*SAP_Leadsheet!$E$53)</f>
        <v>0</v>
      </c>
      <c r="AJ75" s="289">
        <f>IF(OR($C136&gt;AJ$7,$C136+$E136-2&lt;AJ$7),0,($D136-SUM($F136:AI136)-SUM($F75:AI75))*SAP_Leadsheet!$E$53)</f>
        <v>0</v>
      </c>
      <c r="AK75" s="289">
        <f>IF(OR($C136&gt;AK$7,$C136+$E136-2&lt;AK$7),0,($D136-SUM($F136:AJ136)-SUM($F75:AJ75))*SAP_Leadsheet!$E$53)</f>
        <v>0</v>
      </c>
      <c r="AL75" s="289">
        <f>IF(OR($C136&gt;AL$7,$C136+$E136-2&lt;AL$7),0,($D136-SUM($F136:AK136)-SUM($F75:AK75))*SAP_Leadsheet!$E$53)</f>
        <v>0</v>
      </c>
      <c r="AM75" s="289">
        <f>IF(OR($C136&gt;AM$7,$C136+$E136-2&lt;AM$7),0,($D136-SUM($F136:AL136)-SUM($F75:AL75))*SAP_Leadsheet!$E$53)</f>
        <v>0</v>
      </c>
      <c r="AN75" s="289">
        <f>IF(OR($C136&gt;AN$7,$C136+$E136-2&lt;AN$7),0,($D136-SUM($F136:AM136)-SUM($F75:AM75))*SAP_Leadsheet!$E$53)</f>
        <v>0</v>
      </c>
      <c r="AO75" s="289">
        <f>IF(OR($C136&gt;AO$7,$C136+$E136-2&lt;AO$7),0,($D136-SUM($F136:AN136)-SUM($F75:AN75))*SAP_Leadsheet!$E$53)</f>
        <v>0</v>
      </c>
      <c r="AP75" s="289">
        <f>IF(OR($C136&gt;AP$7,$C136+$E136-2&lt;AP$7),0,($D136-SUM($F136:AO136)-SUM($F75:AO75))*SAP_Leadsheet!$E$53)</f>
        <v>0</v>
      </c>
      <c r="AQ75" s="289">
        <f>IF(OR($C136&gt;AQ$7,$C136+$E136-2&lt;AQ$7),0,($D136-SUM($F136:AP136)-SUM($F75:AP75))*SAP_Leadsheet!$E$53)</f>
        <v>0</v>
      </c>
      <c r="AR75" s="289">
        <f>IF(OR($C136&gt;AR$7,$C136+$E136-2&lt;AR$7),0,($D136-SUM($F136:AQ136)-SUM($F75:AQ75))*SAP_Leadsheet!$E$53)</f>
        <v>0</v>
      </c>
      <c r="AS75" s="289">
        <f ca="1">IF(OR($C136&gt;AS$7,$C136+$E136-2&lt;AS$7),0,($D136-SUM($F136:AR136)-SUM($F75:AR75))*SAP_Leadsheet!$E$53)</f>
        <v>0</v>
      </c>
      <c r="AT75" s="289">
        <f ca="1">IF(OR($C136&gt;AT$7,$C136+$E136-2&lt;AT$7),0,($D136-SUM($F136:AS136)-SUM($F75:AS75))*SAP_Leadsheet!$E$53)</f>
        <v>0</v>
      </c>
      <c r="AU75" s="289">
        <f>IF(OR($C136&gt;AU$7,$C136+$E136-2&lt;AU$7),0,($D136-SUM($F136:AT136)-SUM($F75:AT75))*SAP_Leadsheet!$E$53)</f>
        <v>0</v>
      </c>
      <c r="AV75" s="289">
        <f>IF(OR($C136&gt;AV$7,$C136+$E136-2&lt;AV$7),0,($D136-SUM($F136:AU136)-SUM($F75:AU75))*SAP_Leadsheet!$E$53)</f>
        <v>0</v>
      </c>
      <c r="AW75" s="289">
        <f>IF(OR($C136&gt;AW$7,$C136+$E136-2&lt;AW$7),0,($D136-SUM($F136:AV136)-SUM($F75:AV75))*SAP_Leadsheet!$E$53)</f>
        <v>0</v>
      </c>
      <c r="AX75" s="289">
        <f>IF(OR($C136&gt;AX$7,$C136+$E136-2&lt;AX$7),0,($D136-SUM($F136:AW136)-SUM($F75:AW75))*SAP_Leadsheet!$E$53)</f>
        <v>0</v>
      </c>
      <c r="AY75" s="289">
        <f>IF(OR($C136&gt;AY$7,$C136+$E136-2&lt;AY$7),0,($D136-SUM($F136:AX136)-SUM($F75:AX75))*SAP_Leadsheet!$E$53)</f>
        <v>0</v>
      </c>
      <c r="AZ75" s="289">
        <f>IF(OR($C136&gt;AZ$7,$C136+$E136-2&lt;AZ$7),0,($D136-SUM($F136:AY136)-SUM($F75:AY75))*SAP_Leadsheet!$E$53)</f>
        <v>0</v>
      </c>
      <c r="BA75" s="289">
        <f>IF(OR($C136&gt;BA$7,$C136+$E136-2&lt;BA$7),0,($D136-SUM($F136:AZ136)-SUM($F75:AZ75))*SAP_Leadsheet!$E$53)</f>
        <v>0</v>
      </c>
      <c r="BB75" s="289">
        <f>IF(OR($C136&gt;BB$7,$C136+$E136-2&lt;BB$7),0,($D136-SUM($F136:BA136)-SUM($F75:BA75))*SAP_Leadsheet!$E$53)</f>
        <v>0</v>
      </c>
      <c r="BC75" s="289">
        <f>IF(OR($C136&gt;BC$7,$C136+$E136-2&lt;BC$7),0,($D136-SUM($F136:BB136)-SUM($F75:BB75))*SAP_Leadsheet!$E$53)</f>
        <v>0</v>
      </c>
      <c r="BD75" s="289">
        <f>IF(OR($C136&gt;BD$7,$C136+$E136-2&lt;BD$7),0,($D136-SUM($F136:BC136)-SUM($F75:BC75))*SAP_Leadsheet!$E$53)</f>
        <v>0</v>
      </c>
      <c r="BE75" s="289">
        <f>IF(OR($C136&gt;BE$7,$C136+$E136-2&lt;BE$7),0,($D136-SUM($F136:BD136)-SUM($F75:BD75))*SAP_Leadsheet!$E$53)</f>
        <v>0</v>
      </c>
      <c r="BF75" s="289">
        <f>IF(OR($C136&gt;BF$7,$C136+$E136-2&lt;BF$7),0,($D136-SUM($F136:BE136)-SUM($F75:BE75))*SAP_Leadsheet!$E$53)</f>
        <v>0</v>
      </c>
      <c r="BG75" s="289">
        <f>IF(OR($C136&gt;BG$7,$C136+$E136-2&lt;BG$7),0,($D136-SUM($F136:BF136)-SUM($F75:BF75))*SAP_Leadsheet!$E$53)</f>
        <v>0</v>
      </c>
      <c r="BH75" s="289">
        <f>IF(OR($C136&gt;BH$7,$C136+$E136-2&lt;BH$7),0,($D136-SUM($F136:BG136)-SUM($F75:BG75))*SAP_Leadsheet!$E$53)</f>
        <v>0</v>
      </c>
      <c r="BI75" s="289">
        <f>IF(OR($C136&gt;BI$7,$C136+$E136-2&lt;BI$7),0,($D136-SUM($F136:BH136)-SUM($F75:BH75))*SAP_Leadsheet!$E$53)</f>
        <v>0</v>
      </c>
      <c r="BJ75" s="289">
        <f>IF(OR($C136&gt;BJ$7,$C136+$E136-2&lt;BJ$7),0,($D136-SUM($F136:BI136)-SUM($F75:BI75))*SAP_Leadsheet!$E$53)</f>
        <v>0</v>
      </c>
      <c r="BK75" s="289">
        <f>IF(OR($C136&gt;BK$7,$C136+$E136-2&lt;BK$7),0,($D136-SUM($F136:BJ136)-SUM($F75:BJ75))*SAP_Leadsheet!$E$53)</f>
        <v>0</v>
      </c>
      <c r="BL75" s="289">
        <f>IF(OR($C136&gt;BL$7,$C136+$E136-2&lt;BL$7),0,($D136-SUM($F136:BK136)-SUM($F75:BK75))*SAP_Leadsheet!$E$53)</f>
        <v>0</v>
      </c>
      <c r="BM75" s="289">
        <f>IF(OR($C136&gt;BM$7,$C136+$E136-2&lt;BM$7),0,($D136-SUM($F136:BL136)-SUM($F75:BL75))*SAP_Leadsheet!$E$53)</f>
        <v>0</v>
      </c>
      <c r="BN75" s="289">
        <f>IF(OR($C136&gt;BN$7,$C136+$E136-2&lt;BN$7),0,($D136-SUM($F136:BM136)-SUM($F75:BM75))*SAP_Leadsheet!$E$53)</f>
        <v>0</v>
      </c>
      <c r="BO75" s="198"/>
      <c r="BP75" s="198"/>
      <c r="BQ75" s="198"/>
      <c r="BR75" s="198"/>
      <c r="BS75" s="198"/>
      <c r="BT75" s="198"/>
      <c r="BU75" s="198"/>
      <c r="BV75" s="198"/>
      <c r="BW75" s="198"/>
      <c r="BX75" s="198"/>
      <c r="BY75" s="198"/>
      <c r="BZ75" s="198"/>
      <c r="CA75" s="198"/>
      <c r="CB75" s="198"/>
      <c r="CC75" s="198"/>
      <c r="CD75" s="198"/>
      <c r="CE75" s="198"/>
      <c r="CF75" s="198"/>
      <c r="CG75" s="198"/>
      <c r="CH75" s="198"/>
      <c r="CI75" s="198"/>
      <c r="CJ75" s="198"/>
      <c r="CK75" s="198"/>
      <c r="CL75" s="198"/>
    </row>
    <row r="76" spans="1:90" hidden="1" outlineLevel="1" x14ac:dyDescent="0.15">
      <c r="A76" s="89"/>
      <c r="B76" s="23"/>
      <c r="C76" s="26">
        <v>40</v>
      </c>
      <c r="D76" s="300"/>
      <c r="G76" s="289">
        <f>IF(OR($C137&gt;G$7,$C137+$E137-2&lt;G$7),0,($D137-SUM($F137:F137)-SUM($F76:F76))*SAP_Leadsheet!$E$53)</f>
        <v>0</v>
      </c>
      <c r="H76" s="289">
        <f>IF(OR($C137&gt;H$7,$C137+$E137-2&lt;H$7),0,($D137-SUM($F137:G137)-SUM($F76:G76))*SAP_Leadsheet!$E$53)</f>
        <v>0</v>
      </c>
      <c r="I76" s="289">
        <f>IF(OR($C137&gt;I$7,$C137+$E137-2&lt;I$7),0,($D137-SUM($F137:H137)-SUM($F76:H76))*SAP_Leadsheet!$E$53)</f>
        <v>0</v>
      </c>
      <c r="J76" s="289">
        <f>IF(OR($C137&gt;J$7,$C137+$E137-2&lt;J$7),0,($D137-SUM($F137:I137)-SUM($F76:I76))*SAP_Leadsheet!$E$53)</f>
        <v>0</v>
      </c>
      <c r="K76" s="289">
        <f>IF(OR($C137&gt;K$7,$C137+$E137-2&lt;K$7),0,($D137-SUM($F137:J137)-SUM($F76:J76))*SAP_Leadsheet!$E$53)</f>
        <v>0</v>
      </c>
      <c r="L76" s="289">
        <f>IF(OR($C137&gt;L$7,$C137+$E137-2&lt;L$7),0,($D137-SUM($F137:K137)-SUM($F76:K76))*SAP_Leadsheet!$E$53)</f>
        <v>0</v>
      </c>
      <c r="M76" s="289">
        <f>IF(OR($C137&gt;M$7,$C137+$E137-2&lt;M$7),0,($D137-SUM($F137:L137)-SUM($F76:L76))*SAP_Leadsheet!$E$53)</f>
        <v>0</v>
      </c>
      <c r="N76" s="289">
        <f>IF(OR($C137&gt;N$7,$C137+$E137-2&lt;N$7),0,($D137-SUM($F137:M137)-SUM($F76:M76))*SAP_Leadsheet!$E$53)</f>
        <v>0</v>
      </c>
      <c r="O76" s="289">
        <f>IF(OR($C137&gt;O$7,$C137+$E137-2&lt;O$7),0,($D137-SUM($F137:N137)-SUM($F76:N76))*SAP_Leadsheet!$E$53)</f>
        <v>0</v>
      </c>
      <c r="P76" s="289">
        <f>IF(OR($C137&gt;P$7,$C137+$E137-2&lt;P$7),0,($D137-SUM($F137:O137)-SUM($F76:O76))*SAP_Leadsheet!$E$53)</f>
        <v>0</v>
      </c>
      <c r="Q76" s="289">
        <f>IF(OR($C137&gt;Q$7,$C137+$E137-2&lt;Q$7),0,($D137-SUM($F137:P137)-SUM($F76:P76))*SAP_Leadsheet!$E$53)</f>
        <v>0</v>
      </c>
      <c r="R76" s="289">
        <f>IF(OR($C137&gt;R$7,$C137+$E137-2&lt;R$7),0,($D137-SUM($F137:Q137)-SUM($F76:Q76))*SAP_Leadsheet!$E$53)</f>
        <v>0</v>
      </c>
      <c r="S76" s="289">
        <f>IF(OR($C137&gt;S$7,$C137+$E137-2&lt;S$7),0,($D137-SUM($F137:R137)-SUM($F76:R76))*SAP_Leadsheet!$E$53)</f>
        <v>0</v>
      </c>
      <c r="T76" s="289">
        <f>IF(OR($C137&gt;T$7,$C137+$E137-2&lt;T$7),0,($D137-SUM($F137:S137)-SUM($F76:S76))*SAP_Leadsheet!$E$53)</f>
        <v>0</v>
      </c>
      <c r="U76" s="289">
        <f>IF(OR($C137&gt;U$7,$C137+$E137-2&lt;U$7),0,($D137-SUM($F137:T137)-SUM($F76:T76))*SAP_Leadsheet!$E$53)</f>
        <v>0</v>
      </c>
      <c r="V76" s="289">
        <f>IF(OR($C137&gt;V$7,$C137+$E137-2&lt;V$7),0,($D137-SUM($F137:U137)-SUM($F76:U76))*SAP_Leadsheet!$E$53)</f>
        <v>0</v>
      </c>
      <c r="W76" s="289">
        <f>IF(OR($C137&gt;W$7,$C137+$E137-2&lt;W$7),0,($D137-SUM($F137:V137)-SUM($F76:V76))*SAP_Leadsheet!$E$53)</f>
        <v>0</v>
      </c>
      <c r="X76" s="289">
        <f>IF(OR($C137&gt;X$7,$C137+$E137-2&lt;X$7),0,($D137-SUM($F137:W137)-SUM($F76:W76))*SAP_Leadsheet!$E$53)</f>
        <v>0</v>
      </c>
      <c r="Y76" s="289">
        <f>IF(OR($C137&gt;Y$7,$C137+$E137-2&lt;Y$7),0,($D137-SUM($F137:X137)-SUM($F76:X76))*SAP_Leadsheet!$E$53)</f>
        <v>0</v>
      </c>
      <c r="Z76" s="289">
        <f>IF(OR($C137&gt;Z$7,$C137+$E137-2&lt;Z$7),0,($D137-SUM($F137:Y137)-SUM($F76:Y76))*SAP_Leadsheet!$E$53)</f>
        <v>0</v>
      </c>
      <c r="AA76" s="289">
        <f>IF(OR($C137&gt;AA$7,$C137+$E137-2&lt;AA$7),0,($D137-SUM($F137:Z137)-SUM($F76:Z76))*SAP_Leadsheet!$E$53)</f>
        <v>0</v>
      </c>
      <c r="AB76" s="289">
        <f>IF(OR($C137&gt;AB$7,$C137+$E137-2&lt;AB$7),0,($D137-SUM($F137:AA137)-SUM($F76:AA76))*SAP_Leadsheet!$E$53)</f>
        <v>0</v>
      </c>
      <c r="AC76" s="289">
        <f>IF(OR($C137&gt;AC$7,$C137+$E137-2&lt;AC$7),0,($D137-SUM($F137:AB137)-SUM($F76:AB76))*SAP_Leadsheet!$E$53)</f>
        <v>0</v>
      </c>
      <c r="AD76" s="289">
        <f>IF(OR($C137&gt;AD$7,$C137+$E137-2&lt;AD$7),0,($D137-SUM($F137:AC137)-SUM($F76:AC76))*SAP_Leadsheet!$E$53)</f>
        <v>0</v>
      </c>
      <c r="AE76" s="289">
        <f>IF(OR($C137&gt;AE$7,$C137+$E137-2&lt;AE$7),0,($D137-SUM($F137:AD137)-SUM($F76:AD76))*SAP_Leadsheet!$E$53)</f>
        <v>0</v>
      </c>
      <c r="AF76" s="289">
        <f>IF(OR($C137&gt;AF$7,$C137+$E137-2&lt;AF$7),0,($D137-SUM($F137:AE137)-SUM($F76:AE76))*SAP_Leadsheet!$E$53)</f>
        <v>0</v>
      </c>
      <c r="AG76" s="289">
        <f>IF(OR($C137&gt;AG$7,$C137+$E137-2&lt;AG$7),0,($D137-SUM($F137:AF137)-SUM($F76:AF76))*SAP_Leadsheet!$E$53)</f>
        <v>0</v>
      </c>
      <c r="AH76" s="289">
        <f>IF(OR($C137&gt;AH$7,$C137+$E137-2&lt;AH$7),0,($D137-SUM($F137:AG137)-SUM($F76:AG76))*SAP_Leadsheet!$E$53)</f>
        <v>0</v>
      </c>
      <c r="AI76" s="289">
        <f>IF(OR($C137&gt;AI$7,$C137+$E137-2&lt;AI$7),0,($D137-SUM($F137:AH137)-SUM($F76:AH76))*SAP_Leadsheet!$E$53)</f>
        <v>0</v>
      </c>
      <c r="AJ76" s="289">
        <f>IF(OR($C137&gt;AJ$7,$C137+$E137-2&lt;AJ$7),0,($D137-SUM($F137:AI137)-SUM($F76:AI76))*SAP_Leadsheet!$E$53)</f>
        <v>0</v>
      </c>
      <c r="AK76" s="289">
        <f>IF(OR($C137&gt;AK$7,$C137+$E137-2&lt;AK$7),0,($D137-SUM($F137:AJ137)-SUM($F76:AJ76))*SAP_Leadsheet!$E$53)</f>
        <v>0</v>
      </c>
      <c r="AL76" s="289">
        <f>IF(OR($C137&gt;AL$7,$C137+$E137-2&lt;AL$7),0,($D137-SUM($F137:AK137)-SUM($F76:AK76))*SAP_Leadsheet!$E$53)</f>
        <v>0</v>
      </c>
      <c r="AM76" s="289">
        <f>IF(OR($C137&gt;AM$7,$C137+$E137-2&lt;AM$7),0,($D137-SUM($F137:AL137)-SUM($F76:AL76))*SAP_Leadsheet!$E$53)</f>
        <v>0</v>
      </c>
      <c r="AN76" s="289">
        <f>IF(OR($C137&gt;AN$7,$C137+$E137-2&lt;AN$7),0,($D137-SUM($F137:AM137)-SUM($F76:AM76))*SAP_Leadsheet!$E$53)</f>
        <v>0</v>
      </c>
      <c r="AO76" s="289">
        <f>IF(OR($C137&gt;AO$7,$C137+$E137-2&lt;AO$7),0,($D137-SUM($F137:AN137)-SUM($F76:AN76))*SAP_Leadsheet!$E$53)</f>
        <v>0</v>
      </c>
      <c r="AP76" s="289">
        <f>IF(OR($C137&gt;AP$7,$C137+$E137-2&lt;AP$7),0,($D137-SUM($F137:AO137)-SUM($F76:AO76))*SAP_Leadsheet!$E$53)</f>
        <v>0</v>
      </c>
      <c r="AQ76" s="289">
        <f>IF(OR($C137&gt;AQ$7,$C137+$E137-2&lt;AQ$7),0,($D137-SUM($F137:AP137)-SUM($F76:AP76))*SAP_Leadsheet!$E$53)</f>
        <v>0</v>
      </c>
      <c r="AR76" s="289">
        <f>IF(OR($C137&gt;AR$7,$C137+$E137-2&lt;AR$7),0,($D137-SUM($F137:AQ137)-SUM($F76:AQ76))*SAP_Leadsheet!$E$53)</f>
        <v>0</v>
      </c>
      <c r="AS76" s="289">
        <f>IF(OR($C137&gt;AS$7,$C137+$E137-2&lt;AS$7),0,($D137-SUM($F137:AR137)-SUM($F76:AR76))*SAP_Leadsheet!$E$53)</f>
        <v>0</v>
      </c>
      <c r="AT76" s="289">
        <f ca="1">IF(OR($C137&gt;AT$7,$C137+$E137-2&lt;AT$7),0,($D137-SUM($F137:AS137)-SUM($F76:AS76))*SAP_Leadsheet!$E$53)</f>
        <v>0</v>
      </c>
      <c r="AU76" s="289">
        <f ca="1">IF(OR($C137&gt;AU$7,$C137+$E137-2&lt;AU$7),0,($D137-SUM($F137:AT137)-SUM($F76:AT76))*SAP_Leadsheet!$E$53)</f>
        <v>0</v>
      </c>
      <c r="AV76" s="289">
        <f>IF(OR($C137&gt;AV$7,$C137+$E137-2&lt;AV$7),0,($D137-SUM($F137:AU137)-SUM($F76:AU76))*SAP_Leadsheet!$E$53)</f>
        <v>0</v>
      </c>
      <c r="AW76" s="289">
        <f>IF(OR($C137&gt;AW$7,$C137+$E137-2&lt;AW$7),0,($D137-SUM($F137:AV137)-SUM($F76:AV76))*SAP_Leadsheet!$E$53)</f>
        <v>0</v>
      </c>
      <c r="AX76" s="289">
        <f>IF(OR($C137&gt;AX$7,$C137+$E137-2&lt;AX$7),0,($D137-SUM($F137:AW137)-SUM($F76:AW76))*SAP_Leadsheet!$E$53)</f>
        <v>0</v>
      </c>
      <c r="AY76" s="289">
        <f>IF(OR($C137&gt;AY$7,$C137+$E137-2&lt;AY$7),0,($D137-SUM($F137:AX137)-SUM($F76:AX76))*SAP_Leadsheet!$E$53)</f>
        <v>0</v>
      </c>
      <c r="AZ76" s="289">
        <f>IF(OR($C137&gt;AZ$7,$C137+$E137-2&lt;AZ$7),0,($D137-SUM($F137:AY137)-SUM($F76:AY76))*SAP_Leadsheet!$E$53)</f>
        <v>0</v>
      </c>
      <c r="BA76" s="289">
        <f>IF(OR($C137&gt;BA$7,$C137+$E137-2&lt;BA$7),0,($D137-SUM($F137:AZ137)-SUM($F76:AZ76))*SAP_Leadsheet!$E$53)</f>
        <v>0</v>
      </c>
      <c r="BB76" s="289">
        <f>IF(OR($C137&gt;BB$7,$C137+$E137-2&lt;BB$7),0,($D137-SUM($F137:BA137)-SUM($F76:BA76))*SAP_Leadsheet!$E$53)</f>
        <v>0</v>
      </c>
      <c r="BC76" s="289">
        <f>IF(OR($C137&gt;BC$7,$C137+$E137-2&lt;BC$7),0,($D137-SUM($F137:BB137)-SUM($F76:BB76))*SAP_Leadsheet!$E$53)</f>
        <v>0</v>
      </c>
      <c r="BD76" s="289">
        <f>IF(OR($C137&gt;BD$7,$C137+$E137-2&lt;BD$7),0,($D137-SUM($F137:BC137)-SUM($F76:BC76))*SAP_Leadsheet!$E$53)</f>
        <v>0</v>
      </c>
      <c r="BE76" s="289">
        <f>IF(OR($C137&gt;BE$7,$C137+$E137-2&lt;BE$7),0,($D137-SUM($F137:BD137)-SUM($F76:BD76))*SAP_Leadsheet!$E$53)</f>
        <v>0</v>
      </c>
      <c r="BF76" s="289">
        <f>IF(OR($C137&gt;BF$7,$C137+$E137-2&lt;BF$7),0,($D137-SUM($F137:BE137)-SUM($F76:BE76))*SAP_Leadsheet!$E$53)</f>
        <v>0</v>
      </c>
      <c r="BG76" s="289">
        <f>IF(OR($C137&gt;BG$7,$C137+$E137-2&lt;BG$7),0,($D137-SUM($F137:BF137)-SUM($F76:BF76))*SAP_Leadsheet!$E$53)</f>
        <v>0</v>
      </c>
      <c r="BH76" s="289">
        <f>IF(OR($C137&gt;BH$7,$C137+$E137-2&lt;BH$7),0,($D137-SUM($F137:BG137)-SUM($F76:BG76))*SAP_Leadsheet!$E$53)</f>
        <v>0</v>
      </c>
      <c r="BI76" s="289">
        <f>IF(OR($C137&gt;BI$7,$C137+$E137-2&lt;BI$7),0,($D137-SUM($F137:BH137)-SUM($F76:BH76))*SAP_Leadsheet!$E$53)</f>
        <v>0</v>
      </c>
      <c r="BJ76" s="289">
        <f>IF(OR($C137&gt;BJ$7,$C137+$E137-2&lt;BJ$7),0,($D137-SUM($F137:BI137)-SUM($F76:BI76))*SAP_Leadsheet!$E$53)</f>
        <v>0</v>
      </c>
      <c r="BK76" s="289">
        <f>IF(OR($C137&gt;BK$7,$C137+$E137-2&lt;BK$7),0,($D137-SUM($F137:BJ137)-SUM($F76:BJ76))*SAP_Leadsheet!$E$53)</f>
        <v>0</v>
      </c>
      <c r="BL76" s="289">
        <f>IF(OR($C137&gt;BL$7,$C137+$E137-2&lt;BL$7),0,($D137-SUM($F137:BK137)-SUM($F76:BK76))*SAP_Leadsheet!$E$53)</f>
        <v>0</v>
      </c>
      <c r="BM76" s="289">
        <f>IF(OR($C137&gt;BM$7,$C137+$E137-2&lt;BM$7),0,($D137-SUM($F137:BL137)-SUM($F76:BL76))*SAP_Leadsheet!$E$53)</f>
        <v>0</v>
      </c>
      <c r="BN76" s="289">
        <f>IF(OR($C137&gt;BN$7,$C137+$E137-2&lt;BN$7),0,($D137-SUM($F137:BM137)-SUM($F76:BM76))*SAP_Leadsheet!$E$53)</f>
        <v>0</v>
      </c>
      <c r="BO76" s="198"/>
      <c r="BP76" s="198"/>
      <c r="BQ76" s="198"/>
      <c r="BR76" s="198"/>
      <c r="BS76" s="198"/>
      <c r="BT76" s="198"/>
      <c r="BU76" s="198"/>
      <c r="BV76" s="198"/>
      <c r="BW76" s="198"/>
      <c r="BX76" s="198"/>
      <c r="BY76" s="198"/>
      <c r="BZ76" s="198"/>
      <c r="CA76" s="198"/>
      <c r="CB76" s="198"/>
      <c r="CC76" s="198"/>
      <c r="CD76" s="198"/>
      <c r="CE76" s="198"/>
      <c r="CF76" s="198"/>
      <c r="CG76" s="198"/>
      <c r="CH76" s="198"/>
      <c r="CI76" s="198"/>
      <c r="CJ76" s="198"/>
      <c r="CK76" s="198"/>
      <c r="CL76" s="198"/>
    </row>
    <row r="77" spans="1:90" hidden="1" outlineLevel="1" x14ac:dyDescent="0.15">
      <c r="A77" s="89"/>
      <c r="B77" s="23"/>
      <c r="C77" s="26">
        <v>41</v>
      </c>
      <c r="D77" s="300"/>
      <c r="G77" s="289">
        <f>IF(OR($C138&gt;G$7,$C138+$E138-2&lt;G$7),0,($D138-SUM($F138:F138)-SUM($F77:F77))*SAP_Leadsheet!$E$53)</f>
        <v>0</v>
      </c>
      <c r="H77" s="289">
        <f>IF(OR($C138&gt;H$7,$C138+$E138-2&lt;H$7),0,($D138-SUM($F138:G138)-SUM($F77:G77))*SAP_Leadsheet!$E$53)</f>
        <v>0</v>
      </c>
      <c r="I77" s="289">
        <f>IF(OR($C138&gt;I$7,$C138+$E138-2&lt;I$7),0,($D138-SUM($F138:H138)-SUM($F77:H77))*SAP_Leadsheet!$E$53)</f>
        <v>0</v>
      </c>
      <c r="J77" s="289">
        <f>IF(OR($C138&gt;J$7,$C138+$E138-2&lt;J$7),0,($D138-SUM($F138:I138)-SUM($F77:I77))*SAP_Leadsheet!$E$53)</f>
        <v>0</v>
      </c>
      <c r="K77" s="289">
        <f>IF(OR($C138&gt;K$7,$C138+$E138-2&lt;K$7),0,($D138-SUM($F138:J138)-SUM($F77:J77))*SAP_Leadsheet!$E$53)</f>
        <v>0</v>
      </c>
      <c r="L77" s="289">
        <f>IF(OR($C138&gt;L$7,$C138+$E138-2&lt;L$7),0,($D138-SUM($F138:K138)-SUM($F77:K77))*SAP_Leadsheet!$E$53)</f>
        <v>0</v>
      </c>
      <c r="M77" s="289">
        <f>IF(OR($C138&gt;M$7,$C138+$E138-2&lt;M$7),0,($D138-SUM($F138:L138)-SUM($F77:L77))*SAP_Leadsheet!$E$53)</f>
        <v>0</v>
      </c>
      <c r="N77" s="289">
        <f>IF(OR($C138&gt;N$7,$C138+$E138-2&lt;N$7),0,($D138-SUM($F138:M138)-SUM($F77:M77))*SAP_Leadsheet!$E$53)</f>
        <v>0</v>
      </c>
      <c r="O77" s="289">
        <f>IF(OR($C138&gt;O$7,$C138+$E138-2&lt;O$7),0,($D138-SUM($F138:N138)-SUM($F77:N77))*SAP_Leadsheet!$E$53)</f>
        <v>0</v>
      </c>
      <c r="P77" s="289">
        <f>IF(OR($C138&gt;P$7,$C138+$E138-2&lt;P$7),0,($D138-SUM($F138:O138)-SUM($F77:O77))*SAP_Leadsheet!$E$53)</f>
        <v>0</v>
      </c>
      <c r="Q77" s="289">
        <f>IF(OR($C138&gt;Q$7,$C138+$E138-2&lt;Q$7),0,($D138-SUM($F138:P138)-SUM($F77:P77))*SAP_Leadsheet!$E$53)</f>
        <v>0</v>
      </c>
      <c r="R77" s="289">
        <f>IF(OR($C138&gt;R$7,$C138+$E138-2&lt;R$7),0,($D138-SUM($F138:Q138)-SUM($F77:Q77))*SAP_Leadsheet!$E$53)</f>
        <v>0</v>
      </c>
      <c r="S77" s="289">
        <f>IF(OR($C138&gt;S$7,$C138+$E138-2&lt;S$7),0,($D138-SUM($F138:R138)-SUM($F77:R77))*SAP_Leadsheet!$E$53)</f>
        <v>0</v>
      </c>
      <c r="T77" s="289">
        <f>IF(OR($C138&gt;T$7,$C138+$E138-2&lt;T$7),0,($D138-SUM($F138:S138)-SUM($F77:S77))*SAP_Leadsheet!$E$53)</f>
        <v>0</v>
      </c>
      <c r="U77" s="289">
        <f>IF(OR($C138&gt;U$7,$C138+$E138-2&lt;U$7),0,($D138-SUM($F138:T138)-SUM($F77:T77))*SAP_Leadsheet!$E$53)</f>
        <v>0</v>
      </c>
      <c r="V77" s="289">
        <f>IF(OR($C138&gt;V$7,$C138+$E138-2&lt;V$7),0,($D138-SUM($F138:U138)-SUM($F77:U77))*SAP_Leadsheet!$E$53)</f>
        <v>0</v>
      </c>
      <c r="W77" s="289">
        <f>IF(OR($C138&gt;W$7,$C138+$E138-2&lt;W$7),0,($D138-SUM($F138:V138)-SUM($F77:V77))*SAP_Leadsheet!$E$53)</f>
        <v>0</v>
      </c>
      <c r="X77" s="289">
        <f>IF(OR($C138&gt;X$7,$C138+$E138-2&lt;X$7),0,($D138-SUM($F138:W138)-SUM($F77:W77))*SAP_Leadsheet!$E$53)</f>
        <v>0</v>
      </c>
      <c r="Y77" s="289">
        <f>IF(OR($C138&gt;Y$7,$C138+$E138-2&lt;Y$7),0,($D138-SUM($F138:X138)-SUM($F77:X77))*SAP_Leadsheet!$E$53)</f>
        <v>0</v>
      </c>
      <c r="Z77" s="289">
        <f>IF(OR($C138&gt;Z$7,$C138+$E138-2&lt;Z$7),0,($D138-SUM($F138:Y138)-SUM($F77:Y77))*SAP_Leadsheet!$E$53)</f>
        <v>0</v>
      </c>
      <c r="AA77" s="289">
        <f>IF(OR($C138&gt;AA$7,$C138+$E138-2&lt;AA$7),0,($D138-SUM($F138:Z138)-SUM($F77:Z77))*SAP_Leadsheet!$E$53)</f>
        <v>0</v>
      </c>
      <c r="AB77" s="289">
        <f>IF(OR($C138&gt;AB$7,$C138+$E138-2&lt;AB$7),0,($D138-SUM($F138:AA138)-SUM($F77:AA77))*SAP_Leadsheet!$E$53)</f>
        <v>0</v>
      </c>
      <c r="AC77" s="289">
        <f>IF(OR($C138&gt;AC$7,$C138+$E138-2&lt;AC$7),0,($D138-SUM($F138:AB138)-SUM($F77:AB77))*SAP_Leadsheet!$E$53)</f>
        <v>0</v>
      </c>
      <c r="AD77" s="289">
        <f>IF(OR($C138&gt;AD$7,$C138+$E138-2&lt;AD$7),0,($D138-SUM($F138:AC138)-SUM($F77:AC77))*SAP_Leadsheet!$E$53)</f>
        <v>0</v>
      </c>
      <c r="AE77" s="289">
        <f>IF(OR($C138&gt;AE$7,$C138+$E138-2&lt;AE$7),0,($D138-SUM($F138:AD138)-SUM($F77:AD77))*SAP_Leadsheet!$E$53)</f>
        <v>0</v>
      </c>
      <c r="AF77" s="289">
        <f>IF(OR($C138&gt;AF$7,$C138+$E138-2&lt;AF$7),0,($D138-SUM($F138:AE138)-SUM($F77:AE77))*SAP_Leadsheet!$E$53)</f>
        <v>0</v>
      </c>
      <c r="AG77" s="289">
        <f>IF(OR($C138&gt;AG$7,$C138+$E138-2&lt;AG$7),0,($D138-SUM($F138:AF138)-SUM($F77:AF77))*SAP_Leadsheet!$E$53)</f>
        <v>0</v>
      </c>
      <c r="AH77" s="289">
        <f>IF(OR($C138&gt;AH$7,$C138+$E138-2&lt;AH$7),0,($D138-SUM($F138:AG138)-SUM($F77:AG77))*SAP_Leadsheet!$E$53)</f>
        <v>0</v>
      </c>
      <c r="AI77" s="289">
        <f>IF(OR($C138&gt;AI$7,$C138+$E138-2&lt;AI$7),0,($D138-SUM($F138:AH138)-SUM($F77:AH77))*SAP_Leadsheet!$E$53)</f>
        <v>0</v>
      </c>
      <c r="AJ77" s="289">
        <f>IF(OR($C138&gt;AJ$7,$C138+$E138-2&lt;AJ$7),0,($D138-SUM($F138:AI138)-SUM($F77:AI77))*SAP_Leadsheet!$E$53)</f>
        <v>0</v>
      </c>
      <c r="AK77" s="289">
        <f>IF(OR($C138&gt;AK$7,$C138+$E138-2&lt;AK$7),0,($D138-SUM($F138:AJ138)-SUM($F77:AJ77))*SAP_Leadsheet!$E$53)</f>
        <v>0</v>
      </c>
      <c r="AL77" s="289">
        <f>IF(OR($C138&gt;AL$7,$C138+$E138-2&lt;AL$7),0,($D138-SUM($F138:AK138)-SUM($F77:AK77))*SAP_Leadsheet!$E$53)</f>
        <v>0</v>
      </c>
      <c r="AM77" s="289">
        <f>IF(OR($C138&gt;AM$7,$C138+$E138-2&lt;AM$7),0,($D138-SUM($F138:AL138)-SUM($F77:AL77))*SAP_Leadsheet!$E$53)</f>
        <v>0</v>
      </c>
      <c r="AN77" s="289">
        <f>IF(OR($C138&gt;AN$7,$C138+$E138-2&lt;AN$7),0,($D138-SUM($F138:AM138)-SUM($F77:AM77))*SAP_Leadsheet!$E$53)</f>
        <v>0</v>
      </c>
      <c r="AO77" s="289">
        <f>IF(OR($C138&gt;AO$7,$C138+$E138-2&lt;AO$7),0,($D138-SUM($F138:AN138)-SUM($F77:AN77))*SAP_Leadsheet!$E$53)</f>
        <v>0</v>
      </c>
      <c r="AP77" s="289">
        <f>IF(OR($C138&gt;AP$7,$C138+$E138-2&lt;AP$7),0,($D138-SUM($F138:AO138)-SUM($F77:AO77))*SAP_Leadsheet!$E$53)</f>
        <v>0</v>
      </c>
      <c r="AQ77" s="289">
        <f>IF(OR($C138&gt;AQ$7,$C138+$E138-2&lt;AQ$7),0,($D138-SUM($F138:AP138)-SUM($F77:AP77))*SAP_Leadsheet!$E$53)</f>
        <v>0</v>
      </c>
      <c r="AR77" s="289">
        <f>IF(OR($C138&gt;AR$7,$C138+$E138-2&lt;AR$7),0,($D138-SUM($F138:AQ138)-SUM($F77:AQ77))*SAP_Leadsheet!$E$53)</f>
        <v>0</v>
      </c>
      <c r="AS77" s="289">
        <f>IF(OR($C138&gt;AS$7,$C138+$E138-2&lt;AS$7),0,($D138-SUM($F138:AR138)-SUM($F77:AR77))*SAP_Leadsheet!$E$53)</f>
        <v>0</v>
      </c>
      <c r="AT77" s="289">
        <f>IF(OR($C138&gt;AT$7,$C138+$E138-2&lt;AT$7),0,($D138-SUM($F138:AS138)-SUM($F77:AS77))*SAP_Leadsheet!$E$53)</f>
        <v>0</v>
      </c>
      <c r="AU77" s="289">
        <f ca="1">IF(OR($C138&gt;AU$7,$C138+$E138-2&lt;AU$7),0,($D138-SUM($F138:AT138)-SUM($F77:AT77))*SAP_Leadsheet!$E$53)</f>
        <v>0</v>
      </c>
      <c r="AV77" s="289">
        <f ca="1">IF(OR($C138&gt;AV$7,$C138+$E138-2&lt;AV$7),0,($D138-SUM($F138:AU138)-SUM($F77:AU77))*SAP_Leadsheet!$E$53)</f>
        <v>0</v>
      </c>
      <c r="AW77" s="289">
        <f>IF(OR($C138&gt;AW$7,$C138+$E138-2&lt;AW$7),0,($D138-SUM($F138:AV138)-SUM($F77:AV77))*SAP_Leadsheet!$E$53)</f>
        <v>0</v>
      </c>
      <c r="AX77" s="289">
        <f>IF(OR($C138&gt;AX$7,$C138+$E138-2&lt;AX$7),0,($D138-SUM($F138:AW138)-SUM($F77:AW77))*SAP_Leadsheet!$E$53)</f>
        <v>0</v>
      </c>
      <c r="AY77" s="289">
        <f>IF(OR($C138&gt;AY$7,$C138+$E138-2&lt;AY$7),0,($D138-SUM($F138:AX138)-SUM($F77:AX77))*SAP_Leadsheet!$E$53)</f>
        <v>0</v>
      </c>
      <c r="AZ77" s="289">
        <f>IF(OR($C138&gt;AZ$7,$C138+$E138-2&lt;AZ$7),0,($D138-SUM($F138:AY138)-SUM($F77:AY77))*SAP_Leadsheet!$E$53)</f>
        <v>0</v>
      </c>
      <c r="BA77" s="289">
        <f>IF(OR($C138&gt;BA$7,$C138+$E138-2&lt;BA$7),0,($D138-SUM($F138:AZ138)-SUM($F77:AZ77))*SAP_Leadsheet!$E$53)</f>
        <v>0</v>
      </c>
      <c r="BB77" s="289">
        <f>IF(OR($C138&gt;BB$7,$C138+$E138-2&lt;BB$7),0,($D138-SUM($F138:BA138)-SUM($F77:BA77))*SAP_Leadsheet!$E$53)</f>
        <v>0</v>
      </c>
      <c r="BC77" s="289">
        <f>IF(OR($C138&gt;BC$7,$C138+$E138-2&lt;BC$7),0,($D138-SUM($F138:BB138)-SUM($F77:BB77))*SAP_Leadsheet!$E$53)</f>
        <v>0</v>
      </c>
      <c r="BD77" s="289">
        <f>IF(OR($C138&gt;BD$7,$C138+$E138-2&lt;BD$7),0,($D138-SUM($F138:BC138)-SUM($F77:BC77))*SAP_Leadsheet!$E$53)</f>
        <v>0</v>
      </c>
      <c r="BE77" s="289">
        <f>IF(OR($C138&gt;BE$7,$C138+$E138-2&lt;BE$7),0,($D138-SUM($F138:BD138)-SUM($F77:BD77))*SAP_Leadsheet!$E$53)</f>
        <v>0</v>
      </c>
      <c r="BF77" s="289">
        <f>IF(OR($C138&gt;BF$7,$C138+$E138-2&lt;BF$7),0,($D138-SUM($F138:BE138)-SUM($F77:BE77))*SAP_Leadsheet!$E$53)</f>
        <v>0</v>
      </c>
      <c r="BG77" s="289">
        <f>IF(OR($C138&gt;BG$7,$C138+$E138-2&lt;BG$7),0,($D138-SUM($F138:BF138)-SUM($F77:BF77))*SAP_Leadsheet!$E$53)</f>
        <v>0</v>
      </c>
      <c r="BH77" s="289">
        <f>IF(OR($C138&gt;BH$7,$C138+$E138-2&lt;BH$7),0,($D138-SUM($F138:BG138)-SUM($F77:BG77))*SAP_Leadsheet!$E$53)</f>
        <v>0</v>
      </c>
      <c r="BI77" s="289">
        <f>IF(OR($C138&gt;BI$7,$C138+$E138-2&lt;BI$7),0,($D138-SUM($F138:BH138)-SUM($F77:BH77))*SAP_Leadsheet!$E$53)</f>
        <v>0</v>
      </c>
      <c r="BJ77" s="289">
        <f>IF(OR($C138&gt;BJ$7,$C138+$E138-2&lt;BJ$7),0,($D138-SUM($F138:BI138)-SUM($F77:BI77))*SAP_Leadsheet!$E$53)</f>
        <v>0</v>
      </c>
      <c r="BK77" s="289">
        <f>IF(OR($C138&gt;BK$7,$C138+$E138-2&lt;BK$7),0,($D138-SUM($F138:BJ138)-SUM($F77:BJ77))*SAP_Leadsheet!$E$53)</f>
        <v>0</v>
      </c>
      <c r="BL77" s="289">
        <f>IF(OR($C138&gt;BL$7,$C138+$E138-2&lt;BL$7),0,($D138-SUM($F138:BK138)-SUM($F77:BK77))*SAP_Leadsheet!$E$53)</f>
        <v>0</v>
      </c>
      <c r="BM77" s="289">
        <f>IF(OR($C138&gt;BM$7,$C138+$E138-2&lt;BM$7),0,($D138-SUM($F138:BL138)-SUM($F77:BL77))*SAP_Leadsheet!$E$53)</f>
        <v>0</v>
      </c>
      <c r="BN77" s="289">
        <f>IF(OR($C138&gt;BN$7,$C138+$E138-2&lt;BN$7),0,($D138-SUM($F138:BM138)-SUM($F77:BM77))*SAP_Leadsheet!$E$53)</f>
        <v>0</v>
      </c>
      <c r="BO77" s="198"/>
      <c r="BP77" s="198"/>
      <c r="BQ77" s="198"/>
      <c r="BR77" s="198"/>
      <c r="BS77" s="198"/>
      <c r="BT77" s="198"/>
      <c r="BU77" s="198"/>
      <c r="BV77" s="198"/>
      <c r="BW77" s="198"/>
      <c r="BX77" s="198"/>
      <c r="BY77" s="198"/>
      <c r="BZ77" s="198"/>
      <c r="CA77" s="198"/>
      <c r="CB77" s="198"/>
      <c r="CC77" s="198"/>
      <c r="CD77" s="198"/>
      <c r="CE77" s="198"/>
      <c r="CF77" s="198"/>
      <c r="CG77" s="198"/>
      <c r="CH77" s="198"/>
      <c r="CI77" s="198"/>
      <c r="CJ77" s="198"/>
      <c r="CK77" s="198"/>
      <c r="CL77" s="198"/>
    </row>
    <row r="78" spans="1:90" hidden="1" outlineLevel="1" x14ac:dyDescent="0.15">
      <c r="A78" s="89"/>
      <c r="B78" s="23"/>
      <c r="C78" s="26">
        <v>42</v>
      </c>
      <c r="D78" s="300"/>
      <c r="G78" s="289">
        <f>IF(OR($C139&gt;G$7,$C139+$E139-2&lt;G$7),0,($D139-SUM($F139:F139)-SUM($F78:F78))*SAP_Leadsheet!$E$53)</f>
        <v>0</v>
      </c>
      <c r="H78" s="289">
        <f>IF(OR($C139&gt;H$7,$C139+$E139-2&lt;H$7),0,($D139-SUM($F139:G139)-SUM($F78:G78))*SAP_Leadsheet!$E$53)</f>
        <v>0</v>
      </c>
      <c r="I78" s="289">
        <f>IF(OR($C139&gt;I$7,$C139+$E139-2&lt;I$7),0,($D139-SUM($F139:H139)-SUM($F78:H78))*SAP_Leadsheet!$E$53)</f>
        <v>0</v>
      </c>
      <c r="J78" s="289">
        <f>IF(OR($C139&gt;J$7,$C139+$E139-2&lt;J$7),0,($D139-SUM($F139:I139)-SUM($F78:I78))*SAP_Leadsheet!$E$53)</f>
        <v>0</v>
      </c>
      <c r="K78" s="289">
        <f>IF(OR($C139&gt;K$7,$C139+$E139-2&lt;K$7),0,($D139-SUM($F139:J139)-SUM($F78:J78))*SAP_Leadsheet!$E$53)</f>
        <v>0</v>
      </c>
      <c r="L78" s="289">
        <f>IF(OR($C139&gt;L$7,$C139+$E139-2&lt;L$7),0,($D139-SUM($F139:K139)-SUM($F78:K78))*SAP_Leadsheet!$E$53)</f>
        <v>0</v>
      </c>
      <c r="M78" s="289">
        <f>IF(OR($C139&gt;M$7,$C139+$E139-2&lt;M$7),0,($D139-SUM($F139:L139)-SUM($F78:L78))*SAP_Leadsheet!$E$53)</f>
        <v>0</v>
      </c>
      <c r="N78" s="289">
        <f>IF(OR($C139&gt;N$7,$C139+$E139-2&lt;N$7),0,($D139-SUM($F139:M139)-SUM($F78:M78))*SAP_Leadsheet!$E$53)</f>
        <v>0</v>
      </c>
      <c r="O78" s="289">
        <f>IF(OR($C139&gt;O$7,$C139+$E139-2&lt;O$7),0,($D139-SUM($F139:N139)-SUM($F78:N78))*SAP_Leadsheet!$E$53)</f>
        <v>0</v>
      </c>
      <c r="P78" s="289">
        <f>IF(OR($C139&gt;P$7,$C139+$E139-2&lt;P$7),0,($D139-SUM($F139:O139)-SUM($F78:O78))*SAP_Leadsheet!$E$53)</f>
        <v>0</v>
      </c>
      <c r="Q78" s="289">
        <f>IF(OR($C139&gt;Q$7,$C139+$E139-2&lt;Q$7),0,($D139-SUM($F139:P139)-SUM($F78:P78))*SAP_Leadsheet!$E$53)</f>
        <v>0</v>
      </c>
      <c r="R78" s="289">
        <f>IF(OR($C139&gt;R$7,$C139+$E139-2&lt;R$7),0,($D139-SUM($F139:Q139)-SUM($F78:Q78))*SAP_Leadsheet!$E$53)</f>
        <v>0</v>
      </c>
      <c r="S78" s="289">
        <f>IF(OR($C139&gt;S$7,$C139+$E139-2&lt;S$7),0,($D139-SUM($F139:R139)-SUM($F78:R78))*SAP_Leadsheet!$E$53)</f>
        <v>0</v>
      </c>
      <c r="T78" s="289">
        <f>IF(OR($C139&gt;T$7,$C139+$E139-2&lt;T$7),0,($D139-SUM($F139:S139)-SUM($F78:S78))*SAP_Leadsheet!$E$53)</f>
        <v>0</v>
      </c>
      <c r="U78" s="289">
        <f>IF(OR($C139&gt;U$7,$C139+$E139-2&lt;U$7),0,($D139-SUM($F139:T139)-SUM($F78:T78))*SAP_Leadsheet!$E$53)</f>
        <v>0</v>
      </c>
      <c r="V78" s="289">
        <f>IF(OR($C139&gt;V$7,$C139+$E139-2&lt;V$7),0,($D139-SUM($F139:U139)-SUM($F78:U78))*SAP_Leadsheet!$E$53)</f>
        <v>0</v>
      </c>
      <c r="W78" s="289">
        <f>IF(OR($C139&gt;W$7,$C139+$E139-2&lt;W$7),0,($D139-SUM($F139:V139)-SUM($F78:V78))*SAP_Leadsheet!$E$53)</f>
        <v>0</v>
      </c>
      <c r="X78" s="289">
        <f>IF(OR($C139&gt;X$7,$C139+$E139-2&lt;X$7),0,($D139-SUM($F139:W139)-SUM($F78:W78))*SAP_Leadsheet!$E$53)</f>
        <v>0</v>
      </c>
      <c r="Y78" s="289">
        <f>IF(OR($C139&gt;Y$7,$C139+$E139-2&lt;Y$7),0,($D139-SUM($F139:X139)-SUM($F78:X78))*SAP_Leadsheet!$E$53)</f>
        <v>0</v>
      </c>
      <c r="Z78" s="289">
        <f>IF(OR($C139&gt;Z$7,$C139+$E139-2&lt;Z$7),0,($D139-SUM($F139:Y139)-SUM($F78:Y78))*SAP_Leadsheet!$E$53)</f>
        <v>0</v>
      </c>
      <c r="AA78" s="289">
        <f>IF(OR($C139&gt;AA$7,$C139+$E139-2&lt;AA$7),0,($D139-SUM($F139:Z139)-SUM($F78:Z78))*SAP_Leadsheet!$E$53)</f>
        <v>0</v>
      </c>
      <c r="AB78" s="289">
        <f>IF(OR($C139&gt;AB$7,$C139+$E139-2&lt;AB$7),0,($D139-SUM($F139:AA139)-SUM($F78:AA78))*SAP_Leadsheet!$E$53)</f>
        <v>0</v>
      </c>
      <c r="AC78" s="289">
        <f>IF(OR($C139&gt;AC$7,$C139+$E139-2&lt;AC$7),0,($D139-SUM($F139:AB139)-SUM($F78:AB78))*SAP_Leadsheet!$E$53)</f>
        <v>0</v>
      </c>
      <c r="AD78" s="289">
        <f>IF(OR($C139&gt;AD$7,$C139+$E139-2&lt;AD$7),0,($D139-SUM($F139:AC139)-SUM($F78:AC78))*SAP_Leadsheet!$E$53)</f>
        <v>0</v>
      </c>
      <c r="AE78" s="289">
        <f>IF(OR($C139&gt;AE$7,$C139+$E139-2&lt;AE$7),0,($D139-SUM($F139:AD139)-SUM($F78:AD78))*SAP_Leadsheet!$E$53)</f>
        <v>0</v>
      </c>
      <c r="AF78" s="289">
        <f>IF(OR($C139&gt;AF$7,$C139+$E139-2&lt;AF$7),0,($D139-SUM($F139:AE139)-SUM($F78:AE78))*SAP_Leadsheet!$E$53)</f>
        <v>0</v>
      </c>
      <c r="AG78" s="289">
        <f>IF(OR($C139&gt;AG$7,$C139+$E139-2&lt;AG$7),0,($D139-SUM($F139:AF139)-SUM($F78:AF78))*SAP_Leadsheet!$E$53)</f>
        <v>0</v>
      </c>
      <c r="AH78" s="289">
        <f>IF(OR($C139&gt;AH$7,$C139+$E139-2&lt;AH$7),0,($D139-SUM($F139:AG139)-SUM($F78:AG78))*SAP_Leadsheet!$E$53)</f>
        <v>0</v>
      </c>
      <c r="AI78" s="289">
        <f>IF(OR($C139&gt;AI$7,$C139+$E139-2&lt;AI$7),0,($D139-SUM($F139:AH139)-SUM($F78:AH78))*SAP_Leadsheet!$E$53)</f>
        <v>0</v>
      </c>
      <c r="AJ78" s="289">
        <f>IF(OR($C139&gt;AJ$7,$C139+$E139-2&lt;AJ$7),0,($D139-SUM($F139:AI139)-SUM($F78:AI78))*SAP_Leadsheet!$E$53)</f>
        <v>0</v>
      </c>
      <c r="AK78" s="289">
        <f>IF(OR($C139&gt;AK$7,$C139+$E139-2&lt;AK$7),0,($D139-SUM($F139:AJ139)-SUM($F78:AJ78))*SAP_Leadsheet!$E$53)</f>
        <v>0</v>
      </c>
      <c r="AL78" s="289">
        <f>IF(OR($C139&gt;AL$7,$C139+$E139-2&lt;AL$7),0,($D139-SUM($F139:AK139)-SUM($F78:AK78))*SAP_Leadsheet!$E$53)</f>
        <v>0</v>
      </c>
      <c r="AM78" s="289">
        <f>IF(OR($C139&gt;AM$7,$C139+$E139-2&lt;AM$7),0,($D139-SUM($F139:AL139)-SUM($F78:AL78))*SAP_Leadsheet!$E$53)</f>
        <v>0</v>
      </c>
      <c r="AN78" s="289">
        <f>IF(OR($C139&gt;AN$7,$C139+$E139-2&lt;AN$7),0,($D139-SUM($F139:AM139)-SUM($F78:AM78))*SAP_Leadsheet!$E$53)</f>
        <v>0</v>
      </c>
      <c r="AO78" s="289">
        <f>IF(OR($C139&gt;AO$7,$C139+$E139-2&lt;AO$7),0,($D139-SUM($F139:AN139)-SUM($F78:AN78))*SAP_Leadsheet!$E$53)</f>
        <v>0</v>
      </c>
      <c r="AP78" s="289">
        <f>IF(OR($C139&gt;AP$7,$C139+$E139-2&lt;AP$7),0,($D139-SUM($F139:AO139)-SUM($F78:AO78))*SAP_Leadsheet!$E$53)</f>
        <v>0</v>
      </c>
      <c r="AQ78" s="289">
        <f>IF(OR($C139&gt;AQ$7,$C139+$E139-2&lt;AQ$7),0,($D139-SUM($F139:AP139)-SUM($F78:AP78))*SAP_Leadsheet!$E$53)</f>
        <v>0</v>
      </c>
      <c r="AR78" s="289">
        <f>IF(OR($C139&gt;AR$7,$C139+$E139-2&lt;AR$7),0,($D139-SUM($F139:AQ139)-SUM($F78:AQ78))*SAP_Leadsheet!$E$53)</f>
        <v>0</v>
      </c>
      <c r="AS78" s="289">
        <f>IF(OR($C139&gt;AS$7,$C139+$E139-2&lt;AS$7),0,($D139-SUM($F139:AR139)-SUM($F78:AR78))*SAP_Leadsheet!$E$53)</f>
        <v>0</v>
      </c>
      <c r="AT78" s="289">
        <f>IF(OR($C139&gt;AT$7,$C139+$E139-2&lt;AT$7),0,($D139-SUM($F139:AS139)-SUM($F78:AS78))*SAP_Leadsheet!$E$53)</f>
        <v>0</v>
      </c>
      <c r="AU78" s="289">
        <f>IF(OR($C139&gt;AU$7,$C139+$E139-2&lt;AU$7),0,($D139-SUM($F139:AT139)-SUM($F78:AT78))*SAP_Leadsheet!$E$53)</f>
        <v>0</v>
      </c>
      <c r="AV78" s="289">
        <f ca="1">IF(OR($C139&gt;AV$7,$C139+$E139-2&lt;AV$7),0,($D139-SUM($F139:AU139)-SUM($F78:AU78))*SAP_Leadsheet!$E$53)</f>
        <v>0</v>
      </c>
      <c r="AW78" s="289">
        <f ca="1">IF(OR($C139&gt;AW$7,$C139+$E139-2&lt;AW$7),0,($D139-SUM($F139:AV139)-SUM($F78:AV78))*SAP_Leadsheet!$E$53)</f>
        <v>0</v>
      </c>
      <c r="AX78" s="289">
        <f>IF(OR($C139&gt;AX$7,$C139+$E139-2&lt;AX$7),0,($D139-SUM($F139:AW139)-SUM($F78:AW78))*SAP_Leadsheet!$E$53)</f>
        <v>0</v>
      </c>
      <c r="AY78" s="289">
        <f>IF(OR($C139&gt;AY$7,$C139+$E139-2&lt;AY$7),0,($D139-SUM($F139:AX139)-SUM($F78:AX78))*SAP_Leadsheet!$E$53)</f>
        <v>0</v>
      </c>
      <c r="AZ78" s="289">
        <f>IF(OR($C139&gt;AZ$7,$C139+$E139-2&lt;AZ$7),0,($D139-SUM($F139:AY139)-SUM($F78:AY78))*SAP_Leadsheet!$E$53)</f>
        <v>0</v>
      </c>
      <c r="BA78" s="289">
        <f>IF(OR($C139&gt;BA$7,$C139+$E139-2&lt;BA$7),0,($D139-SUM($F139:AZ139)-SUM($F78:AZ78))*SAP_Leadsheet!$E$53)</f>
        <v>0</v>
      </c>
      <c r="BB78" s="289">
        <f>IF(OR($C139&gt;BB$7,$C139+$E139-2&lt;BB$7),0,($D139-SUM($F139:BA139)-SUM($F78:BA78))*SAP_Leadsheet!$E$53)</f>
        <v>0</v>
      </c>
      <c r="BC78" s="289">
        <f>IF(OR($C139&gt;BC$7,$C139+$E139-2&lt;BC$7),0,($D139-SUM($F139:BB139)-SUM($F78:BB78))*SAP_Leadsheet!$E$53)</f>
        <v>0</v>
      </c>
      <c r="BD78" s="289">
        <f>IF(OR($C139&gt;BD$7,$C139+$E139-2&lt;BD$7),0,($D139-SUM($F139:BC139)-SUM($F78:BC78))*SAP_Leadsheet!$E$53)</f>
        <v>0</v>
      </c>
      <c r="BE78" s="289">
        <f>IF(OR($C139&gt;BE$7,$C139+$E139-2&lt;BE$7),0,($D139-SUM($F139:BD139)-SUM($F78:BD78))*SAP_Leadsheet!$E$53)</f>
        <v>0</v>
      </c>
      <c r="BF78" s="289">
        <f>IF(OR($C139&gt;BF$7,$C139+$E139-2&lt;BF$7),0,($D139-SUM($F139:BE139)-SUM($F78:BE78))*SAP_Leadsheet!$E$53)</f>
        <v>0</v>
      </c>
      <c r="BG78" s="289">
        <f>IF(OR($C139&gt;BG$7,$C139+$E139-2&lt;BG$7),0,($D139-SUM($F139:BF139)-SUM($F78:BF78))*SAP_Leadsheet!$E$53)</f>
        <v>0</v>
      </c>
      <c r="BH78" s="289">
        <f>IF(OR($C139&gt;BH$7,$C139+$E139-2&lt;BH$7),0,($D139-SUM($F139:BG139)-SUM($F78:BG78))*SAP_Leadsheet!$E$53)</f>
        <v>0</v>
      </c>
      <c r="BI78" s="289">
        <f>IF(OR($C139&gt;BI$7,$C139+$E139-2&lt;BI$7),0,($D139-SUM($F139:BH139)-SUM($F78:BH78))*SAP_Leadsheet!$E$53)</f>
        <v>0</v>
      </c>
      <c r="BJ78" s="289">
        <f>IF(OR($C139&gt;BJ$7,$C139+$E139-2&lt;BJ$7),0,($D139-SUM($F139:BI139)-SUM($F78:BI78))*SAP_Leadsheet!$E$53)</f>
        <v>0</v>
      </c>
      <c r="BK78" s="289">
        <f>IF(OR($C139&gt;BK$7,$C139+$E139-2&lt;BK$7),0,($D139-SUM($F139:BJ139)-SUM($F78:BJ78))*SAP_Leadsheet!$E$53)</f>
        <v>0</v>
      </c>
      <c r="BL78" s="289">
        <f>IF(OR($C139&gt;BL$7,$C139+$E139-2&lt;BL$7),0,($D139-SUM($F139:BK139)-SUM($F78:BK78))*SAP_Leadsheet!$E$53)</f>
        <v>0</v>
      </c>
      <c r="BM78" s="289">
        <f>IF(OR($C139&gt;BM$7,$C139+$E139-2&lt;BM$7),0,($D139-SUM($F139:BL139)-SUM($F78:BL78))*SAP_Leadsheet!$E$53)</f>
        <v>0</v>
      </c>
      <c r="BN78" s="289">
        <f>IF(OR($C139&gt;BN$7,$C139+$E139-2&lt;BN$7),0,($D139-SUM($F139:BM139)-SUM($F78:BM78))*SAP_Leadsheet!$E$53)</f>
        <v>0</v>
      </c>
      <c r="BO78" s="198"/>
      <c r="BP78" s="198"/>
      <c r="BQ78" s="198"/>
      <c r="BR78" s="198"/>
      <c r="BS78" s="198"/>
      <c r="BT78" s="198"/>
      <c r="BU78" s="198"/>
      <c r="BV78" s="198"/>
      <c r="BW78" s="198"/>
      <c r="BX78" s="198"/>
      <c r="BY78" s="198"/>
      <c r="BZ78" s="198"/>
      <c r="CA78" s="198"/>
      <c r="CB78" s="198"/>
      <c r="CC78" s="198"/>
      <c r="CD78" s="198"/>
      <c r="CE78" s="198"/>
      <c r="CF78" s="198"/>
      <c r="CG78" s="198"/>
      <c r="CH78" s="198"/>
      <c r="CI78" s="198"/>
      <c r="CJ78" s="198"/>
      <c r="CK78" s="198"/>
      <c r="CL78" s="198"/>
    </row>
    <row r="79" spans="1:90" hidden="1" outlineLevel="1" x14ac:dyDescent="0.15">
      <c r="A79" s="89"/>
      <c r="B79" s="23"/>
      <c r="C79" s="26">
        <v>43</v>
      </c>
      <c r="D79" s="300"/>
      <c r="G79" s="289">
        <f>IF(OR($C140&gt;G$7,$C140+$E140-2&lt;G$7),0,($D140-SUM($F140:F140)-SUM($F79:F79))*SAP_Leadsheet!$E$53)</f>
        <v>0</v>
      </c>
      <c r="H79" s="289">
        <f>IF(OR($C140&gt;H$7,$C140+$E140-2&lt;H$7),0,($D140-SUM($F140:G140)-SUM($F79:G79))*SAP_Leadsheet!$E$53)</f>
        <v>0</v>
      </c>
      <c r="I79" s="289">
        <f>IF(OR($C140&gt;I$7,$C140+$E140-2&lt;I$7),0,($D140-SUM($F140:H140)-SUM($F79:H79))*SAP_Leadsheet!$E$53)</f>
        <v>0</v>
      </c>
      <c r="J79" s="289">
        <f>IF(OR($C140&gt;J$7,$C140+$E140-2&lt;J$7),0,($D140-SUM($F140:I140)-SUM($F79:I79))*SAP_Leadsheet!$E$53)</f>
        <v>0</v>
      </c>
      <c r="K79" s="289">
        <f>IF(OR($C140&gt;K$7,$C140+$E140-2&lt;K$7),0,($D140-SUM($F140:J140)-SUM($F79:J79))*SAP_Leadsheet!$E$53)</f>
        <v>0</v>
      </c>
      <c r="L79" s="289">
        <f>IF(OR($C140&gt;L$7,$C140+$E140-2&lt;L$7),0,($D140-SUM($F140:K140)-SUM($F79:K79))*SAP_Leadsheet!$E$53)</f>
        <v>0</v>
      </c>
      <c r="M79" s="289">
        <f>IF(OR($C140&gt;M$7,$C140+$E140-2&lt;M$7),0,($D140-SUM($F140:L140)-SUM($F79:L79))*SAP_Leadsheet!$E$53)</f>
        <v>0</v>
      </c>
      <c r="N79" s="289">
        <f>IF(OR($C140&gt;N$7,$C140+$E140-2&lt;N$7),0,($D140-SUM($F140:M140)-SUM($F79:M79))*SAP_Leadsheet!$E$53)</f>
        <v>0</v>
      </c>
      <c r="O79" s="289">
        <f>IF(OR($C140&gt;O$7,$C140+$E140-2&lt;O$7),0,($D140-SUM($F140:N140)-SUM($F79:N79))*SAP_Leadsheet!$E$53)</f>
        <v>0</v>
      </c>
      <c r="P79" s="289">
        <f>IF(OR($C140&gt;P$7,$C140+$E140-2&lt;P$7),0,($D140-SUM($F140:O140)-SUM($F79:O79))*SAP_Leadsheet!$E$53)</f>
        <v>0</v>
      </c>
      <c r="Q79" s="289">
        <f>IF(OR($C140&gt;Q$7,$C140+$E140-2&lt;Q$7),0,($D140-SUM($F140:P140)-SUM($F79:P79))*SAP_Leadsheet!$E$53)</f>
        <v>0</v>
      </c>
      <c r="R79" s="289">
        <f>IF(OR($C140&gt;R$7,$C140+$E140-2&lt;R$7),0,($D140-SUM($F140:Q140)-SUM($F79:Q79))*SAP_Leadsheet!$E$53)</f>
        <v>0</v>
      </c>
      <c r="S79" s="289">
        <f>IF(OR($C140&gt;S$7,$C140+$E140-2&lt;S$7),0,($D140-SUM($F140:R140)-SUM($F79:R79))*SAP_Leadsheet!$E$53)</f>
        <v>0</v>
      </c>
      <c r="T79" s="289">
        <f>IF(OR($C140&gt;T$7,$C140+$E140-2&lt;T$7),0,($D140-SUM($F140:S140)-SUM($F79:S79))*SAP_Leadsheet!$E$53)</f>
        <v>0</v>
      </c>
      <c r="U79" s="289">
        <f>IF(OR($C140&gt;U$7,$C140+$E140-2&lt;U$7),0,($D140-SUM($F140:T140)-SUM($F79:T79))*SAP_Leadsheet!$E$53)</f>
        <v>0</v>
      </c>
      <c r="V79" s="289">
        <f>IF(OR($C140&gt;V$7,$C140+$E140-2&lt;V$7),0,($D140-SUM($F140:U140)-SUM($F79:U79))*SAP_Leadsheet!$E$53)</f>
        <v>0</v>
      </c>
      <c r="W79" s="289">
        <f>IF(OR($C140&gt;W$7,$C140+$E140-2&lt;W$7),0,($D140-SUM($F140:V140)-SUM($F79:V79))*SAP_Leadsheet!$E$53)</f>
        <v>0</v>
      </c>
      <c r="X79" s="289">
        <f>IF(OR($C140&gt;X$7,$C140+$E140-2&lt;X$7),0,($D140-SUM($F140:W140)-SUM($F79:W79))*SAP_Leadsheet!$E$53)</f>
        <v>0</v>
      </c>
      <c r="Y79" s="289">
        <f>IF(OR($C140&gt;Y$7,$C140+$E140-2&lt;Y$7),0,($D140-SUM($F140:X140)-SUM($F79:X79))*SAP_Leadsheet!$E$53)</f>
        <v>0</v>
      </c>
      <c r="Z79" s="289">
        <f>IF(OR($C140&gt;Z$7,$C140+$E140-2&lt;Z$7),0,($D140-SUM($F140:Y140)-SUM($F79:Y79))*SAP_Leadsheet!$E$53)</f>
        <v>0</v>
      </c>
      <c r="AA79" s="289">
        <f>IF(OR($C140&gt;AA$7,$C140+$E140-2&lt;AA$7),0,($D140-SUM($F140:Z140)-SUM($F79:Z79))*SAP_Leadsheet!$E$53)</f>
        <v>0</v>
      </c>
      <c r="AB79" s="289">
        <f>IF(OR($C140&gt;AB$7,$C140+$E140-2&lt;AB$7),0,($D140-SUM($F140:AA140)-SUM($F79:AA79))*SAP_Leadsheet!$E$53)</f>
        <v>0</v>
      </c>
      <c r="AC79" s="289">
        <f>IF(OR($C140&gt;AC$7,$C140+$E140-2&lt;AC$7),0,($D140-SUM($F140:AB140)-SUM($F79:AB79))*SAP_Leadsheet!$E$53)</f>
        <v>0</v>
      </c>
      <c r="AD79" s="289">
        <f>IF(OR($C140&gt;AD$7,$C140+$E140-2&lt;AD$7),0,($D140-SUM($F140:AC140)-SUM($F79:AC79))*SAP_Leadsheet!$E$53)</f>
        <v>0</v>
      </c>
      <c r="AE79" s="289">
        <f>IF(OR($C140&gt;AE$7,$C140+$E140-2&lt;AE$7),0,($D140-SUM($F140:AD140)-SUM($F79:AD79))*SAP_Leadsheet!$E$53)</f>
        <v>0</v>
      </c>
      <c r="AF79" s="289">
        <f>IF(OR($C140&gt;AF$7,$C140+$E140-2&lt;AF$7),0,($D140-SUM($F140:AE140)-SUM($F79:AE79))*SAP_Leadsheet!$E$53)</f>
        <v>0</v>
      </c>
      <c r="AG79" s="289">
        <f>IF(OR($C140&gt;AG$7,$C140+$E140-2&lt;AG$7),0,($D140-SUM($F140:AF140)-SUM($F79:AF79))*SAP_Leadsheet!$E$53)</f>
        <v>0</v>
      </c>
      <c r="AH79" s="289">
        <f>IF(OR($C140&gt;AH$7,$C140+$E140-2&lt;AH$7),0,($D140-SUM($F140:AG140)-SUM($F79:AG79))*SAP_Leadsheet!$E$53)</f>
        <v>0</v>
      </c>
      <c r="AI79" s="289">
        <f>IF(OR($C140&gt;AI$7,$C140+$E140-2&lt;AI$7),0,($D140-SUM($F140:AH140)-SUM($F79:AH79))*SAP_Leadsheet!$E$53)</f>
        <v>0</v>
      </c>
      <c r="AJ79" s="289">
        <f>IF(OR($C140&gt;AJ$7,$C140+$E140-2&lt;AJ$7),0,($D140-SUM($F140:AI140)-SUM($F79:AI79))*SAP_Leadsheet!$E$53)</f>
        <v>0</v>
      </c>
      <c r="AK79" s="289">
        <f>IF(OR($C140&gt;AK$7,$C140+$E140-2&lt;AK$7),0,($D140-SUM($F140:AJ140)-SUM($F79:AJ79))*SAP_Leadsheet!$E$53)</f>
        <v>0</v>
      </c>
      <c r="AL79" s="289">
        <f>IF(OR($C140&gt;AL$7,$C140+$E140-2&lt;AL$7),0,($D140-SUM($F140:AK140)-SUM($F79:AK79))*SAP_Leadsheet!$E$53)</f>
        <v>0</v>
      </c>
      <c r="AM79" s="289">
        <f>IF(OR($C140&gt;AM$7,$C140+$E140-2&lt;AM$7),0,($D140-SUM($F140:AL140)-SUM($F79:AL79))*SAP_Leadsheet!$E$53)</f>
        <v>0</v>
      </c>
      <c r="AN79" s="289">
        <f>IF(OR($C140&gt;AN$7,$C140+$E140-2&lt;AN$7),0,($D140-SUM($F140:AM140)-SUM($F79:AM79))*SAP_Leadsheet!$E$53)</f>
        <v>0</v>
      </c>
      <c r="AO79" s="289">
        <f>IF(OR($C140&gt;AO$7,$C140+$E140-2&lt;AO$7),0,($D140-SUM($F140:AN140)-SUM($F79:AN79))*SAP_Leadsheet!$E$53)</f>
        <v>0</v>
      </c>
      <c r="AP79" s="289">
        <f>IF(OR($C140&gt;AP$7,$C140+$E140-2&lt;AP$7),0,($D140-SUM($F140:AO140)-SUM($F79:AO79))*SAP_Leadsheet!$E$53)</f>
        <v>0</v>
      </c>
      <c r="AQ79" s="289">
        <f>IF(OR($C140&gt;AQ$7,$C140+$E140-2&lt;AQ$7),0,($D140-SUM($F140:AP140)-SUM($F79:AP79))*SAP_Leadsheet!$E$53)</f>
        <v>0</v>
      </c>
      <c r="AR79" s="289">
        <f>IF(OR($C140&gt;AR$7,$C140+$E140-2&lt;AR$7),0,($D140-SUM($F140:AQ140)-SUM($F79:AQ79))*SAP_Leadsheet!$E$53)</f>
        <v>0</v>
      </c>
      <c r="AS79" s="289">
        <f>IF(OR($C140&gt;AS$7,$C140+$E140-2&lt;AS$7),0,($D140-SUM($F140:AR140)-SUM($F79:AR79))*SAP_Leadsheet!$E$53)</f>
        <v>0</v>
      </c>
      <c r="AT79" s="289">
        <f>IF(OR($C140&gt;AT$7,$C140+$E140-2&lt;AT$7),0,($D140-SUM($F140:AS140)-SUM($F79:AS79))*SAP_Leadsheet!$E$53)</f>
        <v>0</v>
      </c>
      <c r="AU79" s="289">
        <f>IF(OR($C140&gt;AU$7,$C140+$E140-2&lt;AU$7),0,($D140-SUM($F140:AT140)-SUM($F79:AT79))*SAP_Leadsheet!$E$53)</f>
        <v>0</v>
      </c>
      <c r="AV79" s="289">
        <f>IF(OR($C140&gt;AV$7,$C140+$E140-2&lt;AV$7),0,($D140-SUM($F140:AU140)-SUM($F79:AU79))*SAP_Leadsheet!$E$53)</f>
        <v>0</v>
      </c>
      <c r="AW79" s="289">
        <f ca="1">IF(OR($C140&gt;AW$7,$C140+$E140-2&lt;AW$7),0,($D140-SUM($F140:AV140)-SUM($F79:AV79))*SAP_Leadsheet!$E$53)</f>
        <v>0</v>
      </c>
      <c r="AX79" s="289">
        <f ca="1">IF(OR($C140&gt;AX$7,$C140+$E140-2&lt;AX$7),0,($D140-SUM($F140:AW140)-SUM($F79:AW79))*SAP_Leadsheet!$E$53)</f>
        <v>0</v>
      </c>
      <c r="AY79" s="289">
        <f>IF(OR($C140&gt;AY$7,$C140+$E140-2&lt;AY$7),0,($D140-SUM($F140:AX140)-SUM($F79:AX79))*SAP_Leadsheet!$E$53)</f>
        <v>0</v>
      </c>
      <c r="AZ79" s="289">
        <f>IF(OR($C140&gt;AZ$7,$C140+$E140-2&lt;AZ$7),0,($D140-SUM($F140:AY140)-SUM($F79:AY79))*SAP_Leadsheet!$E$53)</f>
        <v>0</v>
      </c>
      <c r="BA79" s="289">
        <f>IF(OR($C140&gt;BA$7,$C140+$E140-2&lt;BA$7),0,($D140-SUM($F140:AZ140)-SUM($F79:AZ79))*SAP_Leadsheet!$E$53)</f>
        <v>0</v>
      </c>
      <c r="BB79" s="289">
        <f>IF(OR($C140&gt;BB$7,$C140+$E140-2&lt;BB$7),0,($D140-SUM($F140:BA140)-SUM($F79:BA79))*SAP_Leadsheet!$E$53)</f>
        <v>0</v>
      </c>
      <c r="BC79" s="289">
        <f>IF(OR($C140&gt;BC$7,$C140+$E140-2&lt;BC$7),0,($D140-SUM($F140:BB140)-SUM($F79:BB79))*SAP_Leadsheet!$E$53)</f>
        <v>0</v>
      </c>
      <c r="BD79" s="289">
        <f>IF(OR($C140&gt;BD$7,$C140+$E140-2&lt;BD$7),0,($D140-SUM($F140:BC140)-SUM($F79:BC79))*SAP_Leadsheet!$E$53)</f>
        <v>0</v>
      </c>
      <c r="BE79" s="289">
        <f>IF(OR($C140&gt;BE$7,$C140+$E140-2&lt;BE$7),0,($D140-SUM($F140:BD140)-SUM($F79:BD79))*SAP_Leadsheet!$E$53)</f>
        <v>0</v>
      </c>
      <c r="BF79" s="289">
        <f>IF(OR($C140&gt;BF$7,$C140+$E140-2&lt;BF$7),0,($D140-SUM($F140:BE140)-SUM($F79:BE79))*SAP_Leadsheet!$E$53)</f>
        <v>0</v>
      </c>
      <c r="BG79" s="289">
        <f>IF(OR($C140&gt;BG$7,$C140+$E140-2&lt;BG$7),0,($D140-SUM($F140:BF140)-SUM($F79:BF79))*SAP_Leadsheet!$E$53)</f>
        <v>0</v>
      </c>
      <c r="BH79" s="289">
        <f>IF(OR($C140&gt;BH$7,$C140+$E140-2&lt;BH$7),0,($D140-SUM($F140:BG140)-SUM($F79:BG79))*SAP_Leadsheet!$E$53)</f>
        <v>0</v>
      </c>
      <c r="BI79" s="289">
        <f>IF(OR($C140&gt;BI$7,$C140+$E140-2&lt;BI$7),0,($D140-SUM($F140:BH140)-SUM($F79:BH79))*SAP_Leadsheet!$E$53)</f>
        <v>0</v>
      </c>
      <c r="BJ79" s="289">
        <f>IF(OR($C140&gt;BJ$7,$C140+$E140-2&lt;BJ$7),0,($D140-SUM($F140:BI140)-SUM($F79:BI79))*SAP_Leadsheet!$E$53)</f>
        <v>0</v>
      </c>
      <c r="BK79" s="289">
        <f>IF(OR($C140&gt;BK$7,$C140+$E140-2&lt;BK$7),0,($D140-SUM($F140:BJ140)-SUM($F79:BJ79))*SAP_Leadsheet!$E$53)</f>
        <v>0</v>
      </c>
      <c r="BL79" s="289">
        <f>IF(OR($C140&gt;BL$7,$C140+$E140-2&lt;BL$7),0,($D140-SUM($F140:BK140)-SUM($F79:BK79))*SAP_Leadsheet!$E$53)</f>
        <v>0</v>
      </c>
      <c r="BM79" s="289">
        <f>IF(OR($C140&gt;BM$7,$C140+$E140-2&lt;BM$7),0,($D140-SUM($F140:BL140)-SUM($F79:BL79))*SAP_Leadsheet!$E$53)</f>
        <v>0</v>
      </c>
      <c r="BN79" s="289">
        <f>IF(OR($C140&gt;BN$7,$C140+$E140-2&lt;BN$7),0,($D140-SUM($F140:BM140)-SUM($F79:BM79))*SAP_Leadsheet!$E$53)</f>
        <v>0</v>
      </c>
      <c r="BO79" s="198"/>
      <c r="BP79" s="198"/>
      <c r="BQ79" s="198"/>
      <c r="BR79" s="198"/>
      <c r="BS79" s="198"/>
      <c r="BT79" s="198"/>
      <c r="BU79" s="198"/>
      <c r="BV79" s="198"/>
      <c r="BW79" s="198"/>
      <c r="BX79" s="198"/>
      <c r="BY79" s="198"/>
      <c r="BZ79" s="198"/>
      <c r="CA79" s="198"/>
      <c r="CB79" s="198"/>
      <c r="CC79" s="198"/>
      <c r="CD79" s="198"/>
      <c r="CE79" s="198"/>
      <c r="CF79" s="198"/>
      <c r="CG79" s="198"/>
      <c r="CH79" s="198"/>
      <c r="CI79" s="198"/>
      <c r="CJ79" s="198"/>
      <c r="CK79" s="198"/>
      <c r="CL79" s="198"/>
    </row>
    <row r="80" spans="1:90" hidden="1" outlineLevel="1" x14ac:dyDescent="0.15">
      <c r="A80" s="89"/>
      <c r="B80" s="23"/>
      <c r="C80" s="26">
        <v>44</v>
      </c>
      <c r="D80" s="300"/>
      <c r="G80" s="289">
        <f>IF(OR($C141&gt;G$7,$C141+$E141-2&lt;G$7),0,($D141-SUM($F141:F141)-SUM($F80:F80))*SAP_Leadsheet!$E$53)</f>
        <v>0</v>
      </c>
      <c r="H80" s="289">
        <f>IF(OR($C141&gt;H$7,$C141+$E141-2&lt;H$7),0,($D141-SUM($F141:G141)-SUM($F80:G80))*SAP_Leadsheet!$E$53)</f>
        <v>0</v>
      </c>
      <c r="I80" s="289">
        <f>IF(OR($C141&gt;I$7,$C141+$E141-2&lt;I$7),0,($D141-SUM($F141:H141)-SUM($F80:H80))*SAP_Leadsheet!$E$53)</f>
        <v>0</v>
      </c>
      <c r="J80" s="289">
        <f>IF(OR($C141&gt;J$7,$C141+$E141-2&lt;J$7),0,($D141-SUM($F141:I141)-SUM($F80:I80))*SAP_Leadsheet!$E$53)</f>
        <v>0</v>
      </c>
      <c r="K80" s="289">
        <f>IF(OR($C141&gt;K$7,$C141+$E141-2&lt;K$7),0,($D141-SUM($F141:J141)-SUM($F80:J80))*SAP_Leadsheet!$E$53)</f>
        <v>0</v>
      </c>
      <c r="L80" s="289">
        <f>IF(OR($C141&gt;L$7,$C141+$E141-2&lt;L$7),0,($D141-SUM($F141:K141)-SUM($F80:K80))*SAP_Leadsheet!$E$53)</f>
        <v>0</v>
      </c>
      <c r="M80" s="289">
        <f>IF(OR($C141&gt;M$7,$C141+$E141-2&lt;M$7),0,($D141-SUM($F141:L141)-SUM($F80:L80))*SAP_Leadsheet!$E$53)</f>
        <v>0</v>
      </c>
      <c r="N80" s="289">
        <f>IF(OR($C141&gt;N$7,$C141+$E141-2&lt;N$7),0,($D141-SUM($F141:M141)-SUM($F80:M80))*SAP_Leadsheet!$E$53)</f>
        <v>0</v>
      </c>
      <c r="O80" s="289">
        <f>IF(OR($C141&gt;O$7,$C141+$E141-2&lt;O$7),0,($D141-SUM($F141:N141)-SUM($F80:N80))*SAP_Leadsheet!$E$53)</f>
        <v>0</v>
      </c>
      <c r="P80" s="289">
        <f>IF(OR($C141&gt;P$7,$C141+$E141-2&lt;P$7),0,($D141-SUM($F141:O141)-SUM($F80:O80))*SAP_Leadsheet!$E$53)</f>
        <v>0</v>
      </c>
      <c r="Q80" s="289">
        <f>IF(OR($C141&gt;Q$7,$C141+$E141-2&lt;Q$7),0,($D141-SUM($F141:P141)-SUM($F80:P80))*SAP_Leadsheet!$E$53)</f>
        <v>0</v>
      </c>
      <c r="R80" s="289">
        <f>IF(OR($C141&gt;R$7,$C141+$E141-2&lt;R$7),0,($D141-SUM($F141:Q141)-SUM($F80:Q80))*SAP_Leadsheet!$E$53)</f>
        <v>0</v>
      </c>
      <c r="S80" s="289">
        <f>IF(OR($C141&gt;S$7,$C141+$E141-2&lt;S$7),0,($D141-SUM($F141:R141)-SUM($F80:R80))*SAP_Leadsheet!$E$53)</f>
        <v>0</v>
      </c>
      <c r="T80" s="289">
        <f>IF(OR($C141&gt;T$7,$C141+$E141-2&lt;T$7),0,($D141-SUM($F141:S141)-SUM($F80:S80))*SAP_Leadsheet!$E$53)</f>
        <v>0</v>
      </c>
      <c r="U80" s="289">
        <f>IF(OR($C141&gt;U$7,$C141+$E141-2&lt;U$7),0,($D141-SUM($F141:T141)-SUM($F80:T80))*SAP_Leadsheet!$E$53)</f>
        <v>0</v>
      </c>
      <c r="V80" s="289">
        <f>IF(OR($C141&gt;V$7,$C141+$E141-2&lt;V$7),0,($D141-SUM($F141:U141)-SUM($F80:U80))*SAP_Leadsheet!$E$53)</f>
        <v>0</v>
      </c>
      <c r="W80" s="289">
        <f>IF(OR($C141&gt;W$7,$C141+$E141-2&lt;W$7),0,($D141-SUM($F141:V141)-SUM($F80:V80))*SAP_Leadsheet!$E$53)</f>
        <v>0</v>
      </c>
      <c r="X80" s="289">
        <f>IF(OR($C141&gt;X$7,$C141+$E141-2&lt;X$7),0,($D141-SUM($F141:W141)-SUM($F80:W80))*SAP_Leadsheet!$E$53)</f>
        <v>0</v>
      </c>
      <c r="Y80" s="289">
        <f>IF(OR($C141&gt;Y$7,$C141+$E141-2&lt;Y$7),0,($D141-SUM($F141:X141)-SUM($F80:X80))*SAP_Leadsheet!$E$53)</f>
        <v>0</v>
      </c>
      <c r="Z80" s="289">
        <f>IF(OR($C141&gt;Z$7,$C141+$E141-2&lt;Z$7),0,($D141-SUM($F141:Y141)-SUM($F80:Y80))*SAP_Leadsheet!$E$53)</f>
        <v>0</v>
      </c>
      <c r="AA80" s="289">
        <f>IF(OR($C141&gt;AA$7,$C141+$E141-2&lt;AA$7),0,($D141-SUM($F141:Z141)-SUM($F80:Z80))*SAP_Leadsheet!$E$53)</f>
        <v>0</v>
      </c>
      <c r="AB80" s="289">
        <f>IF(OR($C141&gt;AB$7,$C141+$E141-2&lt;AB$7),0,($D141-SUM($F141:AA141)-SUM($F80:AA80))*SAP_Leadsheet!$E$53)</f>
        <v>0</v>
      </c>
      <c r="AC80" s="289">
        <f>IF(OR($C141&gt;AC$7,$C141+$E141-2&lt;AC$7),0,($D141-SUM($F141:AB141)-SUM($F80:AB80))*SAP_Leadsheet!$E$53)</f>
        <v>0</v>
      </c>
      <c r="AD80" s="289">
        <f>IF(OR($C141&gt;AD$7,$C141+$E141-2&lt;AD$7),0,($D141-SUM($F141:AC141)-SUM($F80:AC80))*SAP_Leadsheet!$E$53)</f>
        <v>0</v>
      </c>
      <c r="AE80" s="289">
        <f>IF(OR($C141&gt;AE$7,$C141+$E141-2&lt;AE$7),0,($D141-SUM($F141:AD141)-SUM($F80:AD80))*SAP_Leadsheet!$E$53)</f>
        <v>0</v>
      </c>
      <c r="AF80" s="289">
        <f>IF(OR($C141&gt;AF$7,$C141+$E141-2&lt;AF$7),0,($D141-SUM($F141:AE141)-SUM($F80:AE80))*SAP_Leadsheet!$E$53)</f>
        <v>0</v>
      </c>
      <c r="AG80" s="289">
        <f>IF(OR($C141&gt;AG$7,$C141+$E141-2&lt;AG$7),0,($D141-SUM($F141:AF141)-SUM($F80:AF80))*SAP_Leadsheet!$E$53)</f>
        <v>0</v>
      </c>
      <c r="AH80" s="289">
        <f>IF(OR($C141&gt;AH$7,$C141+$E141-2&lt;AH$7),0,($D141-SUM($F141:AG141)-SUM($F80:AG80))*SAP_Leadsheet!$E$53)</f>
        <v>0</v>
      </c>
      <c r="AI80" s="289">
        <f>IF(OR($C141&gt;AI$7,$C141+$E141-2&lt;AI$7),0,($D141-SUM($F141:AH141)-SUM($F80:AH80))*SAP_Leadsheet!$E$53)</f>
        <v>0</v>
      </c>
      <c r="AJ80" s="289">
        <f>IF(OR($C141&gt;AJ$7,$C141+$E141-2&lt;AJ$7),0,($D141-SUM($F141:AI141)-SUM($F80:AI80))*SAP_Leadsheet!$E$53)</f>
        <v>0</v>
      </c>
      <c r="AK80" s="289">
        <f>IF(OR($C141&gt;AK$7,$C141+$E141-2&lt;AK$7),0,($D141-SUM($F141:AJ141)-SUM($F80:AJ80))*SAP_Leadsheet!$E$53)</f>
        <v>0</v>
      </c>
      <c r="AL80" s="289">
        <f>IF(OR($C141&gt;AL$7,$C141+$E141-2&lt;AL$7),0,($D141-SUM($F141:AK141)-SUM($F80:AK80))*SAP_Leadsheet!$E$53)</f>
        <v>0</v>
      </c>
      <c r="AM80" s="289">
        <f>IF(OR($C141&gt;AM$7,$C141+$E141-2&lt;AM$7),0,($D141-SUM($F141:AL141)-SUM($F80:AL80))*SAP_Leadsheet!$E$53)</f>
        <v>0</v>
      </c>
      <c r="AN80" s="289">
        <f>IF(OR($C141&gt;AN$7,$C141+$E141-2&lt;AN$7),0,($D141-SUM($F141:AM141)-SUM($F80:AM80))*SAP_Leadsheet!$E$53)</f>
        <v>0</v>
      </c>
      <c r="AO80" s="289">
        <f>IF(OR($C141&gt;AO$7,$C141+$E141-2&lt;AO$7),0,($D141-SUM($F141:AN141)-SUM($F80:AN80))*SAP_Leadsheet!$E$53)</f>
        <v>0</v>
      </c>
      <c r="AP80" s="289">
        <f>IF(OR($C141&gt;AP$7,$C141+$E141-2&lt;AP$7),0,($D141-SUM($F141:AO141)-SUM($F80:AO80))*SAP_Leadsheet!$E$53)</f>
        <v>0</v>
      </c>
      <c r="AQ80" s="289">
        <f>IF(OR($C141&gt;AQ$7,$C141+$E141-2&lt;AQ$7),0,($D141-SUM($F141:AP141)-SUM($F80:AP80))*SAP_Leadsheet!$E$53)</f>
        <v>0</v>
      </c>
      <c r="AR80" s="289">
        <f>IF(OR($C141&gt;AR$7,$C141+$E141-2&lt;AR$7),0,($D141-SUM($F141:AQ141)-SUM($F80:AQ80))*SAP_Leadsheet!$E$53)</f>
        <v>0</v>
      </c>
      <c r="AS80" s="289">
        <f>IF(OR($C141&gt;AS$7,$C141+$E141-2&lt;AS$7),0,($D141-SUM($F141:AR141)-SUM($F80:AR80))*SAP_Leadsheet!$E$53)</f>
        <v>0</v>
      </c>
      <c r="AT80" s="289">
        <f>IF(OR($C141&gt;AT$7,$C141+$E141-2&lt;AT$7),0,($D141-SUM($F141:AS141)-SUM($F80:AS80))*SAP_Leadsheet!$E$53)</f>
        <v>0</v>
      </c>
      <c r="AU80" s="289">
        <f>IF(OR($C141&gt;AU$7,$C141+$E141-2&lt;AU$7),0,($D141-SUM($F141:AT141)-SUM($F80:AT80))*SAP_Leadsheet!$E$53)</f>
        <v>0</v>
      </c>
      <c r="AV80" s="289">
        <f>IF(OR($C141&gt;AV$7,$C141+$E141-2&lt;AV$7),0,($D141-SUM($F141:AU141)-SUM($F80:AU80))*SAP_Leadsheet!$E$53)</f>
        <v>0</v>
      </c>
      <c r="AW80" s="289">
        <f>IF(OR($C141&gt;AW$7,$C141+$E141-2&lt;AW$7),0,($D141-SUM($F141:AV141)-SUM($F80:AV80))*SAP_Leadsheet!$E$53)</f>
        <v>0</v>
      </c>
      <c r="AX80" s="289">
        <f ca="1">IF(OR($C141&gt;AX$7,$C141+$E141-2&lt;AX$7),0,($D141-SUM($F141:AW141)-SUM($F80:AW80))*SAP_Leadsheet!$E$53)</f>
        <v>0</v>
      </c>
      <c r="AY80" s="289">
        <f ca="1">IF(OR($C141&gt;AY$7,$C141+$E141-2&lt;AY$7),0,($D141-SUM($F141:AX141)-SUM($F80:AX80))*SAP_Leadsheet!$E$53)</f>
        <v>0</v>
      </c>
      <c r="AZ80" s="289">
        <f>IF(OR($C141&gt;AZ$7,$C141+$E141-2&lt;AZ$7),0,($D141-SUM($F141:AY141)-SUM($F80:AY80))*SAP_Leadsheet!$E$53)</f>
        <v>0</v>
      </c>
      <c r="BA80" s="289">
        <f>IF(OR($C141&gt;BA$7,$C141+$E141-2&lt;BA$7),0,($D141-SUM($F141:AZ141)-SUM($F80:AZ80))*SAP_Leadsheet!$E$53)</f>
        <v>0</v>
      </c>
      <c r="BB80" s="289">
        <f>IF(OR($C141&gt;BB$7,$C141+$E141-2&lt;BB$7),0,($D141-SUM($F141:BA141)-SUM($F80:BA80))*SAP_Leadsheet!$E$53)</f>
        <v>0</v>
      </c>
      <c r="BC80" s="289">
        <f>IF(OR($C141&gt;BC$7,$C141+$E141-2&lt;BC$7),0,($D141-SUM($F141:BB141)-SUM($F80:BB80))*SAP_Leadsheet!$E$53)</f>
        <v>0</v>
      </c>
      <c r="BD80" s="289">
        <f>IF(OR($C141&gt;BD$7,$C141+$E141-2&lt;BD$7),0,($D141-SUM($F141:BC141)-SUM($F80:BC80))*SAP_Leadsheet!$E$53)</f>
        <v>0</v>
      </c>
      <c r="BE80" s="289">
        <f>IF(OR($C141&gt;BE$7,$C141+$E141-2&lt;BE$7),0,($D141-SUM($F141:BD141)-SUM($F80:BD80))*SAP_Leadsheet!$E$53)</f>
        <v>0</v>
      </c>
      <c r="BF80" s="289">
        <f>IF(OR($C141&gt;BF$7,$C141+$E141-2&lt;BF$7),0,($D141-SUM($F141:BE141)-SUM($F80:BE80))*SAP_Leadsheet!$E$53)</f>
        <v>0</v>
      </c>
      <c r="BG80" s="289">
        <f>IF(OR($C141&gt;BG$7,$C141+$E141-2&lt;BG$7),0,($D141-SUM($F141:BF141)-SUM($F80:BF80))*SAP_Leadsheet!$E$53)</f>
        <v>0</v>
      </c>
      <c r="BH80" s="289">
        <f>IF(OR($C141&gt;BH$7,$C141+$E141-2&lt;BH$7),0,($D141-SUM($F141:BG141)-SUM($F80:BG80))*SAP_Leadsheet!$E$53)</f>
        <v>0</v>
      </c>
      <c r="BI80" s="289">
        <f>IF(OR($C141&gt;BI$7,$C141+$E141-2&lt;BI$7),0,($D141-SUM($F141:BH141)-SUM($F80:BH80))*SAP_Leadsheet!$E$53)</f>
        <v>0</v>
      </c>
      <c r="BJ80" s="289">
        <f>IF(OR($C141&gt;BJ$7,$C141+$E141-2&lt;BJ$7),0,($D141-SUM($F141:BI141)-SUM($F80:BI80))*SAP_Leadsheet!$E$53)</f>
        <v>0</v>
      </c>
      <c r="BK80" s="289">
        <f>IF(OR($C141&gt;BK$7,$C141+$E141-2&lt;BK$7),0,($D141-SUM($F141:BJ141)-SUM($F80:BJ80))*SAP_Leadsheet!$E$53)</f>
        <v>0</v>
      </c>
      <c r="BL80" s="289">
        <f>IF(OR($C141&gt;BL$7,$C141+$E141-2&lt;BL$7),0,($D141-SUM($F141:BK141)-SUM($F80:BK80))*SAP_Leadsheet!$E$53)</f>
        <v>0</v>
      </c>
      <c r="BM80" s="289">
        <f>IF(OR($C141&gt;BM$7,$C141+$E141-2&lt;BM$7),0,($D141-SUM($F141:BL141)-SUM($F80:BL80))*SAP_Leadsheet!$E$53)</f>
        <v>0</v>
      </c>
      <c r="BN80" s="289">
        <f>IF(OR($C141&gt;BN$7,$C141+$E141-2&lt;BN$7),0,($D141-SUM($F141:BM141)-SUM($F80:BM80))*SAP_Leadsheet!$E$53)</f>
        <v>0</v>
      </c>
      <c r="BO80" s="198"/>
      <c r="BP80" s="198"/>
      <c r="BQ80" s="198"/>
      <c r="BR80" s="198"/>
      <c r="BS80" s="198"/>
      <c r="BT80" s="198"/>
      <c r="BU80" s="198"/>
      <c r="BV80" s="198"/>
      <c r="BW80" s="198"/>
      <c r="BX80" s="198"/>
      <c r="BY80" s="198"/>
      <c r="BZ80" s="198"/>
      <c r="CA80" s="198"/>
      <c r="CB80" s="198"/>
      <c r="CC80" s="198"/>
      <c r="CD80" s="198"/>
      <c r="CE80" s="198"/>
      <c r="CF80" s="198"/>
      <c r="CG80" s="198"/>
      <c r="CH80" s="198"/>
      <c r="CI80" s="198"/>
      <c r="CJ80" s="198"/>
      <c r="CK80" s="198"/>
      <c r="CL80" s="198"/>
    </row>
    <row r="81" spans="1:90" hidden="1" outlineLevel="1" x14ac:dyDescent="0.15">
      <c r="A81" s="89"/>
      <c r="B81" s="23"/>
      <c r="C81" s="26">
        <v>45</v>
      </c>
      <c r="D81" s="300"/>
      <c r="G81" s="289">
        <f>IF(OR($C142&gt;G$7,$C142+$E142-2&lt;G$7),0,($D142-SUM($F142:F142)-SUM($F81:F81))*SAP_Leadsheet!$E$53)</f>
        <v>0</v>
      </c>
      <c r="H81" s="289">
        <f>IF(OR($C142&gt;H$7,$C142+$E142-2&lt;H$7),0,($D142-SUM($F142:G142)-SUM($F81:G81))*SAP_Leadsheet!$E$53)</f>
        <v>0</v>
      </c>
      <c r="I81" s="289">
        <f>IF(OR($C142&gt;I$7,$C142+$E142-2&lt;I$7),0,($D142-SUM($F142:H142)-SUM($F81:H81))*SAP_Leadsheet!$E$53)</f>
        <v>0</v>
      </c>
      <c r="J81" s="289">
        <f>IF(OR($C142&gt;J$7,$C142+$E142-2&lt;J$7),0,($D142-SUM($F142:I142)-SUM($F81:I81))*SAP_Leadsheet!$E$53)</f>
        <v>0</v>
      </c>
      <c r="K81" s="289">
        <f>IF(OR($C142&gt;K$7,$C142+$E142-2&lt;K$7),0,($D142-SUM($F142:J142)-SUM($F81:J81))*SAP_Leadsheet!$E$53)</f>
        <v>0</v>
      </c>
      <c r="L81" s="289">
        <f>IF(OR($C142&gt;L$7,$C142+$E142-2&lt;L$7),0,($D142-SUM($F142:K142)-SUM($F81:K81))*SAP_Leadsheet!$E$53)</f>
        <v>0</v>
      </c>
      <c r="M81" s="289">
        <f>IF(OR($C142&gt;M$7,$C142+$E142-2&lt;M$7),0,($D142-SUM($F142:L142)-SUM($F81:L81))*SAP_Leadsheet!$E$53)</f>
        <v>0</v>
      </c>
      <c r="N81" s="289">
        <f>IF(OR($C142&gt;N$7,$C142+$E142-2&lt;N$7),0,($D142-SUM($F142:M142)-SUM($F81:M81))*SAP_Leadsheet!$E$53)</f>
        <v>0</v>
      </c>
      <c r="O81" s="289">
        <f>IF(OR($C142&gt;O$7,$C142+$E142-2&lt;O$7),0,($D142-SUM($F142:N142)-SUM($F81:N81))*SAP_Leadsheet!$E$53)</f>
        <v>0</v>
      </c>
      <c r="P81" s="289">
        <f>IF(OR($C142&gt;P$7,$C142+$E142-2&lt;P$7),0,($D142-SUM($F142:O142)-SUM($F81:O81))*SAP_Leadsheet!$E$53)</f>
        <v>0</v>
      </c>
      <c r="Q81" s="289">
        <f>IF(OR($C142&gt;Q$7,$C142+$E142-2&lt;Q$7),0,($D142-SUM($F142:P142)-SUM($F81:P81))*SAP_Leadsheet!$E$53)</f>
        <v>0</v>
      </c>
      <c r="R81" s="289">
        <f>IF(OR($C142&gt;R$7,$C142+$E142-2&lt;R$7),0,($D142-SUM($F142:Q142)-SUM($F81:Q81))*SAP_Leadsheet!$E$53)</f>
        <v>0</v>
      </c>
      <c r="S81" s="289">
        <f>IF(OR($C142&gt;S$7,$C142+$E142-2&lt;S$7),0,($D142-SUM($F142:R142)-SUM($F81:R81))*SAP_Leadsheet!$E$53)</f>
        <v>0</v>
      </c>
      <c r="T81" s="289">
        <f>IF(OR($C142&gt;T$7,$C142+$E142-2&lt;T$7),0,($D142-SUM($F142:S142)-SUM($F81:S81))*SAP_Leadsheet!$E$53)</f>
        <v>0</v>
      </c>
      <c r="U81" s="289">
        <f>IF(OR($C142&gt;U$7,$C142+$E142-2&lt;U$7),0,($D142-SUM($F142:T142)-SUM($F81:T81))*SAP_Leadsheet!$E$53)</f>
        <v>0</v>
      </c>
      <c r="V81" s="289">
        <f>IF(OR($C142&gt;V$7,$C142+$E142-2&lt;V$7),0,($D142-SUM($F142:U142)-SUM($F81:U81))*SAP_Leadsheet!$E$53)</f>
        <v>0</v>
      </c>
      <c r="W81" s="289">
        <f>IF(OR($C142&gt;W$7,$C142+$E142-2&lt;W$7),0,($D142-SUM($F142:V142)-SUM($F81:V81))*SAP_Leadsheet!$E$53)</f>
        <v>0</v>
      </c>
      <c r="X81" s="289">
        <f>IF(OR($C142&gt;X$7,$C142+$E142-2&lt;X$7),0,($D142-SUM($F142:W142)-SUM($F81:W81))*SAP_Leadsheet!$E$53)</f>
        <v>0</v>
      </c>
      <c r="Y81" s="289">
        <f>IF(OR($C142&gt;Y$7,$C142+$E142-2&lt;Y$7),0,($D142-SUM($F142:X142)-SUM($F81:X81))*SAP_Leadsheet!$E$53)</f>
        <v>0</v>
      </c>
      <c r="Z81" s="289">
        <f>IF(OR($C142&gt;Z$7,$C142+$E142-2&lt;Z$7),0,($D142-SUM($F142:Y142)-SUM($F81:Y81))*SAP_Leadsheet!$E$53)</f>
        <v>0</v>
      </c>
      <c r="AA81" s="289">
        <f>IF(OR($C142&gt;AA$7,$C142+$E142-2&lt;AA$7),0,($D142-SUM($F142:Z142)-SUM($F81:Z81))*SAP_Leadsheet!$E$53)</f>
        <v>0</v>
      </c>
      <c r="AB81" s="289">
        <f>IF(OR($C142&gt;AB$7,$C142+$E142-2&lt;AB$7),0,($D142-SUM($F142:AA142)-SUM($F81:AA81))*SAP_Leadsheet!$E$53)</f>
        <v>0</v>
      </c>
      <c r="AC81" s="289">
        <f>IF(OR($C142&gt;AC$7,$C142+$E142-2&lt;AC$7),0,($D142-SUM($F142:AB142)-SUM($F81:AB81))*SAP_Leadsheet!$E$53)</f>
        <v>0</v>
      </c>
      <c r="AD81" s="289">
        <f>IF(OR($C142&gt;AD$7,$C142+$E142-2&lt;AD$7),0,($D142-SUM($F142:AC142)-SUM($F81:AC81))*SAP_Leadsheet!$E$53)</f>
        <v>0</v>
      </c>
      <c r="AE81" s="289">
        <f>IF(OR($C142&gt;AE$7,$C142+$E142-2&lt;AE$7),0,($D142-SUM($F142:AD142)-SUM($F81:AD81))*SAP_Leadsheet!$E$53)</f>
        <v>0</v>
      </c>
      <c r="AF81" s="289">
        <f>IF(OR($C142&gt;AF$7,$C142+$E142-2&lt;AF$7),0,($D142-SUM($F142:AE142)-SUM($F81:AE81))*SAP_Leadsheet!$E$53)</f>
        <v>0</v>
      </c>
      <c r="AG81" s="289">
        <f>IF(OR($C142&gt;AG$7,$C142+$E142-2&lt;AG$7),0,($D142-SUM($F142:AF142)-SUM($F81:AF81))*SAP_Leadsheet!$E$53)</f>
        <v>0</v>
      </c>
      <c r="AH81" s="289">
        <f>IF(OR($C142&gt;AH$7,$C142+$E142-2&lt;AH$7),0,($D142-SUM($F142:AG142)-SUM($F81:AG81))*SAP_Leadsheet!$E$53)</f>
        <v>0</v>
      </c>
      <c r="AI81" s="289">
        <f>IF(OR($C142&gt;AI$7,$C142+$E142-2&lt;AI$7),0,($D142-SUM($F142:AH142)-SUM($F81:AH81))*SAP_Leadsheet!$E$53)</f>
        <v>0</v>
      </c>
      <c r="AJ81" s="289">
        <f>IF(OR($C142&gt;AJ$7,$C142+$E142-2&lt;AJ$7),0,($D142-SUM($F142:AI142)-SUM($F81:AI81))*SAP_Leadsheet!$E$53)</f>
        <v>0</v>
      </c>
      <c r="AK81" s="289">
        <f>IF(OR($C142&gt;AK$7,$C142+$E142-2&lt;AK$7),0,($D142-SUM($F142:AJ142)-SUM($F81:AJ81))*SAP_Leadsheet!$E$53)</f>
        <v>0</v>
      </c>
      <c r="AL81" s="289">
        <f>IF(OR($C142&gt;AL$7,$C142+$E142-2&lt;AL$7),0,($D142-SUM($F142:AK142)-SUM($F81:AK81))*SAP_Leadsheet!$E$53)</f>
        <v>0</v>
      </c>
      <c r="AM81" s="289">
        <f>IF(OR($C142&gt;AM$7,$C142+$E142-2&lt;AM$7),0,($D142-SUM($F142:AL142)-SUM($F81:AL81))*SAP_Leadsheet!$E$53)</f>
        <v>0</v>
      </c>
      <c r="AN81" s="289">
        <f>IF(OR($C142&gt;AN$7,$C142+$E142-2&lt;AN$7),0,($D142-SUM($F142:AM142)-SUM($F81:AM81))*SAP_Leadsheet!$E$53)</f>
        <v>0</v>
      </c>
      <c r="AO81" s="289">
        <f>IF(OR($C142&gt;AO$7,$C142+$E142-2&lt;AO$7),0,($D142-SUM($F142:AN142)-SUM($F81:AN81))*SAP_Leadsheet!$E$53)</f>
        <v>0</v>
      </c>
      <c r="AP81" s="289">
        <f>IF(OR($C142&gt;AP$7,$C142+$E142-2&lt;AP$7),0,($D142-SUM($F142:AO142)-SUM($F81:AO81))*SAP_Leadsheet!$E$53)</f>
        <v>0</v>
      </c>
      <c r="AQ81" s="289">
        <f>IF(OR($C142&gt;AQ$7,$C142+$E142-2&lt;AQ$7),0,($D142-SUM($F142:AP142)-SUM($F81:AP81))*SAP_Leadsheet!$E$53)</f>
        <v>0</v>
      </c>
      <c r="AR81" s="289">
        <f>IF(OR($C142&gt;AR$7,$C142+$E142-2&lt;AR$7),0,($D142-SUM($F142:AQ142)-SUM($F81:AQ81))*SAP_Leadsheet!$E$53)</f>
        <v>0</v>
      </c>
      <c r="AS81" s="289">
        <f>IF(OR($C142&gt;AS$7,$C142+$E142-2&lt;AS$7),0,($D142-SUM($F142:AR142)-SUM($F81:AR81))*SAP_Leadsheet!$E$53)</f>
        <v>0</v>
      </c>
      <c r="AT81" s="289">
        <f>IF(OR($C142&gt;AT$7,$C142+$E142-2&lt;AT$7),0,($D142-SUM($F142:AS142)-SUM($F81:AS81))*SAP_Leadsheet!$E$53)</f>
        <v>0</v>
      </c>
      <c r="AU81" s="289">
        <f>IF(OR($C142&gt;AU$7,$C142+$E142-2&lt;AU$7),0,($D142-SUM($F142:AT142)-SUM($F81:AT81))*SAP_Leadsheet!$E$53)</f>
        <v>0</v>
      </c>
      <c r="AV81" s="289">
        <f>IF(OR($C142&gt;AV$7,$C142+$E142-2&lt;AV$7),0,($D142-SUM($F142:AU142)-SUM($F81:AU81))*SAP_Leadsheet!$E$53)</f>
        <v>0</v>
      </c>
      <c r="AW81" s="289">
        <f>IF(OR($C142&gt;AW$7,$C142+$E142-2&lt;AW$7),0,($D142-SUM($F142:AV142)-SUM($F81:AV81))*SAP_Leadsheet!$E$53)</f>
        <v>0</v>
      </c>
      <c r="AX81" s="289">
        <f>IF(OR($C142&gt;AX$7,$C142+$E142-2&lt;AX$7),0,($D142-SUM($F142:AW142)-SUM($F81:AW81))*SAP_Leadsheet!$E$53)</f>
        <v>0</v>
      </c>
      <c r="AY81" s="289">
        <f ca="1">IF(OR($C142&gt;AY$7,$C142+$E142-2&lt;AY$7),0,($D142-SUM($F142:AX142)-SUM($F81:AX81))*SAP_Leadsheet!$E$53)</f>
        <v>0</v>
      </c>
      <c r="AZ81" s="289">
        <f ca="1">IF(OR($C142&gt;AZ$7,$C142+$E142-2&lt;AZ$7),0,($D142-SUM($F142:AY142)-SUM($F81:AY81))*SAP_Leadsheet!$E$53)</f>
        <v>0</v>
      </c>
      <c r="BA81" s="289">
        <f>IF(OR($C142&gt;BA$7,$C142+$E142-2&lt;BA$7),0,($D142-SUM($F142:AZ142)-SUM($F81:AZ81))*SAP_Leadsheet!$E$53)</f>
        <v>0</v>
      </c>
      <c r="BB81" s="289">
        <f>IF(OR($C142&gt;BB$7,$C142+$E142-2&lt;BB$7),0,($D142-SUM($F142:BA142)-SUM($F81:BA81))*SAP_Leadsheet!$E$53)</f>
        <v>0</v>
      </c>
      <c r="BC81" s="289">
        <f>IF(OR($C142&gt;BC$7,$C142+$E142-2&lt;BC$7),0,($D142-SUM($F142:BB142)-SUM($F81:BB81))*SAP_Leadsheet!$E$53)</f>
        <v>0</v>
      </c>
      <c r="BD81" s="289">
        <f>IF(OR($C142&gt;BD$7,$C142+$E142-2&lt;BD$7),0,($D142-SUM($F142:BC142)-SUM($F81:BC81))*SAP_Leadsheet!$E$53)</f>
        <v>0</v>
      </c>
      <c r="BE81" s="289">
        <f>IF(OR($C142&gt;BE$7,$C142+$E142-2&lt;BE$7),0,($D142-SUM($F142:BD142)-SUM($F81:BD81))*SAP_Leadsheet!$E$53)</f>
        <v>0</v>
      </c>
      <c r="BF81" s="289">
        <f>IF(OR($C142&gt;BF$7,$C142+$E142-2&lt;BF$7),0,($D142-SUM($F142:BE142)-SUM($F81:BE81))*SAP_Leadsheet!$E$53)</f>
        <v>0</v>
      </c>
      <c r="BG81" s="289">
        <f>IF(OR($C142&gt;BG$7,$C142+$E142-2&lt;BG$7),0,($D142-SUM($F142:BF142)-SUM($F81:BF81))*SAP_Leadsheet!$E$53)</f>
        <v>0</v>
      </c>
      <c r="BH81" s="289">
        <f>IF(OR($C142&gt;BH$7,$C142+$E142-2&lt;BH$7),0,($D142-SUM($F142:BG142)-SUM($F81:BG81))*SAP_Leadsheet!$E$53)</f>
        <v>0</v>
      </c>
      <c r="BI81" s="289">
        <f>IF(OR($C142&gt;BI$7,$C142+$E142-2&lt;BI$7),0,($D142-SUM($F142:BH142)-SUM($F81:BH81))*SAP_Leadsheet!$E$53)</f>
        <v>0</v>
      </c>
      <c r="BJ81" s="289">
        <f>IF(OR($C142&gt;BJ$7,$C142+$E142-2&lt;BJ$7),0,($D142-SUM($F142:BI142)-SUM($F81:BI81))*SAP_Leadsheet!$E$53)</f>
        <v>0</v>
      </c>
      <c r="BK81" s="289">
        <f>IF(OR($C142&gt;BK$7,$C142+$E142-2&lt;BK$7),0,($D142-SUM($F142:BJ142)-SUM($F81:BJ81))*SAP_Leadsheet!$E$53)</f>
        <v>0</v>
      </c>
      <c r="BL81" s="289">
        <f>IF(OR($C142&gt;BL$7,$C142+$E142-2&lt;BL$7),0,($D142-SUM($F142:BK142)-SUM($F81:BK81))*SAP_Leadsheet!$E$53)</f>
        <v>0</v>
      </c>
      <c r="BM81" s="289">
        <f>IF(OR($C142&gt;BM$7,$C142+$E142-2&lt;BM$7),0,($D142-SUM($F142:BL142)-SUM($F81:BL81))*SAP_Leadsheet!$E$53)</f>
        <v>0</v>
      </c>
      <c r="BN81" s="289">
        <f>IF(OR($C142&gt;BN$7,$C142+$E142-2&lt;BN$7),0,($D142-SUM($F142:BM142)-SUM($F81:BM81))*SAP_Leadsheet!$E$53)</f>
        <v>0</v>
      </c>
      <c r="BO81" s="198"/>
      <c r="BP81" s="198"/>
      <c r="BQ81" s="198"/>
      <c r="BR81" s="198"/>
      <c r="BS81" s="198"/>
      <c r="BT81" s="198"/>
      <c r="BU81" s="198"/>
      <c r="BV81" s="198"/>
      <c r="BW81" s="198"/>
      <c r="BX81" s="198"/>
      <c r="BY81" s="198"/>
      <c r="BZ81" s="198"/>
      <c r="CA81" s="198"/>
      <c r="CB81" s="198"/>
      <c r="CC81" s="198"/>
      <c r="CD81" s="198"/>
      <c r="CE81" s="198"/>
      <c r="CF81" s="198"/>
      <c r="CG81" s="198"/>
      <c r="CH81" s="198"/>
      <c r="CI81" s="198"/>
      <c r="CJ81" s="198"/>
      <c r="CK81" s="198"/>
      <c r="CL81" s="198"/>
    </row>
    <row r="82" spans="1:90" hidden="1" outlineLevel="1" x14ac:dyDescent="0.15">
      <c r="A82" s="89"/>
      <c r="B82" s="23"/>
      <c r="C82" s="26">
        <v>46</v>
      </c>
      <c r="D82" s="300"/>
      <c r="G82" s="289">
        <f>IF(OR($C143&gt;G$7,$C143+$E143-2&lt;G$7),0,($D143-SUM($F143:F143)-SUM($F82:F82))*SAP_Leadsheet!$E$53)</f>
        <v>0</v>
      </c>
      <c r="H82" s="289">
        <f>IF(OR($C143&gt;H$7,$C143+$E143-2&lt;H$7),0,($D143-SUM($F143:G143)-SUM($F82:G82))*SAP_Leadsheet!$E$53)</f>
        <v>0</v>
      </c>
      <c r="I82" s="289">
        <f>IF(OR($C143&gt;I$7,$C143+$E143-2&lt;I$7),0,($D143-SUM($F143:H143)-SUM($F82:H82))*SAP_Leadsheet!$E$53)</f>
        <v>0</v>
      </c>
      <c r="J82" s="289">
        <f>IF(OR($C143&gt;J$7,$C143+$E143-2&lt;J$7),0,($D143-SUM($F143:I143)-SUM($F82:I82))*SAP_Leadsheet!$E$53)</f>
        <v>0</v>
      </c>
      <c r="K82" s="289">
        <f>IF(OR($C143&gt;K$7,$C143+$E143-2&lt;K$7),0,($D143-SUM($F143:J143)-SUM($F82:J82))*SAP_Leadsheet!$E$53)</f>
        <v>0</v>
      </c>
      <c r="L82" s="289">
        <f>IF(OR($C143&gt;L$7,$C143+$E143-2&lt;L$7),0,($D143-SUM($F143:K143)-SUM($F82:K82))*SAP_Leadsheet!$E$53)</f>
        <v>0</v>
      </c>
      <c r="M82" s="289">
        <f>IF(OR($C143&gt;M$7,$C143+$E143-2&lt;M$7),0,($D143-SUM($F143:L143)-SUM($F82:L82))*SAP_Leadsheet!$E$53)</f>
        <v>0</v>
      </c>
      <c r="N82" s="289">
        <f>IF(OR($C143&gt;N$7,$C143+$E143-2&lt;N$7),0,($D143-SUM($F143:M143)-SUM($F82:M82))*SAP_Leadsheet!$E$53)</f>
        <v>0</v>
      </c>
      <c r="O82" s="289">
        <f>IF(OR($C143&gt;O$7,$C143+$E143-2&lt;O$7),0,($D143-SUM($F143:N143)-SUM($F82:N82))*SAP_Leadsheet!$E$53)</f>
        <v>0</v>
      </c>
      <c r="P82" s="289">
        <f>IF(OR($C143&gt;P$7,$C143+$E143-2&lt;P$7),0,($D143-SUM($F143:O143)-SUM($F82:O82))*SAP_Leadsheet!$E$53)</f>
        <v>0</v>
      </c>
      <c r="Q82" s="289">
        <f>IF(OR($C143&gt;Q$7,$C143+$E143-2&lt;Q$7),0,($D143-SUM($F143:P143)-SUM($F82:P82))*SAP_Leadsheet!$E$53)</f>
        <v>0</v>
      </c>
      <c r="R82" s="289">
        <f>IF(OR($C143&gt;R$7,$C143+$E143-2&lt;R$7),0,($D143-SUM($F143:Q143)-SUM($F82:Q82))*SAP_Leadsheet!$E$53)</f>
        <v>0</v>
      </c>
      <c r="S82" s="289">
        <f>IF(OR($C143&gt;S$7,$C143+$E143-2&lt;S$7),0,($D143-SUM($F143:R143)-SUM($F82:R82))*SAP_Leadsheet!$E$53)</f>
        <v>0</v>
      </c>
      <c r="T82" s="289">
        <f>IF(OR($C143&gt;T$7,$C143+$E143-2&lt;T$7),0,($D143-SUM($F143:S143)-SUM($F82:S82))*SAP_Leadsheet!$E$53)</f>
        <v>0</v>
      </c>
      <c r="U82" s="289">
        <f>IF(OR($C143&gt;U$7,$C143+$E143-2&lt;U$7),0,($D143-SUM($F143:T143)-SUM($F82:T82))*SAP_Leadsheet!$E$53)</f>
        <v>0</v>
      </c>
      <c r="V82" s="289">
        <f>IF(OR($C143&gt;V$7,$C143+$E143-2&lt;V$7),0,($D143-SUM($F143:U143)-SUM($F82:U82))*SAP_Leadsheet!$E$53)</f>
        <v>0</v>
      </c>
      <c r="W82" s="289">
        <f>IF(OR($C143&gt;W$7,$C143+$E143-2&lt;W$7),0,($D143-SUM($F143:V143)-SUM($F82:V82))*SAP_Leadsheet!$E$53)</f>
        <v>0</v>
      </c>
      <c r="X82" s="289">
        <f>IF(OR($C143&gt;X$7,$C143+$E143-2&lt;X$7),0,($D143-SUM($F143:W143)-SUM($F82:W82))*SAP_Leadsheet!$E$53)</f>
        <v>0</v>
      </c>
      <c r="Y82" s="289">
        <f>IF(OR($C143&gt;Y$7,$C143+$E143-2&lt;Y$7),0,($D143-SUM($F143:X143)-SUM($F82:X82))*SAP_Leadsheet!$E$53)</f>
        <v>0</v>
      </c>
      <c r="Z82" s="289">
        <f>IF(OR($C143&gt;Z$7,$C143+$E143-2&lt;Z$7),0,($D143-SUM($F143:Y143)-SUM($F82:Y82))*SAP_Leadsheet!$E$53)</f>
        <v>0</v>
      </c>
      <c r="AA82" s="289">
        <f>IF(OR($C143&gt;AA$7,$C143+$E143-2&lt;AA$7),0,($D143-SUM($F143:Z143)-SUM($F82:Z82))*SAP_Leadsheet!$E$53)</f>
        <v>0</v>
      </c>
      <c r="AB82" s="289">
        <f>IF(OR($C143&gt;AB$7,$C143+$E143-2&lt;AB$7),0,($D143-SUM($F143:AA143)-SUM($F82:AA82))*SAP_Leadsheet!$E$53)</f>
        <v>0</v>
      </c>
      <c r="AC82" s="289">
        <f>IF(OR($C143&gt;AC$7,$C143+$E143-2&lt;AC$7),0,($D143-SUM($F143:AB143)-SUM($F82:AB82))*SAP_Leadsheet!$E$53)</f>
        <v>0</v>
      </c>
      <c r="AD82" s="289">
        <f>IF(OR($C143&gt;AD$7,$C143+$E143-2&lt;AD$7),0,($D143-SUM($F143:AC143)-SUM($F82:AC82))*SAP_Leadsheet!$E$53)</f>
        <v>0</v>
      </c>
      <c r="AE82" s="289">
        <f>IF(OR($C143&gt;AE$7,$C143+$E143-2&lt;AE$7),0,($D143-SUM($F143:AD143)-SUM($F82:AD82))*SAP_Leadsheet!$E$53)</f>
        <v>0</v>
      </c>
      <c r="AF82" s="289">
        <f>IF(OR($C143&gt;AF$7,$C143+$E143-2&lt;AF$7),0,($D143-SUM($F143:AE143)-SUM($F82:AE82))*SAP_Leadsheet!$E$53)</f>
        <v>0</v>
      </c>
      <c r="AG82" s="289">
        <f>IF(OR($C143&gt;AG$7,$C143+$E143-2&lt;AG$7),0,($D143-SUM($F143:AF143)-SUM($F82:AF82))*SAP_Leadsheet!$E$53)</f>
        <v>0</v>
      </c>
      <c r="AH82" s="289">
        <f>IF(OR($C143&gt;AH$7,$C143+$E143-2&lt;AH$7),0,($D143-SUM($F143:AG143)-SUM($F82:AG82))*SAP_Leadsheet!$E$53)</f>
        <v>0</v>
      </c>
      <c r="AI82" s="289">
        <f>IF(OR($C143&gt;AI$7,$C143+$E143-2&lt;AI$7),0,($D143-SUM($F143:AH143)-SUM($F82:AH82))*SAP_Leadsheet!$E$53)</f>
        <v>0</v>
      </c>
      <c r="AJ82" s="289">
        <f>IF(OR($C143&gt;AJ$7,$C143+$E143-2&lt;AJ$7),0,($D143-SUM($F143:AI143)-SUM($F82:AI82))*SAP_Leadsheet!$E$53)</f>
        <v>0</v>
      </c>
      <c r="AK82" s="289">
        <f>IF(OR($C143&gt;AK$7,$C143+$E143-2&lt;AK$7),0,($D143-SUM($F143:AJ143)-SUM($F82:AJ82))*SAP_Leadsheet!$E$53)</f>
        <v>0</v>
      </c>
      <c r="AL82" s="289">
        <f>IF(OR($C143&gt;AL$7,$C143+$E143-2&lt;AL$7),0,($D143-SUM($F143:AK143)-SUM($F82:AK82))*SAP_Leadsheet!$E$53)</f>
        <v>0</v>
      </c>
      <c r="AM82" s="289">
        <f>IF(OR($C143&gt;AM$7,$C143+$E143-2&lt;AM$7),0,($D143-SUM($F143:AL143)-SUM($F82:AL82))*SAP_Leadsheet!$E$53)</f>
        <v>0</v>
      </c>
      <c r="AN82" s="289">
        <f>IF(OR($C143&gt;AN$7,$C143+$E143-2&lt;AN$7),0,($D143-SUM($F143:AM143)-SUM($F82:AM82))*SAP_Leadsheet!$E$53)</f>
        <v>0</v>
      </c>
      <c r="AO82" s="289">
        <f>IF(OR($C143&gt;AO$7,$C143+$E143-2&lt;AO$7),0,($D143-SUM($F143:AN143)-SUM($F82:AN82))*SAP_Leadsheet!$E$53)</f>
        <v>0</v>
      </c>
      <c r="AP82" s="289">
        <f>IF(OR($C143&gt;AP$7,$C143+$E143-2&lt;AP$7),0,($D143-SUM($F143:AO143)-SUM($F82:AO82))*SAP_Leadsheet!$E$53)</f>
        <v>0</v>
      </c>
      <c r="AQ82" s="289">
        <f>IF(OR($C143&gt;AQ$7,$C143+$E143-2&lt;AQ$7),0,($D143-SUM($F143:AP143)-SUM($F82:AP82))*SAP_Leadsheet!$E$53)</f>
        <v>0</v>
      </c>
      <c r="AR82" s="289">
        <f>IF(OR($C143&gt;AR$7,$C143+$E143-2&lt;AR$7),0,($D143-SUM($F143:AQ143)-SUM($F82:AQ82))*SAP_Leadsheet!$E$53)</f>
        <v>0</v>
      </c>
      <c r="AS82" s="289">
        <f>IF(OR($C143&gt;AS$7,$C143+$E143-2&lt;AS$7),0,($D143-SUM($F143:AR143)-SUM($F82:AR82))*SAP_Leadsheet!$E$53)</f>
        <v>0</v>
      </c>
      <c r="AT82" s="289">
        <f>IF(OR($C143&gt;AT$7,$C143+$E143-2&lt;AT$7),0,($D143-SUM($F143:AS143)-SUM($F82:AS82))*SAP_Leadsheet!$E$53)</f>
        <v>0</v>
      </c>
      <c r="AU82" s="289">
        <f>IF(OR($C143&gt;AU$7,$C143+$E143-2&lt;AU$7),0,($D143-SUM($F143:AT143)-SUM($F82:AT82))*SAP_Leadsheet!$E$53)</f>
        <v>0</v>
      </c>
      <c r="AV82" s="289">
        <f>IF(OR($C143&gt;AV$7,$C143+$E143-2&lt;AV$7),0,($D143-SUM($F143:AU143)-SUM($F82:AU82))*SAP_Leadsheet!$E$53)</f>
        <v>0</v>
      </c>
      <c r="AW82" s="289">
        <f>IF(OR($C143&gt;AW$7,$C143+$E143-2&lt;AW$7),0,($D143-SUM($F143:AV143)-SUM($F82:AV82))*SAP_Leadsheet!$E$53)</f>
        <v>0</v>
      </c>
      <c r="AX82" s="289">
        <f>IF(OR($C143&gt;AX$7,$C143+$E143-2&lt;AX$7),0,($D143-SUM($F143:AW143)-SUM($F82:AW82))*SAP_Leadsheet!$E$53)</f>
        <v>0</v>
      </c>
      <c r="AY82" s="289">
        <f>IF(OR($C143&gt;AY$7,$C143+$E143-2&lt;AY$7),0,($D143-SUM($F143:AX143)-SUM($F82:AX82))*SAP_Leadsheet!$E$53)</f>
        <v>0</v>
      </c>
      <c r="AZ82" s="289">
        <f ca="1">IF(OR($C143&gt;AZ$7,$C143+$E143-2&lt;AZ$7),0,($D143-SUM($F143:AY143)-SUM($F82:AY82))*SAP_Leadsheet!$E$53)</f>
        <v>0</v>
      </c>
      <c r="BA82" s="289">
        <f ca="1">IF(OR($C143&gt;BA$7,$C143+$E143-2&lt;BA$7),0,($D143-SUM($F143:AZ143)-SUM($F82:AZ82))*SAP_Leadsheet!$E$53)</f>
        <v>0</v>
      </c>
      <c r="BB82" s="289">
        <f>IF(OR($C143&gt;BB$7,$C143+$E143-2&lt;BB$7),0,($D143-SUM($F143:BA143)-SUM($F82:BA82))*SAP_Leadsheet!$E$53)</f>
        <v>0</v>
      </c>
      <c r="BC82" s="289">
        <f>IF(OR($C143&gt;BC$7,$C143+$E143-2&lt;BC$7),0,($D143-SUM($F143:BB143)-SUM($F82:BB82))*SAP_Leadsheet!$E$53)</f>
        <v>0</v>
      </c>
      <c r="BD82" s="289">
        <f>IF(OR($C143&gt;BD$7,$C143+$E143-2&lt;BD$7),0,($D143-SUM($F143:BC143)-SUM($F82:BC82))*SAP_Leadsheet!$E$53)</f>
        <v>0</v>
      </c>
      <c r="BE82" s="289">
        <f>IF(OR($C143&gt;BE$7,$C143+$E143-2&lt;BE$7),0,($D143-SUM($F143:BD143)-SUM($F82:BD82))*SAP_Leadsheet!$E$53)</f>
        <v>0</v>
      </c>
      <c r="BF82" s="289">
        <f>IF(OR($C143&gt;BF$7,$C143+$E143-2&lt;BF$7),0,($D143-SUM($F143:BE143)-SUM($F82:BE82))*SAP_Leadsheet!$E$53)</f>
        <v>0</v>
      </c>
      <c r="BG82" s="289">
        <f>IF(OR($C143&gt;BG$7,$C143+$E143-2&lt;BG$7),0,($D143-SUM($F143:BF143)-SUM($F82:BF82))*SAP_Leadsheet!$E$53)</f>
        <v>0</v>
      </c>
      <c r="BH82" s="289">
        <f>IF(OR($C143&gt;BH$7,$C143+$E143-2&lt;BH$7),0,($D143-SUM($F143:BG143)-SUM($F82:BG82))*SAP_Leadsheet!$E$53)</f>
        <v>0</v>
      </c>
      <c r="BI82" s="289">
        <f>IF(OR($C143&gt;BI$7,$C143+$E143-2&lt;BI$7),0,($D143-SUM($F143:BH143)-SUM($F82:BH82))*SAP_Leadsheet!$E$53)</f>
        <v>0</v>
      </c>
      <c r="BJ82" s="289">
        <f>IF(OR($C143&gt;BJ$7,$C143+$E143-2&lt;BJ$7),0,($D143-SUM($F143:BI143)-SUM($F82:BI82))*SAP_Leadsheet!$E$53)</f>
        <v>0</v>
      </c>
      <c r="BK82" s="289">
        <f>IF(OR($C143&gt;BK$7,$C143+$E143-2&lt;BK$7),0,($D143-SUM($F143:BJ143)-SUM($F82:BJ82))*SAP_Leadsheet!$E$53)</f>
        <v>0</v>
      </c>
      <c r="BL82" s="289">
        <f>IF(OR($C143&gt;BL$7,$C143+$E143-2&lt;BL$7),0,($D143-SUM($F143:BK143)-SUM($F82:BK82))*SAP_Leadsheet!$E$53)</f>
        <v>0</v>
      </c>
      <c r="BM82" s="289">
        <f>IF(OR($C143&gt;BM$7,$C143+$E143-2&lt;BM$7),0,($D143-SUM($F143:BL143)-SUM($F82:BL82))*SAP_Leadsheet!$E$53)</f>
        <v>0</v>
      </c>
      <c r="BN82" s="289">
        <f>IF(OR($C143&gt;BN$7,$C143+$E143-2&lt;BN$7),0,($D143-SUM($F143:BM143)-SUM($F82:BM82))*SAP_Leadsheet!$E$53)</f>
        <v>0</v>
      </c>
      <c r="BO82" s="198"/>
      <c r="BP82" s="198"/>
      <c r="BQ82" s="198"/>
      <c r="BR82" s="198"/>
      <c r="BS82" s="198"/>
      <c r="BT82" s="198"/>
      <c r="BU82" s="198"/>
      <c r="BV82" s="198"/>
      <c r="BW82" s="198"/>
      <c r="BX82" s="198"/>
      <c r="BY82" s="198"/>
      <c r="BZ82" s="198"/>
      <c r="CA82" s="198"/>
      <c r="CB82" s="198"/>
      <c r="CC82" s="198"/>
      <c r="CD82" s="198"/>
      <c r="CE82" s="198"/>
      <c r="CF82" s="198"/>
      <c r="CG82" s="198"/>
      <c r="CH82" s="198"/>
      <c r="CI82" s="198"/>
      <c r="CJ82" s="198"/>
      <c r="CK82" s="198"/>
      <c r="CL82" s="198"/>
    </row>
    <row r="83" spans="1:90" hidden="1" outlineLevel="1" x14ac:dyDescent="0.15">
      <c r="A83" s="89"/>
      <c r="B83" s="23"/>
      <c r="C83" s="26">
        <v>47</v>
      </c>
      <c r="D83" s="300"/>
      <c r="G83" s="289">
        <f>IF(OR($C144&gt;G$7,$C144+$E144-2&lt;G$7),0,($D144-SUM($F144:F144)-SUM($F83:F83))*SAP_Leadsheet!$E$53)</f>
        <v>0</v>
      </c>
      <c r="H83" s="289">
        <f>IF(OR($C144&gt;H$7,$C144+$E144-2&lt;H$7),0,($D144-SUM($F144:G144)-SUM($F83:G83))*SAP_Leadsheet!$E$53)</f>
        <v>0</v>
      </c>
      <c r="I83" s="289">
        <f>IF(OR($C144&gt;I$7,$C144+$E144-2&lt;I$7),0,($D144-SUM($F144:H144)-SUM($F83:H83))*SAP_Leadsheet!$E$53)</f>
        <v>0</v>
      </c>
      <c r="J83" s="289">
        <f>IF(OR($C144&gt;J$7,$C144+$E144-2&lt;J$7),0,($D144-SUM($F144:I144)-SUM($F83:I83))*SAP_Leadsheet!$E$53)</f>
        <v>0</v>
      </c>
      <c r="K83" s="289">
        <f>IF(OR($C144&gt;K$7,$C144+$E144-2&lt;K$7),0,($D144-SUM($F144:J144)-SUM($F83:J83))*SAP_Leadsheet!$E$53)</f>
        <v>0</v>
      </c>
      <c r="L83" s="289">
        <f>IF(OR($C144&gt;L$7,$C144+$E144-2&lt;L$7),0,($D144-SUM($F144:K144)-SUM($F83:K83))*SAP_Leadsheet!$E$53)</f>
        <v>0</v>
      </c>
      <c r="M83" s="289">
        <f>IF(OR($C144&gt;M$7,$C144+$E144-2&lt;M$7),0,($D144-SUM($F144:L144)-SUM($F83:L83))*SAP_Leadsheet!$E$53)</f>
        <v>0</v>
      </c>
      <c r="N83" s="289">
        <f>IF(OR($C144&gt;N$7,$C144+$E144-2&lt;N$7),0,($D144-SUM($F144:M144)-SUM($F83:M83))*SAP_Leadsheet!$E$53)</f>
        <v>0</v>
      </c>
      <c r="O83" s="289">
        <f>IF(OR($C144&gt;O$7,$C144+$E144-2&lt;O$7),0,($D144-SUM($F144:N144)-SUM($F83:N83))*SAP_Leadsheet!$E$53)</f>
        <v>0</v>
      </c>
      <c r="P83" s="289">
        <f>IF(OR($C144&gt;P$7,$C144+$E144-2&lt;P$7),0,($D144-SUM($F144:O144)-SUM($F83:O83))*SAP_Leadsheet!$E$53)</f>
        <v>0</v>
      </c>
      <c r="Q83" s="289">
        <f>IF(OR($C144&gt;Q$7,$C144+$E144-2&lt;Q$7),0,($D144-SUM($F144:P144)-SUM($F83:P83))*SAP_Leadsheet!$E$53)</f>
        <v>0</v>
      </c>
      <c r="R83" s="289">
        <f>IF(OR($C144&gt;R$7,$C144+$E144-2&lt;R$7),0,($D144-SUM($F144:Q144)-SUM($F83:Q83))*SAP_Leadsheet!$E$53)</f>
        <v>0</v>
      </c>
      <c r="S83" s="289">
        <f>IF(OR($C144&gt;S$7,$C144+$E144-2&lt;S$7),0,($D144-SUM($F144:R144)-SUM($F83:R83))*SAP_Leadsheet!$E$53)</f>
        <v>0</v>
      </c>
      <c r="T83" s="289">
        <f>IF(OR($C144&gt;T$7,$C144+$E144-2&lt;T$7),0,($D144-SUM($F144:S144)-SUM($F83:S83))*SAP_Leadsheet!$E$53)</f>
        <v>0</v>
      </c>
      <c r="U83" s="289">
        <f>IF(OR($C144&gt;U$7,$C144+$E144-2&lt;U$7),0,($D144-SUM($F144:T144)-SUM($F83:T83))*SAP_Leadsheet!$E$53)</f>
        <v>0</v>
      </c>
      <c r="V83" s="289">
        <f>IF(OR($C144&gt;V$7,$C144+$E144-2&lt;V$7),0,($D144-SUM($F144:U144)-SUM($F83:U83))*SAP_Leadsheet!$E$53)</f>
        <v>0</v>
      </c>
      <c r="W83" s="289">
        <f>IF(OR($C144&gt;W$7,$C144+$E144-2&lt;W$7),0,($D144-SUM($F144:V144)-SUM($F83:V83))*SAP_Leadsheet!$E$53)</f>
        <v>0</v>
      </c>
      <c r="X83" s="289">
        <f>IF(OR($C144&gt;X$7,$C144+$E144-2&lt;X$7),0,($D144-SUM($F144:W144)-SUM($F83:W83))*SAP_Leadsheet!$E$53)</f>
        <v>0</v>
      </c>
      <c r="Y83" s="289">
        <f>IF(OR($C144&gt;Y$7,$C144+$E144-2&lt;Y$7),0,($D144-SUM($F144:X144)-SUM($F83:X83))*SAP_Leadsheet!$E$53)</f>
        <v>0</v>
      </c>
      <c r="Z83" s="289">
        <f>IF(OR($C144&gt;Z$7,$C144+$E144-2&lt;Z$7),0,($D144-SUM($F144:Y144)-SUM($F83:Y83))*SAP_Leadsheet!$E$53)</f>
        <v>0</v>
      </c>
      <c r="AA83" s="289">
        <f>IF(OR($C144&gt;AA$7,$C144+$E144-2&lt;AA$7),0,($D144-SUM($F144:Z144)-SUM($F83:Z83))*SAP_Leadsheet!$E$53)</f>
        <v>0</v>
      </c>
      <c r="AB83" s="289">
        <f>IF(OR($C144&gt;AB$7,$C144+$E144-2&lt;AB$7),0,($D144-SUM($F144:AA144)-SUM($F83:AA83))*SAP_Leadsheet!$E$53)</f>
        <v>0</v>
      </c>
      <c r="AC83" s="289">
        <f>IF(OR($C144&gt;AC$7,$C144+$E144-2&lt;AC$7),0,($D144-SUM($F144:AB144)-SUM($F83:AB83))*SAP_Leadsheet!$E$53)</f>
        <v>0</v>
      </c>
      <c r="AD83" s="289">
        <f>IF(OR($C144&gt;AD$7,$C144+$E144-2&lt;AD$7),0,($D144-SUM($F144:AC144)-SUM($F83:AC83))*SAP_Leadsheet!$E$53)</f>
        <v>0</v>
      </c>
      <c r="AE83" s="289">
        <f>IF(OR($C144&gt;AE$7,$C144+$E144-2&lt;AE$7),0,($D144-SUM($F144:AD144)-SUM($F83:AD83))*SAP_Leadsheet!$E$53)</f>
        <v>0</v>
      </c>
      <c r="AF83" s="289">
        <f>IF(OR($C144&gt;AF$7,$C144+$E144-2&lt;AF$7),0,($D144-SUM($F144:AE144)-SUM($F83:AE83))*SAP_Leadsheet!$E$53)</f>
        <v>0</v>
      </c>
      <c r="AG83" s="289">
        <f>IF(OR($C144&gt;AG$7,$C144+$E144-2&lt;AG$7),0,($D144-SUM($F144:AF144)-SUM($F83:AF83))*SAP_Leadsheet!$E$53)</f>
        <v>0</v>
      </c>
      <c r="AH83" s="289">
        <f>IF(OR($C144&gt;AH$7,$C144+$E144-2&lt;AH$7),0,($D144-SUM($F144:AG144)-SUM($F83:AG83))*SAP_Leadsheet!$E$53)</f>
        <v>0</v>
      </c>
      <c r="AI83" s="289">
        <f>IF(OR($C144&gt;AI$7,$C144+$E144-2&lt;AI$7),0,($D144-SUM($F144:AH144)-SUM($F83:AH83))*SAP_Leadsheet!$E$53)</f>
        <v>0</v>
      </c>
      <c r="AJ83" s="289">
        <f>IF(OR($C144&gt;AJ$7,$C144+$E144-2&lt;AJ$7),0,($D144-SUM($F144:AI144)-SUM($F83:AI83))*SAP_Leadsheet!$E$53)</f>
        <v>0</v>
      </c>
      <c r="AK83" s="289">
        <f>IF(OR($C144&gt;AK$7,$C144+$E144-2&lt;AK$7),0,($D144-SUM($F144:AJ144)-SUM($F83:AJ83))*SAP_Leadsheet!$E$53)</f>
        <v>0</v>
      </c>
      <c r="AL83" s="289">
        <f>IF(OR($C144&gt;AL$7,$C144+$E144-2&lt;AL$7),0,($D144-SUM($F144:AK144)-SUM($F83:AK83))*SAP_Leadsheet!$E$53)</f>
        <v>0</v>
      </c>
      <c r="AM83" s="289">
        <f>IF(OR($C144&gt;AM$7,$C144+$E144-2&lt;AM$7),0,($D144-SUM($F144:AL144)-SUM($F83:AL83))*SAP_Leadsheet!$E$53)</f>
        <v>0</v>
      </c>
      <c r="AN83" s="289">
        <f>IF(OR($C144&gt;AN$7,$C144+$E144-2&lt;AN$7),0,($D144-SUM($F144:AM144)-SUM($F83:AM83))*SAP_Leadsheet!$E$53)</f>
        <v>0</v>
      </c>
      <c r="AO83" s="289">
        <f>IF(OR($C144&gt;AO$7,$C144+$E144-2&lt;AO$7),0,($D144-SUM($F144:AN144)-SUM($F83:AN83))*SAP_Leadsheet!$E$53)</f>
        <v>0</v>
      </c>
      <c r="AP83" s="289">
        <f>IF(OR($C144&gt;AP$7,$C144+$E144-2&lt;AP$7),0,($D144-SUM($F144:AO144)-SUM($F83:AO83))*SAP_Leadsheet!$E$53)</f>
        <v>0</v>
      </c>
      <c r="AQ83" s="289">
        <f>IF(OR($C144&gt;AQ$7,$C144+$E144-2&lt;AQ$7),0,($D144-SUM($F144:AP144)-SUM($F83:AP83))*SAP_Leadsheet!$E$53)</f>
        <v>0</v>
      </c>
      <c r="AR83" s="289">
        <f>IF(OR($C144&gt;AR$7,$C144+$E144-2&lt;AR$7),0,($D144-SUM($F144:AQ144)-SUM($F83:AQ83))*SAP_Leadsheet!$E$53)</f>
        <v>0</v>
      </c>
      <c r="AS83" s="289">
        <f>IF(OR($C144&gt;AS$7,$C144+$E144-2&lt;AS$7),0,($D144-SUM($F144:AR144)-SUM($F83:AR83))*SAP_Leadsheet!$E$53)</f>
        <v>0</v>
      </c>
      <c r="AT83" s="289">
        <f>IF(OR($C144&gt;AT$7,$C144+$E144-2&lt;AT$7),0,($D144-SUM($F144:AS144)-SUM($F83:AS83))*SAP_Leadsheet!$E$53)</f>
        <v>0</v>
      </c>
      <c r="AU83" s="289">
        <f>IF(OR($C144&gt;AU$7,$C144+$E144-2&lt;AU$7),0,($D144-SUM($F144:AT144)-SUM($F83:AT83))*SAP_Leadsheet!$E$53)</f>
        <v>0</v>
      </c>
      <c r="AV83" s="289">
        <f>IF(OR($C144&gt;AV$7,$C144+$E144-2&lt;AV$7),0,($D144-SUM($F144:AU144)-SUM($F83:AU83))*SAP_Leadsheet!$E$53)</f>
        <v>0</v>
      </c>
      <c r="AW83" s="289">
        <f>IF(OR($C144&gt;AW$7,$C144+$E144-2&lt;AW$7),0,($D144-SUM($F144:AV144)-SUM($F83:AV83))*SAP_Leadsheet!$E$53)</f>
        <v>0</v>
      </c>
      <c r="AX83" s="289">
        <f>IF(OR($C144&gt;AX$7,$C144+$E144-2&lt;AX$7),0,($D144-SUM($F144:AW144)-SUM($F83:AW83))*SAP_Leadsheet!$E$53)</f>
        <v>0</v>
      </c>
      <c r="AY83" s="289">
        <f>IF(OR($C144&gt;AY$7,$C144+$E144-2&lt;AY$7),0,($D144-SUM($F144:AX144)-SUM($F83:AX83))*SAP_Leadsheet!$E$53)</f>
        <v>0</v>
      </c>
      <c r="AZ83" s="289">
        <f>IF(OR($C144&gt;AZ$7,$C144+$E144-2&lt;AZ$7),0,($D144-SUM($F144:AY144)-SUM($F83:AY83))*SAP_Leadsheet!$E$53)</f>
        <v>0</v>
      </c>
      <c r="BA83" s="289">
        <f ca="1">IF(OR($C144&gt;BA$7,$C144+$E144-2&lt;BA$7),0,($D144-SUM($F144:AZ144)-SUM($F83:AZ83))*SAP_Leadsheet!$E$53)</f>
        <v>0</v>
      </c>
      <c r="BB83" s="289">
        <f ca="1">IF(OR($C144&gt;BB$7,$C144+$E144-2&lt;BB$7),0,($D144-SUM($F144:BA144)-SUM($F83:BA83))*SAP_Leadsheet!$E$53)</f>
        <v>0</v>
      </c>
      <c r="BC83" s="289">
        <f>IF(OR($C144&gt;BC$7,$C144+$E144-2&lt;BC$7),0,($D144-SUM($F144:BB144)-SUM($F83:BB83))*SAP_Leadsheet!$E$53)</f>
        <v>0</v>
      </c>
      <c r="BD83" s="289">
        <f>IF(OR($C144&gt;BD$7,$C144+$E144-2&lt;BD$7),0,($D144-SUM($F144:BC144)-SUM($F83:BC83))*SAP_Leadsheet!$E$53)</f>
        <v>0</v>
      </c>
      <c r="BE83" s="289">
        <f>IF(OR($C144&gt;BE$7,$C144+$E144-2&lt;BE$7),0,($D144-SUM($F144:BD144)-SUM($F83:BD83))*SAP_Leadsheet!$E$53)</f>
        <v>0</v>
      </c>
      <c r="BF83" s="289">
        <f>IF(OR($C144&gt;BF$7,$C144+$E144-2&lt;BF$7),0,($D144-SUM($F144:BE144)-SUM($F83:BE83))*SAP_Leadsheet!$E$53)</f>
        <v>0</v>
      </c>
      <c r="BG83" s="289">
        <f>IF(OR($C144&gt;BG$7,$C144+$E144-2&lt;BG$7),0,($D144-SUM($F144:BF144)-SUM($F83:BF83))*SAP_Leadsheet!$E$53)</f>
        <v>0</v>
      </c>
      <c r="BH83" s="289">
        <f>IF(OR($C144&gt;BH$7,$C144+$E144-2&lt;BH$7),0,($D144-SUM($F144:BG144)-SUM($F83:BG83))*SAP_Leadsheet!$E$53)</f>
        <v>0</v>
      </c>
      <c r="BI83" s="289">
        <f>IF(OR($C144&gt;BI$7,$C144+$E144-2&lt;BI$7),0,($D144-SUM($F144:BH144)-SUM($F83:BH83))*SAP_Leadsheet!$E$53)</f>
        <v>0</v>
      </c>
      <c r="BJ83" s="289">
        <f>IF(OR($C144&gt;BJ$7,$C144+$E144-2&lt;BJ$7),0,($D144-SUM($F144:BI144)-SUM($F83:BI83))*SAP_Leadsheet!$E$53)</f>
        <v>0</v>
      </c>
      <c r="BK83" s="289">
        <f>IF(OR($C144&gt;BK$7,$C144+$E144-2&lt;BK$7),0,($D144-SUM($F144:BJ144)-SUM($F83:BJ83))*SAP_Leadsheet!$E$53)</f>
        <v>0</v>
      </c>
      <c r="BL83" s="289">
        <f>IF(OR($C144&gt;BL$7,$C144+$E144-2&lt;BL$7),0,($D144-SUM($F144:BK144)-SUM($F83:BK83))*SAP_Leadsheet!$E$53)</f>
        <v>0</v>
      </c>
      <c r="BM83" s="289">
        <f>IF(OR($C144&gt;BM$7,$C144+$E144-2&lt;BM$7),0,($D144-SUM($F144:BL144)-SUM($F83:BL83))*SAP_Leadsheet!$E$53)</f>
        <v>0</v>
      </c>
      <c r="BN83" s="289">
        <f>IF(OR($C144&gt;BN$7,$C144+$E144-2&lt;BN$7),0,($D144-SUM($F144:BM144)-SUM($F83:BM83))*SAP_Leadsheet!$E$53)</f>
        <v>0</v>
      </c>
      <c r="BO83" s="198"/>
      <c r="BP83" s="198"/>
      <c r="BQ83" s="198"/>
      <c r="BR83" s="198"/>
      <c r="BS83" s="198"/>
      <c r="BT83" s="198"/>
      <c r="BU83" s="198"/>
      <c r="BV83" s="198"/>
      <c r="BW83" s="198"/>
      <c r="BX83" s="198"/>
      <c r="BY83" s="198"/>
      <c r="BZ83" s="198"/>
      <c r="CA83" s="198"/>
      <c r="CB83" s="198"/>
      <c r="CC83" s="198"/>
      <c r="CD83" s="198"/>
      <c r="CE83" s="198"/>
      <c r="CF83" s="198"/>
      <c r="CG83" s="198"/>
      <c r="CH83" s="198"/>
      <c r="CI83" s="198"/>
      <c r="CJ83" s="198"/>
      <c r="CK83" s="198"/>
      <c r="CL83" s="198"/>
    </row>
    <row r="84" spans="1:90" hidden="1" outlineLevel="1" x14ac:dyDescent="0.15">
      <c r="A84" s="89"/>
      <c r="B84" s="23"/>
      <c r="C84" s="26">
        <v>48</v>
      </c>
      <c r="D84" s="300"/>
      <c r="G84" s="289">
        <f>IF(OR($C145&gt;G$7,$C145+$E145-2&lt;G$7),0,($D145-SUM($F145:F145)-SUM($F84:F84))*SAP_Leadsheet!$E$53)</f>
        <v>0</v>
      </c>
      <c r="H84" s="289">
        <f>IF(OR($C145&gt;H$7,$C145+$E145-2&lt;H$7),0,($D145-SUM($F145:G145)-SUM($F84:G84))*SAP_Leadsheet!$E$53)</f>
        <v>0</v>
      </c>
      <c r="I84" s="289">
        <f>IF(OR($C145&gt;I$7,$C145+$E145-2&lt;I$7),0,($D145-SUM($F145:H145)-SUM($F84:H84))*SAP_Leadsheet!$E$53)</f>
        <v>0</v>
      </c>
      <c r="J84" s="289">
        <f>IF(OR($C145&gt;J$7,$C145+$E145-2&lt;J$7),0,($D145-SUM($F145:I145)-SUM($F84:I84))*SAP_Leadsheet!$E$53)</f>
        <v>0</v>
      </c>
      <c r="K84" s="289">
        <f>IF(OR($C145&gt;K$7,$C145+$E145-2&lt;K$7),0,($D145-SUM($F145:J145)-SUM($F84:J84))*SAP_Leadsheet!$E$53)</f>
        <v>0</v>
      </c>
      <c r="L84" s="289">
        <f>IF(OR($C145&gt;L$7,$C145+$E145-2&lt;L$7),0,($D145-SUM($F145:K145)-SUM($F84:K84))*SAP_Leadsheet!$E$53)</f>
        <v>0</v>
      </c>
      <c r="M84" s="289">
        <f>IF(OR($C145&gt;M$7,$C145+$E145-2&lt;M$7),0,($D145-SUM($F145:L145)-SUM($F84:L84))*SAP_Leadsheet!$E$53)</f>
        <v>0</v>
      </c>
      <c r="N84" s="289">
        <f>IF(OR($C145&gt;N$7,$C145+$E145-2&lt;N$7),0,($D145-SUM($F145:M145)-SUM($F84:M84))*SAP_Leadsheet!$E$53)</f>
        <v>0</v>
      </c>
      <c r="O84" s="289">
        <f>IF(OR($C145&gt;O$7,$C145+$E145-2&lt;O$7),0,($D145-SUM($F145:N145)-SUM($F84:N84))*SAP_Leadsheet!$E$53)</f>
        <v>0</v>
      </c>
      <c r="P84" s="289">
        <f>IF(OR($C145&gt;P$7,$C145+$E145-2&lt;P$7),0,($D145-SUM($F145:O145)-SUM($F84:O84))*SAP_Leadsheet!$E$53)</f>
        <v>0</v>
      </c>
      <c r="Q84" s="289">
        <f>IF(OR($C145&gt;Q$7,$C145+$E145-2&lt;Q$7),0,($D145-SUM($F145:P145)-SUM($F84:P84))*SAP_Leadsheet!$E$53)</f>
        <v>0</v>
      </c>
      <c r="R84" s="289">
        <f>IF(OR($C145&gt;R$7,$C145+$E145-2&lt;R$7),0,($D145-SUM($F145:Q145)-SUM($F84:Q84))*SAP_Leadsheet!$E$53)</f>
        <v>0</v>
      </c>
      <c r="S84" s="289">
        <f>IF(OR($C145&gt;S$7,$C145+$E145-2&lt;S$7),0,($D145-SUM($F145:R145)-SUM($F84:R84))*SAP_Leadsheet!$E$53)</f>
        <v>0</v>
      </c>
      <c r="T84" s="289">
        <f>IF(OR($C145&gt;T$7,$C145+$E145-2&lt;T$7),0,($D145-SUM($F145:S145)-SUM($F84:S84))*SAP_Leadsheet!$E$53)</f>
        <v>0</v>
      </c>
      <c r="U84" s="289">
        <f>IF(OR($C145&gt;U$7,$C145+$E145-2&lt;U$7),0,($D145-SUM($F145:T145)-SUM($F84:T84))*SAP_Leadsheet!$E$53)</f>
        <v>0</v>
      </c>
      <c r="V84" s="289">
        <f>IF(OR($C145&gt;V$7,$C145+$E145-2&lt;V$7),0,($D145-SUM($F145:U145)-SUM($F84:U84))*SAP_Leadsheet!$E$53)</f>
        <v>0</v>
      </c>
      <c r="W84" s="289">
        <f>IF(OR($C145&gt;W$7,$C145+$E145-2&lt;W$7),0,($D145-SUM($F145:V145)-SUM($F84:V84))*SAP_Leadsheet!$E$53)</f>
        <v>0</v>
      </c>
      <c r="X84" s="289">
        <f>IF(OR($C145&gt;X$7,$C145+$E145-2&lt;X$7),0,($D145-SUM($F145:W145)-SUM($F84:W84))*SAP_Leadsheet!$E$53)</f>
        <v>0</v>
      </c>
      <c r="Y84" s="289">
        <f>IF(OR($C145&gt;Y$7,$C145+$E145-2&lt;Y$7),0,($D145-SUM($F145:X145)-SUM($F84:X84))*SAP_Leadsheet!$E$53)</f>
        <v>0</v>
      </c>
      <c r="Z84" s="289">
        <f>IF(OR($C145&gt;Z$7,$C145+$E145-2&lt;Z$7),0,($D145-SUM($F145:Y145)-SUM($F84:Y84))*SAP_Leadsheet!$E$53)</f>
        <v>0</v>
      </c>
      <c r="AA84" s="289">
        <f>IF(OR($C145&gt;AA$7,$C145+$E145-2&lt;AA$7),0,($D145-SUM($F145:Z145)-SUM($F84:Z84))*SAP_Leadsheet!$E$53)</f>
        <v>0</v>
      </c>
      <c r="AB84" s="289">
        <f>IF(OR($C145&gt;AB$7,$C145+$E145-2&lt;AB$7),0,($D145-SUM($F145:AA145)-SUM($F84:AA84))*SAP_Leadsheet!$E$53)</f>
        <v>0</v>
      </c>
      <c r="AC84" s="289">
        <f>IF(OR($C145&gt;AC$7,$C145+$E145-2&lt;AC$7),0,($D145-SUM($F145:AB145)-SUM($F84:AB84))*SAP_Leadsheet!$E$53)</f>
        <v>0</v>
      </c>
      <c r="AD84" s="289">
        <f>IF(OR($C145&gt;AD$7,$C145+$E145-2&lt;AD$7),0,($D145-SUM($F145:AC145)-SUM($F84:AC84))*SAP_Leadsheet!$E$53)</f>
        <v>0</v>
      </c>
      <c r="AE84" s="289">
        <f>IF(OR($C145&gt;AE$7,$C145+$E145-2&lt;AE$7),0,($D145-SUM($F145:AD145)-SUM($F84:AD84))*SAP_Leadsheet!$E$53)</f>
        <v>0</v>
      </c>
      <c r="AF84" s="289">
        <f>IF(OR($C145&gt;AF$7,$C145+$E145-2&lt;AF$7),0,($D145-SUM($F145:AE145)-SUM($F84:AE84))*SAP_Leadsheet!$E$53)</f>
        <v>0</v>
      </c>
      <c r="AG84" s="289">
        <f>IF(OR($C145&gt;AG$7,$C145+$E145-2&lt;AG$7),0,($D145-SUM($F145:AF145)-SUM($F84:AF84))*SAP_Leadsheet!$E$53)</f>
        <v>0</v>
      </c>
      <c r="AH84" s="289">
        <f>IF(OR($C145&gt;AH$7,$C145+$E145-2&lt;AH$7),0,($D145-SUM($F145:AG145)-SUM($F84:AG84))*SAP_Leadsheet!$E$53)</f>
        <v>0</v>
      </c>
      <c r="AI84" s="289">
        <f>IF(OR($C145&gt;AI$7,$C145+$E145-2&lt;AI$7),0,($D145-SUM($F145:AH145)-SUM($F84:AH84))*SAP_Leadsheet!$E$53)</f>
        <v>0</v>
      </c>
      <c r="AJ84" s="289">
        <f>IF(OR($C145&gt;AJ$7,$C145+$E145-2&lt;AJ$7),0,($D145-SUM($F145:AI145)-SUM($F84:AI84))*SAP_Leadsheet!$E$53)</f>
        <v>0</v>
      </c>
      <c r="AK84" s="289">
        <f>IF(OR($C145&gt;AK$7,$C145+$E145-2&lt;AK$7),0,($D145-SUM($F145:AJ145)-SUM($F84:AJ84))*SAP_Leadsheet!$E$53)</f>
        <v>0</v>
      </c>
      <c r="AL84" s="289">
        <f>IF(OR($C145&gt;AL$7,$C145+$E145-2&lt;AL$7),0,($D145-SUM($F145:AK145)-SUM($F84:AK84))*SAP_Leadsheet!$E$53)</f>
        <v>0</v>
      </c>
      <c r="AM84" s="289">
        <f>IF(OR($C145&gt;AM$7,$C145+$E145-2&lt;AM$7),0,($D145-SUM($F145:AL145)-SUM($F84:AL84))*SAP_Leadsheet!$E$53)</f>
        <v>0</v>
      </c>
      <c r="AN84" s="289">
        <f>IF(OR($C145&gt;AN$7,$C145+$E145-2&lt;AN$7),0,($D145-SUM($F145:AM145)-SUM($F84:AM84))*SAP_Leadsheet!$E$53)</f>
        <v>0</v>
      </c>
      <c r="AO84" s="289">
        <f>IF(OR($C145&gt;AO$7,$C145+$E145-2&lt;AO$7),0,($D145-SUM($F145:AN145)-SUM($F84:AN84))*SAP_Leadsheet!$E$53)</f>
        <v>0</v>
      </c>
      <c r="AP84" s="289">
        <f>IF(OR($C145&gt;AP$7,$C145+$E145-2&lt;AP$7),0,($D145-SUM($F145:AO145)-SUM($F84:AO84))*SAP_Leadsheet!$E$53)</f>
        <v>0</v>
      </c>
      <c r="AQ84" s="289">
        <f>IF(OR($C145&gt;AQ$7,$C145+$E145-2&lt;AQ$7),0,($D145-SUM($F145:AP145)-SUM($F84:AP84))*SAP_Leadsheet!$E$53)</f>
        <v>0</v>
      </c>
      <c r="AR84" s="289">
        <f>IF(OR($C145&gt;AR$7,$C145+$E145-2&lt;AR$7),0,($D145-SUM($F145:AQ145)-SUM($F84:AQ84))*SAP_Leadsheet!$E$53)</f>
        <v>0</v>
      </c>
      <c r="AS84" s="289">
        <f>IF(OR($C145&gt;AS$7,$C145+$E145-2&lt;AS$7),0,($D145-SUM($F145:AR145)-SUM($F84:AR84))*SAP_Leadsheet!$E$53)</f>
        <v>0</v>
      </c>
      <c r="AT84" s="289">
        <f>IF(OR($C145&gt;AT$7,$C145+$E145-2&lt;AT$7),0,($D145-SUM($F145:AS145)-SUM($F84:AS84))*SAP_Leadsheet!$E$53)</f>
        <v>0</v>
      </c>
      <c r="AU84" s="289">
        <f>IF(OR($C145&gt;AU$7,$C145+$E145-2&lt;AU$7),0,($D145-SUM($F145:AT145)-SUM($F84:AT84))*SAP_Leadsheet!$E$53)</f>
        <v>0</v>
      </c>
      <c r="AV84" s="289">
        <f>IF(OR($C145&gt;AV$7,$C145+$E145-2&lt;AV$7),0,($D145-SUM($F145:AU145)-SUM($F84:AU84))*SAP_Leadsheet!$E$53)</f>
        <v>0</v>
      </c>
      <c r="AW84" s="289">
        <f>IF(OR($C145&gt;AW$7,$C145+$E145-2&lt;AW$7),0,($D145-SUM($F145:AV145)-SUM($F84:AV84))*SAP_Leadsheet!$E$53)</f>
        <v>0</v>
      </c>
      <c r="AX84" s="289">
        <f>IF(OR($C145&gt;AX$7,$C145+$E145-2&lt;AX$7),0,($D145-SUM($F145:AW145)-SUM($F84:AW84))*SAP_Leadsheet!$E$53)</f>
        <v>0</v>
      </c>
      <c r="AY84" s="289">
        <f>IF(OR($C145&gt;AY$7,$C145+$E145-2&lt;AY$7),0,($D145-SUM($F145:AX145)-SUM($F84:AX84))*SAP_Leadsheet!$E$53)</f>
        <v>0</v>
      </c>
      <c r="AZ84" s="289">
        <f>IF(OR($C145&gt;AZ$7,$C145+$E145-2&lt;AZ$7),0,($D145-SUM($F145:AY145)-SUM($F84:AY84))*SAP_Leadsheet!$E$53)</f>
        <v>0</v>
      </c>
      <c r="BA84" s="289">
        <f>IF(OR($C145&gt;BA$7,$C145+$E145-2&lt;BA$7),0,($D145-SUM($F145:AZ145)-SUM($F84:AZ84))*SAP_Leadsheet!$E$53)</f>
        <v>0</v>
      </c>
      <c r="BB84" s="289">
        <f ca="1">IF(OR($C145&gt;BB$7,$C145+$E145-2&lt;BB$7),0,($D145-SUM($F145:BA145)-SUM($F84:BA84))*SAP_Leadsheet!$E$53)</f>
        <v>0</v>
      </c>
      <c r="BC84" s="289">
        <f ca="1">IF(OR($C145&gt;BC$7,$C145+$E145-2&lt;BC$7),0,($D145-SUM($F145:BB145)-SUM($F84:BB84))*SAP_Leadsheet!$E$53)</f>
        <v>0</v>
      </c>
      <c r="BD84" s="289">
        <f>IF(OR($C145&gt;BD$7,$C145+$E145-2&lt;BD$7),0,($D145-SUM($F145:BC145)-SUM($F84:BC84))*SAP_Leadsheet!$E$53)</f>
        <v>0</v>
      </c>
      <c r="BE84" s="289">
        <f>IF(OR($C145&gt;BE$7,$C145+$E145-2&lt;BE$7),0,($D145-SUM($F145:BD145)-SUM($F84:BD84))*SAP_Leadsheet!$E$53)</f>
        <v>0</v>
      </c>
      <c r="BF84" s="289">
        <f>IF(OR($C145&gt;BF$7,$C145+$E145-2&lt;BF$7),0,($D145-SUM($F145:BE145)-SUM($F84:BE84))*SAP_Leadsheet!$E$53)</f>
        <v>0</v>
      </c>
      <c r="BG84" s="289">
        <f>IF(OR($C145&gt;BG$7,$C145+$E145-2&lt;BG$7),0,($D145-SUM($F145:BF145)-SUM($F84:BF84))*SAP_Leadsheet!$E$53)</f>
        <v>0</v>
      </c>
      <c r="BH84" s="289">
        <f>IF(OR($C145&gt;BH$7,$C145+$E145-2&lt;BH$7),0,($D145-SUM($F145:BG145)-SUM($F84:BG84))*SAP_Leadsheet!$E$53)</f>
        <v>0</v>
      </c>
      <c r="BI84" s="289">
        <f>IF(OR($C145&gt;BI$7,$C145+$E145-2&lt;BI$7),0,($D145-SUM($F145:BH145)-SUM($F84:BH84))*SAP_Leadsheet!$E$53)</f>
        <v>0</v>
      </c>
      <c r="BJ84" s="289">
        <f>IF(OR($C145&gt;BJ$7,$C145+$E145-2&lt;BJ$7),0,($D145-SUM($F145:BI145)-SUM($F84:BI84))*SAP_Leadsheet!$E$53)</f>
        <v>0</v>
      </c>
      <c r="BK84" s="289">
        <f>IF(OR($C145&gt;BK$7,$C145+$E145-2&lt;BK$7),0,($D145-SUM($F145:BJ145)-SUM($F84:BJ84))*SAP_Leadsheet!$E$53)</f>
        <v>0</v>
      </c>
      <c r="BL84" s="289">
        <f>IF(OR($C145&gt;BL$7,$C145+$E145-2&lt;BL$7),0,($D145-SUM($F145:BK145)-SUM($F84:BK84))*SAP_Leadsheet!$E$53)</f>
        <v>0</v>
      </c>
      <c r="BM84" s="289">
        <f>IF(OR($C145&gt;BM$7,$C145+$E145-2&lt;BM$7),0,($D145-SUM($F145:BL145)-SUM($F84:BL84))*SAP_Leadsheet!$E$53)</f>
        <v>0</v>
      </c>
      <c r="BN84" s="289">
        <f>IF(OR($C145&gt;BN$7,$C145+$E145-2&lt;BN$7),0,($D145-SUM($F145:BM145)-SUM($F84:BM84))*SAP_Leadsheet!$E$53)</f>
        <v>0</v>
      </c>
      <c r="BO84" s="198"/>
      <c r="BP84" s="198"/>
      <c r="BQ84" s="198"/>
      <c r="BR84" s="198"/>
      <c r="BS84" s="198"/>
      <c r="BT84" s="198"/>
      <c r="BU84" s="198"/>
      <c r="BV84" s="198"/>
      <c r="BW84" s="198"/>
      <c r="BX84" s="198"/>
      <c r="BY84" s="198"/>
      <c r="BZ84" s="198"/>
      <c r="CA84" s="198"/>
      <c r="CB84" s="198"/>
      <c r="CC84" s="198"/>
      <c r="CD84" s="198"/>
      <c r="CE84" s="198"/>
      <c r="CF84" s="198"/>
      <c r="CG84" s="198"/>
      <c r="CH84" s="198"/>
      <c r="CI84" s="198"/>
      <c r="CJ84" s="198"/>
      <c r="CK84" s="198"/>
      <c r="CL84" s="198"/>
    </row>
    <row r="85" spans="1:90" hidden="1" outlineLevel="1" x14ac:dyDescent="0.15">
      <c r="A85" s="89"/>
      <c r="B85" s="23"/>
      <c r="C85" s="26">
        <v>49</v>
      </c>
      <c r="D85" s="300"/>
      <c r="G85" s="289">
        <f>IF(OR($C146&gt;G$7,$C146+$E146-2&lt;G$7),0,($D146-SUM($F146:F146)-SUM($F85:F85))*SAP_Leadsheet!$E$53)</f>
        <v>0</v>
      </c>
      <c r="H85" s="289">
        <f>IF(OR($C146&gt;H$7,$C146+$E146-2&lt;H$7),0,($D146-SUM($F146:G146)-SUM($F85:G85))*SAP_Leadsheet!$E$53)</f>
        <v>0</v>
      </c>
      <c r="I85" s="289">
        <f>IF(OR($C146&gt;I$7,$C146+$E146-2&lt;I$7),0,($D146-SUM($F146:H146)-SUM($F85:H85))*SAP_Leadsheet!$E$53)</f>
        <v>0</v>
      </c>
      <c r="J85" s="289">
        <f>IF(OR($C146&gt;J$7,$C146+$E146-2&lt;J$7),0,($D146-SUM($F146:I146)-SUM($F85:I85))*SAP_Leadsheet!$E$53)</f>
        <v>0</v>
      </c>
      <c r="K85" s="289">
        <f>IF(OR($C146&gt;K$7,$C146+$E146-2&lt;K$7),0,($D146-SUM($F146:J146)-SUM($F85:J85))*SAP_Leadsheet!$E$53)</f>
        <v>0</v>
      </c>
      <c r="L85" s="289">
        <f>IF(OR($C146&gt;L$7,$C146+$E146-2&lt;L$7),0,($D146-SUM($F146:K146)-SUM($F85:K85))*SAP_Leadsheet!$E$53)</f>
        <v>0</v>
      </c>
      <c r="M85" s="289">
        <f>IF(OR($C146&gt;M$7,$C146+$E146-2&lt;M$7),0,($D146-SUM($F146:L146)-SUM($F85:L85))*SAP_Leadsheet!$E$53)</f>
        <v>0</v>
      </c>
      <c r="N85" s="289">
        <f>IF(OR($C146&gt;N$7,$C146+$E146-2&lt;N$7),0,($D146-SUM($F146:M146)-SUM($F85:M85))*SAP_Leadsheet!$E$53)</f>
        <v>0</v>
      </c>
      <c r="O85" s="289">
        <f>IF(OR($C146&gt;O$7,$C146+$E146-2&lt;O$7),0,($D146-SUM($F146:N146)-SUM($F85:N85))*SAP_Leadsheet!$E$53)</f>
        <v>0</v>
      </c>
      <c r="P85" s="289">
        <f>IF(OR($C146&gt;P$7,$C146+$E146-2&lt;P$7),0,($D146-SUM($F146:O146)-SUM($F85:O85))*SAP_Leadsheet!$E$53)</f>
        <v>0</v>
      </c>
      <c r="Q85" s="289">
        <f>IF(OR($C146&gt;Q$7,$C146+$E146-2&lt;Q$7),0,($D146-SUM($F146:P146)-SUM($F85:P85))*SAP_Leadsheet!$E$53)</f>
        <v>0</v>
      </c>
      <c r="R85" s="289">
        <f>IF(OR($C146&gt;R$7,$C146+$E146-2&lt;R$7),0,($D146-SUM($F146:Q146)-SUM($F85:Q85))*SAP_Leadsheet!$E$53)</f>
        <v>0</v>
      </c>
      <c r="S85" s="289">
        <f>IF(OR($C146&gt;S$7,$C146+$E146-2&lt;S$7),0,($D146-SUM($F146:R146)-SUM($F85:R85))*SAP_Leadsheet!$E$53)</f>
        <v>0</v>
      </c>
      <c r="T85" s="289">
        <f>IF(OR($C146&gt;T$7,$C146+$E146-2&lt;T$7),0,($D146-SUM($F146:S146)-SUM($F85:S85))*SAP_Leadsheet!$E$53)</f>
        <v>0</v>
      </c>
      <c r="U85" s="289">
        <f>IF(OR($C146&gt;U$7,$C146+$E146-2&lt;U$7),0,($D146-SUM($F146:T146)-SUM($F85:T85))*SAP_Leadsheet!$E$53)</f>
        <v>0</v>
      </c>
      <c r="V85" s="289">
        <f>IF(OR($C146&gt;V$7,$C146+$E146-2&lt;V$7),0,($D146-SUM($F146:U146)-SUM($F85:U85))*SAP_Leadsheet!$E$53)</f>
        <v>0</v>
      </c>
      <c r="W85" s="289">
        <f>IF(OR($C146&gt;W$7,$C146+$E146-2&lt;W$7),0,($D146-SUM($F146:V146)-SUM($F85:V85))*SAP_Leadsheet!$E$53)</f>
        <v>0</v>
      </c>
      <c r="X85" s="289">
        <f>IF(OR($C146&gt;X$7,$C146+$E146-2&lt;X$7),0,($D146-SUM($F146:W146)-SUM($F85:W85))*SAP_Leadsheet!$E$53)</f>
        <v>0</v>
      </c>
      <c r="Y85" s="289">
        <f>IF(OR($C146&gt;Y$7,$C146+$E146-2&lt;Y$7),0,($D146-SUM($F146:X146)-SUM($F85:X85))*SAP_Leadsheet!$E$53)</f>
        <v>0</v>
      </c>
      <c r="Z85" s="289">
        <f>IF(OR($C146&gt;Z$7,$C146+$E146-2&lt;Z$7),0,($D146-SUM($F146:Y146)-SUM($F85:Y85))*SAP_Leadsheet!$E$53)</f>
        <v>0</v>
      </c>
      <c r="AA85" s="289">
        <f>IF(OR($C146&gt;AA$7,$C146+$E146-2&lt;AA$7),0,($D146-SUM($F146:Z146)-SUM($F85:Z85))*SAP_Leadsheet!$E$53)</f>
        <v>0</v>
      </c>
      <c r="AB85" s="289">
        <f>IF(OR($C146&gt;AB$7,$C146+$E146-2&lt;AB$7),0,($D146-SUM($F146:AA146)-SUM($F85:AA85))*SAP_Leadsheet!$E$53)</f>
        <v>0</v>
      </c>
      <c r="AC85" s="289">
        <f>IF(OR($C146&gt;AC$7,$C146+$E146-2&lt;AC$7),0,($D146-SUM($F146:AB146)-SUM($F85:AB85))*SAP_Leadsheet!$E$53)</f>
        <v>0</v>
      </c>
      <c r="AD85" s="289">
        <f>IF(OR($C146&gt;AD$7,$C146+$E146-2&lt;AD$7),0,($D146-SUM($F146:AC146)-SUM($F85:AC85))*SAP_Leadsheet!$E$53)</f>
        <v>0</v>
      </c>
      <c r="AE85" s="289">
        <f>IF(OR($C146&gt;AE$7,$C146+$E146-2&lt;AE$7),0,($D146-SUM($F146:AD146)-SUM($F85:AD85))*SAP_Leadsheet!$E$53)</f>
        <v>0</v>
      </c>
      <c r="AF85" s="289">
        <f>IF(OR($C146&gt;AF$7,$C146+$E146-2&lt;AF$7),0,($D146-SUM($F146:AE146)-SUM($F85:AE85))*SAP_Leadsheet!$E$53)</f>
        <v>0</v>
      </c>
      <c r="AG85" s="289">
        <f>IF(OR($C146&gt;AG$7,$C146+$E146-2&lt;AG$7),0,($D146-SUM($F146:AF146)-SUM($F85:AF85))*SAP_Leadsheet!$E$53)</f>
        <v>0</v>
      </c>
      <c r="AH85" s="289">
        <f>IF(OR($C146&gt;AH$7,$C146+$E146-2&lt;AH$7),0,($D146-SUM($F146:AG146)-SUM($F85:AG85))*SAP_Leadsheet!$E$53)</f>
        <v>0</v>
      </c>
      <c r="AI85" s="289">
        <f>IF(OR($C146&gt;AI$7,$C146+$E146-2&lt;AI$7),0,($D146-SUM($F146:AH146)-SUM($F85:AH85))*SAP_Leadsheet!$E$53)</f>
        <v>0</v>
      </c>
      <c r="AJ85" s="289">
        <f>IF(OR($C146&gt;AJ$7,$C146+$E146-2&lt;AJ$7),0,($D146-SUM($F146:AI146)-SUM($F85:AI85))*SAP_Leadsheet!$E$53)</f>
        <v>0</v>
      </c>
      <c r="AK85" s="289">
        <f>IF(OR($C146&gt;AK$7,$C146+$E146-2&lt;AK$7),0,($D146-SUM($F146:AJ146)-SUM($F85:AJ85))*SAP_Leadsheet!$E$53)</f>
        <v>0</v>
      </c>
      <c r="AL85" s="289">
        <f>IF(OR($C146&gt;AL$7,$C146+$E146-2&lt;AL$7),0,($D146-SUM($F146:AK146)-SUM($F85:AK85))*SAP_Leadsheet!$E$53)</f>
        <v>0</v>
      </c>
      <c r="AM85" s="289">
        <f>IF(OR($C146&gt;AM$7,$C146+$E146-2&lt;AM$7),0,($D146-SUM($F146:AL146)-SUM($F85:AL85))*SAP_Leadsheet!$E$53)</f>
        <v>0</v>
      </c>
      <c r="AN85" s="289">
        <f>IF(OR($C146&gt;AN$7,$C146+$E146-2&lt;AN$7),0,($D146-SUM($F146:AM146)-SUM($F85:AM85))*SAP_Leadsheet!$E$53)</f>
        <v>0</v>
      </c>
      <c r="AO85" s="289">
        <f>IF(OR($C146&gt;AO$7,$C146+$E146-2&lt;AO$7),0,($D146-SUM($F146:AN146)-SUM($F85:AN85))*SAP_Leadsheet!$E$53)</f>
        <v>0</v>
      </c>
      <c r="AP85" s="289">
        <f>IF(OR($C146&gt;AP$7,$C146+$E146-2&lt;AP$7),0,($D146-SUM($F146:AO146)-SUM($F85:AO85))*SAP_Leadsheet!$E$53)</f>
        <v>0</v>
      </c>
      <c r="AQ85" s="289">
        <f>IF(OR($C146&gt;AQ$7,$C146+$E146-2&lt;AQ$7),0,($D146-SUM($F146:AP146)-SUM($F85:AP85))*SAP_Leadsheet!$E$53)</f>
        <v>0</v>
      </c>
      <c r="AR85" s="289">
        <f>IF(OR($C146&gt;AR$7,$C146+$E146-2&lt;AR$7),0,($D146-SUM($F146:AQ146)-SUM($F85:AQ85))*SAP_Leadsheet!$E$53)</f>
        <v>0</v>
      </c>
      <c r="AS85" s="289">
        <f>IF(OR($C146&gt;AS$7,$C146+$E146-2&lt;AS$7),0,($D146-SUM($F146:AR146)-SUM($F85:AR85))*SAP_Leadsheet!$E$53)</f>
        <v>0</v>
      </c>
      <c r="AT85" s="289">
        <f>IF(OR($C146&gt;AT$7,$C146+$E146-2&lt;AT$7),0,($D146-SUM($F146:AS146)-SUM($F85:AS85))*SAP_Leadsheet!$E$53)</f>
        <v>0</v>
      </c>
      <c r="AU85" s="289">
        <f>IF(OR($C146&gt;AU$7,$C146+$E146-2&lt;AU$7),0,($D146-SUM($F146:AT146)-SUM($F85:AT85))*SAP_Leadsheet!$E$53)</f>
        <v>0</v>
      </c>
      <c r="AV85" s="289">
        <f>IF(OR($C146&gt;AV$7,$C146+$E146-2&lt;AV$7),0,($D146-SUM($F146:AU146)-SUM($F85:AU85))*SAP_Leadsheet!$E$53)</f>
        <v>0</v>
      </c>
      <c r="AW85" s="289">
        <f>IF(OR($C146&gt;AW$7,$C146+$E146-2&lt;AW$7),0,($D146-SUM($F146:AV146)-SUM($F85:AV85))*SAP_Leadsheet!$E$53)</f>
        <v>0</v>
      </c>
      <c r="AX85" s="289">
        <f>IF(OR($C146&gt;AX$7,$C146+$E146-2&lt;AX$7),0,($D146-SUM($F146:AW146)-SUM($F85:AW85))*SAP_Leadsheet!$E$53)</f>
        <v>0</v>
      </c>
      <c r="AY85" s="289">
        <f>IF(OR($C146&gt;AY$7,$C146+$E146-2&lt;AY$7),0,($D146-SUM($F146:AX146)-SUM($F85:AX85))*SAP_Leadsheet!$E$53)</f>
        <v>0</v>
      </c>
      <c r="AZ85" s="289">
        <f>IF(OR($C146&gt;AZ$7,$C146+$E146-2&lt;AZ$7),0,($D146-SUM($F146:AY146)-SUM($F85:AY85))*SAP_Leadsheet!$E$53)</f>
        <v>0</v>
      </c>
      <c r="BA85" s="289">
        <f>IF(OR($C146&gt;BA$7,$C146+$E146-2&lt;BA$7),0,($D146-SUM($F146:AZ146)-SUM($F85:AZ85))*SAP_Leadsheet!$E$53)</f>
        <v>0</v>
      </c>
      <c r="BB85" s="289">
        <f>IF(OR($C146&gt;BB$7,$C146+$E146-2&lt;BB$7),0,($D146-SUM($F146:BA146)-SUM($F85:BA85))*SAP_Leadsheet!$E$53)</f>
        <v>0</v>
      </c>
      <c r="BC85" s="289">
        <f ca="1">IF(OR($C146&gt;BC$7,$C146+$E146-2&lt;BC$7),0,($D146-SUM($F146:BB146)-SUM($F85:BB85))*SAP_Leadsheet!$E$53)</f>
        <v>0</v>
      </c>
      <c r="BD85" s="289">
        <f ca="1">IF(OR($C146&gt;BD$7,$C146+$E146-2&lt;BD$7),0,($D146-SUM($F146:BC146)-SUM($F85:BC85))*SAP_Leadsheet!$E$53)</f>
        <v>0</v>
      </c>
      <c r="BE85" s="289">
        <f>IF(OR($C146&gt;BE$7,$C146+$E146-2&lt;BE$7),0,($D146-SUM($F146:BD146)-SUM($F85:BD85))*SAP_Leadsheet!$E$53)</f>
        <v>0</v>
      </c>
      <c r="BF85" s="289">
        <f>IF(OR($C146&gt;BF$7,$C146+$E146-2&lt;BF$7),0,($D146-SUM($F146:BE146)-SUM($F85:BE85))*SAP_Leadsheet!$E$53)</f>
        <v>0</v>
      </c>
      <c r="BG85" s="289">
        <f>IF(OR($C146&gt;BG$7,$C146+$E146-2&lt;BG$7),0,($D146-SUM($F146:BF146)-SUM($F85:BF85))*SAP_Leadsheet!$E$53)</f>
        <v>0</v>
      </c>
      <c r="BH85" s="289">
        <f>IF(OR($C146&gt;BH$7,$C146+$E146-2&lt;BH$7),0,($D146-SUM($F146:BG146)-SUM($F85:BG85))*SAP_Leadsheet!$E$53)</f>
        <v>0</v>
      </c>
      <c r="BI85" s="289">
        <f>IF(OR($C146&gt;BI$7,$C146+$E146-2&lt;BI$7),0,($D146-SUM($F146:BH146)-SUM($F85:BH85))*SAP_Leadsheet!$E$53)</f>
        <v>0</v>
      </c>
      <c r="BJ85" s="289">
        <f>IF(OR($C146&gt;BJ$7,$C146+$E146-2&lt;BJ$7),0,($D146-SUM($F146:BI146)-SUM($F85:BI85))*SAP_Leadsheet!$E$53)</f>
        <v>0</v>
      </c>
      <c r="BK85" s="289">
        <f>IF(OR($C146&gt;BK$7,$C146+$E146-2&lt;BK$7),0,($D146-SUM($F146:BJ146)-SUM($F85:BJ85))*SAP_Leadsheet!$E$53)</f>
        <v>0</v>
      </c>
      <c r="BL85" s="289">
        <f>IF(OR($C146&gt;BL$7,$C146+$E146-2&lt;BL$7),0,($D146-SUM($F146:BK146)-SUM($F85:BK85))*SAP_Leadsheet!$E$53)</f>
        <v>0</v>
      </c>
      <c r="BM85" s="289">
        <f>IF(OR($C146&gt;BM$7,$C146+$E146-2&lt;BM$7),0,($D146-SUM($F146:BL146)-SUM($F85:BL85))*SAP_Leadsheet!$E$53)</f>
        <v>0</v>
      </c>
      <c r="BN85" s="289">
        <f>IF(OR($C146&gt;BN$7,$C146+$E146-2&lt;BN$7),0,($D146-SUM($F146:BM146)-SUM($F85:BM85))*SAP_Leadsheet!$E$53)</f>
        <v>0</v>
      </c>
      <c r="BO85" s="198"/>
      <c r="BP85" s="198"/>
      <c r="BQ85" s="198"/>
      <c r="BR85" s="198"/>
      <c r="BS85" s="198"/>
      <c r="BT85" s="198"/>
      <c r="BU85" s="198"/>
      <c r="BV85" s="198"/>
      <c r="BW85" s="198"/>
      <c r="BX85" s="198"/>
      <c r="BY85" s="198"/>
      <c r="BZ85" s="198"/>
      <c r="CA85" s="198"/>
      <c r="CB85" s="198"/>
      <c r="CC85" s="198"/>
      <c r="CD85" s="198"/>
      <c r="CE85" s="198"/>
      <c r="CF85" s="198"/>
      <c r="CG85" s="198"/>
      <c r="CH85" s="198"/>
      <c r="CI85" s="198"/>
      <c r="CJ85" s="198"/>
      <c r="CK85" s="198"/>
      <c r="CL85" s="198"/>
    </row>
    <row r="86" spans="1:90" hidden="1" outlineLevel="1" x14ac:dyDescent="0.15">
      <c r="A86" s="89"/>
      <c r="B86" s="23"/>
      <c r="C86" s="26">
        <v>50</v>
      </c>
      <c r="D86" s="300"/>
      <c r="G86" s="289">
        <f>IF(OR($C147&gt;G$7,$C147+$E147-2&lt;G$7),0,($D147-SUM($F147:F147)-SUM($F86:F86))*SAP_Leadsheet!$E$53)</f>
        <v>0</v>
      </c>
      <c r="H86" s="289">
        <f>IF(OR($C147&gt;H$7,$C147+$E147-2&lt;H$7),0,($D147-SUM($F147:G147)-SUM($F86:G86))*SAP_Leadsheet!$E$53)</f>
        <v>0</v>
      </c>
      <c r="I86" s="289">
        <f>IF(OR($C147&gt;I$7,$C147+$E147-2&lt;I$7),0,($D147-SUM($F147:H147)-SUM($F86:H86))*SAP_Leadsheet!$E$53)</f>
        <v>0</v>
      </c>
      <c r="J86" s="289">
        <f>IF(OR($C147&gt;J$7,$C147+$E147-2&lt;J$7),0,($D147-SUM($F147:I147)-SUM($F86:I86))*SAP_Leadsheet!$E$53)</f>
        <v>0</v>
      </c>
      <c r="K86" s="289">
        <f>IF(OR($C147&gt;K$7,$C147+$E147-2&lt;K$7),0,($D147-SUM($F147:J147)-SUM($F86:J86))*SAP_Leadsheet!$E$53)</f>
        <v>0</v>
      </c>
      <c r="L86" s="289">
        <f>IF(OR($C147&gt;L$7,$C147+$E147-2&lt;L$7),0,($D147-SUM($F147:K147)-SUM($F86:K86))*SAP_Leadsheet!$E$53)</f>
        <v>0</v>
      </c>
      <c r="M86" s="289">
        <f>IF(OR($C147&gt;M$7,$C147+$E147-2&lt;M$7),0,($D147-SUM($F147:L147)-SUM($F86:L86))*SAP_Leadsheet!$E$53)</f>
        <v>0</v>
      </c>
      <c r="N86" s="289">
        <f>IF(OR($C147&gt;N$7,$C147+$E147-2&lt;N$7),0,($D147-SUM($F147:M147)-SUM($F86:M86))*SAP_Leadsheet!$E$53)</f>
        <v>0</v>
      </c>
      <c r="O86" s="289">
        <f>IF(OR($C147&gt;O$7,$C147+$E147-2&lt;O$7),0,($D147-SUM($F147:N147)-SUM($F86:N86))*SAP_Leadsheet!$E$53)</f>
        <v>0</v>
      </c>
      <c r="P86" s="289">
        <f>IF(OR($C147&gt;P$7,$C147+$E147-2&lt;P$7),0,($D147-SUM($F147:O147)-SUM($F86:O86))*SAP_Leadsheet!$E$53)</f>
        <v>0</v>
      </c>
      <c r="Q86" s="289">
        <f>IF(OR($C147&gt;Q$7,$C147+$E147-2&lt;Q$7),0,($D147-SUM($F147:P147)-SUM($F86:P86))*SAP_Leadsheet!$E$53)</f>
        <v>0</v>
      </c>
      <c r="R86" s="289">
        <f>IF(OR($C147&gt;R$7,$C147+$E147-2&lt;R$7),0,($D147-SUM($F147:Q147)-SUM($F86:Q86))*SAP_Leadsheet!$E$53)</f>
        <v>0</v>
      </c>
      <c r="S86" s="289">
        <f>IF(OR($C147&gt;S$7,$C147+$E147-2&lt;S$7),0,($D147-SUM($F147:R147)-SUM($F86:R86))*SAP_Leadsheet!$E$53)</f>
        <v>0</v>
      </c>
      <c r="T86" s="289">
        <f>IF(OR($C147&gt;T$7,$C147+$E147-2&lt;T$7),0,($D147-SUM($F147:S147)-SUM($F86:S86))*SAP_Leadsheet!$E$53)</f>
        <v>0</v>
      </c>
      <c r="U86" s="289">
        <f>IF(OR($C147&gt;U$7,$C147+$E147-2&lt;U$7),0,($D147-SUM($F147:T147)-SUM($F86:T86))*SAP_Leadsheet!$E$53)</f>
        <v>0</v>
      </c>
      <c r="V86" s="289">
        <f>IF(OR($C147&gt;V$7,$C147+$E147-2&lt;V$7),0,($D147-SUM($F147:U147)-SUM($F86:U86))*SAP_Leadsheet!$E$53)</f>
        <v>0</v>
      </c>
      <c r="W86" s="289">
        <f>IF(OR($C147&gt;W$7,$C147+$E147-2&lt;W$7),0,($D147-SUM($F147:V147)-SUM($F86:V86))*SAP_Leadsheet!$E$53)</f>
        <v>0</v>
      </c>
      <c r="X86" s="289">
        <f>IF(OR($C147&gt;X$7,$C147+$E147-2&lt;X$7),0,($D147-SUM($F147:W147)-SUM($F86:W86))*SAP_Leadsheet!$E$53)</f>
        <v>0</v>
      </c>
      <c r="Y86" s="289">
        <f>IF(OR($C147&gt;Y$7,$C147+$E147-2&lt;Y$7),0,($D147-SUM($F147:X147)-SUM($F86:X86))*SAP_Leadsheet!$E$53)</f>
        <v>0</v>
      </c>
      <c r="Z86" s="289">
        <f>IF(OR($C147&gt;Z$7,$C147+$E147-2&lt;Z$7),0,($D147-SUM($F147:Y147)-SUM($F86:Y86))*SAP_Leadsheet!$E$53)</f>
        <v>0</v>
      </c>
      <c r="AA86" s="289">
        <f>IF(OR($C147&gt;AA$7,$C147+$E147-2&lt;AA$7),0,($D147-SUM($F147:Z147)-SUM($F86:Z86))*SAP_Leadsheet!$E$53)</f>
        <v>0</v>
      </c>
      <c r="AB86" s="289">
        <f>IF(OR($C147&gt;AB$7,$C147+$E147-2&lt;AB$7),0,($D147-SUM($F147:AA147)-SUM($F86:AA86))*SAP_Leadsheet!$E$53)</f>
        <v>0</v>
      </c>
      <c r="AC86" s="289">
        <f>IF(OR($C147&gt;AC$7,$C147+$E147-2&lt;AC$7),0,($D147-SUM($F147:AB147)-SUM($F86:AB86))*SAP_Leadsheet!$E$53)</f>
        <v>0</v>
      </c>
      <c r="AD86" s="289">
        <f>IF(OR($C147&gt;AD$7,$C147+$E147-2&lt;AD$7),0,($D147-SUM($F147:AC147)-SUM($F86:AC86))*SAP_Leadsheet!$E$53)</f>
        <v>0</v>
      </c>
      <c r="AE86" s="289">
        <f>IF(OR($C147&gt;AE$7,$C147+$E147-2&lt;AE$7),0,($D147-SUM($F147:AD147)-SUM($F86:AD86))*SAP_Leadsheet!$E$53)</f>
        <v>0</v>
      </c>
      <c r="AF86" s="289">
        <f>IF(OR($C147&gt;AF$7,$C147+$E147-2&lt;AF$7),0,($D147-SUM($F147:AE147)-SUM($F86:AE86))*SAP_Leadsheet!$E$53)</f>
        <v>0</v>
      </c>
      <c r="AG86" s="289">
        <f>IF(OR($C147&gt;AG$7,$C147+$E147-2&lt;AG$7),0,($D147-SUM($F147:AF147)-SUM($F86:AF86))*SAP_Leadsheet!$E$53)</f>
        <v>0</v>
      </c>
      <c r="AH86" s="289">
        <f>IF(OR($C147&gt;AH$7,$C147+$E147-2&lt;AH$7),0,($D147-SUM($F147:AG147)-SUM($F86:AG86))*SAP_Leadsheet!$E$53)</f>
        <v>0</v>
      </c>
      <c r="AI86" s="289">
        <f>IF(OR($C147&gt;AI$7,$C147+$E147-2&lt;AI$7),0,($D147-SUM($F147:AH147)-SUM($F86:AH86))*SAP_Leadsheet!$E$53)</f>
        <v>0</v>
      </c>
      <c r="AJ86" s="289">
        <f>IF(OR($C147&gt;AJ$7,$C147+$E147-2&lt;AJ$7),0,($D147-SUM($F147:AI147)-SUM($F86:AI86))*SAP_Leadsheet!$E$53)</f>
        <v>0</v>
      </c>
      <c r="AK86" s="289">
        <f>IF(OR($C147&gt;AK$7,$C147+$E147-2&lt;AK$7),0,($D147-SUM($F147:AJ147)-SUM($F86:AJ86))*SAP_Leadsheet!$E$53)</f>
        <v>0</v>
      </c>
      <c r="AL86" s="289">
        <f>IF(OR($C147&gt;AL$7,$C147+$E147-2&lt;AL$7),0,($D147-SUM($F147:AK147)-SUM($F86:AK86))*SAP_Leadsheet!$E$53)</f>
        <v>0</v>
      </c>
      <c r="AM86" s="289">
        <f>IF(OR($C147&gt;AM$7,$C147+$E147-2&lt;AM$7),0,($D147-SUM($F147:AL147)-SUM($F86:AL86))*SAP_Leadsheet!$E$53)</f>
        <v>0</v>
      </c>
      <c r="AN86" s="289">
        <f>IF(OR($C147&gt;AN$7,$C147+$E147-2&lt;AN$7),0,($D147-SUM($F147:AM147)-SUM($F86:AM86))*SAP_Leadsheet!$E$53)</f>
        <v>0</v>
      </c>
      <c r="AO86" s="289">
        <f>IF(OR($C147&gt;AO$7,$C147+$E147-2&lt;AO$7),0,($D147-SUM($F147:AN147)-SUM($F86:AN86))*SAP_Leadsheet!$E$53)</f>
        <v>0</v>
      </c>
      <c r="AP86" s="289">
        <f>IF(OR($C147&gt;AP$7,$C147+$E147-2&lt;AP$7),0,($D147-SUM($F147:AO147)-SUM($F86:AO86))*SAP_Leadsheet!$E$53)</f>
        <v>0</v>
      </c>
      <c r="AQ86" s="289">
        <f>IF(OR($C147&gt;AQ$7,$C147+$E147-2&lt;AQ$7),0,($D147-SUM($F147:AP147)-SUM($F86:AP86))*SAP_Leadsheet!$E$53)</f>
        <v>0</v>
      </c>
      <c r="AR86" s="289">
        <f>IF(OR($C147&gt;AR$7,$C147+$E147-2&lt;AR$7),0,($D147-SUM($F147:AQ147)-SUM($F86:AQ86))*SAP_Leadsheet!$E$53)</f>
        <v>0</v>
      </c>
      <c r="AS86" s="289">
        <f>IF(OR($C147&gt;AS$7,$C147+$E147-2&lt;AS$7),0,($D147-SUM($F147:AR147)-SUM($F86:AR86))*SAP_Leadsheet!$E$53)</f>
        <v>0</v>
      </c>
      <c r="AT86" s="289">
        <f>IF(OR($C147&gt;AT$7,$C147+$E147-2&lt;AT$7),0,($D147-SUM($F147:AS147)-SUM($F86:AS86))*SAP_Leadsheet!$E$53)</f>
        <v>0</v>
      </c>
      <c r="AU86" s="289">
        <f>IF(OR($C147&gt;AU$7,$C147+$E147-2&lt;AU$7),0,($D147-SUM($F147:AT147)-SUM($F86:AT86))*SAP_Leadsheet!$E$53)</f>
        <v>0</v>
      </c>
      <c r="AV86" s="289">
        <f>IF(OR($C147&gt;AV$7,$C147+$E147-2&lt;AV$7),0,($D147-SUM($F147:AU147)-SUM($F86:AU86))*SAP_Leadsheet!$E$53)</f>
        <v>0</v>
      </c>
      <c r="AW86" s="289">
        <f>IF(OR($C147&gt;AW$7,$C147+$E147-2&lt;AW$7),0,($D147-SUM($F147:AV147)-SUM($F86:AV86))*SAP_Leadsheet!$E$53)</f>
        <v>0</v>
      </c>
      <c r="AX86" s="289">
        <f>IF(OR($C147&gt;AX$7,$C147+$E147-2&lt;AX$7),0,($D147-SUM($F147:AW147)-SUM($F86:AW86))*SAP_Leadsheet!$E$53)</f>
        <v>0</v>
      </c>
      <c r="AY86" s="289">
        <f>IF(OR($C147&gt;AY$7,$C147+$E147-2&lt;AY$7),0,($D147-SUM($F147:AX147)-SUM($F86:AX86))*SAP_Leadsheet!$E$53)</f>
        <v>0</v>
      </c>
      <c r="AZ86" s="289">
        <f>IF(OR($C147&gt;AZ$7,$C147+$E147-2&lt;AZ$7),0,($D147-SUM($F147:AY147)-SUM($F86:AY86))*SAP_Leadsheet!$E$53)</f>
        <v>0</v>
      </c>
      <c r="BA86" s="289">
        <f>IF(OR($C147&gt;BA$7,$C147+$E147-2&lt;BA$7),0,($D147-SUM($F147:AZ147)-SUM($F86:AZ86))*SAP_Leadsheet!$E$53)</f>
        <v>0</v>
      </c>
      <c r="BB86" s="289">
        <f>IF(OR($C147&gt;BB$7,$C147+$E147-2&lt;BB$7),0,($D147-SUM($F147:BA147)-SUM($F86:BA86))*SAP_Leadsheet!$E$53)</f>
        <v>0</v>
      </c>
      <c r="BC86" s="289">
        <f>IF(OR($C147&gt;BC$7,$C147+$E147-2&lt;BC$7),0,($D147-SUM($F147:BB147)-SUM($F86:BB86))*SAP_Leadsheet!$E$53)</f>
        <v>0</v>
      </c>
      <c r="BD86" s="289">
        <f ca="1">IF(OR($C147&gt;BD$7,$C147+$E147-2&lt;BD$7),0,($D147-SUM($F147:BC147)-SUM($F86:BC86))*SAP_Leadsheet!$E$53)</f>
        <v>0</v>
      </c>
      <c r="BE86" s="289">
        <f ca="1">IF(OR($C147&gt;BE$7,$C147+$E147-2&lt;BE$7),0,($D147-SUM($F147:BD147)-SUM($F86:BD86))*SAP_Leadsheet!$E$53)</f>
        <v>0</v>
      </c>
      <c r="BF86" s="289">
        <f>IF(OR($C147&gt;BF$7,$C147+$E147-2&lt;BF$7),0,($D147-SUM($F147:BE147)-SUM($F86:BE86))*SAP_Leadsheet!$E$53)</f>
        <v>0</v>
      </c>
      <c r="BG86" s="289">
        <f>IF(OR($C147&gt;BG$7,$C147+$E147-2&lt;BG$7),0,($D147-SUM($F147:BF147)-SUM($F86:BF86))*SAP_Leadsheet!$E$53)</f>
        <v>0</v>
      </c>
      <c r="BH86" s="289">
        <f>IF(OR($C147&gt;BH$7,$C147+$E147-2&lt;BH$7),0,($D147-SUM($F147:BG147)-SUM($F86:BG86))*SAP_Leadsheet!$E$53)</f>
        <v>0</v>
      </c>
      <c r="BI86" s="289">
        <f>IF(OR($C147&gt;BI$7,$C147+$E147-2&lt;BI$7),0,($D147-SUM($F147:BH147)-SUM($F86:BH86))*SAP_Leadsheet!$E$53)</f>
        <v>0</v>
      </c>
      <c r="BJ86" s="289">
        <f>IF(OR($C147&gt;BJ$7,$C147+$E147-2&lt;BJ$7),0,($D147-SUM($F147:BI147)-SUM($F86:BI86))*SAP_Leadsheet!$E$53)</f>
        <v>0</v>
      </c>
      <c r="BK86" s="289">
        <f>IF(OR($C147&gt;BK$7,$C147+$E147-2&lt;BK$7),0,($D147-SUM($F147:BJ147)-SUM($F86:BJ86))*SAP_Leadsheet!$E$53)</f>
        <v>0</v>
      </c>
      <c r="BL86" s="289">
        <f>IF(OR($C147&gt;BL$7,$C147+$E147-2&lt;BL$7),0,($D147-SUM($F147:BK147)-SUM($F86:BK86))*SAP_Leadsheet!$E$53)</f>
        <v>0</v>
      </c>
      <c r="BM86" s="289">
        <f>IF(OR($C147&gt;BM$7,$C147+$E147-2&lt;BM$7),0,($D147-SUM($F147:BL147)-SUM($F86:BL86))*SAP_Leadsheet!$E$53)</f>
        <v>0</v>
      </c>
      <c r="BN86" s="289">
        <f>IF(OR($C147&gt;BN$7,$C147+$E147-2&lt;BN$7),0,($D147-SUM($F147:BM147)-SUM($F86:BM86))*SAP_Leadsheet!$E$53)</f>
        <v>0</v>
      </c>
      <c r="BO86" s="198"/>
      <c r="BP86" s="198"/>
      <c r="BQ86" s="198"/>
      <c r="BR86" s="198"/>
      <c r="BS86" s="198"/>
      <c r="BT86" s="198"/>
      <c r="BU86" s="198"/>
      <c r="BV86" s="198"/>
      <c r="BW86" s="198"/>
      <c r="BX86" s="198"/>
      <c r="BY86" s="198"/>
      <c r="BZ86" s="198"/>
      <c r="CA86" s="198"/>
      <c r="CB86" s="198"/>
      <c r="CC86" s="198"/>
      <c r="CD86" s="198"/>
      <c r="CE86" s="198"/>
      <c r="CF86" s="198"/>
      <c r="CG86" s="198"/>
      <c r="CH86" s="198"/>
      <c r="CI86" s="198"/>
      <c r="CJ86" s="198"/>
      <c r="CK86" s="198"/>
      <c r="CL86" s="198"/>
    </row>
    <row r="87" spans="1:90" hidden="1" outlineLevel="1" x14ac:dyDescent="0.15">
      <c r="A87" s="89"/>
      <c r="B87" s="23"/>
      <c r="C87" s="26">
        <v>51</v>
      </c>
      <c r="D87" s="300"/>
      <c r="G87" s="289">
        <f>IF(OR($C148&gt;G$7,$C148+$E148-2&lt;G$7),0,($D148-SUM($F148:F148)-SUM($F87:F87))*SAP_Leadsheet!$E$53)</f>
        <v>0</v>
      </c>
      <c r="H87" s="289">
        <f>IF(OR($C148&gt;H$7,$C148+$E148-2&lt;H$7),0,($D148-SUM($F148:G148)-SUM($F87:G87))*SAP_Leadsheet!$E$53)</f>
        <v>0</v>
      </c>
      <c r="I87" s="289">
        <f>IF(OR($C148&gt;I$7,$C148+$E148-2&lt;I$7),0,($D148-SUM($F148:H148)-SUM($F87:H87))*SAP_Leadsheet!$E$53)</f>
        <v>0</v>
      </c>
      <c r="J87" s="289">
        <f>IF(OR($C148&gt;J$7,$C148+$E148-2&lt;J$7),0,($D148-SUM($F148:I148)-SUM($F87:I87))*SAP_Leadsheet!$E$53)</f>
        <v>0</v>
      </c>
      <c r="K87" s="289">
        <f>IF(OR($C148&gt;K$7,$C148+$E148-2&lt;K$7),0,($D148-SUM($F148:J148)-SUM($F87:J87))*SAP_Leadsheet!$E$53)</f>
        <v>0</v>
      </c>
      <c r="L87" s="289">
        <f>IF(OR($C148&gt;L$7,$C148+$E148-2&lt;L$7),0,($D148-SUM($F148:K148)-SUM($F87:K87))*SAP_Leadsheet!$E$53)</f>
        <v>0</v>
      </c>
      <c r="M87" s="289">
        <f>IF(OR($C148&gt;M$7,$C148+$E148-2&lt;M$7),0,($D148-SUM($F148:L148)-SUM($F87:L87))*SAP_Leadsheet!$E$53)</f>
        <v>0</v>
      </c>
      <c r="N87" s="289">
        <f>IF(OR($C148&gt;N$7,$C148+$E148-2&lt;N$7),0,($D148-SUM($F148:M148)-SUM($F87:M87))*SAP_Leadsheet!$E$53)</f>
        <v>0</v>
      </c>
      <c r="O87" s="289">
        <f>IF(OR($C148&gt;O$7,$C148+$E148-2&lt;O$7),0,($D148-SUM($F148:N148)-SUM($F87:N87))*SAP_Leadsheet!$E$53)</f>
        <v>0</v>
      </c>
      <c r="P87" s="289">
        <f>IF(OR($C148&gt;P$7,$C148+$E148-2&lt;P$7),0,($D148-SUM($F148:O148)-SUM($F87:O87))*SAP_Leadsheet!$E$53)</f>
        <v>0</v>
      </c>
      <c r="Q87" s="289">
        <f>IF(OR($C148&gt;Q$7,$C148+$E148-2&lt;Q$7),0,($D148-SUM($F148:P148)-SUM($F87:P87))*SAP_Leadsheet!$E$53)</f>
        <v>0</v>
      </c>
      <c r="R87" s="289">
        <f>IF(OR($C148&gt;R$7,$C148+$E148-2&lt;R$7),0,($D148-SUM($F148:Q148)-SUM($F87:Q87))*SAP_Leadsheet!$E$53)</f>
        <v>0</v>
      </c>
      <c r="S87" s="289">
        <f>IF(OR($C148&gt;S$7,$C148+$E148-2&lt;S$7),0,($D148-SUM($F148:R148)-SUM($F87:R87))*SAP_Leadsheet!$E$53)</f>
        <v>0</v>
      </c>
      <c r="T87" s="289">
        <f>IF(OR($C148&gt;T$7,$C148+$E148-2&lt;T$7),0,($D148-SUM($F148:S148)-SUM($F87:S87))*SAP_Leadsheet!$E$53)</f>
        <v>0</v>
      </c>
      <c r="U87" s="289">
        <f>IF(OR($C148&gt;U$7,$C148+$E148-2&lt;U$7),0,($D148-SUM($F148:T148)-SUM($F87:T87))*SAP_Leadsheet!$E$53)</f>
        <v>0</v>
      </c>
      <c r="V87" s="289">
        <f>IF(OR($C148&gt;V$7,$C148+$E148-2&lt;V$7),0,($D148-SUM($F148:U148)-SUM($F87:U87))*SAP_Leadsheet!$E$53)</f>
        <v>0</v>
      </c>
      <c r="W87" s="289">
        <f>IF(OR($C148&gt;W$7,$C148+$E148-2&lt;W$7),0,($D148-SUM($F148:V148)-SUM($F87:V87))*SAP_Leadsheet!$E$53)</f>
        <v>0</v>
      </c>
      <c r="X87" s="289">
        <f>IF(OR($C148&gt;X$7,$C148+$E148-2&lt;X$7),0,($D148-SUM($F148:W148)-SUM($F87:W87))*SAP_Leadsheet!$E$53)</f>
        <v>0</v>
      </c>
      <c r="Y87" s="289">
        <f>IF(OR($C148&gt;Y$7,$C148+$E148-2&lt;Y$7),0,($D148-SUM($F148:X148)-SUM($F87:X87))*SAP_Leadsheet!$E$53)</f>
        <v>0</v>
      </c>
      <c r="Z87" s="289">
        <f>IF(OR($C148&gt;Z$7,$C148+$E148-2&lt;Z$7),0,($D148-SUM($F148:Y148)-SUM($F87:Y87))*SAP_Leadsheet!$E$53)</f>
        <v>0</v>
      </c>
      <c r="AA87" s="289">
        <f>IF(OR($C148&gt;AA$7,$C148+$E148-2&lt;AA$7),0,($D148-SUM($F148:Z148)-SUM($F87:Z87))*SAP_Leadsheet!$E$53)</f>
        <v>0</v>
      </c>
      <c r="AB87" s="289">
        <f>IF(OR($C148&gt;AB$7,$C148+$E148-2&lt;AB$7),0,($D148-SUM($F148:AA148)-SUM($F87:AA87))*SAP_Leadsheet!$E$53)</f>
        <v>0</v>
      </c>
      <c r="AC87" s="289">
        <f>IF(OR($C148&gt;AC$7,$C148+$E148-2&lt;AC$7),0,($D148-SUM($F148:AB148)-SUM($F87:AB87))*SAP_Leadsheet!$E$53)</f>
        <v>0</v>
      </c>
      <c r="AD87" s="289">
        <f>IF(OR($C148&gt;AD$7,$C148+$E148-2&lt;AD$7),0,($D148-SUM($F148:AC148)-SUM($F87:AC87))*SAP_Leadsheet!$E$53)</f>
        <v>0</v>
      </c>
      <c r="AE87" s="289">
        <f>IF(OR($C148&gt;AE$7,$C148+$E148-2&lt;AE$7),0,($D148-SUM($F148:AD148)-SUM($F87:AD87))*SAP_Leadsheet!$E$53)</f>
        <v>0</v>
      </c>
      <c r="AF87" s="289">
        <f>IF(OR($C148&gt;AF$7,$C148+$E148-2&lt;AF$7),0,($D148-SUM($F148:AE148)-SUM($F87:AE87))*SAP_Leadsheet!$E$53)</f>
        <v>0</v>
      </c>
      <c r="AG87" s="289">
        <f>IF(OR($C148&gt;AG$7,$C148+$E148-2&lt;AG$7),0,($D148-SUM($F148:AF148)-SUM($F87:AF87))*SAP_Leadsheet!$E$53)</f>
        <v>0</v>
      </c>
      <c r="AH87" s="289">
        <f>IF(OR($C148&gt;AH$7,$C148+$E148-2&lt;AH$7),0,($D148-SUM($F148:AG148)-SUM($F87:AG87))*SAP_Leadsheet!$E$53)</f>
        <v>0</v>
      </c>
      <c r="AI87" s="289">
        <f>IF(OR($C148&gt;AI$7,$C148+$E148-2&lt;AI$7),0,($D148-SUM($F148:AH148)-SUM($F87:AH87))*SAP_Leadsheet!$E$53)</f>
        <v>0</v>
      </c>
      <c r="AJ87" s="289">
        <f>IF(OR($C148&gt;AJ$7,$C148+$E148-2&lt;AJ$7),0,($D148-SUM($F148:AI148)-SUM($F87:AI87))*SAP_Leadsheet!$E$53)</f>
        <v>0</v>
      </c>
      <c r="AK87" s="289">
        <f>IF(OR($C148&gt;AK$7,$C148+$E148-2&lt;AK$7),0,($D148-SUM($F148:AJ148)-SUM($F87:AJ87))*SAP_Leadsheet!$E$53)</f>
        <v>0</v>
      </c>
      <c r="AL87" s="289">
        <f>IF(OR($C148&gt;AL$7,$C148+$E148-2&lt;AL$7),0,($D148-SUM($F148:AK148)-SUM($F87:AK87))*SAP_Leadsheet!$E$53)</f>
        <v>0</v>
      </c>
      <c r="AM87" s="289">
        <f>IF(OR($C148&gt;AM$7,$C148+$E148-2&lt;AM$7),0,($D148-SUM($F148:AL148)-SUM($F87:AL87))*SAP_Leadsheet!$E$53)</f>
        <v>0</v>
      </c>
      <c r="AN87" s="289">
        <f>IF(OR($C148&gt;AN$7,$C148+$E148-2&lt;AN$7),0,($D148-SUM($F148:AM148)-SUM($F87:AM87))*SAP_Leadsheet!$E$53)</f>
        <v>0</v>
      </c>
      <c r="AO87" s="289">
        <f>IF(OR($C148&gt;AO$7,$C148+$E148-2&lt;AO$7),0,($D148-SUM($F148:AN148)-SUM($F87:AN87))*SAP_Leadsheet!$E$53)</f>
        <v>0</v>
      </c>
      <c r="AP87" s="289">
        <f>IF(OR($C148&gt;AP$7,$C148+$E148-2&lt;AP$7),0,($D148-SUM($F148:AO148)-SUM($F87:AO87))*SAP_Leadsheet!$E$53)</f>
        <v>0</v>
      </c>
      <c r="AQ87" s="289">
        <f>IF(OR($C148&gt;AQ$7,$C148+$E148-2&lt;AQ$7),0,($D148-SUM($F148:AP148)-SUM($F87:AP87))*SAP_Leadsheet!$E$53)</f>
        <v>0</v>
      </c>
      <c r="AR87" s="289">
        <f>IF(OR($C148&gt;AR$7,$C148+$E148-2&lt;AR$7),0,($D148-SUM($F148:AQ148)-SUM($F87:AQ87))*SAP_Leadsheet!$E$53)</f>
        <v>0</v>
      </c>
      <c r="AS87" s="289">
        <f>IF(OR($C148&gt;AS$7,$C148+$E148-2&lt;AS$7),0,($D148-SUM($F148:AR148)-SUM($F87:AR87))*SAP_Leadsheet!$E$53)</f>
        <v>0</v>
      </c>
      <c r="AT87" s="289">
        <f>IF(OR($C148&gt;AT$7,$C148+$E148-2&lt;AT$7),0,($D148-SUM($F148:AS148)-SUM($F87:AS87))*SAP_Leadsheet!$E$53)</f>
        <v>0</v>
      </c>
      <c r="AU87" s="289">
        <f>IF(OR($C148&gt;AU$7,$C148+$E148-2&lt;AU$7),0,($D148-SUM($F148:AT148)-SUM($F87:AT87))*SAP_Leadsheet!$E$53)</f>
        <v>0</v>
      </c>
      <c r="AV87" s="289">
        <f>IF(OR($C148&gt;AV$7,$C148+$E148-2&lt;AV$7),0,($D148-SUM($F148:AU148)-SUM($F87:AU87))*SAP_Leadsheet!$E$53)</f>
        <v>0</v>
      </c>
      <c r="AW87" s="289">
        <f>IF(OR($C148&gt;AW$7,$C148+$E148-2&lt;AW$7),0,($D148-SUM($F148:AV148)-SUM($F87:AV87))*SAP_Leadsheet!$E$53)</f>
        <v>0</v>
      </c>
      <c r="AX87" s="289">
        <f>IF(OR($C148&gt;AX$7,$C148+$E148-2&lt;AX$7),0,($D148-SUM($F148:AW148)-SUM($F87:AW87))*SAP_Leadsheet!$E$53)</f>
        <v>0</v>
      </c>
      <c r="AY87" s="289">
        <f>IF(OR($C148&gt;AY$7,$C148+$E148-2&lt;AY$7),0,($D148-SUM($F148:AX148)-SUM($F87:AX87))*SAP_Leadsheet!$E$53)</f>
        <v>0</v>
      </c>
      <c r="AZ87" s="289">
        <f>IF(OR($C148&gt;AZ$7,$C148+$E148-2&lt;AZ$7),0,($D148-SUM($F148:AY148)-SUM($F87:AY87))*SAP_Leadsheet!$E$53)</f>
        <v>0</v>
      </c>
      <c r="BA87" s="289">
        <f>IF(OR($C148&gt;BA$7,$C148+$E148-2&lt;BA$7),0,($D148-SUM($F148:AZ148)-SUM($F87:AZ87))*SAP_Leadsheet!$E$53)</f>
        <v>0</v>
      </c>
      <c r="BB87" s="289">
        <f>IF(OR($C148&gt;BB$7,$C148+$E148-2&lt;BB$7),0,($D148-SUM($F148:BA148)-SUM($F87:BA87))*SAP_Leadsheet!$E$53)</f>
        <v>0</v>
      </c>
      <c r="BC87" s="289">
        <f>IF(OR($C148&gt;BC$7,$C148+$E148-2&lt;BC$7),0,($D148-SUM($F148:BB148)-SUM($F87:BB87))*SAP_Leadsheet!$E$53)</f>
        <v>0</v>
      </c>
      <c r="BD87" s="289">
        <f>IF(OR($C148&gt;BD$7,$C148+$E148-2&lt;BD$7),0,($D148-SUM($F148:BC148)-SUM($F87:BC87))*SAP_Leadsheet!$E$53)</f>
        <v>0</v>
      </c>
      <c r="BE87" s="289">
        <f ca="1">IF(OR($C148&gt;BE$7,$C148+$E148-2&lt;BE$7),0,($D148-SUM($F148:BD148)-SUM($F87:BD87))*SAP_Leadsheet!$E$53)</f>
        <v>0</v>
      </c>
      <c r="BF87" s="289">
        <f ca="1">IF(OR($C148&gt;BF$7,$C148+$E148-2&lt;BF$7),0,($D148-SUM($F148:BE148)-SUM($F87:BE87))*SAP_Leadsheet!$E$53)</f>
        <v>0</v>
      </c>
      <c r="BG87" s="289">
        <f>IF(OR($C148&gt;BG$7,$C148+$E148-2&lt;BG$7),0,($D148-SUM($F148:BF148)-SUM($F87:BF87))*SAP_Leadsheet!$E$53)</f>
        <v>0</v>
      </c>
      <c r="BH87" s="289">
        <f>IF(OR($C148&gt;BH$7,$C148+$E148-2&lt;BH$7),0,($D148-SUM($F148:BG148)-SUM($F87:BG87))*SAP_Leadsheet!$E$53)</f>
        <v>0</v>
      </c>
      <c r="BI87" s="289">
        <f>IF(OR($C148&gt;BI$7,$C148+$E148-2&lt;BI$7),0,($D148-SUM($F148:BH148)-SUM($F87:BH87))*SAP_Leadsheet!$E$53)</f>
        <v>0</v>
      </c>
      <c r="BJ87" s="289">
        <f>IF(OR($C148&gt;BJ$7,$C148+$E148-2&lt;BJ$7),0,($D148-SUM($F148:BI148)-SUM($F87:BI87))*SAP_Leadsheet!$E$53)</f>
        <v>0</v>
      </c>
      <c r="BK87" s="289">
        <f>IF(OR($C148&gt;BK$7,$C148+$E148-2&lt;BK$7),0,($D148-SUM($F148:BJ148)-SUM($F87:BJ87))*SAP_Leadsheet!$E$53)</f>
        <v>0</v>
      </c>
      <c r="BL87" s="289">
        <f>IF(OR($C148&gt;BL$7,$C148+$E148-2&lt;BL$7),0,($D148-SUM($F148:BK148)-SUM($F87:BK87))*SAP_Leadsheet!$E$53)</f>
        <v>0</v>
      </c>
      <c r="BM87" s="289">
        <f>IF(OR($C148&gt;BM$7,$C148+$E148-2&lt;BM$7),0,($D148-SUM($F148:BL148)-SUM($F87:BL87))*SAP_Leadsheet!$E$53)</f>
        <v>0</v>
      </c>
      <c r="BN87" s="289">
        <f>IF(OR($C148&gt;BN$7,$C148+$E148-2&lt;BN$7),0,($D148-SUM($F148:BM148)-SUM($F87:BM87))*SAP_Leadsheet!$E$53)</f>
        <v>0</v>
      </c>
      <c r="BO87" s="198"/>
      <c r="BP87" s="198"/>
      <c r="BQ87" s="198"/>
      <c r="BR87" s="198"/>
      <c r="BS87" s="198"/>
      <c r="BT87" s="198"/>
      <c r="BU87" s="198"/>
      <c r="BV87" s="198"/>
      <c r="BW87" s="198"/>
      <c r="BX87" s="198"/>
      <c r="BY87" s="198"/>
      <c r="BZ87" s="198"/>
      <c r="CA87" s="198"/>
      <c r="CB87" s="198"/>
      <c r="CC87" s="198"/>
      <c r="CD87" s="198"/>
      <c r="CE87" s="198"/>
      <c r="CF87" s="198"/>
      <c r="CG87" s="198"/>
      <c r="CH87" s="198"/>
      <c r="CI87" s="198"/>
      <c r="CJ87" s="198"/>
      <c r="CK87" s="198"/>
      <c r="CL87" s="198"/>
    </row>
    <row r="88" spans="1:90" hidden="1" outlineLevel="1" x14ac:dyDescent="0.15">
      <c r="A88" s="89"/>
      <c r="B88" s="23"/>
      <c r="C88" s="26">
        <v>52</v>
      </c>
      <c r="D88" s="300"/>
      <c r="G88" s="289">
        <f>IF(OR($C149&gt;G$7,$C149+$E149-2&lt;G$7),0,($D149-SUM($F149:F149)-SUM($F88:F88))*SAP_Leadsheet!$E$53)</f>
        <v>0</v>
      </c>
      <c r="H88" s="289">
        <f>IF(OR($C149&gt;H$7,$C149+$E149-2&lt;H$7),0,($D149-SUM($F149:G149)-SUM($F88:G88))*SAP_Leadsheet!$E$53)</f>
        <v>0</v>
      </c>
      <c r="I88" s="289">
        <f>IF(OR($C149&gt;I$7,$C149+$E149-2&lt;I$7),0,($D149-SUM($F149:H149)-SUM($F88:H88))*SAP_Leadsheet!$E$53)</f>
        <v>0</v>
      </c>
      <c r="J88" s="289">
        <f>IF(OR($C149&gt;J$7,$C149+$E149-2&lt;J$7),0,($D149-SUM($F149:I149)-SUM($F88:I88))*SAP_Leadsheet!$E$53)</f>
        <v>0</v>
      </c>
      <c r="K88" s="289">
        <f>IF(OR($C149&gt;K$7,$C149+$E149-2&lt;K$7),0,($D149-SUM($F149:J149)-SUM($F88:J88))*SAP_Leadsheet!$E$53)</f>
        <v>0</v>
      </c>
      <c r="L88" s="289">
        <f>IF(OR($C149&gt;L$7,$C149+$E149-2&lt;L$7),0,($D149-SUM($F149:K149)-SUM($F88:K88))*SAP_Leadsheet!$E$53)</f>
        <v>0</v>
      </c>
      <c r="M88" s="289">
        <f>IF(OR($C149&gt;M$7,$C149+$E149-2&lt;M$7),0,($D149-SUM($F149:L149)-SUM($F88:L88))*SAP_Leadsheet!$E$53)</f>
        <v>0</v>
      </c>
      <c r="N88" s="289">
        <f>IF(OR($C149&gt;N$7,$C149+$E149-2&lt;N$7),0,($D149-SUM($F149:M149)-SUM($F88:M88))*SAP_Leadsheet!$E$53)</f>
        <v>0</v>
      </c>
      <c r="O88" s="289">
        <f>IF(OR($C149&gt;O$7,$C149+$E149-2&lt;O$7),0,($D149-SUM($F149:N149)-SUM($F88:N88))*SAP_Leadsheet!$E$53)</f>
        <v>0</v>
      </c>
      <c r="P88" s="289">
        <f>IF(OR($C149&gt;P$7,$C149+$E149-2&lt;P$7),0,($D149-SUM($F149:O149)-SUM($F88:O88))*SAP_Leadsheet!$E$53)</f>
        <v>0</v>
      </c>
      <c r="Q88" s="289">
        <f>IF(OR($C149&gt;Q$7,$C149+$E149-2&lt;Q$7),0,($D149-SUM($F149:P149)-SUM($F88:P88))*SAP_Leadsheet!$E$53)</f>
        <v>0</v>
      </c>
      <c r="R88" s="289">
        <f>IF(OR($C149&gt;R$7,$C149+$E149-2&lt;R$7),0,($D149-SUM($F149:Q149)-SUM($F88:Q88))*SAP_Leadsheet!$E$53)</f>
        <v>0</v>
      </c>
      <c r="S88" s="289">
        <f>IF(OR($C149&gt;S$7,$C149+$E149-2&lt;S$7),0,($D149-SUM($F149:R149)-SUM($F88:R88))*SAP_Leadsheet!$E$53)</f>
        <v>0</v>
      </c>
      <c r="T88" s="289">
        <f>IF(OR($C149&gt;T$7,$C149+$E149-2&lt;T$7),0,($D149-SUM($F149:S149)-SUM($F88:S88))*SAP_Leadsheet!$E$53)</f>
        <v>0</v>
      </c>
      <c r="U88" s="289">
        <f>IF(OR($C149&gt;U$7,$C149+$E149-2&lt;U$7),0,($D149-SUM($F149:T149)-SUM($F88:T88))*SAP_Leadsheet!$E$53)</f>
        <v>0</v>
      </c>
      <c r="V88" s="289">
        <f>IF(OR($C149&gt;V$7,$C149+$E149-2&lt;V$7),0,($D149-SUM($F149:U149)-SUM($F88:U88))*SAP_Leadsheet!$E$53)</f>
        <v>0</v>
      </c>
      <c r="W88" s="289">
        <f>IF(OR($C149&gt;W$7,$C149+$E149-2&lt;W$7),0,($D149-SUM($F149:V149)-SUM($F88:V88))*SAP_Leadsheet!$E$53)</f>
        <v>0</v>
      </c>
      <c r="X88" s="289">
        <f>IF(OR($C149&gt;X$7,$C149+$E149-2&lt;X$7),0,($D149-SUM($F149:W149)-SUM($F88:W88))*SAP_Leadsheet!$E$53)</f>
        <v>0</v>
      </c>
      <c r="Y88" s="289">
        <f>IF(OR($C149&gt;Y$7,$C149+$E149-2&lt;Y$7),0,($D149-SUM($F149:X149)-SUM($F88:X88))*SAP_Leadsheet!$E$53)</f>
        <v>0</v>
      </c>
      <c r="Z88" s="289">
        <f>IF(OR($C149&gt;Z$7,$C149+$E149-2&lt;Z$7),0,($D149-SUM($F149:Y149)-SUM($F88:Y88))*SAP_Leadsheet!$E$53)</f>
        <v>0</v>
      </c>
      <c r="AA88" s="289">
        <f>IF(OR($C149&gt;AA$7,$C149+$E149-2&lt;AA$7),0,($D149-SUM($F149:Z149)-SUM($F88:Z88))*SAP_Leadsheet!$E$53)</f>
        <v>0</v>
      </c>
      <c r="AB88" s="289">
        <f>IF(OR($C149&gt;AB$7,$C149+$E149-2&lt;AB$7),0,($D149-SUM($F149:AA149)-SUM($F88:AA88))*SAP_Leadsheet!$E$53)</f>
        <v>0</v>
      </c>
      <c r="AC88" s="289">
        <f>IF(OR($C149&gt;AC$7,$C149+$E149-2&lt;AC$7),0,($D149-SUM($F149:AB149)-SUM($F88:AB88))*SAP_Leadsheet!$E$53)</f>
        <v>0</v>
      </c>
      <c r="AD88" s="289">
        <f>IF(OR($C149&gt;AD$7,$C149+$E149-2&lt;AD$7),0,($D149-SUM($F149:AC149)-SUM($F88:AC88))*SAP_Leadsheet!$E$53)</f>
        <v>0</v>
      </c>
      <c r="AE88" s="289">
        <f>IF(OR($C149&gt;AE$7,$C149+$E149-2&lt;AE$7),0,($D149-SUM($F149:AD149)-SUM($F88:AD88))*SAP_Leadsheet!$E$53)</f>
        <v>0</v>
      </c>
      <c r="AF88" s="289">
        <f>IF(OR($C149&gt;AF$7,$C149+$E149-2&lt;AF$7),0,($D149-SUM($F149:AE149)-SUM($F88:AE88))*SAP_Leadsheet!$E$53)</f>
        <v>0</v>
      </c>
      <c r="AG88" s="289">
        <f>IF(OR($C149&gt;AG$7,$C149+$E149-2&lt;AG$7),0,($D149-SUM($F149:AF149)-SUM($F88:AF88))*SAP_Leadsheet!$E$53)</f>
        <v>0</v>
      </c>
      <c r="AH88" s="289">
        <f>IF(OR($C149&gt;AH$7,$C149+$E149-2&lt;AH$7),0,($D149-SUM($F149:AG149)-SUM($F88:AG88))*SAP_Leadsheet!$E$53)</f>
        <v>0</v>
      </c>
      <c r="AI88" s="289">
        <f>IF(OR($C149&gt;AI$7,$C149+$E149-2&lt;AI$7),0,($D149-SUM($F149:AH149)-SUM($F88:AH88))*SAP_Leadsheet!$E$53)</f>
        <v>0</v>
      </c>
      <c r="AJ88" s="289">
        <f>IF(OR($C149&gt;AJ$7,$C149+$E149-2&lt;AJ$7),0,($D149-SUM($F149:AI149)-SUM($F88:AI88))*SAP_Leadsheet!$E$53)</f>
        <v>0</v>
      </c>
      <c r="AK88" s="289">
        <f>IF(OR($C149&gt;AK$7,$C149+$E149-2&lt;AK$7),0,($D149-SUM($F149:AJ149)-SUM($F88:AJ88))*SAP_Leadsheet!$E$53)</f>
        <v>0</v>
      </c>
      <c r="AL88" s="289">
        <f>IF(OR($C149&gt;AL$7,$C149+$E149-2&lt;AL$7),0,($D149-SUM($F149:AK149)-SUM($F88:AK88))*SAP_Leadsheet!$E$53)</f>
        <v>0</v>
      </c>
      <c r="AM88" s="289">
        <f>IF(OR($C149&gt;AM$7,$C149+$E149-2&lt;AM$7),0,($D149-SUM($F149:AL149)-SUM($F88:AL88))*SAP_Leadsheet!$E$53)</f>
        <v>0</v>
      </c>
      <c r="AN88" s="289">
        <f>IF(OR($C149&gt;AN$7,$C149+$E149-2&lt;AN$7),0,($D149-SUM($F149:AM149)-SUM($F88:AM88))*SAP_Leadsheet!$E$53)</f>
        <v>0</v>
      </c>
      <c r="AO88" s="289">
        <f>IF(OR($C149&gt;AO$7,$C149+$E149-2&lt;AO$7),0,($D149-SUM($F149:AN149)-SUM($F88:AN88))*SAP_Leadsheet!$E$53)</f>
        <v>0</v>
      </c>
      <c r="AP88" s="289">
        <f>IF(OR($C149&gt;AP$7,$C149+$E149-2&lt;AP$7),0,($D149-SUM($F149:AO149)-SUM($F88:AO88))*SAP_Leadsheet!$E$53)</f>
        <v>0</v>
      </c>
      <c r="AQ88" s="289">
        <f>IF(OR($C149&gt;AQ$7,$C149+$E149-2&lt;AQ$7),0,($D149-SUM($F149:AP149)-SUM($F88:AP88))*SAP_Leadsheet!$E$53)</f>
        <v>0</v>
      </c>
      <c r="AR88" s="289">
        <f>IF(OR($C149&gt;AR$7,$C149+$E149-2&lt;AR$7),0,($D149-SUM($F149:AQ149)-SUM($F88:AQ88))*SAP_Leadsheet!$E$53)</f>
        <v>0</v>
      </c>
      <c r="AS88" s="289">
        <f>IF(OR($C149&gt;AS$7,$C149+$E149-2&lt;AS$7),0,($D149-SUM($F149:AR149)-SUM($F88:AR88))*SAP_Leadsheet!$E$53)</f>
        <v>0</v>
      </c>
      <c r="AT88" s="289">
        <f>IF(OR($C149&gt;AT$7,$C149+$E149-2&lt;AT$7),0,($D149-SUM($F149:AS149)-SUM($F88:AS88))*SAP_Leadsheet!$E$53)</f>
        <v>0</v>
      </c>
      <c r="AU88" s="289">
        <f>IF(OR($C149&gt;AU$7,$C149+$E149-2&lt;AU$7),0,($D149-SUM($F149:AT149)-SUM($F88:AT88))*SAP_Leadsheet!$E$53)</f>
        <v>0</v>
      </c>
      <c r="AV88" s="289">
        <f>IF(OR($C149&gt;AV$7,$C149+$E149-2&lt;AV$7),0,($D149-SUM($F149:AU149)-SUM($F88:AU88))*SAP_Leadsheet!$E$53)</f>
        <v>0</v>
      </c>
      <c r="AW88" s="289">
        <f>IF(OR($C149&gt;AW$7,$C149+$E149-2&lt;AW$7),0,($D149-SUM($F149:AV149)-SUM($F88:AV88))*SAP_Leadsheet!$E$53)</f>
        <v>0</v>
      </c>
      <c r="AX88" s="289">
        <f>IF(OR($C149&gt;AX$7,$C149+$E149-2&lt;AX$7),0,($D149-SUM($F149:AW149)-SUM($F88:AW88))*SAP_Leadsheet!$E$53)</f>
        <v>0</v>
      </c>
      <c r="AY88" s="289">
        <f>IF(OR($C149&gt;AY$7,$C149+$E149-2&lt;AY$7),0,($D149-SUM($F149:AX149)-SUM($F88:AX88))*SAP_Leadsheet!$E$53)</f>
        <v>0</v>
      </c>
      <c r="AZ88" s="289">
        <f>IF(OR($C149&gt;AZ$7,$C149+$E149-2&lt;AZ$7),0,($D149-SUM($F149:AY149)-SUM($F88:AY88))*SAP_Leadsheet!$E$53)</f>
        <v>0</v>
      </c>
      <c r="BA88" s="289">
        <f>IF(OR($C149&gt;BA$7,$C149+$E149-2&lt;BA$7),0,($D149-SUM($F149:AZ149)-SUM($F88:AZ88))*SAP_Leadsheet!$E$53)</f>
        <v>0</v>
      </c>
      <c r="BB88" s="289">
        <f>IF(OR($C149&gt;BB$7,$C149+$E149-2&lt;BB$7),0,($D149-SUM($F149:BA149)-SUM($F88:BA88))*SAP_Leadsheet!$E$53)</f>
        <v>0</v>
      </c>
      <c r="BC88" s="289">
        <f>IF(OR($C149&gt;BC$7,$C149+$E149-2&lt;BC$7),0,($D149-SUM($F149:BB149)-SUM($F88:BB88))*SAP_Leadsheet!$E$53)</f>
        <v>0</v>
      </c>
      <c r="BD88" s="289">
        <f>IF(OR($C149&gt;BD$7,$C149+$E149-2&lt;BD$7),0,($D149-SUM($F149:BC149)-SUM($F88:BC88))*SAP_Leadsheet!$E$53)</f>
        <v>0</v>
      </c>
      <c r="BE88" s="289">
        <f>IF(OR($C149&gt;BE$7,$C149+$E149-2&lt;BE$7),0,($D149-SUM($F149:BD149)-SUM($F88:BD88))*SAP_Leadsheet!$E$53)</f>
        <v>0</v>
      </c>
      <c r="BF88" s="289">
        <f ca="1">IF(OR($C149&gt;BF$7,$C149+$E149-2&lt;BF$7),0,($D149-SUM($F149:BE149)-SUM($F88:BE88))*SAP_Leadsheet!$E$53)</f>
        <v>0</v>
      </c>
      <c r="BG88" s="289">
        <f ca="1">IF(OR($C149&gt;BG$7,$C149+$E149-2&lt;BG$7),0,($D149-SUM($F149:BF149)-SUM($F88:BF88))*SAP_Leadsheet!$E$53)</f>
        <v>0</v>
      </c>
      <c r="BH88" s="289">
        <f>IF(OR($C149&gt;BH$7,$C149+$E149-2&lt;BH$7),0,($D149-SUM($F149:BG149)-SUM($F88:BG88))*SAP_Leadsheet!$E$53)</f>
        <v>0</v>
      </c>
      <c r="BI88" s="289">
        <f>IF(OR($C149&gt;BI$7,$C149+$E149-2&lt;BI$7),0,($D149-SUM($F149:BH149)-SUM($F88:BH88))*SAP_Leadsheet!$E$53)</f>
        <v>0</v>
      </c>
      <c r="BJ88" s="289">
        <f>IF(OR($C149&gt;BJ$7,$C149+$E149-2&lt;BJ$7),0,($D149-SUM($F149:BI149)-SUM($F88:BI88))*SAP_Leadsheet!$E$53)</f>
        <v>0</v>
      </c>
      <c r="BK88" s="289">
        <f>IF(OR($C149&gt;BK$7,$C149+$E149-2&lt;BK$7),0,($D149-SUM($F149:BJ149)-SUM($F88:BJ88))*SAP_Leadsheet!$E$53)</f>
        <v>0</v>
      </c>
      <c r="BL88" s="289">
        <f>IF(OR($C149&gt;BL$7,$C149+$E149-2&lt;BL$7),0,($D149-SUM($F149:BK149)-SUM($F88:BK88))*SAP_Leadsheet!$E$53)</f>
        <v>0</v>
      </c>
      <c r="BM88" s="289">
        <f>IF(OR($C149&gt;BM$7,$C149+$E149-2&lt;BM$7),0,($D149-SUM($F149:BL149)-SUM($F88:BL88))*SAP_Leadsheet!$E$53)</f>
        <v>0</v>
      </c>
      <c r="BN88" s="289">
        <f>IF(OR($C149&gt;BN$7,$C149+$E149-2&lt;BN$7),0,($D149-SUM($F149:BM149)-SUM($F88:BM88))*SAP_Leadsheet!$E$53)</f>
        <v>0</v>
      </c>
      <c r="BO88" s="198"/>
      <c r="BP88" s="198"/>
      <c r="BQ88" s="198"/>
      <c r="BR88" s="198"/>
      <c r="BS88" s="198"/>
      <c r="BT88" s="198"/>
      <c r="BU88" s="198"/>
      <c r="BV88" s="198"/>
      <c r="BW88" s="198"/>
      <c r="BX88" s="198"/>
      <c r="BY88" s="198"/>
      <c r="BZ88" s="198"/>
      <c r="CA88" s="198"/>
      <c r="CB88" s="198"/>
      <c r="CC88" s="198"/>
      <c r="CD88" s="198"/>
      <c r="CE88" s="198"/>
      <c r="CF88" s="198"/>
      <c r="CG88" s="198"/>
      <c r="CH88" s="198"/>
      <c r="CI88" s="198"/>
      <c r="CJ88" s="198"/>
      <c r="CK88" s="198"/>
      <c r="CL88" s="198"/>
    </row>
    <row r="89" spans="1:90" hidden="1" outlineLevel="1" x14ac:dyDescent="0.15">
      <c r="A89" s="89"/>
      <c r="B89" s="23"/>
      <c r="C89" s="26">
        <v>53</v>
      </c>
      <c r="D89" s="300"/>
      <c r="G89" s="289">
        <f>IF(OR($C150&gt;G$7,$C150+$E150-2&lt;G$7),0,($D150-SUM($F150:F150)-SUM($F89:F89))*SAP_Leadsheet!$E$53)</f>
        <v>0</v>
      </c>
      <c r="H89" s="289">
        <f>IF(OR($C150&gt;H$7,$C150+$E150-2&lt;H$7),0,($D150-SUM($F150:G150)-SUM($F89:G89))*SAP_Leadsheet!$E$53)</f>
        <v>0</v>
      </c>
      <c r="I89" s="289">
        <f>IF(OR($C150&gt;I$7,$C150+$E150-2&lt;I$7),0,($D150-SUM($F150:H150)-SUM($F89:H89))*SAP_Leadsheet!$E$53)</f>
        <v>0</v>
      </c>
      <c r="J89" s="289">
        <f>IF(OR($C150&gt;J$7,$C150+$E150-2&lt;J$7),0,($D150-SUM($F150:I150)-SUM($F89:I89))*SAP_Leadsheet!$E$53)</f>
        <v>0</v>
      </c>
      <c r="K89" s="289">
        <f>IF(OR($C150&gt;K$7,$C150+$E150-2&lt;K$7),0,($D150-SUM($F150:J150)-SUM($F89:J89))*SAP_Leadsheet!$E$53)</f>
        <v>0</v>
      </c>
      <c r="L89" s="289">
        <f>IF(OR($C150&gt;L$7,$C150+$E150-2&lt;L$7),0,($D150-SUM($F150:K150)-SUM($F89:K89))*SAP_Leadsheet!$E$53)</f>
        <v>0</v>
      </c>
      <c r="M89" s="289">
        <f>IF(OR($C150&gt;M$7,$C150+$E150-2&lt;M$7),0,($D150-SUM($F150:L150)-SUM($F89:L89))*SAP_Leadsheet!$E$53)</f>
        <v>0</v>
      </c>
      <c r="N89" s="289">
        <f>IF(OR($C150&gt;N$7,$C150+$E150-2&lt;N$7),0,($D150-SUM($F150:M150)-SUM($F89:M89))*SAP_Leadsheet!$E$53)</f>
        <v>0</v>
      </c>
      <c r="O89" s="289">
        <f>IF(OR($C150&gt;O$7,$C150+$E150-2&lt;O$7),0,($D150-SUM($F150:N150)-SUM($F89:N89))*SAP_Leadsheet!$E$53)</f>
        <v>0</v>
      </c>
      <c r="P89" s="289">
        <f>IF(OR($C150&gt;P$7,$C150+$E150-2&lt;P$7),0,($D150-SUM($F150:O150)-SUM($F89:O89))*SAP_Leadsheet!$E$53)</f>
        <v>0</v>
      </c>
      <c r="Q89" s="289">
        <f>IF(OR($C150&gt;Q$7,$C150+$E150-2&lt;Q$7),0,($D150-SUM($F150:P150)-SUM($F89:P89))*SAP_Leadsheet!$E$53)</f>
        <v>0</v>
      </c>
      <c r="R89" s="289">
        <f>IF(OR($C150&gt;R$7,$C150+$E150-2&lt;R$7),0,($D150-SUM($F150:Q150)-SUM($F89:Q89))*SAP_Leadsheet!$E$53)</f>
        <v>0</v>
      </c>
      <c r="S89" s="289">
        <f>IF(OR($C150&gt;S$7,$C150+$E150-2&lt;S$7),0,($D150-SUM($F150:R150)-SUM($F89:R89))*SAP_Leadsheet!$E$53)</f>
        <v>0</v>
      </c>
      <c r="T89" s="289">
        <f>IF(OR($C150&gt;T$7,$C150+$E150-2&lt;T$7),0,($D150-SUM($F150:S150)-SUM($F89:S89))*SAP_Leadsheet!$E$53)</f>
        <v>0</v>
      </c>
      <c r="U89" s="289">
        <f>IF(OR($C150&gt;U$7,$C150+$E150-2&lt;U$7),0,($D150-SUM($F150:T150)-SUM($F89:T89))*SAP_Leadsheet!$E$53)</f>
        <v>0</v>
      </c>
      <c r="V89" s="289">
        <f>IF(OR($C150&gt;V$7,$C150+$E150-2&lt;V$7),0,($D150-SUM($F150:U150)-SUM($F89:U89))*SAP_Leadsheet!$E$53)</f>
        <v>0</v>
      </c>
      <c r="W89" s="289">
        <f>IF(OR($C150&gt;W$7,$C150+$E150-2&lt;W$7),0,($D150-SUM($F150:V150)-SUM($F89:V89))*SAP_Leadsheet!$E$53)</f>
        <v>0</v>
      </c>
      <c r="X89" s="289">
        <f>IF(OR($C150&gt;X$7,$C150+$E150-2&lt;X$7),0,($D150-SUM($F150:W150)-SUM($F89:W89))*SAP_Leadsheet!$E$53)</f>
        <v>0</v>
      </c>
      <c r="Y89" s="289">
        <f>IF(OR($C150&gt;Y$7,$C150+$E150-2&lt;Y$7),0,($D150-SUM($F150:X150)-SUM($F89:X89))*SAP_Leadsheet!$E$53)</f>
        <v>0</v>
      </c>
      <c r="Z89" s="289">
        <f>IF(OR($C150&gt;Z$7,$C150+$E150-2&lt;Z$7),0,($D150-SUM($F150:Y150)-SUM($F89:Y89))*SAP_Leadsheet!$E$53)</f>
        <v>0</v>
      </c>
      <c r="AA89" s="289">
        <f>IF(OR($C150&gt;AA$7,$C150+$E150-2&lt;AA$7),0,($D150-SUM($F150:Z150)-SUM($F89:Z89))*SAP_Leadsheet!$E$53)</f>
        <v>0</v>
      </c>
      <c r="AB89" s="289">
        <f>IF(OR($C150&gt;AB$7,$C150+$E150-2&lt;AB$7),0,($D150-SUM($F150:AA150)-SUM($F89:AA89))*SAP_Leadsheet!$E$53)</f>
        <v>0</v>
      </c>
      <c r="AC89" s="289">
        <f>IF(OR($C150&gt;AC$7,$C150+$E150-2&lt;AC$7),0,($D150-SUM($F150:AB150)-SUM($F89:AB89))*SAP_Leadsheet!$E$53)</f>
        <v>0</v>
      </c>
      <c r="AD89" s="289">
        <f>IF(OR($C150&gt;AD$7,$C150+$E150-2&lt;AD$7),0,($D150-SUM($F150:AC150)-SUM($F89:AC89))*SAP_Leadsheet!$E$53)</f>
        <v>0</v>
      </c>
      <c r="AE89" s="289">
        <f>IF(OR($C150&gt;AE$7,$C150+$E150-2&lt;AE$7),0,($D150-SUM($F150:AD150)-SUM($F89:AD89))*SAP_Leadsheet!$E$53)</f>
        <v>0</v>
      </c>
      <c r="AF89" s="289">
        <f>IF(OR($C150&gt;AF$7,$C150+$E150-2&lt;AF$7),0,($D150-SUM($F150:AE150)-SUM($F89:AE89))*SAP_Leadsheet!$E$53)</f>
        <v>0</v>
      </c>
      <c r="AG89" s="289">
        <f>IF(OR($C150&gt;AG$7,$C150+$E150-2&lt;AG$7),0,($D150-SUM($F150:AF150)-SUM($F89:AF89))*SAP_Leadsheet!$E$53)</f>
        <v>0</v>
      </c>
      <c r="AH89" s="289">
        <f>IF(OR($C150&gt;AH$7,$C150+$E150-2&lt;AH$7),0,($D150-SUM($F150:AG150)-SUM($F89:AG89))*SAP_Leadsheet!$E$53)</f>
        <v>0</v>
      </c>
      <c r="AI89" s="289">
        <f>IF(OR($C150&gt;AI$7,$C150+$E150-2&lt;AI$7),0,($D150-SUM($F150:AH150)-SUM($F89:AH89))*SAP_Leadsheet!$E$53)</f>
        <v>0</v>
      </c>
      <c r="AJ89" s="289">
        <f>IF(OR($C150&gt;AJ$7,$C150+$E150-2&lt;AJ$7),0,($D150-SUM($F150:AI150)-SUM($F89:AI89))*SAP_Leadsheet!$E$53)</f>
        <v>0</v>
      </c>
      <c r="AK89" s="289">
        <f>IF(OR($C150&gt;AK$7,$C150+$E150-2&lt;AK$7),0,($D150-SUM($F150:AJ150)-SUM($F89:AJ89))*SAP_Leadsheet!$E$53)</f>
        <v>0</v>
      </c>
      <c r="AL89" s="289">
        <f>IF(OR($C150&gt;AL$7,$C150+$E150-2&lt;AL$7),0,($D150-SUM($F150:AK150)-SUM($F89:AK89))*SAP_Leadsheet!$E$53)</f>
        <v>0</v>
      </c>
      <c r="AM89" s="289">
        <f>IF(OR($C150&gt;AM$7,$C150+$E150-2&lt;AM$7),0,($D150-SUM($F150:AL150)-SUM($F89:AL89))*SAP_Leadsheet!$E$53)</f>
        <v>0</v>
      </c>
      <c r="AN89" s="289">
        <f>IF(OR($C150&gt;AN$7,$C150+$E150-2&lt;AN$7),0,($D150-SUM($F150:AM150)-SUM($F89:AM89))*SAP_Leadsheet!$E$53)</f>
        <v>0</v>
      </c>
      <c r="AO89" s="289">
        <f>IF(OR($C150&gt;AO$7,$C150+$E150-2&lt;AO$7),0,($D150-SUM($F150:AN150)-SUM($F89:AN89))*SAP_Leadsheet!$E$53)</f>
        <v>0</v>
      </c>
      <c r="AP89" s="289">
        <f>IF(OR($C150&gt;AP$7,$C150+$E150-2&lt;AP$7),0,($D150-SUM($F150:AO150)-SUM($F89:AO89))*SAP_Leadsheet!$E$53)</f>
        <v>0</v>
      </c>
      <c r="AQ89" s="289">
        <f>IF(OR($C150&gt;AQ$7,$C150+$E150-2&lt;AQ$7),0,($D150-SUM($F150:AP150)-SUM($F89:AP89))*SAP_Leadsheet!$E$53)</f>
        <v>0</v>
      </c>
      <c r="AR89" s="289">
        <f>IF(OR($C150&gt;AR$7,$C150+$E150-2&lt;AR$7),0,($D150-SUM($F150:AQ150)-SUM($F89:AQ89))*SAP_Leadsheet!$E$53)</f>
        <v>0</v>
      </c>
      <c r="AS89" s="289">
        <f>IF(OR($C150&gt;AS$7,$C150+$E150-2&lt;AS$7),0,($D150-SUM($F150:AR150)-SUM($F89:AR89))*SAP_Leadsheet!$E$53)</f>
        <v>0</v>
      </c>
      <c r="AT89" s="289">
        <f>IF(OR($C150&gt;AT$7,$C150+$E150-2&lt;AT$7),0,($D150-SUM($F150:AS150)-SUM($F89:AS89))*SAP_Leadsheet!$E$53)</f>
        <v>0</v>
      </c>
      <c r="AU89" s="289">
        <f>IF(OR($C150&gt;AU$7,$C150+$E150-2&lt;AU$7),0,($D150-SUM($F150:AT150)-SUM($F89:AT89))*SAP_Leadsheet!$E$53)</f>
        <v>0</v>
      </c>
      <c r="AV89" s="289">
        <f>IF(OR($C150&gt;AV$7,$C150+$E150-2&lt;AV$7),0,($D150-SUM($F150:AU150)-SUM($F89:AU89))*SAP_Leadsheet!$E$53)</f>
        <v>0</v>
      </c>
      <c r="AW89" s="289">
        <f>IF(OR($C150&gt;AW$7,$C150+$E150-2&lt;AW$7),0,($D150-SUM($F150:AV150)-SUM($F89:AV89))*SAP_Leadsheet!$E$53)</f>
        <v>0</v>
      </c>
      <c r="AX89" s="289">
        <f>IF(OR($C150&gt;AX$7,$C150+$E150-2&lt;AX$7),0,($D150-SUM($F150:AW150)-SUM($F89:AW89))*SAP_Leadsheet!$E$53)</f>
        <v>0</v>
      </c>
      <c r="AY89" s="289">
        <f>IF(OR($C150&gt;AY$7,$C150+$E150-2&lt;AY$7),0,($D150-SUM($F150:AX150)-SUM($F89:AX89))*SAP_Leadsheet!$E$53)</f>
        <v>0</v>
      </c>
      <c r="AZ89" s="289">
        <f>IF(OR($C150&gt;AZ$7,$C150+$E150-2&lt;AZ$7),0,($D150-SUM($F150:AY150)-SUM($F89:AY89))*SAP_Leadsheet!$E$53)</f>
        <v>0</v>
      </c>
      <c r="BA89" s="289">
        <f>IF(OR($C150&gt;BA$7,$C150+$E150-2&lt;BA$7),0,($D150-SUM($F150:AZ150)-SUM($F89:AZ89))*SAP_Leadsheet!$E$53)</f>
        <v>0</v>
      </c>
      <c r="BB89" s="289">
        <f>IF(OR($C150&gt;BB$7,$C150+$E150-2&lt;BB$7),0,($D150-SUM($F150:BA150)-SUM($F89:BA89))*SAP_Leadsheet!$E$53)</f>
        <v>0</v>
      </c>
      <c r="BC89" s="289">
        <f>IF(OR($C150&gt;BC$7,$C150+$E150-2&lt;BC$7),0,($D150-SUM($F150:BB150)-SUM($F89:BB89))*SAP_Leadsheet!$E$53)</f>
        <v>0</v>
      </c>
      <c r="BD89" s="289">
        <f>IF(OR($C150&gt;BD$7,$C150+$E150-2&lt;BD$7),0,($D150-SUM($F150:BC150)-SUM($F89:BC89))*SAP_Leadsheet!$E$53)</f>
        <v>0</v>
      </c>
      <c r="BE89" s="289">
        <f>IF(OR($C150&gt;BE$7,$C150+$E150-2&lt;BE$7),0,($D150-SUM($F150:BD150)-SUM($F89:BD89))*SAP_Leadsheet!$E$53)</f>
        <v>0</v>
      </c>
      <c r="BF89" s="289">
        <f>IF(OR($C150&gt;BF$7,$C150+$E150-2&lt;BF$7),0,($D150-SUM($F150:BE150)-SUM($F89:BE89))*SAP_Leadsheet!$E$53)</f>
        <v>0</v>
      </c>
      <c r="BG89" s="289">
        <f ca="1">IF(OR($C150&gt;BG$7,$C150+$E150-2&lt;BG$7),0,($D150-SUM($F150:BF150)-SUM($F89:BF89))*SAP_Leadsheet!$E$53)</f>
        <v>0</v>
      </c>
      <c r="BH89" s="289">
        <f ca="1">IF(OR($C150&gt;BH$7,$C150+$E150-2&lt;BH$7),0,($D150-SUM($F150:BG150)-SUM($F89:BG89))*SAP_Leadsheet!$E$53)</f>
        <v>0</v>
      </c>
      <c r="BI89" s="289">
        <f>IF(OR($C150&gt;BI$7,$C150+$E150-2&lt;BI$7),0,($D150-SUM($F150:BH150)-SUM($F89:BH89))*SAP_Leadsheet!$E$53)</f>
        <v>0</v>
      </c>
      <c r="BJ89" s="289">
        <f>IF(OR($C150&gt;BJ$7,$C150+$E150-2&lt;BJ$7),0,($D150-SUM($F150:BI150)-SUM($F89:BI89))*SAP_Leadsheet!$E$53)</f>
        <v>0</v>
      </c>
      <c r="BK89" s="289">
        <f>IF(OR($C150&gt;BK$7,$C150+$E150-2&lt;BK$7),0,($D150-SUM($F150:BJ150)-SUM($F89:BJ89))*SAP_Leadsheet!$E$53)</f>
        <v>0</v>
      </c>
      <c r="BL89" s="289">
        <f>IF(OR($C150&gt;BL$7,$C150+$E150-2&lt;BL$7),0,($D150-SUM($F150:BK150)-SUM($F89:BK89))*SAP_Leadsheet!$E$53)</f>
        <v>0</v>
      </c>
      <c r="BM89" s="289">
        <f>IF(OR($C150&gt;BM$7,$C150+$E150-2&lt;BM$7),0,($D150-SUM($F150:BL150)-SUM($F89:BL89))*SAP_Leadsheet!$E$53)</f>
        <v>0</v>
      </c>
      <c r="BN89" s="289">
        <f>IF(OR($C150&gt;BN$7,$C150+$E150-2&lt;BN$7),0,($D150-SUM($F150:BM150)-SUM($F89:BM89))*SAP_Leadsheet!$E$53)</f>
        <v>0</v>
      </c>
      <c r="BO89" s="198"/>
      <c r="BP89" s="198"/>
      <c r="BQ89" s="198"/>
      <c r="BR89" s="198"/>
      <c r="BS89" s="198"/>
      <c r="BT89" s="198"/>
      <c r="BU89" s="198"/>
      <c r="BV89" s="198"/>
      <c r="BW89" s="198"/>
      <c r="BX89" s="198"/>
      <c r="BY89" s="198"/>
      <c r="BZ89" s="198"/>
      <c r="CA89" s="198"/>
      <c r="CB89" s="198"/>
      <c r="CC89" s="198"/>
      <c r="CD89" s="198"/>
      <c r="CE89" s="198"/>
      <c r="CF89" s="198"/>
      <c r="CG89" s="198"/>
      <c r="CH89" s="198"/>
      <c r="CI89" s="198"/>
      <c r="CJ89" s="198"/>
      <c r="CK89" s="198"/>
      <c r="CL89" s="198"/>
    </row>
    <row r="90" spans="1:90" hidden="1" outlineLevel="1" x14ac:dyDescent="0.15">
      <c r="A90" s="89"/>
      <c r="B90" s="23"/>
      <c r="C90" s="26">
        <v>54</v>
      </c>
      <c r="D90" s="300"/>
      <c r="G90" s="289">
        <f>IF(OR($C151&gt;G$7,$C151+$E151-2&lt;G$7),0,($D151-SUM($F151:F151)-SUM($F90:F90))*SAP_Leadsheet!$E$53)</f>
        <v>0</v>
      </c>
      <c r="H90" s="289">
        <f>IF(OR($C151&gt;H$7,$C151+$E151-2&lt;H$7),0,($D151-SUM($F151:G151)-SUM($F90:G90))*SAP_Leadsheet!$E$53)</f>
        <v>0</v>
      </c>
      <c r="I90" s="289">
        <f>IF(OR($C151&gt;I$7,$C151+$E151-2&lt;I$7),0,($D151-SUM($F151:H151)-SUM($F90:H90))*SAP_Leadsheet!$E$53)</f>
        <v>0</v>
      </c>
      <c r="J90" s="289">
        <f>IF(OR($C151&gt;J$7,$C151+$E151-2&lt;J$7),0,($D151-SUM($F151:I151)-SUM($F90:I90))*SAP_Leadsheet!$E$53)</f>
        <v>0</v>
      </c>
      <c r="K90" s="289">
        <f>IF(OR($C151&gt;K$7,$C151+$E151-2&lt;K$7),0,($D151-SUM($F151:J151)-SUM($F90:J90))*SAP_Leadsheet!$E$53)</f>
        <v>0</v>
      </c>
      <c r="L90" s="289">
        <f>IF(OR($C151&gt;L$7,$C151+$E151-2&lt;L$7),0,($D151-SUM($F151:K151)-SUM($F90:K90))*SAP_Leadsheet!$E$53)</f>
        <v>0</v>
      </c>
      <c r="M90" s="289">
        <f>IF(OR($C151&gt;M$7,$C151+$E151-2&lt;M$7),0,($D151-SUM($F151:L151)-SUM($F90:L90))*SAP_Leadsheet!$E$53)</f>
        <v>0</v>
      </c>
      <c r="N90" s="289">
        <f>IF(OR($C151&gt;N$7,$C151+$E151-2&lt;N$7),0,($D151-SUM($F151:M151)-SUM($F90:M90))*SAP_Leadsheet!$E$53)</f>
        <v>0</v>
      </c>
      <c r="O90" s="289">
        <f>IF(OR($C151&gt;O$7,$C151+$E151-2&lt;O$7),0,($D151-SUM($F151:N151)-SUM($F90:N90))*SAP_Leadsheet!$E$53)</f>
        <v>0</v>
      </c>
      <c r="P90" s="289">
        <f>IF(OR($C151&gt;P$7,$C151+$E151-2&lt;P$7),0,($D151-SUM($F151:O151)-SUM($F90:O90))*SAP_Leadsheet!$E$53)</f>
        <v>0</v>
      </c>
      <c r="Q90" s="289">
        <f>IF(OR($C151&gt;Q$7,$C151+$E151-2&lt;Q$7),0,($D151-SUM($F151:P151)-SUM($F90:P90))*SAP_Leadsheet!$E$53)</f>
        <v>0</v>
      </c>
      <c r="R90" s="289">
        <f>IF(OR($C151&gt;R$7,$C151+$E151-2&lt;R$7),0,($D151-SUM($F151:Q151)-SUM($F90:Q90))*SAP_Leadsheet!$E$53)</f>
        <v>0</v>
      </c>
      <c r="S90" s="289">
        <f>IF(OR($C151&gt;S$7,$C151+$E151-2&lt;S$7),0,($D151-SUM($F151:R151)-SUM($F90:R90))*SAP_Leadsheet!$E$53)</f>
        <v>0</v>
      </c>
      <c r="T90" s="289">
        <f>IF(OR($C151&gt;T$7,$C151+$E151-2&lt;T$7),0,($D151-SUM($F151:S151)-SUM($F90:S90))*SAP_Leadsheet!$E$53)</f>
        <v>0</v>
      </c>
      <c r="U90" s="289">
        <f>IF(OR($C151&gt;U$7,$C151+$E151-2&lt;U$7),0,($D151-SUM($F151:T151)-SUM($F90:T90))*SAP_Leadsheet!$E$53)</f>
        <v>0</v>
      </c>
      <c r="V90" s="289">
        <f>IF(OR($C151&gt;V$7,$C151+$E151-2&lt;V$7),0,($D151-SUM($F151:U151)-SUM($F90:U90))*SAP_Leadsheet!$E$53)</f>
        <v>0</v>
      </c>
      <c r="W90" s="289">
        <f>IF(OR($C151&gt;W$7,$C151+$E151-2&lt;W$7),0,($D151-SUM($F151:V151)-SUM($F90:V90))*SAP_Leadsheet!$E$53)</f>
        <v>0</v>
      </c>
      <c r="X90" s="289">
        <f>IF(OR($C151&gt;X$7,$C151+$E151-2&lt;X$7),0,($D151-SUM($F151:W151)-SUM($F90:W90))*SAP_Leadsheet!$E$53)</f>
        <v>0</v>
      </c>
      <c r="Y90" s="289">
        <f>IF(OR($C151&gt;Y$7,$C151+$E151-2&lt;Y$7),0,($D151-SUM($F151:X151)-SUM($F90:X90))*SAP_Leadsheet!$E$53)</f>
        <v>0</v>
      </c>
      <c r="Z90" s="289">
        <f>IF(OR($C151&gt;Z$7,$C151+$E151-2&lt;Z$7),0,($D151-SUM($F151:Y151)-SUM($F90:Y90))*SAP_Leadsheet!$E$53)</f>
        <v>0</v>
      </c>
      <c r="AA90" s="289">
        <f>IF(OR($C151&gt;AA$7,$C151+$E151-2&lt;AA$7),0,($D151-SUM($F151:Z151)-SUM($F90:Z90))*SAP_Leadsheet!$E$53)</f>
        <v>0</v>
      </c>
      <c r="AB90" s="289">
        <f>IF(OR($C151&gt;AB$7,$C151+$E151-2&lt;AB$7),0,($D151-SUM($F151:AA151)-SUM($F90:AA90))*SAP_Leadsheet!$E$53)</f>
        <v>0</v>
      </c>
      <c r="AC90" s="289">
        <f>IF(OR($C151&gt;AC$7,$C151+$E151-2&lt;AC$7),0,($D151-SUM($F151:AB151)-SUM($F90:AB90))*SAP_Leadsheet!$E$53)</f>
        <v>0</v>
      </c>
      <c r="AD90" s="289">
        <f>IF(OR($C151&gt;AD$7,$C151+$E151-2&lt;AD$7),0,($D151-SUM($F151:AC151)-SUM($F90:AC90))*SAP_Leadsheet!$E$53)</f>
        <v>0</v>
      </c>
      <c r="AE90" s="289">
        <f>IF(OR($C151&gt;AE$7,$C151+$E151-2&lt;AE$7),0,($D151-SUM($F151:AD151)-SUM($F90:AD90))*SAP_Leadsheet!$E$53)</f>
        <v>0</v>
      </c>
      <c r="AF90" s="289">
        <f>IF(OR($C151&gt;AF$7,$C151+$E151-2&lt;AF$7),0,($D151-SUM($F151:AE151)-SUM($F90:AE90))*SAP_Leadsheet!$E$53)</f>
        <v>0</v>
      </c>
      <c r="AG90" s="289">
        <f>IF(OR($C151&gt;AG$7,$C151+$E151-2&lt;AG$7),0,($D151-SUM($F151:AF151)-SUM($F90:AF90))*SAP_Leadsheet!$E$53)</f>
        <v>0</v>
      </c>
      <c r="AH90" s="289">
        <f>IF(OR($C151&gt;AH$7,$C151+$E151-2&lt;AH$7),0,($D151-SUM($F151:AG151)-SUM($F90:AG90))*SAP_Leadsheet!$E$53)</f>
        <v>0</v>
      </c>
      <c r="AI90" s="289">
        <f>IF(OR($C151&gt;AI$7,$C151+$E151-2&lt;AI$7),0,($D151-SUM($F151:AH151)-SUM($F90:AH90))*SAP_Leadsheet!$E$53)</f>
        <v>0</v>
      </c>
      <c r="AJ90" s="289">
        <f>IF(OR($C151&gt;AJ$7,$C151+$E151-2&lt;AJ$7),0,($D151-SUM($F151:AI151)-SUM($F90:AI90))*SAP_Leadsheet!$E$53)</f>
        <v>0</v>
      </c>
      <c r="AK90" s="289">
        <f>IF(OR($C151&gt;AK$7,$C151+$E151-2&lt;AK$7),0,($D151-SUM($F151:AJ151)-SUM($F90:AJ90))*SAP_Leadsheet!$E$53)</f>
        <v>0</v>
      </c>
      <c r="AL90" s="289">
        <f>IF(OR($C151&gt;AL$7,$C151+$E151-2&lt;AL$7),0,($D151-SUM($F151:AK151)-SUM($F90:AK90))*SAP_Leadsheet!$E$53)</f>
        <v>0</v>
      </c>
      <c r="AM90" s="289">
        <f>IF(OR($C151&gt;AM$7,$C151+$E151-2&lt;AM$7),0,($D151-SUM($F151:AL151)-SUM($F90:AL90))*SAP_Leadsheet!$E$53)</f>
        <v>0</v>
      </c>
      <c r="AN90" s="289">
        <f>IF(OR($C151&gt;AN$7,$C151+$E151-2&lt;AN$7),0,($D151-SUM($F151:AM151)-SUM($F90:AM90))*SAP_Leadsheet!$E$53)</f>
        <v>0</v>
      </c>
      <c r="AO90" s="289">
        <f>IF(OR($C151&gt;AO$7,$C151+$E151-2&lt;AO$7),0,($D151-SUM($F151:AN151)-SUM($F90:AN90))*SAP_Leadsheet!$E$53)</f>
        <v>0</v>
      </c>
      <c r="AP90" s="289">
        <f>IF(OR($C151&gt;AP$7,$C151+$E151-2&lt;AP$7),0,($D151-SUM($F151:AO151)-SUM($F90:AO90))*SAP_Leadsheet!$E$53)</f>
        <v>0</v>
      </c>
      <c r="AQ90" s="289">
        <f>IF(OR($C151&gt;AQ$7,$C151+$E151-2&lt;AQ$7),0,($D151-SUM($F151:AP151)-SUM($F90:AP90))*SAP_Leadsheet!$E$53)</f>
        <v>0</v>
      </c>
      <c r="AR90" s="289">
        <f>IF(OR($C151&gt;AR$7,$C151+$E151-2&lt;AR$7),0,($D151-SUM($F151:AQ151)-SUM($F90:AQ90))*SAP_Leadsheet!$E$53)</f>
        <v>0</v>
      </c>
      <c r="AS90" s="289">
        <f>IF(OR($C151&gt;AS$7,$C151+$E151-2&lt;AS$7),0,($D151-SUM($F151:AR151)-SUM($F90:AR90))*SAP_Leadsheet!$E$53)</f>
        <v>0</v>
      </c>
      <c r="AT90" s="289">
        <f>IF(OR($C151&gt;AT$7,$C151+$E151-2&lt;AT$7),0,($D151-SUM($F151:AS151)-SUM($F90:AS90))*SAP_Leadsheet!$E$53)</f>
        <v>0</v>
      </c>
      <c r="AU90" s="289">
        <f>IF(OR($C151&gt;AU$7,$C151+$E151-2&lt;AU$7),0,($D151-SUM($F151:AT151)-SUM($F90:AT90))*SAP_Leadsheet!$E$53)</f>
        <v>0</v>
      </c>
      <c r="AV90" s="289">
        <f>IF(OR($C151&gt;AV$7,$C151+$E151-2&lt;AV$7),0,($D151-SUM($F151:AU151)-SUM($F90:AU90))*SAP_Leadsheet!$E$53)</f>
        <v>0</v>
      </c>
      <c r="AW90" s="289">
        <f>IF(OR($C151&gt;AW$7,$C151+$E151-2&lt;AW$7),0,($D151-SUM($F151:AV151)-SUM($F90:AV90))*SAP_Leadsheet!$E$53)</f>
        <v>0</v>
      </c>
      <c r="AX90" s="289">
        <f>IF(OR($C151&gt;AX$7,$C151+$E151-2&lt;AX$7),0,($D151-SUM($F151:AW151)-SUM($F90:AW90))*SAP_Leadsheet!$E$53)</f>
        <v>0</v>
      </c>
      <c r="AY90" s="289">
        <f>IF(OR($C151&gt;AY$7,$C151+$E151-2&lt;AY$7),0,($D151-SUM($F151:AX151)-SUM($F90:AX90))*SAP_Leadsheet!$E$53)</f>
        <v>0</v>
      </c>
      <c r="AZ90" s="289">
        <f>IF(OR($C151&gt;AZ$7,$C151+$E151-2&lt;AZ$7),0,($D151-SUM($F151:AY151)-SUM($F90:AY90))*SAP_Leadsheet!$E$53)</f>
        <v>0</v>
      </c>
      <c r="BA90" s="289">
        <f>IF(OR($C151&gt;BA$7,$C151+$E151-2&lt;BA$7),0,($D151-SUM($F151:AZ151)-SUM($F90:AZ90))*SAP_Leadsheet!$E$53)</f>
        <v>0</v>
      </c>
      <c r="BB90" s="289">
        <f>IF(OR($C151&gt;BB$7,$C151+$E151-2&lt;BB$7),0,($D151-SUM($F151:BA151)-SUM($F90:BA90))*SAP_Leadsheet!$E$53)</f>
        <v>0</v>
      </c>
      <c r="BC90" s="289">
        <f>IF(OR($C151&gt;BC$7,$C151+$E151-2&lt;BC$7),0,($D151-SUM($F151:BB151)-SUM($F90:BB90))*SAP_Leadsheet!$E$53)</f>
        <v>0</v>
      </c>
      <c r="BD90" s="289">
        <f>IF(OR($C151&gt;BD$7,$C151+$E151-2&lt;BD$7),0,($D151-SUM($F151:BC151)-SUM($F90:BC90))*SAP_Leadsheet!$E$53)</f>
        <v>0</v>
      </c>
      <c r="BE90" s="289">
        <f>IF(OR($C151&gt;BE$7,$C151+$E151-2&lt;BE$7),0,($D151-SUM($F151:BD151)-SUM($F90:BD90))*SAP_Leadsheet!$E$53)</f>
        <v>0</v>
      </c>
      <c r="BF90" s="289">
        <f>IF(OR($C151&gt;BF$7,$C151+$E151-2&lt;BF$7),0,($D151-SUM($F151:BE151)-SUM($F90:BE90))*SAP_Leadsheet!$E$53)</f>
        <v>0</v>
      </c>
      <c r="BG90" s="289">
        <f>IF(OR($C151&gt;BG$7,$C151+$E151-2&lt;BG$7),0,($D151-SUM($F151:BF151)-SUM($F90:BF90))*SAP_Leadsheet!$E$53)</f>
        <v>0</v>
      </c>
      <c r="BH90" s="289">
        <f ca="1">IF(OR($C151&gt;BH$7,$C151+$E151-2&lt;BH$7),0,($D151-SUM($F151:BG151)-SUM($F90:BG90))*SAP_Leadsheet!$E$53)</f>
        <v>0</v>
      </c>
      <c r="BI90" s="289">
        <f ca="1">IF(OR($C151&gt;BI$7,$C151+$E151-2&lt;BI$7),0,($D151-SUM($F151:BH151)-SUM($F90:BH90))*SAP_Leadsheet!$E$53)</f>
        <v>0</v>
      </c>
      <c r="BJ90" s="289">
        <f>IF(OR($C151&gt;BJ$7,$C151+$E151-2&lt;BJ$7),0,($D151-SUM($F151:BI151)-SUM($F90:BI90))*SAP_Leadsheet!$E$53)</f>
        <v>0</v>
      </c>
      <c r="BK90" s="289">
        <f>IF(OR($C151&gt;BK$7,$C151+$E151-2&lt;BK$7),0,($D151-SUM($F151:BJ151)-SUM($F90:BJ90))*SAP_Leadsheet!$E$53)</f>
        <v>0</v>
      </c>
      <c r="BL90" s="289">
        <f>IF(OR($C151&gt;BL$7,$C151+$E151-2&lt;BL$7),0,($D151-SUM($F151:BK151)-SUM($F90:BK90))*SAP_Leadsheet!$E$53)</f>
        <v>0</v>
      </c>
      <c r="BM90" s="289">
        <f>IF(OR($C151&gt;BM$7,$C151+$E151-2&lt;BM$7),0,($D151-SUM($F151:BL151)-SUM($F90:BL90))*SAP_Leadsheet!$E$53)</f>
        <v>0</v>
      </c>
      <c r="BN90" s="289">
        <f>IF(OR($C151&gt;BN$7,$C151+$E151-2&lt;BN$7),0,($D151-SUM($F151:BM151)-SUM($F90:BM90))*SAP_Leadsheet!$E$53)</f>
        <v>0</v>
      </c>
      <c r="BO90" s="198"/>
      <c r="BP90" s="198"/>
      <c r="BQ90" s="198"/>
      <c r="BR90" s="198"/>
      <c r="BS90" s="198"/>
      <c r="BT90" s="198"/>
      <c r="BU90" s="198"/>
      <c r="BV90" s="198"/>
      <c r="BW90" s="198"/>
      <c r="BX90" s="198"/>
      <c r="BY90" s="198"/>
      <c r="BZ90" s="198"/>
      <c r="CA90" s="198"/>
      <c r="CB90" s="198"/>
      <c r="CC90" s="198"/>
      <c r="CD90" s="198"/>
      <c r="CE90" s="198"/>
      <c r="CF90" s="198"/>
      <c r="CG90" s="198"/>
      <c r="CH90" s="198"/>
      <c r="CI90" s="198"/>
      <c r="CJ90" s="198"/>
      <c r="CK90" s="198"/>
      <c r="CL90" s="198"/>
    </row>
    <row r="91" spans="1:90" hidden="1" outlineLevel="1" x14ac:dyDescent="0.15">
      <c r="A91" s="89"/>
      <c r="B91" s="23"/>
      <c r="C91" s="26">
        <v>55</v>
      </c>
      <c r="D91" s="300"/>
      <c r="G91" s="289">
        <f>IF(OR($C152&gt;G$7,$C152+$E152-2&lt;G$7),0,($D152-SUM($F152:F152)-SUM($F91:F91))*SAP_Leadsheet!$E$53)</f>
        <v>0</v>
      </c>
      <c r="H91" s="289">
        <f>IF(OR($C152&gt;H$7,$C152+$E152-2&lt;H$7),0,($D152-SUM($F152:G152)-SUM($F91:G91))*SAP_Leadsheet!$E$53)</f>
        <v>0</v>
      </c>
      <c r="I91" s="289">
        <f>IF(OR($C152&gt;I$7,$C152+$E152-2&lt;I$7),0,($D152-SUM($F152:H152)-SUM($F91:H91))*SAP_Leadsheet!$E$53)</f>
        <v>0</v>
      </c>
      <c r="J91" s="289">
        <f>IF(OR($C152&gt;J$7,$C152+$E152-2&lt;J$7),0,($D152-SUM($F152:I152)-SUM($F91:I91))*SAP_Leadsheet!$E$53)</f>
        <v>0</v>
      </c>
      <c r="K91" s="289">
        <f>IF(OR($C152&gt;K$7,$C152+$E152-2&lt;K$7),0,($D152-SUM($F152:J152)-SUM($F91:J91))*SAP_Leadsheet!$E$53)</f>
        <v>0</v>
      </c>
      <c r="L91" s="289">
        <f>IF(OR($C152&gt;L$7,$C152+$E152-2&lt;L$7),0,($D152-SUM($F152:K152)-SUM($F91:K91))*SAP_Leadsheet!$E$53)</f>
        <v>0</v>
      </c>
      <c r="M91" s="289">
        <f>IF(OR($C152&gt;M$7,$C152+$E152-2&lt;M$7),0,($D152-SUM($F152:L152)-SUM($F91:L91))*SAP_Leadsheet!$E$53)</f>
        <v>0</v>
      </c>
      <c r="N91" s="289">
        <f>IF(OR($C152&gt;N$7,$C152+$E152-2&lt;N$7),0,($D152-SUM($F152:M152)-SUM($F91:M91))*SAP_Leadsheet!$E$53)</f>
        <v>0</v>
      </c>
      <c r="O91" s="289">
        <f>IF(OR($C152&gt;O$7,$C152+$E152-2&lt;O$7),0,($D152-SUM($F152:N152)-SUM($F91:N91))*SAP_Leadsheet!$E$53)</f>
        <v>0</v>
      </c>
      <c r="P91" s="289">
        <f>IF(OR($C152&gt;P$7,$C152+$E152-2&lt;P$7),0,($D152-SUM($F152:O152)-SUM($F91:O91))*SAP_Leadsheet!$E$53)</f>
        <v>0</v>
      </c>
      <c r="Q91" s="289">
        <f>IF(OR($C152&gt;Q$7,$C152+$E152-2&lt;Q$7),0,($D152-SUM($F152:P152)-SUM($F91:P91))*SAP_Leadsheet!$E$53)</f>
        <v>0</v>
      </c>
      <c r="R91" s="289">
        <f>IF(OR($C152&gt;R$7,$C152+$E152-2&lt;R$7),0,($D152-SUM($F152:Q152)-SUM($F91:Q91))*SAP_Leadsheet!$E$53)</f>
        <v>0</v>
      </c>
      <c r="S91" s="289">
        <f>IF(OR($C152&gt;S$7,$C152+$E152-2&lt;S$7),0,($D152-SUM($F152:R152)-SUM($F91:R91))*SAP_Leadsheet!$E$53)</f>
        <v>0</v>
      </c>
      <c r="T91" s="289">
        <f>IF(OR($C152&gt;T$7,$C152+$E152-2&lt;T$7),0,($D152-SUM($F152:S152)-SUM($F91:S91))*SAP_Leadsheet!$E$53)</f>
        <v>0</v>
      </c>
      <c r="U91" s="289">
        <f>IF(OR($C152&gt;U$7,$C152+$E152-2&lt;U$7),0,($D152-SUM($F152:T152)-SUM($F91:T91))*SAP_Leadsheet!$E$53)</f>
        <v>0</v>
      </c>
      <c r="V91" s="289">
        <f>IF(OR($C152&gt;V$7,$C152+$E152-2&lt;V$7),0,($D152-SUM($F152:U152)-SUM($F91:U91))*SAP_Leadsheet!$E$53)</f>
        <v>0</v>
      </c>
      <c r="W91" s="289">
        <f>IF(OR($C152&gt;W$7,$C152+$E152-2&lt;W$7),0,($D152-SUM($F152:V152)-SUM($F91:V91))*SAP_Leadsheet!$E$53)</f>
        <v>0</v>
      </c>
      <c r="X91" s="289">
        <f>IF(OR($C152&gt;X$7,$C152+$E152-2&lt;X$7),0,($D152-SUM($F152:W152)-SUM($F91:W91))*SAP_Leadsheet!$E$53)</f>
        <v>0</v>
      </c>
      <c r="Y91" s="289">
        <f>IF(OR($C152&gt;Y$7,$C152+$E152-2&lt;Y$7),0,($D152-SUM($F152:X152)-SUM($F91:X91))*SAP_Leadsheet!$E$53)</f>
        <v>0</v>
      </c>
      <c r="Z91" s="289">
        <f>IF(OR($C152&gt;Z$7,$C152+$E152-2&lt;Z$7),0,($D152-SUM($F152:Y152)-SUM($F91:Y91))*SAP_Leadsheet!$E$53)</f>
        <v>0</v>
      </c>
      <c r="AA91" s="289">
        <f>IF(OR($C152&gt;AA$7,$C152+$E152-2&lt;AA$7),0,($D152-SUM($F152:Z152)-SUM($F91:Z91))*SAP_Leadsheet!$E$53)</f>
        <v>0</v>
      </c>
      <c r="AB91" s="289">
        <f>IF(OR($C152&gt;AB$7,$C152+$E152-2&lt;AB$7),0,($D152-SUM($F152:AA152)-SUM($F91:AA91))*SAP_Leadsheet!$E$53)</f>
        <v>0</v>
      </c>
      <c r="AC91" s="289">
        <f>IF(OR($C152&gt;AC$7,$C152+$E152-2&lt;AC$7),0,($D152-SUM($F152:AB152)-SUM($F91:AB91))*SAP_Leadsheet!$E$53)</f>
        <v>0</v>
      </c>
      <c r="AD91" s="289">
        <f>IF(OR($C152&gt;AD$7,$C152+$E152-2&lt;AD$7),0,($D152-SUM($F152:AC152)-SUM($F91:AC91))*SAP_Leadsheet!$E$53)</f>
        <v>0</v>
      </c>
      <c r="AE91" s="289">
        <f>IF(OR($C152&gt;AE$7,$C152+$E152-2&lt;AE$7),0,($D152-SUM($F152:AD152)-SUM($F91:AD91))*SAP_Leadsheet!$E$53)</f>
        <v>0</v>
      </c>
      <c r="AF91" s="289">
        <f>IF(OR($C152&gt;AF$7,$C152+$E152-2&lt;AF$7),0,($D152-SUM($F152:AE152)-SUM($F91:AE91))*SAP_Leadsheet!$E$53)</f>
        <v>0</v>
      </c>
      <c r="AG91" s="289">
        <f>IF(OR($C152&gt;AG$7,$C152+$E152-2&lt;AG$7),0,($D152-SUM($F152:AF152)-SUM($F91:AF91))*SAP_Leadsheet!$E$53)</f>
        <v>0</v>
      </c>
      <c r="AH91" s="289">
        <f>IF(OR($C152&gt;AH$7,$C152+$E152-2&lt;AH$7),0,($D152-SUM($F152:AG152)-SUM($F91:AG91))*SAP_Leadsheet!$E$53)</f>
        <v>0</v>
      </c>
      <c r="AI91" s="289">
        <f>IF(OR($C152&gt;AI$7,$C152+$E152-2&lt;AI$7),0,($D152-SUM($F152:AH152)-SUM($F91:AH91))*SAP_Leadsheet!$E$53)</f>
        <v>0</v>
      </c>
      <c r="AJ91" s="289">
        <f>IF(OR($C152&gt;AJ$7,$C152+$E152-2&lt;AJ$7),0,($D152-SUM($F152:AI152)-SUM($F91:AI91))*SAP_Leadsheet!$E$53)</f>
        <v>0</v>
      </c>
      <c r="AK91" s="289">
        <f>IF(OR($C152&gt;AK$7,$C152+$E152-2&lt;AK$7),0,($D152-SUM($F152:AJ152)-SUM($F91:AJ91))*SAP_Leadsheet!$E$53)</f>
        <v>0</v>
      </c>
      <c r="AL91" s="289">
        <f>IF(OR($C152&gt;AL$7,$C152+$E152-2&lt;AL$7),0,($D152-SUM($F152:AK152)-SUM($F91:AK91))*SAP_Leadsheet!$E$53)</f>
        <v>0</v>
      </c>
      <c r="AM91" s="289">
        <f>IF(OR($C152&gt;AM$7,$C152+$E152-2&lt;AM$7),0,($D152-SUM($F152:AL152)-SUM($F91:AL91))*SAP_Leadsheet!$E$53)</f>
        <v>0</v>
      </c>
      <c r="AN91" s="289">
        <f>IF(OR($C152&gt;AN$7,$C152+$E152-2&lt;AN$7),0,($D152-SUM($F152:AM152)-SUM($F91:AM91))*SAP_Leadsheet!$E$53)</f>
        <v>0</v>
      </c>
      <c r="AO91" s="289">
        <f>IF(OR($C152&gt;AO$7,$C152+$E152-2&lt;AO$7),0,($D152-SUM($F152:AN152)-SUM($F91:AN91))*SAP_Leadsheet!$E$53)</f>
        <v>0</v>
      </c>
      <c r="AP91" s="289">
        <f>IF(OR($C152&gt;AP$7,$C152+$E152-2&lt;AP$7),0,($D152-SUM($F152:AO152)-SUM($F91:AO91))*SAP_Leadsheet!$E$53)</f>
        <v>0</v>
      </c>
      <c r="AQ91" s="289">
        <f>IF(OR($C152&gt;AQ$7,$C152+$E152-2&lt;AQ$7),0,($D152-SUM($F152:AP152)-SUM($F91:AP91))*SAP_Leadsheet!$E$53)</f>
        <v>0</v>
      </c>
      <c r="AR91" s="289">
        <f>IF(OR($C152&gt;AR$7,$C152+$E152-2&lt;AR$7),0,($D152-SUM($F152:AQ152)-SUM($F91:AQ91))*SAP_Leadsheet!$E$53)</f>
        <v>0</v>
      </c>
      <c r="AS91" s="289">
        <f>IF(OR($C152&gt;AS$7,$C152+$E152-2&lt;AS$7),0,($D152-SUM($F152:AR152)-SUM($F91:AR91))*SAP_Leadsheet!$E$53)</f>
        <v>0</v>
      </c>
      <c r="AT91" s="289">
        <f>IF(OR($C152&gt;AT$7,$C152+$E152-2&lt;AT$7),0,($D152-SUM($F152:AS152)-SUM($F91:AS91))*SAP_Leadsheet!$E$53)</f>
        <v>0</v>
      </c>
      <c r="AU91" s="289">
        <f>IF(OR($C152&gt;AU$7,$C152+$E152-2&lt;AU$7),0,($D152-SUM($F152:AT152)-SUM($F91:AT91))*SAP_Leadsheet!$E$53)</f>
        <v>0</v>
      </c>
      <c r="AV91" s="289">
        <f>IF(OR($C152&gt;AV$7,$C152+$E152-2&lt;AV$7),0,($D152-SUM($F152:AU152)-SUM($F91:AU91))*SAP_Leadsheet!$E$53)</f>
        <v>0</v>
      </c>
      <c r="AW91" s="289">
        <f>IF(OR($C152&gt;AW$7,$C152+$E152-2&lt;AW$7),0,($D152-SUM($F152:AV152)-SUM($F91:AV91))*SAP_Leadsheet!$E$53)</f>
        <v>0</v>
      </c>
      <c r="AX91" s="289">
        <f>IF(OR($C152&gt;AX$7,$C152+$E152-2&lt;AX$7),0,($D152-SUM($F152:AW152)-SUM($F91:AW91))*SAP_Leadsheet!$E$53)</f>
        <v>0</v>
      </c>
      <c r="AY91" s="289">
        <f>IF(OR($C152&gt;AY$7,$C152+$E152-2&lt;AY$7),0,($D152-SUM($F152:AX152)-SUM($F91:AX91))*SAP_Leadsheet!$E$53)</f>
        <v>0</v>
      </c>
      <c r="AZ91" s="289">
        <f>IF(OR($C152&gt;AZ$7,$C152+$E152-2&lt;AZ$7),0,($D152-SUM($F152:AY152)-SUM($F91:AY91))*SAP_Leadsheet!$E$53)</f>
        <v>0</v>
      </c>
      <c r="BA91" s="289">
        <f>IF(OR($C152&gt;BA$7,$C152+$E152-2&lt;BA$7),0,($D152-SUM($F152:AZ152)-SUM($F91:AZ91))*SAP_Leadsheet!$E$53)</f>
        <v>0</v>
      </c>
      <c r="BB91" s="289">
        <f>IF(OR($C152&gt;BB$7,$C152+$E152-2&lt;BB$7),0,($D152-SUM($F152:BA152)-SUM($F91:BA91))*SAP_Leadsheet!$E$53)</f>
        <v>0</v>
      </c>
      <c r="BC91" s="289">
        <f>IF(OR($C152&gt;BC$7,$C152+$E152-2&lt;BC$7),0,($D152-SUM($F152:BB152)-SUM($F91:BB91))*SAP_Leadsheet!$E$53)</f>
        <v>0</v>
      </c>
      <c r="BD91" s="289">
        <f>IF(OR($C152&gt;BD$7,$C152+$E152-2&lt;BD$7),0,($D152-SUM($F152:BC152)-SUM($F91:BC91))*SAP_Leadsheet!$E$53)</f>
        <v>0</v>
      </c>
      <c r="BE91" s="289">
        <f>IF(OR($C152&gt;BE$7,$C152+$E152-2&lt;BE$7),0,($D152-SUM($F152:BD152)-SUM($F91:BD91))*SAP_Leadsheet!$E$53)</f>
        <v>0</v>
      </c>
      <c r="BF91" s="289">
        <f>IF(OR($C152&gt;BF$7,$C152+$E152-2&lt;BF$7),0,($D152-SUM($F152:BE152)-SUM($F91:BE91))*SAP_Leadsheet!$E$53)</f>
        <v>0</v>
      </c>
      <c r="BG91" s="289">
        <f>IF(OR($C152&gt;BG$7,$C152+$E152-2&lt;BG$7),0,($D152-SUM($F152:BF152)-SUM($F91:BF91))*SAP_Leadsheet!$E$53)</f>
        <v>0</v>
      </c>
      <c r="BH91" s="289">
        <f>IF(OR($C152&gt;BH$7,$C152+$E152-2&lt;BH$7),0,($D152-SUM($F152:BG152)-SUM($F91:BG91))*SAP_Leadsheet!$E$53)</f>
        <v>0</v>
      </c>
      <c r="BI91" s="289">
        <f ca="1">IF(OR($C152&gt;BI$7,$C152+$E152-2&lt;BI$7),0,($D152-SUM($F152:BH152)-SUM($F91:BH91))*SAP_Leadsheet!$E$53)</f>
        <v>0</v>
      </c>
      <c r="BJ91" s="289">
        <f ca="1">IF(OR($C152&gt;BJ$7,$C152+$E152-2&lt;BJ$7),0,($D152-SUM($F152:BI152)-SUM($F91:BI91))*SAP_Leadsheet!$E$53)</f>
        <v>0</v>
      </c>
      <c r="BK91" s="289">
        <f>IF(OR($C152&gt;BK$7,$C152+$E152-2&lt;BK$7),0,($D152-SUM($F152:BJ152)-SUM($F91:BJ91))*SAP_Leadsheet!$E$53)</f>
        <v>0</v>
      </c>
      <c r="BL91" s="289">
        <f>IF(OR($C152&gt;BL$7,$C152+$E152-2&lt;BL$7),0,($D152-SUM($F152:BK152)-SUM($F91:BK91))*SAP_Leadsheet!$E$53)</f>
        <v>0</v>
      </c>
      <c r="BM91" s="289">
        <f>IF(OR($C152&gt;BM$7,$C152+$E152-2&lt;BM$7),0,($D152-SUM($F152:BL152)-SUM($F91:BL91))*SAP_Leadsheet!$E$53)</f>
        <v>0</v>
      </c>
      <c r="BN91" s="289">
        <f>IF(OR($C152&gt;BN$7,$C152+$E152-2&lt;BN$7),0,($D152-SUM($F152:BM152)-SUM($F91:BM91))*SAP_Leadsheet!$E$53)</f>
        <v>0</v>
      </c>
      <c r="BO91" s="198"/>
      <c r="BP91" s="198"/>
      <c r="BQ91" s="198"/>
      <c r="BR91" s="198"/>
      <c r="BS91" s="198"/>
      <c r="BT91" s="198"/>
      <c r="BU91" s="198"/>
      <c r="BV91" s="198"/>
      <c r="BW91" s="198"/>
      <c r="BX91" s="198"/>
      <c r="BY91" s="198"/>
      <c r="BZ91" s="198"/>
      <c r="CA91" s="198"/>
      <c r="CB91" s="198"/>
      <c r="CC91" s="198"/>
      <c r="CD91" s="198"/>
      <c r="CE91" s="198"/>
      <c r="CF91" s="198"/>
      <c r="CG91" s="198"/>
      <c r="CH91" s="198"/>
      <c r="CI91" s="198"/>
      <c r="CJ91" s="198"/>
      <c r="CK91" s="198"/>
      <c r="CL91" s="198"/>
    </row>
    <row r="92" spans="1:90" hidden="1" outlineLevel="1" x14ac:dyDescent="0.15">
      <c r="A92" s="89"/>
      <c r="B92" s="23"/>
      <c r="C92" s="26">
        <v>56</v>
      </c>
      <c r="D92" s="300"/>
      <c r="G92" s="289">
        <f>IF(OR($C153&gt;G$7,$C153+$E153-2&lt;G$7),0,($D153-SUM($F153:F153)-SUM($F92:F92))*SAP_Leadsheet!$E$53)</f>
        <v>0</v>
      </c>
      <c r="H92" s="289">
        <f>IF(OR($C153&gt;H$7,$C153+$E153-2&lt;H$7),0,($D153-SUM($F153:G153)-SUM($F92:G92))*SAP_Leadsheet!$E$53)</f>
        <v>0</v>
      </c>
      <c r="I92" s="289">
        <f>IF(OR($C153&gt;I$7,$C153+$E153-2&lt;I$7),0,($D153-SUM($F153:H153)-SUM($F92:H92))*SAP_Leadsheet!$E$53)</f>
        <v>0</v>
      </c>
      <c r="J92" s="289">
        <f>IF(OR($C153&gt;J$7,$C153+$E153-2&lt;J$7),0,($D153-SUM($F153:I153)-SUM($F92:I92))*SAP_Leadsheet!$E$53)</f>
        <v>0</v>
      </c>
      <c r="K92" s="289">
        <f>IF(OR($C153&gt;K$7,$C153+$E153-2&lt;K$7),0,($D153-SUM($F153:J153)-SUM($F92:J92))*SAP_Leadsheet!$E$53)</f>
        <v>0</v>
      </c>
      <c r="L92" s="289">
        <f>IF(OR($C153&gt;L$7,$C153+$E153-2&lt;L$7),0,($D153-SUM($F153:K153)-SUM($F92:K92))*SAP_Leadsheet!$E$53)</f>
        <v>0</v>
      </c>
      <c r="M92" s="289">
        <f>IF(OR($C153&gt;M$7,$C153+$E153-2&lt;M$7),0,($D153-SUM($F153:L153)-SUM($F92:L92))*SAP_Leadsheet!$E$53)</f>
        <v>0</v>
      </c>
      <c r="N92" s="289">
        <f>IF(OR($C153&gt;N$7,$C153+$E153-2&lt;N$7),0,($D153-SUM($F153:M153)-SUM($F92:M92))*SAP_Leadsheet!$E$53)</f>
        <v>0</v>
      </c>
      <c r="O92" s="289">
        <f>IF(OR($C153&gt;O$7,$C153+$E153-2&lt;O$7),0,($D153-SUM($F153:N153)-SUM($F92:N92))*SAP_Leadsheet!$E$53)</f>
        <v>0</v>
      </c>
      <c r="P92" s="289">
        <f>IF(OR($C153&gt;P$7,$C153+$E153-2&lt;P$7),0,($D153-SUM($F153:O153)-SUM($F92:O92))*SAP_Leadsheet!$E$53)</f>
        <v>0</v>
      </c>
      <c r="Q92" s="289">
        <f>IF(OR($C153&gt;Q$7,$C153+$E153-2&lt;Q$7),0,($D153-SUM($F153:P153)-SUM($F92:P92))*SAP_Leadsheet!$E$53)</f>
        <v>0</v>
      </c>
      <c r="R92" s="289">
        <f>IF(OR($C153&gt;R$7,$C153+$E153-2&lt;R$7),0,($D153-SUM($F153:Q153)-SUM($F92:Q92))*SAP_Leadsheet!$E$53)</f>
        <v>0</v>
      </c>
      <c r="S92" s="289">
        <f>IF(OR($C153&gt;S$7,$C153+$E153-2&lt;S$7),0,($D153-SUM($F153:R153)-SUM($F92:R92))*SAP_Leadsheet!$E$53)</f>
        <v>0</v>
      </c>
      <c r="T92" s="289">
        <f>IF(OR($C153&gt;T$7,$C153+$E153-2&lt;T$7),0,($D153-SUM($F153:S153)-SUM($F92:S92))*SAP_Leadsheet!$E$53)</f>
        <v>0</v>
      </c>
      <c r="U92" s="289">
        <f>IF(OR($C153&gt;U$7,$C153+$E153-2&lt;U$7),0,($D153-SUM($F153:T153)-SUM($F92:T92))*SAP_Leadsheet!$E$53)</f>
        <v>0</v>
      </c>
      <c r="V92" s="289">
        <f>IF(OR($C153&gt;V$7,$C153+$E153-2&lt;V$7),0,($D153-SUM($F153:U153)-SUM($F92:U92))*SAP_Leadsheet!$E$53)</f>
        <v>0</v>
      </c>
      <c r="W92" s="289">
        <f>IF(OR($C153&gt;W$7,$C153+$E153-2&lt;W$7),0,($D153-SUM($F153:V153)-SUM($F92:V92))*SAP_Leadsheet!$E$53)</f>
        <v>0</v>
      </c>
      <c r="X92" s="289">
        <f>IF(OR($C153&gt;X$7,$C153+$E153-2&lt;X$7),0,($D153-SUM($F153:W153)-SUM($F92:W92))*SAP_Leadsheet!$E$53)</f>
        <v>0</v>
      </c>
      <c r="Y92" s="289">
        <f>IF(OR($C153&gt;Y$7,$C153+$E153-2&lt;Y$7),0,($D153-SUM($F153:X153)-SUM($F92:X92))*SAP_Leadsheet!$E$53)</f>
        <v>0</v>
      </c>
      <c r="Z92" s="289">
        <f>IF(OR($C153&gt;Z$7,$C153+$E153-2&lt;Z$7),0,($D153-SUM($F153:Y153)-SUM($F92:Y92))*SAP_Leadsheet!$E$53)</f>
        <v>0</v>
      </c>
      <c r="AA92" s="289">
        <f>IF(OR($C153&gt;AA$7,$C153+$E153-2&lt;AA$7),0,($D153-SUM($F153:Z153)-SUM($F92:Z92))*SAP_Leadsheet!$E$53)</f>
        <v>0</v>
      </c>
      <c r="AB92" s="289">
        <f>IF(OR($C153&gt;AB$7,$C153+$E153-2&lt;AB$7),0,($D153-SUM($F153:AA153)-SUM($F92:AA92))*SAP_Leadsheet!$E$53)</f>
        <v>0</v>
      </c>
      <c r="AC92" s="289">
        <f>IF(OR($C153&gt;AC$7,$C153+$E153-2&lt;AC$7),0,($D153-SUM($F153:AB153)-SUM($F92:AB92))*SAP_Leadsheet!$E$53)</f>
        <v>0</v>
      </c>
      <c r="AD92" s="289">
        <f>IF(OR($C153&gt;AD$7,$C153+$E153-2&lt;AD$7),0,($D153-SUM($F153:AC153)-SUM($F92:AC92))*SAP_Leadsheet!$E$53)</f>
        <v>0</v>
      </c>
      <c r="AE92" s="289">
        <f>IF(OR($C153&gt;AE$7,$C153+$E153-2&lt;AE$7),0,($D153-SUM($F153:AD153)-SUM($F92:AD92))*SAP_Leadsheet!$E$53)</f>
        <v>0</v>
      </c>
      <c r="AF92" s="289">
        <f>IF(OR($C153&gt;AF$7,$C153+$E153-2&lt;AF$7),0,($D153-SUM($F153:AE153)-SUM($F92:AE92))*SAP_Leadsheet!$E$53)</f>
        <v>0</v>
      </c>
      <c r="AG92" s="289">
        <f>IF(OR($C153&gt;AG$7,$C153+$E153-2&lt;AG$7),0,($D153-SUM($F153:AF153)-SUM($F92:AF92))*SAP_Leadsheet!$E$53)</f>
        <v>0</v>
      </c>
      <c r="AH92" s="289">
        <f>IF(OR($C153&gt;AH$7,$C153+$E153-2&lt;AH$7),0,($D153-SUM($F153:AG153)-SUM($F92:AG92))*SAP_Leadsheet!$E$53)</f>
        <v>0</v>
      </c>
      <c r="AI92" s="289">
        <f>IF(OR($C153&gt;AI$7,$C153+$E153-2&lt;AI$7),0,($D153-SUM($F153:AH153)-SUM($F92:AH92))*SAP_Leadsheet!$E$53)</f>
        <v>0</v>
      </c>
      <c r="AJ92" s="289">
        <f>IF(OR($C153&gt;AJ$7,$C153+$E153-2&lt;AJ$7),0,($D153-SUM($F153:AI153)-SUM($F92:AI92))*SAP_Leadsheet!$E$53)</f>
        <v>0</v>
      </c>
      <c r="AK92" s="289">
        <f>IF(OR($C153&gt;AK$7,$C153+$E153-2&lt;AK$7),0,($D153-SUM($F153:AJ153)-SUM($F92:AJ92))*SAP_Leadsheet!$E$53)</f>
        <v>0</v>
      </c>
      <c r="AL92" s="289">
        <f>IF(OR($C153&gt;AL$7,$C153+$E153-2&lt;AL$7),0,($D153-SUM($F153:AK153)-SUM($F92:AK92))*SAP_Leadsheet!$E$53)</f>
        <v>0</v>
      </c>
      <c r="AM92" s="289">
        <f>IF(OR($C153&gt;AM$7,$C153+$E153-2&lt;AM$7),0,($D153-SUM($F153:AL153)-SUM($F92:AL92))*SAP_Leadsheet!$E$53)</f>
        <v>0</v>
      </c>
      <c r="AN92" s="289">
        <f>IF(OR($C153&gt;AN$7,$C153+$E153-2&lt;AN$7),0,($D153-SUM($F153:AM153)-SUM($F92:AM92))*SAP_Leadsheet!$E$53)</f>
        <v>0</v>
      </c>
      <c r="AO92" s="289">
        <f>IF(OR($C153&gt;AO$7,$C153+$E153-2&lt;AO$7),0,($D153-SUM($F153:AN153)-SUM($F92:AN92))*SAP_Leadsheet!$E$53)</f>
        <v>0</v>
      </c>
      <c r="AP92" s="289">
        <f>IF(OR($C153&gt;AP$7,$C153+$E153-2&lt;AP$7),0,($D153-SUM($F153:AO153)-SUM($F92:AO92))*SAP_Leadsheet!$E$53)</f>
        <v>0</v>
      </c>
      <c r="AQ92" s="289">
        <f>IF(OR($C153&gt;AQ$7,$C153+$E153-2&lt;AQ$7),0,($D153-SUM($F153:AP153)-SUM($F92:AP92))*SAP_Leadsheet!$E$53)</f>
        <v>0</v>
      </c>
      <c r="AR92" s="289">
        <f>IF(OR($C153&gt;AR$7,$C153+$E153-2&lt;AR$7),0,($D153-SUM($F153:AQ153)-SUM($F92:AQ92))*SAP_Leadsheet!$E$53)</f>
        <v>0</v>
      </c>
      <c r="AS92" s="289">
        <f>IF(OR($C153&gt;AS$7,$C153+$E153-2&lt;AS$7),0,($D153-SUM($F153:AR153)-SUM($F92:AR92))*SAP_Leadsheet!$E$53)</f>
        <v>0</v>
      </c>
      <c r="AT92" s="289">
        <f>IF(OR($C153&gt;AT$7,$C153+$E153-2&lt;AT$7),0,($D153-SUM($F153:AS153)-SUM($F92:AS92))*SAP_Leadsheet!$E$53)</f>
        <v>0</v>
      </c>
      <c r="AU92" s="289">
        <f>IF(OR($C153&gt;AU$7,$C153+$E153-2&lt;AU$7),0,($D153-SUM($F153:AT153)-SUM($F92:AT92))*SAP_Leadsheet!$E$53)</f>
        <v>0</v>
      </c>
      <c r="AV92" s="289">
        <f>IF(OR($C153&gt;AV$7,$C153+$E153-2&lt;AV$7),0,($D153-SUM($F153:AU153)-SUM($F92:AU92))*SAP_Leadsheet!$E$53)</f>
        <v>0</v>
      </c>
      <c r="AW92" s="289">
        <f>IF(OR($C153&gt;AW$7,$C153+$E153-2&lt;AW$7),0,($D153-SUM($F153:AV153)-SUM($F92:AV92))*SAP_Leadsheet!$E$53)</f>
        <v>0</v>
      </c>
      <c r="AX92" s="289">
        <f>IF(OR($C153&gt;AX$7,$C153+$E153-2&lt;AX$7),0,($D153-SUM($F153:AW153)-SUM($F92:AW92))*SAP_Leadsheet!$E$53)</f>
        <v>0</v>
      </c>
      <c r="AY92" s="289">
        <f>IF(OR($C153&gt;AY$7,$C153+$E153-2&lt;AY$7),0,($D153-SUM($F153:AX153)-SUM($F92:AX92))*SAP_Leadsheet!$E$53)</f>
        <v>0</v>
      </c>
      <c r="AZ92" s="289">
        <f>IF(OR($C153&gt;AZ$7,$C153+$E153-2&lt;AZ$7),0,($D153-SUM($F153:AY153)-SUM($F92:AY92))*SAP_Leadsheet!$E$53)</f>
        <v>0</v>
      </c>
      <c r="BA92" s="289">
        <f>IF(OR($C153&gt;BA$7,$C153+$E153-2&lt;BA$7),0,($D153-SUM($F153:AZ153)-SUM($F92:AZ92))*SAP_Leadsheet!$E$53)</f>
        <v>0</v>
      </c>
      <c r="BB92" s="289">
        <f>IF(OR($C153&gt;BB$7,$C153+$E153-2&lt;BB$7),0,($D153-SUM($F153:BA153)-SUM($F92:BA92))*SAP_Leadsheet!$E$53)</f>
        <v>0</v>
      </c>
      <c r="BC92" s="289">
        <f>IF(OR($C153&gt;BC$7,$C153+$E153-2&lt;BC$7),0,($D153-SUM($F153:BB153)-SUM($F92:BB92))*SAP_Leadsheet!$E$53)</f>
        <v>0</v>
      </c>
      <c r="BD92" s="289">
        <f>IF(OR($C153&gt;BD$7,$C153+$E153-2&lt;BD$7),0,($D153-SUM($F153:BC153)-SUM($F92:BC92))*SAP_Leadsheet!$E$53)</f>
        <v>0</v>
      </c>
      <c r="BE92" s="289">
        <f>IF(OR($C153&gt;BE$7,$C153+$E153-2&lt;BE$7),0,($D153-SUM($F153:BD153)-SUM($F92:BD92))*SAP_Leadsheet!$E$53)</f>
        <v>0</v>
      </c>
      <c r="BF92" s="289">
        <f>IF(OR($C153&gt;BF$7,$C153+$E153-2&lt;BF$7),0,($D153-SUM($F153:BE153)-SUM($F92:BE92))*SAP_Leadsheet!$E$53)</f>
        <v>0</v>
      </c>
      <c r="BG92" s="289">
        <f>IF(OR($C153&gt;BG$7,$C153+$E153-2&lt;BG$7),0,($D153-SUM($F153:BF153)-SUM($F92:BF92))*SAP_Leadsheet!$E$53)</f>
        <v>0</v>
      </c>
      <c r="BH92" s="289">
        <f>IF(OR($C153&gt;BH$7,$C153+$E153-2&lt;BH$7),0,($D153-SUM($F153:BG153)-SUM($F92:BG92))*SAP_Leadsheet!$E$53)</f>
        <v>0</v>
      </c>
      <c r="BI92" s="289">
        <f>IF(OR($C153&gt;BI$7,$C153+$E153-2&lt;BI$7),0,($D153-SUM($F153:BH153)-SUM($F92:BH92))*SAP_Leadsheet!$E$53)</f>
        <v>0</v>
      </c>
      <c r="BJ92" s="289">
        <f ca="1">IF(OR($C153&gt;BJ$7,$C153+$E153-2&lt;BJ$7),0,($D153-SUM($F153:BI153)-SUM($F92:BI92))*SAP_Leadsheet!$E$53)</f>
        <v>0</v>
      </c>
      <c r="BK92" s="289">
        <f ca="1">IF(OR($C153&gt;BK$7,$C153+$E153-2&lt;BK$7),0,($D153-SUM($F153:BJ153)-SUM($F92:BJ92))*SAP_Leadsheet!$E$53)</f>
        <v>0</v>
      </c>
      <c r="BL92" s="289">
        <f>IF(OR($C153&gt;BL$7,$C153+$E153-2&lt;BL$7),0,($D153-SUM($F153:BK153)-SUM($F92:BK92))*SAP_Leadsheet!$E$53)</f>
        <v>0</v>
      </c>
      <c r="BM92" s="289">
        <f>IF(OR($C153&gt;BM$7,$C153+$E153-2&lt;BM$7),0,($D153-SUM($F153:BL153)-SUM($F92:BL92))*SAP_Leadsheet!$E$53)</f>
        <v>0</v>
      </c>
      <c r="BN92" s="289">
        <f>IF(OR($C153&gt;BN$7,$C153+$E153-2&lt;BN$7),0,($D153-SUM($F153:BM153)-SUM($F92:BM92))*SAP_Leadsheet!$E$53)</f>
        <v>0</v>
      </c>
      <c r="BO92" s="198"/>
      <c r="BP92" s="198"/>
      <c r="BQ92" s="198"/>
      <c r="BR92" s="198"/>
      <c r="BS92" s="198"/>
      <c r="BT92" s="198"/>
      <c r="BU92" s="198"/>
      <c r="BV92" s="198"/>
      <c r="BW92" s="198"/>
      <c r="BX92" s="198"/>
      <c r="BY92" s="198"/>
      <c r="BZ92" s="198"/>
      <c r="CA92" s="198"/>
      <c r="CB92" s="198"/>
      <c r="CC92" s="198"/>
      <c r="CD92" s="198"/>
      <c r="CE92" s="198"/>
      <c r="CF92" s="198"/>
      <c r="CG92" s="198"/>
      <c r="CH92" s="198"/>
      <c r="CI92" s="198"/>
      <c r="CJ92" s="198"/>
      <c r="CK92" s="198"/>
      <c r="CL92" s="198"/>
    </row>
    <row r="93" spans="1:90" hidden="1" outlineLevel="1" x14ac:dyDescent="0.15">
      <c r="A93" s="89"/>
      <c r="B93" s="23"/>
      <c r="C93" s="26">
        <v>57</v>
      </c>
      <c r="D93" s="300"/>
      <c r="G93" s="289">
        <f>IF(OR($C154&gt;G$7,$C154+$E154-2&lt;G$7),0,($D154-SUM($F154:F154)-SUM($F93:F93))*SAP_Leadsheet!$E$53)</f>
        <v>0</v>
      </c>
      <c r="H93" s="289">
        <f>IF(OR($C154&gt;H$7,$C154+$E154-2&lt;H$7),0,($D154-SUM($F154:G154)-SUM($F93:G93))*SAP_Leadsheet!$E$53)</f>
        <v>0</v>
      </c>
      <c r="I93" s="289">
        <f>IF(OR($C154&gt;I$7,$C154+$E154-2&lt;I$7),0,($D154-SUM($F154:H154)-SUM($F93:H93))*SAP_Leadsheet!$E$53)</f>
        <v>0</v>
      </c>
      <c r="J93" s="289">
        <f>IF(OR($C154&gt;J$7,$C154+$E154-2&lt;J$7),0,($D154-SUM($F154:I154)-SUM($F93:I93))*SAP_Leadsheet!$E$53)</f>
        <v>0</v>
      </c>
      <c r="K93" s="289">
        <f>IF(OR($C154&gt;K$7,$C154+$E154-2&lt;K$7),0,($D154-SUM($F154:J154)-SUM($F93:J93))*SAP_Leadsheet!$E$53)</f>
        <v>0</v>
      </c>
      <c r="L93" s="289">
        <f>IF(OR($C154&gt;L$7,$C154+$E154-2&lt;L$7),0,($D154-SUM($F154:K154)-SUM($F93:K93))*SAP_Leadsheet!$E$53)</f>
        <v>0</v>
      </c>
      <c r="M93" s="289">
        <f>IF(OR($C154&gt;M$7,$C154+$E154-2&lt;M$7),0,($D154-SUM($F154:L154)-SUM($F93:L93))*SAP_Leadsheet!$E$53)</f>
        <v>0</v>
      </c>
      <c r="N93" s="289">
        <f>IF(OR($C154&gt;N$7,$C154+$E154-2&lt;N$7),0,($D154-SUM($F154:M154)-SUM($F93:M93))*SAP_Leadsheet!$E$53)</f>
        <v>0</v>
      </c>
      <c r="O93" s="289">
        <f>IF(OR($C154&gt;O$7,$C154+$E154-2&lt;O$7),0,($D154-SUM($F154:N154)-SUM($F93:N93))*SAP_Leadsheet!$E$53)</f>
        <v>0</v>
      </c>
      <c r="P93" s="289">
        <f>IF(OR($C154&gt;P$7,$C154+$E154-2&lt;P$7),0,($D154-SUM($F154:O154)-SUM($F93:O93))*SAP_Leadsheet!$E$53)</f>
        <v>0</v>
      </c>
      <c r="Q93" s="289">
        <f>IF(OR($C154&gt;Q$7,$C154+$E154-2&lt;Q$7),0,($D154-SUM($F154:P154)-SUM($F93:P93))*SAP_Leadsheet!$E$53)</f>
        <v>0</v>
      </c>
      <c r="R93" s="289">
        <f>IF(OR($C154&gt;R$7,$C154+$E154-2&lt;R$7),0,($D154-SUM($F154:Q154)-SUM($F93:Q93))*SAP_Leadsheet!$E$53)</f>
        <v>0</v>
      </c>
      <c r="S93" s="289">
        <f>IF(OR($C154&gt;S$7,$C154+$E154-2&lt;S$7),0,($D154-SUM($F154:R154)-SUM($F93:R93))*SAP_Leadsheet!$E$53)</f>
        <v>0</v>
      </c>
      <c r="T93" s="289">
        <f>IF(OR($C154&gt;T$7,$C154+$E154-2&lt;T$7),0,($D154-SUM($F154:S154)-SUM($F93:S93))*SAP_Leadsheet!$E$53)</f>
        <v>0</v>
      </c>
      <c r="U93" s="289">
        <f>IF(OR($C154&gt;U$7,$C154+$E154-2&lt;U$7),0,($D154-SUM($F154:T154)-SUM($F93:T93))*SAP_Leadsheet!$E$53)</f>
        <v>0</v>
      </c>
      <c r="V93" s="289">
        <f>IF(OR($C154&gt;V$7,$C154+$E154-2&lt;V$7),0,($D154-SUM($F154:U154)-SUM($F93:U93))*SAP_Leadsheet!$E$53)</f>
        <v>0</v>
      </c>
      <c r="W93" s="289">
        <f>IF(OR($C154&gt;W$7,$C154+$E154-2&lt;W$7),0,($D154-SUM($F154:V154)-SUM($F93:V93))*SAP_Leadsheet!$E$53)</f>
        <v>0</v>
      </c>
      <c r="X93" s="289">
        <f>IF(OR($C154&gt;X$7,$C154+$E154-2&lt;X$7),0,($D154-SUM($F154:W154)-SUM($F93:W93))*SAP_Leadsheet!$E$53)</f>
        <v>0</v>
      </c>
      <c r="Y93" s="289">
        <f>IF(OR($C154&gt;Y$7,$C154+$E154-2&lt;Y$7),0,($D154-SUM($F154:X154)-SUM($F93:X93))*SAP_Leadsheet!$E$53)</f>
        <v>0</v>
      </c>
      <c r="Z93" s="289">
        <f>IF(OR($C154&gt;Z$7,$C154+$E154-2&lt;Z$7),0,($D154-SUM($F154:Y154)-SUM($F93:Y93))*SAP_Leadsheet!$E$53)</f>
        <v>0</v>
      </c>
      <c r="AA93" s="289">
        <f>IF(OR($C154&gt;AA$7,$C154+$E154-2&lt;AA$7),0,($D154-SUM($F154:Z154)-SUM($F93:Z93))*SAP_Leadsheet!$E$53)</f>
        <v>0</v>
      </c>
      <c r="AB93" s="289">
        <f>IF(OR($C154&gt;AB$7,$C154+$E154-2&lt;AB$7),0,($D154-SUM($F154:AA154)-SUM($F93:AA93))*SAP_Leadsheet!$E$53)</f>
        <v>0</v>
      </c>
      <c r="AC93" s="289">
        <f>IF(OR($C154&gt;AC$7,$C154+$E154-2&lt;AC$7),0,($D154-SUM($F154:AB154)-SUM($F93:AB93))*SAP_Leadsheet!$E$53)</f>
        <v>0</v>
      </c>
      <c r="AD93" s="289">
        <f>IF(OR($C154&gt;AD$7,$C154+$E154-2&lt;AD$7),0,($D154-SUM($F154:AC154)-SUM($F93:AC93))*SAP_Leadsheet!$E$53)</f>
        <v>0</v>
      </c>
      <c r="AE93" s="289">
        <f>IF(OR($C154&gt;AE$7,$C154+$E154-2&lt;AE$7),0,($D154-SUM($F154:AD154)-SUM($F93:AD93))*SAP_Leadsheet!$E$53)</f>
        <v>0</v>
      </c>
      <c r="AF93" s="289">
        <f>IF(OR($C154&gt;AF$7,$C154+$E154-2&lt;AF$7),0,($D154-SUM($F154:AE154)-SUM($F93:AE93))*SAP_Leadsheet!$E$53)</f>
        <v>0</v>
      </c>
      <c r="AG93" s="289">
        <f>IF(OR($C154&gt;AG$7,$C154+$E154-2&lt;AG$7),0,($D154-SUM($F154:AF154)-SUM($F93:AF93))*SAP_Leadsheet!$E$53)</f>
        <v>0</v>
      </c>
      <c r="AH93" s="289">
        <f>IF(OR($C154&gt;AH$7,$C154+$E154-2&lt;AH$7),0,($D154-SUM($F154:AG154)-SUM($F93:AG93))*SAP_Leadsheet!$E$53)</f>
        <v>0</v>
      </c>
      <c r="AI93" s="289">
        <f>IF(OR($C154&gt;AI$7,$C154+$E154-2&lt;AI$7),0,($D154-SUM($F154:AH154)-SUM($F93:AH93))*SAP_Leadsheet!$E$53)</f>
        <v>0</v>
      </c>
      <c r="AJ93" s="289">
        <f>IF(OR($C154&gt;AJ$7,$C154+$E154-2&lt;AJ$7),0,($D154-SUM($F154:AI154)-SUM($F93:AI93))*SAP_Leadsheet!$E$53)</f>
        <v>0</v>
      </c>
      <c r="AK93" s="289">
        <f>IF(OR($C154&gt;AK$7,$C154+$E154-2&lt;AK$7),0,($D154-SUM($F154:AJ154)-SUM($F93:AJ93))*SAP_Leadsheet!$E$53)</f>
        <v>0</v>
      </c>
      <c r="AL93" s="289">
        <f>IF(OR($C154&gt;AL$7,$C154+$E154-2&lt;AL$7),0,($D154-SUM($F154:AK154)-SUM($F93:AK93))*SAP_Leadsheet!$E$53)</f>
        <v>0</v>
      </c>
      <c r="AM93" s="289">
        <f>IF(OR($C154&gt;AM$7,$C154+$E154-2&lt;AM$7),0,($D154-SUM($F154:AL154)-SUM($F93:AL93))*SAP_Leadsheet!$E$53)</f>
        <v>0</v>
      </c>
      <c r="AN93" s="289">
        <f>IF(OR($C154&gt;AN$7,$C154+$E154-2&lt;AN$7),0,($D154-SUM($F154:AM154)-SUM($F93:AM93))*SAP_Leadsheet!$E$53)</f>
        <v>0</v>
      </c>
      <c r="AO93" s="289">
        <f>IF(OR($C154&gt;AO$7,$C154+$E154-2&lt;AO$7),0,($D154-SUM($F154:AN154)-SUM($F93:AN93))*SAP_Leadsheet!$E$53)</f>
        <v>0</v>
      </c>
      <c r="AP93" s="289">
        <f>IF(OR($C154&gt;AP$7,$C154+$E154-2&lt;AP$7),0,($D154-SUM($F154:AO154)-SUM($F93:AO93))*SAP_Leadsheet!$E$53)</f>
        <v>0</v>
      </c>
      <c r="AQ93" s="289">
        <f>IF(OR($C154&gt;AQ$7,$C154+$E154-2&lt;AQ$7),0,($D154-SUM($F154:AP154)-SUM($F93:AP93))*SAP_Leadsheet!$E$53)</f>
        <v>0</v>
      </c>
      <c r="AR93" s="289">
        <f>IF(OR($C154&gt;AR$7,$C154+$E154-2&lt;AR$7),0,($D154-SUM($F154:AQ154)-SUM($F93:AQ93))*SAP_Leadsheet!$E$53)</f>
        <v>0</v>
      </c>
      <c r="AS93" s="289">
        <f>IF(OR($C154&gt;AS$7,$C154+$E154-2&lt;AS$7),0,($D154-SUM($F154:AR154)-SUM($F93:AR93))*SAP_Leadsheet!$E$53)</f>
        <v>0</v>
      </c>
      <c r="AT93" s="289">
        <f>IF(OR($C154&gt;AT$7,$C154+$E154-2&lt;AT$7),0,($D154-SUM($F154:AS154)-SUM($F93:AS93))*SAP_Leadsheet!$E$53)</f>
        <v>0</v>
      </c>
      <c r="AU93" s="289">
        <f>IF(OR($C154&gt;AU$7,$C154+$E154-2&lt;AU$7),0,($D154-SUM($F154:AT154)-SUM($F93:AT93))*SAP_Leadsheet!$E$53)</f>
        <v>0</v>
      </c>
      <c r="AV93" s="289">
        <f>IF(OR($C154&gt;AV$7,$C154+$E154-2&lt;AV$7),0,($D154-SUM($F154:AU154)-SUM($F93:AU93))*SAP_Leadsheet!$E$53)</f>
        <v>0</v>
      </c>
      <c r="AW93" s="289">
        <f>IF(OR($C154&gt;AW$7,$C154+$E154-2&lt;AW$7),0,($D154-SUM($F154:AV154)-SUM($F93:AV93))*SAP_Leadsheet!$E$53)</f>
        <v>0</v>
      </c>
      <c r="AX93" s="289">
        <f>IF(OR($C154&gt;AX$7,$C154+$E154-2&lt;AX$7),0,($D154-SUM($F154:AW154)-SUM($F93:AW93))*SAP_Leadsheet!$E$53)</f>
        <v>0</v>
      </c>
      <c r="AY93" s="289">
        <f>IF(OR($C154&gt;AY$7,$C154+$E154-2&lt;AY$7),0,($D154-SUM($F154:AX154)-SUM($F93:AX93))*SAP_Leadsheet!$E$53)</f>
        <v>0</v>
      </c>
      <c r="AZ93" s="289">
        <f>IF(OR($C154&gt;AZ$7,$C154+$E154-2&lt;AZ$7),0,($D154-SUM($F154:AY154)-SUM($F93:AY93))*SAP_Leadsheet!$E$53)</f>
        <v>0</v>
      </c>
      <c r="BA93" s="289">
        <f>IF(OR($C154&gt;BA$7,$C154+$E154-2&lt;BA$7),0,($D154-SUM($F154:AZ154)-SUM($F93:AZ93))*SAP_Leadsheet!$E$53)</f>
        <v>0</v>
      </c>
      <c r="BB93" s="289">
        <f>IF(OR($C154&gt;BB$7,$C154+$E154-2&lt;BB$7),0,($D154-SUM($F154:BA154)-SUM($F93:BA93))*SAP_Leadsheet!$E$53)</f>
        <v>0</v>
      </c>
      <c r="BC93" s="289">
        <f>IF(OR($C154&gt;BC$7,$C154+$E154-2&lt;BC$7),0,($D154-SUM($F154:BB154)-SUM($F93:BB93))*SAP_Leadsheet!$E$53)</f>
        <v>0</v>
      </c>
      <c r="BD93" s="289">
        <f>IF(OR($C154&gt;BD$7,$C154+$E154-2&lt;BD$7),0,($D154-SUM($F154:BC154)-SUM($F93:BC93))*SAP_Leadsheet!$E$53)</f>
        <v>0</v>
      </c>
      <c r="BE93" s="289">
        <f>IF(OR($C154&gt;BE$7,$C154+$E154-2&lt;BE$7),0,($D154-SUM($F154:BD154)-SUM($F93:BD93))*SAP_Leadsheet!$E$53)</f>
        <v>0</v>
      </c>
      <c r="BF93" s="289">
        <f>IF(OR($C154&gt;BF$7,$C154+$E154-2&lt;BF$7),0,($D154-SUM($F154:BE154)-SUM($F93:BE93))*SAP_Leadsheet!$E$53)</f>
        <v>0</v>
      </c>
      <c r="BG93" s="289">
        <f>IF(OR($C154&gt;BG$7,$C154+$E154-2&lt;BG$7),0,($D154-SUM($F154:BF154)-SUM($F93:BF93))*SAP_Leadsheet!$E$53)</f>
        <v>0</v>
      </c>
      <c r="BH93" s="289">
        <f>IF(OR($C154&gt;BH$7,$C154+$E154-2&lt;BH$7),0,($D154-SUM($F154:BG154)-SUM($F93:BG93))*SAP_Leadsheet!$E$53)</f>
        <v>0</v>
      </c>
      <c r="BI93" s="289">
        <f>IF(OR($C154&gt;BI$7,$C154+$E154-2&lt;BI$7),0,($D154-SUM($F154:BH154)-SUM($F93:BH93))*SAP_Leadsheet!$E$53)</f>
        <v>0</v>
      </c>
      <c r="BJ93" s="289">
        <f>IF(OR($C154&gt;BJ$7,$C154+$E154-2&lt;BJ$7),0,($D154-SUM($F154:BI154)-SUM($F93:BI93))*SAP_Leadsheet!$E$53)</f>
        <v>0</v>
      </c>
      <c r="BK93" s="289">
        <f ca="1">IF(OR($C154&gt;BK$7,$C154+$E154-2&lt;BK$7),0,($D154-SUM($F154:BJ154)-SUM($F93:BJ93))*SAP_Leadsheet!$E$53)</f>
        <v>0</v>
      </c>
      <c r="BL93" s="289">
        <f ca="1">IF(OR($C154&gt;BL$7,$C154+$E154-2&lt;BL$7),0,($D154-SUM($F154:BK154)-SUM($F93:BK93))*SAP_Leadsheet!$E$53)</f>
        <v>0</v>
      </c>
      <c r="BM93" s="289">
        <f>IF(OR($C154&gt;BM$7,$C154+$E154-2&lt;BM$7),0,($D154-SUM($F154:BL154)-SUM($F93:BL93))*SAP_Leadsheet!$E$53)</f>
        <v>0</v>
      </c>
      <c r="BN93" s="289">
        <f>IF(OR($C154&gt;BN$7,$C154+$E154-2&lt;BN$7),0,($D154-SUM($F154:BM154)-SUM($F93:BM93))*SAP_Leadsheet!$E$53)</f>
        <v>0</v>
      </c>
      <c r="BO93" s="198"/>
      <c r="BP93" s="198"/>
      <c r="BQ93" s="198"/>
      <c r="BR93" s="198"/>
      <c r="BS93" s="198"/>
      <c r="BT93" s="198"/>
      <c r="BU93" s="198"/>
      <c r="BV93" s="198"/>
      <c r="BW93" s="198"/>
      <c r="BX93" s="198"/>
      <c r="BY93" s="198"/>
      <c r="BZ93" s="198"/>
      <c r="CA93" s="198"/>
      <c r="CB93" s="198"/>
      <c r="CC93" s="198"/>
      <c r="CD93" s="198"/>
      <c r="CE93" s="198"/>
      <c r="CF93" s="198"/>
      <c r="CG93" s="198"/>
      <c r="CH93" s="198"/>
      <c r="CI93" s="198"/>
      <c r="CJ93" s="198"/>
      <c r="CK93" s="198"/>
      <c r="CL93" s="198"/>
    </row>
    <row r="94" spans="1:90" hidden="1" outlineLevel="1" x14ac:dyDescent="0.15">
      <c r="A94" s="89"/>
      <c r="B94" s="23"/>
      <c r="C94" s="26">
        <v>58</v>
      </c>
      <c r="D94" s="300"/>
      <c r="G94" s="289">
        <f>IF(OR($C155&gt;G$7,$C155+$E155-2&lt;G$7),0,($D155-SUM($F155:F155)-SUM($F94:F94))*SAP_Leadsheet!$E$53)</f>
        <v>0</v>
      </c>
      <c r="H94" s="289">
        <f>IF(OR($C155&gt;H$7,$C155+$E155-2&lt;H$7),0,($D155-SUM($F155:G155)-SUM($F94:G94))*SAP_Leadsheet!$E$53)</f>
        <v>0</v>
      </c>
      <c r="I94" s="289">
        <f>IF(OR($C155&gt;I$7,$C155+$E155-2&lt;I$7),0,($D155-SUM($F155:H155)-SUM($F94:H94))*SAP_Leadsheet!$E$53)</f>
        <v>0</v>
      </c>
      <c r="J94" s="289">
        <f>IF(OR($C155&gt;J$7,$C155+$E155-2&lt;J$7),0,($D155-SUM($F155:I155)-SUM($F94:I94))*SAP_Leadsheet!$E$53)</f>
        <v>0</v>
      </c>
      <c r="K94" s="289">
        <f>IF(OR($C155&gt;K$7,$C155+$E155-2&lt;K$7),0,($D155-SUM($F155:J155)-SUM($F94:J94))*SAP_Leadsheet!$E$53)</f>
        <v>0</v>
      </c>
      <c r="L94" s="289">
        <f>IF(OR($C155&gt;L$7,$C155+$E155-2&lt;L$7),0,($D155-SUM($F155:K155)-SUM($F94:K94))*SAP_Leadsheet!$E$53)</f>
        <v>0</v>
      </c>
      <c r="M94" s="289">
        <f>IF(OR($C155&gt;M$7,$C155+$E155-2&lt;M$7),0,($D155-SUM($F155:L155)-SUM($F94:L94))*SAP_Leadsheet!$E$53)</f>
        <v>0</v>
      </c>
      <c r="N94" s="289">
        <f>IF(OR($C155&gt;N$7,$C155+$E155-2&lt;N$7),0,($D155-SUM($F155:M155)-SUM($F94:M94))*SAP_Leadsheet!$E$53)</f>
        <v>0</v>
      </c>
      <c r="O94" s="289">
        <f>IF(OR($C155&gt;O$7,$C155+$E155-2&lt;O$7),0,($D155-SUM($F155:N155)-SUM($F94:N94))*SAP_Leadsheet!$E$53)</f>
        <v>0</v>
      </c>
      <c r="P94" s="289">
        <f>IF(OR($C155&gt;P$7,$C155+$E155-2&lt;P$7),0,($D155-SUM($F155:O155)-SUM($F94:O94))*SAP_Leadsheet!$E$53)</f>
        <v>0</v>
      </c>
      <c r="Q94" s="289">
        <f>IF(OR($C155&gt;Q$7,$C155+$E155-2&lt;Q$7),0,($D155-SUM($F155:P155)-SUM($F94:P94))*SAP_Leadsheet!$E$53)</f>
        <v>0</v>
      </c>
      <c r="R94" s="289">
        <f>IF(OR($C155&gt;R$7,$C155+$E155-2&lt;R$7),0,($D155-SUM($F155:Q155)-SUM($F94:Q94))*SAP_Leadsheet!$E$53)</f>
        <v>0</v>
      </c>
      <c r="S94" s="289">
        <f>IF(OR($C155&gt;S$7,$C155+$E155-2&lt;S$7),0,($D155-SUM($F155:R155)-SUM($F94:R94))*SAP_Leadsheet!$E$53)</f>
        <v>0</v>
      </c>
      <c r="T94" s="289">
        <f>IF(OR($C155&gt;T$7,$C155+$E155-2&lt;T$7),0,($D155-SUM($F155:S155)-SUM($F94:S94))*SAP_Leadsheet!$E$53)</f>
        <v>0</v>
      </c>
      <c r="U94" s="289">
        <f>IF(OR($C155&gt;U$7,$C155+$E155-2&lt;U$7),0,($D155-SUM($F155:T155)-SUM($F94:T94))*SAP_Leadsheet!$E$53)</f>
        <v>0</v>
      </c>
      <c r="V94" s="289">
        <f>IF(OR($C155&gt;V$7,$C155+$E155-2&lt;V$7),0,($D155-SUM($F155:U155)-SUM($F94:U94))*SAP_Leadsheet!$E$53)</f>
        <v>0</v>
      </c>
      <c r="W94" s="289">
        <f>IF(OR($C155&gt;W$7,$C155+$E155-2&lt;W$7),0,($D155-SUM($F155:V155)-SUM($F94:V94))*SAP_Leadsheet!$E$53)</f>
        <v>0</v>
      </c>
      <c r="X94" s="289">
        <f>IF(OR($C155&gt;X$7,$C155+$E155-2&lt;X$7),0,($D155-SUM($F155:W155)-SUM($F94:W94))*SAP_Leadsheet!$E$53)</f>
        <v>0</v>
      </c>
      <c r="Y94" s="289">
        <f>IF(OR($C155&gt;Y$7,$C155+$E155-2&lt;Y$7),0,($D155-SUM($F155:X155)-SUM($F94:X94))*SAP_Leadsheet!$E$53)</f>
        <v>0</v>
      </c>
      <c r="Z94" s="289">
        <f>IF(OR($C155&gt;Z$7,$C155+$E155-2&lt;Z$7),0,($D155-SUM($F155:Y155)-SUM($F94:Y94))*SAP_Leadsheet!$E$53)</f>
        <v>0</v>
      </c>
      <c r="AA94" s="289">
        <f>IF(OR($C155&gt;AA$7,$C155+$E155-2&lt;AA$7),0,($D155-SUM($F155:Z155)-SUM($F94:Z94))*SAP_Leadsheet!$E$53)</f>
        <v>0</v>
      </c>
      <c r="AB94" s="289">
        <f>IF(OR($C155&gt;AB$7,$C155+$E155-2&lt;AB$7),0,($D155-SUM($F155:AA155)-SUM($F94:AA94))*SAP_Leadsheet!$E$53)</f>
        <v>0</v>
      </c>
      <c r="AC94" s="289">
        <f>IF(OR($C155&gt;AC$7,$C155+$E155-2&lt;AC$7),0,($D155-SUM($F155:AB155)-SUM($F94:AB94))*SAP_Leadsheet!$E$53)</f>
        <v>0</v>
      </c>
      <c r="AD94" s="289">
        <f>IF(OR($C155&gt;AD$7,$C155+$E155-2&lt;AD$7),0,($D155-SUM($F155:AC155)-SUM($F94:AC94))*SAP_Leadsheet!$E$53)</f>
        <v>0</v>
      </c>
      <c r="AE94" s="289">
        <f>IF(OR($C155&gt;AE$7,$C155+$E155-2&lt;AE$7),0,($D155-SUM($F155:AD155)-SUM($F94:AD94))*SAP_Leadsheet!$E$53)</f>
        <v>0</v>
      </c>
      <c r="AF94" s="289">
        <f>IF(OR($C155&gt;AF$7,$C155+$E155-2&lt;AF$7),0,($D155-SUM($F155:AE155)-SUM($F94:AE94))*SAP_Leadsheet!$E$53)</f>
        <v>0</v>
      </c>
      <c r="AG94" s="289">
        <f>IF(OR($C155&gt;AG$7,$C155+$E155-2&lt;AG$7),0,($D155-SUM($F155:AF155)-SUM($F94:AF94))*SAP_Leadsheet!$E$53)</f>
        <v>0</v>
      </c>
      <c r="AH94" s="289">
        <f>IF(OR($C155&gt;AH$7,$C155+$E155-2&lt;AH$7),0,($D155-SUM($F155:AG155)-SUM($F94:AG94))*SAP_Leadsheet!$E$53)</f>
        <v>0</v>
      </c>
      <c r="AI94" s="289">
        <f>IF(OR($C155&gt;AI$7,$C155+$E155-2&lt;AI$7),0,($D155-SUM($F155:AH155)-SUM($F94:AH94))*SAP_Leadsheet!$E$53)</f>
        <v>0</v>
      </c>
      <c r="AJ94" s="289">
        <f>IF(OR($C155&gt;AJ$7,$C155+$E155-2&lt;AJ$7),0,($D155-SUM($F155:AI155)-SUM($F94:AI94))*SAP_Leadsheet!$E$53)</f>
        <v>0</v>
      </c>
      <c r="AK94" s="289">
        <f>IF(OR($C155&gt;AK$7,$C155+$E155-2&lt;AK$7),0,($D155-SUM($F155:AJ155)-SUM($F94:AJ94))*SAP_Leadsheet!$E$53)</f>
        <v>0</v>
      </c>
      <c r="AL94" s="289">
        <f>IF(OR($C155&gt;AL$7,$C155+$E155-2&lt;AL$7),0,($D155-SUM($F155:AK155)-SUM($F94:AK94))*SAP_Leadsheet!$E$53)</f>
        <v>0</v>
      </c>
      <c r="AM94" s="289">
        <f>IF(OR($C155&gt;AM$7,$C155+$E155-2&lt;AM$7),0,($D155-SUM($F155:AL155)-SUM($F94:AL94))*SAP_Leadsheet!$E$53)</f>
        <v>0</v>
      </c>
      <c r="AN94" s="289">
        <f>IF(OR($C155&gt;AN$7,$C155+$E155-2&lt;AN$7),0,($D155-SUM($F155:AM155)-SUM($F94:AM94))*SAP_Leadsheet!$E$53)</f>
        <v>0</v>
      </c>
      <c r="AO94" s="289">
        <f>IF(OR($C155&gt;AO$7,$C155+$E155-2&lt;AO$7),0,($D155-SUM($F155:AN155)-SUM($F94:AN94))*SAP_Leadsheet!$E$53)</f>
        <v>0</v>
      </c>
      <c r="AP94" s="289">
        <f>IF(OR($C155&gt;AP$7,$C155+$E155-2&lt;AP$7),0,($D155-SUM($F155:AO155)-SUM($F94:AO94))*SAP_Leadsheet!$E$53)</f>
        <v>0</v>
      </c>
      <c r="AQ94" s="289">
        <f>IF(OR($C155&gt;AQ$7,$C155+$E155-2&lt;AQ$7),0,($D155-SUM($F155:AP155)-SUM($F94:AP94))*SAP_Leadsheet!$E$53)</f>
        <v>0</v>
      </c>
      <c r="AR94" s="289">
        <f>IF(OR($C155&gt;AR$7,$C155+$E155-2&lt;AR$7),0,($D155-SUM($F155:AQ155)-SUM($F94:AQ94))*SAP_Leadsheet!$E$53)</f>
        <v>0</v>
      </c>
      <c r="AS94" s="289">
        <f>IF(OR($C155&gt;AS$7,$C155+$E155-2&lt;AS$7),0,($D155-SUM($F155:AR155)-SUM($F94:AR94))*SAP_Leadsheet!$E$53)</f>
        <v>0</v>
      </c>
      <c r="AT94" s="289">
        <f>IF(OR($C155&gt;AT$7,$C155+$E155-2&lt;AT$7),0,($D155-SUM($F155:AS155)-SUM($F94:AS94))*SAP_Leadsheet!$E$53)</f>
        <v>0</v>
      </c>
      <c r="AU94" s="289">
        <f>IF(OR($C155&gt;AU$7,$C155+$E155-2&lt;AU$7),0,($D155-SUM($F155:AT155)-SUM($F94:AT94))*SAP_Leadsheet!$E$53)</f>
        <v>0</v>
      </c>
      <c r="AV94" s="289">
        <f>IF(OR($C155&gt;AV$7,$C155+$E155-2&lt;AV$7),0,($D155-SUM($F155:AU155)-SUM($F94:AU94))*SAP_Leadsheet!$E$53)</f>
        <v>0</v>
      </c>
      <c r="AW94" s="289">
        <f>IF(OR($C155&gt;AW$7,$C155+$E155-2&lt;AW$7),0,($D155-SUM($F155:AV155)-SUM($F94:AV94))*SAP_Leadsheet!$E$53)</f>
        <v>0</v>
      </c>
      <c r="AX94" s="289">
        <f>IF(OR($C155&gt;AX$7,$C155+$E155-2&lt;AX$7),0,($D155-SUM($F155:AW155)-SUM($F94:AW94))*SAP_Leadsheet!$E$53)</f>
        <v>0</v>
      </c>
      <c r="AY94" s="289">
        <f>IF(OR($C155&gt;AY$7,$C155+$E155-2&lt;AY$7),0,($D155-SUM($F155:AX155)-SUM($F94:AX94))*SAP_Leadsheet!$E$53)</f>
        <v>0</v>
      </c>
      <c r="AZ94" s="289">
        <f>IF(OR($C155&gt;AZ$7,$C155+$E155-2&lt;AZ$7),0,($D155-SUM($F155:AY155)-SUM($F94:AY94))*SAP_Leadsheet!$E$53)</f>
        <v>0</v>
      </c>
      <c r="BA94" s="289">
        <f>IF(OR($C155&gt;BA$7,$C155+$E155-2&lt;BA$7),0,($D155-SUM($F155:AZ155)-SUM($F94:AZ94))*SAP_Leadsheet!$E$53)</f>
        <v>0</v>
      </c>
      <c r="BB94" s="289">
        <f>IF(OR($C155&gt;BB$7,$C155+$E155-2&lt;BB$7),0,($D155-SUM($F155:BA155)-SUM($F94:BA94))*SAP_Leadsheet!$E$53)</f>
        <v>0</v>
      </c>
      <c r="BC94" s="289">
        <f>IF(OR($C155&gt;BC$7,$C155+$E155-2&lt;BC$7),0,($D155-SUM($F155:BB155)-SUM($F94:BB94))*SAP_Leadsheet!$E$53)</f>
        <v>0</v>
      </c>
      <c r="BD94" s="289">
        <f>IF(OR($C155&gt;BD$7,$C155+$E155-2&lt;BD$7),0,($D155-SUM($F155:BC155)-SUM($F94:BC94))*SAP_Leadsheet!$E$53)</f>
        <v>0</v>
      </c>
      <c r="BE94" s="289">
        <f>IF(OR($C155&gt;BE$7,$C155+$E155-2&lt;BE$7),0,($D155-SUM($F155:BD155)-SUM($F94:BD94))*SAP_Leadsheet!$E$53)</f>
        <v>0</v>
      </c>
      <c r="BF94" s="289">
        <f>IF(OR($C155&gt;BF$7,$C155+$E155-2&lt;BF$7),0,($D155-SUM($F155:BE155)-SUM($F94:BE94))*SAP_Leadsheet!$E$53)</f>
        <v>0</v>
      </c>
      <c r="BG94" s="289">
        <f>IF(OR($C155&gt;BG$7,$C155+$E155-2&lt;BG$7),0,($D155-SUM($F155:BF155)-SUM($F94:BF94))*SAP_Leadsheet!$E$53)</f>
        <v>0</v>
      </c>
      <c r="BH94" s="289">
        <f>IF(OR($C155&gt;BH$7,$C155+$E155-2&lt;BH$7),0,($D155-SUM($F155:BG155)-SUM($F94:BG94))*SAP_Leadsheet!$E$53)</f>
        <v>0</v>
      </c>
      <c r="BI94" s="289">
        <f>IF(OR($C155&gt;BI$7,$C155+$E155-2&lt;BI$7),0,($D155-SUM($F155:BH155)-SUM($F94:BH94))*SAP_Leadsheet!$E$53)</f>
        <v>0</v>
      </c>
      <c r="BJ94" s="289">
        <f>IF(OR($C155&gt;BJ$7,$C155+$E155-2&lt;BJ$7),0,($D155-SUM($F155:BI155)-SUM($F94:BI94))*SAP_Leadsheet!$E$53)</f>
        <v>0</v>
      </c>
      <c r="BK94" s="289">
        <f>IF(OR($C155&gt;BK$7,$C155+$E155-2&lt;BK$7),0,($D155-SUM($F155:BJ155)-SUM($F94:BJ94))*SAP_Leadsheet!$E$53)</f>
        <v>0</v>
      </c>
      <c r="BL94" s="289">
        <f ca="1">IF(OR($C155&gt;BL$7,$C155+$E155-2&lt;BL$7),0,($D155-SUM($F155:BK155)-SUM($F94:BK94))*SAP_Leadsheet!$E$53)</f>
        <v>0</v>
      </c>
      <c r="BM94" s="289">
        <f ca="1">IF(OR($C155&gt;BM$7,$C155+$E155-2&lt;BM$7),0,($D155-SUM($F155:BL155)-SUM($F94:BL94))*SAP_Leadsheet!$E$53)</f>
        <v>0</v>
      </c>
      <c r="BN94" s="289">
        <f>IF(OR($C155&gt;BN$7,$C155+$E155-2&lt;BN$7),0,($D155-SUM($F155:BM155)-SUM($F94:BM94))*SAP_Leadsheet!$E$53)</f>
        <v>0</v>
      </c>
      <c r="BO94" s="198"/>
      <c r="BP94" s="198"/>
      <c r="BQ94" s="198"/>
      <c r="BR94" s="198"/>
      <c r="BS94" s="198"/>
      <c r="BT94" s="198"/>
      <c r="BU94" s="198"/>
      <c r="BV94" s="198"/>
      <c r="BW94" s="198"/>
      <c r="BX94" s="198"/>
      <c r="BY94" s="198"/>
      <c r="BZ94" s="198"/>
      <c r="CA94" s="198"/>
      <c r="CB94" s="198"/>
      <c r="CC94" s="198"/>
      <c r="CD94" s="198"/>
      <c r="CE94" s="198"/>
      <c r="CF94" s="198"/>
      <c r="CG94" s="198"/>
      <c r="CH94" s="198"/>
      <c r="CI94" s="198"/>
      <c r="CJ94" s="198"/>
      <c r="CK94" s="198"/>
      <c r="CL94" s="198"/>
    </row>
    <row r="95" spans="1:90" hidden="1" outlineLevel="1" x14ac:dyDescent="0.15">
      <c r="A95" s="89"/>
      <c r="B95" s="23"/>
      <c r="C95" s="26">
        <v>59</v>
      </c>
      <c r="D95" s="300"/>
      <c r="G95" s="289">
        <f>IF(OR($C156&gt;G$7,$C156+$E156-2&lt;G$7),0,($D156-SUM($F156:F156)-SUM($F95:F95))*SAP_Leadsheet!$E$53)</f>
        <v>0</v>
      </c>
      <c r="H95" s="289">
        <f>IF(OR($C156&gt;H$7,$C156+$E156-2&lt;H$7),0,($D156-SUM($F156:G156)-SUM($F95:G95))*SAP_Leadsheet!$E$53)</f>
        <v>0</v>
      </c>
      <c r="I95" s="289">
        <f>IF(OR($C156&gt;I$7,$C156+$E156-2&lt;I$7),0,($D156-SUM($F156:H156)-SUM($F95:H95))*SAP_Leadsheet!$E$53)</f>
        <v>0</v>
      </c>
      <c r="J95" s="289">
        <f>IF(OR($C156&gt;J$7,$C156+$E156-2&lt;J$7),0,($D156-SUM($F156:I156)-SUM($F95:I95))*SAP_Leadsheet!$E$53)</f>
        <v>0</v>
      </c>
      <c r="K95" s="289">
        <f>IF(OR($C156&gt;K$7,$C156+$E156-2&lt;K$7),0,($D156-SUM($F156:J156)-SUM($F95:J95))*SAP_Leadsheet!$E$53)</f>
        <v>0</v>
      </c>
      <c r="L95" s="289">
        <f>IF(OR($C156&gt;L$7,$C156+$E156-2&lt;L$7),0,($D156-SUM($F156:K156)-SUM($F95:K95))*SAP_Leadsheet!$E$53)</f>
        <v>0</v>
      </c>
      <c r="M95" s="289">
        <f>IF(OR($C156&gt;M$7,$C156+$E156-2&lt;M$7),0,($D156-SUM($F156:L156)-SUM($F95:L95))*SAP_Leadsheet!$E$53)</f>
        <v>0</v>
      </c>
      <c r="N95" s="289">
        <f>IF(OR($C156&gt;N$7,$C156+$E156-2&lt;N$7),0,($D156-SUM($F156:M156)-SUM($F95:M95))*SAP_Leadsheet!$E$53)</f>
        <v>0</v>
      </c>
      <c r="O95" s="289">
        <f>IF(OR($C156&gt;O$7,$C156+$E156-2&lt;O$7),0,($D156-SUM($F156:N156)-SUM($F95:N95))*SAP_Leadsheet!$E$53)</f>
        <v>0</v>
      </c>
      <c r="P95" s="289">
        <f>IF(OR($C156&gt;P$7,$C156+$E156-2&lt;P$7),0,($D156-SUM($F156:O156)-SUM($F95:O95))*SAP_Leadsheet!$E$53)</f>
        <v>0</v>
      </c>
      <c r="Q95" s="289">
        <f>IF(OR($C156&gt;Q$7,$C156+$E156-2&lt;Q$7),0,($D156-SUM($F156:P156)-SUM($F95:P95))*SAP_Leadsheet!$E$53)</f>
        <v>0</v>
      </c>
      <c r="R95" s="289">
        <f>IF(OR($C156&gt;R$7,$C156+$E156-2&lt;R$7),0,($D156-SUM($F156:Q156)-SUM($F95:Q95))*SAP_Leadsheet!$E$53)</f>
        <v>0</v>
      </c>
      <c r="S95" s="289">
        <f>IF(OR($C156&gt;S$7,$C156+$E156-2&lt;S$7),0,($D156-SUM($F156:R156)-SUM($F95:R95))*SAP_Leadsheet!$E$53)</f>
        <v>0</v>
      </c>
      <c r="T95" s="289">
        <f>IF(OR($C156&gt;T$7,$C156+$E156-2&lt;T$7),0,($D156-SUM($F156:S156)-SUM($F95:S95))*SAP_Leadsheet!$E$53)</f>
        <v>0</v>
      </c>
      <c r="U95" s="289">
        <f>IF(OR($C156&gt;U$7,$C156+$E156-2&lt;U$7),0,($D156-SUM($F156:T156)-SUM($F95:T95))*SAP_Leadsheet!$E$53)</f>
        <v>0</v>
      </c>
      <c r="V95" s="289">
        <f>IF(OR($C156&gt;V$7,$C156+$E156-2&lt;V$7),0,($D156-SUM($F156:U156)-SUM($F95:U95))*SAP_Leadsheet!$E$53)</f>
        <v>0</v>
      </c>
      <c r="W95" s="289">
        <f>IF(OR($C156&gt;W$7,$C156+$E156-2&lt;W$7),0,($D156-SUM($F156:V156)-SUM($F95:V95))*SAP_Leadsheet!$E$53)</f>
        <v>0</v>
      </c>
      <c r="X95" s="289">
        <f>IF(OR($C156&gt;X$7,$C156+$E156-2&lt;X$7),0,($D156-SUM($F156:W156)-SUM($F95:W95))*SAP_Leadsheet!$E$53)</f>
        <v>0</v>
      </c>
      <c r="Y95" s="289">
        <f>IF(OR($C156&gt;Y$7,$C156+$E156-2&lt;Y$7),0,($D156-SUM($F156:X156)-SUM($F95:X95))*SAP_Leadsheet!$E$53)</f>
        <v>0</v>
      </c>
      <c r="Z95" s="289">
        <f>IF(OR($C156&gt;Z$7,$C156+$E156-2&lt;Z$7),0,($D156-SUM($F156:Y156)-SUM($F95:Y95))*SAP_Leadsheet!$E$53)</f>
        <v>0</v>
      </c>
      <c r="AA95" s="289">
        <f>IF(OR($C156&gt;AA$7,$C156+$E156-2&lt;AA$7),0,($D156-SUM($F156:Z156)-SUM($F95:Z95))*SAP_Leadsheet!$E$53)</f>
        <v>0</v>
      </c>
      <c r="AB95" s="289">
        <f>IF(OR($C156&gt;AB$7,$C156+$E156-2&lt;AB$7),0,($D156-SUM($F156:AA156)-SUM($F95:AA95))*SAP_Leadsheet!$E$53)</f>
        <v>0</v>
      </c>
      <c r="AC95" s="289">
        <f>IF(OR($C156&gt;AC$7,$C156+$E156-2&lt;AC$7),0,($D156-SUM($F156:AB156)-SUM($F95:AB95))*SAP_Leadsheet!$E$53)</f>
        <v>0</v>
      </c>
      <c r="AD95" s="289">
        <f>IF(OR($C156&gt;AD$7,$C156+$E156-2&lt;AD$7),0,($D156-SUM($F156:AC156)-SUM($F95:AC95))*SAP_Leadsheet!$E$53)</f>
        <v>0</v>
      </c>
      <c r="AE95" s="289">
        <f>IF(OR($C156&gt;AE$7,$C156+$E156-2&lt;AE$7),0,($D156-SUM($F156:AD156)-SUM($F95:AD95))*SAP_Leadsheet!$E$53)</f>
        <v>0</v>
      </c>
      <c r="AF95" s="289">
        <f>IF(OR($C156&gt;AF$7,$C156+$E156-2&lt;AF$7),0,($D156-SUM($F156:AE156)-SUM($F95:AE95))*SAP_Leadsheet!$E$53)</f>
        <v>0</v>
      </c>
      <c r="AG95" s="289">
        <f>IF(OR($C156&gt;AG$7,$C156+$E156-2&lt;AG$7),0,($D156-SUM($F156:AF156)-SUM($F95:AF95))*SAP_Leadsheet!$E$53)</f>
        <v>0</v>
      </c>
      <c r="AH95" s="289">
        <f>IF(OR($C156&gt;AH$7,$C156+$E156-2&lt;AH$7),0,($D156-SUM($F156:AG156)-SUM($F95:AG95))*SAP_Leadsheet!$E$53)</f>
        <v>0</v>
      </c>
      <c r="AI95" s="289">
        <f>IF(OR($C156&gt;AI$7,$C156+$E156-2&lt;AI$7),0,($D156-SUM($F156:AH156)-SUM($F95:AH95))*SAP_Leadsheet!$E$53)</f>
        <v>0</v>
      </c>
      <c r="AJ95" s="289">
        <f>IF(OR($C156&gt;AJ$7,$C156+$E156-2&lt;AJ$7),0,($D156-SUM($F156:AI156)-SUM($F95:AI95))*SAP_Leadsheet!$E$53)</f>
        <v>0</v>
      </c>
      <c r="AK95" s="289">
        <f>IF(OR($C156&gt;AK$7,$C156+$E156-2&lt;AK$7),0,($D156-SUM($F156:AJ156)-SUM($F95:AJ95))*SAP_Leadsheet!$E$53)</f>
        <v>0</v>
      </c>
      <c r="AL95" s="289">
        <f>IF(OR($C156&gt;AL$7,$C156+$E156-2&lt;AL$7),0,($D156-SUM($F156:AK156)-SUM($F95:AK95))*SAP_Leadsheet!$E$53)</f>
        <v>0</v>
      </c>
      <c r="AM95" s="289">
        <f>IF(OR($C156&gt;AM$7,$C156+$E156-2&lt;AM$7),0,($D156-SUM($F156:AL156)-SUM($F95:AL95))*SAP_Leadsheet!$E$53)</f>
        <v>0</v>
      </c>
      <c r="AN95" s="289">
        <f>IF(OR($C156&gt;AN$7,$C156+$E156-2&lt;AN$7),0,($D156-SUM($F156:AM156)-SUM($F95:AM95))*SAP_Leadsheet!$E$53)</f>
        <v>0</v>
      </c>
      <c r="AO95" s="289">
        <f>IF(OR($C156&gt;AO$7,$C156+$E156-2&lt;AO$7),0,($D156-SUM($F156:AN156)-SUM($F95:AN95))*SAP_Leadsheet!$E$53)</f>
        <v>0</v>
      </c>
      <c r="AP95" s="289">
        <f>IF(OR($C156&gt;AP$7,$C156+$E156-2&lt;AP$7),0,($D156-SUM($F156:AO156)-SUM($F95:AO95))*SAP_Leadsheet!$E$53)</f>
        <v>0</v>
      </c>
      <c r="AQ95" s="289">
        <f>IF(OR($C156&gt;AQ$7,$C156+$E156-2&lt;AQ$7),0,($D156-SUM($F156:AP156)-SUM($F95:AP95))*SAP_Leadsheet!$E$53)</f>
        <v>0</v>
      </c>
      <c r="AR95" s="289">
        <f>IF(OR($C156&gt;AR$7,$C156+$E156-2&lt;AR$7),0,($D156-SUM($F156:AQ156)-SUM($F95:AQ95))*SAP_Leadsheet!$E$53)</f>
        <v>0</v>
      </c>
      <c r="AS95" s="289">
        <f>IF(OR($C156&gt;AS$7,$C156+$E156-2&lt;AS$7),0,($D156-SUM($F156:AR156)-SUM($F95:AR95))*SAP_Leadsheet!$E$53)</f>
        <v>0</v>
      </c>
      <c r="AT95" s="289">
        <f>IF(OR($C156&gt;AT$7,$C156+$E156-2&lt;AT$7),0,($D156-SUM($F156:AS156)-SUM($F95:AS95))*SAP_Leadsheet!$E$53)</f>
        <v>0</v>
      </c>
      <c r="AU95" s="289">
        <f>IF(OR($C156&gt;AU$7,$C156+$E156-2&lt;AU$7),0,($D156-SUM($F156:AT156)-SUM($F95:AT95))*SAP_Leadsheet!$E$53)</f>
        <v>0</v>
      </c>
      <c r="AV95" s="289">
        <f>IF(OR($C156&gt;AV$7,$C156+$E156-2&lt;AV$7),0,($D156-SUM($F156:AU156)-SUM($F95:AU95))*SAP_Leadsheet!$E$53)</f>
        <v>0</v>
      </c>
      <c r="AW95" s="289">
        <f>IF(OR($C156&gt;AW$7,$C156+$E156-2&lt;AW$7),0,($D156-SUM($F156:AV156)-SUM($F95:AV95))*SAP_Leadsheet!$E$53)</f>
        <v>0</v>
      </c>
      <c r="AX95" s="289">
        <f>IF(OR($C156&gt;AX$7,$C156+$E156-2&lt;AX$7),0,($D156-SUM($F156:AW156)-SUM($F95:AW95))*SAP_Leadsheet!$E$53)</f>
        <v>0</v>
      </c>
      <c r="AY95" s="289">
        <f>IF(OR($C156&gt;AY$7,$C156+$E156-2&lt;AY$7),0,($D156-SUM($F156:AX156)-SUM($F95:AX95))*SAP_Leadsheet!$E$53)</f>
        <v>0</v>
      </c>
      <c r="AZ95" s="289">
        <f>IF(OR($C156&gt;AZ$7,$C156+$E156-2&lt;AZ$7),0,($D156-SUM($F156:AY156)-SUM($F95:AY95))*SAP_Leadsheet!$E$53)</f>
        <v>0</v>
      </c>
      <c r="BA95" s="289">
        <f>IF(OR($C156&gt;BA$7,$C156+$E156-2&lt;BA$7),0,($D156-SUM($F156:AZ156)-SUM($F95:AZ95))*SAP_Leadsheet!$E$53)</f>
        <v>0</v>
      </c>
      <c r="BB95" s="289">
        <f>IF(OR($C156&gt;BB$7,$C156+$E156-2&lt;BB$7),0,($D156-SUM($F156:BA156)-SUM($F95:BA95))*SAP_Leadsheet!$E$53)</f>
        <v>0</v>
      </c>
      <c r="BC95" s="289">
        <f>IF(OR($C156&gt;BC$7,$C156+$E156-2&lt;BC$7),0,($D156-SUM($F156:BB156)-SUM($F95:BB95))*SAP_Leadsheet!$E$53)</f>
        <v>0</v>
      </c>
      <c r="BD95" s="289">
        <f>IF(OR($C156&gt;BD$7,$C156+$E156-2&lt;BD$7),0,($D156-SUM($F156:BC156)-SUM($F95:BC95))*SAP_Leadsheet!$E$53)</f>
        <v>0</v>
      </c>
      <c r="BE95" s="289">
        <f>IF(OR($C156&gt;BE$7,$C156+$E156-2&lt;BE$7),0,($D156-SUM($F156:BD156)-SUM($F95:BD95))*SAP_Leadsheet!$E$53)</f>
        <v>0</v>
      </c>
      <c r="BF95" s="289">
        <f>IF(OR($C156&gt;BF$7,$C156+$E156-2&lt;BF$7),0,($D156-SUM($F156:BE156)-SUM($F95:BE95))*SAP_Leadsheet!$E$53)</f>
        <v>0</v>
      </c>
      <c r="BG95" s="289">
        <f>IF(OR($C156&gt;BG$7,$C156+$E156-2&lt;BG$7),0,($D156-SUM($F156:BF156)-SUM($F95:BF95))*SAP_Leadsheet!$E$53)</f>
        <v>0</v>
      </c>
      <c r="BH95" s="289">
        <f>IF(OR($C156&gt;BH$7,$C156+$E156-2&lt;BH$7),0,($D156-SUM($F156:BG156)-SUM($F95:BG95))*SAP_Leadsheet!$E$53)</f>
        <v>0</v>
      </c>
      <c r="BI95" s="289">
        <f>IF(OR($C156&gt;BI$7,$C156+$E156-2&lt;BI$7),0,($D156-SUM($F156:BH156)-SUM($F95:BH95))*SAP_Leadsheet!$E$53)</f>
        <v>0</v>
      </c>
      <c r="BJ95" s="289">
        <f>IF(OR($C156&gt;BJ$7,$C156+$E156-2&lt;BJ$7),0,($D156-SUM($F156:BI156)-SUM($F95:BI95))*SAP_Leadsheet!$E$53)</f>
        <v>0</v>
      </c>
      <c r="BK95" s="289">
        <f>IF(OR($C156&gt;BK$7,$C156+$E156-2&lt;BK$7),0,($D156-SUM($F156:BJ156)-SUM($F95:BJ95))*SAP_Leadsheet!$E$53)</f>
        <v>0</v>
      </c>
      <c r="BL95" s="289">
        <f>IF(OR($C156&gt;BL$7,$C156+$E156-2&lt;BL$7),0,($D156-SUM($F156:BK156)-SUM($F95:BK95))*SAP_Leadsheet!$E$53)</f>
        <v>0</v>
      </c>
      <c r="BM95" s="289">
        <f ca="1">IF(OR($C156&gt;BM$7,$C156+$E156-2&lt;BM$7),0,($D156-SUM($F156:BL156)-SUM($F95:BL95))*SAP_Leadsheet!$E$53)</f>
        <v>0</v>
      </c>
      <c r="BN95" s="289">
        <f ca="1">IF(OR($C156&gt;BN$7,$C156+$E156-2&lt;BN$7),0,($D156-SUM($F156:BM156)-SUM($F95:BM95))*SAP_Leadsheet!$E$53)</f>
        <v>0</v>
      </c>
      <c r="BO95" s="198"/>
      <c r="BP95" s="198"/>
      <c r="BQ95" s="198"/>
      <c r="BR95" s="198"/>
      <c r="BS95" s="198"/>
      <c r="BT95" s="198"/>
      <c r="BU95" s="198"/>
      <c r="BV95" s="198"/>
      <c r="BW95" s="198"/>
      <c r="BX95" s="198"/>
      <c r="BY95" s="198"/>
      <c r="BZ95" s="198"/>
      <c r="CA95" s="198"/>
      <c r="CB95" s="198"/>
      <c r="CC95" s="198"/>
      <c r="CD95" s="198"/>
      <c r="CE95" s="198"/>
      <c r="CF95" s="198"/>
      <c r="CG95" s="198"/>
      <c r="CH95" s="198"/>
      <c r="CI95" s="198"/>
      <c r="CJ95" s="198"/>
      <c r="CK95" s="198"/>
      <c r="CL95" s="198"/>
    </row>
    <row r="96" spans="1:90" hidden="1" outlineLevel="1" x14ac:dyDescent="0.15">
      <c r="A96" s="89"/>
      <c r="B96" s="23"/>
      <c r="C96" s="26">
        <v>60</v>
      </c>
      <c r="D96" s="300"/>
      <c r="G96" s="289">
        <f>IF(OR($C157&gt;G$7,$C157+$E157-2&lt;G$7),0,($D157-SUM($F157:F157)-SUM($F96:F96))*SAP_Leadsheet!$E$53)</f>
        <v>0</v>
      </c>
      <c r="H96" s="289">
        <f>IF(OR($C157&gt;H$7,$C157+$E157-2&lt;H$7),0,($D157-SUM($F157:G157)-SUM($F96:G96))*SAP_Leadsheet!$E$53)</f>
        <v>0</v>
      </c>
      <c r="I96" s="289">
        <f>IF(OR($C157&gt;I$7,$C157+$E157-2&lt;I$7),0,($D157-SUM($F157:H157)-SUM($F96:H96))*SAP_Leadsheet!$E$53)</f>
        <v>0</v>
      </c>
      <c r="J96" s="289">
        <f>IF(OR($C157&gt;J$7,$C157+$E157-2&lt;J$7),0,($D157-SUM($F157:I157)-SUM($F96:I96))*SAP_Leadsheet!$E$53)</f>
        <v>0</v>
      </c>
      <c r="K96" s="289">
        <f>IF(OR($C157&gt;K$7,$C157+$E157-2&lt;K$7),0,($D157-SUM($F157:J157)-SUM($F96:J96))*SAP_Leadsheet!$E$53)</f>
        <v>0</v>
      </c>
      <c r="L96" s="289">
        <f>IF(OR($C157&gt;L$7,$C157+$E157-2&lt;L$7),0,($D157-SUM($F157:K157)-SUM($F96:K96))*SAP_Leadsheet!$E$53)</f>
        <v>0</v>
      </c>
      <c r="M96" s="289">
        <f>IF(OR($C157&gt;M$7,$C157+$E157-2&lt;M$7),0,($D157-SUM($F157:L157)-SUM($F96:L96))*SAP_Leadsheet!$E$53)</f>
        <v>0</v>
      </c>
      <c r="N96" s="289">
        <f>IF(OR($C157&gt;N$7,$C157+$E157-2&lt;N$7),0,($D157-SUM($F157:M157)-SUM($F96:M96))*SAP_Leadsheet!$E$53)</f>
        <v>0</v>
      </c>
      <c r="O96" s="289">
        <f>IF(OR($C157&gt;O$7,$C157+$E157-2&lt;O$7),0,($D157-SUM($F157:N157)-SUM($F96:N96))*SAP_Leadsheet!$E$53)</f>
        <v>0</v>
      </c>
      <c r="P96" s="289">
        <f>IF(OR($C157&gt;P$7,$C157+$E157-2&lt;P$7),0,($D157-SUM($F157:O157)-SUM($F96:O96))*SAP_Leadsheet!$E$53)</f>
        <v>0</v>
      </c>
      <c r="Q96" s="289">
        <f>IF(OR($C157&gt;Q$7,$C157+$E157-2&lt;Q$7),0,($D157-SUM($F157:P157)-SUM($F96:P96))*SAP_Leadsheet!$E$53)</f>
        <v>0</v>
      </c>
      <c r="R96" s="289">
        <f>IF(OR($C157&gt;R$7,$C157+$E157-2&lt;R$7),0,($D157-SUM($F157:Q157)-SUM($F96:Q96))*SAP_Leadsheet!$E$53)</f>
        <v>0</v>
      </c>
      <c r="S96" s="289">
        <f>IF(OR($C157&gt;S$7,$C157+$E157-2&lt;S$7),0,($D157-SUM($F157:R157)-SUM($F96:R96))*SAP_Leadsheet!$E$53)</f>
        <v>0</v>
      </c>
      <c r="T96" s="289">
        <f>IF(OR($C157&gt;T$7,$C157+$E157-2&lt;T$7),0,($D157-SUM($F157:S157)-SUM($F96:S96))*SAP_Leadsheet!$E$53)</f>
        <v>0</v>
      </c>
      <c r="U96" s="289">
        <f>IF(OR($C157&gt;U$7,$C157+$E157-2&lt;U$7),0,($D157-SUM($F157:T157)-SUM($F96:T96))*SAP_Leadsheet!$E$53)</f>
        <v>0</v>
      </c>
      <c r="V96" s="289">
        <f>IF(OR($C157&gt;V$7,$C157+$E157-2&lt;V$7),0,($D157-SUM($F157:U157)-SUM($F96:U96))*SAP_Leadsheet!$E$53)</f>
        <v>0</v>
      </c>
      <c r="W96" s="289">
        <f>IF(OR($C157&gt;W$7,$C157+$E157-2&lt;W$7),0,($D157-SUM($F157:V157)-SUM($F96:V96))*SAP_Leadsheet!$E$53)</f>
        <v>0</v>
      </c>
      <c r="X96" s="289">
        <f>IF(OR($C157&gt;X$7,$C157+$E157-2&lt;X$7),0,($D157-SUM($F157:W157)-SUM($F96:W96))*SAP_Leadsheet!$E$53)</f>
        <v>0</v>
      </c>
      <c r="Y96" s="289">
        <f>IF(OR($C157&gt;Y$7,$C157+$E157-2&lt;Y$7),0,($D157-SUM($F157:X157)-SUM($F96:X96))*SAP_Leadsheet!$E$53)</f>
        <v>0</v>
      </c>
      <c r="Z96" s="289">
        <f>IF(OR($C157&gt;Z$7,$C157+$E157-2&lt;Z$7),0,($D157-SUM($F157:Y157)-SUM($F96:Y96))*SAP_Leadsheet!$E$53)</f>
        <v>0</v>
      </c>
      <c r="AA96" s="289">
        <f>IF(OR($C157&gt;AA$7,$C157+$E157-2&lt;AA$7),0,($D157-SUM($F157:Z157)-SUM($F96:Z96))*SAP_Leadsheet!$E$53)</f>
        <v>0</v>
      </c>
      <c r="AB96" s="289">
        <f>IF(OR($C157&gt;AB$7,$C157+$E157-2&lt;AB$7),0,($D157-SUM($F157:AA157)-SUM($F96:AA96))*SAP_Leadsheet!$E$53)</f>
        <v>0</v>
      </c>
      <c r="AC96" s="289">
        <f>IF(OR($C157&gt;AC$7,$C157+$E157-2&lt;AC$7),0,($D157-SUM($F157:AB157)-SUM($F96:AB96))*SAP_Leadsheet!$E$53)</f>
        <v>0</v>
      </c>
      <c r="AD96" s="289">
        <f>IF(OR($C157&gt;AD$7,$C157+$E157-2&lt;AD$7),0,($D157-SUM($F157:AC157)-SUM($F96:AC96))*SAP_Leadsheet!$E$53)</f>
        <v>0</v>
      </c>
      <c r="AE96" s="289">
        <f>IF(OR($C157&gt;AE$7,$C157+$E157-2&lt;AE$7),0,($D157-SUM($F157:AD157)-SUM($F96:AD96))*SAP_Leadsheet!$E$53)</f>
        <v>0</v>
      </c>
      <c r="AF96" s="289">
        <f>IF(OR($C157&gt;AF$7,$C157+$E157-2&lt;AF$7),0,($D157-SUM($F157:AE157)-SUM($F96:AE96))*SAP_Leadsheet!$E$53)</f>
        <v>0</v>
      </c>
      <c r="AG96" s="289">
        <f>IF(OR($C157&gt;AG$7,$C157+$E157-2&lt;AG$7),0,($D157-SUM($F157:AF157)-SUM($F96:AF96))*SAP_Leadsheet!$E$53)</f>
        <v>0</v>
      </c>
      <c r="AH96" s="289">
        <f>IF(OR($C157&gt;AH$7,$C157+$E157-2&lt;AH$7),0,($D157-SUM($F157:AG157)-SUM($F96:AG96))*SAP_Leadsheet!$E$53)</f>
        <v>0</v>
      </c>
      <c r="AI96" s="289">
        <f>IF(OR($C157&gt;AI$7,$C157+$E157-2&lt;AI$7),0,($D157-SUM($F157:AH157)-SUM($F96:AH96))*SAP_Leadsheet!$E$53)</f>
        <v>0</v>
      </c>
      <c r="AJ96" s="289">
        <f>IF(OR($C157&gt;AJ$7,$C157+$E157-2&lt;AJ$7),0,($D157-SUM($F157:AI157)-SUM($F96:AI96))*SAP_Leadsheet!$E$53)</f>
        <v>0</v>
      </c>
      <c r="AK96" s="289">
        <f>IF(OR($C157&gt;AK$7,$C157+$E157-2&lt;AK$7),0,($D157-SUM($F157:AJ157)-SUM($F96:AJ96))*SAP_Leadsheet!$E$53)</f>
        <v>0</v>
      </c>
      <c r="AL96" s="289">
        <f>IF(OR($C157&gt;AL$7,$C157+$E157-2&lt;AL$7),0,($D157-SUM($F157:AK157)-SUM($F96:AK96))*SAP_Leadsheet!$E$53)</f>
        <v>0</v>
      </c>
      <c r="AM96" s="289">
        <f>IF(OR($C157&gt;AM$7,$C157+$E157-2&lt;AM$7),0,($D157-SUM($F157:AL157)-SUM($F96:AL96))*SAP_Leadsheet!$E$53)</f>
        <v>0</v>
      </c>
      <c r="AN96" s="289">
        <f>IF(OR($C157&gt;AN$7,$C157+$E157-2&lt;AN$7),0,($D157-SUM($F157:AM157)-SUM($F96:AM96))*SAP_Leadsheet!$E$53)</f>
        <v>0</v>
      </c>
      <c r="AO96" s="289">
        <f>IF(OR($C157&gt;AO$7,$C157+$E157-2&lt;AO$7),0,($D157-SUM($F157:AN157)-SUM($F96:AN96))*SAP_Leadsheet!$E$53)</f>
        <v>0</v>
      </c>
      <c r="AP96" s="289">
        <f>IF(OR($C157&gt;AP$7,$C157+$E157-2&lt;AP$7),0,($D157-SUM($F157:AO157)-SUM($F96:AO96))*SAP_Leadsheet!$E$53)</f>
        <v>0</v>
      </c>
      <c r="AQ96" s="289">
        <f>IF(OR($C157&gt;AQ$7,$C157+$E157-2&lt;AQ$7),0,($D157-SUM($F157:AP157)-SUM($F96:AP96))*SAP_Leadsheet!$E$53)</f>
        <v>0</v>
      </c>
      <c r="AR96" s="289">
        <f>IF(OR($C157&gt;AR$7,$C157+$E157-2&lt;AR$7),0,($D157-SUM($F157:AQ157)-SUM($F96:AQ96))*SAP_Leadsheet!$E$53)</f>
        <v>0</v>
      </c>
      <c r="AS96" s="289">
        <f>IF(OR($C157&gt;AS$7,$C157+$E157-2&lt;AS$7),0,($D157-SUM($F157:AR157)-SUM($F96:AR96))*SAP_Leadsheet!$E$53)</f>
        <v>0</v>
      </c>
      <c r="AT96" s="289">
        <f>IF(OR($C157&gt;AT$7,$C157+$E157-2&lt;AT$7),0,($D157-SUM($F157:AS157)-SUM($F96:AS96))*SAP_Leadsheet!$E$53)</f>
        <v>0</v>
      </c>
      <c r="AU96" s="289">
        <f>IF(OR($C157&gt;AU$7,$C157+$E157-2&lt;AU$7),0,($D157-SUM($F157:AT157)-SUM($F96:AT96))*SAP_Leadsheet!$E$53)</f>
        <v>0</v>
      </c>
      <c r="AV96" s="289">
        <f>IF(OR($C157&gt;AV$7,$C157+$E157-2&lt;AV$7),0,($D157-SUM($F157:AU157)-SUM($F96:AU96))*SAP_Leadsheet!$E$53)</f>
        <v>0</v>
      </c>
      <c r="AW96" s="289">
        <f>IF(OR($C157&gt;AW$7,$C157+$E157-2&lt;AW$7),0,($D157-SUM($F157:AV157)-SUM($F96:AV96))*SAP_Leadsheet!$E$53)</f>
        <v>0</v>
      </c>
      <c r="AX96" s="289">
        <f>IF(OR($C157&gt;AX$7,$C157+$E157-2&lt;AX$7),0,($D157-SUM($F157:AW157)-SUM($F96:AW96))*SAP_Leadsheet!$E$53)</f>
        <v>0</v>
      </c>
      <c r="AY96" s="289">
        <f>IF(OR($C157&gt;AY$7,$C157+$E157-2&lt;AY$7),0,($D157-SUM($F157:AX157)-SUM($F96:AX96))*SAP_Leadsheet!$E$53)</f>
        <v>0</v>
      </c>
      <c r="AZ96" s="289">
        <f>IF(OR($C157&gt;AZ$7,$C157+$E157-2&lt;AZ$7),0,($D157-SUM($F157:AY157)-SUM($F96:AY96))*SAP_Leadsheet!$E$53)</f>
        <v>0</v>
      </c>
      <c r="BA96" s="289">
        <f>IF(OR($C157&gt;BA$7,$C157+$E157-2&lt;BA$7),0,($D157-SUM($F157:AZ157)-SUM($F96:AZ96))*SAP_Leadsheet!$E$53)</f>
        <v>0</v>
      </c>
      <c r="BB96" s="289">
        <f>IF(OR($C157&gt;BB$7,$C157+$E157-2&lt;BB$7),0,($D157-SUM($F157:BA157)-SUM($F96:BA96))*SAP_Leadsheet!$E$53)</f>
        <v>0</v>
      </c>
      <c r="BC96" s="289">
        <f>IF(OR($C157&gt;BC$7,$C157+$E157-2&lt;BC$7),0,($D157-SUM($F157:BB157)-SUM($F96:BB96))*SAP_Leadsheet!$E$53)</f>
        <v>0</v>
      </c>
      <c r="BD96" s="289">
        <f>IF(OR($C157&gt;BD$7,$C157+$E157-2&lt;BD$7),0,($D157-SUM($F157:BC157)-SUM($F96:BC96))*SAP_Leadsheet!$E$53)</f>
        <v>0</v>
      </c>
      <c r="BE96" s="289">
        <f>IF(OR($C157&gt;BE$7,$C157+$E157-2&lt;BE$7),0,($D157-SUM($F157:BD157)-SUM($F96:BD96))*SAP_Leadsheet!$E$53)</f>
        <v>0</v>
      </c>
      <c r="BF96" s="289">
        <f>IF(OR($C157&gt;BF$7,$C157+$E157-2&lt;BF$7),0,($D157-SUM($F157:BE157)-SUM($F96:BE96))*SAP_Leadsheet!$E$53)</f>
        <v>0</v>
      </c>
      <c r="BG96" s="289">
        <f>IF(OR($C157&gt;BG$7,$C157+$E157-2&lt;BG$7),0,($D157-SUM($F157:BF157)-SUM($F96:BF96))*SAP_Leadsheet!$E$53)</f>
        <v>0</v>
      </c>
      <c r="BH96" s="289">
        <f>IF(OR($C157&gt;BH$7,$C157+$E157-2&lt;BH$7),0,($D157-SUM($F157:BG157)-SUM($F96:BG96))*SAP_Leadsheet!$E$53)</f>
        <v>0</v>
      </c>
      <c r="BI96" s="289">
        <f>IF(OR($C157&gt;BI$7,$C157+$E157-2&lt;BI$7),0,($D157-SUM($F157:BH157)-SUM($F96:BH96))*SAP_Leadsheet!$E$53)</f>
        <v>0</v>
      </c>
      <c r="BJ96" s="289">
        <f>IF(OR($C157&gt;BJ$7,$C157+$E157-2&lt;BJ$7),0,($D157-SUM($F157:BI157)-SUM($F96:BI96))*SAP_Leadsheet!$E$53)</f>
        <v>0</v>
      </c>
      <c r="BK96" s="289">
        <f>IF(OR($C157&gt;BK$7,$C157+$E157-2&lt;BK$7),0,($D157-SUM($F157:BJ157)-SUM($F96:BJ96))*SAP_Leadsheet!$E$53)</f>
        <v>0</v>
      </c>
      <c r="BL96" s="289">
        <f>IF(OR($C157&gt;BL$7,$C157+$E157-2&lt;BL$7),0,($D157-SUM($F157:BK157)-SUM($F96:BK96))*SAP_Leadsheet!$E$53)</f>
        <v>0</v>
      </c>
      <c r="BM96" s="289">
        <f>IF(OR($C157&gt;BM$7,$C157+$E157-2&lt;BM$7),0,($D157-SUM($F157:BL157)-SUM($F96:BL96))*SAP_Leadsheet!$E$53)</f>
        <v>0</v>
      </c>
      <c r="BN96" s="289">
        <f ca="1">IF(OR($C157&gt;BN$7,$C157+$E157-2&lt;BN$7),0,($D157-SUM($F157:BM157)-SUM($F96:BM96))*SAP_Leadsheet!$E$53)</f>
        <v>0</v>
      </c>
      <c r="BO96" s="198"/>
      <c r="BP96" s="198"/>
      <c r="BQ96" s="198"/>
      <c r="BR96" s="198"/>
      <c r="BS96" s="198"/>
      <c r="BT96" s="198"/>
      <c r="BU96" s="198"/>
      <c r="BV96" s="198"/>
      <c r="BW96" s="198"/>
      <c r="BX96" s="198"/>
      <c r="BY96" s="198"/>
      <c r="BZ96" s="198"/>
      <c r="CA96" s="198"/>
      <c r="CB96" s="198"/>
      <c r="CC96" s="198"/>
      <c r="CD96" s="198"/>
      <c r="CE96" s="198"/>
      <c r="CF96" s="198"/>
      <c r="CG96" s="198"/>
      <c r="CH96" s="198"/>
      <c r="CI96" s="198"/>
      <c r="CJ96" s="198"/>
      <c r="CK96" s="198"/>
      <c r="CL96" s="198"/>
    </row>
    <row r="97" spans="1:90" collapsed="1" x14ac:dyDescent="0.15">
      <c r="A97" s="89"/>
      <c r="B97" s="23"/>
      <c r="D97" s="298" t="s">
        <v>370</v>
      </c>
      <c r="G97" s="301">
        <f ca="1">-SUM(G98:G157)</f>
        <v>-5.8480667448770614E-4</v>
      </c>
      <c r="H97" s="301">
        <f t="shared" ref="H97:BN97" ca="1" si="14">-SUM(H98:H157)</f>
        <v>-1.1595224271708352E-3</v>
      </c>
      <c r="I97" s="301">
        <f t="shared" ca="1" si="14"/>
        <v>-1.7241472580493871E-3</v>
      </c>
      <c r="J97" s="301">
        <f t="shared" ca="1" si="14"/>
        <v>-1.6938744926356555E-3</v>
      </c>
      <c r="K97" s="301">
        <f t="shared" ca="1" si="14"/>
        <v>-1.6636017272219244E-3</v>
      </c>
      <c r="L97" s="301">
        <f t="shared" ca="1" si="14"/>
        <v>-1.6333289618081933E-3</v>
      </c>
      <c r="M97" s="301">
        <f t="shared" ca="1" si="14"/>
        <v>-1.6030561963944615E-3</v>
      </c>
      <c r="N97" s="301">
        <f t="shared" ca="1" si="14"/>
        <v>-1.5727834309807306E-3</v>
      </c>
      <c r="O97" s="301">
        <f t="shared" ca="1" si="14"/>
        <v>-1.5425106655669991E-3</v>
      </c>
      <c r="P97" s="301">
        <f t="shared" ca="1" si="14"/>
        <v>-1.5122379001532677E-3</v>
      </c>
      <c r="Q97" s="301">
        <f t="shared" ca="1" si="14"/>
        <v>-1.4819651347395366E-3</v>
      </c>
      <c r="R97" s="301">
        <f t="shared" ca="1" si="14"/>
        <v>-1.4516923693258053E-3</v>
      </c>
      <c r="S97" s="301">
        <f t="shared" ca="1" si="14"/>
        <v>-1.4252184449935201E-3</v>
      </c>
      <c r="T97" s="301">
        <f t="shared" ca="1" si="14"/>
        <v>-1.4025433617426814E-3</v>
      </c>
      <c r="U97" s="301">
        <f t="shared" ca="1" si="14"/>
        <v>-1.3836671195732887E-3</v>
      </c>
      <c r="V97" s="301">
        <f t="shared" ca="1" si="14"/>
        <v>-1.3647908774038959E-3</v>
      </c>
      <c r="W97" s="301">
        <f t="shared" ca="1" si="14"/>
        <v>-1.3459146352345034E-3</v>
      </c>
      <c r="X97" s="301">
        <f t="shared" ca="1" si="14"/>
        <v>-1.3270383930651108E-3</v>
      </c>
      <c r="Y97" s="301">
        <f t="shared" ca="1" si="14"/>
        <v>-1.3081621508957183E-3</v>
      </c>
      <c r="Z97" s="301">
        <f t="shared" ca="1" si="14"/>
        <v>-1.2892859087263258E-3</v>
      </c>
      <c r="AA97" s="301">
        <f t="shared" ca="1" si="14"/>
        <v>-1.270409666556933E-3</v>
      </c>
      <c r="AB97" s="301">
        <f t="shared" ca="1" si="14"/>
        <v>-1.2515334243875405E-3</v>
      </c>
      <c r="AC97" s="301">
        <f t="shared" ca="1" si="14"/>
        <v>-1.232657182218148E-3</v>
      </c>
      <c r="AD97" s="301">
        <f t="shared" ca="1" si="14"/>
        <v>-1.2137809400487554E-3</v>
      </c>
      <c r="AE97" s="301">
        <f t="shared" ca="1" si="14"/>
        <v>-1.1961972614015204E-3</v>
      </c>
      <c r="AF97" s="301">
        <f t="shared" ca="1" si="14"/>
        <v>-1.1799061462764435E-3</v>
      </c>
      <c r="AG97" s="301">
        <f t="shared" ca="1" si="14"/>
        <v>-1.1649075946735237E-3</v>
      </c>
      <c r="AH97" s="301">
        <f t="shared" ca="1" si="14"/>
        <v>-1.1499090430706043E-3</v>
      </c>
      <c r="AI97" s="301">
        <f t="shared" ca="1" si="14"/>
        <v>-1.1349104914676847E-3</v>
      </c>
      <c r="AJ97" s="301">
        <f t="shared" ca="1" si="14"/>
        <v>-1.1199119398647654E-3</v>
      </c>
      <c r="AK97" s="301">
        <f t="shared" ca="1" si="14"/>
        <v>-1.104913388261846E-3</v>
      </c>
      <c r="AL97" s="301">
        <f t="shared" ca="1" si="14"/>
        <v>-1.0899148366589266E-3</v>
      </c>
      <c r="AM97" s="301">
        <f t="shared" ca="1" si="14"/>
        <v>-1.0749162850560068E-3</v>
      </c>
      <c r="AN97" s="301">
        <f t="shared" ca="1" si="14"/>
        <v>-1.0599177334530874E-3</v>
      </c>
      <c r="AO97" s="301">
        <f t="shared" ca="1" si="14"/>
        <v>-1.0449191818501678E-3</v>
      </c>
      <c r="AP97" s="301">
        <f t="shared" ca="1" si="14"/>
        <v>-1.0299206302472484E-3</v>
      </c>
      <c r="AQ97" s="301">
        <f t="shared" ca="1" si="14"/>
        <v>-1.0160064725183435E-3</v>
      </c>
      <c r="AR97" s="301">
        <f t="shared" ca="1" si="14"/>
        <v>-1.0031767086634532E-3</v>
      </c>
      <c r="AS97" s="301">
        <f t="shared" ca="1" si="14"/>
        <v>-9.9143133868257729E-4</v>
      </c>
      <c r="AT97" s="301">
        <f t="shared" ca="1" si="14"/>
        <v>-9.7968596870170164E-4</v>
      </c>
      <c r="AU97" s="301">
        <f t="shared" ca="1" si="14"/>
        <v>-9.6794059872082577E-4</v>
      </c>
      <c r="AV97" s="301">
        <f t="shared" ca="1" si="14"/>
        <v>-9.5619522873995012E-4</v>
      </c>
      <c r="AW97" s="301">
        <f t="shared" ca="1" si="14"/>
        <v>-9.4444985875907425E-4</v>
      </c>
      <c r="AX97" s="301">
        <f t="shared" ca="1" si="14"/>
        <v>-9.3270448877819838E-4</v>
      </c>
      <c r="AY97" s="301">
        <f t="shared" ca="1" si="14"/>
        <v>-9.2095911879732273E-4</v>
      </c>
      <c r="AZ97" s="301">
        <f t="shared" ca="1" si="14"/>
        <v>-9.0921374881644697E-4</v>
      </c>
      <c r="BA97" s="301">
        <f t="shared" ca="1" si="14"/>
        <v>-8.9746837883557121E-4</v>
      </c>
      <c r="BB97" s="301">
        <f t="shared" ca="1" si="14"/>
        <v>-8.8572300885469545E-4</v>
      </c>
      <c r="BC97" s="301">
        <f t="shared" ca="1" si="14"/>
        <v>-8.7485740686517712E-4</v>
      </c>
      <c r="BD97" s="301">
        <f t="shared" ca="1" si="14"/>
        <v>-8.6487157286701567E-4</v>
      </c>
      <c r="BE97" s="301">
        <f t="shared" ca="1" si="14"/>
        <v>-8.5576550686021166E-4</v>
      </c>
      <c r="BF97" s="301">
        <f t="shared" ca="1" si="14"/>
        <v>-8.4665944085340753E-4</v>
      </c>
      <c r="BG97" s="301">
        <f t="shared" ca="1" si="14"/>
        <v>-8.3755337484660362E-4</v>
      </c>
      <c r="BH97" s="301">
        <f t="shared" ca="1" si="14"/>
        <v>-8.284473088397995E-4</v>
      </c>
      <c r="BI97" s="301">
        <f t="shared" ca="1" si="14"/>
        <v>-8.1934124283299537E-4</v>
      </c>
      <c r="BJ97" s="301">
        <f t="shared" ca="1" si="14"/>
        <v>-8.1023517682619135E-4</v>
      </c>
      <c r="BK97" s="301">
        <f t="shared" ca="1" si="14"/>
        <v>-8.0112911081938712E-4</v>
      </c>
      <c r="BL97" s="301">
        <f t="shared" ca="1" si="14"/>
        <v>-7.9202304481258332E-4</v>
      </c>
      <c r="BM97" s="301">
        <f t="shared" ca="1" si="14"/>
        <v>-5.2498000787278736E-4</v>
      </c>
      <c r="BN97" s="301">
        <f t="shared" ca="1" si="14"/>
        <v>-2.6097232626859314E-4</v>
      </c>
      <c r="BO97" s="198"/>
      <c r="BP97" s="198"/>
      <c r="BQ97" s="198"/>
      <c r="BR97" s="198"/>
      <c r="BS97" s="198"/>
      <c r="BT97" s="198"/>
      <c r="BU97" s="198"/>
      <c r="BV97" s="198"/>
      <c r="BW97" s="198"/>
      <c r="BX97" s="198"/>
      <c r="BY97" s="198"/>
      <c r="BZ97" s="198"/>
      <c r="CA97" s="198"/>
      <c r="CB97" s="198"/>
      <c r="CC97" s="198"/>
      <c r="CD97" s="198"/>
      <c r="CE97" s="198"/>
      <c r="CF97" s="198"/>
      <c r="CG97" s="198"/>
      <c r="CH97" s="198"/>
      <c r="CI97" s="198"/>
      <c r="CJ97" s="198"/>
      <c r="CK97" s="198"/>
      <c r="CL97" s="198"/>
    </row>
    <row r="98" spans="1:90" hidden="1" outlineLevel="1" x14ac:dyDescent="0.15">
      <c r="A98" s="89"/>
      <c r="B98" s="302"/>
      <c r="C98" s="26" cm="1">
        <f t="array" ref="C98:C157">TRANSPOSE(G7:BN7)</f>
        <v>1</v>
      </c>
      <c r="D98" s="303" cm="1">
        <f t="array" aca="1" ref="D98:D157" ca="1">TRANSPOSE(G34:BN34)</f>
        <v>1.7544200234631184E-3</v>
      </c>
      <c r="E98" s="26">
        <f>SAP_Leadsheet!$E$49</f>
        <v>3</v>
      </c>
      <c r="G98" s="289">
        <f ca="1">IF(OR($C98&gt;G$7,$C98+$E98-1&lt;G$7),0,($D98-SUM($F98:F98)-SUM($F37:F37))/($E98+$C98-G$7))</f>
        <v>5.8480667448770614E-4</v>
      </c>
      <c r="H98" s="289">
        <f ca="1">IF(OR($C98&gt;H$7,$C98+$E98-1&lt;H$7),0,($D98-SUM($F98:G98)-SUM($F37:G37))/($E98+$C98-H$7))</f>
        <v>5.8480667448770614E-4</v>
      </c>
      <c r="I98" s="289">
        <f ca="1">IF(OR($C98&gt;I$7,$C98+$E98-1&lt;I$7),0,($D98-SUM($F98:H98)-SUM($F37:H37))/($E98+$C98-I$7))</f>
        <v>5.8480667448770614E-4</v>
      </c>
      <c r="J98" s="289">
        <f>IF(OR($C98&gt;J$7,$C98+$E98-1&lt;J$7),0,($D98-SUM($F98:I98)-SUM($F37:I37))/($E98+$C98-J$7))</f>
        <v>0</v>
      </c>
      <c r="K98" s="289">
        <f>IF(OR($C98&gt;K$7,$C98+$E98-1&lt;K$7),0,($D98-SUM($F98:J98)-SUM($F37:J37))/($E98+$C98-K$7))</f>
        <v>0</v>
      </c>
      <c r="L98" s="289">
        <f>IF(OR($C98&gt;L$7,$C98+$E98-1&lt;L$7),0,($D98-SUM($F98:K98)-SUM($F37:K37))/($E98+$C98-L$7))</f>
        <v>0</v>
      </c>
      <c r="M98" s="289">
        <f>IF(OR($C98&gt;M$7,$C98+$E98-1&lt;M$7),0,($D98-SUM($F98:L98)-SUM($F37:L37))/($E98+$C98-M$7))</f>
        <v>0</v>
      </c>
      <c r="N98" s="289">
        <f>IF(OR($C98&gt;N$7,$C98+$E98-1&lt;N$7),0,($D98-SUM($F98:M98)-SUM($F37:M37))/($E98+$C98-N$7))</f>
        <v>0</v>
      </c>
      <c r="O98" s="289">
        <f>IF(OR($C98&gt;O$7,$C98+$E98-1&lt;O$7),0,($D98-SUM($F98:N98)-SUM($F37:N37))/($E98+$C98-O$7))</f>
        <v>0</v>
      </c>
      <c r="P98" s="289">
        <f>IF(OR($C98&gt;P$7,$C98+$E98-1&lt;P$7),0,($D98-SUM($F98:O98)-SUM($F37:O37))/($E98+$C98-P$7))</f>
        <v>0</v>
      </c>
      <c r="Q98" s="289">
        <f>IF(OR($C98&gt;Q$7,$C98+$E98-1&lt;Q$7),0,($D98-SUM($F98:P98)-SUM($F37:P37))/($E98+$C98-Q$7))</f>
        <v>0</v>
      </c>
      <c r="R98" s="289">
        <f>IF(OR($C98&gt;R$7,$C98+$E98-1&lt;R$7),0,($D98-SUM($F98:Q98)-SUM($F37:Q37))/($E98+$C98-R$7))</f>
        <v>0</v>
      </c>
      <c r="S98" s="289">
        <f>IF(OR($C98&gt;S$7,$C98+$E98-1&lt;S$7),0,($D98-SUM($F98:R98)-SUM($F37:R37))/($E98+$C98-S$7))</f>
        <v>0</v>
      </c>
      <c r="T98" s="289">
        <f>IF(OR($C98&gt;T$7,$C98+$E98-1&lt;T$7),0,($D98-SUM($F98:S98)-SUM($F37:S37))/($E98+$C98-T$7))</f>
        <v>0</v>
      </c>
      <c r="U98" s="289">
        <f>IF(OR($C98&gt;U$7,$C98+$E98-1&lt;U$7),0,($D98-SUM($F98:T98)-SUM($F37:T37))/($E98+$C98-U$7))</f>
        <v>0</v>
      </c>
      <c r="V98" s="289">
        <f>IF(OR($C98&gt;V$7,$C98+$E98-1&lt;V$7),0,($D98-SUM($F98:U98)-SUM($F37:U37))/($E98+$C98-V$7))</f>
        <v>0</v>
      </c>
      <c r="W98" s="289">
        <f>IF(OR($C98&gt;W$7,$C98+$E98-1&lt;W$7),0,($D98-SUM($F98:V98)-SUM($F37:V37))/($E98+$C98-W$7))</f>
        <v>0</v>
      </c>
      <c r="X98" s="289">
        <f>IF(OR($C98&gt;X$7,$C98+$E98-1&lt;X$7),0,($D98-SUM($F98:W98)-SUM($F37:W37))/($E98+$C98-X$7))</f>
        <v>0</v>
      </c>
      <c r="Y98" s="289">
        <f>IF(OR($C98&gt;Y$7,$C98+$E98-1&lt;Y$7),0,($D98-SUM($F98:X98)-SUM($F37:X37))/($E98+$C98-Y$7))</f>
        <v>0</v>
      </c>
      <c r="Z98" s="289">
        <f>IF(OR($C98&gt;Z$7,$C98+$E98-1&lt;Z$7),0,($D98-SUM($F98:Y98)-SUM($F37:Y37))/($E98+$C98-Z$7))</f>
        <v>0</v>
      </c>
      <c r="AA98" s="289">
        <f>IF(OR($C98&gt;AA$7,$C98+$E98-1&lt;AA$7),0,($D98-SUM($F98:Z98)-SUM($F37:Z37))/($E98+$C98-AA$7))</f>
        <v>0</v>
      </c>
      <c r="AB98" s="289">
        <f>IF(OR($C98&gt;AB$7,$C98+$E98-1&lt;AB$7),0,($D98-SUM($F98:AA98)-SUM($F37:AA37))/($E98+$C98-AB$7))</f>
        <v>0</v>
      </c>
      <c r="AC98" s="289">
        <f>IF(OR($C98&gt;AC$7,$C98+$E98-1&lt;AC$7),0,($D98-SUM($F98:AB98)-SUM($F37:AB37))/($E98+$C98-AC$7))</f>
        <v>0</v>
      </c>
      <c r="AD98" s="289">
        <f>IF(OR($C98&gt;AD$7,$C98+$E98-1&lt;AD$7),0,($D98-SUM($F98:AC98)-SUM($F37:AC37))/($E98+$C98-AD$7))</f>
        <v>0</v>
      </c>
      <c r="AE98" s="289">
        <f>IF(OR($C98&gt;AE$7,$C98+$E98-1&lt;AE$7),0,($D98-SUM($F98:AD98)-SUM($F37:AD37))/($E98+$C98-AE$7))</f>
        <v>0</v>
      </c>
      <c r="AF98" s="289">
        <f>IF(OR($C98&gt;AF$7,$C98+$E98-1&lt;AF$7),0,($D98-SUM($F98:AE98)-SUM($F37:AE37))/($E98+$C98-AF$7))</f>
        <v>0</v>
      </c>
      <c r="AG98" s="289">
        <f>IF(OR($C98&gt;AG$7,$C98+$E98-1&lt;AG$7),0,($D98-SUM($F98:AF98)-SUM($F37:AF37))/($E98+$C98-AG$7))</f>
        <v>0</v>
      </c>
      <c r="AH98" s="289">
        <f>IF(OR($C98&gt;AH$7,$C98+$E98-1&lt;AH$7),0,($D98-SUM($F98:AG98)-SUM($F37:AG37))/($E98+$C98-AH$7))</f>
        <v>0</v>
      </c>
      <c r="AI98" s="289">
        <f>IF(OR($C98&gt;AI$7,$C98+$E98-1&lt;AI$7),0,($D98-SUM($F98:AH98)-SUM($F37:AH37))/($E98+$C98-AI$7))</f>
        <v>0</v>
      </c>
      <c r="AJ98" s="289">
        <f>IF(OR($C98&gt;AJ$7,$C98+$E98-1&lt;AJ$7),0,($D98-SUM($F98:AI98)-SUM($F37:AI37))/($E98+$C98-AJ$7))</f>
        <v>0</v>
      </c>
      <c r="AK98" s="289">
        <f>IF(OR($C98&gt;AK$7,$C98+$E98-1&lt;AK$7),0,($D98-SUM($F98:AJ98)-SUM($F37:AJ37))/($E98+$C98-AK$7))</f>
        <v>0</v>
      </c>
      <c r="AL98" s="289">
        <f>IF(OR($C98&gt;AL$7,$C98+$E98-1&lt;AL$7),0,($D98-SUM($F98:AK98)-SUM($F37:AK37))/($E98+$C98-AL$7))</f>
        <v>0</v>
      </c>
      <c r="AM98" s="289">
        <f>IF(OR($C98&gt;AM$7,$C98+$E98-1&lt;AM$7),0,($D98-SUM($F98:AL98)-SUM($F37:AL37))/($E98+$C98-AM$7))</f>
        <v>0</v>
      </c>
      <c r="AN98" s="289">
        <f>IF(OR($C98&gt;AN$7,$C98+$E98-1&lt;AN$7),0,($D98-SUM($F98:AM98)-SUM($F37:AM37))/($E98+$C98-AN$7))</f>
        <v>0</v>
      </c>
      <c r="AO98" s="289">
        <f>IF(OR($C98&gt;AO$7,$C98+$E98-1&lt;AO$7),0,($D98-SUM($F98:AN98)-SUM($F37:AN37))/($E98+$C98-AO$7))</f>
        <v>0</v>
      </c>
      <c r="AP98" s="289">
        <f>IF(OR($C98&gt;AP$7,$C98+$E98-1&lt;AP$7),0,($D98-SUM($F98:AO98)-SUM($F37:AO37))/($E98+$C98-AP$7))</f>
        <v>0</v>
      </c>
      <c r="AQ98" s="289">
        <f>IF(OR($C98&gt;AQ$7,$C98+$E98-1&lt;AQ$7),0,($D98-SUM($F98:AP98)-SUM($F37:AP37))/($E98+$C98-AQ$7))</f>
        <v>0</v>
      </c>
      <c r="AR98" s="289">
        <f>IF(OR($C98&gt;AR$7,$C98+$E98-1&lt;AR$7),0,($D98-SUM($F98:AQ98)-SUM($F37:AQ37))/($E98+$C98-AR$7))</f>
        <v>0</v>
      </c>
      <c r="AS98" s="289">
        <f>IF(OR($C98&gt;AS$7,$C98+$E98-1&lt;AS$7),0,($D98-SUM($F98:AR98)-SUM($F37:AR37))/($E98+$C98-AS$7))</f>
        <v>0</v>
      </c>
      <c r="AT98" s="289">
        <f>IF(OR($C98&gt;AT$7,$C98+$E98-1&lt;AT$7),0,($D98-SUM($F98:AS98)-SUM($F37:AS37))/($E98+$C98-AT$7))</f>
        <v>0</v>
      </c>
      <c r="AU98" s="289">
        <f>IF(OR($C98&gt;AU$7,$C98+$E98-1&lt;AU$7),0,($D98-SUM($F98:AT98)-SUM($F37:AT37))/($E98+$C98-AU$7))</f>
        <v>0</v>
      </c>
      <c r="AV98" s="289">
        <f>IF(OR($C98&gt;AV$7,$C98+$E98-1&lt;AV$7),0,($D98-SUM($F98:AU98)-SUM($F37:AU37))/($E98+$C98-AV$7))</f>
        <v>0</v>
      </c>
      <c r="AW98" s="289">
        <f>IF(OR($C98&gt;AW$7,$C98+$E98-1&lt;AW$7),0,($D98-SUM($F98:AV98)-SUM($F37:AV37))/($E98+$C98-AW$7))</f>
        <v>0</v>
      </c>
      <c r="AX98" s="289">
        <f>IF(OR($C98&gt;AX$7,$C98+$E98-1&lt;AX$7),0,($D98-SUM($F98:AW98)-SUM($F37:AW37))/($E98+$C98-AX$7))</f>
        <v>0</v>
      </c>
      <c r="AY98" s="289">
        <f>IF(OR($C98&gt;AY$7,$C98+$E98-1&lt;AY$7),0,($D98-SUM($F98:AX98)-SUM($F37:AX37))/($E98+$C98-AY$7))</f>
        <v>0</v>
      </c>
      <c r="AZ98" s="289">
        <f>IF(OR($C98&gt;AZ$7,$C98+$E98-1&lt;AZ$7),0,($D98-SUM($F98:AY98)-SUM($F37:AY37))/($E98+$C98-AZ$7))</f>
        <v>0</v>
      </c>
      <c r="BA98" s="289">
        <f>IF(OR($C98&gt;BA$7,$C98+$E98-1&lt;BA$7),0,($D98-SUM($F98:AZ98)-SUM($F37:AZ37))/($E98+$C98-BA$7))</f>
        <v>0</v>
      </c>
      <c r="BB98" s="289">
        <f>IF(OR($C98&gt;BB$7,$C98+$E98-1&lt;BB$7),0,($D98-SUM($F98:BA98)-SUM($F37:BA37))/($E98+$C98-BB$7))</f>
        <v>0</v>
      </c>
      <c r="BC98" s="289">
        <f>IF(OR($C98&gt;BC$7,$C98+$E98-1&lt;BC$7),0,($D98-SUM($F98:BB98)-SUM($F37:BB37))/($E98+$C98-BC$7))</f>
        <v>0</v>
      </c>
      <c r="BD98" s="289">
        <f>IF(OR($C98&gt;BD$7,$C98+$E98-1&lt;BD$7),0,($D98-SUM($F98:BC98)-SUM($F37:BC37))/($E98+$C98-BD$7))</f>
        <v>0</v>
      </c>
      <c r="BE98" s="289">
        <f>IF(OR($C98&gt;BE$7,$C98+$E98-1&lt;BE$7),0,($D98-SUM($F98:BD98)-SUM($F37:BD37))/($E98+$C98-BE$7))</f>
        <v>0</v>
      </c>
      <c r="BF98" s="289">
        <f>IF(OR($C98&gt;BF$7,$C98+$E98-1&lt;BF$7),0,($D98-SUM($F98:BE98)-SUM($F37:BE37))/($E98+$C98-BF$7))</f>
        <v>0</v>
      </c>
      <c r="BG98" s="289">
        <f>IF(OR($C98&gt;BG$7,$C98+$E98-1&lt;BG$7),0,($D98-SUM($F98:BF98)-SUM($F37:BF37))/($E98+$C98-BG$7))</f>
        <v>0</v>
      </c>
      <c r="BH98" s="289">
        <f>IF(OR($C98&gt;BH$7,$C98+$E98-1&lt;BH$7),0,($D98-SUM($F98:BG98)-SUM($F37:BG37))/($E98+$C98-BH$7))</f>
        <v>0</v>
      </c>
      <c r="BI98" s="289">
        <f>IF(OR($C98&gt;BI$7,$C98+$E98-1&lt;BI$7),0,($D98-SUM($F98:BH98)-SUM($F37:BH37))/($E98+$C98-BI$7))</f>
        <v>0</v>
      </c>
      <c r="BJ98" s="289">
        <f>IF(OR($C98&gt;BJ$7,$C98+$E98-1&lt;BJ$7),0,($D98-SUM($F98:BI98)-SUM($F37:BI37))/($E98+$C98-BJ$7))</f>
        <v>0</v>
      </c>
      <c r="BK98" s="289">
        <f>IF(OR($C98&gt;BK$7,$C98+$E98-1&lt;BK$7),0,($D98-SUM($F98:BJ98)-SUM($F37:BJ37))/($E98+$C98-BK$7))</f>
        <v>0</v>
      </c>
      <c r="BL98" s="289">
        <f>IF(OR($C98&gt;BL$7,$C98+$E98-1&lt;BL$7),0,($D98-SUM($F98:BK98)-SUM($F37:BK37))/($E98+$C98-BL$7))</f>
        <v>0</v>
      </c>
      <c r="BM98" s="289">
        <f>IF(OR($C98&gt;BM$7,$C98+$E98-1&lt;BM$7),0,($D98-SUM($F98:BL98)-SUM($F37:BL37))/($E98+$C98-BM$7))</f>
        <v>0</v>
      </c>
      <c r="BN98" s="289">
        <f>IF(OR($C98&gt;BN$7,$C98+$E98-1&lt;BN$7),0,($D98-SUM($F98:BM98)-SUM($F37:BM37))/($E98+$C98-BN$7))</f>
        <v>0</v>
      </c>
      <c r="BO98" s="289"/>
      <c r="BP98" s="289"/>
      <c r="BQ98" s="289"/>
      <c r="BR98" s="289"/>
      <c r="BS98" s="289"/>
      <c r="BT98" s="289"/>
      <c r="BU98" s="289"/>
      <c r="BV98" s="289"/>
      <c r="BW98" s="289"/>
      <c r="BX98" s="289"/>
      <c r="BY98" s="289"/>
      <c r="BZ98" s="289"/>
      <c r="CA98" s="198"/>
      <c r="CB98" s="198"/>
      <c r="CC98" s="198"/>
      <c r="CD98" s="198"/>
      <c r="CE98" s="198"/>
      <c r="CF98" s="198"/>
      <c r="CG98" s="198"/>
      <c r="CH98" s="198"/>
      <c r="CI98" s="198"/>
      <c r="CJ98" s="198"/>
      <c r="CK98" s="198"/>
      <c r="CL98" s="198"/>
    </row>
    <row r="99" spans="1:90" hidden="1" outlineLevel="1" x14ac:dyDescent="0.15">
      <c r="A99" s="89"/>
      <c r="B99" s="23"/>
      <c r="C99" s="26">
        <v>2</v>
      </c>
      <c r="D99" s="303">
        <f ca="1"/>
        <v>1.7241472580493871E-3</v>
      </c>
      <c r="E99" s="26">
        <f>SAP_Leadsheet!$E$49</f>
        <v>3</v>
      </c>
      <c r="G99" s="289">
        <f>IF(OR($C99&gt;G$7,$C99+$E99-1&lt;G$7),0,($D99-SUM($F99:F99)-SUM($F38:F38))/($E99+$C99-G$7))</f>
        <v>0</v>
      </c>
      <c r="H99" s="289">
        <f ca="1">IF(OR($C99&gt;H$7,$C99+$E99-1&lt;H$7),0,($D99-SUM($F99:G99)-SUM($F38:G38))/($E99+$C99-H$7))</f>
        <v>5.7471575268312899E-4</v>
      </c>
      <c r="I99" s="289">
        <f ca="1">IF(OR($C99&gt;I$7,$C99+$E99-1&lt;I$7),0,($D99-SUM($F99:H99)-SUM($F38:H38))/($E99+$C99-I$7))</f>
        <v>5.747157526831291E-4</v>
      </c>
      <c r="J99" s="289">
        <f ca="1">IF(OR($C99&gt;J$7,$C99+$E99-1&lt;J$7),0,($D99-SUM($F99:I99)-SUM($F38:I38))/($E99+$C99-J$7))</f>
        <v>5.7471575268312888E-4</v>
      </c>
      <c r="K99" s="289">
        <f>IF(OR($C99&gt;K$7,$C99+$E99-1&lt;K$7),0,($D99-SUM($F99:J99)-SUM($F38:J38))/($E99+$C99-K$7))</f>
        <v>0</v>
      </c>
      <c r="L99" s="289">
        <f>IF(OR($C99&gt;L$7,$C99+$E99-1&lt;L$7),0,($D99-SUM($F99:K99)-SUM($F38:K38))/($E99+$C99-L$7))</f>
        <v>0</v>
      </c>
      <c r="M99" s="289">
        <f>IF(OR($C99&gt;M$7,$C99+$E99-1&lt;M$7),0,($D99-SUM($F99:L99)-SUM($F38:L38))/($E99+$C99-M$7))</f>
        <v>0</v>
      </c>
      <c r="N99" s="289">
        <f>IF(OR($C99&gt;N$7,$C99+$E99-1&lt;N$7),0,($D99-SUM($F99:M99)-SUM($F38:M38))/($E99+$C99-N$7))</f>
        <v>0</v>
      </c>
      <c r="O99" s="289">
        <f>IF(OR($C99&gt;O$7,$C99+$E99-1&lt;O$7),0,($D99-SUM($F99:N99)-SUM($F38:N38))/($E99+$C99-O$7))</f>
        <v>0</v>
      </c>
      <c r="P99" s="289">
        <f>IF(OR($C99&gt;P$7,$C99+$E99-1&lt;P$7),0,($D99-SUM($F99:O99)-SUM($F38:O38))/($E99+$C99-P$7))</f>
        <v>0</v>
      </c>
      <c r="Q99" s="289">
        <f>IF(OR($C99&gt;Q$7,$C99+$E99-1&lt;Q$7),0,($D99-SUM($F99:P99)-SUM($F38:P38))/($E99+$C99-Q$7))</f>
        <v>0</v>
      </c>
      <c r="R99" s="289">
        <f>IF(OR($C99&gt;R$7,$C99+$E99-1&lt;R$7),0,($D99-SUM($F99:Q99)-SUM($F38:Q38))/($E99+$C99-R$7))</f>
        <v>0</v>
      </c>
      <c r="S99" s="289">
        <f>IF(OR($C99&gt;S$7,$C99+$E99-1&lt;S$7),0,($D99-SUM($F99:R99)-SUM($F38:R38))/($E99+$C99-S$7))</f>
        <v>0</v>
      </c>
      <c r="T99" s="289">
        <f>IF(OR($C99&gt;T$7,$C99+$E99-1&lt;T$7),0,($D99-SUM($F99:S99)-SUM($F38:S38))/($E99+$C99-T$7))</f>
        <v>0</v>
      </c>
      <c r="U99" s="289">
        <f>IF(OR($C99&gt;U$7,$C99+$E99-1&lt;U$7),0,($D99-SUM($F99:T99)-SUM($F38:T38))/($E99+$C99-U$7))</f>
        <v>0</v>
      </c>
      <c r="V99" s="289">
        <f>IF(OR($C99&gt;V$7,$C99+$E99-1&lt;V$7),0,($D99-SUM($F99:U99)-SUM($F38:U38))/($E99+$C99-V$7))</f>
        <v>0</v>
      </c>
      <c r="W99" s="289">
        <f>IF(OR($C99&gt;W$7,$C99+$E99-1&lt;W$7),0,($D99-SUM($F99:V99)-SUM($F38:V38))/($E99+$C99-W$7))</f>
        <v>0</v>
      </c>
      <c r="X99" s="289">
        <f>IF(OR($C99&gt;X$7,$C99+$E99-1&lt;X$7),0,($D99-SUM($F99:W99)-SUM($F38:W38))/($E99+$C99-X$7))</f>
        <v>0</v>
      </c>
      <c r="Y99" s="289">
        <f>IF(OR($C99&gt;Y$7,$C99+$E99-1&lt;Y$7),0,($D99-SUM($F99:X99)-SUM($F38:X38))/($E99+$C99-Y$7))</f>
        <v>0</v>
      </c>
      <c r="Z99" s="289">
        <f>IF(OR($C99&gt;Z$7,$C99+$E99-1&lt;Z$7),0,($D99-SUM($F99:Y99)-SUM($F38:Y38))/($E99+$C99-Z$7))</f>
        <v>0</v>
      </c>
      <c r="AA99" s="289">
        <f>IF(OR($C99&gt;AA$7,$C99+$E99-1&lt;AA$7),0,($D99-SUM($F99:Z99)-SUM($F38:Z38))/($E99+$C99-AA$7))</f>
        <v>0</v>
      </c>
      <c r="AB99" s="289">
        <f>IF(OR($C99&gt;AB$7,$C99+$E99-1&lt;AB$7),0,($D99-SUM($F99:AA99)-SUM($F38:AA38))/($E99+$C99-AB$7))</f>
        <v>0</v>
      </c>
      <c r="AC99" s="289">
        <f>IF(OR($C99&gt;AC$7,$C99+$E99-1&lt;AC$7),0,($D99-SUM($F99:AB99)-SUM($F38:AB38))/($E99+$C99-AC$7))</f>
        <v>0</v>
      </c>
      <c r="AD99" s="289">
        <f>IF(OR($C99&gt;AD$7,$C99+$E99-1&lt;AD$7),0,($D99-SUM($F99:AC99)-SUM($F38:AC38))/($E99+$C99-AD$7))</f>
        <v>0</v>
      </c>
      <c r="AE99" s="289">
        <f>IF(OR($C99&gt;AE$7,$C99+$E99-1&lt;AE$7),0,($D99-SUM($F99:AD99)-SUM($F38:AD38))/($E99+$C99-AE$7))</f>
        <v>0</v>
      </c>
      <c r="AF99" s="289">
        <f>IF(OR($C99&gt;AF$7,$C99+$E99-1&lt;AF$7),0,($D99-SUM($F99:AE99)-SUM($F38:AE38))/($E99+$C99-AF$7))</f>
        <v>0</v>
      </c>
      <c r="AG99" s="289">
        <f>IF(OR($C99&gt;AG$7,$C99+$E99-1&lt;AG$7),0,($D99-SUM($F99:AF99)-SUM($F38:AF38))/($E99+$C99-AG$7))</f>
        <v>0</v>
      </c>
      <c r="AH99" s="289">
        <f>IF(OR($C99&gt;AH$7,$C99+$E99-1&lt;AH$7),0,($D99-SUM($F99:AG99)-SUM($F38:AG38))/($E99+$C99-AH$7))</f>
        <v>0</v>
      </c>
      <c r="AI99" s="289">
        <f>IF(OR($C99&gt;AI$7,$C99+$E99-1&lt;AI$7),0,($D99-SUM($F99:AH99)-SUM($F38:AH38))/($E99+$C99-AI$7))</f>
        <v>0</v>
      </c>
      <c r="AJ99" s="289">
        <f>IF(OR($C99&gt;AJ$7,$C99+$E99-1&lt;AJ$7),0,($D99-SUM($F99:AI99)-SUM($F38:AI38))/($E99+$C99-AJ$7))</f>
        <v>0</v>
      </c>
      <c r="AK99" s="289">
        <f>IF(OR($C99&gt;AK$7,$C99+$E99-1&lt;AK$7),0,($D99-SUM($F99:AJ99)-SUM($F38:AJ38))/($E99+$C99-AK$7))</f>
        <v>0</v>
      </c>
      <c r="AL99" s="289">
        <f>IF(OR($C99&gt;AL$7,$C99+$E99-1&lt;AL$7),0,($D99-SUM($F99:AK99)-SUM($F38:AK38))/($E99+$C99-AL$7))</f>
        <v>0</v>
      </c>
      <c r="AM99" s="289">
        <f>IF(OR($C99&gt;AM$7,$C99+$E99-1&lt;AM$7),0,($D99-SUM($F99:AL99)-SUM($F38:AL38))/($E99+$C99-AM$7))</f>
        <v>0</v>
      </c>
      <c r="AN99" s="289">
        <f>IF(OR($C99&gt;AN$7,$C99+$E99-1&lt;AN$7),0,($D99-SUM($F99:AM99)-SUM($F38:AM38))/($E99+$C99-AN$7))</f>
        <v>0</v>
      </c>
      <c r="AO99" s="289">
        <f>IF(OR($C99&gt;AO$7,$C99+$E99-1&lt;AO$7),0,($D99-SUM($F99:AN99)-SUM($F38:AN38))/($E99+$C99-AO$7))</f>
        <v>0</v>
      </c>
      <c r="AP99" s="289">
        <f>IF(OR($C99&gt;AP$7,$C99+$E99-1&lt;AP$7),0,($D99-SUM($F99:AO99)-SUM($F38:AO38))/($E99+$C99-AP$7))</f>
        <v>0</v>
      </c>
      <c r="AQ99" s="289">
        <f>IF(OR($C99&gt;AQ$7,$C99+$E99-1&lt;AQ$7),0,($D99-SUM($F99:AP99)-SUM($F38:AP38))/($E99+$C99-AQ$7))</f>
        <v>0</v>
      </c>
      <c r="AR99" s="289">
        <f>IF(OR($C99&gt;AR$7,$C99+$E99-1&lt;AR$7),0,($D99-SUM($F99:AQ99)-SUM($F38:AQ38))/($E99+$C99-AR$7))</f>
        <v>0</v>
      </c>
      <c r="AS99" s="289">
        <f>IF(OR($C99&gt;AS$7,$C99+$E99-1&lt;AS$7),0,($D99-SUM($F99:AR99)-SUM($F38:AR38))/($E99+$C99-AS$7))</f>
        <v>0</v>
      </c>
      <c r="AT99" s="289">
        <f>IF(OR($C99&gt;AT$7,$C99+$E99-1&lt;AT$7),0,($D99-SUM($F99:AS99)-SUM($F38:AS38))/($E99+$C99-AT$7))</f>
        <v>0</v>
      </c>
      <c r="AU99" s="289">
        <f>IF(OR($C99&gt;AU$7,$C99+$E99-1&lt;AU$7),0,($D99-SUM($F99:AT99)-SUM($F38:AT38))/($E99+$C99-AU$7))</f>
        <v>0</v>
      </c>
      <c r="AV99" s="289">
        <f>IF(OR($C99&gt;AV$7,$C99+$E99-1&lt;AV$7),0,($D99-SUM($F99:AU99)-SUM($F38:AU38))/($E99+$C99-AV$7))</f>
        <v>0</v>
      </c>
      <c r="AW99" s="289">
        <f>IF(OR($C99&gt;AW$7,$C99+$E99-1&lt;AW$7),0,($D99-SUM($F99:AV99)-SUM($F38:AV38))/($E99+$C99-AW$7))</f>
        <v>0</v>
      </c>
      <c r="AX99" s="289">
        <f>IF(OR($C99&gt;AX$7,$C99+$E99-1&lt;AX$7),0,($D99-SUM($F99:AW99)-SUM($F38:AW38))/($E99+$C99-AX$7))</f>
        <v>0</v>
      </c>
      <c r="AY99" s="289">
        <f>IF(OR($C99&gt;AY$7,$C99+$E99-1&lt;AY$7),0,($D99-SUM($F99:AX99)-SUM($F38:AX38))/($E99+$C99-AY$7))</f>
        <v>0</v>
      </c>
      <c r="AZ99" s="289">
        <f>IF(OR($C99&gt;AZ$7,$C99+$E99-1&lt;AZ$7),0,($D99-SUM($F99:AY99)-SUM($F38:AY38))/($E99+$C99-AZ$7))</f>
        <v>0</v>
      </c>
      <c r="BA99" s="289">
        <f>IF(OR($C99&gt;BA$7,$C99+$E99-1&lt;BA$7),0,($D99-SUM($F99:AZ99)-SUM($F38:AZ38))/($E99+$C99-BA$7))</f>
        <v>0</v>
      </c>
      <c r="BB99" s="289">
        <f>IF(OR($C99&gt;BB$7,$C99+$E99-1&lt;BB$7),0,($D99-SUM($F99:BA99)-SUM($F38:BA38))/($E99+$C99-BB$7))</f>
        <v>0</v>
      </c>
      <c r="BC99" s="289">
        <f>IF(OR($C99&gt;BC$7,$C99+$E99-1&lt;BC$7),0,($D99-SUM($F99:BB99)-SUM($F38:BB38))/($E99+$C99-BC$7))</f>
        <v>0</v>
      </c>
      <c r="BD99" s="289">
        <f>IF(OR($C99&gt;BD$7,$C99+$E99-1&lt;BD$7),0,($D99-SUM($F99:BC99)-SUM($F38:BC38))/($E99+$C99-BD$7))</f>
        <v>0</v>
      </c>
      <c r="BE99" s="289">
        <f>IF(OR($C99&gt;BE$7,$C99+$E99-1&lt;BE$7),0,($D99-SUM($F99:BD99)-SUM($F38:BD38))/($E99+$C99-BE$7))</f>
        <v>0</v>
      </c>
      <c r="BF99" s="289">
        <f>IF(OR($C99&gt;BF$7,$C99+$E99-1&lt;BF$7),0,($D99-SUM($F99:BE99)-SUM($F38:BE38))/($E99+$C99-BF$7))</f>
        <v>0</v>
      </c>
      <c r="BG99" s="289">
        <f>IF(OR($C99&gt;BG$7,$C99+$E99-1&lt;BG$7),0,($D99-SUM($F99:BF99)-SUM($F38:BF38))/($E99+$C99-BG$7))</f>
        <v>0</v>
      </c>
      <c r="BH99" s="289">
        <f>IF(OR($C99&gt;BH$7,$C99+$E99-1&lt;BH$7),0,($D99-SUM($F99:BG99)-SUM($F38:BG38))/($E99+$C99-BH$7))</f>
        <v>0</v>
      </c>
      <c r="BI99" s="289">
        <f>IF(OR($C99&gt;BI$7,$C99+$E99-1&lt;BI$7),0,($D99-SUM($F99:BH99)-SUM($F38:BH38))/($E99+$C99-BI$7))</f>
        <v>0</v>
      </c>
      <c r="BJ99" s="289">
        <f>IF(OR($C99&gt;BJ$7,$C99+$E99-1&lt;BJ$7),0,($D99-SUM($F99:BI99)-SUM($F38:BI38))/($E99+$C99-BJ$7))</f>
        <v>0</v>
      </c>
      <c r="BK99" s="289">
        <f>IF(OR($C99&gt;BK$7,$C99+$E99-1&lt;BK$7),0,($D99-SUM($F99:BJ99)-SUM($F38:BJ38))/($E99+$C99-BK$7))</f>
        <v>0</v>
      </c>
      <c r="BL99" s="289">
        <f>IF(OR($C99&gt;BL$7,$C99+$E99-1&lt;BL$7),0,($D99-SUM($F99:BK99)-SUM($F38:BK38))/($E99+$C99-BL$7))</f>
        <v>0</v>
      </c>
      <c r="BM99" s="289">
        <f>IF(OR($C99&gt;BM$7,$C99+$E99-1&lt;BM$7),0,($D99-SUM($F99:BL99)-SUM($F38:BL38))/($E99+$C99-BM$7))</f>
        <v>0</v>
      </c>
      <c r="BN99" s="289">
        <f>IF(OR($C99&gt;BN$7,$C99+$E99-1&lt;BN$7),0,($D99-SUM($F99:BM99)-SUM($F38:BM38))/($E99+$C99-BN$7))</f>
        <v>0</v>
      </c>
      <c r="BO99" s="289"/>
      <c r="BP99" s="289"/>
      <c r="BQ99" s="289"/>
      <c r="BR99" s="289"/>
      <c r="BS99" s="289"/>
      <c r="BT99" s="289"/>
      <c r="BU99" s="289"/>
      <c r="BV99" s="289"/>
      <c r="BW99" s="289"/>
      <c r="BX99" s="289"/>
      <c r="BY99" s="289"/>
      <c r="BZ99" s="289"/>
      <c r="CA99" s="198"/>
      <c r="CB99" s="198"/>
      <c r="CC99" s="198"/>
      <c r="CD99" s="198"/>
      <c r="CE99" s="198"/>
      <c r="CF99" s="198"/>
      <c r="CG99" s="198"/>
      <c r="CH99" s="198"/>
      <c r="CI99" s="198"/>
      <c r="CJ99" s="198"/>
      <c r="CK99" s="198"/>
      <c r="CL99" s="198"/>
    </row>
    <row r="100" spans="1:90" hidden="1" outlineLevel="1" x14ac:dyDescent="0.15">
      <c r="A100" s="89"/>
      <c r="B100" s="23"/>
      <c r="C100" s="26">
        <v>3</v>
      </c>
      <c r="D100" s="303">
        <f ca="1"/>
        <v>1.6938744926356555E-3</v>
      </c>
      <c r="E100" s="26">
        <f>SAP_Leadsheet!$E$49</f>
        <v>3</v>
      </c>
      <c r="G100" s="289">
        <f>IF(OR($C100&gt;G$7,$C100+$E100-1&lt;G$7),0,($D100-SUM($F100:F100)-SUM($F39:F39))/($E100+$C100-G$7))</f>
        <v>0</v>
      </c>
      <c r="H100" s="289">
        <f>IF(OR($C100&gt;H$7,$C100+$E100-1&lt;H$7),0,($D100-SUM($F100:G100)-SUM($F39:G39))/($E100+$C100-H$7))</f>
        <v>0</v>
      </c>
      <c r="I100" s="289">
        <f ca="1">IF(OR($C100&gt;I$7,$C100+$E100-1&lt;I$7),0,($D100-SUM($F100:H100)-SUM($F39:H39))/($E100+$C100-I$7))</f>
        <v>5.6462483087855184E-4</v>
      </c>
      <c r="J100" s="289">
        <f ca="1">IF(OR($C100&gt;J$7,$C100+$E100-1&lt;J$7),0,($D100-SUM($F100:I100)-SUM($F39:I39))/($E100+$C100-J$7))</f>
        <v>5.6462483087855184E-4</v>
      </c>
      <c r="K100" s="289">
        <f ca="1">IF(OR($C100&gt;K$7,$C100+$E100-1&lt;K$7),0,($D100-SUM($F100:J100)-SUM($F39:J39))/($E100+$C100-K$7))</f>
        <v>5.6462483087855184E-4</v>
      </c>
      <c r="L100" s="289">
        <f>IF(OR($C100&gt;L$7,$C100+$E100-1&lt;L$7),0,($D100-SUM($F100:K100)-SUM($F39:K39))/($E100+$C100-L$7))</f>
        <v>0</v>
      </c>
      <c r="M100" s="289">
        <f>IF(OR($C100&gt;M$7,$C100+$E100-1&lt;M$7),0,($D100-SUM($F100:L100)-SUM($F39:L39))/($E100+$C100-M$7))</f>
        <v>0</v>
      </c>
      <c r="N100" s="289">
        <f>IF(OR($C100&gt;N$7,$C100+$E100-1&lt;N$7),0,($D100-SUM($F100:M100)-SUM($F39:M39))/($E100+$C100-N$7))</f>
        <v>0</v>
      </c>
      <c r="O100" s="289">
        <f>IF(OR($C100&gt;O$7,$C100+$E100-1&lt;O$7),0,($D100-SUM($F100:N100)-SUM($F39:N39))/($E100+$C100-O$7))</f>
        <v>0</v>
      </c>
      <c r="P100" s="289">
        <f>IF(OR($C100&gt;P$7,$C100+$E100-1&lt;P$7),0,($D100-SUM($F100:O100)-SUM($F39:O39))/($E100+$C100-P$7))</f>
        <v>0</v>
      </c>
      <c r="Q100" s="289">
        <f>IF(OR($C100&gt;Q$7,$C100+$E100-1&lt;Q$7),0,($D100-SUM($F100:P100)-SUM($F39:P39))/($E100+$C100-Q$7))</f>
        <v>0</v>
      </c>
      <c r="R100" s="289">
        <f>IF(OR($C100&gt;R$7,$C100+$E100-1&lt;R$7),0,($D100-SUM($F100:Q100)-SUM($F39:Q39))/($E100+$C100-R$7))</f>
        <v>0</v>
      </c>
      <c r="S100" s="289">
        <f>IF(OR($C100&gt;S$7,$C100+$E100-1&lt;S$7),0,($D100-SUM($F100:R100)-SUM($F39:R39))/($E100+$C100-S$7))</f>
        <v>0</v>
      </c>
      <c r="T100" s="289">
        <f>IF(OR($C100&gt;T$7,$C100+$E100-1&lt;T$7),0,($D100-SUM($F100:S100)-SUM($F39:S39))/($E100+$C100-T$7))</f>
        <v>0</v>
      </c>
      <c r="U100" s="289">
        <f>IF(OR($C100&gt;U$7,$C100+$E100-1&lt;U$7),0,($D100-SUM($F100:T100)-SUM($F39:T39))/($E100+$C100-U$7))</f>
        <v>0</v>
      </c>
      <c r="V100" s="289">
        <f>IF(OR($C100&gt;V$7,$C100+$E100-1&lt;V$7),0,($D100-SUM($F100:U100)-SUM($F39:U39))/($E100+$C100-V$7))</f>
        <v>0</v>
      </c>
      <c r="W100" s="289">
        <f>IF(OR($C100&gt;W$7,$C100+$E100-1&lt;W$7),0,($D100-SUM($F100:V100)-SUM($F39:V39))/($E100+$C100-W$7))</f>
        <v>0</v>
      </c>
      <c r="X100" s="289">
        <f>IF(OR($C100&gt;X$7,$C100+$E100-1&lt;X$7),0,($D100-SUM($F100:W100)-SUM($F39:W39))/($E100+$C100-X$7))</f>
        <v>0</v>
      </c>
      <c r="Y100" s="289">
        <f>IF(OR($C100&gt;Y$7,$C100+$E100-1&lt;Y$7),0,($D100-SUM($F100:X100)-SUM($F39:X39))/($E100+$C100-Y$7))</f>
        <v>0</v>
      </c>
      <c r="Z100" s="289">
        <f>IF(OR($C100&gt;Z$7,$C100+$E100-1&lt;Z$7),0,($D100-SUM($F100:Y100)-SUM($F39:Y39))/($E100+$C100-Z$7))</f>
        <v>0</v>
      </c>
      <c r="AA100" s="289">
        <f>IF(OR($C100&gt;AA$7,$C100+$E100-1&lt;AA$7),0,($D100-SUM($F100:Z100)-SUM($F39:Z39))/($E100+$C100-AA$7))</f>
        <v>0</v>
      </c>
      <c r="AB100" s="289">
        <f>IF(OR($C100&gt;AB$7,$C100+$E100-1&lt;AB$7),0,($D100-SUM($F100:AA100)-SUM($F39:AA39))/($E100+$C100-AB$7))</f>
        <v>0</v>
      </c>
      <c r="AC100" s="289">
        <f>IF(OR($C100&gt;AC$7,$C100+$E100-1&lt;AC$7),0,($D100-SUM($F100:AB100)-SUM($F39:AB39))/($E100+$C100-AC$7))</f>
        <v>0</v>
      </c>
      <c r="AD100" s="289">
        <f>IF(OR($C100&gt;AD$7,$C100+$E100-1&lt;AD$7),0,($D100-SUM($F100:AC100)-SUM($F39:AC39))/($E100+$C100-AD$7))</f>
        <v>0</v>
      </c>
      <c r="AE100" s="289">
        <f>IF(OR($C100&gt;AE$7,$C100+$E100-1&lt;AE$7),0,($D100-SUM($F100:AD100)-SUM($F39:AD39))/($E100+$C100-AE$7))</f>
        <v>0</v>
      </c>
      <c r="AF100" s="289">
        <f>IF(OR($C100&gt;AF$7,$C100+$E100-1&lt;AF$7),0,($D100-SUM($F100:AE100)-SUM($F39:AE39))/($E100+$C100-AF$7))</f>
        <v>0</v>
      </c>
      <c r="AG100" s="289">
        <f>IF(OR($C100&gt;AG$7,$C100+$E100-1&lt;AG$7),0,($D100-SUM($F100:AF100)-SUM($F39:AF39))/($E100+$C100-AG$7))</f>
        <v>0</v>
      </c>
      <c r="AH100" s="289">
        <f>IF(OR($C100&gt;AH$7,$C100+$E100-1&lt;AH$7),0,($D100-SUM($F100:AG100)-SUM($F39:AG39))/($E100+$C100-AH$7))</f>
        <v>0</v>
      </c>
      <c r="AI100" s="289">
        <f>IF(OR($C100&gt;AI$7,$C100+$E100-1&lt;AI$7),0,($D100-SUM($F100:AH100)-SUM($F39:AH39))/($E100+$C100-AI$7))</f>
        <v>0</v>
      </c>
      <c r="AJ100" s="289">
        <f>IF(OR($C100&gt;AJ$7,$C100+$E100-1&lt;AJ$7),0,($D100-SUM($F100:AI100)-SUM($F39:AI39))/($E100+$C100-AJ$7))</f>
        <v>0</v>
      </c>
      <c r="AK100" s="289">
        <f>IF(OR($C100&gt;AK$7,$C100+$E100-1&lt;AK$7),0,($D100-SUM($F100:AJ100)-SUM($F39:AJ39))/($E100+$C100-AK$7))</f>
        <v>0</v>
      </c>
      <c r="AL100" s="289">
        <f>IF(OR($C100&gt;AL$7,$C100+$E100-1&lt;AL$7),0,($D100-SUM($F100:AK100)-SUM($F39:AK39))/($E100+$C100-AL$7))</f>
        <v>0</v>
      </c>
      <c r="AM100" s="289">
        <f>IF(OR($C100&gt;AM$7,$C100+$E100-1&lt;AM$7),0,($D100-SUM($F100:AL100)-SUM($F39:AL39))/($E100+$C100-AM$7))</f>
        <v>0</v>
      </c>
      <c r="AN100" s="289">
        <f>IF(OR($C100&gt;AN$7,$C100+$E100-1&lt;AN$7),0,($D100-SUM($F100:AM100)-SUM($F39:AM39))/($E100+$C100-AN$7))</f>
        <v>0</v>
      </c>
      <c r="AO100" s="289">
        <f>IF(OR($C100&gt;AO$7,$C100+$E100-1&lt;AO$7),0,($D100-SUM($F100:AN100)-SUM($F39:AN39))/($E100+$C100-AO$7))</f>
        <v>0</v>
      </c>
      <c r="AP100" s="289">
        <f>IF(OR($C100&gt;AP$7,$C100+$E100-1&lt;AP$7),0,($D100-SUM($F100:AO100)-SUM($F39:AO39))/($E100+$C100-AP$7))</f>
        <v>0</v>
      </c>
      <c r="AQ100" s="289">
        <f>IF(OR($C100&gt;AQ$7,$C100+$E100-1&lt;AQ$7),0,($D100-SUM($F100:AP100)-SUM($F39:AP39))/($E100+$C100-AQ$7))</f>
        <v>0</v>
      </c>
      <c r="AR100" s="289">
        <f>IF(OR($C100&gt;AR$7,$C100+$E100-1&lt;AR$7),0,($D100-SUM($F100:AQ100)-SUM($F39:AQ39))/($E100+$C100-AR$7))</f>
        <v>0</v>
      </c>
      <c r="AS100" s="289">
        <f>IF(OR($C100&gt;AS$7,$C100+$E100-1&lt;AS$7),0,($D100-SUM($F100:AR100)-SUM($F39:AR39))/($E100+$C100-AS$7))</f>
        <v>0</v>
      </c>
      <c r="AT100" s="289">
        <f>IF(OR($C100&gt;AT$7,$C100+$E100-1&lt;AT$7),0,($D100-SUM($F100:AS100)-SUM($F39:AS39))/($E100+$C100-AT$7))</f>
        <v>0</v>
      </c>
      <c r="AU100" s="289">
        <f>IF(OR($C100&gt;AU$7,$C100+$E100-1&lt;AU$7),0,($D100-SUM($F100:AT100)-SUM($F39:AT39))/($E100+$C100-AU$7))</f>
        <v>0</v>
      </c>
      <c r="AV100" s="289">
        <f>IF(OR($C100&gt;AV$7,$C100+$E100-1&lt;AV$7),0,($D100-SUM($F100:AU100)-SUM($F39:AU39))/($E100+$C100-AV$7))</f>
        <v>0</v>
      </c>
      <c r="AW100" s="289">
        <f>IF(OR($C100&gt;AW$7,$C100+$E100-1&lt;AW$7),0,($D100-SUM($F100:AV100)-SUM($F39:AV39))/($E100+$C100-AW$7))</f>
        <v>0</v>
      </c>
      <c r="AX100" s="289">
        <f>IF(OR($C100&gt;AX$7,$C100+$E100-1&lt;AX$7),0,($D100-SUM($F100:AW100)-SUM($F39:AW39))/($E100+$C100-AX$7))</f>
        <v>0</v>
      </c>
      <c r="AY100" s="289">
        <f>IF(OR($C100&gt;AY$7,$C100+$E100-1&lt;AY$7),0,($D100-SUM($F100:AX100)-SUM($F39:AX39))/($E100+$C100-AY$7))</f>
        <v>0</v>
      </c>
      <c r="AZ100" s="289">
        <f>IF(OR($C100&gt;AZ$7,$C100+$E100-1&lt;AZ$7),0,($D100-SUM($F100:AY100)-SUM($F39:AY39))/($E100+$C100-AZ$7))</f>
        <v>0</v>
      </c>
      <c r="BA100" s="289">
        <f>IF(OR($C100&gt;BA$7,$C100+$E100-1&lt;BA$7),0,($D100-SUM($F100:AZ100)-SUM($F39:AZ39))/($E100+$C100-BA$7))</f>
        <v>0</v>
      </c>
      <c r="BB100" s="289">
        <f>IF(OR($C100&gt;BB$7,$C100+$E100-1&lt;BB$7),0,($D100-SUM($F100:BA100)-SUM($F39:BA39))/($E100+$C100-BB$7))</f>
        <v>0</v>
      </c>
      <c r="BC100" s="289">
        <f>IF(OR($C100&gt;BC$7,$C100+$E100-1&lt;BC$7),0,($D100-SUM($F100:BB100)-SUM($F39:BB39))/($E100+$C100-BC$7))</f>
        <v>0</v>
      </c>
      <c r="BD100" s="289">
        <f>IF(OR($C100&gt;BD$7,$C100+$E100-1&lt;BD$7),0,($D100-SUM($F100:BC100)-SUM($F39:BC39))/($E100+$C100-BD$7))</f>
        <v>0</v>
      </c>
      <c r="BE100" s="289">
        <f>IF(OR($C100&gt;BE$7,$C100+$E100-1&lt;BE$7),0,($D100-SUM($F100:BD100)-SUM($F39:BD39))/($E100+$C100-BE$7))</f>
        <v>0</v>
      </c>
      <c r="BF100" s="289">
        <f>IF(OR($C100&gt;BF$7,$C100+$E100-1&lt;BF$7),0,($D100-SUM($F100:BE100)-SUM($F39:BE39))/($E100+$C100-BF$7))</f>
        <v>0</v>
      </c>
      <c r="BG100" s="289">
        <f>IF(OR($C100&gt;BG$7,$C100+$E100-1&lt;BG$7),0,($D100-SUM($F100:BF100)-SUM($F39:BF39))/($E100+$C100-BG$7))</f>
        <v>0</v>
      </c>
      <c r="BH100" s="289">
        <f>IF(OR($C100&gt;BH$7,$C100+$E100-1&lt;BH$7),0,($D100-SUM($F100:BG100)-SUM($F39:BG39))/($E100+$C100-BH$7))</f>
        <v>0</v>
      </c>
      <c r="BI100" s="289">
        <f>IF(OR($C100&gt;BI$7,$C100+$E100-1&lt;BI$7),0,($D100-SUM($F100:BH100)-SUM($F39:BH39))/($E100+$C100-BI$7))</f>
        <v>0</v>
      </c>
      <c r="BJ100" s="289">
        <f>IF(OR($C100&gt;BJ$7,$C100+$E100-1&lt;BJ$7),0,($D100-SUM($F100:BI100)-SUM($F39:BI39))/($E100+$C100-BJ$7))</f>
        <v>0</v>
      </c>
      <c r="BK100" s="289">
        <f>IF(OR($C100&gt;BK$7,$C100+$E100-1&lt;BK$7),0,($D100-SUM($F100:BJ100)-SUM($F39:BJ39))/($E100+$C100-BK$7))</f>
        <v>0</v>
      </c>
      <c r="BL100" s="289">
        <f>IF(OR($C100&gt;BL$7,$C100+$E100-1&lt;BL$7),0,($D100-SUM($F100:BK100)-SUM($F39:BK39))/($E100+$C100-BL$7))</f>
        <v>0</v>
      </c>
      <c r="BM100" s="289">
        <f>IF(OR($C100&gt;BM$7,$C100+$E100-1&lt;BM$7),0,($D100-SUM($F100:BL100)-SUM($F39:BL39))/($E100+$C100-BM$7))</f>
        <v>0</v>
      </c>
      <c r="BN100" s="289">
        <f>IF(OR($C100&gt;BN$7,$C100+$E100-1&lt;BN$7),0,($D100-SUM($F100:BM100)-SUM($F39:BM39))/($E100+$C100-BN$7))</f>
        <v>0</v>
      </c>
      <c r="BO100" s="289"/>
      <c r="BP100" s="289"/>
      <c r="BQ100" s="289"/>
      <c r="BR100" s="289"/>
      <c r="BS100" s="289"/>
      <c r="BT100" s="289"/>
      <c r="BU100" s="289"/>
      <c r="BV100" s="289"/>
      <c r="BW100" s="289"/>
      <c r="BX100" s="289"/>
      <c r="BY100" s="289"/>
      <c r="BZ100" s="289"/>
      <c r="CA100" s="198"/>
      <c r="CB100" s="198"/>
      <c r="CC100" s="198"/>
      <c r="CD100" s="198"/>
      <c r="CE100" s="198"/>
      <c r="CF100" s="198"/>
      <c r="CG100" s="198"/>
      <c r="CH100" s="198"/>
      <c r="CI100" s="198"/>
      <c r="CJ100" s="198"/>
      <c r="CK100" s="198"/>
      <c r="CL100" s="198"/>
    </row>
    <row r="101" spans="1:90" hidden="1" outlineLevel="1" x14ac:dyDescent="0.15">
      <c r="A101" s="89"/>
      <c r="B101" s="23"/>
      <c r="C101" s="26">
        <v>4</v>
      </c>
      <c r="D101" s="303">
        <f ca="1"/>
        <v>1.6636017272219244E-3</v>
      </c>
      <c r="E101" s="26">
        <f>SAP_Leadsheet!$E$49</f>
        <v>3</v>
      </c>
      <c r="G101" s="289">
        <f>IF(OR($C101&gt;G$7,$C101+$E101-1&lt;G$7),0,($D101-SUM($F101:F101)-SUM($F40:F40))/($E101+$C101-G$7))</f>
        <v>0</v>
      </c>
      <c r="H101" s="289">
        <f>IF(OR($C101&gt;H$7,$C101+$E101-1&lt;H$7),0,($D101-SUM($F101:G101)-SUM($F40:G40))/($E101+$C101-H$7))</f>
        <v>0</v>
      </c>
      <c r="I101" s="289">
        <f>IF(OR($C101&gt;I$7,$C101+$E101-1&lt;I$7),0,($D101-SUM($F101:H101)-SUM($F40:H40))/($E101+$C101-I$7))</f>
        <v>0</v>
      </c>
      <c r="J101" s="289">
        <f ca="1">IF(OR($C101&gt;J$7,$C101+$E101-1&lt;J$7),0,($D101-SUM($F101:I101)-SUM($F40:I40))/($E101+$C101-J$7))</f>
        <v>5.545339090739748E-4</v>
      </c>
      <c r="K101" s="289">
        <f ca="1">IF(OR($C101&gt;K$7,$C101+$E101-1&lt;K$7),0,($D101-SUM($F101:J101)-SUM($F40:J40))/($E101+$C101-K$7))</f>
        <v>5.545339090739748E-4</v>
      </c>
      <c r="L101" s="289">
        <f ca="1">IF(OR($C101&gt;L$7,$C101+$E101-1&lt;L$7),0,($D101-SUM($F101:K101)-SUM($F40:K40))/($E101+$C101-L$7))</f>
        <v>5.545339090739748E-4</v>
      </c>
      <c r="M101" s="289">
        <f>IF(OR($C101&gt;M$7,$C101+$E101-1&lt;M$7),0,($D101-SUM($F101:L101)-SUM($F40:L40))/($E101+$C101-M$7))</f>
        <v>0</v>
      </c>
      <c r="N101" s="289">
        <f>IF(OR($C101&gt;N$7,$C101+$E101-1&lt;N$7),0,($D101-SUM($F101:M101)-SUM($F40:M40))/($E101+$C101-N$7))</f>
        <v>0</v>
      </c>
      <c r="O101" s="289">
        <f>IF(OR($C101&gt;O$7,$C101+$E101-1&lt;O$7),0,($D101-SUM($F101:N101)-SUM($F40:N40))/($E101+$C101-O$7))</f>
        <v>0</v>
      </c>
      <c r="P101" s="289">
        <f>IF(OR($C101&gt;P$7,$C101+$E101-1&lt;P$7),0,($D101-SUM($F101:O101)-SUM($F40:O40))/($E101+$C101-P$7))</f>
        <v>0</v>
      </c>
      <c r="Q101" s="289">
        <f>IF(OR($C101&gt;Q$7,$C101+$E101-1&lt;Q$7),0,($D101-SUM($F101:P101)-SUM($F40:P40))/($E101+$C101-Q$7))</f>
        <v>0</v>
      </c>
      <c r="R101" s="289">
        <f>IF(OR($C101&gt;R$7,$C101+$E101-1&lt;R$7),0,($D101-SUM($F101:Q101)-SUM($F40:Q40))/($E101+$C101-R$7))</f>
        <v>0</v>
      </c>
      <c r="S101" s="289">
        <f>IF(OR($C101&gt;S$7,$C101+$E101-1&lt;S$7),0,($D101-SUM($F101:R101)-SUM($F40:R40))/($E101+$C101-S$7))</f>
        <v>0</v>
      </c>
      <c r="T101" s="289">
        <f>IF(OR($C101&gt;T$7,$C101+$E101-1&lt;T$7),0,($D101-SUM($F101:S101)-SUM($F40:S40))/($E101+$C101-T$7))</f>
        <v>0</v>
      </c>
      <c r="U101" s="289">
        <f>IF(OR($C101&gt;U$7,$C101+$E101-1&lt;U$7),0,($D101-SUM($F101:T101)-SUM($F40:T40))/($E101+$C101-U$7))</f>
        <v>0</v>
      </c>
      <c r="V101" s="289">
        <f>IF(OR($C101&gt;V$7,$C101+$E101-1&lt;V$7),0,($D101-SUM($F101:U101)-SUM($F40:U40))/($E101+$C101-V$7))</f>
        <v>0</v>
      </c>
      <c r="W101" s="289">
        <f>IF(OR($C101&gt;W$7,$C101+$E101-1&lt;W$7),0,($D101-SUM($F101:V101)-SUM($F40:V40))/($E101+$C101-W$7))</f>
        <v>0</v>
      </c>
      <c r="X101" s="289">
        <f>IF(OR($C101&gt;X$7,$C101+$E101-1&lt;X$7),0,($D101-SUM($F101:W101)-SUM($F40:W40))/($E101+$C101-X$7))</f>
        <v>0</v>
      </c>
      <c r="Y101" s="289">
        <f>IF(OR($C101&gt;Y$7,$C101+$E101-1&lt;Y$7),0,($D101-SUM($F101:X101)-SUM($F40:X40))/($E101+$C101-Y$7))</f>
        <v>0</v>
      </c>
      <c r="Z101" s="289">
        <f>IF(OR($C101&gt;Z$7,$C101+$E101-1&lt;Z$7),0,($D101-SUM($F101:Y101)-SUM($F40:Y40))/($E101+$C101-Z$7))</f>
        <v>0</v>
      </c>
      <c r="AA101" s="289">
        <f>IF(OR($C101&gt;AA$7,$C101+$E101-1&lt;AA$7),0,($D101-SUM($F101:Z101)-SUM($F40:Z40))/($E101+$C101-AA$7))</f>
        <v>0</v>
      </c>
      <c r="AB101" s="289">
        <f>IF(OR($C101&gt;AB$7,$C101+$E101-1&lt;AB$7),0,($D101-SUM($F101:AA101)-SUM($F40:AA40))/($E101+$C101-AB$7))</f>
        <v>0</v>
      </c>
      <c r="AC101" s="289">
        <f>IF(OR($C101&gt;AC$7,$C101+$E101-1&lt;AC$7),0,($D101-SUM($F101:AB101)-SUM($F40:AB40))/($E101+$C101-AC$7))</f>
        <v>0</v>
      </c>
      <c r="AD101" s="289">
        <f>IF(OR($C101&gt;AD$7,$C101+$E101-1&lt;AD$7),0,($D101-SUM($F101:AC101)-SUM($F40:AC40))/($E101+$C101-AD$7))</f>
        <v>0</v>
      </c>
      <c r="AE101" s="289">
        <f>IF(OR($C101&gt;AE$7,$C101+$E101-1&lt;AE$7),0,($D101-SUM($F101:AD101)-SUM($F40:AD40))/($E101+$C101-AE$7))</f>
        <v>0</v>
      </c>
      <c r="AF101" s="289">
        <f>IF(OR($C101&gt;AF$7,$C101+$E101-1&lt;AF$7),0,($D101-SUM($F101:AE101)-SUM($F40:AE40))/($E101+$C101-AF$7))</f>
        <v>0</v>
      </c>
      <c r="AG101" s="289">
        <f>IF(OR($C101&gt;AG$7,$C101+$E101-1&lt;AG$7),0,($D101-SUM($F101:AF101)-SUM($F40:AF40))/($E101+$C101-AG$7))</f>
        <v>0</v>
      </c>
      <c r="AH101" s="289">
        <f>IF(OR($C101&gt;AH$7,$C101+$E101-1&lt;AH$7),0,($D101-SUM($F101:AG101)-SUM($F40:AG40))/($E101+$C101-AH$7))</f>
        <v>0</v>
      </c>
      <c r="AI101" s="289">
        <f>IF(OR($C101&gt;AI$7,$C101+$E101-1&lt;AI$7),0,($D101-SUM($F101:AH101)-SUM($F40:AH40))/($E101+$C101-AI$7))</f>
        <v>0</v>
      </c>
      <c r="AJ101" s="289">
        <f>IF(OR($C101&gt;AJ$7,$C101+$E101-1&lt;AJ$7),0,($D101-SUM($F101:AI101)-SUM($F40:AI40))/($E101+$C101-AJ$7))</f>
        <v>0</v>
      </c>
      <c r="AK101" s="289">
        <f>IF(OR($C101&gt;AK$7,$C101+$E101-1&lt;AK$7),0,($D101-SUM($F101:AJ101)-SUM($F40:AJ40))/($E101+$C101-AK$7))</f>
        <v>0</v>
      </c>
      <c r="AL101" s="289">
        <f>IF(OR($C101&gt;AL$7,$C101+$E101-1&lt;AL$7),0,($D101-SUM($F101:AK101)-SUM($F40:AK40))/($E101+$C101-AL$7))</f>
        <v>0</v>
      </c>
      <c r="AM101" s="289">
        <f>IF(OR($C101&gt;AM$7,$C101+$E101-1&lt;AM$7),0,($D101-SUM($F101:AL101)-SUM($F40:AL40))/($E101+$C101-AM$7))</f>
        <v>0</v>
      </c>
      <c r="AN101" s="289">
        <f>IF(OR($C101&gt;AN$7,$C101+$E101-1&lt;AN$7),0,($D101-SUM($F101:AM101)-SUM($F40:AM40))/($E101+$C101-AN$7))</f>
        <v>0</v>
      </c>
      <c r="AO101" s="289">
        <f>IF(OR($C101&gt;AO$7,$C101+$E101-1&lt;AO$7),0,($D101-SUM($F101:AN101)-SUM($F40:AN40))/($E101+$C101-AO$7))</f>
        <v>0</v>
      </c>
      <c r="AP101" s="289">
        <f>IF(OR($C101&gt;AP$7,$C101+$E101-1&lt;AP$7),0,($D101-SUM($F101:AO101)-SUM($F40:AO40))/($E101+$C101-AP$7))</f>
        <v>0</v>
      </c>
      <c r="AQ101" s="289">
        <f>IF(OR($C101&gt;AQ$7,$C101+$E101-1&lt;AQ$7),0,($D101-SUM($F101:AP101)-SUM($F40:AP40))/($E101+$C101-AQ$7))</f>
        <v>0</v>
      </c>
      <c r="AR101" s="289">
        <f>IF(OR($C101&gt;AR$7,$C101+$E101-1&lt;AR$7),0,($D101-SUM($F101:AQ101)-SUM($F40:AQ40))/($E101+$C101-AR$7))</f>
        <v>0</v>
      </c>
      <c r="AS101" s="289">
        <f>IF(OR($C101&gt;AS$7,$C101+$E101-1&lt;AS$7),0,($D101-SUM($F101:AR101)-SUM($F40:AR40))/($E101+$C101-AS$7))</f>
        <v>0</v>
      </c>
      <c r="AT101" s="289">
        <f>IF(OR($C101&gt;AT$7,$C101+$E101-1&lt;AT$7),0,($D101-SUM($F101:AS101)-SUM($F40:AS40))/($E101+$C101-AT$7))</f>
        <v>0</v>
      </c>
      <c r="AU101" s="289">
        <f>IF(OR($C101&gt;AU$7,$C101+$E101-1&lt;AU$7),0,($D101-SUM($F101:AT101)-SUM($F40:AT40))/($E101+$C101-AU$7))</f>
        <v>0</v>
      </c>
      <c r="AV101" s="289">
        <f>IF(OR($C101&gt;AV$7,$C101+$E101-1&lt;AV$7),0,($D101-SUM($F101:AU101)-SUM($F40:AU40))/($E101+$C101-AV$7))</f>
        <v>0</v>
      </c>
      <c r="AW101" s="289">
        <f>IF(OR($C101&gt;AW$7,$C101+$E101-1&lt;AW$7),0,($D101-SUM($F101:AV101)-SUM($F40:AV40))/($E101+$C101-AW$7))</f>
        <v>0</v>
      </c>
      <c r="AX101" s="289">
        <f>IF(OR($C101&gt;AX$7,$C101+$E101-1&lt;AX$7),0,($D101-SUM($F101:AW101)-SUM($F40:AW40))/($E101+$C101-AX$7))</f>
        <v>0</v>
      </c>
      <c r="AY101" s="289">
        <f>IF(OR($C101&gt;AY$7,$C101+$E101-1&lt;AY$7),0,($D101-SUM($F101:AX101)-SUM($F40:AX40))/($E101+$C101-AY$7))</f>
        <v>0</v>
      </c>
      <c r="AZ101" s="289">
        <f>IF(OR($C101&gt;AZ$7,$C101+$E101-1&lt;AZ$7),0,($D101-SUM($F101:AY101)-SUM($F40:AY40))/($E101+$C101-AZ$7))</f>
        <v>0</v>
      </c>
      <c r="BA101" s="289">
        <f>IF(OR($C101&gt;BA$7,$C101+$E101-1&lt;BA$7),0,($D101-SUM($F101:AZ101)-SUM($F40:AZ40))/($E101+$C101-BA$7))</f>
        <v>0</v>
      </c>
      <c r="BB101" s="289">
        <f>IF(OR($C101&gt;BB$7,$C101+$E101-1&lt;BB$7),0,($D101-SUM($F101:BA101)-SUM($F40:BA40))/($E101+$C101-BB$7))</f>
        <v>0</v>
      </c>
      <c r="BC101" s="289">
        <f>IF(OR($C101&gt;BC$7,$C101+$E101-1&lt;BC$7),0,($D101-SUM($F101:BB101)-SUM($F40:BB40))/($E101+$C101-BC$7))</f>
        <v>0</v>
      </c>
      <c r="BD101" s="289">
        <f>IF(OR($C101&gt;BD$7,$C101+$E101-1&lt;BD$7),0,($D101-SUM($F101:BC101)-SUM($F40:BC40))/($E101+$C101-BD$7))</f>
        <v>0</v>
      </c>
      <c r="BE101" s="289">
        <f>IF(OR($C101&gt;BE$7,$C101+$E101-1&lt;BE$7),0,($D101-SUM($F101:BD101)-SUM($F40:BD40))/($E101+$C101-BE$7))</f>
        <v>0</v>
      </c>
      <c r="BF101" s="289">
        <f>IF(OR($C101&gt;BF$7,$C101+$E101-1&lt;BF$7),0,($D101-SUM($F101:BE101)-SUM($F40:BE40))/($E101+$C101-BF$7))</f>
        <v>0</v>
      </c>
      <c r="BG101" s="289">
        <f>IF(OR($C101&gt;BG$7,$C101+$E101-1&lt;BG$7),0,($D101-SUM($F101:BF101)-SUM($F40:BF40))/($E101+$C101-BG$7))</f>
        <v>0</v>
      </c>
      <c r="BH101" s="289">
        <f>IF(OR($C101&gt;BH$7,$C101+$E101-1&lt;BH$7),0,($D101-SUM($F101:BG101)-SUM($F40:BG40))/($E101+$C101-BH$7))</f>
        <v>0</v>
      </c>
      <c r="BI101" s="289">
        <f>IF(OR($C101&gt;BI$7,$C101+$E101-1&lt;BI$7),0,($D101-SUM($F101:BH101)-SUM($F40:BH40))/($E101+$C101-BI$7))</f>
        <v>0</v>
      </c>
      <c r="BJ101" s="289">
        <f>IF(OR($C101&gt;BJ$7,$C101+$E101-1&lt;BJ$7),0,($D101-SUM($F101:BI101)-SUM($F40:BI40))/($E101+$C101-BJ$7))</f>
        <v>0</v>
      </c>
      <c r="BK101" s="289">
        <f>IF(OR($C101&gt;BK$7,$C101+$E101-1&lt;BK$7),0,($D101-SUM($F101:BJ101)-SUM($F40:BJ40))/($E101+$C101-BK$7))</f>
        <v>0</v>
      </c>
      <c r="BL101" s="289">
        <f>IF(OR($C101&gt;BL$7,$C101+$E101-1&lt;BL$7),0,($D101-SUM($F101:BK101)-SUM($F40:BK40))/($E101+$C101-BL$7))</f>
        <v>0</v>
      </c>
      <c r="BM101" s="289">
        <f>IF(OR($C101&gt;BM$7,$C101+$E101-1&lt;BM$7),0,($D101-SUM($F101:BL101)-SUM($F40:BL40))/($E101+$C101-BM$7))</f>
        <v>0</v>
      </c>
      <c r="BN101" s="289">
        <f>IF(OR($C101&gt;BN$7,$C101+$E101-1&lt;BN$7),0,($D101-SUM($F101:BM101)-SUM($F40:BM40))/($E101+$C101-BN$7))</f>
        <v>0</v>
      </c>
      <c r="BO101" s="289"/>
      <c r="BP101" s="289"/>
      <c r="BQ101" s="289"/>
      <c r="BR101" s="289"/>
      <c r="BS101" s="289"/>
      <c r="BT101" s="289"/>
      <c r="BU101" s="289"/>
      <c r="BV101" s="289"/>
      <c r="BW101" s="289"/>
      <c r="BX101" s="289"/>
      <c r="BY101" s="289"/>
      <c r="BZ101" s="289"/>
      <c r="CA101" s="198"/>
      <c r="CB101" s="198"/>
      <c r="CC101" s="198"/>
      <c r="CD101" s="198"/>
      <c r="CE101" s="198"/>
      <c r="CF101" s="198"/>
      <c r="CG101" s="198"/>
      <c r="CH101" s="198"/>
      <c r="CI101" s="198"/>
      <c r="CJ101" s="198"/>
      <c r="CK101" s="198"/>
      <c r="CL101" s="198"/>
    </row>
    <row r="102" spans="1:90" hidden="1" outlineLevel="1" x14ac:dyDescent="0.15">
      <c r="A102" s="89"/>
      <c r="B102" s="23"/>
      <c r="C102" s="26">
        <v>5</v>
      </c>
      <c r="D102" s="303">
        <f ca="1"/>
        <v>1.6333289618081931E-3</v>
      </c>
      <c r="E102" s="26">
        <f>SAP_Leadsheet!$E$49</f>
        <v>3</v>
      </c>
      <c r="G102" s="289">
        <f>IF(OR($C102&gt;G$7,$C102+$E102-1&lt;G$7),0,($D102-SUM($F102:F102)-SUM($F41:F41))/($E102+$C102-G$7))</f>
        <v>0</v>
      </c>
      <c r="H102" s="289">
        <f>IF(OR($C102&gt;H$7,$C102+$E102-1&lt;H$7),0,($D102-SUM($F102:G102)-SUM($F41:G41))/($E102+$C102-H$7))</f>
        <v>0</v>
      </c>
      <c r="I102" s="289">
        <f>IF(OR($C102&gt;I$7,$C102+$E102-1&lt;I$7),0,($D102-SUM($F102:H102)-SUM($F41:H41))/($E102+$C102-I$7))</f>
        <v>0</v>
      </c>
      <c r="J102" s="289">
        <f>IF(OR($C102&gt;J$7,$C102+$E102-1&lt;J$7),0,($D102-SUM($F102:I102)-SUM($F41:I41))/($E102+$C102-J$7))</f>
        <v>0</v>
      </c>
      <c r="K102" s="289">
        <f ca="1">IF(OR($C102&gt;K$7,$C102+$E102-1&lt;K$7),0,($D102-SUM($F102:J102)-SUM($F41:J41))/($E102+$C102-K$7))</f>
        <v>5.4444298726939765E-4</v>
      </c>
      <c r="L102" s="289">
        <f ca="1">IF(OR($C102&gt;L$7,$C102+$E102-1&lt;L$7),0,($D102-SUM($F102:K102)-SUM($F41:K41))/($E102+$C102-L$7))</f>
        <v>5.4444298726939776E-4</v>
      </c>
      <c r="M102" s="289">
        <f ca="1">IF(OR($C102&gt;M$7,$C102+$E102-1&lt;M$7),0,($D102-SUM($F102:L102)-SUM($F41:L41))/($E102+$C102-M$7))</f>
        <v>5.4444298726939754E-4</v>
      </c>
      <c r="N102" s="289">
        <f>IF(OR($C102&gt;N$7,$C102+$E102-1&lt;N$7),0,($D102-SUM($F102:M102)-SUM($F41:M41))/($E102+$C102-N$7))</f>
        <v>0</v>
      </c>
      <c r="O102" s="289">
        <f>IF(OR($C102&gt;O$7,$C102+$E102-1&lt;O$7),0,($D102-SUM($F102:N102)-SUM($F41:N41))/($E102+$C102-O$7))</f>
        <v>0</v>
      </c>
      <c r="P102" s="289">
        <f>IF(OR($C102&gt;P$7,$C102+$E102-1&lt;P$7),0,($D102-SUM($F102:O102)-SUM($F41:O41))/($E102+$C102-P$7))</f>
        <v>0</v>
      </c>
      <c r="Q102" s="289">
        <f>IF(OR($C102&gt;Q$7,$C102+$E102-1&lt;Q$7),0,($D102-SUM($F102:P102)-SUM($F41:P41))/($E102+$C102-Q$7))</f>
        <v>0</v>
      </c>
      <c r="R102" s="289">
        <f>IF(OR($C102&gt;R$7,$C102+$E102-1&lt;R$7),0,($D102-SUM($F102:Q102)-SUM($F41:Q41))/($E102+$C102-R$7))</f>
        <v>0</v>
      </c>
      <c r="S102" s="289">
        <f>IF(OR($C102&gt;S$7,$C102+$E102-1&lt;S$7),0,($D102-SUM($F102:R102)-SUM($F41:R41))/($E102+$C102-S$7))</f>
        <v>0</v>
      </c>
      <c r="T102" s="289">
        <f>IF(OR($C102&gt;T$7,$C102+$E102-1&lt;T$7),0,($D102-SUM($F102:S102)-SUM($F41:S41))/($E102+$C102-T$7))</f>
        <v>0</v>
      </c>
      <c r="U102" s="289">
        <f>IF(OR($C102&gt;U$7,$C102+$E102-1&lt;U$7),0,($D102-SUM($F102:T102)-SUM($F41:T41))/($E102+$C102-U$7))</f>
        <v>0</v>
      </c>
      <c r="V102" s="289">
        <f>IF(OR($C102&gt;V$7,$C102+$E102-1&lt;V$7),0,($D102-SUM($F102:U102)-SUM($F41:U41))/($E102+$C102-V$7))</f>
        <v>0</v>
      </c>
      <c r="W102" s="289">
        <f>IF(OR($C102&gt;W$7,$C102+$E102-1&lt;W$7),0,($D102-SUM($F102:V102)-SUM($F41:V41))/($E102+$C102-W$7))</f>
        <v>0</v>
      </c>
      <c r="X102" s="289">
        <f>IF(OR($C102&gt;X$7,$C102+$E102-1&lt;X$7),0,($D102-SUM($F102:W102)-SUM($F41:W41))/($E102+$C102-X$7))</f>
        <v>0</v>
      </c>
      <c r="Y102" s="289">
        <f>IF(OR($C102&gt;Y$7,$C102+$E102-1&lt;Y$7),0,($D102-SUM($F102:X102)-SUM($F41:X41))/($E102+$C102-Y$7))</f>
        <v>0</v>
      </c>
      <c r="Z102" s="289">
        <f>IF(OR($C102&gt;Z$7,$C102+$E102-1&lt;Z$7),0,($D102-SUM($F102:Y102)-SUM($F41:Y41))/($E102+$C102-Z$7))</f>
        <v>0</v>
      </c>
      <c r="AA102" s="289">
        <f>IF(OR($C102&gt;AA$7,$C102+$E102-1&lt;AA$7),0,($D102-SUM($F102:Z102)-SUM($F41:Z41))/($E102+$C102-AA$7))</f>
        <v>0</v>
      </c>
      <c r="AB102" s="289">
        <f>IF(OR($C102&gt;AB$7,$C102+$E102-1&lt;AB$7),0,($D102-SUM($F102:AA102)-SUM($F41:AA41))/($E102+$C102-AB$7))</f>
        <v>0</v>
      </c>
      <c r="AC102" s="289">
        <f>IF(OR($C102&gt;AC$7,$C102+$E102-1&lt;AC$7),0,($D102-SUM($F102:AB102)-SUM($F41:AB41))/($E102+$C102-AC$7))</f>
        <v>0</v>
      </c>
      <c r="AD102" s="289">
        <f>IF(OR($C102&gt;AD$7,$C102+$E102-1&lt;AD$7),0,($D102-SUM($F102:AC102)-SUM($F41:AC41))/($E102+$C102-AD$7))</f>
        <v>0</v>
      </c>
      <c r="AE102" s="289">
        <f>IF(OR($C102&gt;AE$7,$C102+$E102-1&lt;AE$7),0,($D102-SUM($F102:AD102)-SUM($F41:AD41))/($E102+$C102-AE$7))</f>
        <v>0</v>
      </c>
      <c r="AF102" s="289">
        <f>IF(OR($C102&gt;AF$7,$C102+$E102-1&lt;AF$7),0,($D102-SUM($F102:AE102)-SUM($F41:AE41))/($E102+$C102-AF$7))</f>
        <v>0</v>
      </c>
      <c r="AG102" s="289">
        <f>IF(OR($C102&gt;AG$7,$C102+$E102-1&lt;AG$7),0,($D102-SUM($F102:AF102)-SUM($F41:AF41))/($E102+$C102-AG$7))</f>
        <v>0</v>
      </c>
      <c r="AH102" s="289">
        <f>IF(OR($C102&gt;AH$7,$C102+$E102-1&lt;AH$7),0,($D102-SUM($F102:AG102)-SUM($F41:AG41))/($E102+$C102-AH$7))</f>
        <v>0</v>
      </c>
      <c r="AI102" s="289">
        <f>IF(OR($C102&gt;AI$7,$C102+$E102-1&lt;AI$7),0,($D102-SUM($F102:AH102)-SUM($F41:AH41))/($E102+$C102-AI$7))</f>
        <v>0</v>
      </c>
      <c r="AJ102" s="289">
        <f>IF(OR($C102&gt;AJ$7,$C102+$E102-1&lt;AJ$7),0,($D102-SUM($F102:AI102)-SUM($F41:AI41))/($E102+$C102-AJ$7))</f>
        <v>0</v>
      </c>
      <c r="AK102" s="289">
        <f>IF(OR($C102&gt;AK$7,$C102+$E102-1&lt;AK$7),0,($D102-SUM($F102:AJ102)-SUM($F41:AJ41))/($E102+$C102-AK$7))</f>
        <v>0</v>
      </c>
      <c r="AL102" s="289">
        <f>IF(OR($C102&gt;AL$7,$C102+$E102-1&lt;AL$7),0,($D102-SUM($F102:AK102)-SUM($F41:AK41))/($E102+$C102-AL$7))</f>
        <v>0</v>
      </c>
      <c r="AM102" s="289">
        <f>IF(OR($C102&gt;AM$7,$C102+$E102-1&lt;AM$7),0,($D102-SUM($F102:AL102)-SUM($F41:AL41))/($E102+$C102-AM$7))</f>
        <v>0</v>
      </c>
      <c r="AN102" s="289">
        <f>IF(OR($C102&gt;AN$7,$C102+$E102-1&lt;AN$7),0,($D102-SUM($F102:AM102)-SUM($F41:AM41))/($E102+$C102-AN$7))</f>
        <v>0</v>
      </c>
      <c r="AO102" s="289">
        <f>IF(OR($C102&gt;AO$7,$C102+$E102-1&lt;AO$7),0,($D102-SUM($F102:AN102)-SUM($F41:AN41))/($E102+$C102-AO$7))</f>
        <v>0</v>
      </c>
      <c r="AP102" s="289">
        <f>IF(OR($C102&gt;AP$7,$C102+$E102-1&lt;AP$7),0,($D102-SUM($F102:AO102)-SUM($F41:AO41))/($E102+$C102-AP$7))</f>
        <v>0</v>
      </c>
      <c r="AQ102" s="289">
        <f>IF(OR($C102&gt;AQ$7,$C102+$E102-1&lt;AQ$7),0,($D102-SUM($F102:AP102)-SUM($F41:AP41))/($E102+$C102-AQ$7))</f>
        <v>0</v>
      </c>
      <c r="AR102" s="289">
        <f>IF(OR($C102&gt;AR$7,$C102+$E102-1&lt;AR$7),0,($D102-SUM($F102:AQ102)-SUM($F41:AQ41))/($E102+$C102-AR$7))</f>
        <v>0</v>
      </c>
      <c r="AS102" s="289">
        <f>IF(OR($C102&gt;AS$7,$C102+$E102-1&lt;AS$7),0,($D102-SUM($F102:AR102)-SUM($F41:AR41))/($E102+$C102-AS$7))</f>
        <v>0</v>
      </c>
      <c r="AT102" s="289">
        <f>IF(OR($C102&gt;AT$7,$C102+$E102-1&lt;AT$7),0,($D102-SUM($F102:AS102)-SUM($F41:AS41))/($E102+$C102-AT$7))</f>
        <v>0</v>
      </c>
      <c r="AU102" s="289">
        <f>IF(OR($C102&gt;AU$7,$C102+$E102-1&lt;AU$7),0,($D102-SUM($F102:AT102)-SUM($F41:AT41))/($E102+$C102-AU$7))</f>
        <v>0</v>
      </c>
      <c r="AV102" s="289">
        <f>IF(OR($C102&gt;AV$7,$C102+$E102-1&lt;AV$7),0,($D102-SUM($F102:AU102)-SUM($F41:AU41))/($E102+$C102-AV$7))</f>
        <v>0</v>
      </c>
      <c r="AW102" s="289">
        <f>IF(OR($C102&gt;AW$7,$C102+$E102-1&lt;AW$7),0,($D102-SUM($F102:AV102)-SUM($F41:AV41))/($E102+$C102-AW$7))</f>
        <v>0</v>
      </c>
      <c r="AX102" s="289">
        <f>IF(OR($C102&gt;AX$7,$C102+$E102-1&lt;AX$7),0,($D102-SUM($F102:AW102)-SUM($F41:AW41))/($E102+$C102-AX$7))</f>
        <v>0</v>
      </c>
      <c r="AY102" s="289">
        <f>IF(OR($C102&gt;AY$7,$C102+$E102-1&lt;AY$7),0,($D102-SUM($F102:AX102)-SUM($F41:AX41))/($E102+$C102-AY$7))</f>
        <v>0</v>
      </c>
      <c r="AZ102" s="289">
        <f>IF(OR($C102&gt;AZ$7,$C102+$E102-1&lt;AZ$7),0,($D102-SUM($F102:AY102)-SUM($F41:AY41))/($E102+$C102-AZ$7))</f>
        <v>0</v>
      </c>
      <c r="BA102" s="289">
        <f>IF(OR($C102&gt;BA$7,$C102+$E102-1&lt;BA$7),0,($D102-SUM($F102:AZ102)-SUM($F41:AZ41))/($E102+$C102-BA$7))</f>
        <v>0</v>
      </c>
      <c r="BB102" s="289">
        <f>IF(OR($C102&gt;BB$7,$C102+$E102-1&lt;BB$7),0,($D102-SUM($F102:BA102)-SUM($F41:BA41))/($E102+$C102-BB$7))</f>
        <v>0</v>
      </c>
      <c r="BC102" s="289">
        <f>IF(OR($C102&gt;BC$7,$C102+$E102-1&lt;BC$7),0,($D102-SUM($F102:BB102)-SUM($F41:BB41))/($E102+$C102-BC$7))</f>
        <v>0</v>
      </c>
      <c r="BD102" s="289">
        <f>IF(OR($C102&gt;BD$7,$C102+$E102-1&lt;BD$7),0,($D102-SUM($F102:BC102)-SUM($F41:BC41))/($E102+$C102-BD$7))</f>
        <v>0</v>
      </c>
      <c r="BE102" s="289">
        <f>IF(OR($C102&gt;BE$7,$C102+$E102-1&lt;BE$7),0,($D102-SUM($F102:BD102)-SUM($F41:BD41))/($E102+$C102-BE$7))</f>
        <v>0</v>
      </c>
      <c r="BF102" s="289">
        <f>IF(OR($C102&gt;BF$7,$C102+$E102-1&lt;BF$7),0,($D102-SUM($F102:BE102)-SUM($F41:BE41))/($E102+$C102-BF$7))</f>
        <v>0</v>
      </c>
      <c r="BG102" s="289">
        <f>IF(OR($C102&gt;BG$7,$C102+$E102-1&lt;BG$7),0,($D102-SUM($F102:BF102)-SUM($F41:BF41))/($E102+$C102-BG$7))</f>
        <v>0</v>
      </c>
      <c r="BH102" s="289">
        <f>IF(OR($C102&gt;BH$7,$C102+$E102-1&lt;BH$7),0,($D102-SUM($F102:BG102)-SUM($F41:BG41))/($E102+$C102-BH$7))</f>
        <v>0</v>
      </c>
      <c r="BI102" s="289">
        <f>IF(OR($C102&gt;BI$7,$C102+$E102-1&lt;BI$7),0,($D102-SUM($F102:BH102)-SUM($F41:BH41))/($E102+$C102-BI$7))</f>
        <v>0</v>
      </c>
      <c r="BJ102" s="289">
        <f>IF(OR($C102&gt;BJ$7,$C102+$E102-1&lt;BJ$7),0,($D102-SUM($F102:BI102)-SUM($F41:BI41))/($E102+$C102-BJ$7))</f>
        <v>0</v>
      </c>
      <c r="BK102" s="289">
        <f>IF(OR($C102&gt;BK$7,$C102+$E102-1&lt;BK$7),0,($D102-SUM($F102:BJ102)-SUM($F41:BJ41))/($E102+$C102-BK$7))</f>
        <v>0</v>
      </c>
      <c r="BL102" s="289">
        <f>IF(OR($C102&gt;BL$7,$C102+$E102-1&lt;BL$7),0,($D102-SUM($F102:BK102)-SUM($F41:BK41))/($E102+$C102-BL$7))</f>
        <v>0</v>
      </c>
      <c r="BM102" s="289">
        <f>IF(OR($C102&gt;BM$7,$C102+$E102-1&lt;BM$7),0,($D102-SUM($F102:BL102)-SUM($F41:BL41))/($E102+$C102-BM$7))</f>
        <v>0</v>
      </c>
      <c r="BN102" s="289">
        <f>IF(OR($C102&gt;BN$7,$C102+$E102-1&lt;BN$7),0,($D102-SUM($F102:BM102)-SUM($F41:BM41))/($E102+$C102-BN$7))</f>
        <v>0</v>
      </c>
      <c r="BO102" s="289"/>
      <c r="BP102" s="289"/>
      <c r="BQ102" s="289"/>
      <c r="BR102" s="289"/>
      <c r="BS102" s="289"/>
      <c r="BT102" s="289"/>
      <c r="BU102" s="289"/>
      <c r="BV102" s="289"/>
      <c r="BW102" s="289"/>
      <c r="BX102" s="289"/>
      <c r="BY102" s="289"/>
      <c r="BZ102" s="289"/>
      <c r="CA102" s="198"/>
      <c r="CB102" s="198"/>
      <c r="CC102" s="198"/>
      <c r="CD102" s="198"/>
      <c r="CE102" s="198"/>
      <c r="CF102" s="198"/>
      <c r="CG102" s="198"/>
      <c r="CH102" s="198"/>
      <c r="CI102" s="198"/>
      <c r="CJ102" s="198"/>
      <c r="CK102" s="198"/>
      <c r="CL102" s="198"/>
    </row>
    <row r="103" spans="1:90" hidden="1" outlineLevel="1" x14ac:dyDescent="0.15">
      <c r="A103" s="89"/>
      <c r="B103" s="23"/>
      <c r="C103" s="26">
        <v>6</v>
      </c>
      <c r="D103" s="303">
        <f ca="1"/>
        <v>1.6030561963944617E-3</v>
      </c>
      <c r="E103" s="26">
        <f>SAP_Leadsheet!$E$49</f>
        <v>3</v>
      </c>
      <c r="G103" s="289">
        <f>IF(OR($C103&gt;G$7,$C103+$E103-1&lt;G$7),0,($D103-SUM($F103:F103)-SUM($F42:F42))/($E103+$C103-G$7))</f>
        <v>0</v>
      </c>
      <c r="H103" s="289">
        <f>IF(OR($C103&gt;H$7,$C103+$E103-1&lt;H$7),0,($D103-SUM($F103:G103)-SUM($F42:G42))/($E103+$C103-H$7))</f>
        <v>0</v>
      </c>
      <c r="I103" s="289">
        <f>IF(OR($C103&gt;I$7,$C103+$E103-1&lt;I$7),0,($D103-SUM($F103:H103)-SUM($F42:H42))/($E103+$C103-I$7))</f>
        <v>0</v>
      </c>
      <c r="J103" s="289">
        <f>IF(OR($C103&gt;J$7,$C103+$E103-1&lt;J$7),0,($D103-SUM($F103:I103)-SUM($F42:I42))/($E103+$C103-J$7))</f>
        <v>0</v>
      </c>
      <c r="K103" s="289">
        <f>IF(OR($C103&gt;K$7,$C103+$E103-1&lt;K$7),0,($D103-SUM($F103:J103)-SUM($F42:J42))/($E103+$C103-K$7))</f>
        <v>0</v>
      </c>
      <c r="L103" s="289">
        <f ca="1">IF(OR($C103&gt;L$7,$C103+$E103-1&lt;L$7),0,($D103-SUM($F103:K103)-SUM($F42:K42))/($E103+$C103-L$7))</f>
        <v>5.3435206546482061E-4</v>
      </c>
      <c r="M103" s="289">
        <f ca="1">IF(OR($C103&gt;M$7,$C103+$E103-1&lt;M$7),0,($D103-SUM($F103:L103)-SUM($F42:L42))/($E103+$C103-M$7))</f>
        <v>5.343520654648205E-4</v>
      </c>
      <c r="N103" s="289">
        <f ca="1">IF(OR($C103&gt;N$7,$C103+$E103-1&lt;N$7),0,($D103-SUM($F103:M103)-SUM($F42:M42))/($E103+$C103-N$7))</f>
        <v>5.3435206546482072E-4</v>
      </c>
      <c r="O103" s="289">
        <f>IF(OR($C103&gt;O$7,$C103+$E103-1&lt;O$7),0,($D103-SUM($F103:N103)-SUM($F42:N42))/($E103+$C103-O$7))</f>
        <v>0</v>
      </c>
      <c r="P103" s="289">
        <f>IF(OR($C103&gt;P$7,$C103+$E103-1&lt;P$7),0,($D103-SUM($F103:O103)-SUM($F42:O42))/($E103+$C103-P$7))</f>
        <v>0</v>
      </c>
      <c r="Q103" s="289">
        <f>IF(OR($C103&gt;Q$7,$C103+$E103-1&lt;Q$7),0,($D103-SUM($F103:P103)-SUM($F42:P42))/($E103+$C103-Q$7))</f>
        <v>0</v>
      </c>
      <c r="R103" s="289">
        <f>IF(OR($C103&gt;R$7,$C103+$E103-1&lt;R$7),0,($D103-SUM($F103:Q103)-SUM($F42:Q42))/($E103+$C103-R$7))</f>
        <v>0</v>
      </c>
      <c r="S103" s="289">
        <f>IF(OR($C103&gt;S$7,$C103+$E103-1&lt;S$7),0,($D103-SUM($F103:R103)-SUM($F42:R42))/($E103+$C103-S$7))</f>
        <v>0</v>
      </c>
      <c r="T103" s="289">
        <f>IF(OR($C103&gt;T$7,$C103+$E103-1&lt;T$7),0,($D103-SUM($F103:S103)-SUM($F42:S42))/($E103+$C103-T$7))</f>
        <v>0</v>
      </c>
      <c r="U103" s="289">
        <f>IF(OR($C103&gt;U$7,$C103+$E103-1&lt;U$7),0,($D103-SUM($F103:T103)-SUM($F42:T42))/($E103+$C103-U$7))</f>
        <v>0</v>
      </c>
      <c r="V103" s="289">
        <f>IF(OR($C103&gt;V$7,$C103+$E103-1&lt;V$7),0,($D103-SUM($F103:U103)-SUM($F42:U42))/($E103+$C103-V$7))</f>
        <v>0</v>
      </c>
      <c r="W103" s="289">
        <f>IF(OR($C103&gt;W$7,$C103+$E103-1&lt;W$7),0,($D103-SUM($F103:V103)-SUM($F42:V42))/($E103+$C103-W$7))</f>
        <v>0</v>
      </c>
      <c r="X103" s="289">
        <f>IF(OR($C103&gt;X$7,$C103+$E103-1&lt;X$7),0,($D103-SUM($F103:W103)-SUM($F42:W42))/($E103+$C103-X$7))</f>
        <v>0</v>
      </c>
      <c r="Y103" s="289">
        <f>IF(OR($C103&gt;Y$7,$C103+$E103-1&lt;Y$7),0,($D103-SUM($F103:X103)-SUM($F42:X42))/($E103+$C103-Y$7))</f>
        <v>0</v>
      </c>
      <c r="Z103" s="289">
        <f>IF(OR($C103&gt;Z$7,$C103+$E103-1&lt;Z$7),0,($D103-SUM($F103:Y103)-SUM($F42:Y42))/($E103+$C103-Z$7))</f>
        <v>0</v>
      </c>
      <c r="AA103" s="289">
        <f>IF(OR($C103&gt;AA$7,$C103+$E103-1&lt;AA$7),0,($D103-SUM($F103:Z103)-SUM($F42:Z42))/($E103+$C103-AA$7))</f>
        <v>0</v>
      </c>
      <c r="AB103" s="289">
        <f>IF(OR($C103&gt;AB$7,$C103+$E103-1&lt;AB$7),0,($D103-SUM($F103:AA103)-SUM($F42:AA42))/($E103+$C103-AB$7))</f>
        <v>0</v>
      </c>
      <c r="AC103" s="289">
        <f>IF(OR($C103&gt;AC$7,$C103+$E103-1&lt;AC$7),0,($D103-SUM($F103:AB103)-SUM($F42:AB42))/($E103+$C103-AC$7))</f>
        <v>0</v>
      </c>
      <c r="AD103" s="289">
        <f>IF(OR($C103&gt;AD$7,$C103+$E103-1&lt;AD$7),0,($D103-SUM($F103:AC103)-SUM($F42:AC42))/($E103+$C103-AD$7))</f>
        <v>0</v>
      </c>
      <c r="AE103" s="289">
        <f>IF(OR($C103&gt;AE$7,$C103+$E103-1&lt;AE$7),0,($D103-SUM($F103:AD103)-SUM($F42:AD42))/($E103+$C103-AE$7))</f>
        <v>0</v>
      </c>
      <c r="AF103" s="289">
        <f>IF(OR($C103&gt;AF$7,$C103+$E103-1&lt;AF$7),0,($D103-SUM($F103:AE103)-SUM($F42:AE42))/($E103+$C103-AF$7))</f>
        <v>0</v>
      </c>
      <c r="AG103" s="289">
        <f>IF(OR($C103&gt;AG$7,$C103+$E103-1&lt;AG$7),0,($D103-SUM($F103:AF103)-SUM($F42:AF42))/($E103+$C103-AG$7))</f>
        <v>0</v>
      </c>
      <c r="AH103" s="289">
        <f>IF(OR($C103&gt;AH$7,$C103+$E103-1&lt;AH$7),0,($D103-SUM($F103:AG103)-SUM($F42:AG42))/($E103+$C103-AH$7))</f>
        <v>0</v>
      </c>
      <c r="AI103" s="289">
        <f>IF(OR($C103&gt;AI$7,$C103+$E103-1&lt;AI$7),0,($D103-SUM($F103:AH103)-SUM($F42:AH42))/($E103+$C103-AI$7))</f>
        <v>0</v>
      </c>
      <c r="AJ103" s="289">
        <f>IF(OR($C103&gt;AJ$7,$C103+$E103-1&lt;AJ$7),0,($D103-SUM($F103:AI103)-SUM($F42:AI42))/($E103+$C103-AJ$7))</f>
        <v>0</v>
      </c>
      <c r="AK103" s="289">
        <f>IF(OR($C103&gt;AK$7,$C103+$E103-1&lt;AK$7),0,($D103-SUM($F103:AJ103)-SUM($F42:AJ42))/($E103+$C103-AK$7))</f>
        <v>0</v>
      </c>
      <c r="AL103" s="289">
        <f>IF(OR($C103&gt;AL$7,$C103+$E103-1&lt;AL$7),0,($D103-SUM($F103:AK103)-SUM($F42:AK42))/($E103+$C103-AL$7))</f>
        <v>0</v>
      </c>
      <c r="AM103" s="289">
        <f>IF(OR($C103&gt;AM$7,$C103+$E103-1&lt;AM$7),0,($D103-SUM($F103:AL103)-SUM($F42:AL42))/($E103+$C103-AM$7))</f>
        <v>0</v>
      </c>
      <c r="AN103" s="289">
        <f>IF(OR($C103&gt;AN$7,$C103+$E103-1&lt;AN$7),0,($D103-SUM($F103:AM103)-SUM($F42:AM42))/($E103+$C103-AN$7))</f>
        <v>0</v>
      </c>
      <c r="AO103" s="289">
        <f>IF(OR($C103&gt;AO$7,$C103+$E103-1&lt;AO$7),0,($D103-SUM($F103:AN103)-SUM($F42:AN42))/($E103+$C103-AO$7))</f>
        <v>0</v>
      </c>
      <c r="AP103" s="289">
        <f>IF(OR($C103&gt;AP$7,$C103+$E103-1&lt;AP$7),0,($D103-SUM($F103:AO103)-SUM($F42:AO42))/($E103+$C103-AP$7))</f>
        <v>0</v>
      </c>
      <c r="AQ103" s="289">
        <f>IF(OR($C103&gt;AQ$7,$C103+$E103-1&lt;AQ$7),0,($D103-SUM($F103:AP103)-SUM($F42:AP42))/($E103+$C103-AQ$7))</f>
        <v>0</v>
      </c>
      <c r="AR103" s="289">
        <f>IF(OR($C103&gt;AR$7,$C103+$E103-1&lt;AR$7),0,($D103-SUM($F103:AQ103)-SUM($F42:AQ42))/($E103+$C103-AR$7))</f>
        <v>0</v>
      </c>
      <c r="AS103" s="289">
        <f>IF(OR($C103&gt;AS$7,$C103+$E103-1&lt;AS$7),0,($D103-SUM($F103:AR103)-SUM($F42:AR42))/($E103+$C103-AS$7))</f>
        <v>0</v>
      </c>
      <c r="AT103" s="289">
        <f>IF(OR($C103&gt;AT$7,$C103+$E103-1&lt;AT$7),0,($D103-SUM($F103:AS103)-SUM($F42:AS42))/($E103+$C103-AT$7))</f>
        <v>0</v>
      </c>
      <c r="AU103" s="289">
        <f>IF(OR($C103&gt;AU$7,$C103+$E103-1&lt;AU$7),0,($D103-SUM($F103:AT103)-SUM($F42:AT42))/($E103+$C103-AU$7))</f>
        <v>0</v>
      </c>
      <c r="AV103" s="289">
        <f>IF(OR($C103&gt;AV$7,$C103+$E103-1&lt;AV$7),0,($D103-SUM($F103:AU103)-SUM($F42:AU42))/($E103+$C103-AV$7))</f>
        <v>0</v>
      </c>
      <c r="AW103" s="289">
        <f>IF(OR($C103&gt;AW$7,$C103+$E103-1&lt;AW$7),0,($D103-SUM($F103:AV103)-SUM($F42:AV42))/($E103+$C103-AW$7))</f>
        <v>0</v>
      </c>
      <c r="AX103" s="289">
        <f>IF(OR($C103&gt;AX$7,$C103+$E103-1&lt;AX$7),0,($D103-SUM($F103:AW103)-SUM($F42:AW42))/($E103+$C103-AX$7))</f>
        <v>0</v>
      </c>
      <c r="AY103" s="289">
        <f>IF(OR($C103&gt;AY$7,$C103+$E103-1&lt;AY$7),0,($D103-SUM($F103:AX103)-SUM($F42:AX42))/($E103+$C103-AY$7))</f>
        <v>0</v>
      </c>
      <c r="AZ103" s="289">
        <f>IF(OR($C103&gt;AZ$7,$C103+$E103-1&lt;AZ$7),0,($D103-SUM($F103:AY103)-SUM($F42:AY42))/($E103+$C103-AZ$7))</f>
        <v>0</v>
      </c>
      <c r="BA103" s="289">
        <f>IF(OR($C103&gt;BA$7,$C103+$E103-1&lt;BA$7),0,($D103-SUM($F103:AZ103)-SUM($F42:AZ42))/($E103+$C103-BA$7))</f>
        <v>0</v>
      </c>
      <c r="BB103" s="289">
        <f>IF(OR($C103&gt;BB$7,$C103+$E103-1&lt;BB$7),0,($D103-SUM($F103:BA103)-SUM($F42:BA42))/($E103+$C103-BB$7))</f>
        <v>0</v>
      </c>
      <c r="BC103" s="289">
        <f>IF(OR($C103&gt;BC$7,$C103+$E103-1&lt;BC$7),0,($D103-SUM($F103:BB103)-SUM($F42:BB42))/($E103+$C103-BC$7))</f>
        <v>0</v>
      </c>
      <c r="BD103" s="289">
        <f>IF(OR($C103&gt;BD$7,$C103+$E103-1&lt;BD$7),0,($D103-SUM($F103:BC103)-SUM($F42:BC42))/($E103+$C103-BD$7))</f>
        <v>0</v>
      </c>
      <c r="BE103" s="289">
        <f>IF(OR($C103&gt;BE$7,$C103+$E103-1&lt;BE$7),0,($D103-SUM($F103:BD103)-SUM($F42:BD42))/($E103+$C103-BE$7))</f>
        <v>0</v>
      </c>
      <c r="BF103" s="289">
        <f>IF(OR($C103&gt;BF$7,$C103+$E103-1&lt;BF$7),0,($D103-SUM($F103:BE103)-SUM($F42:BE42))/($E103+$C103-BF$7))</f>
        <v>0</v>
      </c>
      <c r="BG103" s="289">
        <f>IF(OR($C103&gt;BG$7,$C103+$E103-1&lt;BG$7),0,($D103-SUM($F103:BF103)-SUM($F42:BF42))/($E103+$C103-BG$7))</f>
        <v>0</v>
      </c>
      <c r="BH103" s="289">
        <f>IF(OR($C103&gt;BH$7,$C103+$E103-1&lt;BH$7),0,($D103-SUM($F103:BG103)-SUM($F42:BG42))/($E103+$C103-BH$7))</f>
        <v>0</v>
      </c>
      <c r="BI103" s="289">
        <f>IF(OR($C103&gt;BI$7,$C103+$E103-1&lt;BI$7),0,($D103-SUM($F103:BH103)-SUM($F42:BH42))/($E103+$C103-BI$7))</f>
        <v>0</v>
      </c>
      <c r="BJ103" s="289">
        <f>IF(OR($C103&gt;BJ$7,$C103+$E103-1&lt;BJ$7),0,($D103-SUM($F103:BI103)-SUM($F42:BI42))/($E103+$C103-BJ$7))</f>
        <v>0</v>
      </c>
      <c r="BK103" s="289">
        <f>IF(OR($C103&gt;BK$7,$C103+$E103-1&lt;BK$7),0,($D103-SUM($F103:BJ103)-SUM($F42:BJ42))/($E103+$C103-BK$7))</f>
        <v>0</v>
      </c>
      <c r="BL103" s="289">
        <f>IF(OR($C103&gt;BL$7,$C103+$E103-1&lt;BL$7),0,($D103-SUM($F103:BK103)-SUM($F42:BK42))/($E103+$C103-BL$7))</f>
        <v>0</v>
      </c>
      <c r="BM103" s="289">
        <f>IF(OR($C103&gt;BM$7,$C103+$E103-1&lt;BM$7),0,($D103-SUM($F103:BL103)-SUM($F42:BL42))/($E103+$C103-BM$7))</f>
        <v>0</v>
      </c>
      <c r="BN103" s="289">
        <f>IF(OR($C103&gt;BN$7,$C103+$E103-1&lt;BN$7),0,($D103-SUM($F103:BM103)-SUM($F42:BM42))/($E103+$C103-BN$7))</f>
        <v>0</v>
      </c>
      <c r="BO103" s="289"/>
      <c r="BP103" s="289"/>
      <c r="BQ103" s="289"/>
      <c r="BR103" s="289"/>
      <c r="BS103" s="289"/>
      <c r="BT103" s="289"/>
      <c r="BU103" s="289"/>
      <c r="BV103" s="289"/>
      <c r="BW103" s="289"/>
      <c r="BX103" s="289"/>
      <c r="BY103" s="289"/>
      <c r="BZ103" s="289"/>
      <c r="CA103" s="198"/>
      <c r="CB103" s="198"/>
      <c r="CC103" s="198"/>
      <c r="CD103" s="198"/>
      <c r="CE103" s="198"/>
      <c r="CF103" s="198"/>
      <c r="CG103" s="198"/>
      <c r="CH103" s="198"/>
      <c r="CI103" s="198"/>
      <c r="CJ103" s="198"/>
      <c r="CK103" s="198"/>
      <c r="CL103" s="198"/>
    </row>
    <row r="104" spans="1:90" hidden="1" outlineLevel="1" x14ac:dyDescent="0.15">
      <c r="A104" s="89"/>
      <c r="B104" s="23"/>
      <c r="C104" s="26">
        <v>7</v>
      </c>
      <c r="D104" s="303">
        <f ca="1"/>
        <v>1.5727834309807304E-3</v>
      </c>
      <c r="E104" s="26">
        <f>SAP_Leadsheet!$E$49</f>
        <v>3</v>
      </c>
      <c r="G104" s="289">
        <f>IF(OR($C104&gt;G$7,$C104+$E104-1&lt;G$7),0,($D104-SUM($F104:F104)-SUM($F43:F43))/($E104+$C104-G$7))</f>
        <v>0</v>
      </c>
      <c r="H104" s="289">
        <f>IF(OR($C104&gt;H$7,$C104+$E104-1&lt;H$7),0,($D104-SUM($F104:G104)-SUM($F43:G43))/($E104+$C104-H$7))</f>
        <v>0</v>
      </c>
      <c r="I104" s="289">
        <f>IF(OR($C104&gt;I$7,$C104+$E104-1&lt;I$7),0,($D104-SUM($F104:H104)-SUM($F43:H43))/($E104+$C104-I$7))</f>
        <v>0</v>
      </c>
      <c r="J104" s="289">
        <f>IF(OR($C104&gt;J$7,$C104+$E104-1&lt;J$7),0,($D104-SUM($F104:I104)-SUM($F43:I43))/($E104+$C104-J$7))</f>
        <v>0</v>
      </c>
      <c r="K104" s="289">
        <f>IF(OR($C104&gt;K$7,$C104+$E104-1&lt;K$7),0,($D104-SUM($F104:J104)-SUM($F43:J43))/($E104+$C104-K$7))</f>
        <v>0</v>
      </c>
      <c r="L104" s="289">
        <f>IF(OR($C104&gt;L$7,$C104+$E104-1&lt;L$7),0,($D104-SUM($F104:K104)-SUM($F43:K43))/($E104+$C104-L$7))</f>
        <v>0</v>
      </c>
      <c r="M104" s="289">
        <f ca="1">IF(OR($C104&gt;M$7,$C104+$E104-1&lt;M$7),0,($D104-SUM($F104:L104)-SUM($F43:L43))/($E104+$C104-M$7))</f>
        <v>5.2426114366024346E-4</v>
      </c>
      <c r="N104" s="289">
        <f ca="1">IF(OR($C104&gt;N$7,$C104+$E104-1&lt;N$7),0,($D104-SUM($F104:M104)-SUM($F43:M43))/($E104+$C104-N$7))</f>
        <v>5.2426114366024346E-4</v>
      </c>
      <c r="O104" s="289">
        <f ca="1">IF(OR($C104&gt;O$7,$C104+$E104-1&lt;O$7),0,($D104-SUM($F104:N104)-SUM($F43:N43))/($E104+$C104-O$7))</f>
        <v>5.2426114366024346E-4</v>
      </c>
      <c r="P104" s="289">
        <f>IF(OR($C104&gt;P$7,$C104+$E104-1&lt;P$7),0,($D104-SUM($F104:O104)-SUM($F43:O43))/($E104+$C104-P$7))</f>
        <v>0</v>
      </c>
      <c r="Q104" s="289">
        <f>IF(OR($C104&gt;Q$7,$C104+$E104-1&lt;Q$7),0,($D104-SUM($F104:P104)-SUM($F43:P43))/($E104+$C104-Q$7))</f>
        <v>0</v>
      </c>
      <c r="R104" s="289">
        <f>IF(OR($C104&gt;R$7,$C104+$E104-1&lt;R$7),0,($D104-SUM($F104:Q104)-SUM($F43:Q43))/($E104+$C104-R$7))</f>
        <v>0</v>
      </c>
      <c r="S104" s="289">
        <f>IF(OR($C104&gt;S$7,$C104+$E104-1&lt;S$7),0,($D104-SUM($F104:R104)-SUM($F43:R43))/($E104+$C104-S$7))</f>
        <v>0</v>
      </c>
      <c r="T104" s="289">
        <f>IF(OR($C104&gt;T$7,$C104+$E104-1&lt;T$7),0,($D104-SUM($F104:S104)-SUM($F43:S43))/($E104+$C104-T$7))</f>
        <v>0</v>
      </c>
      <c r="U104" s="289">
        <f>IF(OR($C104&gt;U$7,$C104+$E104-1&lt;U$7),0,($D104-SUM($F104:T104)-SUM($F43:T43))/($E104+$C104-U$7))</f>
        <v>0</v>
      </c>
      <c r="V104" s="289">
        <f>IF(OR($C104&gt;V$7,$C104+$E104-1&lt;V$7),0,($D104-SUM($F104:U104)-SUM($F43:U43))/($E104+$C104-V$7))</f>
        <v>0</v>
      </c>
      <c r="W104" s="289">
        <f>IF(OR($C104&gt;W$7,$C104+$E104-1&lt;W$7),0,($D104-SUM($F104:V104)-SUM($F43:V43))/($E104+$C104-W$7))</f>
        <v>0</v>
      </c>
      <c r="X104" s="289">
        <f>IF(OR($C104&gt;X$7,$C104+$E104-1&lt;X$7),0,($D104-SUM($F104:W104)-SUM($F43:W43))/($E104+$C104-X$7))</f>
        <v>0</v>
      </c>
      <c r="Y104" s="289">
        <f>IF(OR($C104&gt;Y$7,$C104+$E104-1&lt;Y$7),0,($D104-SUM($F104:X104)-SUM($F43:X43))/($E104+$C104-Y$7))</f>
        <v>0</v>
      </c>
      <c r="Z104" s="289">
        <f>IF(OR($C104&gt;Z$7,$C104+$E104-1&lt;Z$7),0,($D104-SUM($F104:Y104)-SUM($F43:Y43))/($E104+$C104-Z$7))</f>
        <v>0</v>
      </c>
      <c r="AA104" s="289">
        <f>IF(OR($C104&gt;AA$7,$C104+$E104-1&lt;AA$7),0,($D104-SUM($F104:Z104)-SUM($F43:Z43))/($E104+$C104-AA$7))</f>
        <v>0</v>
      </c>
      <c r="AB104" s="289">
        <f>IF(OR($C104&gt;AB$7,$C104+$E104-1&lt;AB$7),0,($D104-SUM($F104:AA104)-SUM($F43:AA43))/($E104+$C104-AB$7))</f>
        <v>0</v>
      </c>
      <c r="AC104" s="289">
        <f>IF(OR($C104&gt;AC$7,$C104+$E104-1&lt;AC$7),0,($D104-SUM($F104:AB104)-SUM($F43:AB43))/($E104+$C104-AC$7))</f>
        <v>0</v>
      </c>
      <c r="AD104" s="289">
        <f>IF(OR($C104&gt;AD$7,$C104+$E104-1&lt;AD$7),0,($D104-SUM($F104:AC104)-SUM($F43:AC43))/($E104+$C104-AD$7))</f>
        <v>0</v>
      </c>
      <c r="AE104" s="289">
        <f>IF(OR($C104&gt;AE$7,$C104+$E104-1&lt;AE$7),0,($D104-SUM($F104:AD104)-SUM($F43:AD43))/($E104+$C104-AE$7))</f>
        <v>0</v>
      </c>
      <c r="AF104" s="289">
        <f>IF(OR($C104&gt;AF$7,$C104+$E104-1&lt;AF$7),0,($D104-SUM($F104:AE104)-SUM($F43:AE43))/($E104+$C104-AF$7))</f>
        <v>0</v>
      </c>
      <c r="AG104" s="289">
        <f>IF(OR($C104&gt;AG$7,$C104+$E104-1&lt;AG$7),0,($D104-SUM($F104:AF104)-SUM($F43:AF43))/($E104+$C104-AG$7))</f>
        <v>0</v>
      </c>
      <c r="AH104" s="289">
        <f>IF(OR($C104&gt;AH$7,$C104+$E104-1&lt;AH$7),0,($D104-SUM($F104:AG104)-SUM($F43:AG43))/($E104+$C104-AH$7))</f>
        <v>0</v>
      </c>
      <c r="AI104" s="289">
        <f>IF(OR($C104&gt;AI$7,$C104+$E104-1&lt;AI$7),0,($D104-SUM($F104:AH104)-SUM($F43:AH43))/($E104+$C104-AI$7))</f>
        <v>0</v>
      </c>
      <c r="AJ104" s="289">
        <f>IF(OR($C104&gt;AJ$7,$C104+$E104-1&lt;AJ$7),0,($D104-SUM($F104:AI104)-SUM($F43:AI43))/($E104+$C104-AJ$7))</f>
        <v>0</v>
      </c>
      <c r="AK104" s="289">
        <f>IF(OR($C104&gt;AK$7,$C104+$E104-1&lt;AK$7),0,($D104-SUM($F104:AJ104)-SUM($F43:AJ43))/($E104+$C104-AK$7))</f>
        <v>0</v>
      </c>
      <c r="AL104" s="289">
        <f>IF(OR($C104&gt;AL$7,$C104+$E104-1&lt;AL$7),0,($D104-SUM($F104:AK104)-SUM($F43:AK43))/($E104+$C104-AL$7))</f>
        <v>0</v>
      </c>
      <c r="AM104" s="289">
        <f>IF(OR($C104&gt;AM$7,$C104+$E104-1&lt;AM$7),0,($D104-SUM($F104:AL104)-SUM($F43:AL43))/($E104+$C104-AM$7))</f>
        <v>0</v>
      </c>
      <c r="AN104" s="289">
        <f>IF(OR($C104&gt;AN$7,$C104+$E104-1&lt;AN$7),0,($D104-SUM($F104:AM104)-SUM($F43:AM43))/($E104+$C104-AN$7))</f>
        <v>0</v>
      </c>
      <c r="AO104" s="289">
        <f>IF(OR($C104&gt;AO$7,$C104+$E104-1&lt;AO$7),0,($D104-SUM($F104:AN104)-SUM($F43:AN43))/($E104+$C104-AO$7))</f>
        <v>0</v>
      </c>
      <c r="AP104" s="289">
        <f>IF(OR($C104&gt;AP$7,$C104+$E104-1&lt;AP$7),0,($D104-SUM($F104:AO104)-SUM($F43:AO43))/($E104+$C104-AP$7))</f>
        <v>0</v>
      </c>
      <c r="AQ104" s="289">
        <f>IF(OR($C104&gt;AQ$7,$C104+$E104-1&lt;AQ$7),0,($D104-SUM($F104:AP104)-SUM($F43:AP43))/($E104+$C104-AQ$7))</f>
        <v>0</v>
      </c>
      <c r="AR104" s="289">
        <f>IF(OR($C104&gt;AR$7,$C104+$E104-1&lt;AR$7),0,($D104-SUM($F104:AQ104)-SUM($F43:AQ43))/($E104+$C104-AR$7))</f>
        <v>0</v>
      </c>
      <c r="AS104" s="289">
        <f>IF(OR($C104&gt;AS$7,$C104+$E104-1&lt;AS$7),0,($D104-SUM($F104:AR104)-SUM($F43:AR43))/($E104+$C104-AS$7))</f>
        <v>0</v>
      </c>
      <c r="AT104" s="289">
        <f>IF(OR($C104&gt;AT$7,$C104+$E104-1&lt;AT$7),0,($D104-SUM($F104:AS104)-SUM($F43:AS43))/($E104+$C104-AT$7))</f>
        <v>0</v>
      </c>
      <c r="AU104" s="289">
        <f>IF(OR($C104&gt;AU$7,$C104+$E104-1&lt;AU$7),0,($D104-SUM($F104:AT104)-SUM($F43:AT43))/($E104+$C104-AU$7))</f>
        <v>0</v>
      </c>
      <c r="AV104" s="289">
        <f>IF(OR($C104&gt;AV$7,$C104+$E104-1&lt;AV$7),0,($D104-SUM($F104:AU104)-SUM($F43:AU43))/($E104+$C104-AV$7))</f>
        <v>0</v>
      </c>
      <c r="AW104" s="289">
        <f>IF(OR($C104&gt;AW$7,$C104+$E104-1&lt;AW$7),0,($D104-SUM($F104:AV104)-SUM($F43:AV43))/($E104+$C104-AW$7))</f>
        <v>0</v>
      </c>
      <c r="AX104" s="289">
        <f>IF(OR($C104&gt;AX$7,$C104+$E104-1&lt;AX$7),0,($D104-SUM($F104:AW104)-SUM($F43:AW43))/($E104+$C104-AX$7))</f>
        <v>0</v>
      </c>
      <c r="AY104" s="289">
        <f>IF(OR($C104&gt;AY$7,$C104+$E104-1&lt;AY$7),0,($D104-SUM($F104:AX104)-SUM($F43:AX43))/($E104+$C104-AY$7))</f>
        <v>0</v>
      </c>
      <c r="AZ104" s="289">
        <f>IF(OR($C104&gt;AZ$7,$C104+$E104-1&lt;AZ$7),0,($D104-SUM($F104:AY104)-SUM($F43:AY43))/($E104+$C104-AZ$7))</f>
        <v>0</v>
      </c>
      <c r="BA104" s="289">
        <f>IF(OR($C104&gt;BA$7,$C104+$E104-1&lt;BA$7),0,($D104-SUM($F104:AZ104)-SUM($F43:AZ43))/($E104+$C104-BA$7))</f>
        <v>0</v>
      </c>
      <c r="BB104" s="289">
        <f>IF(OR($C104&gt;BB$7,$C104+$E104-1&lt;BB$7),0,($D104-SUM($F104:BA104)-SUM($F43:BA43))/($E104+$C104-BB$7))</f>
        <v>0</v>
      </c>
      <c r="BC104" s="289">
        <f>IF(OR($C104&gt;BC$7,$C104+$E104-1&lt;BC$7),0,($D104-SUM($F104:BB104)-SUM($F43:BB43))/($E104+$C104-BC$7))</f>
        <v>0</v>
      </c>
      <c r="BD104" s="289">
        <f>IF(OR($C104&gt;BD$7,$C104+$E104-1&lt;BD$7),0,($D104-SUM($F104:BC104)-SUM($F43:BC43))/($E104+$C104-BD$7))</f>
        <v>0</v>
      </c>
      <c r="BE104" s="289">
        <f>IF(OR($C104&gt;BE$7,$C104+$E104-1&lt;BE$7),0,($D104-SUM($F104:BD104)-SUM($F43:BD43))/($E104+$C104-BE$7))</f>
        <v>0</v>
      </c>
      <c r="BF104" s="289">
        <f>IF(OR($C104&gt;BF$7,$C104+$E104-1&lt;BF$7),0,($D104-SUM($F104:BE104)-SUM($F43:BE43))/($E104+$C104-BF$7))</f>
        <v>0</v>
      </c>
      <c r="BG104" s="289">
        <f>IF(OR($C104&gt;BG$7,$C104+$E104-1&lt;BG$7),0,($D104-SUM($F104:BF104)-SUM($F43:BF43))/($E104+$C104-BG$7))</f>
        <v>0</v>
      </c>
      <c r="BH104" s="289">
        <f>IF(OR($C104&gt;BH$7,$C104+$E104-1&lt;BH$7),0,($D104-SUM($F104:BG104)-SUM($F43:BG43))/($E104+$C104-BH$7))</f>
        <v>0</v>
      </c>
      <c r="BI104" s="289">
        <f>IF(OR($C104&gt;BI$7,$C104+$E104-1&lt;BI$7),0,($D104-SUM($F104:BH104)-SUM($F43:BH43))/($E104+$C104-BI$7))</f>
        <v>0</v>
      </c>
      <c r="BJ104" s="289">
        <f>IF(OR($C104&gt;BJ$7,$C104+$E104-1&lt;BJ$7),0,($D104-SUM($F104:BI104)-SUM($F43:BI43))/($E104+$C104-BJ$7))</f>
        <v>0</v>
      </c>
      <c r="BK104" s="289">
        <f>IF(OR($C104&gt;BK$7,$C104+$E104-1&lt;BK$7),0,($D104-SUM($F104:BJ104)-SUM($F43:BJ43))/($E104+$C104-BK$7))</f>
        <v>0</v>
      </c>
      <c r="BL104" s="289">
        <f>IF(OR($C104&gt;BL$7,$C104+$E104-1&lt;BL$7),0,($D104-SUM($F104:BK104)-SUM($F43:BK43))/($E104+$C104-BL$7))</f>
        <v>0</v>
      </c>
      <c r="BM104" s="289">
        <f>IF(OR($C104&gt;BM$7,$C104+$E104-1&lt;BM$7),0,($D104-SUM($F104:BL104)-SUM($F43:BL43))/($E104+$C104-BM$7))</f>
        <v>0</v>
      </c>
      <c r="BN104" s="289">
        <f>IF(OR($C104&gt;BN$7,$C104+$E104-1&lt;BN$7),0,($D104-SUM($F104:BM104)-SUM($F43:BM43))/($E104+$C104-BN$7))</f>
        <v>0</v>
      </c>
      <c r="BO104" s="289"/>
      <c r="BP104" s="289"/>
      <c r="BQ104" s="289"/>
      <c r="BR104" s="289"/>
      <c r="BS104" s="289"/>
      <c r="BT104" s="289"/>
      <c r="BU104" s="289"/>
      <c r="BV104" s="289"/>
      <c r="BW104" s="289"/>
      <c r="BX104" s="289"/>
      <c r="BY104" s="289"/>
      <c r="BZ104" s="289"/>
      <c r="CA104" s="198"/>
      <c r="CB104" s="198"/>
      <c r="CC104" s="198"/>
      <c r="CD104" s="198"/>
      <c r="CE104" s="198"/>
      <c r="CF104" s="198"/>
      <c r="CG104" s="198"/>
      <c r="CH104" s="198"/>
      <c r="CI104" s="198"/>
      <c r="CJ104" s="198"/>
      <c r="CK104" s="198"/>
      <c r="CL104" s="198"/>
    </row>
    <row r="105" spans="1:90" hidden="1" outlineLevel="1" x14ac:dyDescent="0.15">
      <c r="A105" s="89"/>
      <c r="B105" s="23"/>
      <c r="C105" s="26">
        <v>8</v>
      </c>
      <c r="D105" s="303">
        <f ca="1"/>
        <v>1.5425106655669993E-3</v>
      </c>
      <c r="E105" s="26">
        <f>SAP_Leadsheet!$E$49</f>
        <v>3</v>
      </c>
      <c r="G105" s="289">
        <f>IF(OR($C105&gt;G$7,$C105+$E105-1&lt;G$7),0,($D105-SUM($F105:F105)-SUM($F44:F44))/($E105+$C105-G$7))</f>
        <v>0</v>
      </c>
      <c r="H105" s="289">
        <f>IF(OR($C105&gt;H$7,$C105+$E105-1&lt;H$7),0,($D105-SUM($F105:G105)-SUM($F44:G44))/($E105+$C105-H$7))</f>
        <v>0</v>
      </c>
      <c r="I105" s="289">
        <f>IF(OR($C105&gt;I$7,$C105+$E105-1&lt;I$7),0,($D105-SUM($F105:H105)-SUM($F44:H44))/($E105+$C105-I$7))</f>
        <v>0</v>
      </c>
      <c r="J105" s="289">
        <f>IF(OR($C105&gt;J$7,$C105+$E105-1&lt;J$7),0,($D105-SUM($F105:I105)-SUM($F44:I44))/($E105+$C105-J$7))</f>
        <v>0</v>
      </c>
      <c r="K105" s="289">
        <f>IF(OR($C105&gt;K$7,$C105+$E105-1&lt;K$7),0,($D105-SUM($F105:J105)-SUM($F44:J44))/($E105+$C105-K$7))</f>
        <v>0</v>
      </c>
      <c r="L105" s="289">
        <f>IF(OR($C105&gt;L$7,$C105+$E105-1&lt;L$7),0,($D105-SUM($F105:K105)-SUM($F44:K44))/($E105+$C105-L$7))</f>
        <v>0</v>
      </c>
      <c r="M105" s="289">
        <f>IF(OR($C105&gt;M$7,$C105+$E105-1&lt;M$7),0,($D105-SUM($F105:L105)-SUM($F44:L44))/($E105+$C105-M$7))</f>
        <v>0</v>
      </c>
      <c r="N105" s="289">
        <f ca="1">IF(OR($C105&gt;N$7,$C105+$E105-1&lt;N$7),0,($D105-SUM($F105:M105)-SUM($F44:M44))/($E105+$C105-N$7))</f>
        <v>5.1417022185566643E-4</v>
      </c>
      <c r="O105" s="289">
        <f ca="1">IF(OR($C105&gt;O$7,$C105+$E105-1&lt;O$7),0,($D105-SUM($F105:N105)-SUM($F44:N44))/($E105+$C105-O$7))</f>
        <v>5.1417022185566643E-4</v>
      </c>
      <c r="P105" s="289">
        <f ca="1">IF(OR($C105&gt;P$7,$C105+$E105-1&lt;P$7),0,($D105-SUM($F105:O105)-SUM($F44:O44))/($E105+$C105-P$7))</f>
        <v>5.1417022185566643E-4</v>
      </c>
      <c r="Q105" s="289">
        <f>IF(OR($C105&gt;Q$7,$C105+$E105-1&lt;Q$7),0,($D105-SUM($F105:P105)-SUM($F44:P44))/($E105+$C105-Q$7))</f>
        <v>0</v>
      </c>
      <c r="R105" s="289">
        <f>IF(OR($C105&gt;R$7,$C105+$E105-1&lt;R$7),0,($D105-SUM($F105:Q105)-SUM($F44:Q44))/($E105+$C105-R$7))</f>
        <v>0</v>
      </c>
      <c r="S105" s="289">
        <f>IF(OR($C105&gt;S$7,$C105+$E105-1&lt;S$7),0,($D105-SUM($F105:R105)-SUM($F44:R44))/($E105+$C105-S$7))</f>
        <v>0</v>
      </c>
      <c r="T105" s="289">
        <f>IF(OR($C105&gt;T$7,$C105+$E105-1&lt;T$7),0,($D105-SUM($F105:S105)-SUM($F44:S44))/($E105+$C105-T$7))</f>
        <v>0</v>
      </c>
      <c r="U105" s="289">
        <f>IF(OR($C105&gt;U$7,$C105+$E105-1&lt;U$7),0,($D105-SUM($F105:T105)-SUM($F44:T44))/($E105+$C105-U$7))</f>
        <v>0</v>
      </c>
      <c r="V105" s="289">
        <f>IF(OR($C105&gt;V$7,$C105+$E105-1&lt;V$7),0,($D105-SUM($F105:U105)-SUM($F44:U44))/($E105+$C105-V$7))</f>
        <v>0</v>
      </c>
      <c r="W105" s="289">
        <f>IF(OR($C105&gt;W$7,$C105+$E105-1&lt;W$7),0,($D105-SUM($F105:V105)-SUM($F44:V44))/($E105+$C105-W$7))</f>
        <v>0</v>
      </c>
      <c r="X105" s="289">
        <f>IF(OR($C105&gt;X$7,$C105+$E105-1&lt;X$7),0,($D105-SUM($F105:W105)-SUM($F44:W44))/($E105+$C105-X$7))</f>
        <v>0</v>
      </c>
      <c r="Y105" s="289">
        <f>IF(OR($C105&gt;Y$7,$C105+$E105-1&lt;Y$7),0,($D105-SUM($F105:X105)-SUM($F44:X44))/($E105+$C105-Y$7))</f>
        <v>0</v>
      </c>
      <c r="Z105" s="289">
        <f>IF(OR($C105&gt;Z$7,$C105+$E105-1&lt;Z$7),0,($D105-SUM($F105:Y105)-SUM($F44:Y44))/($E105+$C105-Z$7))</f>
        <v>0</v>
      </c>
      <c r="AA105" s="289">
        <f>IF(OR($C105&gt;AA$7,$C105+$E105-1&lt;AA$7),0,($D105-SUM($F105:Z105)-SUM($F44:Z44))/($E105+$C105-AA$7))</f>
        <v>0</v>
      </c>
      <c r="AB105" s="289">
        <f>IF(OR($C105&gt;AB$7,$C105+$E105-1&lt;AB$7),0,($D105-SUM($F105:AA105)-SUM($F44:AA44))/($E105+$C105-AB$7))</f>
        <v>0</v>
      </c>
      <c r="AC105" s="289">
        <f>IF(OR($C105&gt;AC$7,$C105+$E105-1&lt;AC$7),0,($D105-SUM($F105:AB105)-SUM($F44:AB44))/($E105+$C105-AC$7))</f>
        <v>0</v>
      </c>
      <c r="AD105" s="289">
        <f>IF(OR($C105&gt;AD$7,$C105+$E105-1&lt;AD$7),0,($D105-SUM($F105:AC105)-SUM($F44:AC44))/($E105+$C105-AD$7))</f>
        <v>0</v>
      </c>
      <c r="AE105" s="289">
        <f>IF(OR($C105&gt;AE$7,$C105+$E105-1&lt;AE$7),0,($D105-SUM($F105:AD105)-SUM($F44:AD44))/($E105+$C105-AE$7))</f>
        <v>0</v>
      </c>
      <c r="AF105" s="289">
        <f>IF(OR($C105&gt;AF$7,$C105+$E105-1&lt;AF$7),0,($D105-SUM($F105:AE105)-SUM($F44:AE44))/($E105+$C105-AF$7))</f>
        <v>0</v>
      </c>
      <c r="AG105" s="289">
        <f>IF(OR($C105&gt;AG$7,$C105+$E105-1&lt;AG$7),0,($D105-SUM($F105:AF105)-SUM($F44:AF44))/($E105+$C105-AG$7))</f>
        <v>0</v>
      </c>
      <c r="AH105" s="289">
        <f>IF(OR($C105&gt;AH$7,$C105+$E105-1&lt;AH$7),0,($D105-SUM($F105:AG105)-SUM($F44:AG44))/($E105+$C105-AH$7))</f>
        <v>0</v>
      </c>
      <c r="AI105" s="289">
        <f>IF(OR($C105&gt;AI$7,$C105+$E105-1&lt;AI$7),0,($D105-SUM($F105:AH105)-SUM($F44:AH44))/($E105+$C105-AI$7))</f>
        <v>0</v>
      </c>
      <c r="AJ105" s="289">
        <f>IF(OR($C105&gt;AJ$7,$C105+$E105-1&lt;AJ$7),0,($D105-SUM($F105:AI105)-SUM($F44:AI44))/($E105+$C105-AJ$7))</f>
        <v>0</v>
      </c>
      <c r="AK105" s="289">
        <f>IF(OR($C105&gt;AK$7,$C105+$E105-1&lt;AK$7),0,($D105-SUM($F105:AJ105)-SUM($F44:AJ44))/($E105+$C105-AK$7))</f>
        <v>0</v>
      </c>
      <c r="AL105" s="289">
        <f>IF(OR($C105&gt;AL$7,$C105+$E105-1&lt;AL$7),0,($D105-SUM($F105:AK105)-SUM($F44:AK44))/($E105+$C105-AL$7))</f>
        <v>0</v>
      </c>
      <c r="AM105" s="289">
        <f>IF(OR($C105&gt;AM$7,$C105+$E105-1&lt;AM$7),0,($D105-SUM($F105:AL105)-SUM($F44:AL44))/($E105+$C105-AM$7))</f>
        <v>0</v>
      </c>
      <c r="AN105" s="289">
        <f>IF(OR($C105&gt;AN$7,$C105+$E105-1&lt;AN$7),0,($D105-SUM($F105:AM105)-SUM($F44:AM44))/($E105+$C105-AN$7))</f>
        <v>0</v>
      </c>
      <c r="AO105" s="289">
        <f>IF(OR($C105&gt;AO$7,$C105+$E105-1&lt;AO$7),0,($D105-SUM($F105:AN105)-SUM($F44:AN44))/($E105+$C105-AO$7))</f>
        <v>0</v>
      </c>
      <c r="AP105" s="289">
        <f>IF(OR($C105&gt;AP$7,$C105+$E105-1&lt;AP$7),0,($D105-SUM($F105:AO105)-SUM($F44:AO44))/($E105+$C105-AP$7))</f>
        <v>0</v>
      </c>
      <c r="AQ105" s="289">
        <f>IF(OR($C105&gt;AQ$7,$C105+$E105-1&lt;AQ$7),0,($D105-SUM($F105:AP105)-SUM($F44:AP44))/($E105+$C105-AQ$7))</f>
        <v>0</v>
      </c>
      <c r="AR105" s="289">
        <f>IF(OR($C105&gt;AR$7,$C105+$E105-1&lt;AR$7),0,($D105-SUM($F105:AQ105)-SUM($F44:AQ44))/($E105+$C105-AR$7))</f>
        <v>0</v>
      </c>
      <c r="AS105" s="289">
        <f>IF(OR($C105&gt;AS$7,$C105+$E105-1&lt;AS$7),0,($D105-SUM($F105:AR105)-SUM($F44:AR44))/($E105+$C105-AS$7))</f>
        <v>0</v>
      </c>
      <c r="AT105" s="289">
        <f>IF(OR($C105&gt;AT$7,$C105+$E105-1&lt;AT$7),0,($D105-SUM($F105:AS105)-SUM($F44:AS44))/($E105+$C105-AT$7))</f>
        <v>0</v>
      </c>
      <c r="AU105" s="289">
        <f>IF(OR($C105&gt;AU$7,$C105+$E105-1&lt;AU$7),0,($D105-SUM($F105:AT105)-SUM($F44:AT44))/($E105+$C105-AU$7))</f>
        <v>0</v>
      </c>
      <c r="AV105" s="289">
        <f>IF(OR($C105&gt;AV$7,$C105+$E105-1&lt;AV$7),0,($D105-SUM($F105:AU105)-SUM($F44:AU44))/($E105+$C105-AV$7))</f>
        <v>0</v>
      </c>
      <c r="AW105" s="289">
        <f>IF(OR($C105&gt;AW$7,$C105+$E105-1&lt;AW$7),0,($D105-SUM($F105:AV105)-SUM($F44:AV44))/($E105+$C105-AW$7))</f>
        <v>0</v>
      </c>
      <c r="AX105" s="289">
        <f>IF(OR($C105&gt;AX$7,$C105+$E105-1&lt;AX$7),0,($D105-SUM($F105:AW105)-SUM($F44:AW44))/($E105+$C105-AX$7))</f>
        <v>0</v>
      </c>
      <c r="AY105" s="289">
        <f>IF(OR($C105&gt;AY$7,$C105+$E105-1&lt;AY$7),0,($D105-SUM($F105:AX105)-SUM($F44:AX44))/($E105+$C105-AY$7))</f>
        <v>0</v>
      </c>
      <c r="AZ105" s="289">
        <f>IF(OR($C105&gt;AZ$7,$C105+$E105-1&lt;AZ$7),0,($D105-SUM($F105:AY105)-SUM($F44:AY44))/($E105+$C105-AZ$7))</f>
        <v>0</v>
      </c>
      <c r="BA105" s="289">
        <f>IF(OR($C105&gt;BA$7,$C105+$E105-1&lt;BA$7),0,($D105-SUM($F105:AZ105)-SUM($F44:AZ44))/($E105+$C105-BA$7))</f>
        <v>0</v>
      </c>
      <c r="BB105" s="289">
        <f>IF(OR($C105&gt;BB$7,$C105+$E105-1&lt;BB$7),0,($D105-SUM($F105:BA105)-SUM($F44:BA44))/($E105+$C105-BB$7))</f>
        <v>0</v>
      </c>
      <c r="BC105" s="289">
        <f>IF(OR($C105&gt;BC$7,$C105+$E105-1&lt;BC$7),0,($D105-SUM($F105:BB105)-SUM($F44:BB44))/($E105+$C105-BC$7))</f>
        <v>0</v>
      </c>
      <c r="BD105" s="289">
        <f>IF(OR($C105&gt;BD$7,$C105+$E105-1&lt;BD$7),0,($D105-SUM($F105:BC105)-SUM($F44:BC44))/($E105+$C105-BD$7))</f>
        <v>0</v>
      </c>
      <c r="BE105" s="289">
        <f>IF(OR($C105&gt;BE$7,$C105+$E105-1&lt;BE$7),0,($D105-SUM($F105:BD105)-SUM($F44:BD44))/($E105+$C105-BE$7))</f>
        <v>0</v>
      </c>
      <c r="BF105" s="289">
        <f>IF(OR($C105&gt;BF$7,$C105+$E105-1&lt;BF$7),0,($D105-SUM($F105:BE105)-SUM($F44:BE44))/($E105+$C105-BF$7))</f>
        <v>0</v>
      </c>
      <c r="BG105" s="289">
        <f>IF(OR($C105&gt;BG$7,$C105+$E105-1&lt;BG$7),0,($D105-SUM($F105:BF105)-SUM($F44:BF44))/($E105+$C105-BG$7))</f>
        <v>0</v>
      </c>
      <c r="BH105" s="289">
        <f>IF(OR($C105&gt;BH$7,$C105+$E105-1&lt;BH$7),0,($D105-SUM($F105:BG105)-SUM($F44:BG44))/($E105+$C105-BH$7))</f>
        <v>0</v>
      </c>
      <c r="BI105" s="289">
        <f>IF(OR($C105&gt;BI$7,$C105+$E105-1&lt;BI$7),0,($D105-SUM($F105:BH105)-SUM($F44:BH44))/($E105+$C105-BI$7))</f>
        <v>0</v>
      </c>
      <c r="BJ105" s="289">
        <f>IF(OR($C105&gt;BJ$7,$C105+$E105-1&lt;BJ$7),0,($D105-SUM($F105:BI105)-SUM($F44:BI44))/($E105+$C105-BJ$7))</f>
        <v>0</v>
      </c>
      <c r="BK105" s="289">
        <f>IF(OR($C105&gt;BK$7,$C105+$E105-1&lt;BK$7),0,($D105-SUM($F105:BJ105)-SUM($F44:BJ44))/($E105+$C105-BK$7))</f>
        <v>0</v>
      </c>
      <c r="BL105" s="289">
        <f>IF(OR($C105&gt;BL$7,$C105+$E105-1&lt;BL$7),0,($D105-SUM($F105:BK105)-SUM($F44:BK44))/($E105+$C105-BL$7))</f>
        <v>0</v>
      </c>
      <c r="BM105" s="289">
        <f>IF(OR($C105&gt;BM$7,$C105+$E105-1&lt;BM$7),0,($D105-SUM($F105:BL105)-SUM($F44:BL44))/($E105+$C105-BM$7))</f>
        <v>0</v>
      </c>
      <c r="BN105" s="289">
        <f>IF(OR($C105&gt;BN$7,$C105+$E105-1&lt;BN$7),0,($D105-SUM($F105:BM105)-SUM($F44:BM44))/($E105+$C105-BN$7))</f>
        <v>0</v>
      </c>
      <c r="BO105" s="289"/>
      <c r="BP105" s="289"/>
      <c r="BQ105" s="289"/>
      <c r="BR105" s="289"/>
      <c r="BS105" s="289"/>
      <c r="BT105" s="289"/>
      <c r="BU105" s="289"/>
      <c r="BV105" s="289"/>
      <c r="BW105" s="289"/>
      <c r="BX105" s="289"/>
      <c r="BY105" s="289"/>
      <c r="BZ105" s="289"/>
      <c r="CA105" s="198"/>
      <c r="CB105" s="198"/>
      <c r="CC105" s="198"/>
      <c r="CD105" s="198"/>
      <c r="CE105" s="198"/>
      <c r="CF105" s="198"/>
      <c r="CG105" s="198"/>
      <c r="CH105" s="198"/>
      <c r="CI105" s="198"/>
      <c r="CJ105" s="198"/>
      <c r="CK105" s="198"/>
      <c r="CL105" s="198"/>
    </row>
    <row r="106" spans="1:90" hidden="1" outlineLevel="1" x14ac:dyDescent="0.15">
      <c r="A106" s="89"/>
      <c r="B106" s="23"/>
      <c r="C106" s="26">
        <v>9</v>
      </c>
      <c r="D106" s="303">
        <f ca="1"/>
        <v>1.5122379001532677E-3</v>
      </c>
      <c r="E106" s="26">
        <f>SAP_Leadsheet!$E$49</f>
        <v>3</v>
      </c>
      <c r="G106" s="289">
        <f>IF(OR($C106&gt;G$7,$C106+$E106-1&lt;G$7),0,($D106-SUM($F106:F106)-SUM($F45:F45))/($E106+$C106-G$7))</f>
        <v>0</v>
      </c>
      <c r="H106" s="289">
        <f>IF(OR($C106&gt;H$7,$C106+$E106-1&lt;H$7),0,($D106-SUM($F106:G106)-SUM($F45:G45))/($E106+$C106-H$7))</f>
        <v>0</v>
      </c>
      <c r="I106" s="289">
        <f>IF(OR($C106&gt;I$7,$C106+$E106-1&lt;I$7),0,($D106-SUM($F106:H106)-SUM($F45:H45))/($E106+$C106-I$7))</f>
        <v>0</v>
      </c>
      <c r="J106" s="289">
        <f>IF(OR($C106&gt;J$7,$C106+$E106-1&lt;J$7),0,($D106-SUM($F106:I106)-SUM($F45:I45))/($E106+$C106-J$7))</f>
        <v>0</v>
      </c>
      <c r="K106" s="289">
        <f>IF(OR($C106&gt;K$7,$C106+$E106-1&lt;K$7),0,($D106-SUM($F106:J106)-SUM($F45:J45))/($E106+$C106-K$7))</f>
        <v>0</v>
      </c>
      <c r="L106" s="289">
        <f>IF(OR($C106&gt;L$7,$C106+$E106-1&lt;L$7),0,($D106-SUM($F106:K106)-SUM($F45:K45))/($E106+$C106-L$7))</f>
        <v>0</v>
      </c>
      <c r="M106" s="289">
        <f>IF(OR($C106&gt;M$7,$C106+$E106-1&lt;M$7),0,($D106-SUM($F106:L106)-SUM($F45:L45))/($E106+$C106-M$7))</f>
        <v>0</v>
      </c>
      <c r="N106" s="289">
        <f>IF(OR($C106&gt;N$7,$C106+$E106-1&lt;N$7),0,($D106-SUM($F106:M106)-SUM($F45:M45))/($E106+$C106-N$7))</f>
        <v>0</v>
      </c>
      <c r="O106" s="289">
        <f ca="1">IF(OR($C106&gt;O$7,$C106+$E106-1&lt;O$7),0,($D106-SUM($F106:N106)-SUM($F45:N45))/($E106+$C106-O$7))</f>
        <v>5.0407930005108928E-4</v>
      </c>
      <c r="P106" s="289">
        <f ca="1">IF(OR($C106&gt;P$7,$C106+$E106-1&lt;P$7),0,($D106-SUM($F106:O106)-SUM($F45:O45))/($E106+$C106-P$7))</f>
        <v>5.0407930005108917E-4</v>
      </c>
      <c r="Q106" s="289">
        <f ca="1">IF(OR($C106&gt;Q$7,$C106+$E106-1&lt;Q$7),0,($D106-SUM($F106:P106)-SUM($F45:P45))/($E106+$C106-Q$7))</f>
        <v>5.0407930005108939E-4</v>
      </c>
      <c r="R106" s="289">
        <f>IF(OR($C106&gt;R$7,$C106+$E106-1&lt;R$7),0,($D106-SUM($F106:Q106)-SUM($F45:Q45))/($E106+$C106-R$7))</f>
        <v>0</v>
      </c>
      <c r="S106" s="289">
        <f>IF(OR($C106&gt;S$7,$C106+$E106-1&lt;S$7),0,($D106-SUM($F106:R106)-SUM($F45:R45))/($E106+$C106-S$7))</f>
        <v>0</v>
      </c>
      <c r="T106" s="289">
        <f>IF(OR($C106&gt;T$7,$C106+$E106-1&lt;T$7),0,($D106-SUM($F106:S106)-SUM($F45:S45))/($E106+$C106-T$7))</f>
        <v>0</v>
      </c>
      <c r="U106" s="289">
        <f>IF(OR($C106&gt;U$7,$C106+$E106-1&lt;U$7),0,($D106-SUM($F106:T106)-SUM($F45:T45))/($E106+$C106-U$7))</f>
        <v>0</v>
      </c>
      <c r="V106" s="289">
        <f>IF(OR($C106&gt;V$7,$C106+$E106-1&lt;V$7),0,($D106-SUM($F106:U106)-SUM($F45:U45))/($E106+$C106-V$7))</f>
        <v>0</v>
      </c>
      <c r="W106" s="289">
        <f>IF(OR($C106&gt;W$7,$C106+$E106-1&lt;W$7),0,($D106-SUM($F106:V106)-SUM($F45:V45))/($E106+$C106-W$7))</f>
        <v>0</v>
      </c>
      <c r="X106" s="289">
        <f>IF(OR($C106&gt;X$7,$C106+$E106-1&lt;X$7),0,($D106-SUM($F106:W106)-SUM($F45:W45))/($E106+$C106-X$7))</f>
        <v>0</v>
      </c>
      <c r="Y106" s="289">
        <f>IF(OR($C106&gt;Y$7,$C106+$E106-1&lt;Y$7),0,($D106-SUM($F106:X106)-SUM($F45:X45))/($E106+$C106-Y$7))</f>
        <v>0</v>
      </c>
      <c r="Z106" s="289">
        <f>IF(OR($C106&gt;Z$7,$C106+$E106-1&lt;Z$7),0,($D106-SUM($F106:Y106)-SUM($F45:Y45))/($E106+$C106-Z$7))</f>
        <v>0</v>
      </c>
      <c r="AA106" s="289">
        <f>IF(OR($C106&gt;AA$7,$C106+$E106-1&lt;AA$7),0,($D106-SUM($F106:Z106)-SUM($F45:Z45))/($E106+$C106-AA$7))</f>
        <v>0</v>
      </c>
      <c r="AB106" s="289">
        <f>IF(OR($C106&gt;AB$7,$C106+$E106-1&lt;AB$7),0,($D106-SUM($F106:AA106)-SUM($F45:AA45))/($E106+$C106-AB$7))</f>
        <v>0</v>
      </c>
      <c r="AC106" s="289">
        <f>IF(OR($C106&gt;AC$7,$C106+$E106-1&lt;AC$7),0,($D106-SUM($F106:AB106)-SUM($F45:AB45))/($E106+$C106-AC$7))</f>
        <v>0</v>
      </c>
      <c r="AD106" s="289">
        <f>IF(OR($C106&gt;AD$7,$C106+$E106-1&lt;AD$7),0,($D106-SUM($F106:AC106)-SUM($F45:AC45))/($E106+$C106-AD$7))</f>
        <v>0</v>
      </c>
      <c r="AE106" s="289">
        <f>IF(OR($C106&gt;AE$7,$C106+$E106-1&lt;AE$7),0,($D106-SUM($F106:AD106)-SUM($F45:AD45))/($E106+$C106-AE$7))</f>
        <v>0</v>
      </c>
      <c r="AF106" s="289">
        <f>IF(OR($C106&gt;AF$7,$C106+$E106-1&lt;AF$7),0,($D106-SUM($F106:AE106)-SUM($F45:AE45))/($E106+$C106-AF$7))</f>
        <v>0</v>
      </c>
      <c r="AG106" s="289">
        <f>IF(OR($C106&gt;AG$7,$C106+$E106-1&lt;AG$7),0,($D106-SUM($F106:AF106)-SUM($F45:AF45))/($E106+$C106-AG$7))</f>
        <v>0</v>
      </c>
      <c r="AH106" s="289">
        <f>IF(OR($C106&gt;AH$7,$C106+$E106-1&lt;AH$7),0,($D106-SUM($F106:AG106)-SUM($F45:AG45))/($E106+$C106-AH$7))</f>
        <v>0</v>
      </c>
      <c r="AI106" s="289">
        <f>IF(OR($C106&gt;AI$7,$C106+$E106-1&lt;AI$7),0,($D106-SUM($F106:AH106)-SUM($F45:AH45))/($E106+$C106-AI$7))</f>
        <v>0</v>
      </c>
      <c r="AJ106" s="289">
        <f>IF(OR($C106&gt;AJ$7,$C106+$E106-1&lt;AJ$7),0,($D106-SUM($F106:AI106)-SUM($F45:AI45))/($E106+$C106-AJ$7))</f>
        <v>0</v>
      </c>
      <c r="AK106" s="289">
        <f>IF(OR($C106&gt;AK$7,$C106+$E106-1&lt;AK$7),0,($D106-SUM($F106:AJ106)-SUM($F45:AJ45))/($E106+$C106-AK$7))</f>
        <v>0</v>
      </c>
      <c r="AL106" s="289">
        <f>IF(OR($C106&gt;AL$7,$C106+$E106-1&lt;AL$7),0,($D106-SUM($F106:AK106)-SUM($F45:AK45))/($E106+$C106-AL$7))</f>
        <v>0</v>
      </c>
      <c r="AM106" s="289">
        <f>IF(OR($C106&gt;AM$7,$C106+$E106-1&lt;AM$7),0,($D106-SUM($F106:AL106)-SUM($F45:AL45))/($E106+$C106-AM$7))</f>
        <v>0</v>
      </c>
      <c r="AN106" s="289">
        <f>IF(OR($C106&gt;AN$7,$C106+$E106-1&lt;AN$7),0,($D106-SUM($F106:AM106)-SUM($F45:AM45))/($E106+$C106-AN$7))</f>
        <v>0</v>
      </c>
      <c r="AO106" s="289">
        <f>IF(OR($C106&gt;AO$7,$C106+$E106-1&lt;AO$7),0,($D106-SUM($F106:AN106)-SUM($F45:AN45))/($E106+$C106-AO$7))</f>
        <v>0</v>
      </c>
      <c r="AP106" s="289">
        <f>IF(OR($C106&gt;AP$7,$C106+$E106-1&lt;AP$7),0,($D106-SUM($F106:AO106)-SUM($F45:AO45))/($E106+$C106-AP$7))</f>
        <v>0</v>
      </c>
      <c r="AQ106" s="289">
        <f>IF(OR($C106&gt;AQ$7,$C106+$E106-1&lt;AQ$7),0,($D106-SUM($F106:AP106)-SUM($F45:AP45))/($E106+$C106-AQ$7))</f>
        <v>0</v>
      </c>
      <c r="AR106" s="289">
        <f>IF(OR($C106&gt;AR$7,$C106+$E106-1&lt;AR$7),0,($D106-SUM($F106:AQ106)-SUM($F45:AQ45))/($E106+$C106-AR$7))</f>
        <v>0</v>
      </c>
      <c r="AS106" s="289">
        <f>IF(OR($C106&gt;AS$7,$C106+$E106-1&lt;AS$7),0,($D106-SUM($F106:AR106)-SUM($F45:AR45))/($E106+$C106-AS$7))</f>
        <v>0</v>
      </c>
      <c r="AT106" s="289">
        <f>IF(OR($C106&gt;AT$7,$C106+$E106-1&lt;AT$7),0,($D106-SUM($F106:AS106)-SUM($F45:AS45))/($E106+$C106-AT$7))</f>
        <v>0</v>
      </c>
      <c r="AU106" s="289">
        <f>IF(OR($C106&gt;AU$7,$C106+$E106-1&lt;AU$7),0,($D106-SUM($F106:AT106)-SUM($F45:AT45))/($E106+$C106-AU$7))</f>
        <v>0</v>
      </c>
      <c r="AV106" s="289">
        <f>IF(OR($C106&gt;AV$7,$C106+$E106-1&lt;AV$7),0,($D106-SUM($F106:AU106)-SUM($F45:AU45))/($E106+$C106-AV$7))</f>
        <v>0</v>
      </c>
      <c r="AW106" s="289">
        <f>IF(OR($C106&gt;AW$7,$C106+$E106-1&lt;AW$7),0,($D106-SUM($F106:AV106)-SUM($F45:AV45))/($E106+$C106-AW$7))</f>
        <v>0</v>
      </c>
      <c r="AX106" s="289">
        <f>IF(OR($C106&gt;AX$7,$C106+$E106-1&lt;AX$7),0,($D106-SUM($F106:AW106)-SUM($F45:AW45))/($E106+$C106-AX$7))</f>
        <v>0</v>
      </c>
      <c r="AY106" s="289">
        <f>IF(OR($C106&gt;AY$7,$C106+$E106-1&lt;AY$7),0,($D106-SUM($F106:AX106)-SUM($F45:AX45))/($E106+$C106-AY$7))</f>
        <v>0</v>
      </c>
      <c r="AZ106" s="289">
        <f>IF(OR($C106&gt;AZ$7,$C106+$E106-1&lt;AZ$7),0,($D106-SUM($F106:AY106)-SUM($F45:AY45))/($E106+$C106-AZ$7))</f>
        <v>0</v>
      </c>
      <c r="BA106" s="289">
        <f>IF(OR($C106&gt;BA$7,$C106+$E106-1&lt;BA$7),0,($D106-SUM($F106:AZ106)-SUM($F45:AZ45))/($E106+$C106-BA$7))</f>
        <v>0</v>
      </c>
      <c r="BB106" s="289">
        <f>IF(OR($C106&gt;BB$7,$C106+$E106-1&lt;BB$7),0,($D106-SUM($F106:BA106)-SUM($F45:BA45))/($E106+$C106-BB$7))</f>
        <v>0</v>
      </c>
      <c r="BC106" s="289">
        <f>IF(OR($C106&gt;BC$7,$C106+$E106-1&lt;BC$7),0,($D106-SUM($F106:BB106)-SUM($F45:BB45))/($E106+$C106-BC$7))</f>
        <v>0</v>
      </c>
      <c r="BD106" s="289">
        <f>IF(OR($C106&gt;BD$7,$C106+$E106-1&lt;BD$7),0,($D106-SUM($F106:BC106)-SUM($F45:BC45))/($E106+$C106-BD$7))</f>
        <v>0</v>
      </c>
      <c r="BE106" s="289">
        <f>IF(OR($C106&gt;BE$7,$C106+$E106-1&lt;BE$7),0,($D106-SUM($F106:BD106)-SUM($F45:BD45))/($E106+$C106-BE$7))</f>
        <v>0</v>
      </c>
      <c r="BF106" s="289">
        <f>IF(OR($C106&gt;BF$7,$C106+$E106-1&lt;BF$7),0,($D106-SUM($F106:BE106)-SUM($F45:BE45))/($E106+$C106-BF$7))</f>
        <v>0</v>
      </c>
      <c r="BG106" s="289">
        <f>IF(OR($C106&gt;BG$7,$C106+$E106-1&lt;BG$7),0,($D106-SUM($F106:BF106)-SUM($F45:BF45))/($E106+$C106-BG$7))</f>
        <v>0</v>
      </c>
      <c r="BH106" s="289">
        <f>IF(OR($C106&gt;BH$7,$C106+$E106-1&lt;BH$7),0,($D106-SUM($F106:BG106)-SUM($F45:BG45))/($E106+$C106-BH$7))</f>
        <v>0</v>
      </c>
      <c r="BI106" s="289">
        <f>IF(OR($C106&gt;BI$7,$C106+$E106-1&lt;BI$7),0,($D106-SUM($F106:BH106)-SUM($F45:BH45))/($E106+$C106-BI$7))</f>
        <v>0</v>
      </c>
      <c r="BJ106" s="289">
        <f>IF(OR($C106&gt;BJ$7,$C106+$E106-1&lt;BJ$7),0,($D106-SUM($F106:BI106)-SUM($F45:BI45))/($E106+$C106-BJ$7))</f>
        <v>0</v>
      </c>
      <c r="BK106" s="289">
        <f>IF(OR($C106&gt;BK$7,$C106+$E106-1&lt;BK$7),0,($D106-SUM($F106:BJ106)-SUM($F45:BJ45))/($E106+$C106-BK$7))</f>
        <v>0</v>
      </c>
      <c r="BL106" s="289">
        <f>IF(OR($C106&gt;BL$7,$C106+$E106-1&lt;BL$7),0,($D106-SUM($F106:BK106)-SUM($F45:BK45))/($E106+$C106-BL$7))</f>
        <v>0</v>
      </c>
      <c r="BM106" s="289">
        <f>IF(OR($C106&gt;BM$7,$C106+$E106-1&lt;BM$7),0,($D106-SUM($F106:BL106)-SUM($F45:BL45))/($E106+$C106-BM$7))</f>
        <v>0</v>
      </c>
      <c r="BN106" s="289">
        <f>IF(OR($C106&gt;BN$7,$C106+$E106-1&lt;BN$7),0,($D106-SUM($F106:BM106)-SUM($F45:BM45))/($E106+$C106-BN$7))</f>
        <v>0</v>
      </c>
      <c r="BO106" s="289"/>
      <c r="BP106" s="289"/>
      <c r="BQ106" s="289"/>
      <c r="BR106" s="289"/>
      <c r="BS106" s="289"/>
      <c r="BT106" s="289"/>
      <c r="BU106" s="289"/>
      <c r="BV106" s="289"/>
      <c r="BW106" s="289"/>
      <c r="BX106" s="289"/>
      <c r="BY106" s="289"/>
      <c r="BZ106" s="289"/>
      <c r="CA106" s="198"/>
      <c r="CB106" s="198"/>
      <c r="CC106" s="198"/>
      <c r="CD106" s="198"/>
      <c r="CE106" s="198"/>
      <c r="CF106" s="198"/>
      <c r="CG106" s="198"/>
      <c r="CH106" s="198"/>
      <c r="CI106" s="198"/>
      <c r="CJ106" s="198"/>
      <c r="CK106" s="198"/>
      <c r="CL106" s="198"/>
    </row>
    <row r="107" spans="1:90" hidden="1" outlineLevel="1" x14ac:dyDescent="0.15">
      <c r="A107" s="89"/>
      <c r="B107" s="23"/>
      <c r="C107" s="26">
        <v>10</v>
      </c>
      <c r="D107" s="303">
        <f ca="1"/>
        <v>1.4819651347395364E-3</v>
      </c>
      <c r="E107" s="26">
        <f>SAP_Leadsheet!$E$49</f>
        <v>3</v>
      </c>
      <c r="G107" s="289">
        <f>IF(OR($C107&gt;G$7,$C107+$E107-1&lt;G$7),0,($D107-SUM($F107:F107)-SUM($F46:F46))/($E107+$C107-G$7))</f>
        <v>0</v>
      </c>
      <c r="H107" s="289">
        <f>IF(OR($C107&gt;H$7,$C107+$E107-1&lt;H$7),0,($D107-SUM($F107:G107)-SUM($F46:G46))/($E107+$C107-H$7))</f>
        <v>0</v>
      </c>
      <c r="I107" s="289">
        <f>IF(OR($C107&gt;I$7,$C107+$E107-1&lt;I$7),0,($D107-SUM($F107:H107)-SUM($F46:H46))/($E107+$C107-I$7))</f>
        <v>0</v>
      </c>
      <c r="J107" s="289">
        <f>IF(OR($C107&gt;J$7,$C107+$E107-1&lt;J$7),0,($D107-SUM($F107:I107)-SUM($F46:I46))/($E107+$C107-J$7))</f>
        <v>0</v>
      </c>
      <c r="K107" s="289">
        <f>IF(OR($C107&gt;K$7,$C107+$E107-1&lt;K$7),0,($D107-SUM($F107:J107)-SUM($F46:J46))/($E107+$C107-K$7))</f>
        <v>0</v>
      </c>
      <c r="L107" s="289">
        <f>IF(OR($C107&gt;L$7,$C107+$E107-1&lt;L$7),0,($D107-SUM($F107:K107)-SUM($F46:K46))/($E107+$C107-L$7))</f>
        <v>0</v>
      </c>
      <c r="M107" s="289">
        <f>IF(OR($C107&gt;M$7,$C107+$E107-1&lt;M$7),0,($D107-SUM($F107:L107)-SUM($F46:L46))/($E107+$C107-M$7))</f>
        <v>0</v>
      </c>
      <c r="N107" s="289">
        <f>IF(OR($C107&gt;N$7,$C107+$E107-1&lt;N$7),0,($D107-SUM($F107:M107)-SUM($F46:M46))/($E107+$C107-N$7))</f>
        <v>0</v>
      </c>
      <c r="O107" s="289">
        <f>IF(OR($C107&gt;O$7,$C107+$E107-1&lt;O$7),0,($D107-SUM($F107:N107)-SUM($F46:N46))/($E107+$C107-O$7))</f>
        <v>0</v>
      </c>
      <c r="P107" s="289">
        <f ca="1">IF(OR($C107&gt;P$7,$C107+$E107-1&lt;P$7),0,($D107-SUM($F107:O107)-SUM($F46:O46))/($E107+$C107-P$7))</f>
        <v>4.9398837824651213E-4</v>
      </c>
      <c r="Q107" s="289">
        <f ca="1">IF(OR($C107&gt;Q$7,$C107+$E107-1&lt;Q$7),0,($D107-SUM($F107:P107)-SUM($F46:P46))/($E107+$C107-Q$7))</f>
        <v>4.9398837824651213E-4</v>
      </c>
      <c r="R107" s="289">
        <f ca="1">IF(OR($C107&gt;R$7,$C107+$E107-1&lt;R$7),0,($D107-SUM($F107:Q107)-SUM($F46:Q46))/($E107+$C107-R$7))</f>
        <v>4.9398837824651213E-4</v>
      </c>
      <c r="S107" s="289">
        <f>IF(OR($C107&gt;S$7,$C107+$E107-1&lt;S$7),0,($D107-SUM($F107:R107)-SUM($F46:R46))/($E107+$C107-S$7))</f>
        <v>0</v>
      </c>
      <c r="T107" s="289">
        <f>IF(OR($C107&gt;T$7,$C107+$E107-1&lt;T$7),0,($D107-SUM($F107:S107)-SUM($F46:S46))/($E107+$C107-T$7))</f>
        <v>0</v>
      </c>
      <c r="U107" s="289">
        <f>IF(OR($C107&gt;U$7,$C107+$E107-1&lt;U$7),0,($D107-SUM($F107:T107)-SUM($F46:T46))/($E107+$C107-U$7))</f>
        <v>0</v>
      </c>
      <c r="V107" s="289">
        <f>IF(OR($C107&gt;V$7,$C107+$E107-1&lt;V$7),0,($D107-SUM($F107:U107)-SUM($F46:U46))/($E107+$C107-V$7))</f>
        <v>0</v>
      </c>
      <c r="W107" s="289">
        <f>IF(OR($C107&gt;W$7,$C107+$E107-1&lt;W$7),0,($D107-SUM($F107:V107)-SUM($F46:V46))/($E107+$C107-W$7))</f>
        <v>0</v>
      </c>
      <c r="X107" s="289">
        <f>IF(OR($C107&gt;X$7,$C107+$E107-1&lt;X$7),0,($D107-SUM($F107:W107)-SUM($F46:W46))/($E107+$C107-X$7))</f>
        <v>0</v>
      </c>
      <c r="Y107" s="289">
        <f>IF(OR($C107&gt;Y$7,$C107+$E107-1&lt;Y$7),0,($D107-SUM($F107:X107)-SUM($F46:X46))/($E107+$C107-Y$7))</f>
        <v>0</v>
      </c>
      <c r="Z107" s="289">
        <f>IF(OR($C107&gt;Z$7,$C107+$E107-1&lt;Z$7),0,($D107-SUM($F107:Y107)-SUM($F46:Y46))/($E107+$C107-Z$7))</f>
        <v>0</v>
      </c>
      <c r="AA107" s="289">
        <f>IF(OR($C107&gt;AA$7,$C107+$E107-1&lt;AA$7),0,($D107-SUM($F107:Z107)-SUM($F46:Z46))/($E107+$C107-AA$7))</f>
        <v>0</v>
      </c>
      <c r="AB107" s="289">
        <f>IF(OR($C107&gt;AB$7,$C107+$E107-1&lt;AB$7),0,($D107-SUM($F107:AA107)-SUM($F46:AA46))/($E107+$C107-AB$7))</f>
        <v>0</v>
      </c>
      <c r="AC107" s="289">
        <f>IF(OR($C107&gt;AC$7,$C107+$E107-1&lt;AC$7),0,($D107-SUM($F107:AB107)-SUM($F46:AB46))/($E107+$C107-AC$7))</f>
        <v>0</v>
      </c>
      <c r="AD107" s="289">
        <f>IF(OR($C107&gt;AD$7,$C107+$E107-1&lt;AD$7),0,($D107-SUM($F107:AC107)-SUM($F46:AC46))/($E107+$C107-AD$7))</f>
        <v>0</v>
      </c>
      <c r="AE107" s="289">
        <f>IF(OR($C107&gt;AE$7,$C107+$E107-1&lt;AE$7),0,($D107-SUM($F107:AD107)-SUM($F46:AD46))/($E107+$C107-AE$7))</f>
        <v>0</v>
      </c>
      <c r="AF107" s="289">
        <f>IF(OR($C107&gt;AF$7,$C107+$E107-1&lt;AF$7),0,($D107-SUM($F107:AE107)-SUM($F46:AE46))/($E107+$C107-AF$7))</f>
        <v>0</v>
      </c>
      <c r="AG107" s="289">
        <f>IF(OR($C107&gt;AG$7,$C107+$E107-1&lt;AG$7),0,($D107-SUM($F107:AF107)-SUM($F46:AF46))/($E107+$C107-AG$7))</f>
        <v>0</v>
      </c>
      <c r="AH107" s="289">
        <f>IF(OR($C107&gt;AH$7,$C107+$E107-1&lt;AH$7),0,($D107-SUM($F107:AG107)-SUM($F46:AG46))/($E107+$C107-AH$7))</f>
        <v>0</v>
      </c>
      <c r="AI107" s="289">
        <f>IF(OR($C107&gt;AI$7,$C107+$E107-1&lt;AI$7),0,($D107-SUM($F107:AH107)-SUM($F46:AH46))/($E107+$C107-AI$7))</f>
        <v>0</v>
      </c>
      <c r="AJ107" s="289">
        <f>IF(OR($C107&gt;AJ$7,$C107+$E107-1&lt;AJ$7),0,($D107-SUM($F107:AI107)-SUM($F46:AI46))/($E107+$C107-AJ$7))</f>
        <v>0</v>
      </c>
      <c r="AK107" s="289">
        <f>IF(OR($C107&gt;AK$7,$C107+$E107-1&lt;AK$7),0,($D107-SUM($F107:AJ107)-SUM($F46:AJ46))/($E107+$C107-AK$7))</f>
        <v>0</v>
      </c>
      <c r="AL107" s="289">
        <f>IF(OR($C107&gt;AL$7,$C107+$E107-1&lt;AL$7),0,($D107-SUM($F107:AK107)-SUM($F46:AK46))/($E107+$C107-AL$7))</f>
        <v>0</v>
      </c>
      <c r="AM107" s="289">
        <f>IF(OR($C107&gt;AM$7,$C107+$E107-1&lt;AM$7),0,($D107-SUM($F107:AL107)-SUM($F46:AL46))/($E107+$C107-AM$7))</f>
        <v>0</v>
      </c>
      <c r="AN107" s="289">
        <f>IF(OR($C107&gt;AN$7,$C107+$E107-1&lt;AN$7),0,($D107-SUM($F107:AM107)-SUM($F46:AM46))/($E107+$C107-AN$7))</f>
        <v>0</v>
      </c>
      <c r="AO107" s="289">
        <f>IF(OR($C107&gt;AO$7,$C107+$E107-1&lt;AO$7),0,($D107-SUM($F107:AN107)-SUM($F46:AN46))/($E107+$C107-AO$7))</f>
        <v>0</v>
      </c>
      <c r="AP107" s="289">
        <f>IF(OR($C107&gt;AP$7,$C107+$E107-1&lt;AP$7),0,($D107-SUM($F107:AO107)-SUM($F46:AO46))/($E107+$C107-AP$7))</f>
        <v>0</v>
      </c>
      <c r="AQ107" s="289">
        <f>IF(OR($C107&gt;AQ$7,$C107+$E107-1&lt;AQ$7),0,($D107-SUM($F107:AP107)-SUM($F46:AP46))/($E107+$C107-AQ$7))</f>
        <v>0</v>
      </c>
      <c r="AR107" s="289">
        <f>IF(OR($C107&gt;AR$7,$C107+$E107-1&lt;AR$7),0,($D107-SUM($F107:AQ107)-SUM($F46:AQ46))/($E107+$C107-AR$7))</f>
        <v>0</v>
      </c>
      <c r="AS107" s="289">
        <f>IF(OR($C107&gt;AS$7,$C107+$E107-1&lt;AS$7),0,($D107-SUM($F107:AR107)-SUM($F46:AR46))/($E107+$C107-AS$7))</f>
        <v>0</v>
      </c>
      <c r="AT107" s="289">
        <f>IF(OR($C107&gt;AT$7,$C107+$E107-1&lt;AT$7),0,($D107-SUM($F107:AS107)-SUM($F46:AS46))/($E107+$C107-AT$7))</f>
        <v>0</v>
      </c>
      <c r="AU107" s="289">
        <f>IF(OR($C107&gt;AU$7,$C107+$E107-1&lt;AU$7),0,($D107-SUM($F107:AT107)-SUM($F46:AT46))/($E107+$C107-AU$7))</f>
        <v>0</v>
      </c>
      <c r="AV107" s="289">
        <f>IF(OR($C107&gt;AV$7,$C107+$E107-1&lt;AV$7),0,($D107-SUM($F107:AU107)-SUM($F46:AU46))/($E107+$C107-AV$7))</f>
        <v>0</v>
      </c>
      <c r="AW107" s="289">
        <f>IF(OR($C107&gt;AW$7,$C107+$E107-1&lt;AW$7),0,($D107-SUM($F107:AV107)-SUM($F46:AV46))/($E107+$C107-AW$7))</f>
        <v>0</v>
      </c>
      <c r="AX107" s="289">
        <f>IF(OR($C107&gt;AX$7,$C107+$E107-1&lt;AX$7),0,($D107-SUM($F107:AW107)-SUM($F46:AW46))/($E107+$C107-AX$7))</f>
        <v>0</v>
      </c>
      <c r="AY107" s="289">
        <f>IF(OR($C107&gt;AY$7,$C107+$E107-1&lt;AY$7),0,($D107-SUM($F107:AX107)-SUM($F46:AX46))/($E107+$C107-AY$7))</f>
        <v>0</v>
      </c>
      <c r="AZ107" s="289">
        <f>IF(OR($C107&gt;AZ$7,$C107+$E107-1&lt;AZ$7),0,($D107-SUM($F107:AY107)-SUM($F46:AY46))/($E107+$C107-AZ$7))</f>
        <v>0</v>
      </c>
      <c r="BA107" s="289">
        <f>IF(OR($C107&gt;BA$7,$C107+$E107-1&lt;BA$7),0,($D107-SUM($F107:AZ107)-SUM($F46:AZ46))/($E107+$C107-BA$7))</f>
        <v>0</v>
      </c>
      <c r="BB107" s="289">
        <f>IF(OR($C107&gt;BB$7,$C107+$E107-1&lt;BB$7),0,($D107-SUM($F107:BA107)-SUM($F46:BA46))/($E107+$C107-BB$7))</f>
        <v>0</v>
      </c>
      <c r="BC107" s="289">
        <f>IF(OR($C107&gt;BC$7,$C107+$E107-1&lt;BC$7),0,($D107-SUM($F107:BB107)-SUM($F46:BB46))/($E107+$C107-BC$7))</f>
        <v>0</v>
      </c>
      <c r="BD107" s="289">
        <f>IF(OR($C107&gt;BD$7,$C107+$E107-1&lt;BD$7),0,($D107-SUM($F107:BC107)-SUM($F46:BC46))/($E107+$C107-BD$7))</f>
        <v>0</v>
      </c>
      <c r="BE107" s="289">
        <f>IF(OR($C107&gt;BE$7,$C107+$E107-1&lt;BE$7),0,($D107-SUM($F107:BD107)-SUM($F46:BD46))/($E107+$C107-BE$7))</f>
        <v>0</v>
      </c>
      <c r="BF107" s="289">
        <f>IF(OR($C107&gt;BF$7,$C107+$E107-1&lt;BF$7),0,($D107-SUM($F107:BE107)-SUM($F46:BE46))/($E107+$C107-BF$7))</f>
        <v>0</v>
      </c>
      <c r="BG107" s="289">
        <f>IF(OR($C107&gt;BG$7,$C107+$E107-1&lt;BG$7),0,($D107-SUM($F107:BF107)-SUM($F46:BF46))/($E107+$C107-BG$7))</f>
        <v>0</v>
      </c>
      <c r="BH107" s="289">
        <f>IF(OR($C107&gt;BH$7,$C107+$E107-1&lt;BH$7),0,($D107-SUM($F107:BG107)-SUM($F46:BG46))/($E107+$C107-BH$7))</f>
        <v>0</v>
      </c>
      <c r="BI107" s="289">
        <f>IF(OR($C107&gt;BI$7,$C107+$E107-1&lt;BI$7),0,($D107-SUM($F107:BH107)-SUM($F46:BH46))/($E107+$C107-BI$7))</f>
        <v>0</v>
      </c>
      <c r="BJ107" s="289">
        <f>IF(OR($C107&gt;BJ$7,$C107+$E107-1&lt;BJ$7),0,($D107-SUM($F107:BI107)-SUM($F46:BI46))/($E107+$C107-BJ$7))</f>
        <v>0</v>
      </c>
      <c r="BK107" s="289">
        <f>IF(OR($C107&gt;BK$7,$C107+$E107-1&lt;BK$7),0,($D107-SUM($F107:BJ107)-SUM($F46:BJ46))/($E107+$C107-BK$7))</f>
        <v>0</v>
      </c>
      <c r="BL107" s="289">
        <f>IF(OR($C107&gt;BL$7,$C107+$E107-1&lt;BL$7),0,($D107-SUM($F107:BK107)-SUM($F46:BK46))/($E107+$C107-BL$7))</f>
        <v>0</v>
      </c>
      <c r="BM107" s="289">
        <f>IF(OR($C107&gt;BM$7,$C107+$E107-1&lt;BM$7),0,($D107-SUM($F107:BL107)-SUM($F46:BL46))/($E107+$C107-BM$7))</f>
        <v>0</v>
      </c>
      <c r="BN107" s="289">
        <f>IF(OR($C107&gt;BN$7,$C107+$E107-1&lt;BN$7),0,($D107-SUM($F107:BM107)-SUM($F46:BM46))/($E107+$C107-BN$7))</f>
        <v>0</v>
      </c>
      <c r="BO107" s="289"/>
      <c r="BP107" s="289"/>
      <c r="BQ107" s="289"/>
      <c r="BR107" s="289"/>
      <c r="BS107" s="289"/>
      <c r="BT107" s="289"/>
      <c r="BU107" s="289"/>
      <c r="BV107" s="289"/>
      <c r="BW107" s="289"/>
      <c r="BX107" s="289"/>
      <c r="BY107" s="289"/>
      <c r="BZ107" s="289"/>
      <c r="CA107" s="198"/>
      <c r="CB107" s="198"/>
      <c r="CC107" s="198"/>
      <c r="CD107" s="198"/>
      <c r="CE107" s="198"/>
      <c r="CF107" s="198"/>
      <c r="CG107" s="198"/>
      <c r="CH107" s="198"/>
      <c r="CI107" s="198"/>
      <c r="CJ107" s="198"/>
      <c r="CK107" s="198"/>
      <c r="CL107" s="198"/>
    </row>
    <row r="108" spans="1:90" hidden="1" outlineLevel="1" x14ac:dyDescent="0.15">
      <c r="A108" s="89"/>
      <c r="B108" s="23"/>
      <c r="C108" s="26">
        <v>11</v>
      </c>
      <c r="D108" s="303">
        <f ca="1"/>
        <v>1.4516923693258051E-3</v>
      </c>
      <c r="E108" s="26">
        <f>SAP_Leadsheet!$E$49</f>
        <v>3</v>
      </c>
      <c r="G108" s="289">
        <f>IF(OR($C108&gt;G$7,$C108+$E108-1&lt;G$7),0,($D108-SUM($F108:F108)-SUM($F47:F47))/($E108+$C108-G$7))</f>
        <v>0</v>
      </c>
      <c r="H108" s="289">
        <f>IF(OR($C108&gt;H$7,$C108+$E108-1&lt;H$7),0,($D108-SUM($F108:G108)-SUM($F47:G47))/($E108+$C108-H$7))</f>
        <v>0</v>
      </c>
      <c r="I108" s="289">
        <f>IF(OR($C108&gt;I$7,$C108+$E108-1&lt;I$7),0,($D108-SUM($F108:H108)-SUM($F47:H47))/($E108+$C108-I$7))</f>
        <v>0</v>
      </c>
      <c r="J108" s="289">
        <f>IF(OR($C108&gt;J$7,$C108+$E108-1&lt;J$7),0,($D108-SUM($F108:I108)-SUM($F47:I47))/($E108+$C108-J$7))</f>
        <v>0</v>
      </c>
      <c r="K108" s="289">
        <f>IF(OR($C108&gt;K$7,$C108+$E108-1&lt;K$7),0,($D108-SUM($F108:J108)-SUM($F47:J47))/($E108+$C108-K$7))</f>
        <v>0</v>
      </c>
      <c r="L108" s="289">
        <f>IF(OR($C108&gt;L$7,$C108+$E108-1&lt;L$7),0,($D108-SUM($F108:K108)-SUM($F47:K47))/($E108+$C108-L$7))</f>
        <v>0</v>
      </c>
      <c r="M108" s="289">
        <f>IF(OR($C108&gt;M$7,$C108+$E108-1&lt;M$7),0,($D108-SUM($F108:L108)-SUM($F47:L47))/($E108+$C108-M$7))</f>
        <v>0</v>
      </c>
      <c r="N108" s="289">
        <f>IF(OR($C108&gt;N$7,$C108+$E108-1&lt;N$7),0,($D108-SUM($F108:M108)-SUM($F47:M47))/($E108+$C108-N$7))</f>
        <v>0</v>
      </c>
      <c r="O108" s="289">
        <f>IF(OR($C108&gt;O$7,$C108+$E108-1&lt;O$7),0,($D108-SUM($F108:N108)-SUM($F47:N47))/($E108+$C108-O$7))</f>
        <v>0</v>
      </c>
      <c r="P108" s="289">
        <f>IF(OR($C108&gt;P$7,$C108+$E108-1&lt;P$7),0,($D108-SUM($F108:O108)-SUM($F47:O47))/($E108+$C108-P$7))</f>
        <v>0</v>
      </c>
      <c r="Q108" s="289">
        <f ca="1">IF(OR($C108&gt;Q$7,$C108+$E108-1&lt;Q$7),0,($D108-SUM($F108:P108)-SUM($F47:P47))/($E108+$C108-Q$7))</f>
        <v>4.8389745644193504E-4</v>
      </c>
      <c r="R108" s="289">
        <f ca="1">IF(OR($C108&gt;R$7,$C108+$E108-1&lt;R$7),0,($D108-SUM($F108:Q108)-SUM($F47:Q47))/($E108+$C108-R$7))</f>
        <v>4.8389745644193498E-4</v>
      </c>
      <c r="S108" s="289">
        <f ca="1">IF(OR($C108&gt;S$7,$C108+$E108-1&lt;S$7),0,($D108-SUM($F108:R108)-SUM($F47:R47))/($E108+$C108-S$7))</f>
        <v>4.8389745644193509E-4</v>
      </c>
      <c r="T108" s="289">
        <f>IF(OR($C108&gt;T$7,$C108+$E108-1&lt;T$7),0,($D108-SUM($F108:S108)-SUM($F47:S47))/($E108+$C108-T$7))</f>
        <v>0</v>
      </c>
      <c r="U108" s="289">
        <f>IF(OR($C108&gt;U$7,$C108+$E108-1&lt;U$7),0,($D108-SUM($F108:T108)-SUM($F47:T47))/($E108+$C108-U$7))</f>
        <v>0</v>
      </c>
      <c r="V108" s="289">
        <f>IF(OR($C108&gt;V$7,$C108+$E108-1&lt;V$7),0,($D108-SUM($F108:U108)-SUM($F47:U47))/($E108+$C108-V$7))</f>
        <v>0</v>
      </c>
      <c r="W108" s="289">
        <f>IF(OR($C108&gt;W$7,$C108+$E108-1&lt;W$7),0,($D108-SUM($F108:V108)-SUM($F47:V47))/($E108+$C108-W$7))</f>
        <v>0</v>
      </c>
      <c r="X108" s="289">
        <f>IF(OR($C108&gt;X$7,$C108+$E108-1&lt;X$7),0,($D108-SUM($F108:W108)-SUM($F47:W47))/($E108+$C108-X$7))</f>
        <v>0</v>
      </c>
      <c r="Y108" s="289">
        <f>IF(OR($C108&gt;Y$7,$C108+$E108-1&lt;Y$7),0,($D108-SUM($F108:X108)-SUM($F47:X47))/($E108+$C108-Y$7))</f>
        <v>0</v>
      </c>
      <c r="Z108" s="289">
        <f>IF(OR($C108&gt;Z$7,$C108+$E108-1&lt;Z$7),0,($D108-SUM($F108:Y108)-SUM($F47:Y47))/($E108+$C108-Z$7))</f>
        <v>0</v>
      </c>
      <c r="AA108" s="289">
        <f>IF(OR($C108&gt;AA$7,$C108+$E108-1&lt;AA$7),0,($D108-SUM($F108:Z108)-SUM($F47:Z47))/($E108+$C108-AA$7))</f>
        <v>0</v>
      </c>
      <c r="AB108" s="289">
        <f>IF(OR($C108&gt;AB$7,$C108+$E108-1&lt;AB$7),0,($D108-SUM($F108:AA108)-SUM($F47:AA47))/($E108+$C108-AB$7))</f>
        <v>0</v>
      </c>
      <c r="AC108" s="289">
        <f>IF(OR($C108&gt;AC$7,$C108+$E108-1&lt;AC$7),0,($D108-SUM($F108:AB108)-SUM($F47:AB47))/($E108+$C108-AC$7))</f>
        <v>0</v>
      </c>
      <c r="AD108" s="289">
        <f>IF(OR($C108&gt;AD$7,$C108+$E108-1&lt;AD$7),0,($D108-SUM($F108:AC108)-SUM($F47:AC47))/($E108+$C108-AD$7))</f>
        <v>0</v>
      </c>
      <c r="AE108" s="289">
        <f>IF(OR($C108&gt;AE$7,$C108+$E108-1&lt;AE$7),0,($D108-SUM($F108:AD108)-SUM($F47:AD47))/($E108+$C108-AE$7))</f>
        <v>0</v>
      </c>
      <c r="AF108" s="289">
        <f>IF(OR($C108&gt;AF$7,$C108+$E108-1&lt;AF$7),0,($D108-SUM($F108:AE108)-SUM($F47:AE47))/($E108+$C108-AF$7))</f>
        <v>0</v>
      </c>
      <c r="AG108" s="289">
        <f>IF(OR($C108&gt;AG$7,$C108+$E108-1&lt;AG$7),0,($D108-SUM($F108:AF108)-SUM($F47:AF47))/($E108+$C108-AG$7))</f>
        <v>0</v>
      </c>
      <c r="AH108" s="289">
        <f>IF(OR($C108&gt;AH$7,$C108+$E108-1&lt;AH$7),0,($D108-SUM($F108:AG108)-SUM($F47:AG47))/($E108+$C108-AH$7))</f>
        <v>0</v>
      </c>
      <c r="AI108" s="289">
        <f>IF(OR($C108&gt;AI$7,$C108+$E108-1&lt;AI$7),0,($D108-SUM($F108:AH108)-SUM($F47:AH47))/($E108+$C108-AI$7))</f>
        <v>0</v>
      </c>
      <c r="AJ108" s="289">
        <f>IF(OR($C108&gt;AJ$7,$C108+$E108-1&lt;AJ$7),0,($D108-SUM($F108:AI108)-SUM($F47:AI47))/($E108+$C108-AJ$7))</f>
        <v>0</v>
      </c>
      <c r="AK108" s="289">
        <f>IF(OR($C108&gt;AK$7,$C108+$E108-1&lt;AK$7),0,($D108-SUM($F108:AJ108)-SUM($F47:AJ47))/($E108+$C108-AK$7))</f>
        <v>0</v>
      </c>
      <c r="AL108" s="289">
        <f>IF(OR($C108&gt;AL$7,$C108+$E108-1&lt;AL$7),0,($D108-SUM($F108:AK108)-SUM($F47:AK47))/($E108+$C108-AL$7))</f>
        <v>0</v>
      </c>
      <c r="AM108" s="289">
        <f>IF(OR($C108&gt;AM$7,$C108+$E108-1&lt;AM$7),0,($D108-SUM($F108:AL108)-SUM($F47:AL47))/($E108+$C108-AM$7))</f>
        <v>0</v>
      </c>
      <c r="AN108" s="289">
        <f>IF(OR($C108&gt;AN$7,$C108+$E108-1&lt;AN$7),0,($D108-SUM($F108:AM108)-SUM($F47:AM47))/($E108+$C108-AN$7))</f>
        <v>0</v>
      </c>
      <c r="AO108" s="289">
        <f>IF(OR($C108&gt;AO$7,$C108+$E108-1&lt;AO$7),0,($D108-SUM($F108:AN108)-SUM($F47:AN47))/($E108+$C108-AO$7))</f>
        <v>0</v>
      </c>
      <c r="AP108" s="289">
        <f>IF(OR($C108&gt;AP$7,$C108+$E108-1&lt;AP$7),0,($D108-SUM($F108:AO108)-SUM($F47:AO47))/($E108+$C108-AP$7))</f>
        <v>0</v>
      </c>
      <c r="AQ108" s="289">
        <f>IF(OR($C108&gt;AQ$7,$C108+$E108-1&lt;AQ$7),0,($D108-SUM($F108:AP108)-SUM($F47:AP47))/($E108+$C108-AQ$7))</f>
        <v>0</v>
      </c>
      <c r="AR108" s="289">
        <f>IF(OR($C108&gt;AR$7,$C108+$E108-1&lt;AR$7),0,($D108-SUM($F108:AQ108)-SUM($F47:AQ47))/($E108+$C108-AR$7))</f>
        <v>0</v>
      </c>
      <c r="AS108" s="289">
        <f>IF(OR($C108&gt;AS$7,$C108+$E108-1&lt;AS$7),0,($D108-SUM($F108:AR108)-SUM($F47:AR47))/($E108+$C108-AS$7))</f>
        <v>0</v>
      </c>
      <c r="AT108" s="289">
        <f>IF(OR($C108&gt;AT$7,$C108+$E108-1&lt;AT$7),0,($D108-SUM($F108:AS108)-SUM($F47:AS47))/($E108+$C108-AT$7))</f>
        <v>0</v>
      </c>
      <c r="AU108" s="289">
        <f>IF(OR($C108&gt;AU$7,$C108+$E108-1&lt;AU$7),0,($D108-SUM($F108:AT108)-SUM($F47:AT47))/($E108+$C108-AU$7))</f>
        <v>0</v>
      </c>
      <c r="AV108" s="289">
        <f>IF(OR($C108&gt;AV$7,$C108+$E108-1&lt;AV$7),0,($D108-SUM($F108:AU108)-SUM($F47:AU47))/($E108+$C108-AV$7))</f>
        <v>0</v>
      </c>
      <c r="AW108" s="289">
        <f>IF(OR($C108&gt;AW$7,$C108+$E108-1&lt;AW$7),0,($D108-SUM($F108:AV108)-SUM($F47:AV47))/($E108+$C108-AW$7))</f>
        <v>0</v>
      </c>
      <c r="AX108" s="289">
        <f>IF(OR($C108&gt;AX$7,$C108+$E108-1&lt;AX$7),0,($D108-SUM($F108:AW108)-SUM($F47:AW47))/($E108+$C108-AX$7))</f>
        <v>0</v>
      </c>
      <c r="AY108" s="289">
        <f>IF(OR($C108&gt;AY$7,$C108+$E108-1&lt;AY$7),0,($D108-SUM($F108:AX108)-SUM($F47:AX47))/($E108+$C108-AY$7))</f>
        <v>0</v>
      </c>
      <c r="AZ108" s="289">
        <f>IF(OR($C108&gt;AZ$7,$C108+$E108-1&lt;AZ$7),0,($D108-SUM($F108:AY108)-SUM($F47:AY47))/($E108+$C108-AZ$7))</f>
        <v>0</v>
      </c>
      <c r="BA108" s="289">
        <f>IF(OR($C108&gt;BA$7,$C108+$E108-1&lt;BA$7),0,($D108-SUM($F108:AZ108)-SUM($F47:AZ47))/($E108+$C108-BA$7))</f>
        <v>0</v>
      </c>
      <c r="BB108" s="289">
        <f>IF(OR($C108&gt;BB$7,$C108+$E108-1&lt;BB$7),0,($D108-SUM($F108:BA108)-SUM($F47:BA47))/($E108+$C108-BB$7))</f>
        <v>0</v>
      </c>
      <c r="BC108" s="289">
        <f>IF(OR($C108&gt;BC$7,$C108+$E108-1&lt;BC$7),0,($D108-SUM($F108:BB108)-SUM($F47:BB47))/($E108+$C108-BC$7))</f>
        <v>0</v>
      </c>
      <c r="BD108" s="289">
        <f>IF(OR($C108&gt;BD$7,$C108+$E108-1&lt;BD$7),0,($D108-SUM($F108:BC108)-SUM($F47:BC47))/($E108+$C108-BD$7))</f>
        <v>0</v>
      </c>
      <c r="BE108" s="289">
        <f>IF(OR($C108&gt;BE$7,$C108+$E108-1&lt;BE$7),0,($D108-SUM($F108:BD108)-SUM($F47:BD47))/($E108+$C108-BE$7))</f>
        <v>0</v>
      </c>
      <c r="BF108" s="289">
        <f>IF(OR($C108&gt;BF$7,$C108+$E108-1&lt;BF$7),0,($D108-SUM($F108:BE108)-SUM($F47:BE47))/($E108+$C108-BF$7))</f>
        <v>0</v>
      </c>
      <c r="BG108" s="289">
        <f>IF(OR($C108&gt;BG$7,$C108+$E108-1&lt;BG$7),0,($D108-SUM($F108:BF108)-SUM($F47:BF47))/($E108+$C108-BG$7))</f>
        <v>0</v>
      </c>
      <c r="BH108" s="289">
        <f>IF(OR($C108&gt;BH$7,$C108+$E108-1&lt;BH$7),0,($D108-SUM($F108:BG108)-SUM($F47:BG47))/($E108+$C108-BH$7))</f>
        <v>0</v>
      </c>
      <c r="BI108" s="289">
        <f>IF(OR($C108&gt;BI$7,$C108+$E108-1&lt;BI$7),0,($D108-SUM($F108:BH108)-SUM($F47:BH47))/($E108+$C108-BI$7))</f>
        <v>0</v>
      </c>
      <c r="BJ108" s="289">
        <f>IF(OR($C108&gt;BJ$7,$C108+$E108-1&lt;BJ$7),0,($D108-SUM($F108:BI108)-SUM($F47:BI47))/($E108+$C108-BJ$7))</f>
        <v>0</v>
      </c>
      <c r="BK108" s="289">
        <f>IF(OR($C108&gt;BK$7,$C108+$E108-1&lt;BK$7),0,($D108-SUM($F108:BJ108)-SUM($F47:BJ47))/($E108+$C108-BK$7))</f>
        <v>0</v>
      </c>
      <c r="BL108" s="289">
        <f>IF(OR($C108&gt;BL$7,$C108+$E108-1&lt;BL$7),0,($D108-SUM($F108:BK108)-SUM($F47:BK47))/($E108+$C108-BL$7))</f>
        <v>0</v>
      </c>
      <c r="BM108" s="289">
        <f>IF(OR($C108&gt;BM$7,$C108+$E108-1&lt;BM$7),0,($D108-SUM($F108:BL108)-SUM($F47:BL47))/($E108+$C108-BM$7))</f>
        <v>0</v>
      </c>
      <c r="BN108" s="289">
        <f>IF(OR($C108&gt;BN$7,$C108+$E108-1&lt;BN$7),0,($D108-SUM($F108:BM108)-SUM($F47:BM47))/($E108+$C108-BN$7))</f>
        <v>0</v>
      </c>
      <c r="BO108" s="289"/>
      <c r="BP108" s="289"/>
      <c r="BQ108" s="289"/>
      <c r="BR108" s="289"/>
      <c r="BS108" s="289"/>
      <c r="BT108" s="289"/>
      <c r="BU108" s="289"/>
      <c r="BV108" s="289"/>
      <c r="BW108" s="289"/>
      <c r="BX108" s="289"/>
      <c r="BY108" s="289"/>
      <c r="BZ108" s="289"/>
      <c r="CA108" s="198"/>
      <c r="CB108" s="198"/>
      <c r="CC108" s="198"/>
      <c r="CD108" s="198"/>
      <c r="CE108" s="198"/>
      <c r="CF108" s="198"/>
      <c r="CG108" s="198"/>
      <c r="CH108" s="198"/>
      <c r="CI108" s="198"/>
      <c r="CJ108" s="198"/>
      <c r="CK108" s="198"/>
      <c r="CL108" s="198"/>
    </row>
    <row r="109" spans="1:90" hidden="1" outlineLevel="1" x14ac:dyDescent="0.15">
      <c r="A109" s="89"/>
      <c r="B109" s="23"/>
      <c r="C109" s="26">
        <v>12</v>
      </c>
      <c r="D109" s="303">
        <f ca="1"/>
        <v>1.4214196039120739E-3</v>
      </c>
      <c r="E109" s="26">
        <f>SAP_Leadsheet!$E$49</f>
        <v>3</v>
      </c>
      <c r="G109" s="289">
        <f>IF(OR($C109&gt;G$7,$C109+$E109-1&lt;G$7),0,($D109-SUM($F109:F109)-SUM($F48:F48))/($E109+$C109-G$7))</f>
        <v>0</v>
      </c>
      <c r="H109" s="289">
        <f>IF(OR($C109&gt;H$7,$C109+$E109-1&lt;H$7),0,($D109-SUM($F109:G109)-SUM($F48:G48))/($E109+$C109-H$7))</f>
        <v>0</v>
      </c>
      <c r="I109" s="289">
        <f>IF(OR($C109&gt;I$7,$C109+$E109-1&lt;I$7),0,($D109-SUM($F109:H109)-SUM($F48:H48))/($E109+$C109-I$7))</f>
        <v>0</v>
      </c>
      <c r="J109" s="289">
        <f>IF(OR($C109&gt;J$7,$C109+$E109-1&lt;J$7),0,($D109-SUM($F109:I109)-SUM($F48:I48))/($E109+$C109-J$7))</f>
        <v>0</v>
      </c>
      <c r="K109" s="289">
        <f>IF(OR($C109&gt;K$7,$C109+$E109-1&lt;K$7),0,($D109-SUM($F109:J109)-SUM($F48:J48))/($E109+$C109-K$7))</f>
        <v>0</v>
      </c>
      <c r="L109" s="289">
        <f>IF(OR($C109&gt;L$7,$C109+$E109-1&lt;L$7),0,($D109-SUM($F109:K109)-SUM($F48:K48))/($E109+$C109-L$7))</f>
        <v>0</v>
      </c>
      <c r="M109" s="289">
        <f>IF(OR($C109&gt;M$7,$C109+$E109-1&lt;M$7),0,($D109-SUM($F109:L109)-SUM($F48:L48))/($E109+$C109-M$7))</f>
        <v>0</v>
      </c>
      <c r="N109" s="289">
        <f>IF(OR($C109&gt;N$7,$C109+$E109-1&lt;N$7),0,($D109-SUM($F109:M109)-SUM($F48:M48))/($E109+$C109-N$7))</f>
        <v>0</v>
      </c>
      <c r="O109" s="289">
        <f>IF(OR($C109&gt;O$7,$C109+$E109-1&lt;O$7),0,($D109-SUM($F109:N109)-SUM($F48:N48))/($E109+$C109-O$7))</f>
        <v>0</v>
      </c>
      <c r="P109" s="289">
        <f>IF(OR($C109&gt;P$7,$C109+$E109-1&lt;P$7),0,($D109-SUM($F109:O109)-SUM($F48:O48))/($E109+$C109-P$7))</f>
        <v>0</v>
      </c>
      <c r="Q109" s="289">
        <f>IF(OR($C109&gt;Q$7,$C109+$E109-1&lt;Q$7),0,($D109-SUM($F109:P109)-SUM($F48:P48))/($E109+$C109-Q$7))</f>
        <v>0</v>
      </c>
      <c r="R109" s="289">
        <f ca="1">IF(OR($C109&gt;R$7,$C109+$E109-1&lt;R$7),0,($D109-SUM($F109:Q109)-SUM($F48:Q48))/($E109+$C109-R$7))</f>
        <v>4.73806534637358E-4</v>
      </c>
      <c r="S109" s="289">
        <f ca="1">IF(OR($C109&gt;S$7,$C109+$E109-1&lt;S$7),0,($D109-SUM($F109:R109)-SUM($F48:R48))/($E109+$C109-S$7))</f>
        <v>4.7380653463735794E-4</v>
      </c>
      <c r="T109" s="289">
        <f ca="1">IF(OR($C109&gt;T$7,$C109+$E109-1&lt;T$7),0,($D109-SUM($F109:S109)-SUM($F48:S48))/($E109+$C109-T$7))</f>
        <v>4.7380653463735805E-4</v>
      </c>
      <c r="U109" s="289">
        <f>IF(OR($C109&gt;U$7,$C109+$E109-1&lt;U$7),0,($D109-SUM($F109:T109)-SUM($F48:T48))/($E109+$C109-U$7))</f>
        <v>0</v>
      </c>
      <c r="V109" s="289">
        <f>IF(OR($C109&gt;V$7,$C109+$E109-1&lt;V$7),0,($D109-SUM($F109:U109)-SUM($F48:U48))/($E109+$C109-V$7))</f>
        <v>0</v>
      </c>
      <c r="W109" s="289">
        <f>IF(OR($C109&gt;W$7,$C109+$E109-1&lt;W$7),0,($D109-SUM($F109:V109)-SUM($F48:V48))/($E109+$C109-W$7))</f>
        <v>0</v>
      </c>
      <c r="X109" s="289">
        <f>IF(OR($C109&gt;X$7,$C109+$E109-1&lt;X$7),0,($D109-SUM($F109:W109)-SUM($F48:W48))/($E109+$C109-X$7))</f>
        <v>0</v>
      </c>
      <c r="Y109" s="289">
        <f>IF(OR($C109&gt;Y$7,$C109+$E109-1&lt;Y$7),0,($D109-SUM($F109:X109)-SUM($F48:X48))/($E109+$C109-Y$7))</f>
        <v>0</v>
      </c>
      <c r="Z109" s="289">
        <f>IF(OR($C109&gt;Z$7,$C109+$E109-1&lt;Z$7),0,($D109-SUM($F109:Y109)-SUM($F48:Y48))/($E109+$C109-Z$7))</f>
        <v>0</v>
      </c>
      <c r="AA109" s="289">
        <f>IF(OR($C109&gt;AA$7,$C109+$E109-1&lt;AA$7),0,($D109-SUM($F109:Z109)-SUM($F48:Z48))/($E109+$C109-AA$7))</f>
        <v>0</v>
      </c>
      <c r="AB109" s="289">
        <f>IF(OR($C109&gt;AB$7,$C109+$E109-1&lt;AB$7),0,($D109-SUM($F109:AA109)-SUM($F48:AA48))/($E109+$C109-AB$7))</f>
        <v>0</v>
      </c>
      <c r="AC109" s="289">
        <f>IF(OR($C109&gt;AC$7,$C109+$E109-1&lt;AC$7),0,($D109-SUM($F109:AB109)-SUM($F48:AB48))/($E109+$C109-AC$7))</f>
        <v>0</v>
      </c>
      <c r="AD109" s="289">
        <f>IF(OR($C109&gt;AD$7,$C109+$E109-1&lt;AD$7),0,($D109-SUM($F109:AC109)-SUM($F48:AC48))/($E109+$C109-AD$7))</f>
        <v>0</v>
      </c>
      <c r="AE109" s="289">
        <f>IF(OR($C109&gt;AE$7,$C109+$E109-1&lt;AE$7),0,($D109-SUM($F109:AD109)-SUM($F48:AD48))/($E109+$C109-AE$7))</f>
        <v>0</v>
      </c>
      <c r="AF109" s="289">
        <f>IF(OR($C109&gt;AF$7,$C109+$E109-1&lt;AF$7),0,($D109-SUM($F109:AE109)-SUM($F48:AE48))/($E109+$C109-AF$7))</f>
        <v>0</v>
      </c>
      <c r="AG109" s="289">
        <f>IF(OR($C109&gt;AG$7,$C109+$E109-1&lt;AG$7),0,($D109-SUM($F109:AF109)-SUM($F48:AF48))/($E109+$C109-AG$7))</f>
        <v>0</v>
      </c>
      <c r="AH109" s="289">
        <f>IF(OR($C109&gt;AH$7,$C109+$E109-1&lt;AH$7),0,($D109-SUM($F109:AG109)-SUM($F48:AG48))/($E109+$C109-AH$7))</f>
        <v>0</v>
      </c>
      <c r="AI109" s="289">
        <f>IF(OR($C109&gt;AI$7,$C109+$E109-1&lt;AI$7),0,($D109-SUM($F109:AH109)-SUM($F48:AH48))/($E109+$C109-AI$7))</f>
        <v>0</v>
      </c>
      <c r="AJ109" s="289">
        <f>IF(OR($C109&gt;AJ$7,$C109+$E109-1&lt;AJ$7),0,($D109-SUM($F109:AI109)-SUM($F48:AI48))/($E109+$C109-AJ$7))</f>
        <v>0</v>
      </c>
      <c r="AK109" s="289">
        <f>IF(OR($C109&gt;AK$7,$C109+$E109-1&lt;AK$7),0,($D109-SUM($F109:AJ109)-SUM($F48:AJ48))/($E109+$C109-AK$7))</f>
        <v>0</v>
      </c>
      <c r="AL109" s="289">
        <f>IF(OR($C109&gt;AL$7,$C109+$E109-1&lt;AL$7),0,($D109-SUM($F109:AK109)-SUM($F48:AK48))/($E109+$C109-AL$7))</f>
        <v>0</v>
      </c>
      <c r="AM109" s="289">
        <f>IF(OR($C109&gt;AM$7,$C109+$E109-1&lt;AM$7),0,($D109-SUM($F109:AL109)-SUM($F48:AL48))/($E109+$C109-AM$7))</f>
        <v>0</v>
      </c>
      <c r="AN109" s="289">
        <f>IF(OR($C109&gt;AN$7,$C109+$E109-1&lt;AN$7),0,($D109-SUM($F109:AM109)-SUM($F48:AM48))/($E109+$C109-AN$7))</f>
        <v>0</v>
      </c>
      <c r="AO109" s="289">
        <f>IF(OR($C109&gt;AO$7,$C109+$E109-1&lt;AO$7),0,($D109-SUM($F109:AN109)-SUM($F48:AN48))/($E109+$C109-AO$7))</f>
        <v>0</v>
      </c>
      <c r="AP109" s="289">
        <f>IF(OR($C109&gt;AP$7,$C109+$E109-1&lt;AP$7),0,($D109-SUM($F109:AO109)-SUM($F48:AO48))/($E109+$C109-AP$7))</f>
        <v>0</v>
      </c>
      <c r="AQ109" s="289">
        <f>IF(OR($C109&gt;AQ$7,$C109+$E109-1&lt;AQ$7),0,($D109-SUM($F109:AP109)-SUM($F48:AP48))/($E109+$C109-AQ$7))</f>
        <v>0</v>
      </c>
      <c r="AR109" s="289">
        <f>IF(OR($C109&gt;AR$7,$C109+$E109-1&lt;AR$7),0,($D109-SUM($F109:AQ109)-SUM($F48:AQ48))/($E109+$C109-AR$7))</f>
        <v>0</v>
      </c>
      <c r="AS109" s="289">
        <f>IF(OR($C109&gt;AS$7,$C109+$E109-1&lt;AS$7),0,($D109-SUM($F109:AR109)-SUM($F48:AR48))/($E109+$C109-AS$7))</f>
        <v>0</v>
      </c>
      <c r="AT109" s="289">
        <f>IF(OR($C109&gt;AT$7,$C109+$E109-1&lt;AT$7),0,($D109-SUM($F109:AS109)-SUM($F48:AS48))/($E109+$C109-AT$7))</f>
        <v>0</v>
      </c>
      <c r="AU109" s="289">
        <f>IF(OR($C109&gt;AU$7,$C109+$E109-1&lt;AU$7),0,($D109-SUM($F109:AT109)-SUM($F48:AT48))/($E109+$C109-AU$7))</f>
        <v>0</v>
      </c>
      <c r="AV109" s="289">
        <f>IF(OR($C109&gt;AV$7,$C109+$E109-1&lt;AV$7),0,($D109-SUM($F109:AU109)-SUM($F48:AU48))/($E109+$C109-AV$7))</f>
        <v>0</v>
      </c>
      <c r="AW109" s="289">
        <f>IF(OR($C109&gt;AW$7,$C109+$E109-1&lt;AW$7),0,($D109-SUM($F109:AV109)-SUM($F48:AV48))/($E109+$C109-AW$7))</f>
        <v>0</v>
      </c>
      <c r="AX109" s="289">
        <f>IF(OR($C109&gt;AX$7,$C109+$E109-1&lt;AX$7),0,($D109-SUM($F109:AW109)-SUM($F48:AW48))/($E109+$C109-AX$7))</f>
        <v>0</v>
      </c>
      <c r="AY109" s="289">
        <f>IF(OR($C109&gt;AY$7,$C109+$E109-1&lt;AY$7),0,($D109-SUM($F109:AX109)-SUM($F48:AX48))/($E109+$C109-AY$7))</f>
        <v>0</v>
      </c>
      <c r="AZ109" s="289">
        <f>IF(OR($C109&gt;AZ$7,$C109+$E109-1&lt;AZ$7),0,($D109-SUM($F109:AY109)-SUM($F48:AY48))/($E109+$C109-AZ$7))</f>
        <v>0</v>
      </c>
      <c r="BA109" s="289">
        <f>IF(OR($C109&gt;BA$7,$C109+$E109-1&lt;BA$7),0,($D109-SUM($F109:AZ109)-SUM($F48:AZ48))/($E109+$C109-BA$7))</f>
        <v>0</v>
      </c>
      <c r="BB109" s="289">
        <f>IF(OR($C109&gt;BB$7,$C109+$E109-1&lt;BB$7),0,($D109-SUM($F109:BA109)-SUM($F48:BA48))/($E109+$C109-BB$7))</f>
        <v>0</v>
      </c>
      <c r="BC109" s="289">
        <f>IF(OR($C109&gt;BC$7,$C109+$E109-1&lt;BC$7),0,($D109-SUM($F109:BB109)-SUM($F48:BB48))/($E109+$C109-BC$7))</f>
        <v>0</v>
      </c>
      <c r="BD109" s="289">
        <f>IF(OR($C109&gt;BD$7,$C109+$E109-1&lt;BD$7),0,($D109-SUM($F109:BC109)-SUM($F48:BC48))/($E109+$C109-BD$7))</f>
        <v>0</v>
      </c>
      <c r="BE109" s="289">
        <f>IF(OR($C109&gt;BE$7,$C109+$E109-1&lt;BE$7),0,($D109-SUM($F109:BD109)-SUM($F48:BD48))/($E109+$C109-BE$7))</f>
        <v>0</v>
      </c>
      <c r="BF109" s="289">
        <f>IF(OR($C109&gt;BF$7,$C109+$E109-1&lt;BF$7),0,($D109-SUM($F109:BE109)-SUM($F48:BE48))/($E109+$C109-BF$7))</f>
        <v>0</v>
      </c>
      <c r="BG109" s="289">
        <f>IF(OR($C109&gt;BG$7,$C109+$E109-1&lt;BG$7),0,($D109-SUM($F109:BF109)-SUM($F48:BF48))/($E109+$C109-BG$7))</f>
        <v>0</v>
      </c>
      <c r="BH109" s="289">
        <f>IF(OR($C109&gt;BH$7,$C109+$E109-1&lt;BH$7),0,($D109-SUM($F109:BG109)-SUM($F48:BG48))/($E109+$C109-BH$7))</f>
        <v>0</v>
      </c>
      <c r="BI109" s="289">
        <f>IF(OR($C109&gt;BI$7,$C109+$E109-1&lt;BI$7),0,($D109-SUM($F109:BH109)-SUM($F48:BH48))/($E109+$C109-BI$7))</f>
        <v>0</v>
      </c>
      <c r="BJ109" s="289">
        <f>IF(OR($C109&gt;BJ$7,$C109+$E109-1&lt;BJ$7),0,($D109-SUM($F109:BI109)-SUM($F48:BI48))/($E109+$C109-BJ$7))</f>
        <v>0</v>
      </c>
      <c r="BK109" s="289">
        <f>IF(OR($C109&gt;BK$7,$C109+$E109-1&lt;BK$7),0,($D109-SUM($F109:BJ109)-SUM($F48:BJ48))/($E109+$C109-BK$7))</f>
        <v>0</v>
      </c>
      <c r="BL109" s="289">
        <f>IF(OR($C109&gt;BL$7,$C109+$E109-1&lt;BL$7),0,($D109-SUM($F109:BK109)-SUM($F48:BK48))/($E109+$C109-BL$7))</f>
        <v>0</v>
      </c>
      <c r="BM109" s="289">
        <f>IF(OR($C109&gt;BM$7,$C109+$E109-1&lt;BM$7),0,($D109-SUM($F109:BL109)-SUM($F48:BL48))/($E109+$C109-BM$7))</f>
        <v>0</v>
      </c>
      <c r="BN109" s="289">
        <f>IF(OR($C109&gt;BN$7,$C109+$E109-1&lt;BN$7),0,($D109-SUM($F109:BM109)-SUM($F48:BM48))/($E109+$C109-BN$7))</f>
        <v>0</v>
      </c>
      <c r="BO109" s="289"/>
      <c r="BP109" s="289"/>
      <c r="BQ109" s="289"/>
      <c r="BR109" s="289"/>
      <c r="BS109" s="289"/>
      <c r="BT109" s="289"/>
      <c r="BU109" s="289"/>
      <c r="BV109" s="289"/>
      <c r="BW109" s="289"/>
      <c r="BX109" s="289"/>
      <c r="BY109" s="289"/>
      <c r="BZ109" s="289"/>
      <c r="CA109" s="198"/>
      <c r="CB109" s="198"/>
      <c r="CC109" s="198"/>
      <c r="CD109" s="198"/>
      <c r="CE109" s="198"/>
      <c r="CF109" s="198"/>
      <c r="CG109" s="198"/>
      <c r="CH109" s="198"/>
      <c r="CI109" s="198"/>
      <c r="CJ109" s="198"/>
      <c r="CK109" s="198"/>
      <c r="CL109" s="198"/>
    </row>
    <row r="110" spans="1:90" hidden="1" outlineLevel="1" x14ac:dyDescent="0.15">
      <c r="A110" s="89"/>
      <c r="B110" s="23"/>
      <c r="C110" s="26">
        <v>13</v>
      </c>
      <c r="D110" s="303">
        <f ca="1"/>
        <v>1.4025433617426812E-3</v>
      </c>
      <c r="E110" s="26">
        <f>SAP_Leadsheet!$E$49</f>
        <v>3</v>
      </c>
      <c r="G110" s="289">
        <f>IF(OR($C110&gt;G$7,$C110+$E110-1&lt;G$7),0,($D110-SUM($F110:F110)-SUM($F49:F49))/($E110+$C110-G$7))</f>
        <v>0</v>
      </c>
      <c r="H110" s="289">
        <f>IF(OR($C110&gt;H$7,$C110+$E110-1&lt;H$7),0,($D110-SUM($F110:G110)-SUM($F49:G49))/($E110+$C110-H$7))</f>
        <v>0</v>
      </c>
      <c r="I110" s="289">
        <f>IF(OR($C110&gt;I$7,$C110+$E110-1&lt;I$7),0,($D110-SUM($F110:H110)-SUM($F49:H49))/($E110+$C110-I$7))</f>
        <v>0</v>
      </c>
      <c r="J110" s="289">
        <f>IF(OR($C110&gt;J$7,$C110+$E110-1&lt;J$7),0,($D110-SUM($F110:I110)-SUM($F49:I49))/($E110+$C110-J$7))</f>
        <v>0</v>
      </c>
      <c r="K110" s="289">
        <f>IF(OR($C110&gt;K$7,$C110+$E110-1&lt;K$7),0,($D110-SUM($F110:J110)-SUM($F49:J49))/($E110+$C110-K$7))</f>
        <v>0</v>
      </c>
      <c r="L110" s="289">
        <f>IF(OR($C110&gt;L$7,$C110+$E110-1&lt;L$7),0,($D110-SUM($F110:K110)-SUM($F49:K49))/($E110+$C110-L$7))</f>
        <v>0</v>
      </c>
      <c r="M110" s="289">
        <f>IF(OR($C110&gt;M$7,$C110+$E110-1&lt;M$7),0,($D110-SUM($F110:L110)-SUM($F49:L49))/($E110+$C110-M$7))</f>
        <v>0</v>
      </c>
      <c r="N110" s="289">
        <f>IF(OR($C110&gt;N$7,$C110+$E110-1&lt;N$7),0,($D110-SUM($F110:M110)-SUM($F49:M49))/($E110+$C110-N$7))</f>
        <v>0</v>
      </c>
      <c r="O110" s="289">
        <f>IF(OR($C110&gt;O$7,$C110+$E110-1&lt;O$7),0,($D110-SUM($F110:N110)-SUM($F49:N49))/($E110+$C110-O$7))</f>
        <v>0</v>
      </c>
      <c r="P110" s="289">
        <f>IF(OR($C110&gt;P$7,$C110+$E110-1&lt;P$7),0,($D110-SUM($F110:O110)-SUM($F49:O49))/($E110+$C110-P$7))</f>
        <v>0</v>
      </c>
      <c r="Q110" s="289">
        <f>IF(OR($C110&gt;Q$7,$C110+$E110-1&lt;Q$7),0,($D110-SUM($F110:P110)-SUM($F49:P49))/($E110+$C110-Q$7))</f>
        <v>0</v>
      </c>
      <c r="R110" s="289">
        <f>IF(OR($C110&gt;R$7,$C110+$E110-1&lt;R$7),0,($D110-SUM($F110:Q110)-SUM($F49:Q49))/($E110+$C110-R$7))</f>
        <v>0</v>
      </c>
      <c r="S110" s="289">
        <f ca="1">IF(OR($C110&gt;S$7,$C110+$E110-1&lt;S$7),0,($D110-SUM($F110:R110)-SUM($F49:R49))/($E110+$C110-S$7))</f>
        <v>4.6751445391422704E-4</v>
      </c>
      <c r="T110" s="289">
        <f ca="1">IF(OR($C110&gt;T$7,$C110+$E110-1&lt;T$7),0,($D110-SUM($F110:S110)-SUM($F49:S49))/($E110+$C110-T$7))</f>
        <v>4.675144539142271E-4</v>
      </c>
      <c r="U110" s="289">
        <f ca="1">IF(OR($C110&gt;U$7,$C110+$E110-1&lt;U$7),0,($D110-SUM($F110:T110)-SUM($F49:T49))/($E110+$C110-U$7))</f>
        <v>4.6751445391422699E-4</v>
      </c>
      <c r="V110" s="289">
        <f>IF(OR($C110&gt;V$7,$C110+$E110-1&lt;V$7),0,($D110-SUM($F110:U110)-SUM($F49:U49))/($E110+$C110-V$7))</f>
        <v>0</v>
      </c>
      <c r="W110" s="289">
        <f>IF(OR($C110&gt;W$7,$C110+$E110-1&lt;W$7),0,($D110-SUM($F110:V110)-SUM($F49:V49))/($E110+$C110-W$7))</f>
        <v>0</v>
      </c>
      <c r="X110" s="289">
        <f>IF(OR($C110&gt;X$7,$C110+$E110-1&lt;X$7),0,($D110-SUM($F110:W110)-SUM($F49:W49))/($E110+$C110-X$7))</f>
        <v>0</v>
      </c>
      <c r="Y110" s="289">
        <f>IF(OR($C110&gt;Y$7,$C110+$E110-1&lt;Y$7),0,($D110-SUM($F110:X110)-SUM($F49:X49))/($E110+$C110-Y$7))</f>
        <v>0</v>
      </c>
      <c r="Z110" s="289">
        <f>IF(OR($C110&gt;Z$7,$C110+$E110-1&lt;Z$7),0,($D110-SUM($F110:Y110)-SUM($F49:Y49))/($E110+$C110-Z$7))</f>
        <v>0</v>
      </c>
      <c r="AA110" s="289">
        <f>IF(OR($C110&gt;AA$7,$C110+$E110-1&lt;AA$7),0,($D110-SUM($F110:Z110)-SUM($F49:Z49))/($E110+$C110-AA$7))</f>
        <v>0</v>
      </c>
      <c r="AB110" s="289">
        <f>IF(OR($C110&gt;AB$7,$C110+$E110-1&lt;AB$7),0,($D110-SUM($F110:AA110)-SUM($F49:AA49))/($E110+$C110-AB$7))</f>
        <v>0</v>
      </c>
      <c r="AC110" s="289">
        <f>IF(OR($C110&gt;AC$7,$C110+$E110-1&lt;AC$7),0,($D110-SUM($F110:AB110)-SUM($F49:AB49))/($E110+$C110-AC$7))</f>
        <v>0</v>
      </c>
      <c r="AD110" s="289">
        <f>IF(OR($C110&gt;AD$7,$C110+$E110-1&lt;AD$7),0,($D110-SUM($F110:AC110)-SUM($F49:AC49))/($E110+$C110-AD$7))</f>
        <v>0</v>
      </c>
      <c r="AE110" s="289">
        <f>IF(OR($C110&gt;AE$7,$C110+$E110-1&lt;AE$7),0,($D110-SUM($F110:AD110)-SUM($F49:AD49))/($E110+$C110-AE$7))</f>
        <v>0</v>
      </c>
      <c r="AF110" s="289">
        <f>IF(OR($C110&gt;AF$7,$C110+$E110-1&lt;AF$7),0,($D110-SUM($F110:AE110)-SUM($F49:AE49))/($E110+$C110-AF$7))</f>
        <v>0</v>
      </c>
      <c r="AG110" s="289">
        <f>IF(OR($C110&gt;AG$7,$C110+$E110-1&lt;AG$7),0,($D110-SUM($F110:AF110)-SUM($F49:AF49))/($E110+$C110-AG$7))</f>
        <v>0</v>
      </c>
      <c r="AH110" s="289">
        <f>IF(OR($C110&gt;AH$7,$C110+$E110-1&lt;AH$7),0,($D110-SUM($F110:AG110)-SUM($F49:AG49))/($E110+$C110-AH$7))</f>
        <v>0</v>
      </c>
      <c r="AI110" s="289">
        <f>IF(OR($C110&gt;AI$7,$C110+$E110-1&lt;AI$7),0,($D110-SUM($F110:AH110)-SUM($F49:AH49))/($E110+$C110-AI$7))</f>
        <v>0</v>
      </c>
      <c r="AJ110" s="289">
        <f>IF(OR($C110&gt;AJ$7,$C110+$E110-1&lt;AJ$7),0,($D110-SUM($F110:AI110)-SUM($F49:AI49))/($E110+$C110-AJ$7))</f>
        <v>0</v>
      </c>
      <c r="AK110" s="289">
        <f>IF(OR($C110&gt;AK$7,$C110+$E110-1&lt;AK$7),0,($D110-SUM($F110:AJ110)-SUM($F49:AJ49))/($E110+$C110-AK$7))</f>
        <v>0</v>
      </c>
      <c r="AL110" s="289">
        <f>IF(OR($C110&gt;AL$7,$C110+$E110-1&lt;AL$7),0,($D110-SUM($F110:AK110)-SUM($F49:AK49))/($E110+$C110-AL$7))</f>
        <v>0</v>
      </c>
      <c r="AM110" s="289">
        <f>IF(OR($C110&gt;AM$7,$C110+$E110-1&lt;AM$7),0,($D110-SUM($F110:AL110)-SUM($F49:AL49))/($E110+$C110-AM$7))</f>
        <v>0</v>
      </c>
      <c r="AN110" s="289">
        <f>IF(OR($C110&gt;AN$7,$C110+$E110-1&lt;AN$7),0,($D110-SUM($F110:AM110)-SUM($F49:AM49))/($E110+$C110-AN$7))</f>
        <v>0</v>
      </c>
      <c r="AO110" s="289">
        <f>IF(OR($C110&gt;AO$7,$C110+$E110-1&lt;AO$7),0,($D110-SUM($F110:AN110)-SUM($F49:AN49))/($E110+$C110-AO$7))</f>
        <v>0</v>
      </c>
      <c r="AP110" s="289">
        <f>IF(OR($C110&gt;AP$7,$C110+$E110-1&lt;AP$7),0,($D110-SUM($F110:AO110)-SUM($F49:AO49))/($E110+$C110-AP$7))</f>
        <v>0</v>
      </c>
      <c r="AQ110" s="289">
        <f>IF(OR($C110&gt;AQ$7,$C110+$E110-1&lt;AQ$7),0,($D110-SUM($F110:AP110)-SUM($F49:AP49))/($E110+$C110-AQ$7))</f>
        <v>0</v>
      </c>
      <c r="AR110" s="289">
        <f>IF(OR($C110&gt;AR$7,$C110+$E110-1&lt;AR$7),0,($D110-SUM($F110:AQ110)-SUM($F49:AQ49))/($E110+$C110-AR$7))</f>
        <v>0</v>
      </c>
      <c r="AS110" s="289">
        <f>IF(OR($C110&gt;AS$7,$C110+$E110-1&lt;AS$7),0,($D110-SUM($F110:AR110)-SUM($F49:AR49))/($E110+$C110-AS$7))</f>
        <v>0</v>
      </c>
      <c r="AT110" s="289">
        <f>IF(OR($C110&gt;AT$7,$C110+$E110-1&lt;AT$7),0,($D110-SUM($F110:AS110)-SUM($F49:AS49))/($E110+$C110-AT$7))</f>
        <v>0</v>
      </c>
      <c r="AU110" s="289">
        <f>IF(OR($C110&gt;AU$7,$C110+$E110-1&lt;AU$7),0,($D110-SUM($F110:AT110)-SUM($F49:AT49))/($E110+$C110-AU$7))</f>
        <v>0</v>
      </c>
      <c r="AV110" s="289">
        <f>IF(OR($C110&gt;AV$7,$C110+$E110-1&lt;AV$7),0,($D110-SUM($F110:AU110)-SUM($F49:AU49))/($E110+$C110-AV$7))</f>
        <v>0</v>
      </c>
      <c r="AW110" s="289">
        <f>IF(OR($C110&gt;AW$7,$C110+$E110-1&lt;AW$7),0,($D110-SUM($F110:AV110)-SUM($F49:AV49))/($E110+$C110-AW$7))</f>
        <v>0</v>
      </c>
      <c r="AX110" s="289">
        <f>IF(OR($C110&gt;AX$7,$C110+$E110-1&lt;AX$7),0,($D110-SUM($F110:AW110)-SUM($F49:AW49))/($E110+$C110-AX$7))</f>
        <v>0</v>
      </c>
      <c r="AY110" s="289">
        <f>IF(OR($C110&gt;AY$7,$C110+$E110-1&lt;AY$7),0,($D110-SUM($F110:AX110)-SUM($F49:AX49))/($E110+$C110-AY$7))</f>
        <v>0</v>
      </c>
      <c r="AZ110" s="289">
        <f>IF(OR($C110&gt;AZ$7,$C110+$E110-1&lt;AZ$7),0,($D110-SUM($F110:AY110)-SUM($F49:AY49))/($E110+$C110-AZ$7))</f>
        <v>0</v>
      </c>
      <c r="BA110" s="289">
        <f>IF(OR($C110&gt;BA$7,$C110+$E110-1&lt;BA$7),0,($D110-SUM($F110:AZ110)-SUM($F49:AZ49))/($E110+$C110-BA$7))</f>
        <v>0</v>
      </c>
      <c r="BB110" s="289">
        <f>IF(OR($C110&gt;BB$7,$C110+$E110-1&lt;BB$7),0,($D110-SUM($F110:BA110)-SUM($F49:BA49))/($E110+$C110-BB$7))</f>
        <v>0</v>
      </c>
      <c r="BC110" s="289">
        <f>IF(OR($C110&gt;BC$7,$C110+$E110-1&lt;BC$7),0,($D110-SUM($F110:BB110)-SUM($F49:BB49))/($E110+$C110-BC$7))</f>
        <v>0</v>
      </c>
      <c r="BD110" s="289">
        <f>IF(OR($C110&gt;BD$7,$C110+$E110-1&lt;BD$7),0,($D110-SUM($F110:BC110)-SUM($F49:BC49))/($E110+$C110-BD$7))</f>
        <v>0</v>
      </c>
      <c r="BE110" s="289">
        <f>IF(OR($C110&gt;BE$7,$C110+$E110-1&lt;BE$7),0,($D110-SUM($F110:BD110)-SUM($F49:BD49))/($E110+$C110-BE$7))</f>
        <v>0</v>
      </c>
      <c r="BF110" s="289">
        <f>IF(OR($C110&gt;BF$7,$C110+$E110-1&lt;BF$7),0,($D110-SUM($F110:BE110)-SUM($F49:BE49))/($E110+$C110-BF$7))</f>
        <v>0</v>
      </c>
      <c r="BG110" s="289">
        <f>IF(OR($C110&gt;BG$7,$C110+$E110-1&lt;BG$7),0,($D110-SUM($F110:BF110)-SUM($F49:BF49))/($E110+$C110-BG$7))</f>
        <v>0</v>
      </c>
      <c r="BH110" s="289">
        <f>IF(OR($C110&gt;BH$7,$C110+$E110-1&lt;BH$7),0,($D110-SUM($F110:BG110)-SUM($F49:BG49))/($E110+$C110-BH$7))</f>
        <v>0</v>
      </c>
      <c r="BI110" s="289">
        <f>IF(OR($C110&gt;BI$7,$C110+$E110-1&lt;BI$7),0,($D110-SUM($F110:BH110)-SUM($F49:BH49))/($E110+$C110-BI$7))</f>
        <v>0</v>
      </c>
      <c r="BJ110" s="289">
        <f>IF(OR($C110&gt;BJ$7,$C110+$E110-1&lt;BJ$7),0,($D110-SUM($F110:BI110)-SUM($F49:BI49))/($E110+$C110-BJ$7))</f>
        <v>0</v>
      </c>
      <c r="BK110" s="289">
        <f>IF(OR($C110&gt;BK$7,$C110+$E110-1&lt;BK$7),0,($D110-SUM($F110:BJ110)-SUM($F49:BJ49))/($E110+$C110-BK$7))</f>
        <v>0</v>
      </c>
      <c r="BL110" s="289">
        <f>IF(OR($C110&gt;BL$7,$C110+$E110-1&lt;BL$7),0,($D110-SUM($F110:BK110)-SUM($F49:BK49))/($E110+$C110-BL$7))</f>
        <v>0</v>
      </c>
      <c r="BM110" s="289">
        <f>IF(OR($C110&gt;BM$7,$C110+$E110-1&lt;BM$7),0,($D110-SUM($F110:BL110)-SUM($F49:BL49))/($E110+$C110-BM$7))</f>
        <v>0</v>
      </c>
      <c r="BN110" s="289">
        <f>IF(OR($C110&gt;BN$7,$C110+$E110-1&lt;BN$7),0,($D110-SUM($F110:BM110)-SUM($F49:BM49))/($E110+$C110-BN$7))</f>
        <v>0</v>
      </c>
      <c r="BO110" s="289"/>
      <c r="BP110" s="289"/>
      <c r="BQ110" s="289"/>
      <c r="BR110" s="289"/>
      <c r="BS110" s="289"/>
      <c r="BT110" s="289"/>
      <c r="BU110" s="289"/>
      <c r="BV110" s="289"/>
      <c r="BW110" s="289"/>
      <c r="BX110" s="289"/>
      <c r="BY110" s="289"/>
      <c r="BZ110" s="289"/>
      <c r="CA110" s="198"/>
      <c r="CB110" s="198"/>
      <c r="CC110" s="198"/>
      <c r="CD110" s="198"/>
      <c r="CE110" s="198"/>
      <c r="CF110" s="198"/>
      <c r="CG110" s="198"/>
      <c r="CH110" s="198"/>
      <c r="CI110" s="198"/>
      <c r="CJ110" s="198"/>
      <c r="CK110" s="198"/>
      <c r="CL110" s="198"/>
    </row>
    <row r="111" spans="1:90" hidden="1" outlineLevel="1" x14ac:dyDescent="0.15">
      <c r="A111" s="89"/>
      <c r="B111" s="23"/>
      <c r="C111" s="26">
        <v>14</v>
      </c>
      <c r="D111" s="303">
        <f ca="1"/>
        <v>1.3836671195732887E-3</v>
      </c>
      <c r="E111" s="26">
        <f>SAP_Leadsheet!$E$49</f>
        <v>3</v>
      </c>
      <c r="G111" s="289">
        <f>IF(OR($C111&gt;G$7,$C111+$E111-1&lt;G$7),0,($D111-SUM($F111:F111)-SUM($F50:F50))/($E111+$C111-G$7))</f>
        <v>0</v>
      </c>
      <c r="H111" s="289">
        <f>IF(OR($C111&gt;H$7,$C111+$E111-1&lt;H$7),0,($D111-SUM($F111:G111)-SUM($F50:G50))/($E111+$C111-H$7))</f>
        <v>0</v>
      </c>
      <c r="I111" s="289">
        <f>IF(OR($C111&gt;I$7,$C111+$E111-1&lt;I$7),0,($D111-SUM($F111:H111)-SUM($F50:H50))/($E111+$C111-I$7))</f>
        <v>0</v>
      </c>
      <c r="J111" s="289">
        <f>IF(OR($C111&gt;J$7,$C111+$E111-1&lt;J$7),0,($D111-SUM($F111:I111)-SUM($F50:I50))/($E111+$C111-J$7))</f>
        <v>0</v>
      </c>
      <c r="K111" s="289">
        <f>IF(OR($C111&gt;K$7,$C111+$E111-1&lt;K$7),0,($D111-SUM($F111:J111)-SUM($F50:J50))/($E111+$C111-K$7))</f>
        <v>0</v>
      </c>
      <c r="L111" s="289">
        <f>IF(OR($C111&gt;L$7,$C111+$E111-1&lt;L$7),0,($D111-SUM($F111:K111)-SUM($F50:K50))/($E111+$C111-L$7))</f>
        <v>0</v>
      </c>
      <c r="M111" s="289">
        <f>IF(OR($C111&gt;M$7,$C111+$E111-1&lt;M$7),0,($D111-SUM($F111:L111)-SUM($F50:L50))/($E111+$C111-M$7))</f>
        <v>0</v>
      </c>
      <c r="N111" s="289">
        <f>IF(OR($C111&gt;N$7,$C111+$E111-1&lt;N$7),0,($D111-SUM($F111:M111)-SUM($F50:M50))/($E111+$C111-N$7))</f>
        <v>0</v>
      </c>
      <c r="O111" s="289">
        <f>IF(OR($C111&gt;O$7,$C111+$E111-1&lt;O$7),0,($D111-SUM($F111:N111)-SUM($F50:N50))/($E111+$C111-O$7))</f>
        <v>0</v>
      </c>
      <c r="P111" s="289">
        <f>IF(OR($C111&gt;P$7,$C111+$E111-1&lt;P$7),0,($D111-SUM($F111:O111)-SUM($F50:O50))/($E111+$C111-P$7))</f>
        <v>0</v>
      </c>
      <c r="Q111" s="289">
        <f>IF(OR($C111&gt;Q$7,$C111+$E111-1&lt;Q$7),0,($D111-SUM($F111:P111)-SUM($F50:P50))/($E111+$C111-Q$7))</f>
        <v>0</v>
      </c>
      <c r="R111" s="289">
        <f>IF(OR($C111&gt;R$7,$C111+$E111-1&lt;R$7),0,($D111-SUM($F111:Q111)-SUM($F50:Q50))/($E111+$C111-R$7))</f>
        <v>0</v>
      </c>
      <c r="S111" s="289">
        <f>IF(OR($C111&gt;S$7,$C111+$E111-1&lt;S$7),0,($D111-SUM($F111:R111)-SUM($F50:R50))/($E111+$C111-S$7))</f>
        <v>0</v>
      </c>
      <c r="T111" s="289">
        <f ca="1">IF(OR($C111&gt;T$7,$C111+$E111-1&lt;T$7),0,($D111-SUM($F111:S111)-SUM($F50:S50))/($E111+$C111-T$7))</f>
        <v>4.612223731910962E-4</v>
      </c>
      <c r="U111" s="289">
        <f ca="1">IF(OR($C111&gt;U$7,$C111+$E111-1&lt;U$7),0,($D111-SUM($F111:T111)-SUM($F50:T50))/($E111+$C111-U$7))</f>
        <v>4.6122237319109625E-4</v>
      </c>
      <c r="V111" s="289">
        <f ca="1">IF(OR($C111&gt;V$7,$C111+$E111-1&lt;V$7),0,($D111-SUM($F111:U111)-SUM($F50:U50))/($E111+$C111-V$7))</f>
        <v>4.6122237319109615E-4</v>
      </c>
      <c r="W111" s="289">
        <f>IF(OR($C111&gt;W$7,$C111+$E111-1&lt;W$7),0,($D111-SUM($F111:V111)-SUM($F50:V50))/($E111+$C111-W$7))</f>
        <v>0</v>
      </c>
      <c r="X111" s="289">
        <f>IF(OR($C111&gt;X$7,$C111+$E111-1&lt;X$7),0,($D111-SUM($F111:W111)-SUM($F50:W50))/($E111+$C111-X$7))</f>
        <v>0</v>
      </c>
      <c r="Y111" s="289">
        <f>IF(OR($C111&gt;Y$7,$C111+$E111-1&lt;Y$7),0,($D111-SUM($F111:X111)-SUM($F50:X50))/($E111+$C111-Y$7))</f>
        <v>0</v>
      </c>
      <c r="Z111" s="289">
        <f>IF(OR($C111&gt;Z$7,$C111+$E111-1&lt;Z$7),0,($D111-SUM($F111:Y111)-SUM($F50:Y50))/($E111+$C111-Z$7))</f>
        <v>0</v>
      </c>
      <c r="AA111" s="289">
        <f>IF(OR($C111&gt;AA$7,$C111+$E111-1&lt;AA$7),0,($D111-SUM($F111:Z111)-SUM($F50:Z50))/($E111+$C111-AA$7))</f>
        <v>0</v>
      </c>
      <c r="AB111" s="289">
        <f>IF(OR($C111&gt;AB$7,$C111+$E111-1&lt;AB$7),0,($D111-SUM($F111:AA111)-SUM($F50:AA50))/($E111+$C111-AB$7))</f>
        <v>0</v>
      </c>
      <c r="AC111" s="289">
        <f>IF(OR($C111&gt;AC$7,$C111+$E111-1&lt;AC$7),0,($D111-SUM($F111:AB111)-SUM($F50:AB50))/($E111+$C111-AC$7))</f>
        <v>0</v>
      </c>
      <c r="AD111" s="289">
        <f>IF(OR($C111&gt;AD$7,$C111+$E111-1&lt;AD$7),0,($D111-SUM($F111:AC111)-SUM($F50:AC50))/($E111+$C111-AD$7))</f>
        <v>0</v>
      </c>
      <c r="AE111" s="289">
        <f>IF(OR($C111&gt;AE$7,$C111+$E111-1&lt;AE$7),0,($D111-SUM($F111:AD111)-SUM($F50:AD50))/($E111+$C111-AE$7))</f>
        <v>0</v>
      </c>
      <c r="AF111" s="289">
        <f>IF(OR($C111&gt;AF$7,$C111+$E111-1&lt;AF$7),0,($D111-SUM($F111:AE111)-SUM($F50:AE50))/($E111+$C111-AF$7))</f>
        <v>0</v>
      </c>
      <c r="AG111" s="289">
        <f>IF(OR($C111&gt;AG$7,$C111+$E111-1&lt;AG$7),0,($D111-SUM($F111:AF111)-SUM($F50:AF50))/($E111+$C111-AG$7))</f>
        <v>0</v>
      </c>
      <c r="AH111" s="289">
        <f>IF(OR($C111&gt;AH$7,$C111+$E111-1&lt;AH$7),0,($D111-SUM($F111:AG111)-SUM($F50:AG50))/($E111+$C111-AH$7))</f>
        <v>0</v>
      </c>
      <c r="AI111" s="289">
        <f>IF(OR($C111&gt;AI$7,$C111+$E111-1&lt;AI$7),0,($D111-SUM($F111:AH111)-SUM($F50:AH50))/($E111+$C111-AI$7))</f>
        <v>0</v>
      </c>
      <c r="AJ111" s="289">
        <f>IF(OR($C111&gt;AJ$7,$C111+$E111-1&lt;AJ$7),0,($D111-SUM($F111:AI111)-SUM($F50:AI50))/($E111+$C111-AJ$7))</f>
        <v>0</v>
      </c>
      <c r="AK111" s="289">
        <f>IF(OR($C111&gt;AK$7,$C111+$E111-1&lt;AK$7),0,($D111-SUM($F111:AJ111)-SUM($F50:AJ50))/($E111+$C111-AK$7))</f>
        <v>0</v>
      </c>
      <c r="AL111" s="289">
        <f>IF(OR($C111&gt;AL$7,$C111+$E111-1&lt;AL$7),0,($D111-SUM($F111:AK111)-SUM($F50:AK50))/($E111+$C111-AL$7))</f>
        <v>0</v>
      </c>
      <c r="AM111" s="289">
        <f>IF(OR($C111&gt;AM$7,$C111+$E111-1&lt;AM$7),0,($D111-SUM($F111:AL111)-SUM($F50:AL50))/($E111+$C111-AM$7))</f>
        <v>0</v>
      </c>
      <c r="AN111" s="289">
        <f>IF(OR($C111&gt;AN$7,$C111+$E111-1&lt;AN$7),0,($D111-SUM($F111:AM111)-SUM($F50:AM50))/($E111+$C111-AN$7))</f>
        <v>0</v>
      </c>
      <c r="AO111" s="289">
        <f>IF(OR($C111&gt;AO$7,$C111+$E111-1&lt;AO$7),0,($D111-SUM($F111:AN111)-SUM($F50:AN50))/($E111+$C111-AO$7))</f>
        <v>0</v>
      </c>
      <c r="AP111" s="289">
        <f>IF(OR($C111&gt;AP$7,$C111+$E111-1&lt;AP$7),0,($D111-SUM($F111:AO111)-SUM($F50:AO50))/($E111+$C111-AP$7))</f>
        <v>0</v>
      </c>
      <c r="AQ111" s="289">
        <f>IF(OR($C111&gt;AQ$7,$C111+$E111-1&lt;AQ$7),0,($D111-SUM($F111:AP111)-SUM($F50:AP50))/($E111+$C111-AQ$7))</f>
        <v>0</v>
      </c>
      <c r="AR111" s="289">
        <f>IF(OR($C111&gt;AR$7,$C111+$E111-1&lt;AR$7),0,($D111-SUM($F111:AQ111)-SUM($F50:AQ50))/($E111+$C111-AR$7))</f>
        <v>0</v>
      </c>
      <c r="AS111" s="289">
        <f>IF(OR($C111&gt;AS$7,$C111+$E111-1&lt;AS$7),0,($D111-SUM($F111:AR111)-SUM($F50:AR50))/($E111+$C111-AS$7))</f>
        <v>0</v>
      </c>
      <c r="AT111" s="289">
        <f>IF(OR($C111&gt;AT$7,$C111+$E111-1&lt;AT$7),0,($D111-SUM($F111:AS111)-SUM($F50:AS50))/($E111+$C111-AT$7))</f>
        <v>0</v>
      </c>
      <c r="AU111" s="289">
        <f>IF(OR($C111&gt;AU$7,$C111+$E111-1&lt;AU$7),0,($D111-SUM($F111:AT111)-SUM($F50:AT50))/($E111+$C111-AU$7))</f>
        <v>0</v>
      </c>
      <c r="AV111" s="289">
        <f>IF(OR($C111&gt;AV$7,$C111+$E111-1&lt;AV$7),0,($D111-SUM($F111:AU111)-SUM($F50:AU50))/($E111+$C111-AV$7))</f>
        <v>0</v>
      </c>
      <c r="AW111" s="289">
        <f>IF(OR($C111&gt;AW$7,$C111+$E111-1&lt;AW$7),0,($D111-SUM($F111:AV111)-SUM($F50:AV50))/($E111+$C111-AW$7))</f>
        <v>0</v>
      </c>
      <c r="AX111" s="289">
        <f>IF(OR($C111&gt;AX$7,$C111+$E111-1&lt;AX$7),0,($D111-SUM($F111:AW111)-SUM($F50:AW50))/($E111+$C111-AX$7))</f>
        <v>0</v>
      </c>
      <c r="AY111" s="289">
        <f>IF(OR($C111&gt;AY$7,$C111+$E111-1&lt;AY$7),0,($D111-SUM($F111:AX111)-SUM($F50:AX50))/($E111+$C111-AY$7))</f>
        <v>0</v>
      </c>
      <c r="AZ111" s="289">
        <f>IF(OR($C111&gt;AZ$7,$C111+$E111-1&lt;AZ$7),0,($D111-SUM($F111:AY111)-SUM($F50:AY50))/($E111+$C111-AZ$7))</f>
        <v>0</v>
      </c>
      <c r="BA111" s="289">
        <f>IF(OR($C111&gt;BA$7,$C111+$E111-1&lt;BA$7),0,($D111-SUM($F111:AZ111)-SUM($F50:AZ50))/($E111+$C111-BA$7))</f>
        <v>0</v>
      </c>
      <c r="BB111" s="289">
        <f>IF(OR($C111&gt;BB$7,$C111+$E111-1&lt;BB$7),0,($D111-SUM($F111:BA111)-SUM($F50:BA50))/($E111+$C111-BB$7))</f>
        <v>0</v>
      </c>
      <c r="BC111" s="289">
        <f>IF(OR($C111&gt;BC$7,$C111+$E111-1&lt;BC$7),0,($D111-SUM($F111:BB111)-SUM($F50:BB50))/($E111+$C111-BC$7))</f>
        <v>0</v>
      </c>
      <c r="BD111" s="289">
        <f>IF(OR($C111&gt;BD$7,$C111+$E111-1&lt;BD$7),0,($D111-SUM($F111:BC111)-SUM($F50:BC50))/($E111+$C111-BD$7))</f>
        <v>0</v>
      </c>
      <c r="BE111" s="289">
        <f>IF(OR($C111&gt;BE$7,$C111+$E111-1&lt;BE$7),0,($D111-SUM($F111:BD111)-SUM($F50:BD50))/($E111+$C111-BE$7))</f>
        <v>0</v>
      </c>
      <c r="BF111" s="289">
        <f>IF(OR($C111&gt;BF$7,$C111+$E111-1&lt;BF$7),0,($D111-SUM($F111:BE111)-SUM($F50:BE50))/($E111+$C111-BF$7))</f>
        <v>0</v>
      </c>
      <c r="BG111" s="289">
        <f>IF(OR($C111&gt;BG$7,$C111+$E111-1&lt;BG$7),0,($D111-SUM($F111:BF111)-SUM($F50:BF50))/($E111+$C111-BG$7))</f>
        <v>0</v>
      </c>
      <c r="BH111" s="289">
        <f>IF(OR($C111&gt;BH$7,$C111+$E111-1&lt;BH$7),0,($D111-SUM($F111:BG111)-SUM($F50:BG50))/($E111+$C111-BH$7))</f>
        <v>0</v>
      </c>
      <c r="BI111" s="289">
        <f>IF(OR($C111&gt;BI$7,$C111+$E111-1&lt;BI$7),0,($D111-SUM($F111:BH111)-SUM($F50:BH50))/($E111+$C111-BI$7))</f>
        <v>0</v>
      </c>
      <c r="BJ111" s="289">
        <f>IF(OR($C111&gt;BJ$7,$C111+$E111-1&lt;BJ$7),0,($D111-SUM($F111:BI111)-SUM($F50:BI50))/($E111+$C111-BJ$7))</f>
        <v>0</v>
      </c>
      <c r="BK111" s="289">
        <f>IF(OR($C111&gt;BK$7,$C111+$E111-1&lt;BK$7),0,($D111-SUM($F111:BJ111)-SUM($F50:BJ50))/($E111+$C111-BK$7))</f>
        <v>0</v>
      </c>
      <c r="BL111" s="289">
        <f>IF(OR($C111&gt;BL$7,$C111+$E111-1&lt;BL$7),0,($D111-SUM($F111:BK111)-SUM($F50:BK50))/($E111+$C111-BL$7))</f>
        <v>0</v>
      </c>
      <c r="BM111" s="289">
        <f>IF(OR($C111&gt;BM$7,$C111+$E111-1&lt;BM$7),0,($D111-SUM($F111:BL111)-SUM($F50:BL50))/($E111+$C111-BM$7))</f>
        <v>0</v>
      </c>
      <c r="BN111" s="289">
        <f>IF(OR($C111&gt;BN$7,$C111+$E111-1&lt;BN$7),0,($D111-SUM($F111:BM111)-SUM($F50:BM50))/($E111+$C111-BN$7))</f>
        <v>0</v>
      </c>
      <c r="BO111" s="289"/>
      <c r="BP111" s="289"/>
      <c r="BQ111" s="289"/>
      <c r="BR111" s="289"/>
      <c r="BS111" s="289"/>
      <c r="BT111" s="289"/>
      <c r="BU111" s="289"/>
      <c r="BV111" s="289"/>
      <c r="BW111" s="289"/>
      <c r="BX111" s="289"/>
      <c r="BY111" s="289"/>
      <c r="BZ111" s="289"/>
      <c r="CA111" s="198"/>
      <c r="CB111" s="198"/>
      <c r="CC111" s="198"/>
      <c r="CD111" s="198"/>
      <c r="CE111" s="198"/>
      <c r="CF111" s="198"/>
      <c r="CG111" s="198"/>
      <c r="CH111" s="198"/>
      <c r="CI111" s="198"/>
      <c r="CJ111" s="198"/>
      <c r="CK111" s="198"/>
      <c r="CL111" s="198"/>
    </row>
    <row r="112" spans="1:90" hidden="1" outlineLevel="1" x14ac:dyDescent="0.15">
      <c r="A112" s="89"/>
      <c r="B112" s="23"/>
      <c r="C112" s="26">
        <v>15</v>
      </c>
      <c r="D112" s="303">
        <f ca="1"/>
        <v>1.3647908774038959E-3</v>
      </c>
      <c r="E112" s="26">
        <f>SAP_Leadsheet!$E$49</f>
        <v>3</v>
      </c>
      <c r="G112" s="289">
        <f>IF(OR($C112&gt;G$7,$C112+$E112-1&lt;G$7),0,($D112-SUM($F112:F112)-SUM($F51:F51))/($E112+$C112-G$7))</f>
        <v>0</v>
      </c>
      <c r="H112" s="289">
        <f>IF(OR($C112&gt;H$7,$C112+$E112-1&lt;H$7),0,($D112-SUM($F112:G112)-SUM($F51:G51))/($E112+$C112-H$7))</f>
        <v>0</v>
      </c>
      <c r="I112" s="289">
        <f>IF(OR($C112&gt;I$7,$C112+$E112-1&lt;I$7),0,($D112-SUM($F112:H112)-SUM($F51:H51))/($E112+$C112-I$7))</f>
        <v>0</v>
      </c>
      <c r="J112" s="289">
        <f>IF(OR($C112&gt;J$7,$C112+$E112-1&lt;J$7),0,($D112-SUM($F112:I112)-SUM($F51:I51))/($E112+$C112-J$7))</f>
        <v>0</v>
      </c>
      <c r="K112" s="289">
        <f>IF(OR($C112&gt;K$7,$C112+$E112-1&lt;K$7),0,($D112-SUM($F112:J112)-SUM($F51:J51))/($E112+$C112-K$7))</f>
        <v>0</v>
      </c>
      <c r="L112" s="289">
        <f>IF(OR($C112&gt;L$7,$C112+$E112-1&lt;L$7),0,($D112-SUM($F112:K112)-SUM($F51:K51))/($E112+$C112-L$7))</f>
        <v>0</v>
      </c>
      <c r="M112" s="289">
        <f>IF(OR($C112&gt;M$7,$C112+$E112-1&lt;M$7),0,($D112-SUM($F112:L112)-SUM($F51:L51))/($E112+$C112-M$7))</f>
        <v>0</v>
      </c>
      <c r="N112" s="289">
        <f>IF(OR($C112&gt;N$7,$C112+$E112-1&lt;N$7),0,($D112-SUM($F112:M112)-SUM($F51:M51))/($E112+$C112-N$7))</f>
        <v>0</v>
      </c>
      <c r="O112" s="289">
        <f>IF(OR($C112&gt;O$7,$C112+$E112-1&lt;O$7),0,($D112-SUM($F112:N112)-SUM($F51:N51))/($E112+$C112-O$7))</f>
        <v>0</v>
      </c>
      <c r="P112" s="289">
        <f>IF(OR($C112&gt;P$7,$C112+$E112-1&lt;P$7),0,($D112-SUM($F112:O112)-SUM($F51:O51))/($E112+$C112-P$7))</f>
        <v>0</v>
      </c>
      <c r="Q112" s="289">
        <f>IF(OR($C112&gt;Q$7,$C112+$E112-1&lt;Q$7),0,($D112-SUM($F112:P112)-SUM($F51:P51))/($E112+$C112-Q$7))</f>
        <v>0</v>
      </c>
      <c r="R112" s="289">
        <f>IF(OR($C112&gt;R$7,$C112+$E112-1&lt;R$7),0,($D112-SUM($F112:Q112)-SUM($F51:Q51))/($E112+$C112-R$7))</f>
        <v>0</v>
      </c>
      <c r="S112" s="289">
        <f>IF(OR($C112&gt;S$7,$C112+$E112-1&lt;S$7),0,($D112-SUM($F112:R112)-SUM($F51:R51))/($E112+$C112-S$7))</f>
        <v>0</v>
      </c>
      <c r="T112" s="289">
        <f>IF(OR($C112&gt;T$7,$C112+$E112-1&lt;T$7),0,($D112-SUM($F112:S112)-SUM($F51:S51))/($E112+$C112-T$7))</f>
        <v>0</v>
      </c>
      <c r="U112" s="289">
        <f ca="1">IF(OR($C112&gt;U$7,$C112+$E112-1&lt;U$7),0,($D112-SUM($F112:T112)-SUM($F51:T51))/($E112+$C112-U$7))</f>
        <v>4.549302924679653E-4</v>
      </c>
      <c r="V112" s="289">
        <f ca="1">IF(OR($C112&gt;V$7,$C112+$E112-1&lt;V$7),0,($D112-SUM($F112:U112)-SUM($F51:U51))/($E112+$C112-V$7))</f>
        <v>4.549302924679653E-4</v>
      </c>
      <c r="W112" s="289">
        <f ca="1">IF(OR($C112&gt;W$7,$C112+$E112-1&lt;W$7),0,($D112-SUM($F112:V112)-SUM($F51:V51))/($E112+$C112-W$7))</f>
        <v>4.549302924679653E-4</v>
      </c>
      <c r="X112" s="289">
        <f>IF(OR($C112&gt;X$7,$C112+$E112-1&lt;X$7),0,($D112-SUM($F112:W112)-SUM($F51:W51))/($E112+$C112-X$7))</f>
        <v>0</v>
      </c>
      <c r="Y112" s="289">
        <f>IF(OR($C112&gt;Y$7,$C112+$E112-1&lt;Y$7),0,($D112-SUM($F112:X112)-SUM($F51:X51))/($E112+$C112-Y$7))</f>
        <v>0</v>
      </c>
      <c r="Z112" s="289">
        <f>IF(OR($C112&gt;Z$7,$C112+$E112-1&lt;Z$7),0,($D112-SUM($F112:Y112)-SUM($F51:Y51))/($E112+$C112-Z$7))</f>
        <v>0</v>
      </c>
      <c r="AA112" s="289">
        <f>IF(OR($C112&gt;AA$7,$C112+$E112-1&lt;AA$7),0,($D112-SUM($F112:Z112)-SUM($F51:Z51))/($E112+$C112-AA$7))</f>
        <v>0</v>
      </c>
      <c r="AB112" s="289">
        <f>IF(OR($C112&gt;AB$7,$C112+$E112-1&lt;AB$7),0,($D112-SUM($F112:AA112)-SUM($F51:AA51))/($E112+$C112-AB$7))</f>
        <v>0</v>
      </c>
      <c r="AC112" s="289">
        <f>IF(OR($C112&gt;AC$7,$C112+$E112-1&lt;AC$7),0,($D112-SUM($F112:AB112)-SUM($F51:AB51))/($E112+$C112-AC$7))</f>
        <v>0</v>
      </c>
      <c r="AD112" s="289">
        <f>IF(OR($C112&gt;AD$7,$C112+$E112-1&lt;AD$7),0,($D112-SUM($F112:AC112)-SUM($F51:AC51))/($E112+$C112-AD$7))</f>
        <v>0</v>
      </c>
      <c r="AE112" s="289">
        <f>IF(OR($C112&gt;AE$7,$C112+$E112-1&lt;AE$7),0,($D112-SUM($F112:AD112)-SUM($F51:AD51))/($E112+$C112-AE$7))</f>
        <v>0</v>
      </c>
      <c r="AF112" s="289">
        <f>IF(OR($C112&gt;AF$7,$C112+$E112-1&lt;AF$7),0,($D112-SUM($F112:AE112)-SUM($F51:AE51))/($E112+$C112-AF$7))</f>
        <v>0</v>
      </c>
      <c r="AG112" s="289">
        <f>IF(OR($C112&gt;AG$7,$C112+$E112-1&lt;AG$7),0,($D112-SUM($F112:AF112)-SUM($F51:AF51))/($E112+$C112-AG$7))</f>
        <v>0</v>
      </c>
      <c r="AH112" s="289">
        <f>IF(OR($C112&gt;AH$7,$C112+$E112-1&lt;AH$7),0,($D112-SUM($F112:AG112)-SUM($F51:AG51))/($E112+$C112-AH$7))</f>
        <v>0</v>
      </c>
      <c r="AI112" s="289">
        <f>IF(OR($C112&gt;AI$7,$C112+$E112-1&lt;AI$7),0,($D112-SUM($F112:AH112)-SUM($F51:AH51))/($E112+$C112-AI$7))</f>
        <v>0</v>
      </c>
      <c r="AJ112" s="289">
        <f>IF(OR($C112&gt;AJ$7,$C112+$E112-1&lt;AJ$7),0,($D112-SUM($F112:AI112)-SUM($F51:AI51))/($E112+$C112-AJ$7))</f>
        <v>0</v>
      </c>
      <c r="AK112" s="289">
        <f>IF(OR($C112&gt;AK$7,$C112+$E112-1&lt;AK$7),0,($D112-SUM($F112:AJ112)-SUM($F51:AJ51))/($E112+$C112-AK$7))</f>
        <v>0</v>
      </c>
      <c r="AL112" s="289">
        <f>IF(OR($C112&gt;AL$7,$C112+$E112-1&lt;AL$7),0,($D112-SUM($F112:AK112)-SUM($F51:AK51))/($E112+$C112-AL$7))</f>
        <v>0</v>
      </c>
      <c r="AM112" s="289">
        <f>IF(OR($C112&gt;AM$7,$C112+$E112-1&lt;AM$7),0,($D112-SUM($F112:AL112)-SUM($F51:AL51))/($E112+$C112-AM$7))</f>
        <v>0</v>
      </c>
      <c r="AN112" s="289">
        <f>IF(OR($C112&gt;AN$7,$C112+$E112-1&lt;AN$7),0,($D112-SUM($F112:AM112)-SUM($F51:AM51))/($E112+$C112-AN$7))</f>
        <v>0</v>
      </c>
      <c r="AO112" s="289">
        <f>IF(OR($C112&gt;AO$7,$C112+$E112-1&lt;AO$7),0,($D112-SUM($F112:AN112)-SUM($F51:AN51))/($E112+$C112-AO$7))</f>
        <v>0</v>
      </c>
      <c r="AP112" s="289">
        <f>IF(OR($C112&gt;AP$7,$C112+$E112-1&lt;AP$7),0,($D112-SUM($F112:AO112)-SUM($F51:AO51))/($E112+$C112-AP$7))</f>
        <v>0</v>
      </c>
      <c r="AQ112" s="289">
        <f>IF(OR($C112&gt;AQ$7,$C112+$E112-1&lt;AQ$7),0,($D112-SUM($F112:AP112)-SUM($F51:AP51))/($E112+$C112-AQ$7))</f>
        <v>0</v>
      </c>
      <c r="AR112" s="289">
        <f>IF(OR($C112&gt;AR$7,$C112+$E112-1&lt;AR$7),0,($D112-SUM($F112:AQ112)-SUM($F51:AQ51))/($E112+$C112-AR$7))</f>
        <v>0</v>
      </c>
      <c r="AS112" s="289">
        <f>IF(OR($C112&gt;AS$7,$C112+$E112-1&lt;AS$7),0,($D112-SUM($F112:AR112)-SUM($F51:AR51))/($E112+$C112-AS$7))</f>
        <v>0</v>
      </c>
      <c r="AT112" s="289">
        <f>IF(OR($C112&gt;AT$7,$C112+$E112-1&lt;AT$7),0,($D112-SUM($F112:AS112)-SUM($F51:AS51))/($E112+$C112-AT$7))</f>
        <v>0</v>
      </c>
      <c r="AU112" s="289">
        <f>IF(OR($C112&gt;AU$7,$C112+$E112-1&lt;AU$7),0,($D112-SUM($F112:AT112)-SUM($F51:AT51))/($E112+$C112-AU$7))</f>
        <v>0</v>
      </c>
      <c r="AV112" s="289">
        <f>IF(OR($C112&gt;AV$7,$C112+$E112-1&lt;AV$7),0,($D112-SUM($F112:AU112)-SUM($F51:AU51))/($E112+$C112-AV$7))</f>
        <v>0</v>
      </c>
      <c r="AW112" s="289">
        <f>IF(OR($C112&gt;AW$7,$C112+$E112-1&lt;AW$7),0,($D112-SUM($F112:AV112)-SUM($F51:AV51))/($E112+$C112-AW$7))</f>
        <v>0</v>
      </c>
      <c r="AX112" s="289">
        <f>IF(OR($C112&gt;AX$7,$C112+$E112-1&lt;AX$7),0,($D112-SUM($F112:AW112)-SUM($F51:AW51))/($E112+$C112-AX$7))</f>
        <v>0</v>
      </c>
      <c r="AY112" s="289">
        <f>IF(OR($C112&gt;AY$7,$C112+$E112-1&lt;AY$7),0,($D112-SUM($F112:AX112)-SUM($F51:AX51))/($E112+$C112-AY$7))</f>
        <v>0</v>
      </c>
      <c r="AZ112" s="289">
        <f>IF(OR($C112&gt;AZ$7,$C112+$E112-1&lt;AZ$7),0,($D112-SUM($F112:AY112)-SUM($F51:AY51))/($E112+$C112-AZ$7))</f>
        <v>0</v>
      </c>
      <c r="BA112" s="289">
        <f>IF(OR($C112&gt;BA$7,$C112+$E112-1&lt;BA$7),0,($D112-SUM($F112:AZ112)-SUM($F51:AZ51))/($E112+$C112-BA$7))</f>
        <v>0</v>
      </c>
      <c r="BB112" s="289">
        <f>IF(OR($C112&gt;BB$7,$C112+$E112-1&lt;BB$7),0,($D112-SUM($F112:BA112)-SUM($F51:BA51))/($E112+$C112-BB$7))</f>
        <v>0</v>
      </c>
      <c r="BC112" s="289">
        <f>IF(OR($C112&gt;BC$7,$C112+$E112-1&lt;BC$7),0,($D112-SUM($F112:BB112)-SUM($F51:BB51))/($E112+$C112-BC$7))</f>
        <v>0</v>
      </c>
      <c r="BD112" s="289">
        <f>IF(OR($C112&gt;BD$7,$C112+$E112-1&lt;BD$7),0,($D112-SUM($F112:BC112)-SUM($F51:BC51))/($E112+$C112-BD$7))</f>
        <v>0</v>
      </c>
      <c r="BE112" s="289">
        <f>IF(OR($C112&gt;BE$7,$C112+$E112-1&lt;BE$7),0,($D112-SUM($F112:BD112)-SUM($F51:BD51))/($E112+$C112-BE$7))</f>
        <v>0</v>
      </c>
      <c r="BF112" s="289">
        <f>IF(OR($C112&gt;BF$7,$C112+$E112-1&lt;BF$7),0,($D112-SUM($F112:BE112)-SUM($F51:BE51))/($E112+$C112-BF$7))</f>
        <v>0</v>
      </c>
      <c r="BG112" s="289">
        <f>IF(OR($C112&gt;BG$7,$C112+$E112-1&lt;BG$7),0,($D112-SUM($F112:BF112)-SUM($F51:BF51))/($E112+$C112-BG$7))</f>
        <v>0</v>
      </c>
      <c r="BH112" s="289">
        <f>IF(OR($C112&gt;BH$7,$C112+$E112-1&lt;BH$7),0,($D112-SUM($F112:BG112)-SUM($F51:BG51))/($E112+$C112-BH$7))</f>
        <v>0</v>
      </c>
      <c r="BI112" s="289">
        <f>IF(OR($C112&gt;BI$7,$C112+$E112-1&lt;BI$7),0,($D112-SUM($F112:BH112)-SUM($F51:BH51))/($E112+$C112-BI$7))</f>
        <v>0</v>
      </c>
      <c r="BJ112" s="289">
        <f>IF(OR($C112&gt;BJ$7,$C112+$E112-1&lt;BJ$7),0,($D112-SUM($F112:BI112)-SUM($F51:BI51))/($E112+$C112-BJ$7))</f>
        <v>0</v>
      </c>
      <c r="BK112" s="289">
        <f>IF(OR($C112&gt;BK$7,$C112+$E112-1&lt;BK$7),0,($D112-SUM($F112:BJ112)-SUM($F51:BJ51))/($E112+$C112-BK$7))</f>
        <v>0</v>
      </c>
      <c r="BL112" s="289">
        <f>IF(OR($C112&gt;BL$7,$C112+$E112-1&lt;BL$7),0,($D112-SUM($F112:BK112)-SUM($F51:BK51))/($E112+$C112-BL$7))</f>
        <v>0</v>
      </c>
      <c r="BM112" s="289">
        <f>IF(OR($C112&gt;BM$7,$C112+$E112-1&lt;BM$7),0,($D112-SUM($F112:BL112)-SUM($F51:BL51))/($E112+$C112-BM$7))</f>
        <v>0</v>
      </c>
      <c r="BN112" s="289">
        <f>IF(OR($C112&gt;BN$7,$C112+$E112-1&lt;BN$7),0,($D112-SUM($F112:BM112)-SUM($F51:BM51))/($E112+$C112-BN$7))</f>
        <v>0</v>
      </c>
      <c r="BO112" s="289"/>
      <c r="BP112" s="289"/>
      <c r="BQ112" s="289"/>
      <c r="BR112" s="289"/>
      <c r="BS112" s="289"/>
      <c r="BT112" s="289"/>
      <c r="BU112" s="289"/>
      <c r="BV112" s="289"/>
      <c r="BW112" s="289"/>
      <c r="BX112" s="289"/>
      <c r="BY112" s="289"/>
      <c r="BZ112" s="289"/>
      <c r="CA112" s="198"/>
      <c r="CB112" s="198"/>
      <c r="CC112" s="198"/>
      <c r="CD112" s="198"/>
      <c r="CE112" s="198"/>
      <c r="CF112" s="198"/>
      <c r="CG112" s="198"/>
      <c r="CH112" s="198"/>
      <c r="CI112" s="198"/>
      <c r="CJ112" s="198"/>
      <c r="CK112" s="198"/>
      <c r="CL112" s="198"/>
    </row>
    <row r="113" spans="1:90" hidden="1" outlineLevel="1" x14ac:dyDescent="0.15">
      <c r="A113" s="89"/>
      <c r="B113" s="23"/>
      <c r="C113" s="26">
        <v>16</v>
      </c>
      <c r="D113" s="303">
        <f ca="1"/>
        <v>1.3459146352345034E-3</v>
      </c>
      <c r="E113" s="26">
        <f>SAP_Leadsheet!$E$49</f>
        <v>3</v>
      </c>
      <c r="G113" s="289">
        <f>IF(OR($C113&gt;G$7,$C113+$E113-1&lt;G$7),0,($D113-SUM($F113:F113)-SUM($F52:F52))/($E113+$C113-G$7))</f>
        <v>0</v>
      </c>
      <c r="H113" s="289">
        <f>IF(OR($C113&gt;H$7,$C113+$E113-1&lt;H$7),0,($D113-SUM($F113:G113)-SUM($F52:G52))/($E113+$C113-H$7))</f>
        <v>0</v>
      </c>
      <c r="I113" s="289">
        <f>IF(OR($C113&gt;I$7,$C113+$E113-1&lt;I$7),0,($D113-SUM($F113:H113)-SUM($F52:H52))/($E113+$C113-I$7))</f>
        <v>0</v>
      </c>
      <c r="J113" s="289">
        <f>IF(OR($C113&gt;J$7,$C113+$E113-1&lt;J$7),0,($D113-SUM($F113:I113)-SUM($F52:I52))/($E113+$C113-J$7))</f>
        <v>0</v>
      </c>
      <c r="K113" s="289">
        <f>IF(OR($C113&gt;K$7,$C113+$E113-1&lt;K$7),0,($D113-SUM($F113:J113)-SUM($F52:J52))/($E113+$C113-K$7))</f>
        <v>0</v>
      </c>
      <c r="L113" s="289">
        <f>IF(OR($C113&gt;L$7,$C113+$E113-1&lt;L$7),0,($D113-SUM($F113:K113)-SUM($F52:K52))/($E113+$C113-L$7))</f>
        <v>0</v>
      </c>
      <c r="M113" s="289">
        <f>IF(OR($C113&gt;M$7,$C113+$E113-1&lt;M$7),0,($D113-SUM($F113:L113)-SUM($F52:L52))/($E113+$C113-M$7))</f>
        <v>0</v>
      </c>
      <c r="N113" s="289">
        <f>IF(OR($C113&gt;N$7,$C113+$E113-1&lt;N$7),0,($D113-SUM($F113:M113)-SUM($F52:M52))/($E113+$C113-N$7))</f>
        <v>0</v>
      </c>
      <c r="O113" s="289">
        <f>IF(OR($C113&gt;O$7,$C113+$E113-1&lt;O$7),0,($D113-SUM($F113:N113)-SUM($F52:N52))/($E113+$C113-O$7))</f>
        <v>0</v>
      </c>
      <c r="P113" s="289">
        <f>IF(OR($C113&gt;P$7,$C113+$E113-1&lt;P$7),0,($D113-SUM($F113:O113)-SUM($F52:O52))/($E113+$C113-P$7))</f>
        <v>0</v>
      </c>
      <c r="Q113" s="289">
        <f>IF(OR($C113&gt;Q$7,$C113+$E113-1&lt;Q$7),0,($D113-SUM($F113:P113)-SUM($F52:P52))/($E113+$C113-Q$7))</f>
        <v>0</v>
      </c>
      <c r="R113" s="289">
        <f>IF(OR($C113&gt;R$7,$C113+$E113-1&lt;R$7),0,($D113-SUM($F113:Q113)-SUM($F52:Q52))/($E113+$C113-R$7))</f>
        <v>0</v>
      </c>
      <c r="S113" s="289">
        <f>IF(OR($C113&gt;S$7,$C113+$E113-1&lt;S$7),0,($D113-SUM($F113:R113)-SUM($F52:R52))/($E113+$C113-S$7))</f>
        <v>0</v>
      </c>
      <c r="T113" s="289">
        <f>IF(OR($C113&gt;T$7,$C113+$E113-1&lt;T$7),0,($D113-SUM($F113:S113)-SUM($F52:S52))/($E113+$C113-T$7))</f>
        <v>0</v>
      </c>
      <c r="U113" s="289">
        <f>IF(OR($C113&gt;U$7,$C113+$E113-1&lt;U$7),0,($D113-SUM($F113:T113)-SUM($F52:T52))/($E113+$C113-U$7))</f>
        <v>0</v>
      </c>
      <c r="V113" s="289">
        <f ca="1">IF(OR($C113&gt;V$7,$C113+$E113-1&lt;V$7),0,($D113-SUM($F113:U113)-SUM($F52:U52))/($E113+$C113-V$7))</f>
        <v>4.4863821174483446E-4</v>
      </c>
      <c r="W113" s="289">
        <f ca="1">IF(OR($C113&gt;W$7,$C113+$E113-1&lt;W$7),0,($D113-SUM($F113:V113)-SUM($F52:V52))/($E113+$C113-W$7))</f>
        <v>4.4863821174483446E-4</v>
      </c>
      <c r="X113" s="289">
        <f ca="1">IF(OR($C113&gt;X$7,$C113+$E113-1&lt;X$7),0,($D113-SUM($F113:W113)-SUM($F52:W52))/($E113+$C113-X$7))</f>
        <v>4.4863821174483446E-4</v>
      </c>
      <c r="Y113" s="289">
        <f>IF(OR($C113&gt;Y$7,$C113+$E113-1&lt;Y$7),0,($D113-SUM($F113:X113)-SUM($F52:X52))/($E113+$C113-Y$7))</f>
        <v>0</v>
      </c>
      <c r="Z113" s="289">
        <f>IF(OR($C113&gt;Z$7,$C113+$E113-1&lt;Z$7),0,($D113-SUM($F113:Y113)-SUM($F52:Y52))/($E113+$C113-Z$7))</f>
        <v>0</v>
      </c>
      <c r="AA113" s="289">
        <f>IF(OR($C113&gt;AA$7,$C113+$E113-1&lt;AA$7),0,($D113-SUM($F113:Z113)-SUM($F52:Z52))/($E113+$C113-AA$7))</f>
        <v>0</v>
      </c>
      <c r="AB113" s="289">
        <f>IF(OR($C113&gt;AB$7,$C113+$E113-1&lt;AB$7),0,($D113-SUM($F113:AA113)-SUM($F52:AA52))/($E113+$C113-AB$7))</f>
        <v>0</v>
      </c>
      <c r="AC113" s="289">
        <f>IF(OR($C113&gt;AC$7,$C113+$E113-1&lt;AC$7),0,($D113-SUM($F113:AB113)-SUM($F52:AB52))/($E113+$C113-AC$7))</f>
        <v>0</v>
      </c>
      <c r="AD113" s="289">
        <f>IF(OR($C113&gt;AD$7,$C113+$E113-1&lt;AD$7),0,($D113-SUM($F113:AC113)-SUM($F52:AC52))/($E113+$C113-AD$7))</f>
        <v>0</v>
      </c>
      <c r="AE113" s="289">
        <f>IF(OR($C113&gt;AE$7,$C113+$E113-1&lt;AE$7),0,($D113-SUM($F113:AD113)-SUM($F52:AD52))/($E113+$C113-AE$7))</f>
        <v>0</v>
      </c>
      <c r="AF113" s="289">
        <f>IF(OR($C113&gt;AF$7,$C113+$E113-1&lt;AF$7),0,($D113-SUM($F113:AE113)-SUM($F52:AE52))/($E113+$C113-AF$7))</f>
        <v>0</v>
      </c>
      <c r="AG113" s="289">
        <f>IF(OR($C113&gt;AG$7,$C113+$E113-1&lt;AG$7),0,($D113-SUM($F113:AF113)-SUM($F52:AF52))/($E113+$C113-AG$7))</f>
        <v>0</v>
      </c>
      <c r="AH113" s="289">
        <f>IF(OR($C113&gt;AH$7,$C113+$E113-1&lt;AH$7),0,($D113-SUM($F113:AG113)-SUM($F52:AG52))/($E113+$C113-AH$7))</f>
        <v>0</v>
      </c>
      <c r="AI113" s="289">
        <f>IF(OR($C113&gt;AI$7,$C113+$E113-1&lt;AI$7),0,($D113-SUM($F113:AH113)-SUM($F52:AH52))/($E113+$C113-AI$7))</f>
        <v>0</v>
      </c>
      <c r="AJ113" s="289">
        <f>IF(OR($C113&gt;AJ$7,$C113+$E113-1&lt;AJ$7),0,($D113-SUM($F113:AI113)-SUM($F52:AI52))/($E113+$C113-AJ$7))</f>
        <v>0</v>
      </c>
      <c r="AK113" s="289">
        <f>IF(OR($C113&gt;AK$7,$C113+$E113-1&lt;AK$7),0,($D113-SUM($F113:AJ113)-SUM($F52:AJ52))/($E113+$C113-AK$7))</f>
        <v>0</v>
      </c>
      <c r="AL113" s="289">
        <f>IF(OR($C113&gt;AL$7,$C113+$E113-1&lt;AL$7),0,($D113-SUM($F113:AK113)-SUM($F52:AK52))/($E113+$C113-AL$7))</f>
        <v>0</v>
      </c>
      <c r="AM113" s="289">
        <f>IF(OR($C113&gt;AM$7,$C113+$E113-1&lt;AM$7),0,($D113-SUM($F113:AL113)-SUM($F52:AL52))/($E113+$C113-AM$7))</f>
        <v>0</v>
      </c>
      <c r="AN113" s="289">
        <f>IF(OR($C113&gt;AN$7,$C113+$E113-1&lt;AN$7),0,($D113-SUM($F113:AM113)-SUM($F52:AM52))/($E113+$C113-AN$7))</f>
        <v>0</v>
      </c>
      <c r="AO113" s="289">
        <f>IF(OR($C113&gt;AO$7,$C113+$E113-1&lt;AO$7),0,($D113-SUM($F113:AN113)-SUM($F52:AN52))/($E113+$C113-AO$7))</f>
        <v>0</v>
      </c>
      <c r="AP113" s="289">
        <f>IF(OR($C113&gt;AP$7,$C113+$E113-1&lt;AP$7),0,($D113-SUM($F113:AO113)-SUM($F52:AO52))/($E113+$C113-AP$7))</f>
        <v>0</v>
      </c>
      <c r="AQ113" s="289">
        <f>IF(OR($C113&gt;AQ$7,$C113+$E113-1&lt;AQ$7),0,($D113-SUM($F113:AP113)-SUM($F52:AP52))/($E113+$C113-AQ$7))</f>
        <v>0</v>
      </c>
      <c r="AR113" s="289">
        <f>IF(OR($C113&gt;AR$7,$C113+$E113-1&lt;AR$7),0,($D113-SUM($F113:AQ113)-SUM($F52:AQ52))/($E113+$C113-AR$7))</f>
        <v>0</v>
      </c>
      <c r="AS113" s="289">
        <f>IF(OR($C113&gt;AS$7,$C113+$E113-1&lt;AS$7),0,($D113-SUM($F113:AR113)-SUM($F52:AR52))/($E113+$C113-AS$7))</f>
        <v>0</v>
      </c>
      <c r="AT113" s="289">
        <f>IF(OR($C113&gt;AT$7,$C113+$E113-1&lt;AT$7),0,($D113-SUM($F113:AS113)-SUM($F52:AS52))/($E113+$C113-AT$7))</f>
        <v>0</v>
      </c>
      <c r="AU113" s="289">
        <f>IF(OR($C113&gt;AU$7,$C113+$E113-1&lt;AU$7),0,($D113-SUM($F113:AT113)-SUM($F52:AT52))/($E113+$C113-AU$7))</f>
        <v>0</v>
      </c>
      <c r="AV113" s="289">
        <f>IF(OR($C113&gt;AV$7,$C113+$E113-1&lt;AV$7),0,($D113-SUM($F113:AU113)-SUM($F52:AU52))/($E113+$C113-AV$7))</f>
        <v>0</v>
      </c>
      <c r="AW113" s="289">
        <f>IF(OR($C113&gt;AW$7,$C113+$E113-1&lt;AW$7),0,($D113-SUM($F113:AV113)-SUM($F52:AV52))/($E113+$C113-AW$7))</f>
        <v>0</v>
      </c>
      <c r="AX113" s="289">
        <f>IF(OR($C113&gt;AX$7,$C113+$E113-1&lt;AX$7),0,($D113-SUM($F113:AW113)-SUM($F52:AW52))/($E113+$C113-AX$7))</f>
        <v>0</v>
      </c>
      <c r="AY113" s="289">
        <f>IF(OR($C113&gt;AY$7,$C113+$E113-1&lt;AY$7),0,($D113-SUM($F113:AX113)-SUM($F52:AX52))/($E113+$C113-AY$7))</f>
        <v>0</v>
      </c>
      <c r="AZ113" s="289">
        <f>IF(OR($C113&gt;AZ$7,$C113+$E113-1&lt;AZ$7),0,($D113-SUM($F113:AY113)-SUM($F52:AY52))/($E113+$C113-AZ$7))</f>
        <v>0</v>
      </c>
      <c r="BA113" s="289">
        <f>IF(OR($C113&gt;BA$7,$C113+$E113-1&lt;BA$7),0,($D113-SUM($F113:AZ113)-SUM($F52:AZ52))/($E113+$C113-BA$7))</f>
        <v>0</v>
      </c>
      <c r="BB113" s="289">
        <f>IF(OR($C113&gt;BB$7,$C113+$E113-1&lt;BB$7),0,($D113-SUM($F113:BA113)-SUM($F52:BA52))/($E113+$C113-BB$7))</f>
        <v>0</v>
      </c>
      <c r="BC113" s="289">
        <f>IF(OR($C113&gt;BC$7,$C113+$E113-1&lt;BC$7),0,($D113-SUM($F113:BB113)-SUM($F52:BB52))/($E113+$C113-BC$7))</f>
        <v>0</v>
      </c>
      <c r="BD113" s="289">
        <f>IF(OR($C113&gt;BD$7,$C113+$E113-1&lt;BD$7),0,($D113-SUM($F113:BC113)-SUM($F52:BC52))/($E113+$C113-BD$7))</f>
        <v>0</v>
      </c>
      <c r="BE113" s="289">
        <f>IF(OR($C113&gt;BE$7,$C113+$E113-1&lt;BE$7),0,($D113-SUM($F113:BD113)-SUM($F52:BD52))/($E113+$C113-BE$7))</f>
        <v>0</v>
      </c>
      <c r="BF113" s="289">
        <f>IF(OR($C113&gt;BF$7,$C113+$E113-1&lt;BF$7),0,($D113-SUM($F113:BE113)-SUM($F52:BE52))/($E113+$C113-BF$7))</f>
        <v>0</v>
      </c>
      <c r="BG113" s="289">
        <f>IF(OR($C113&gt;BG$7,$C113+$E113-1&lt;BG$7),0,($D113-SUM($F113:BF113)-SUM($F52:BF52))/($E113+$C113-BG$7))</f>
        <v>0</v>
      </c>
      <c r="BH113" s="289">
        <f>IF(OR($C113&gt;BH$7,$C113+$E113-1&lt;BH$7),0,($D113-SUM($F113:BG113)-SUM($F52:BG52))/($E113+$C113-BH$7))</f>
        <v>0</v>
      </c>
      <c r="BI113" s="289">
        <f>IF(OR($C113&gt;BI$7,$C113+$E113-1&lt;BI$7),0,($D113-SUM($F113:BH113)-SUM($F52:BH52))/($E113+$C113-BI$7))</f>
        <v>0</v>
      </c>
      <c r="BJ113" s="289">
        <f>IF(OR($C113&gt;BJ$7,$C113+$E113-1&lt;BJ$7),0,($D113-SUM($F113:BI113)-SUM($F52:BI52))/($E113+$C113-BJ$7))</f>
        <v>0</v>
      </c>
      <c r="BK113" s="289">
        <f>IF(OR($C113&gt;BK$7,$C113+$E113-1&lt;BK$7),0,($D113-SUM($F113:BJ113)-SUM($F52:BJ52))/($E113+$C113-BK$7))</f>
        <v>0</v>
      </c>
      <c r="BL113" s="289">
        <f>IF(OR($C113&gt;BL$7,$C113+$E113-1&lt;BL$7),0,($D113-SUM($F113:BK113)-SUM($F52:BK52))/($E113+$C113-BL$7))</f>
        <v>0</v>
      </c>
      <c r="BM113" s="289">
        <f>IF(OR($C113&gt;BM$7,$C113+$E113-1&lt;BM$7),0,($D113-SUM($F113:BL113)-SUM($F52:BL52))/($E113+$C113-BM$7))</f>
        <v>0</v>
      </c>
      <c r="BN113" s="289">
        <f>IF(OR($C113&gt;BN$7,$C113+$E113-1&lt;BN$7),0,($D113-SUM($F113:BM113)-SUM($F52:BM52))/($E113+$C113-BN$7))</f>
        <v>0</v>
      </c>
      <c r="BO113" s="289"/>
      <c r="BP113" s="289"/>
      <c r="BQ113" s="289"/>
      <c r="BR113" s="289"/>
      <c r="BS113" s="289"/>
      <c r="BT113" s="289"/>
      <c r="BU113" s="289"/>
      <c r="BV113" s="289"/>
      <c r="BW113" s="289"/>
      <c r="BX113" s="289"/>
      <c r="BY113" s="289"/>
      <c r="BZ113" s="289"/>
      <c r="CA113" s="198"/>
      <c r="CB113" s="198"/>
      <c r="CC113" s="198"/>
      <c r="CD113" s="198"/>
      <c r="CE113" s="198"/>
      <c r="CF113" s="198"/>
      <c r="CG113" s="198"/>
      <c r="CH113" s="198"/>
      <c r="CI113" s="198"/>
      <c r="CJ113" s="198"/>
      <c r="CK113" s="198"/>
      <c r="CL113" s="198"/>
    </row>
    <row r="114" spans="1:90" hidden="1" outlineLevel="1" x14ac:dyDescent="0.15">
      <c r="A114" s="89"/>
      <c r="B114" s="23"/>
      <c r="C114" s="26">
        <v>17</v>
      </c>
      <c r="D114" s="303">
        <f ca="1"/>
        <v>1.3270383930651108E-3</v>
      </c>
      <c r="E114" s="26">
        <f>SAP_Leadsheet!$E$49</f>
        <v>3</v>
      </c>
      <c r="G114" s="289">
        <f>IF(OR($C114&gt;G$7,$C114+$E114-1&lt;G$7),0,($D114-SUM($F114:F114)-SUM($F53:F53))/($E114+$C114-G$7))</f>
        <v>0</v>
      </c>
      <c r="H114" s="289">
        <f>IF(OR($C114&gt;H$7,$C114+$E114-1&lt;H$7),0,($D114-SUM($F114:G114)-SUM($F53:G53))/($E114+$C114-H$7))</f>
        <v>0</v>
      </c>
      <c r="I114" s="289">
        <f>IF(OR($C114&gt;I$7,$C114+$E114-1&lt;I$7),0,($D114-SUM($F114:H114)-SUM($F53:H53))/($E114+$C114-I$7))</f>
        <v>0</v>
      </c>
      <c r="J114" s="289">
        <f>IF(OR($C114&gt;J$7,$C114+$E114-1&lt;J$7),0,($D114-SUM($F114:I114)-SUM($F53:I53))/($E114+$C114-J$7))</f>
        <v>0</v>
      </c>
      <c r="K114" s="289">
        <f>IF(OR($C114&gt;K$7,$C114+$E114-1&lt;K$7),0,($D114-SUM($F114:J114)-SUM($F53:J53))/($E114+$C114-K$7))</f>
        <v>0</v>
      </c>
      <c r="L114" s="289">
        <f>IF(OR($C114&gt;L$7,$C114+$E114-1&lt;L$7),0,($D114-SUM($F114:K114)-SUM($F53:K53))/($E114+$C114-L$7))</f>
        <v>0</v>
      </c>
      <c r="M114" s="289">
        <f>IF(OR($C114&gt;M$7,$C114+$E114-1&lt;M$7),0,($D114-SUM($F114:L114)-SUM($F53:L53))/($E114+$C114-M$7))</f>
        <v>0</v>
      </c>
      <c r="N114" s="289">
        <f>IF(OR($C114&gt;N$7,$C114+$E114-1&lt;N$7),0,($D114-SUM($F114:M114)-SUM($F53:M53))/($E114+$C114-N$7))</f>
        <v>0</v>
      </c>
      <c r="O114" s="289">
        <f>IF(OR($C114&gt;O$7,$C114+$E114-1&lt;O$7),0,($D114-SUM($F114:N114)-SUM($F53:N53))/($E114+$C114-O$7))</f>
        <v>0</v>
      </c>
      <c r="P114" s="289">
        <f>IF(OR($C114&gt;P$7,$C114+$E114-1&lt;P$7),0,($D114-SUM($F114:O114)-SUM($F53:O53))/($E114+$C114-P$7))</f>
        <v>0</v>
      </c>
      <c r="Q114" s="289">
        <f>IF(OR($C114&gt;Q$7,$C114+$E114-1&lt;Q$7),0,($D114-SUM($F114:P114)-SUM($F53:P53))/($E114+$C114-Q$7))</f>
        <v>0</v>
      </c>
      <c r="R114" s="289">
        <f>IF(OR($C114&gt;R$7,$C114+$E114-1&lt;R$7),0,($D114-SUM($F114:Q114)-SUM($F53:Q53))/($E114+$C114-R$7))</f>
        <v>0</v>
      </c>
      <c r="S114" s="289">
        <f>IF(OR($C114&gt;S$7,$C114+$E114-1&lt;S$7),0,($D114-SUM($F114:R114)-SUM($F53:R53))/($E114+$C114-S$7))</f>
        <v>0</v>
      </c>
      <c r="T114" s="289">
        <f>IF(OR($C114&gt;T$7,$C114+$E114-1&lt;T$7),0,($D114-SUM($F114:S114)-SUM($F53:S53))/($E114+$C114-T$7))</f>
        <v>0</v>
      </c>
      <c r="U114" s="289">
        <f>IF(OR($C114&gt;U$7,$C114+$E114-1&lt;U$7),0,($D114-SUM($F114:T114)-SUM($F53:T53))/($E114+$C114-U$7))</f>
        <v>0</v>
      </c>
      <c r="V114" s="289">
        <f>IF(OR($C114&gt;V$7,$C114+$E114-1&lt;V$7),0,($D114-SUM($F114:U114)-SUM($F53:U53))/($E114+$C114-V$7))</f>
        <v>0</v>
      </c>
      <c r="W114" s="289">
        <f ca="1">IF(OR($C114&gt;W$7,$C114+$E114-1&lt;W$7),0,($D114-SUM($F114:V114)-SUM($F53:V53))/($E114+$C114-W$7))</f>
        <v>4.4234613102170361E-4</v>
      </c>
      <c r="X114" s="289">
        <f ca="1">IF(OR($C114&gt;X$7,$C114+$E114-1&lt;X$7),0,($D114-SUM($F114:W114)-SUM($F53:W53))/($E114+$C114-X$7))</f>
        <v>4.4234613102170361E-4</v>
      </c>
      <c r="Y114" s="289">
        <f ca="1">IF(OR($C114&gt;Y$7,$C114+$E114-1&lt;Y$7),0,($D114-SUM($F114:X114)-SUM($F53:X53))/($E114+$C114-Y$7))</f>
        <v>4.4234613102170361E-4</v>
      </c>
      <c r="Z114" s="289">
        <f>IF(OR($C114&gt;Z$7,$C114+$E114-1&lt;Z$7),0,($D114-SUM($F114:Y114)-SUM($F53:Y53))/($E114+$C114-Z$7))</f>
        <v>0</v>
      </c>
      <c r="AA114" s="289">
        <f>IF(OR($C114&gt;AA$7,$C114+$E114-1&lt;AA$7),0,($D114-SUM($F114:Z114)-SUM($F53:Z53))/($E114+$C114-AA$7))</f>
        <v>0</v>
      </c>
      <c r="AB114" s="289">
        <f>IF(OR($C114&gt;AB$7,$C114+$E114-1&lt;AB$7),0,($D114-SUM($F114:AA114)-SUM($F53:AA53))/($E114+$C114-AB$7))</f>
        <v>0</v>
      </c>
      <c r="AC114" s="289">
        <f>IF(OR($C114&gt;AC$7,$C114+$E114-1&lt;AC$7),0,($D114-SUM($F114:AB114)-SUM($F53:AB53))/($E114+$C114-AC$7))</f>
        <v>0</v>
      </c>
      <c r="AD114" s="289">
        <f>IF(OR($C114&gt;AD$7,$C114+$E114-1&lt;AD$7),0,($D114-SUM($F114:AC114)-SUM($F53:AC53))/($E114+$C114-AD$7))</f>
        <v>0</v>
      </c>
      <c r="AE114" s="289">
        <f>IF(OR($C114&gt;AE$7,$C114+$E114-1&lt;AE$7),0,($D114-SUM($F114:AD114)-SUM($F53:AD53))/($E114+$C114-AE$7))</f>
        <v>0</v>
      </c>
      <c r="AF114" s="289">
        <f>IF(OR($C114&gt;AF$7,$C114+$E114-1&lt;AF$7),0,($D114-SUM($F114:AE114)-SUM($F53:AE53))/($E114+$C114-AF$7))</f>
        <v>0</v>
      </c>
      <c r="AG114" s="289">
        <f>IF(OR($C114&gt;AG$7,$C114+$E114-1&lt;AG$7),0,($D114-SUM($F114:AF114)-SUM($F53:AF53))/($E114+$C114-AG$7))</f>
        <v>0</v>
      </c>
      <c r="AH114" s="289">
        <f>IF(OR($C114&gt;AH$7,$C114+$E114-1&lt;AH$7),0,($D114-SUM($F114:AG114)-SUM($F53:AG53))/($E114+$C114-AH$7))</f>
        <v>0</v>
      </c>
      <c r="AI114" s="289">
        <f>IF(OR($C114&gt;AI$7,$C114+$E114-1&lt;AI$7),0,($D114-SUM($F114:AH114)-SUM($F53:AH53))/($E114+$C114-AI$7))</f>
        <v>0</v>
      </c>
      <c r="AJ114" s="289">
        <f>IF(OR($C114&gt;AJ$7,$C114+$E114-1&lt;AJ$7),0,($D114-SUM($F114:AI114)-SUM($F53:AI53))/($E114+$C114-AJ$7))</f>
        <v>0</v>
      </c>
      <c r="AK114" s="289">
        <f>IF(OR($C114&gt;AK$7,$C114+$E114-1&lt;AK$7),0,($D114-SUM($F114:AJ114)-SUM($F53:AJ53))/($E114+$C114-AK$7))</f>
        <v>0</v>
      </c>
      <c r="AL114" s="289">
        <f>IF(OR($C114&gt;AL$7,$C114+$E114-1&lt;AL$7),0,($D114-SUM($F114:AK114)-SUM($F53:AK53))/($E114+$C114-AL$7))</f>
        <v>0</v>
      </c>
      <c r="AM114" s="289">
        <f>IF(OR($C114&gt;AM$7,$C114+$E114-1&lt;AM$7),0,($D114-SUM($F114:AL114)-SUM($F53:AL53))/($E114+$C114-AM$7))</f>
        <v>0</v>
      </c>
      <c r="AN114" s="289">
        <f>IF(OR($C114&gt;AN$7,$C114+$E114-1&lt;AN$7),0,($D114-SUM($F114:AM114)-SUM($F53:AM53))/($E114+$C114-AN$7))</f>
        <v>0</v>
      </c>
      <c r="AO114" s="289">
        <f>IF(OR($C114&gt;AO$7,$C114+$E114-1&lt;AO$7),0,($D114-SUM($F114:AN114)-SUM($F53:AN53))/($E114+$C114-AO$7))</f>
        <v>0</v>
      </c>
      <c r="AP114" s="289">
        <f>IF(OR($C114&gt;AP$7,$C114+$E114-1&lt;AP$7),0,($D114-SUM($F114:AO114)-SUM($F53:AO53))/($E114+$C114-AP$7))</f>
        <v>0</v>
      </c>
      <c r="AQ114" s="289">
        <f>IF(OR($C114&gt;AQ$7,$C114+$E114-1&lt;AQ$7),0,($D114-SUM($F114:AP114)-SUM($F53:AP53))/($E114+$C114-AQ$7))</f>
        <v>0</v>
      </c>
      <c r="AR114" s="289">
        <f>IF(OR($C114&gt;AR$7,$C114+$E114-1&lt;AR$7),0,($D114-SUM($F114:AQ114)-SUM($F53:AQ53))/($E114+$C114-AR$7))</f>
        <v>0</v>
      </c>
      <c r="AS114" s="289">
        <f>IF(OR($C114&gt;AS$7,$C114+$E114-1&lt;AS$7),0,($D114-SUM($F114:AR114)-SUM($F53:AR53))/($E114+$C114-AS$7))</f>
        <v>0</v>
      </c>
      <c r="AT114" s="289">
        <f>IF(OR($C114&gt;AT$7,$C114+$E114-1&lt;AT$7),0,($D114-SUM($F114:AS114)-SUM($F53:AS53))/($E114+$C114-AT$7))</f>
        <v>0</v>
      </c>
      <c r="AU114" s="289">
        <f>IF(OR($C114&gt;AU$7,$C114+$E114-1&lt;AU$7),0,($D114-SUM($F114:AT114)-SUM($F53:AT53))/($E114+$C114-AU$7))</f>
        <v>0</v>
      </c>
      <c r="AV114" s="289">
        <f>IF(OR($C114&gt;AV$7,$C114+$E114-1&lt;AV$7),0,($D114-SUM($F114:AU114)-SUM($F53:AU53))/($E114+$C114-AV$7))</f>
        <v>0</v>
      </c>
      <c r="AW114" s="289">
        <f>IF(OR($C114&gt;AW$7,$C114+$E114-1&lt;AW$7),0,($D114-SUM($F114:AV114)-SUM($F53:AV53))/($E114+$C114-AW$7))</f>
        <v>0</v>
      </c>
      <c r="AX114" s="289">
        <f>IF(OR($C114&gt;AX$7,$C114+$E114-1&lt;AX$7),0,($D114-SUM($F114:AW114)-SUM($F53:AW53))/($E114+$C114-AX$7))</f>
        <v>0</v>
      </c>
      <c r="AY114" s="289">
        <f>IF(OR($C114&gt;AY$7,$C114+$E114-1&lt;AY$7),0,($D114-SUM($F114:AX114)-SUM($F53:AX53))/($E114+$C114-AY$7))</f>
        <v>0</v>
      </c>
      <c r="AZ114" s="289">
        <f>IF(OR($C114&gt;AZ$7,$C114+$E114-1&lt;AZ$7),0,($D114-SUM($F114:AY114)-SUM($F53:AY53))/($E114+$C114-AZ$7))</f>
        <v>0</v>
      </c>
      <c r="BA114" s="289">
        <f>IF(OR($C114&gt;BA$7,$C114+$E114-1&lt;BA$7),0,($D114-SUM($F114:AZ114)-SUM($F53:AZ53))/($E114+$C114-BA$7))</f>
        <v>0</v>
      </c>
      <c r="BB114" s="289">
        <f>IF(OR($C114&gt;BB$7,$C114+$E114-1&lt;BB$7),0,($D114-SUM($F114:BA114)-SUM($F53:BA53))/($E114+$C114-BB$7))</f>
        <v>0</v>
      </c>
      <c r="BC114" s="289">
        <f>IF(OR($C114&gt;BC$7,$C114+$E114-1&lt;BC$7),0,($D114-SUM($F114:BB114)-SUM($F53:BB53))/($E114+$C114-BC$7))</f>
        <v>0</v>
      </c>
      <c r="BD114" s="289">
        <f>IF(OR($C114&gt;BD$7,$C114+$E114-1&lt;BD$7),0,($D114-SUM($F114:BC114)-SUM($F53:BC53))/($E114+$C114-BD$7))</f>
        <v>0</v>
      </c>
      <c r="BE114" s="289">
        <f>IF(OR($C114&gt;BE$7,$C114+$E114-1&lt;BE$7),0,($D114-SUM($F114:BD114)-SUM($F53:BD53))/($E114+$C114-BE$7))</f>
        <v>0</v>
      </c>
      <c r="BF114" s="289">
        <f>IF(OR($C114&gt;BF$7,$C114+$E114-1&lt;BF$7),0,($D114-SUM($F114:BE114)-SUM($F53:BE53))/($E114+$C114-BF$7))</f>
        <v>0</v>
      </c>
      <c r="BG114" s="289">
        <f>IF(OR($C114&gt;BG$7,$C114+$E114-1&lt;BG$7),0,($D114-SUM($F114:BF114)-SUM($F53:BF53))/($E114+$C114-BG$7))</f>
        <v>0</v>
      </c>
      <c r="BH114" s="289">
        <f>IF(OR($C114&gt;BH$7,$C114+$E114-1&lt;BH$7),0,($D114-SUM($F114:BG114)-SUM($F53:BG53))/($E114+$C114-BH$7))</f>
        <v>0</v>
      </c>
      <c r="BI114" s="289">
        <f>IF(OR($C114&gt;BI$7,$C114+$E114-1&lt;BI$7),0,($D114-SUM($F114:BH114)-SUM($F53:BH53))/($E114+$C114-BI$7))</f>
        <v>0</v>
      </c>
      <c r="BJ114" s="289">
        <f>IF(OR($C114&gt;BJ$7,$C114+$E114-1&lt;BJ$7),0,($D114-SUM($F114:BI114)-SUM($F53:BI53))/($E114+$C114-BJ$7))</f>
        <v>0</v>
      </c>
      <c r="BK114" s="289">
        <f>IF(OR($C114&gt;BK$7,$C114+$E114-1&lt;BK$7),0,($D114-SUM($F114:BJ114)-SUM($F53:BJ53))/($E114+$C114-BK$7))</f>
        <v>0</v>
      </c>
      <c r="BL114" s="289">
        <f>IF(OR($C114&gt;BL$7,$C114+$E114-1&lt;BL$7),0,($D114-SUM($F114:BK114)-SUM($F53:BK53))/($E114+$C114-BL$7))</f>
        <v>0</v>
      </c>
      <c r="BM114" s="289">
        <f>IF(OR($C114&gt;BM$7,$C114+$E114-1&lt;BM$7),0,($D114-SUM($F114:BL114)-SUM($F53:BL53))/($E114+$C114-BM$7))</f>
        <v>0</v>
      </c>
      <c r="BN114" s="289">
        <f>IF(OR($C114&gt;BN$7,$C114+$E114-1&lt;BN$7),0,($D114-SUM($F114:BM114)-SUM($F53:BM53))/($E114+$C114-BN$7))</f>
        <v>0</v>
      </c>
      <c r="BO114" s="289"/>
      <c r="BP114" s="289"/>
      <c r="BQ114" s="289"/>
      <c r="BR114" s="289"/>
      <c r="BS114" s="289"/>
      <c r="BT114" s="289"/>
      <c r="BU114" s="289"/>
      <c r="BV114" s="289"/>
      <c r="BW114" s="289"/>
      <c r="BX114" s="289"/>
      <c r="BY114" s="289"/>
      <c r="BZ114" s="289"/>
      <c r="CA114" s="198"/>
      <c r="CB114" s="198"/>
      <c r="CC114" s="198"/>
      <c r="CD114" s="198"/>
      <c r="CE114" s="198"/>
      <c r="CF114" s="198"/>
      <c r="CG114" s="198"/>
      <c r="CH114" s="198"/>
      <c r="CI114" s="198"/>
      <c r="CJ114" s="198"/>
      <c r="CK114" s="198"/>
      <c r="CL114" s="198"/>
    </row>
    <row r="115" spans="1:90" hidden="1" outlineLevel="1" x14ac:dyDescent="0.15">
      <c r="A115" s="89"/>
      <c r="B115" s="23"/>
      <c r="C115" s="26">
        <v>18</v>
      </c>
      <c r="D115" s="303">
        <f ca="1"/>
        <v>1.3081621508957183E-3</v>
      </c>
      <c r="E115" s="26">
        <f>SAP_Leadsheet!$E$49</f>
        <v>3</v>
      </c>
      <c r="G115" s="289">
        <f>IF(OR($C115&gt;G$7,$C115+$E115-1&lt;G$7),0,($D115-SUM($F115:F115)-SUM($F54:F54))/($E115+$C115-G$7))</f>
        <v>0</v>
      </c>
      <c r="H115" s="289">
        <f>IF(OR($C115&gt;H$7,$C115+$E115-1&lt;H$7),0,($D115-SUM($F115:G115)-SUM($F54:G54))/($E115+$C115-H$7))</f>
        <v>0</v>
      </c>
      <c r="I115" s="289">
        <f>IF(OR($C115&gt;I$7,$C115+$E115-1&lt;I$7),0,($D115-SUM($F115:H115)-SUM($F54:H54))/($E115+$C115-I$7))</f>
        <v>0</v>
      </c>
      <c r="J115" s="289">
        <f>IF(OR($C115&gt;J$7,$C115+$E115-1&lt;J$7),0,($D115-SUM($F115:I115)-SUM($F54:I54))/($E115+$C115-J$7))</f>
        <v>0</v>
      </c>
      <c r="K115" s="289">
        <f>IF(OR($C115&gt;K$7,$C115+$E115-1&lt;K$7),0,($D115-SUM($F115:J115)-SUM($F54:J54))/($E115+$C115-K$7))</f>
        <v>0</v>
      </c>
      <c r="L115" s="289">
        <f>IF(OR($C115&gt;L$7,$C115+$E115-1&lt;L$7),0,($D115-SUM($F115:K115)-SUM($F54:K54))/($E115+$C115-L$7))</f>
        <v>0</v>
      </c>
      <c r="M115" s="289">
        <f>IF(OR($C115&gt;M$7,$C115+$E115-1&lt;M$7),0,($D115-SUM($F115:L115)-SUM($F54:L54))/($E115+$C115-M$7))</f>
        <v>0</v>
      </c>
      <c r="N115" s="289">
        <f>IF(OR($C115&gt;N$7,$C115+$E115-1&lt;N$7),0,($D115-SUM($F115:M115)-SUM($F54:M54))/($E115+$C115-N$7))</f>
        <v>0</v>
      </c>
      <c r="O115" s="289">
        <f>IF(OR($C115&gt;O$7,$C115+$E115-1&lt;O$7),0,($D115-SUM($F115:N115)-SUM($F54:N54))/($E115+$C115-O$7))</f>
        <v>0</v>
      </c>
      <c r="P115" s="289">
        <f>IF(OR($C115&gt;P$7,$C115+$E115-1&lt;P$7),0,($D115-SUM($F115:O115)-SUM($F54:O54))/($E115+$C115-P$7))</f>
        <v>0</v>
      </c>
      <c r="Q115" s="289">
        <f>IF(OR($C115&gt;Q$7,$C115+$E115-1&lt;Q$7),0,($D115-SUM($F115:P115)-SUM($F54:P54))/($E115+$C115-Q$7))</f>
        <v>0</v>
      </c>
      <c r="R115" s="289">
        <f>IF(OR($C115&gt;R$7,$C115+$E115-1&lt;R$7),0,($D115-SUM($F115:Q115)-SUM($F54:Q54))/($E115+$C115-R$7))</f>
        <v>0</v>
      </c>
      <c r="S115" s="289">
        <f>IF(OR($C115&gt;S$7,$C115+$E115-1&lt;S$7),0,($D115-SUM($F115:R115)-SUM($F54:R54))/($E115+$C115-S$7))</f>
        <v>0</v>
      </c>
      <c r="T115" s="289">
        <f>IF(OR($C115&gt;T$7,$C115+$E115-1&lt;T$7),0,($D115-SUM($F115:S115)-SUM($F54:S54))/($E115+$C115-T$7))</f>
        <v>0</v>
      </c>
      <c r="U115" s="289">
        <f>IF(OR($C115&gt;U$7,$C115+$E115-1&lt;U$7),0,($D115-SUM($F115:T115)-SUM($F54:T54))/($E115+$C115-U$7))</f>
        <v>0</v>
      </c>
      <c r="V115" s="289">
        <f>IF(OR($C115&gt;V$7,$C115+$E115-1&lt;V$7),0,($D115-SUM($F115:U115)-SUM($F54:U54))/($E115+$C115-V$7))</f>
        <v>0</v>
      </c>
      <c r="W115" s="289">
        <f>IF(OR($C115&gt;W$7,$C115+$E115-1&lt;W$7),0,($D115-SUM($F115:V115)-SUM($F54:V54))/($E115+$C115-W$7))</f>
        <v>0</v>
      </c>
      <c r="X115" s="289">
        <f ca="1">IF(OR($C115&gt;X$7,$C115+$E115-1&lt;X$7),0,($D115-SUM($F115:W115)-SUM($F54:W54))/($E115+$C115-X$7))</f>
        <v>4.3605405029857277E-4</v>
      </c>
      <c r="Y115" s="289">
        <f ca="1">IF(OR($C115&gt;Y$7,$C115+$E115-1&lt;Y$7),0,($D115-SUM($F115:X115)-SUM($F54:X54))/($E115+$C115-Y$7))</f>
        <v>4.3605405029857277E-4</v>
      </c>
      <c r="Z115" s="289">
        <f ca="1">IF(OR($C115&gt;Z$7,$C115+$E115-1&lt;Z$7),0,($D115-SUM($F115:Y115)-SUM($F54:Y54))/($E115+$C115-Z$7))</f>
        <v>4.3605405029857277E-4</v>
      </c>
      <c r="AA115" s="289">
        <f>IF(OR($C115&gt;AA$7,$C115+$E115-1&lt;AA$7),0,($D115-SUM($F115:Z115)-SUM($F54:Z54))/($E115+$C115-AA$7))</f>
        <v>0</v>
      </c>
      <c r="AB115" s="289">
        <f>IF(OR($C115&gt;AB$7,$C115+$E115-1&lt;AB$7),0,($D115-SUM($F115:AA115)-SUM($F54:AA54))/($E115+$C115-AB$7))</f>
        <v>0</v>
      </c>
      <c r="AC115" s="289">
        <f>IF(OR($C115&gt;AC$7,$C115+$E115-1&lt;AC$7),0,($D115-SUM($F115:AB115)-SUM($F54:AB54))/($E115+$C115-AC$7))</f>
        <v>0</v>
      </c>
      <c r="AD115" s="289">
        <f>IF(OR($C115&gt;AD$7,$C115+$E115-1&lt;AD$7),0,($D115-SUM($F115:AC115)-SUM($F54:AC54))/($E115+$C115-AD$7))</f>
        <v>0</v>
      </c>
      <c r="AE115" s="289">
        <f>IF(OR($C115&gt;AE$7,$C115+$E115-1&lt;AE$7),0,($D115-SUM($F115:AD115)-SUM($F54:AD54))/($E115+$C115-AE$7))</f>
        <v>0</v>
      </c>
      <c r="AF115" s="289">
        <f>IF(OR($C115&gt;AF$7,$C115+$E115-1&lt;AF$7),0,($D115-SUM($F115:AE115)-SUM($F54:AE54))/($E115+$C115-AF$7))</f>
        <v>0</v>
      </c>
      <c r="AG115" s="289">
        <f>IF(OR($C115&gt;AG$7,$C115+$E115-1&lt;AG$7),0,($D115-SUM($F115:AF115)-SUM($F54:AF54))/($E115+$C115-AG$7))</f>
        <v>0</v>
      </c>
      <c r="AH115" s="289">
        <f>IF(OR($C115&gt;AH$7,$C115+$E115-1&lt;AH$7),0,($D115-SUM($F115:AG115)-SUM($F54:AG54))/($E115+$C115-AH$7))</f>
        <v>0</v>
      </c>
      <c r="AI115" s="289">
        <f>IF(OR($C115&gt;AI$7,$C115+$E115-1&lt;AI$7),0,($D115-SUM($F115:AH115)-SUM($F54:AH54))/($E115+$C115-AI$7))</f>
        <v>0</v>
      </c>
      <c r="AJ115" s="289">
        <f>IF(OR($C115&gt;AJ$7,$C115+$E115-1&lt;AJ$7),0,($D115-SUM($F115:AI115)-SUM($F54:AI54))/($E115+$C115-AJ$7))</f>
        <v>0</v>
      </c>
      <c r="AK115" s="289">
        <f>IF(OR($C115&gt;AK$7,$C115+$E115-1&lt;AK$7),0,($D115-SUM($F115:AJ115)-SUM($F54:AJ54))/($E115+$C115-AK$7))</f>
        <v>0</v>
      </c>
      <c r="AL115" s="289">
        <f>IF(OR($C115&gt;AL$7,$C115+$E115-1&lt;AL$7),0,($D115-SUM($F115:AK115)-SUM($F54:AK54))/($E115+$C115-AL$7))</f>
        <v>0</v>
      </c>
      <c r="AM115" s="289">
        <f>IF(OR($C115&gt;AM$7,$C115+$E115-1&lt;AM$7),0,($D115-SUM($F115:AL115)-SUM($F54:AL54))/($E115+$C115-AM$7))</f>
        <v>0</v>
      </c>
      <c r="AN115" s="289">
        <f>IF(OR($C115&gt;AN$7,$C115+$E115-1&lt;AN$7),0,($D115-SUM($F115:AM115)-SUM($F54:AM54))/($E115+$C115-AN$7))</f>
        <v>0</v>
      </c>
      <c r="AO115" s="289">
        <f>IF(OR($C115&gt;AO$7,$C115+$E115-1&lt;AO$7),0,($D115-SUM($F115:AN115)-SUM($F54:AN54))/($E115+$C115-AO$7))</f>
        <v>0</v>
      </c>
      <c r="AP115" s="289">
        <f>IF(OR($C115&gt;AP$7,$C115+$E115-1&lt;AP$7),0,($D115-SUM($F115:AO115)-SUM($F54:AO54))/($E115+$C115-AP$7))</f>
        <v>0</v>
      </c>
      <c r="AQ115" s="289">
        <f>IF(OR($C115&gt;AQ$7,$C115+$E115-1&lt;AQ$7),0,($D115-SUM($F115:AP115)-SUM($F54:AP54))/($E115+$C115-AQ$7))</f>
        <v>0</v>
      </c>
      <c r="AR115" s="289">
        <f>IF(OR($C115&gt;AR$7,$C115+$E115-1&lt;AR$7),0,($D115-SUM($F115:AQ115)-SUM($F54:AQ54))/($E115+$C115-AR$7))</f>
        <v>0</v>
      </c>
      <c r="AS115" s="289">
        <f>IF(OR($C115&gt;AS$7,$C115+$E115-1&lt;AS$7),0,($D115-SUM($F115:AR115)-SUM($F54:AR54))/($E115+$C115-AS$7))</f>
        <v>0</v>
      </c>
      <c r="AT115" s="289">
        <f>IF(OR($C115&gt;AT$7,$C115+$E115-1&lt;AT$7),0,($D115-SUM($F115:AS115)-SUM($F54:AS54))/($E115+$C115-AT$7))</f>
        <v>0</v>
      </c>
      <c r="AU115" s="289">
        <f>IF(OR($C115&gt;AU$7,$C115+$E115-1&lt;AU$7),0,($D115-SUM($F115:AT115)-SUM($F54:AT54))/($E115+$C115-AU$7))</f>
        <v>0</v>
      </c>
      <c r="AV115" s="289">
        <f>IF(OR($C115&gt;AV$7,$C115+$E115-1&lt;AV$7),0,($D115-SUM($F115:AU115)-SUM($F54:AU54))/($E115+$C115-AV$7))</f>
        <v>0</v>
      </c>
      <c r="AW115" s="289">
        <f>IF(OR($C115&gt;AW$7,$C115+$E115-1&lt;AW$7),0,($D115-SUM($F115:AV115)-SUM($F54:AV54))/($E115+$C115-AW$7))</f>
        <v>0</v>
      </c>
      <c r="AX115" s="289">
        <f>IF(OR($C115&gt;AX$7,$C115+$E115-1&lt;AX$7),0,($D115-SUM($F115:AW115)-SUM($F54:AW54))/($E115+$C115-AX$7))</f>
        <v>0</v>
      </c>
      <c r="AY115" s="289">
        <f>IF(OR($C115&gt;AY$7,$C115+$E115-1&lt;AY$7),0,($D115-SUM($F115:AX115)-SUM($F54:AX54))/($E115+$C115-AY$7))</f>
        <v>0</v>
      </c>
      <c r="AZ115" s="289">
        <f>IF(OR($C115&gt;AZ$7,$C115+$E115-1&lt;AZ$7),0,($D115-SUM($F115:AY115)-SUM($F54:AY54))/($E115+$C115-AZ$7))</f>
        <v>0</v>
      </c>
      <c r="BA115" s="289">
        <f>IF(OR($C115&gt;BA$7,$C115+$E115-1&lt;BA$7),0,($D115-SUM($F115:AZ115)-SUM($F54:AZ54))/($E115+$C115-BA$7))</f>
        <v>0</v>
      </c>
      <c r="BB115" s="289">
        <f>IF(OR($C115&gt;BB$7,$C115+$E115-1&lt;BB$7),0,($D115-SUM($F115:BA115)-SUM($F54:BA54))/($E115+$C115-BB$7))</f>
        <v>0</v>
      </c>
      <c r="BC115" s="289">
        <f>IF(OR($C115&gt;BC$7,$C115+$E115-1&lt;BC$7),0,($D115-SUM($F115:BB115)-SUM($F54:BB54))/($E115+$C115-BC$7))</f>
        <v>0</v>
      </c>
      <c r="BD115" s="289">
        <f>IF(OR($C115&gt;BD$7,$C115+$E115-1&lt;BD$7),0,($D115-SUM($F115:BC115)-SUM($F54:BC54))/($E115+$C115-BD$7))</f>
        <v>0</v>
      </c>
      <c r="BE115" s="289">
        <f>IF(OR($C115&gt;BE$7,$C115+$E115-1&lt;BE$7),0,($D115-SUM($F115:BD115)-SUM($F54:BD54))/($E115+$C115-BE$7))</f>
        <v>0</v>
      </c>
      <c r="BF115" s="289">
        <f>IF(OR($C115&gt;BF$7,$C115+$E115-1&lt;BF$7),0,($D115-SUM($F115:BE115)-SUM($F54:BE54))/($E115+$C115-BF$7))</f>
        <v>0</v>
      </c>
      <c r="BG115" s="289">
        <f>IF(OR($C115&gt;BG$7,$C115+$E115-1&lt;BG$7),0,($D115-SUM($F115:BF115)-SUM($F54:BF54))/($E115+$C115-BG$7))</f>
        <v>0</v>
      </c>
      <c r="BH115" s="289">
        <f>IF(OR($C115&gt;BH$7,$C115+$E115-1&lt;BH$7),0,($D115-SUM($F115:BG115)-SUM($F54:BG54))/($E115+$C115-BH$7))</f>
        <v>0</v>
      </c>
      <c r="BI115" s="289">
        <f>IF(OR($C115&gt;BI$7,$C115+$E115-1&lt;BI$7),0,($D115-SUM($F115:BH115)-SUM($F54:BH54))/($E115+$C115-BI$7))</f>
        <v>0</v>
      </c>
      <c r="BJ115" s="289">
        <f>IF(OR($C115&gt;BJ$7,$C115+$E115-1&lt;BJ$7),0,($D115-SUM($F115:BI115)-SUM($F54:BI54))/($E115+$C115-BJ$7))</f>
        <v>0</v>
      </c>
      <c r="BK115" s="289">
        <f>IF(OR($C115&gt;BK$7,$C115+$E115-1&lt;BK$7),0,($D115-SUM($F115:BJ115)-SUM($F54:BJ54))/($E115+$C115-BK$7))</f>
        <v>0</v>
      </c>
      <c r="BL115" s="289">
        <f>IF(OR($C115&gt;BL$7,$C115+$E115-1&lt;BL$7),0,($D115-SUM($F115:BK115)-SUM($F54:BK54))/($E115+$C115-BL$7))</f>
        <v>0</v>
      </c>
      <c r="BM115" s="289">
        <f>IF(OR($C115&gt;BM$7,$C115+$E115-1&lt;BM$7),0,($D115-SUM($F115:BL115)-SUM($F54:BL54))/($E115+$C115-BM$7))</f>
        <v>0</v>
      </c>
      <c r="BN115" s="289">
        <f>IF(OR($C115&gt;BN$7,$C115+$E115-1&lt;BN$7),0,($D115-SUM($F115:BM115)-SUM($F54:BM54))/($E115+$C115-BN$7))</f>
        <v>0</v>
      </c>
      <c r="BO115" s="289"/>
      <c r="BP115" s="289"/>
      <c r="BQ115" s="289"/>
      <c r="BR115" s="289"/>
      <c r="BS115" s="289"/>
      <c r="BT115" s="289"/>
      <c r="BU115" s="289"/>
      <c r="BV115" s="289"/>
      <c r="BW115" s="289"/>
      <c r="BX115" s="289"/>
      <c r="BY115" s="289"/>
      <c r="BZ115" s="289"/>
      <c r="CA115" s="198"/>
      <c r="CB115" s="198"/>
      <c r="CC115" s="198"/>
      <c r="CD115" s="198"/>
      <c r="CE115" s="198"/>
      <c r="CF115" s="198"/>
      <c r="CG115" s="198"/>
      <c r="CH115" s="198"/>
      <c r="CI115" s="198"/>
      <c r="CJ115" s="198"/>
      <c r="CK115" s="198"/>
      <c r="CL115" s="198"/>
    </row>
    <row r="116" spans="1:90" hidden="1" outlineLevel="1" x14ac:dyDescent="0.15">
      <c r="A116" s="89"/>
      <c r="B116" s="23"/>
      <c r="C116" s="26">
        <v>19</v>
      </c>
      <c r="D116" s="303">
        <f ca="1"/>
        <v>1.2892859087263258E-3</v>
      </c>
      <c r="E116" s="26">
        <f>SAP_Leadsheet!$E$49</f>
        <v>3</v>
      </c>
      <c r="G116" s="289">
        <f>IF(OR($C116&gt;G$7,$C116+$E116-1&lt;G$7),0,($D116-SUM($F116:F116)-SUM($F55:F55))/($E116+$C116-G$7))</f>
        <v>0</v>
      </c>
      <c r="H116" s="289">
        <f>IF(OR($C116&gt;H$7,$C116+$E116-1&lt;H$7),0,($D116-SUM($F116:G116)-SUM($F55:G55))/($E116+$C116-H$7))</f>
        <v>0</v>
      </c>
      <c r="I116" s="289">
        <f>IF(OR($C116&gt;I$7,$C116+$E116-1&lt;I$7),0,($D116-SUM($F116:H116)-SUM($F55:H55))/($E116+$C116-I$7))</f>
        <v>0</v>
      </c>
      <c r="J116" s="289">
        <f>IF(OR($C116&gt;J$7,$C116+$E116-1&lt;J$7),0,($D116-SUM($F116:I116)-SUM($F55:I55))/($E116+$C116-J$7))</f>
        <v>0</v>
      </c>
      <c r="K116" s="289">
        <f>IF(OR($C116&gt;K$7,$C116+$E116-1&lt;K$7),0,($D116-SUM($F116:J116)-SUM($F55:J55))/($E116+$C116-K$7))</f>
        <v>0</v>
      </c>
      <c r="L116" s="289">
        <f>IF(OR($C116&gt;L$7,$C116+$E116-1&lt;L$7),0,($D116-SUM($F116:K116)-SUM($F55:K55))/($E116+$C116-L$7))</f>
        <v>0</v>
      </c>
      <c r="M116" s="289">
        <f>IF(OR($C116&gt;M$7,$C116+$E116-1&lt;M$7),0,($D116-SUM($F116:L116)-SUM($F55:L55))/($E116+$C116-M$7))</f>
        <v>0</v>
      </c>
      <c r="N116" s="289">
        <f>IF(OR($C116&gt;N$7,$C116+$E116-1&lt;N$7),0,($D116-SUM($F116:M116)-SUM($F55:M55))/($E116+$C116-N$7))</f>
        <v>0</v>
      </c>
      <c r="O116" s="289">
        <f>IF(OR($C116&gt;O$7,$C116+$E116-1&lt;O$7),0,($D116-SUM($F116:N116)-SUM($F55:N55))/($E116+$C116-O$7))</f>
        <v>0</v>
      </c>
      <c r="P116" s="289">
        <f>IF(OR($C116&gt;P$7,$C116+$E116-1&lt;P$7),0,($D116-SUM($F116:O116)-SUM($F55:O55))/($E116+$C116-P$7))</f>
        <v>0</v>
      </c>
      <c r="Q116" s="289">
        <f>IF(OR($C116&gt;Q$7,$C116+$E116-1&lt;Q$7),0,($D116-SUM($F116:P116)-SUM($F55:P55))/($E116+$C116-Q$7))</f>
        <v>0</v>
      </c>
      <c r="R116" s="289">
        <f>IF(OR($C116&gt;R$7,$C116+$E116-1&lt;R$7),0,($D116-SUM($F116:Q116)-SUM($F55:Q55))/($E116+$C116-R$7))</f>
        <v>0</v>
      </c>
      <c r="S116" s="289">
        <f>IF(OR($C116&gt;S$7,$C116+$E116-1&lt;S$7),0,($D116-SUM($F116:R116)-SUM($F55:R55))/($E116+$C116-S$7))</f>
        <v>0</v>
      </c>
      <c r="T116" s="289">
        <f>IF(OR($C116&gt;T$7,$C116+$E116-1&lt;T$7),0,($D116-SUM($F116:S116)-SUM($F55:S55))/($E116+$C116-T$7))</f>
        <v>0</v>
      </c>
      <c r="U116" s="289">
        <f>IF(OR($C116&gt;U$7,$C116+$E116-1&lt;U$7),0,($D116-SUM($F116:T116)-SUM($F55:T55))/($E116+$C116-U$7))</f>
        <v>0</v>
      </c>
      <c r="V116" s="289">
        <f>IF(OR($C116&gt;V$7,$C116+$E116-1&lt;V$7),0,($D116-SUM($F116:U116)-SUM($F55:U55))/($E116+$C116-V$7))</f>
        <v>0</v>
      </c>
      <c r="W116" s="289">
        <f>IF(OR($C116&gt;W$7,$C116+$E116-1&lt;W$7),0,($D116-SUM($F116:V116)-SUM($F55:V55))/($E116+$C116-W$7))</f>
        <v>0</v>
      </c>
      <c r="X116" s="289">
        <f>IF(OR($C116&gt;X$7,$C116+$E116-1&lt;X$7),0,($D116-SUM($F116:W116)-SUM($F55:W55))/($E116+$C116-X$7))</f>
        <v>0</v>
      </c>
      <c r="Y116" s="289">
        <f ca="1">IF(OR($C116&gt;Y$7,$C116+$E116-1&lt;Y$7),0,($D116-SUM($F116:X116)-SUM($F55:X55))/($E116+$C116-Y$7))</f>
        <v>4.2976196957544193E-4</v>
      </c>
      <c r="Z116" s="289">
        <f ca="1">IF(OR($C116&gt;Z$7,$C116+$E116-1&lt;Z$7),0,($D116-SUM($F116:Y116)-SUM($F55:Y55))/($E116+$C116-Z$7))</f>
        <v>4.2976196957544193E-4</v>
      </c>
      <c r="AA116" s="289">
        <f ca="1">IF(OR($C116&gt;AA$7,$C116+$E116-1&lt;AA$7),0,($D116-SUM($F116:Z116)-SUM($F55:Z55))/($E116+$C116-AA$7))</f>
        <v>4.2976196957544193E-4</v>
      </c>
      <c r="AB116" s="289">
        <f>IF(OR($C116&gt;AB$7,$C116+$E116-1&lt;AB$7),0,($D116-SUM($F116:AA116)-SUM($F55:AA55))/($E116+$C116-AB$7))</f>
        <v>0</v>
      </c>
      <c r="AC116" s="289">
        <f>IF(OR($C116&gt;AC$7,$C116+$E116-1&lt;AC$7),0,($D116-SUM($F116:AB116)-SUM($F55:AB55))/($E116+$C116-AC$7))</f>
        <v>0</v>
      </c>
      <c r="AD116" s="289">
        <f>IF(OR($C116&gt;AD$7,$C116+$E116-1&lt;AD$7),0,($D116-SUM($F116:AC116)-SUM($F55:AC55))/($E116+$C116-AD$7))</f>
        <v>0</v>
      </c>
      <c r="AE116" s="289">
        <f>IF(OR($C116&gt;AE$7,$C116+$E116-1&lt;AE$7),0,($D116-SUM($F116:AD116)-SUM($F55:AD55))/($E116+$C116-AE$7))</f>
        <v>0</v>
      </c>
      <c r="AF116" s="289">
        <f>IF(OR($C116&gt;AF$7,$C116+$E116-1&lt;AF$7),0,($D116-SUM($F116:AE116)-SUM($F55:AE55))/($E116+$C116-AF$7))</f>
        <v>0</v>
      </c>
      <c r="AG116" s="289">
        <f>IF(OR($C116&gt;AG$7,$C116+$E116-1&lt;AG$7),0,($D116-SUM($F116:AF116)-SUM($F55:AF55))/($E116+$C116-AG$7))</f>
        <v>0</v>
      </c>
      <c r="AH116" s="289">
        <f>IF(OR($C116&gt;AH$7,$C116+$E116-1&lt;AH$7),0,($D116-SUM($F116:AG116)-SUM($F55:AG55))/($E116+$C116-AH$7))</f>
        <v>0</v>
      </c>
      <c r="AI116" s="289">
        <f>IF(OR($C116&gt;AI$7,$C116+$E116-1&lt;AI$7),0,($D116-SUM($F116:AH116)-SUM($F55:AH55))/($E116+$C116-AI$7))</f>
        <v>0</v>
      </c>
      <c r="AJ116" s="289">
        <f>IF(OR($C116&gt;AJ$7,$C116+$E116-1&lt;AJ$7),0,($D116-SUM($F116:AI116)-SUM($F55:AI55))/($E116+$C116-AJ$7))</f>
        <v>0</v>
      </c>
      <c r="AK116" s="289">
        <f>IF(OR($C116&gt;AK$7,$C116+$E116-1&lt;AK$7),0,($D116-SUM($F116:AJ116)-SUM($F55:AJ55))/($E116+$C116-AK$7))</f>
        <v>0</v>
      </c>
      <c r="AL116" s="289">
        <f>IF(OR($C116&gt;AL$7,$C116+$E116-1&lt;AL$7),0,($D116-SUM($F116:AK116)-SUM($F55:AK55))/($E116+$C116-AL$7))</f>
        <v>0</v>
      </c>
      <c r="AM116" s="289">
        <f>IF(OR($C116&gt;AM$7,$C116+$E116-1&lt;AM$7),0,($D116-SUM($F116:AL116)-SUM($F55:AL55))/($E116+$C116-AM$7))</f>
        <v>0</v>
      </c>
      <c r="AN116" s="289">
        <f>IF(OR($C116&gt;AN$7,$C116+$E116-1&lt;AN$7),0,($D116-SUM($F116:AM116)-SUM($F55:AM55))/($E116+$C116-AN$7))</f>
        <v>0</v>
      </c>
      <c r="AO116" s="289">
        <f>IF(OR($C116&gt;AO$7,$C116+$E116-1&lt;AO$7),0,($D116-SUM($F116:AN116)-SUM($F55:AN55))/($E116+$C116-AO$7))</f>
        <v>0</v>
      </c>
      <c r="AP116" s="289">
        <f>IF(OR($C116&gt;AP$7,$C116+$E116-1&lt;AP$7),0,($D116-SUM($F116:AO116)-SUM($F55:AO55))/($E116+$C116-AP$7))</f>
        <v>0</v>
      </c>
      <c r="AQ116" s="289">
        <f>IF(OR($C116&gt;AQ$7,$C116+$E116-1&lt;AQ$7),0,($D116-SUM($F116:AP116)-SUM($F55:AP55))/($E116+$C116-AQ$7))</f>
        <v>0</v>
      </c>
      <c r="AR116" s="289">
        <f>IF(OR($C116&gt;AR$7,$C116+$E116-1&lt;AR$7),0,($D116-SUM($F116:AQ116)-SUM($F55:AQ55))/($E116+$C116-AR$7))</f>
        <v>0</v>
      </c>
      <c r="AS116" s="289">
        <f>IF(OR($C116&gt;AS$7,$C116+$E116-1&lt;AS$7),0,($D116-SUM($F116:AR116)-SUM($F55:AR55))/($E116+$C116-AS$7))</f>
        <v>0</v>
      </c>
      <c r="AT116" s="289">
        <f>IF(OR($C116&gt;AT$7,$C116+$E116-1&lt;AT$7),0,($D116-SUM($F116:AS116)-SUM($F55:AS55))/($E116+$C116-AT$7))</f>
        <v>0</v>
      </c>
      <c r="AU116" s="289">
        <f>IF(OR($C116&gt;AU$7,$C116+$E116-1&lt;AU$7),0,($D116-SUM($F116:AT116)-SUM($F55:AT55))/($E116+$C116-AU$7))</f>
        <v>0</v>
      </c>
      <c r="AV116" s="289">
        <f>IF(OR($C116&gt;AV$7,$C116+$E116-1&lt;AV$7),0,($D116-SUM($F116:AU116)-SUM($F55:AU55))/($E116+$C116-AV$7))</f>
        <v>0</v>
      </c>
      <c r="AW116" s="289">
        <f>IF(OR($C116&gt;AW$7,$C116+$E116-1&lt;AW$7),0,($D116-SUM($F116:AV116)-SUM($F55:AV55))/($E116+$C116-AW$7))</f>
        <v>0</v>
      </c>
      <c r="AX116" s="289">
        <f>IF(OR($C116&gt;AX$7,$C116+$E116-1&lt;AX$7),0,($D116-SUM($F116:AW116)-SUM($F55:AW55))/($E116+$C116-AX$7))</f>
        <v>0</v>
      </c>
      <c r="AY116" s="289">
        <f>IF(OR($C116&gt;AY$7,$C116+$E116-1&lt;AY$7),0,($D116-SUM($F116:AX116)-SUM($F55:AX55))/($E116+$C116-AY$7))</f>
        <v>0</v>
      </c>
      <c r="AZ116" s="289">
        <f>IF(OR($C116&gt;AZ$7,$C116+$E116-1&lt;AZ$7),0,($D116-SUM($F116:AY116)-SUM($F55:AY55))/($E116+$C116-AZ$7))</f>
        <v>0</v>
      </c>
      <c r="BA116" s="289">
        <f>IF(OR($C116&gt;BA$7,$C116+$E116-1&lt;BA$7),0,($D116-SUM($F116:AZ116)-SUM($F55:AZ55))/($E116+$C116-BA$7))</f>
        <v>0</v>
      </c>
      <c r="BB116" s="289">
        <f>IF(OR($C116&gt;BB$7,$C116+$E116-1&lt;BB$7),0,($D116-SUM($F116:BA116)-SUM($F55:BA55))/($E116+$C116-BB$7))</f>
        <v>0</v>
      </c>
      <c r="BC116" s="289">
        <f>IF(OR($C116&gt;BC$7,$C116+$E116-1&lt;BC$7),0,($D116-SUM($F116:BB116)-SUM($F55:BB55))/($E116+$C116-BC$7))</f>
        <v>0</v>
      </c>
      <c r="BD116" s="289">
        <f>IF(OR($C116&gt;BD$7,$C116+$E116-1&lt;BD$7),0,($D116-SUM($F116:BC116)-SUM($F55:BC55))/($E116+$C116-BD$7))</f>
        <v>0</v>
      </c>
      <c r="BE116" s="289">
        <f>IF(OR($C116&gt;BE$7,$C116+$E116-1&lt;BE$7),0,($D116-SUM($F116:BD116)-SUM($F55:BD55))/($E116+$C116-BE$7))</f>
        <v>0</v>
      </c>
      <c r="BF116" s="289">
        <f>IF(OR($C116&gt;BF$7,$C116+$E116-1&lt;BF$7),0,($D116-SUM($F116:BE116)-SUM($F55:BE55))/($E116+$C116-BF$7))</f>
        <v>0</v>
      </c>
      <c r="BG116" s="289">
        <f>IF(OR($C116&gt;BG$7,$C116+$E116-1&lt;BG$7),0,($D116-SUM($F116:BF116)-SUM($F55:BF55))/($E116+$C116-BG$7))</f>
        <v>0</v>
      </c>
      <c r="BH116" s="289">
        <f>IF(OR($C116&gt;BH$7,$C116+$E116-1&lt;BH$7),0,($D116-SUM($F116:BG116)-SUM($F55:BG55))/($E116+$C116-BH$7))</f>
        <v>0</v>
      </c>
      <c r="BI116" s="289">
        <f>IF(OR($C116&gt;BI$7,$C116+$E116-1&lt;BI$7),0,($D116-SUM($F116:BH116)-SUM($F55:BH55))/($E116+$C116-BI$7))</f>
        <v>0</v>
      </c>
      <c r="BJ116" s="289">
        <f>IF(OR($C116&gt;BJ$7,$C116+$E116-1&lt;BJ$7),0,($D116-SUM($F116:BI116)-SUM($F55:BI55))/($E116+$C116-BJ$7))</f>
        <v>0</v>
      </c>
      <c r="BK116" s="289">
        <f>IF(OR($C116&gt;BK$7,$C116+$E116-1&lt;BK$7),0,($D116-SUM($F116:BJ116)-SUM($F55:BJ55))/($E116+$C116-BK$7))</f>
        <v>0</v>
      </c>
      <c r="BL116" s="289">
        <f>IF(OR($C116&gt;BL$7,$C116+$E116-1&lt;BL$7),0,($D116-SUM($F116:BK116)-SUM($F55:BK55))/($E116+$C116-BL$7))</f>
        <v>0</v>
      </c>
      <c r="BM116" s="289">
        <f>IF(OR($C116&gt;BM$7,$C116+$E116-1&lt;BM$7),0,($D116-SUM($F116:BL116)-SUM($F55:BL55))/($E116+$C116-BM$7))</f>
        <v>0</v>
      </c>
      <c r="BN116" s="289">
        <f>IF(OR($C116&gt;BN$7,$C116+$E116-1&lt;BN$7),0,($D116-SUM($F116:BM116)-SUM($F55:BM55))/($E116+$C116-BN$7))</f>
        <v>0</v>
      </c>
      <c r="BO116" s="289"/>
      <c r="BP116" s="289"/>
      <c r="BQ116" s="289"/>
      <c r="BR116" s="289"/>
      <c r="BS116" s="289"/>
      <c r="BT116" s="289"/>
      <c r="BU116" s="289"/>
      <c r="BV116" s="289"/>
      <c r="BW116" s="289"/>
      <c r="BX116" s="289"/>
      <c r="BY116" s="289"/>
      <c r="BZ116" s="289"/>
      <c r="CA116" s="198"/>
      <c r="CB116" s="198"/>
      <c r="CC116" s="198"/>
      <c r="CD116" s="198"/>
      <c r="CE116" s="198"/>
      <c r="CF116" s="198"/>
      <c r="CG116" s="198"/>
      <c r="CH116" s="198"/>
      <c r="CI116" s="198"/>
      <c r="CJ116" s="198"/>
      <c r="CK116" s="198"/>
      <c r="CL116" s="198"/>
    </row>
    <row r="117" spans="1:90" hidden="1" outlineLevel="1" x14ac:dyDescent="0.15">
      <c r="A117" s="89"/>
      <c r="B117" s="23"/>
      <c r="C117" s="26">
        <v>20</v>
      </c>
      <c r="D117" s="303">
        <f ca="1"/>
        <v>1.270409666556933E-3</v>
      </c>
      <c r="E117" s="26">
        <f>SAP_Leadsheet!$E$49</f>
        <v>3</v>
      </c>
      <c r="G117" s="289">
        <f>IF(OR($C117&gt;G$7,$C117+$E117-1&lt;G$7),0,($D117-SUM($F117:F117)-SUM($F56:F56))/($E117+$C117-G$7))</f>
        <v>0</v>
      </c>
      <c r="H117" s="289">
        <f>IF(OR($C117&gt;H$7,$C117+$E117-1&lt;H$7),0,($D117-SUM($F117:G117)-SUM($F56:G56))/($E117+$C117-H$7))</f>
        <v>0</v>
      </c>
      <c r="I117" s="289">
        <f>IF(OR($C117&gt;I$7,$C117+$E117-1&lt;I$7),0,($D117-SUM($F117:H117)-SUM($F56:H56))/($E117+$C117-I$7))</f>
        <v>0</v>
      </c>
      <c r="J117" s="289">
        <f>IF(OR($C117&gt;J$7,$C117+$E117-1&lt;J$7),0,($D117-SUM($F117:I117)-SUM($F56:I56))/($E117+$C117-J$7))</f>
        <v>0</v>
      </c>
      <c r="K117" s="289">
        <f>IF(OR($C117&gt;K$7,$C117+$E117-1&lt;K$7),0,($D117-SUM($F117:J117)-SUM($F56:J56))/($E117+$C117-K$7))</f>
        <v>0</v>
      </c>
      <c r="L117" s="289">
        <f>IF(OR($C117&gt;L$7,$C117+$E117-1&lt;L$7),0,($D117-SUM($F117:K117)-SUM($F56:K56))/($E117+$C117-L$7))</f>
        <v>0</v>
      </c>
      <c r="M117" s="289">
        <f>IF(OR($C117&gt;M$7,$C117+$E117-1&lt;M$7),0,($D117-SUM($F117:L117)-SUM($F56:L56))/($E117+$C117-M$7))</f>
        <v>0</v>
      </c>
      <c r="N117" s="289">
        <f>IF(OR($C117&gt;N$7,$C117+$E117-1&lt;N$7),0,($D117-SUM($F117:M117)-SUM($F56:M56))/($E117+$C117-N$7))</f>
        <v>0</v>
      </c>
      <c r="O117" s="289">
        <f>IF(OR($C117&gt;O$7,$C117+$E117-1&lt;O$7),0,($D117-SUM($F117:N117)-SUM($F56:N56))/($E117+$C117-O$7))</f>
        <v>0</v>
      </c>
      <c r="P117" s="289">
        <f>IF(OR($C117&gt;P$7,$C117+$E117-1&lt;P$7),0,($D117-SUM($F117:O117)-SUM($F56:O56))/($E117+$C117-P$7))</f>
        <v>0</v>
      </c>
      <c r="Q117" s="289">
        <f>IF(OR($C117&gt;Q$7,$C117+$E117-1&lt;Q$7),0,($D117-SUM($F117:P117)-SUM($F56:P56))/($E117+$C117-Q$7))</f>
        <v>0</v>
      </c>
      <c r="R117" s="289">
        <f>IF(OR($C117&gt;R$7,$C117+$E117-1&lt;R$7),0,($D117-SUM($F117:Q117)-SUM($F56:Q56))/($E117+$C117-R$7))</f>
        <v>0</v>
      </c>
      <c r="S117" s="289">
        <f>IF(OR($C117&gt;S$7,$C117+$E117-1&lt;S$7),0,($D117-SUM($F117:R117)-SUM($F56:R56))/($E117+$C117-S$7))</f>
        <v>0</v>
      </c>
      <c r="T117" s="289">
        <f>IF(OR($C117&gt;T$7,$C117+$E117-1&lt;T$7),0,($D117-SUM($F117:S117)-SUM($F56:S56))/($E117+$C117-T$7))</f>
        <v>0</v>
      </c>
      <c r="U117" s="289">
        <f>IF(OR($C117&gt;U$7,$C117+$E117-1&lt;U$7),0,($D117-SUM($F117:T117)-SUM($F56:T56))/($E117+$C117-U$7))</f>
        <v>0</v>
      </c>
      <c r="V117" s="289">
        <f>IF(OR($C117&gt;V$7,$C117+$E117-1&lt;V$7),0,($D117-SUM($F117:U117)-SUM($F56:U56))/($E117+$C117-V$7))</f>
        <v>0</v>
      </c>
      <c r="W117" s="289">
        <f>IF(OR($C117&gt;W$7,$C117+$E117-1&lt;W$7),0,($D117-SUM($F117:V117)-SUM($F56:V56))/($E117+$C117-W$7))</f>
        <v>0</v>
      </c>
      <c r="X117" s="289">
        <f>IF(OR($C117&gt;X$7,$C117+$E117-1&lt;X$7),0,($D117-SUM($F117:W117)-SUM($F56:W56))/($E117+$C117-X$7))</f>
        <v>0</v>
      </c>
      <c r="Y117" s="289">
        <f>IF(OR($C117&gt;Y$7,$C117+$E117-1&lt;Y$7),0,($D117-SUM($F117:X117)-SUM($F56:X56))/($E117+$C117-Y$7))</f>
        <v>0</v>
      </c>
      <c r="Z117" s="289">
        <f ca="1">IF(OR($C117&gt;Z$7,$C117+$E117-1&lt;Z$7),0,($D117-SUM($F117:Y117)-SUM($F56:Y56))/($E117+$C117-Z$7))</f>
        <v>4.2346988885231103E-4</v>
      </c>
      <c r="AA117" s="289">
        <f ca="1">IF(OR($C117&gt;AA$7,$C117+$E117-1&lt;AA$7),0,($D117-SUM($F117:Z117)-SUM($F56:Z56))/($E117+$C117-AA$7))</f>
        <v>4.2346988885231098E-4</v>
      </c>
      <c r="AB117" s="289">
        <f ca="1">IF(OR($C117&gt;AB$7,$C117+$E117-1&lt;AB$7),0,($D117-SUM($F117:AA117)-SUM($F56:AA56))/($E117+$C117-AB$7))</f>
        <v>4.2346988885231108E-4</v>
      </c>
      <c r="AC117" s="289">
        <f>IF(OR($C117&gt;AC$7,$C117+$E117-1&lt;AC$7),0,($D117-SUM($F117:AB117)-SUM($F56:AB56))/($E117+$C117-AC$7))</f>
        <v>0</v>
      </c>
      <c r="AD117" s="289">
        <f>IF(OR($C117&gt;AD$7,$C117+$E117-1&lt;AD$7),0,($D117-SUM($F117:AC117)-SUM($F56:AC56))/($E117+$C117-AD$7))</f>
        <v>0</v>
      </c>
      <c r="AE117" s="289">
        <f>IF(OR($C117&gt;AE$7,$C117+$E117-1&lt;AE$7),0,($D117-SUM($F117:AD117)-SUM($F56:AD56))/($E117+$C117-AE$7))</f>
        <v>0</v>
      </c>
      <c r="AF117" s="289">
        <f>IF(OR($C117&gt;AF$7,$C117+$E117-1&lt;AF$7),0,($D117-SUM($F117:AE117)-SUM($F56:AE56))/($E117+$C117-AF$7))</f>
        <v>0</v>
      </c>
      <c r="AG117" s="289">
        <f>IF(OR($C117&gt;AG$7,$C117+$E117-1&lt;AG$7),0,($D117-SUM($F117:AF117)-SUM($F56:AF56))/($E117+$C117-AG$7))</f>
        <v>0</v>
      </c>
      <c r="AH117" s="289">
        <f>IF(OR($C117&gt;AH$7,$C117+$E117-1&lt;AH$7),0,($D117-SUM($F117:AG117)-SUM($F56:AG56))/($E117+$C117-AH$7))</f>
        <v>0</v>
      </c>
      <c r="AI117" s="289">
        <f>IF(OR($C117&gt;AI$7,$C117+$E117-1&lt;AI$7),0,($D117-SUM($F117:AH117)-SUM($F56:AH56))/($E117+$C117-AI$7))</f>
        <v>0</v>
      </c>
      <c r="AJ117" s="289">
        <f>IF(OR($C117&gt;AJ$7,$C117+$E117-1&lt;AJ$7),0,($D117-SUM($F117:AI117)-SUM($F56:AI56))/($E117+$C117-AJ$7))</f>
        <v>0</v>
      </c>
      <c r="AK117" s="289">
        <f>IF(OR($C117&gt;AK$7,$C117+$E117-1&lt;AK$7),0,($D117-SUM($F117:AJ117)-SUM($F56:AJ56))/($E117+$C117-AK$7))</f>
        <v>0</v>
      </c>
      <c r="AL117" s="289">
        <f>IF(OR($C117&gt;AL$7,$C117+$E117-1&lt;AL$7),0,($D117-SUM($F117:AK117)-SUM($F56:AK56))/($E117+$C117-AL$7))</f>
        <v>0</v>
      </c>
      <c r="AM117" s="289">
        <f>IF(OR($C117&gt;AM$7,$C117+$E117-1&lt;AM$7),0,($D117-SUM($F117:AL117)-SUM($F56:AL56))/($E117+$C117-AM$7))</f>
        <v>0</v>
      </c>
      <c r="AN117" s="289">
        <f>IF(OR($C117&gt;AN$7,$C117+$E117-1&lt;AN$7),0,($D117-SUM($F117:AM117)-SUM($F56:AM56))/($E117+$C117-AN$7))</f>
        <v>0</v>
      </c>
      <c r="AO117" s="289">
        <f>IF(OR($C117&gt;AO$7,$C117+$E117-1&lt;AO$7),0,($D117-SUM($F117:AN117)-SUM($F56:AN56))/($E117+$C117-AO$7))</f>
        <v>0</v>
      </c>
      <c r="AP117" s="289">
        <f>IF(OR($C117&gt;AP$7,$C117+$E117-1&lt;AP$7),0,($D117-SUM($F117:AO117)-SUM($F56:AO56))/($E117+$C117-AP$7))</f>
        <v>0</v>
      </c>
      <c r="AQ117" s="289">
        <f>IF(OR($C117&gt;AQ$7,$C117+$E117-1&lt;AQ$7),0,($D117-SUM($F117:AP117)-SUM($F56:AP56))/($E117+$C117-AQ$7))</f>
        <v>0</v>
      </c>
      <c r="AR117" s="289">
        <f>IF(OR($C117&gt;AR$7,$C117+$E117-1&lt;AR$7),0,($D117-SUM($F117:AQ117)-SUM($F56:AQ56))/($E117+$C117-AR$7))</f>
        <v>0</v>
      </c>
      <c r="AS117" s="289">
        <f>IF(OR($C117&gt;AS$7,$C117+$E117-1&lt;AS$7),0,($D117-SUM($F117:AR117)-SUM($F56:AR56))/($E117+$C117-AS$7))</f>
        <v>0</v>
      </c>
      <c r="AT117" s="289">
        <f>IF(OR($C117&gt;AT$7,$C117+$E117-1&lt;AT$7),0,($D117-SUM($F117:AS117)-SUM($F56:AS56))/($E117+$C117-AT$7))</f>
        <v>0</v>
      </c>
      <c r="AU117" s="289">
        <f>IF(OR($C117&gt;AU$7,$C117+$E117-1&lt;AU$7),0,($D117-SUM($F117:AT117)-SUM($F56:AT56))/($E117+$C117-AU$7))</f>
        <v>0</v>
      </c>
      <c r="AV117" s="289">
        <f>IF(OR($C117&gt;AV$7,$C117+$E117-1&lt;AV$7),0,($D117-SUM($F117:AU117)-SUM($F56:AU56))/($E117+$C117-AV$7))</f>
        <v>0</v>
      </c>
      <c r="AW117" s="289">
        <f>IF(OR($C117&gt;AW$7,$C117+$E117-1&lt;AW$7),0,($D117-SUM($F117:AV117)-SUM($F56:AV56))/($E117+$C117-AW$7))</f>
        <v>0</v>
      </c>
      <c r="AX117" s="289">
        <f>IF(OR($C117&gt;AX$7,$C117+$E117-1&lt;AX$7),0,($D117-SUM($F117:AW117)-SUM($F56:AW56))/($E117+$C117-AX$7))</f>
        <v>0</v>
      </c>
      <c r="AY117" s="289">
        <f>IF(OR($C117&gt;AY$7,$C117+$E117-1&lt;AY$7),0,($D117-SUM($F117:AX117)-SUM($F56:AX56))/($E117+$C117-AY$7))</f>
        <v>0</v>
      </c>
      <c r="AZ117" s="289">
        <f>IF(OR($C117&gt;AZ$7,$C117+$E117-1&lt;AZ$7),0,($D117-SUM($F117:AY117)-SUM($F56:AY56))/($E117+$C117-AZ$7))</f>
        <v>0</v>
      </c>
      <c r="BA117" s="289">
        <f>IF(OR($C117&gt;BA$7,$C117+$E117-1&lt;BA$7),0,($D117-SUM($F117:AZ117)-SUM($F56:AZ56))/($E117+$C117-BA$7))</f>
        <v>0</v>
      </c>
      <c r="BB117" s="289">
        <f>IF(OR($C117&gt;BB$7,$C117+$E117-1&lt;BB$7),0,($D117-SUM($F117:BA117)-SUM($F56:BA56))/($E117+$C117-BB$7))</f>
        <v>0</v>
      </c>
      <c r="BC117" s="289">
        <f>IF(OR($C117&gt;BC$7,$C117+$E117-1&lt;BC$7),0,($D117-SUM($F117:BB117)-SUM($F56:BB56))/($E117+$C117-BC$7))</f>
        <v>0</v>
      </c>
      <c r="BD117" s="289">
        <f>IF(OR($C117&gt;BD$7,$C117+$E117-1&lt;BD$7),0,($D117-SUM($F117:BC117)-SUM($F56:BC56))/($E117+$C117-BD$7))</f>
        <v>0</v>
      </c>
      <c r="BE117" s="289">
        <f>IF(OR($C117&gt;BE$7,$C117+$E117-1&lt;BE$7),0,($D117-SUM($F117:BD117)-SUM($F56:BD56))/($E117+$C117-BE$7))</f>
        <v>0</v>
      </c>
      <c r="BF117" s="289">
        <f>IF(OR($C117&gt;BF$7,$C117+$E117-1&lt;BF$7),0,($D117-SUM($F117:BE117)-SUM($F56:BE56))/($E117+$C117-BF$7))</f>
        <v>0</v>
      </c>
      <c r="BG117" s="289">
        <f>IF(OR($C117&gt;BG$7,$C117+$E117-1&lt;BG$7),0,($D117-SUM($F117:BF117)-SUM($F56:BF56))/($E117+$C117-BG$7))</f>
        <v>0</v>
      </c>
      <c r="BH117" s="289">
        <f>IF(OR($C117&gt;BH$7,$C117+$E117-1&lt;BH$7),0,($D117-SUM($F117:BG117)-SUM($F56:BG56))/($E117+$C117-BH$7))</f>
        <v>0</v>
      </c>
      <c r="BI117" s="289">
        <f>IF(OR($C117&gt;BI$7,$C117+$E117-1&lt;BI$7),0,($D117-SUM($F117:BH117)-SUM($F56:BH56))/($E117+$C117-BI$7))</f>
        <v>0</v>
      </c>
      <c r="BJ117" s="289">
        <f>IF(OR($C117&gt;BJ$7,$C117+$E117-1&lt;BJ$7),0,($D117-SUM($F117:BI117)-SUM($F56:BI56))/($E117+$C117-BJ$7))</f>
        <v>0</v>
      </c>
      <c r="BK117" s="289">
        <f>IF(OR($C117&gt;BK$7,$C117+$E117-1&lt;BK$7),0,($D117-SUM($F117:BJ117)-SUM($F56:BJ56))/($E117+$C117-BK$7))</f>
        <v>0</v>
      </c>
      <c r="BL117" s="289">
        <f>IF(OR($C117&gt;BL$7,$C117+$E117-1&lt;BL$7),0,($D117-SUM($F117:BK117)-SUM($F56:BK56))/($E117+$C117-BL$7))</f>
        <v>0</v>
      </c>
      <c r="BM117" s="289">
        <f>IF(OR($C117&gt;BM$7,$C117+$E117-1&lt;BM$7),0,($D117-SUM($F117:BL117)-SUM($F56:BL56))/($E117+$C117-BM$7))</f>
        <v>0</v>
      </c>
      <c r="BN117" s="289">
        <f>IF(OR($C117&gt;BN$7,$C117+$E117-1&lt;BN$7),0,($D117-SUM($F117:BM117)-SUM($F56:BM56))/($E117+$C117-BN$7))</f>
        <v>0</v>
      </c>
      <c r="BO117" s="289"/>
      <c r="BP117" s="289"/>
      <c r="BQ117" s="289"/>
      <c r="BR117" s="289"/>
      <c r="BS117" s="289"/>
      <c r="BT117" s="289"/>
      <c r="BU117" s="289"/>
      <c r="BV117" s="289"/>
      <c r="BW117" s="289"/>
      <c r="BX117" s="289"/>
      <c r="BY117" s="289"/>
      <c r="BZ117" s="289"/>
      <c r="CA117" s="198"/>
      <c r="CB117" s="198"/>
      <c r="CC117" s="198"/>
      <c r="CD117" s="198"/>
      <c r="CE117" s="198"/>
      <c r="CF117" s="198"/>
      <c r="CG117" s="198"/>
      <c r="CH117" s="198"/>
      <c r="CI117" s="198"/>
      <c r="CJ117" s="198"/>
      <c r="CK117" s="198"/>
      <c r="CL117" s="198"/>
    </row>
    <row r="118" spans="1:90" hidden="1" outlineLevel="1" x14ac:dyDescent="0.15">
      <c r="A118" s="89"/>
      <c r="B118" s="23"/>
      <c r="C118" s="26">
        <v>21</v>
      </c>
      <c r="D118" s="303">
        <f ca="1"/>
        <v>1.2515334243875405E-3</v>
      </c>
      <c r="E118" s="26">
        <f>SAP_Leadsheet!$E$49</f>
        <v>3</v>
      </c>
      <c r="G118" s="289">
        <f>IF(OR($C118&gt;G$7,$C118+$E118-1&lt;G$7),0,($D118-SUM($F118:F118)-SUM($F57:F57))/($E118+$C118-G$7))</f>
        <v>0</v>
      </c>
      <c r="H118" s="289">
        <f>IF(OR($C118&gt;H$7,$C118+$E118-1&lt;H$7),0,($D118-SUM($F118:G118)-SUM($F57:G57))/($E118+$C118-H$7))</f>
        <v>0</v>
      </c>
      <c r="I118" s="289">
        <f>IF(OR($C118&gt;I$7,$C118+$E118-1&lt;I$7),0,($D118-SUM($F118:H118)-SUM($F57:H57))/($E118+$C118-I$7))</f>
        <v>0</v>
      </c>
      <c r="J118" s="289">
        <f>IF(OR($C118&gt;J$7,$C118+$E118-1&lt;J$7),0,($D118-SUM($F118:I118)-SUM($F57:I57))/($E118+$C118-J$7))</f>
        <v>0</v>
      </c>
      <c r="K118" s="289">
        <f>IF(OR($C118&gt;K$7,$C118+$E118-1&lt;K$7),0,($D118-SUM($F118:J118)-SUM($F57:J57))/($E118+$C118-K$7))</f>
        <v>0</v>
      </c>
      <c r="L118" s="289">
        <f>IF(OR($C118&gt;L$7,$C118+$E118-1&lt;L$7),0,($D118-SUM($F118:K118)-SUM($F57:K57))/($E118+$C118-L$7))</f>
        <v>0</v>
      </c>
      <c r="M118" s="289">
        <f>IF(OR($C118&gt;M$7,$C118+$E118-1&lt;M$7),0,($D118-SUM($F118:L118)-SUM($F57:L57))/($E118+$C118-M$7))</f>
        <v>0</v>
      </c>
      <c r="N118" s="289">
        <f>IF(OR($C118&gt;N$7,$C118+$E118-1&lt;N$7),0,($D118-SUM($F118:M118)-SUM($F57:M57))/($E118+$C118-N$7))</f>
        <v>0</v>
      </c>
      <c r="O118" s="289">
        <f>IF(OR($C118&gt;O$7,$C118+$E118-1&lt;O$7),0,($D118-SUM($F118:N118)-SUM($F57:N57))/($E118+$C118-O$7))</f>
        <v>0</v>
      </c>
      <c r="P118" s="289">
        <f>IF(OR($C118&gt;P$7,$C118+$E118-1&lt;P$7),0,($D118-SUM($F118:O118)-SUM($F57:O57))/($E118+$C118-P$7))</f>
        <v>0</v>
      </c>
      <c r="Q118" s="289">
        <f>IF(OR($C118&gt;Q$7,$C118+$E118-1&lt;Q$7),0,($D118-SUM($F118:P118)-SUM($F57:P57))/($E118+$C118-Q$7))</f>
        <v>0</v>
      </c>
      <c r="R118" s="289">
        <f>IF(OR($C118&gt;R$7,$C118+$E118-1&lt;R$7),0,($D118-SUM($F118:Q118)-SUM($F57:Q57))/($E118+$C118-R$7))</f>
        <v>0</v>
      </c>
      <c r="S118" s="289">
        <f>IF(OR($C118&gt;S$7,$C118+$E118-1&lt;S$7),0,($D118-SUM($F118:R118)-SUM($F57:R57))/($E118+$C118-S$7))</f>
        <v>0</v>
      </c>
      <c r="T118" s="289">
        <f>IF(OR($C118&gt;T$7,$C118+$E118-1&lt;T$7),0,($D118-SUM($F118:S118)-SUM($F57:S57))/($E118+$C118-T$7))</f>
        <v>0</v>
      </c>
      <c r="U118" s="289">
        <f>IF(OR($C118&gt;U$7,$C118+$E118-1&lt;U$7),0,($D118-SUM($F118:T118)-SUM($F57:T57))/($E118+$C118-U$7))</f>
        <v>0</v>
      </c>
      <c r="V118" s="289">
        <f>IF(OR($C118&gt;V$7,$C118+$E118-1&lt;V$7),0,($D118-SUM($F118:U118)-SUM($F57:U57))/($E118+$C118-V$7))</f>
        <v>0</v>
      </c>
      <c r="W118" s="289">
        <f>IF(OR($C118&gt;W$7,$C118+$E118-1&lt;W$7),0,($D118-SUM($F118:V118)-SUM($F57:V57))/($E118+$C118-W$7))</f>
        <v>0</v>
      </c>
      <c r="X118" s="289">
        <f>IF(OR($C118&gt;X$7,$C118+$E118-1&lt;X$7),0,($D118-SUM($F118:W118)-SUM($F57:W57))/($E118+$C118-X$7))</f>
        <v>0</v>
      </c>
      <c r="Y118" s="289">
        <f>IF(OR($C118&gt;Y$7,$C118+$E118-1&lt;Y$7),0,($D118-SUM($F118:X118)-SUM($F57:X57))/($E118+$C118-Y$7))</f>
        <v>0</v>
      </c>
      <c r="Z118" s="289">
        <f>IF(OR($C118&gt;Z$7,$C118+$E118-1&lt;Z$7),0,($D118-SUM($F118:Y118)-SUM($F57:Y57))/($E118+$C118-Z$7))</f>
        <v>0</v>
      </c>
      <c r="AA118" s="289">
        <f ca="1">IF(OR($C118&gt;AA$7,$C118+$E118-1&lt;AA$7),0,($D118-SUM($F118:Z118)-SUM($F57:Z57))/($E118+$C118-AA$7))</f>
        <v>4.1717780812918019E-4</v>
      </c>
      <c r="AB118" s="289">
        <f ca="1">IF(OR($C118&gt;AB$7,$C118+$E118-1&lt;AB$7),0,($D118-SUM($F118:AA118)-SUM($F57:AA57))/($E118+$C118-AB$7))</f>
        <v>4.1717780812918013E-4</v>
      </c>
      <c r="AC118" s="289">
        <f ca="1">IF(OR($C118&gt;AC$7,$C118+$E118-1&lt;AC$7),0,($D118-SUM($F118:AB118)-SUM($F57:AB57))/($E118+$C118-AC$7))</f>
        <v>4.1717780812918024E-4</v>
      </c>
      <c r="AD118" s="289">
        <f>IF(OR($C118&gt;AD$7,$C118+$E118-1&lt;AD$7),0,($D118-SUM($F118:AC118)-SUM($F57:AC57))/($E118+$C118-AD$7))</f>
        <v>0</v>
      </c>
      <c r="AE118" s="289">
        <f>IF(OR($C118&gt;AE$7,$C118+$E118-1&lt;AE$7),0,($D118-SUM($F118:AD118)-SUM($F57:AD57))/($E118+$C118-AE$7))</f>
        <v>0</v>
      </c>
      <c r="AF118" s="289">
        <f>IF(OR($C118&gt;AF$7,$C118+$E118-1&lt;AF$7),0,($D118-SUM($F118:AE118)-SUM($F57:AE57))/($E118+$C118-AF$7))</f>
        <v>0</v>
      </c>
      <c r="AG118" s="289">
        <f>IF(OR($C118&gt;AG$7,$C118+$E118-1&lt;AG$7),0,($D118-SUM($F118:AF118)-SUM($F57:AF57))/($E118+$C118-AG$7))</f>
        <v>0</v>
      </c>
      <c r="AH118" s="289">
        <f>IF(OR($C118&gt;AH$7,$C118+$E118-1&lt;AH$7),0,($D118-SUM($F118:AG118)-SUM($F57:AG57))/($E118+$C118-AH$7))</f>
        <v>0</v>
      </c>
      <c r="AI118" s="289">
        <f>IF(OR($C118&gt;AI$7,$C118+$E118-1&lt;AI$7),0,($D118-SUM($F118:AH118)-SUM($F57:AH57))/($E118+$C118-AI$7))</f>
        <v>0</v>
      </c>
      <c r="AJ118" s="289">
        <f>IF(OR($C118&gt;AJ$7,$C118+$E118-1&lt;AJ$7),0,($D118-SUM($F118:AI118)-SUM($F57:AI57))/($E118+$C118-AJ$7))</f>
        <v>0</v>
      </c>
      <c r="AK118" s="289">
        <f>IF(OR($C118&gt;AK$7,$C118+$E118-1&lt;AK$7),0,($D118-SUM($F118:AJ118)-SUM($F57:AJ57))/($E118+$C118-AK$7))</f>
        <v>0</v>
      </c>
      <c r="AL118" s="289">
        <f>IF(OR($C118&gt;AL$7,$C118+$E118-1&lt;AL$7),0,($D118-SUM($F118:AK118)-SUM($F57:AK57))/($E118+$C118-AL$7))</f>
        <v>0</v>
      </c>
      <c r="AM118" s="289">
        <f>IF(OR($C118&gt;AM$7,$C118+$E118-1&lt;AM$7),0,($D118-SUM($F118:AL118)-SUM($F57:AL57))/($E118+$C118-AM$7))</f>
        <v>0</v>
      </c>
      <c r="AN118" s="289">
        <f>IF(OR($C118&gt;AN$7,$C118+$E118-1&lt;AN$7),0,($D118-SUM($F118:AM118)-SUM($F57:AM57))/($E118+$C118-AN$7))</f>
        <v>0</v>
      </c>
      <c r="AO118" s="289">
        <f>IF(OR($C118&gt;AO$7,$C118+$E118-1&lt;AO$7),0,($D118-SUM($F118:AN118)-SUM($F57:AN57))/($E118+$C118-AO$7))</f>
        <v>0</v>
      </c>
      <c r="AP118" s="289">
        <f>IF(OR($C118&gt;AP$7,$C118+$E118-1&lt;AP$7),0,($D118-SUM($F118:AO118)-SUM($F57:AO57))/($E118+$C118-AP$7))</f>
        <v>0</v>
      </c>
      <c r="AQ118" s="289">
        <f>IF(OR($C118&gt;AQ$7,$C118+$E118-1&lt;AQ$7),0,($D118-SUM($F118:AP118)-SUM($F57:AP57))/($E118+$C118-AQ$7))</f>
        <v>0</v>
      </c>
      <c r="AR118" s="289">
        <f>IF(OR($C118&gt;AR$7,$C118+$E118-1&lt;AR$7),0,($D118-SUM($F118:AQ118)-SUM($F57:AQ57))/($E118+$C118-AR$7))</f>
        <v>0</v>
      </c>
      <c r="AS118" s="289">
        <f>IF(OR($C118&gt;AS$7,$C118+$E118-1&lt;AS$7),0,($D118-SUM($F118:AR118)-SUM($F57:AR57))/($E118+$C118-AS$7))</f>
        <v>0</v>
      </c>
      <c r="AT118" s="289">
        <f>IF(OR($C118&gt;AT$7,$C118+$E118-1&lt;AT$7),0,($D118-SUM($F118:AS118)-SUM($F57:AS57))/($E118+$C118-AT$7))</f>
        <v>0</v>
      </c>
      <c r="AU118" s="289">
        <f>IF(OR($C118&gt;AU$7,$C118+$E118-1&lt;AU$7),0,($D118-SUM($F118:AT118)-SUM($F57:AT57))/($E118+$C118-AU$7))</f>
        <v>0</v>
      </c>
      <c r="AV118" s="289">
        <f>IF(OR($C118&gt;AV$7,$C118+$E118-1&lt;AV$7),0,($D118-SUM($F118:AU118)-SUM($F57:AU57))/($E118+$C118-AV$7))</f>
        <v>0</v>
      </c>
      <c r="AW118" s="289">
        <f>IF(OR($C118&gt;AW$7,$C118+$E118-1&lt;AW$7),0,($D118-SUM($F118:AV118)-SUM($F57:AV57))/($E118+$C118-AW$7))</f>
        <v>0</v>
      </c>
      <c r="AX118" s="289">
        <f>IF(OR($C118&gt;AX$7,$C118+$E118-1&lt;AX$7),0,($D118-SUM($F118:AW118)-SUM($F57:AW57))/($E118+$C118-AX$7))</f>
        <v>0</v>
      </c>
      <c r="AY118" s="289">
        <f>IF(OR($C118&gt;AY$7,$C118+$E118-1&lt;AY$7),0,($D118-SUM($F118:AX118)-SUM($F57:AX57))/($E118+$C118-AY$7))</f>
        <v>0</v>
      </c>
      <c r="AZ118" s="289">
        <f>IF(OR($C118&gt;AZ$7,$C118+$E118-1&lt;AZ$7),0,($D118-SUM($F118:AY118)-SUM($F57:AY57))/($E118+$C118-AZ$7))</f>
        <v>0</v>
      </c>
      <c r="BA118" s="289">
        <f>IF(OR($C118&gt;BA$7,$C118+$E118-1&lt;BA$7),0,($D118-SUM($F118:AZ118)-SUM($F57:AZ57))/($E118+$C118-BA$7))</f>
        <v>0</v>
      </c>
      <c r="BB118" s="289">
        <f>IF(OR($C118&gt;BB$7,$C118+$E118-1&lt;BB$7),0,($D118-SUM($F118:BA118)-SUM($F57:BA57))/($E118+$C118-BB$7))</f>
        <v>0</v>
      </c>
      <c r="BC118" s="289">
        <f>IF(OR($C118&gt;BC$7,$C118+$E118-1&lt;BC$7),0,($D118-SUM($F118:BB118)-SUM($F57:BB57))/($E118+$C118-BC$7))</f>
        <v>0</v>
      </c>
      <c r="BD118" s="289">
        <f>IF(OR($C118&gt;BD$7,$C118+$E118-1&lt;BD$7),0,($D118-SUM($F118:BC118)-SUM($F57:BC57))/($E118+$C118-BD$7))</f>
        <v>0</v>
      </c>
      <c r="BE118" s="289">
        <f>IF(OR($C118&gt;BE$7,$C118+$E118-1&lt;BE$7),0,($D118-SUM($F118:BD118)-SUM($F57:BD57))/($E118+$C118-BE$7))</f>
        <v>0</v>
      </c>
      <c r="BF118" s="289">
        <f>IF(OR($C118&gt;BF$7,$C118+$E118-1&lt;BF$7),0,($D118-SUM($F118:BE118)-SUM($F57:BE57))/($E118+$C118-BF$7))</f>
        <v>0</v>
      </c>
      <c r="BG118" s="289">
        <f>IF(OR($C118&gt;BG$7,$C118+$E118-1&lt;BG$7),0,($D118-SUM($F118:BF118)-SUM($F57:BF57))/($E118+$C118-BG$7))</f>
        <v>0</v>
      </c>
      <c r="BH118" s="289">
        <f>IF(OR($C118&gt;BH$7,$C118+$E118-1&lt;BH$7),0,($D118-SUM($F118:BG118)-SUM($F57:BG57))/($E118+$C118-BH$7))</f>
        <v>0</v>
      </c>
      <c r="BI118" s="289">
        <f>IF(OR($C118&gt;BI$7,$C118+$E118-1&lt;BI$7),0,($D118-SUM($F118:BH118)-SUM($F57:BH57))/($E118+$C118-BI$7))</f>
        <v>0</v>
      </c>
      <c r="BJ118" s="289">
        <f>IF(OR($C118&gt;BJ$7,$C118+$E118-1&lt;BJ$7),0,($D118-SUM($F118:BI118)-SUM($F57:BI57))/($E118+$C118-BJ$7))</f>
        <v>0</v>
      </c>
      <c r="BK118" s="289">
        <f>IF(OR($C118&gt;BK$7,$C118+$E118-1&lt;BK$7),0,($D118-SUM($F118:BJ118)-SUM($F57:BJ57))/($E118+$C118-BK$7))</f>
        <v>0</v>
      </c>
      <c r="BL118" s="289">
        <f>IF(OR($C118&gt;BL$7,$C118+$E118-1&lt;BL$7),0,($D118-SUM($F118:BK118)-SUM($F57:BK57))/($E118+$C118-BL$7))</f>
        <v>0</v>
      </c>
      <c r="BM118" s="289">
        <f>IF(OR($C118&gt;BM$7,$C118+$E118-1&lt;BM$7),0,($D118-SUM($F118:BL118)-SUM($F57:BL57))/($E118+$C118-BM$7))</f>
        <v>0</v>
      </c>
      <c r="BN118" s="289">
        <f>IF(OR($C118&gt;BN$7,$C118+$E118-1&lt;BN$7),0,($D118-SUM($F118:BM118)-SUM($F57:BM57))/($E118+$C118-BN$7))</f>
        <v>0</v>
      </c>
      <c r="BO118" s="289"/>
      <c r="BP118" s="289"/>
      <c r="BQ118" s="289"/>
      <c r="BR118" s="289"/>
      <c r="BS118" s="289"/>
      <c r="BT118" s="289"/>
      <c r="BU118" s="289"/>
      <c r="BV118" s="289"/>
      <c r="BW118" s="289"/>
      <c r="BX118" s="289"/>
      <c r="BY118" s="289"/>
      <c r="BZ118" s="289"/>
      <c r="CA118" s="198"/>
      <c r="CB118" s="198"/>
      <c r="CC118" s="198"/>
      <c r="CD118" s="198"/>
      <c r="CE118" s="198"/>
      <c r="CF118" s="198"/>
      <c r="CG118" s="198"/>
      <c r="CH118" s="198"/>
      <c r="CI118" s="198"/>
      <c r="CJ118" s="198"/>
      <c r="CK118" s="198"/>
      <c r="CL118" s="198"/>
    </row>
    <row r="119" spans="1:90" hidden="1" outlineLevel="1" x14ac:dyDescent="0.15">
      <c r="A119" s="89"/>
      <c r="B119" s="23"/>
      <c r="C119" s="26">
        <v>22</v>
      </c>
      <c r="D119" s="303">
        <f ca="1"/>
        <v>1.232657182218148E-3</v>
      </c>
      <c r="E119" s="26">
        <f>SAP_Leadsheet!$E$49</f>
        <v>3</v>
      </c>
      <c r="G119" s="289">
        <f>IF(OR($C119&gt;G$7,$C119+$E119-1&lt;G$7),0,($D119-SUM($F119:F119)-SUM($F58:F58))/($E119+$C119-G$7))</f>
        <v>0</v>
      </c>
      <c r="H119" s="289">
        <f>IF(OR($C119&gt;H$7,$C119+$E119-1&lt;H$7),0,($D119-SUM($F119:G119)-SUM($F58:G58))/($E119+$C119-H$7))</f>
        <v>0</v>
      </c>
      <c r="I119" s="289">
        <f>IF(OR($C119&gt;I$7,$C119+$E119-1&lt;I$7),0,($D119-SUM($F119:H119)-SUM($F58:H58))/($E119+$C119-I$7))</f>
        <v>0</v>
      </c>
      <c r="J119" s="289">
        <f>IF(OR($C119&gt;J$7,$C119+$E119-1&lt;J$7),0,($D119-SUM($F119:I119)-SUM($F58:I58))/($E119+$C119-J$7))</f>
        <v>0</v>
      </c>
      <c r="K119" s="289">
        <f>IF(OR($C119&gt;K$7,$C119+$E119-1&lt;K$7),0,($D119-SUM($F119:J119)-SUM($F58:J58))/($E119+$C119-K$7))</f>
        <v>0</v>
      </c>
      <c r="L119" s="289">
        <f>IF(OR($C119&gt;L$7,$C119+$E119-1&lt;L$7),0,($D119-SUM($F119:K119)-SUM($F58:K58))/($E119+$C119-L$7))</f>
        <v>0</v>
      </c>
      <c r="M119" s="289">
        <f>IF(OR($C119&gt;M$7,$C119+$E119-1&lt;M$7),0,($D119-SUM($F119:L119)-SUM($F58:L58))/($E119+$C119-M$7))</f>
        <v>0</v>
      </c>
      <c r="N119" s="289">
        <f>IF(OR($C119&gt;N$7,$C119+$E119-1&lt;N$7),0,($D119-SUM($F119:M119)-SUM($F58:M58))/($E119+$C119-N$7))</f>
        <v>0</v>
      </c>
      <c r="O119" s="289">
        <f>IF(OR($C119&gt;O$7,$C119+$E119-1&lt;O$7),0,($D119-SUM($F119:N119)-SUM($F58:N58))/($E119+$C119-O$7))</f>
        <v>0</v>
      </c>
      <c r="P119" s="289">
        <f>IF(OR($C119&gt;P$7,$C119+$E119-1&lt;P$7),0,($D119-SUM($F119:O119)-SUM($F58:O58))/($E119+$C119-P$7))</f>
        <v>0</v>
      </c>
      <c r="Q119" s="289">
        <f>IF(OR($C119&gt;Q$7,$C119+$E119-1&lt;Q$7),0,($D119-SUM($F119:P119)-SUM($F58:P58))/($E119+$C119-Q$7))</f>
        <v>0</v>
      </c>
      <c r="R119" s="289">
        <f>IF(OR($C119&gt;R$7,$C119+$E119-1&lt;R$7),0,($D119-SUM($F119:Q119)-SUM($F58:Q58))/($E119+$C119-R$7))</f>
        <v>0</v>
      </c>
      <c r="S119" s="289">
        <f>IF(OR($C119&gt;S$7,$C119+$E119-1&lt;S$7),0,($D119-SUM($F119:R119)-SUM($F58:R58))/($E119+$C119-S$7))</f>
        <v>0</v>
      </c>
      <c r="T119" s="289">
        <f>IF(OR($C119&gt;T$7,$C119+$E119-1&lt;T$7),0,($D119-SUM($F119:S119)-SUM($F58:S58))/($E119+$C119-T$7))</f>
        <v>0</v>
      </c>
      <c r="U119" s="289">
        <f>IF(OR($C119&gt;U$7,$C119+$E119-1&lt;U$7),0,($D119-SUM($F119:T119)-SUM($F58:T58))/($E119+$C119-U$7))</f>
        <v>0</v>
      </c>
      <c r="V119" s="289">
        <f>IF(OR($C119&gt;V$7,$C119+$E119-1&lt;V$7),0,($D119-SUM($F119:U119)-SUM($F58:U58))/($E119+$C119-V$7))</f>
        <v>0</v>
      </c>
      <c r="W119" s="289">
        <f>IF(OR($C119&gt;W$7,$C119+$E119-1&lt;W$7),0,($D119-SUM($F119:V119)-SUM($F58:V58))/($E119+$C119-W$7))</f>
        <v>0</v>
      </c>
      <c r="X119" s="289">
        <f>IF(OR($C119&gt;X$7,$C119+$E119-1&lt;X$7),0,($D119-SUM($F119:W119)-SUM($F58:W58))/($E119+$C119-X$7))</f>
        <v>0</v>
      </c>
      <c r="Y119" s="289">
        <f>IF(OR($C119&gt;Y$7,$C119+$E119-1&lt;Y$7),0,($D119-SUM($F119:X119)-SUM($F58:X58))/($E119+$C119-Y$7))</f>
        <v>0</v>
      </c>
      <c r="Z119" s="289">
        <f>IF(OR($C119&gt;Z$7,$C119+$E119-1&lt;Z$7),0,($D119-SUM($F119:Y119)-SUM($F58:Y58))/($E119+$C119-Z$7))</f>
        <v>0</v>
      </c>
      <c r="AA119" s="289">
        <f>IF(OR($C119&gt;AA$7,$C119+$E119-1&lt;AA$7),0,($D119-SUM($F119:Z119)-SUM($F58:Z58))/($E119+$C119-AA$7))</f>
        <v>0</v>
      </c>
      <c r="AB119" s="289">
        <f ca="1">IF(OR($C119&gt;AB$7,$C119+$E119-1&lt;AB$7),0,($D119-SUM($F119:AA119)-SUM($F58:AA58))/($E119+$C119-AB$7))</f>
        <v>4.1088572740604934E-4</v>
      </c>
      <c r="AC119" s="289">
        <f ca="1">IF(OR($C119&gt;AC$7,$C119+$E119-1&lt;AC$7),0,($D119-SUM($F119:AB119)-SUM($F58:AB58))/($E119+$C119-AC$7))</f>
        <v>4.1088572740604929E-4</v>
      </c>
      <c r="AD119" s="289">
        <f ca="1">IF(OR($C119&gt;AD$7,$C119+$E119-1&lt;AD$7),0,($D119-SUM($F119:AC119)-SUM($F58:AC58))/($E119+$C119-AD$7))</f>
        <v>4.108857274060494E-4</v>
      </c>
      <c r="AE119" s="289">
        <f>IF(OR($C119&gt;AE$7,$C119+$E119-1&lt;AE$7),0,($D119-SUM($F119:AD119)-SUM($F58:AD58))/($E119+$C119-AE$7))</f>
        <v>0</v>
      </c>
      <c r="AF119" s="289">
        <f>IF(OR($C119&gt;AF$7,$C119+$E119-1&lt;AF$7),0,($D119-SUM($F119:AE119)-SUM($F58:AE58))/($E119+$C119-AF$7))</f>
        <v>0</v>
      </c>
      <c r="AG119" s="289">
        <f>IF(OR($C119&gt;AG$7,$C119+$E119-1&lt;AG$7),0,($D119-SUM($F119:AF119)-SUM($F58:AF58))/($E119+$C119-AG$7))</f>
        <v>0</v>
      </c>
      <c r="AH119" s="289">
        <f>IF(OR($C119&gt;AH$7,$C119+$E119-1&lt;AH$7),0,($D119-SUM($F119:AG119)-SUM($F58:AG58))/($E119+$C119-AH$7))</f>
        <v>0</v>
      </c>
      <c r="AI119" s="289">
        <f>IF(OR($C119&gt;AI$7,$C119+$E119-1&lt;AI$7),0,($D119-SUM($F119:AH119)-SUM($F58:AH58))/($E119+$C119-AI$7))</f>
        <v>0</v>
      </c>
      <c r="AJ119" s="289">
        <f>IF(OR($C119&gt;AJ$7,$C119+$E119-1&lt;AJ$7),0,($D119-SUM($F119:AI119)-SUM($F58:AI58))/($E119+$C119-AJ$7))</f>
        <v>0</v>
      </c>
      <c r="AK119" s="289">
        <f>IF(OR($C119&gt;AK$7,$C119+$E119-1&lt;AK$7),0,($D119-SUM($F119:AJ119)-SUM($F58:AJ58))/($E119+$C119-AK$7))</f>
        <v>0</v>
      </c>
      <c r="AL119" s="289">
        <f>IF(OR($C119&gt;AL$7,$C119+$E119-1&lt;AL$7),0,($D119-SUM($F119:AK119)-SUM($F58:AK58))/($E119+$C119-AL$7))</f>
        <v>0</v>
      </c>
      <c r="AM119" s="289">
        <f>IF(OR($C119&gt;AM$7,$C119+$E119-1&lt;AM$7),0,($D119-SUM($F119:AL119)-SUM($F58:AL58))/($E119+$C119-AM$7))</f>
        <v>0</v>
      </c>
      <c r="AN119" s="289">
        <f>IF(OR($C119&gt;AN$7,$C119+$E119-1&lt;AN$7),0,($D119-SUM($F119:AM119)-SUM($F58:AM58))/($E119+$C119-AN$7))</f>
        <v>0</v>
      </c>
      <c r="AO119" s="289">
        <f>IF(OR($C119&gt;AO$7,$C119+$E119-1&lt;AO$7),0,($D119-SUM($F119:AN119)-SUM($F58:AN58))/($E119+$C119-AO$7))</f>
        <v>0</v>
      </c>
      <c r="AP119" s="289">
        <f>IF(OR($C119&gt;AP$7,$C119+$E119-1&lt;AP$7),0,($D119-SUM($F119:AO119)-SUM($F58:AO58))/($E119+$C119-AP$7))</f>
        <v>0</v>
      </c>
      <c r="AQ119" s="289">
        <f>IF(OR($C119&gt;AQ$7,$C119+$E119-1&lt;AQ$7),0,($D119-SUM($F119:AP119)-SUM($F58:AP58))/($E119+$C119-AQ$7))</f>
        <v>0</v>
      </c>
      <c r="AR119" s="289">
        <f>IF(OR($C119&gt;AR$7,$C119+$E119-1&lt;AR$7),0,($D119-SUM($F119:AQ119)-SUM($F58:AQ58))/($E119+$C119-AR$7))</f>
        <v>0</v>
      </c>
      <c r="AS119" s="289">
        <f>IF(OR($C119&gt;AS$7,$C119+$E119-1&lt;AS$7),0,($D119-SUM($F119:AR119)-SUM($F58:AR58))/($E119+$C119-AS$7))</f>
        <v>0</v>
      </c>
      <c r="AT119" s="289">
        <f>IF(OR($C119&gt;AT$7,$C119+$E119-1&lt;AT$7),0,($D119-SUM($F119:AS119)-SUM($F58:AS58))/($E119+$C119-AT$7))</f>
        <v>0</v>
      </c>
      <c r="AU119" s="289">
        <f>IF(OR($C119&gt;AU$7,$C119+$E119-1&lt;AU$7),0,($D119-SUM($F119:AT119)-SUM($F58:AT58))/($E119+$C119-AU$7))</f>
        <v>0</v>
      </c>
      <c r="AV119" s="289">
        <f>IF(OR($C119&gt;AV$7,$C119+$E119-1&lt;AV$7),0,($D119-SUM($F119:AU119)-SUM($F58:AU58))/($E119+$C119-AV$7))</f>
        <v>0</v>
      </c>
      <c r="AW119" s="289">
        <f>IF(OR($C119&gt;AW$7,$C119+$E119-1&lt;AW$7),0,($D119-SUM($F119:AV119)-SUM($F58:AV58))/($E119+$C119-AW$7))</f>
        <v>0</v>
      </c>
      <c r="AX119" s="289">
        <f>IF(OR($C119&gt;AX$7,$C119+$E119-1&lt;AX$7),0,($D119-SUM($F119:AW119)-SUM($F58:AW58))/($E119+$C119-AX$7))</f>
        <v>0</v>
      </c>
      <c r="AY119" s="289">
        <f>IF(OR($C119&gt;AY$7,$C119+$E119-1&lt;AY$7),0,($D119-SUM($F119:AX119)-SUM($F58:AX58))/($E119+$C119-AY$7))</f>
        <v>0</v>
      </c>
      <c r="AZ119" s="289">
        <f>IF(OR($C119&gt;AZ$7,$C119+$E119-1&lt;AZ$7),0,($D119-SUM($F119:AY119)-SUM($F58:AY58))/($E119+$C119-AZ$7))</f>
        <v>0</v>
      </c>
      <c r="BA119" s="289">
        <f>IF(OR($C119&gt;BA$7,$C119+$E119-1&lt;BA$7),0,($D119-SUM($F119:AZ119)-SUM($F58:AZ58))/($E119+$C119-BA$7))</f>
        <v>0</v>
      </c>
      <c r="BB119" s="289">
        <f>IF(OR($C119&gt;BB$7,$C119+$E119-1&lt;BB$7),0,($D119-SUM($F119:BA119)-SUM($F58:BA58))/($E119+$C119-BB$7))</f>
        <v>0</v>
      </c>
      <c r="BC119" s="289">
        <f>IF(OR($C119&gt;BC$7,$C119+$E119-1&lt;BC$7),0,($D119-SUM($F119:BB119)-SUM($F58:BB58))/($E119+$C119-BC$7))</f>
        <v>0</v>
      </c>
      <c r="BD119" s="289">
        <f>IF(OR($C119&gt;BD$7,$C119+$E119-1&lt;BD$7),0,($D119-SUM($F119:BC119)-SUM($F58:BC58))/($E119+$C119-BD$7))</f>
        <v>0</v>
      </c>
      <c r="BE119" s="289">
        <f>IF(OR($C119&gt;BE$7,$C119+$E119-1&lt;BE$7),0,($D119-SUM($F119:BD119)-SUM($F58:BD58))/($E119+$C119-BE$7))</f>
        <v>0</v>
      </c>
      <c r="BF119" s="289">
        <f>IF(OR($C119&gt;BF$7,$C119+$E119-1&lt;BF$7),0,($D119-SUM($F119:BE119)-SUM($F58:BE58))/($E119+$C119-BF$7))</f>
        <v>0</v>
      </c>
      <c r="BG119" s="289">
        <f>IF(OR($C119&gt;BG$7,$C119+$E119-1&lt;BG$7),0,($D119-SUM($F119:BF119)-SUM($F58:BF58))/($E119+$C119-BG$7))</f>
        <v>0</v>
      </c>
      <c r="BH119" s="289">
        <f>IF(OR($C119&gt;BH$7,$C119+$E119-1&lt;BH$7),0,($D119-SUM($F119:BG119)-SUM($F58:BG58))/($E119+$C119-BH$7))</f>
        <v>0</v>
      </c>
      <c r="BI119" s="289">
        <f>IF(OR($C119&gt;BI$7,$C119+$E119-1&lt;BI$7),0,($D119-SUM($F119:BH119)-SUM($F58:BH58))/($E119+$C119-BI$7))</f>
        <v>0</v>
      </c>
      <c r="BJ119" s="289">
        <f>IF(OR($C119&gt;BJ$7,$C119+$E119-1&lt;BJ$7),0,($D119-SUM($F119:BI119)-SUM($F58:BI58))/($E119+$C119-BJ$7))</f>
        <v>0</v>
      </c>
      <c r="BK119" s="289">
        <f>IF(OR($C119&gt;BK$7,$C119+$E119-1&lt;BK$7),0,($D119-SUM($F119:BJ119)-SUM($F58:BJ58))/($E119+$C119-BK$7))</f>
        <v>0</v>
      </c>
      <c r="BL119" s="289">
        <f>IF(OR($C119&gt;BL$7,$C119+$E119-1&lt;BL$7),0,($D119-SUM($F119:BK119)-SUM($F58:BK58))/($E119+$C119-BL$7))</f>
        <v>0</v>
      </c>
      <c r="BM119" s="289">
        <f>IF(OR($C119&gt;BM$7,$C119+$E119-1&lt;BM$7),0,($D119-SUM($F119:BL119)-SUM($F58:BL58))/($E119+$C119-BM$7))</f>
        <v>0</v>
      </c>
      <c r="BN119" s="289">
        <f>IF(OR($C119&gt;BN$7,$C119+$E119-1&lt;BN$7),0,($D119-SUM($F119:BM119)-SUM($F58:BM58))/($E119+$C119-BN$7))</f>
        <v>0</v>
      </c>
      <c r="BO119" s="289"/>
      <c r="BP119" s="289"/>
      <c r="BQ119" s="289"/>
      <c r="BR119" s="289"/>
      <c r="BS119" s="289"/>
      <c r="BT119" s="289"/>
      <c r="BU119" s="289"/>
      <c r="BV119" s="289"/>
      <c r="BW119" s="289"/>
      <c r="BX119" s="289"/>
      <c r="BY119" s="289"/>
      <c r="BZ119" s="289"/>
      <c r="CA119" s="198"/>
      <c r="CB119" s="198"/>
      <c r="CC119" s="198"/>
      <c r="CD119" s="198"/>
      <c r="CE119" s="198"/>
      <c r="CF119" s="198"/>
      <c r="CG119" s="198"/>
      <c r="CH119" s="198"/>
      <c r="CI119" s="198"/>
      <c r="CJ119" s="198"/>
      <c r="CK119" s="198"/>
      <c r="CL119" s="198"/>
    </row>
    <row r="120" spans="1:90" hidden="1" outlineLevel="1" x14ac:dyDescent="0.15">
      <c r="A120" s="89"/>
      <c r="B120" s="23"/>
      <c r="C120" s="26">
        <v>23</v>
      </c>
      <c r="D120" s="303">
        <f ca="1"/>
        <v>1.2137809400487552E-3</v>
      </c>
      <c r="E120" s="26">
        <f>SAP_Leadsheet!$E$49</f>
        <v>3</v>
      </c>
      <c r="G120" s="289">
        <f>IF(OR($C120&gt;G$7,$C120+$E120-1&lt;G$7),0,($D120-SUM($F120:F120)-SUM($F59:F59))/($E120+$C120-G$7))</f>
        <v>0</v>
      </c>
      <c r="H120" s="289">
        <f>IF(OR($C120&gt;H$7,$C120+$E120-1&lt;H$7),0,($D120-SUM($F120:G120)-SUM($F59:G59))/($E120+$C120-H$7))</f>
        <v>0</v>
      </c>
      <c r="I120" s="289">
        <f>IF(OR($C120&gt;I$7,$C120+$E120-1&lt;I$7),0,($D120-SUM($F120:H120)-SUM($F59:H59))/($E120+$C120-I$7))</f>
        <v>0</v>
      </c>
      <c r="J120" s="289">
        <f>IF(OR($C120&gt;J$7,$C120+$E120-1&lt;J$7),0,($D120-SUM($F120:I120)-SUM($F59:I59))/($E120+$C120-J$7))</f>
        <v>0</v>
      </c>
      <c r="K120" s="289">
        <f>IF(OR($C120&gt;K$7,$C120+$E120-1&lt;K$7),0,($D120-SUM($F120:J120)-SUM($F59:J59))/($E120+$C120-K$7))</f>
        <v>0</v>
      </c>
      <c r="L120" s="289">
        <f>IF(OR($C120&gt;L$7,$C120+$E120-1&lt;L$7),0,($D120-SUM($F120:K120)-SUM($F59:K59))/($E120+$C120-L$7))</f>
        <v>0</v>
      </c>
      <c r="M120" s="289">
        <f>IF(OR($C120&gt;M$7,$C120+$E120-1&lt;M$7),0,($D120-SUM($F120:L120)-SUM($F59:L59))/($E120+$C120-M$7))</f>
        <v>0</v>
      </c>
      <c r="N120" s="289">
        <f>IF(OR($C120&gt;N$7,$C120+$E120-1&lt;N$7),0,($D120-SUM($F120:M120)-SUM($F59:M59))/($E120+$C120-N$7))</f>
        <v>0</v>
      </c>
      <c r="O120" s="289">
        <f>IF(OR($C120&gt;O$7,$C120+$E120-1&lt;O$7),0,($D120-SUM($F120:N120)-SUM($F59:N59))/($E120+$C120-O$7))</f>
        <v>0</v>
      </c>
      <c r="P120" s="289">
        <f>IF(OR($C120&gt;P$7,$C120+$E120-1&lt;P$7),0,($D120-SUM($F120:O120)-SUM($F59:O59))/($E120+$C120-P$7))</f>
        <v>0</v>
      </c>
      <c r="Q120" s="289">
        <f>IF(OR($C120&gt;Q$7,$C120+$E120-1&lt;Q$7),0,($D120-SUM($F120:P120)-SUM($F59:P59))/($E120+$C120-Q$7))</f>
        <v>0</v>
      </c>
      <c r="R120" s="289">
        <f>IF(OR($C120&gt;R$7,$C120+$E120-1&lt;R$7),0,($D120-SUM($F120:Q120)-SUM($F59:Q59))/($E120+$C120-R$7))</f>
        <v>0</v>
      </c>
      <c r="S120" s="289">
        <f>IF(OR($C120&gt;S$7,$C120+$E120-1&lt;S$7),0,($D120-SUM($F120:R120)-SUM($F59:R59))/($E120+$C120-S$7))</f>
        <v>0</v>
      </c>
      <c r="T120" s="289">
        <f>IF(OR($C120&gt;T$7,$C120+$E120-1&lt;T$7),0,($D120-SUM($F120:S120)-SUM($F59:S59))/($E120+$C120-T$7))</f>
        <v>0</v>
      </c>
      <c r="U120" s="289">
        <f>IF(OR($C120&gt;U$7,$C120+$E120-1&lt;U$7),0,($D120-SUM($F120:T120)-SUM($F59:T59))/($E120+$C120-U$7))</f>
        <v>0</v>
      </c>
      <c r="V120" s="289">
        <f>IF(OR($C120&gt;V$7,$C120+$E120-1&lt;V$7),0,($D120-SUM($F120:U120)-SUM($F59:U59))/($E120+$C120-V$7))</f>
        <v>0</v>
      </c>
      <c r="W120" s="289">
        <f>IF(OR($C120&gt;W$7,$C120+$E120-1&lt;W$7),0,($D120-SUM($F120:V120)-SUM($F59:V59))/($E120+$C120-W$7))</f>
        <v>0</v>
      </c>
      <c r="X120" s="289">
        <f>IF(OR($C120&gt;X$7,$C120+$E120-1&lt;X$7),0,($D120-SUM($F120:W120)-SUM($F59:W59))/($E120+$C120-X$7))</f>
        <v>0</v>
      </c>
      <c r="Y120" s="289">
        <f>IF(OR($C120&gt;Y$7,$C120+$E120-1&lt;Y$7),0,($D120-SUM($F120:X120)-SUM($F59:X59))/($E120+$C120-Y$7))</f>
        <v>0</v>
      </c>
      <c r="Z120" s="289">
        <f>IF(OR($C120&gt;Z$7,$C120+$E120-1&lt;Z$7),0,($D120-SUM($F120:Y120)-SUM($F59:Y59))/($E120+$C120-Z$7))</f>
        <v>0</v>
      </c>
      <c r="AA120" s="289">
        <f>IF(OR($C120&gt;AA$7,$C120+$E120-1&lt;AA$7),0,($D120-SUM($F120:Z120)-SUM($F59:Z59))/($E120+$C120-AA$7))</f>
        <v>0</v>
      </c>
      <c r="AB120" s="289">
        <f>IF(OR($C120&gt;AB$7,$C120+$E120-1&lt;AB$7),0,($D120-SUM($F120:AA120)-SUM($F59:AA59))/($E120+$C120-AB$7))</f>
        <v>0</v>
      </c>
      <c r="AC120" s="289">
        <f ca="1">IF(OR($C120&gt;AC$7,$C120+$E120-1&lt;AC$7),0,($D120-SUM($F120:AB120)-SUM($F59:AB59))/($E120+$C120-AC$7))</f>
        <v>4.0459364668291839E-4</v>
      </c>
      <c r="AD120" s="289">
        <f ca="1">IF(OR($C120&gt;AD$7,$C120+$E120-1&lt;AD$7),0,($D120-SUM($F120:AC120)-SUM($F59:AC59))/($E120+$C120-AD$7))</f>
        <v>4.0459364668291844E-4</v>
      </c>
      <c r="AE120" s="289">
        <f ca="1">IF(OR($C120&gt;AE$7,$C120+$E120-1&lt;AE$7),0,($D120-SUM($F120:AD120)-SUM($F59:AD59))/($E120+$C120-AE$7))</f>
        <v>4.0459364668291834E-4</v>
      </c>
      <c r="AF120" s="289">
        <f>IF(OR($C120&gt;AF$7,$C120+$E120-1&lt;AF$7),0,($D120-SUM($F120:AE120)-SUM($F59:AE59))/($E120+$C120-AF$7))</f>
        <v>0</v>
      </c>
      <c r="AG120" s="289">
        <f>IF(OR($C120&gt;AG$7,$C120+$E120-1&lt;AG$7),0,($D120-SUM($F120:AF120)-SUM($F59:AF59))/($E120+$C120-AG$7))</f>
        <v>0</v>
      </c>
      <c r="AH120" s="289">
        <f>IF(OR($C120&gt;AH$7,$C120+$E120-1&lt;AH$7),0,($D120-SUM($F120:AG120)-SUM($F59:AG59))/($E120+$C120-AH$7))</f>
        <v>0</v>
      </c>
      <c r="AI120" s="289">
        <f>IF(OR($C120&gt;AI$7,$C120+$E120-1&lt;AI$7),0,($D120-SUM($F120:AH120)-SUM($F59:AH59))/($E120+$C120-AI$7))</f>
        <v>0</v>
      </c>
      <c r="AJ120" s="289">
        <f>IF(OR($C120&gt;AJ$7,$C120+$E120-1&lt;AJ$7),0,($D120-SUM($F120:AI120)-SUM($F59:AI59))/($E120+$C120-AJ$7))</f>
        <v>0</v>
      </c>
      <c r="AK120" s="289">
        <f>IF(OR($C120&gt;AK$7,$C120+$E120-1&lt;AK$7),0,($D120-SUM($F120:AJ120)-SUM($F59:AJ59))/($E120+$C120-AK$7))</f>
        <v>0</v>
      </c>
      <c r="AL120" s="289">
        <f>IF(OR($C120&gt;AL$7,$C120+$E120-1&lt;AL$7),0,($D120-SUM($F120:AK120)-SUM($F59:AK59))/($E120+$C120-AL$7))</f>
        <v>0</v>
      </c>
      <c r="AM120" s="289">
        <f>IF(OR($C120&gt;AM$7,$C120+$E120-1&lt;AM$7),0,($D120-SUM($F120:AL120)-SUM($F59:AL59))/($E120+$C120-AM$7))</f>
        <v>0</v>
      </c>
      <c r="AN120" s="289">
        <f>IF(OR($C120&gt;AN$7,$C120+$E120-1&lt;AN$7),0,($D120-SUM($F120:AM120)-SUM($F59:AM59))/($E120+$C120-AN$7))</f>
        <v>0</v>
      </c>
      <c r="AO120" s="289">
        <f>IF(OR($C120&gt;AO$7,$C120+$E120-1&lt;AO$7),0,($D120-SUM($F120:AN120)-SUM($F59:AN59))/($E120+$C120-AO$7))</f>
        <v>0</v>
      </c>
      <c r="AP120" s="289">
        <f>IF(OR($C120&gt;AP$7,$C120+$E120-1&lt;AP$7),0,($D120-SUM($F120:AO120)-SUM($F59:AO59))/($E120+$C120-AP$7))</f>
        <v>0</v>
      </c>
      <c r="AQ120" s="289">
        <f>IF(OR($C120&gt;AQ$7,$C120+$E120-1&lt;AQ$7),0,($D120-SUM($F120:AP120)-SUM($F59:AP59))/($E120+$C120-AQ$7))</f>
        <v>0</v>
      </c>
      <c r="AR120" s="289">
        <f>IF(OR($C120&gt;AR$7,$C120+$E120-1&lt;AR$7),0,($D120-SUM($F120:AQ120)-SUM($F59:AQ59))/($E120+$C120-AR$7))</f>
        <v>0</v>
      </c>
      <c r="AS120" s="289">
        <f>IF(OR($C120&gt;AS$7,$C120+$E120-1&lt;AS$7),0,($D120-SUM($F120:AR120)-SUM($F59:AR59))/($E120+$C120-AS$7))</f>
        <v>0</v>
      </c>
      <c r="AT120" s="289">
        <f>IF(OR($C120&gt;AT$7,$C120+$E120-1&lt;AT$7),0,($D120-SUM($F120:AS120)-SUM($F59:AS59))/($E120+$C120-AT$7))</f>
        <v>0</v>
      </c>
      <c r="AU120" s="289">
        <f>IF(OR($C120&gt;AU$7,$C120+$E120-1&lt;AU$7),0,($D120-SUM($F120:AT120)-SUM($F59:AT59))/($E120+$C120-AU$7))</f>
        <v>0</v>
      </c>
      <c r="AV120" s="289">
        <f>IF(OR($C120&gt;AV$7,$C120+$E120-1&lt;AV$7),0,($D120-SUM($F120:AU120)-SUM($F59:AU59))/($E120+$C120-AV$7))</f>
        <v>0</v>
      </c>
      <c r="AW120" s="289">
        <f>IF(OR($C120&gt;AW$7,$C120+$E120-1&lt;AW$7),0,($D120-SUM($F120:AV120)-SUM($F59:AV59))/($E120+$C120-AW$7))</f>
        <v>0</v>
      </c>
      <c r="AX120" s="289">
        <f>IF(OR($C120&gt;AX$7,$C120+$E120-1&lt;AX$7),0,($D120-SUM($F120:AW120)-SUM($F59:AW59))/($E120+$C120-AX$7))</f>
        <v>0</v>
      </c>
      <c r="AY120" s="289">
        <f>IF(OR($C120&gt;AY$7,$C120+$E120-1&lt;AY$7),0,($D120-SUM($F120:AX120)-SUM($F59:AX59))/($E120+$C120-AY$7))</f>
        <v>0</v>
      </c>
      <c r="AZ120" s="289">
        <f>IF(OR($C120&gt;AZ$7,$C120+$E120-1&lt;AZ$7),0,($D120-SUM($F120:AY120)-SUM($F59:AY59))/($E120+$C120-AZ$7))</f>
        <v>0</v>
      </c>
      <c r="BA120" s="289">
        <f>IF(OR($C120&gt;BA$7,$C120+$E120-1&lt;BA$7),0,($D120-SUM($F120:AZ120)-SUM($F59:AZ59))/($E120+$C120-BA$7))</f>
        <v>0</v>
      </c>
      <c r="BB120" s="289">
        <f>IF(OR($C120&gt;BB$7,$C120+$E120-1&lt;BB$7),0,($D120-SUM($F120:BA120)-SUM($F59:BA59))/($E120+$C120-BB$7))</f>
        <v>0</v>
      </c>
      <c r="BC120" s="289">
        <f>IF(OR($C120&gt;BC$7,$C120+$E120-1&lt;BC$7),0,($D120-SUM($F120:BB120)-SUM($F59:BB59))/($E120+$C120-BC$7))</f>
        <v>0</v>
      </c>
      <c r="BD120" s="289">
        <f>IF(OR($C120&gt;BD$7,$C120+$E120-1&lt;BD$7),0,($D120-SUM($F120:BC120)-SUM($F59:BC59))/($E120+$C120-BD$7))</f>
        <v>0</v>
      </c>
      <c r="BE120" s="289">
        <f>IF(OR($C120&gt;BE$7,$C120+$E120-1&lt;BE$7),0,($D120-SUM($F120:BD120)-SUM($F59:BD59))/($E120+$C120-BE$7))</f>
        <v>0</v>
      </c>
      <c r="BF120" s="289">
        <f>IF(OR($C120&gt;BF$7,$C120+$E120-1&lt;BF$7),0,($D120-SUM($F120:BE120)-SUM($F59:BE59))/($E120+$C120-BF$7))</f>
        <v>0</v>
      </c>
      <c r="BG120" s="289">
        <f>IF(OR($C120&gt;BG$7,$C120+$E120-1&lt;BG$7),0,($D120-SUM($F120:BF120)-SUM($F59:BF59))/($E120+$C120-BG$7))</f>
        <v>0</v>
      </c>
      <c r="BH120" s="289">
        <f>IF(OR($C120&gt;BH$7,$C120+$E120-1&lt;BH$7),0,($D120-SUM($F120:BG120)-SUM($F59:BG59))/($E120+$C120-BH$7))</f>
        <v>0</v>
      </c>
      <c r="BI120" s="289">
        <f>IF(OR($C120&gt;BI$7,$C120+$E120-1&lt;BI$7),0,($D120-SUM($F120:BH120)-SUM($F59:BH59))/($E120+$C120-BI$7))</f>
        <v>0</v>
      </c>
      <c r="BJ120" s="289">
        <f>IF(OR($C120&gt;BJ$7,$C120+$E120-1&lt;BJ$7),0,($D120-SUM($F120:BI120)-SUM($F59:BI59))/($E120+$C120-BJ$7))</f>
        <v>0</v>
      </c>
      <c r="BK120" s="289">
        <f>IF(OR($C120&gt;BK$7,$C120+$E120-1&lt;BK$7),0,($D120-SUM($F120:BJ120)-SUM($F59:BJ59))/($E120+$C120-BK$7))</f>
        <v>0</v>
      </c>
      <c r="BL120" s="289">
        <f>IF(OR($C120&gt;BL$7,$C120+$E120-1&lt;BL$7),0,($D120-SUM($F120:BK120)-SUM($F59:BK59))/($E120+$C120-BL$7))</f>
        <v>0</v>
      </c>
      <c r="BM120" s="289">
        <f>IF(OR($C120&gt;BM$7,$C120+$E120-1&lt;BM$7),0,($D120-SUM($F120:BL120)-SUM($F59:BL59))/($E120+$C120-BM$7))</f>
        <v>0</v>
      </c>
      <c r="BN120" s="289">
        <f>IF(OR($C120&gt;BN$7,$C120+$E120-1&lt;BN$7),0,($D120-SUM($F120:BM120)-SUM($F59:BM59))/($E120+$C120-BN$7))</f>
        <v>0</v>
      </c>
      <c r="BO120" s="289"/>
      <c r="BP120" s="289"/>
      <c r="BQ120" s="289"/>
      <c r="BR120" s="289"/>
      <c r="BS120" s="289"/>
      <c r="BT120" s="289"/>
      <c r="BU120" s="289"/>
      <c r="BV120" s="289"/>
      <c r="BW120" s="289"/>
      <c r="BX120" s="289"/>
      <c r="BY120" s="289"/>
      <c r="BZ120" s="289"/>
      <c r="CA120" s="198"/>
      <c r="CB120" s="198"/>
      <c r="CC120" s="198"/>
      <c r="CD120" s="198"/>
      <c r="CE120" s="198"/>
      <c r="CF120" s="198"/>
      <c r="CG120" s="198"/>
      <c r="CH120" s="198"/>
      <c r="CI120" s="198"/>
      <c r="CJ120" s="198"/>
      <c r="CK120" s="198"/>
      <c r="CL120" s="198"/>
    </row>
    <row r="121" spans="1:90" hidden="1" outlineLevel="1" x14ac:dyDescent="0.15">
      <c r="A121" s="89"/>
      <c r="B121" s="23"/>
      <c r="C121" s="26">
        <v>24</v>
      </c>
      <c r="D121" s="303">
        <f ca="1"/>
        <v>1.1949046978793629E-3</v>
      </c>
      <c r="E121" s="26">
        <f>SAP_Leadsheet!$E$49</f>
        <v>3</v>
      </c>
      <c r="G121" s="289">
        <f>IF(OR($C121&gt;G$7,$C121+$E121-1&lt;G$7),0,($D121-SUM($F121:F121)-SUM($F60:F60))/($E121+$C121-G$7))</f>
        <v>0</v>
      </c>
      <c r="H121" s="289">
        <f>IF(OR($C121&gt;H$7,$C121+$E121-1&lt;H$7),0,($D121-SUM($F121:G121)-SUM($F60:G60))/($E121+$C121-H$7))</f>
        <v>0</v>
      </c>
      <c r="I121" s="289">
        <f>IF(OR($C121&gt;I$7,$C121+$E121-1&lt;I$7),0,($D121-SUM($F121:H121)-SUM($F60:H60))/($E121+$C121-I$7))</f>
        <v>0</v>
      </c>
      <c r="J121" s="289">
        <f>IF(OR($C121&gt;J$7,$C121+$E121-1&lt;J$7),0,($D121-SUM($F121:I121)-SUM($F60:I60))/($E121+$C121-J$7))</f>
        <v>0</v>
      </c>
      <c r="K121" s="289">
        <f>IF(OR($C121&gt;K$7,$C121+$E121-1&lt;K$7),0,($D121-SUM($F121:J121)-SUM($F60:J60))/($E121+$C121-K$7))</f>
        <v>0</v>
      </c>
      <c r="L121" s="289">
        <f>IF(OR($C121&gt;L$7,$C121+$E121-1&lt;L$7),0,($D121-SUM($F121:K121)-SUM($F60:K60))/($E121+$C121-L$7))</f>
        <v>0</v>
      </c>
      <c r="M121" s="289">
        <f>IF(OR($C121&gt;M$7,$C121+$E121-1&lt;M$7),0,($D121-SUM($F121:L121)-SUM($F60:L60))/($E121+$C121-M$7))</f>
        <v>0</v>
      </c>
      <c r="N121" s="289">
        <f>IF(OR($C121&gt;N$7,$C121+$E121-1&lt;N$7),0,($D121-SUM($F121:M121)-SUM($F60:M60))/($E121+$C121-N$7))</f>
        <v>0</v>
      </c>
      <c r="O121" s="289">
        <f>IF(OR($C121&gt;O$7,$C121+$E121-1&lt;O$7),0,($D121-SUM($F121:N121)-SUM($F60:N60))/($E121+$C121-O$7))</f>
        <v>0</v>
      </c>
      <c r="P121" s="289">
        <f>IF(OR($C121&gt;P$7,$C121+$E121-1&lt;P$7),0,($D121-SUM($F121:O121)-SUM($F60:O60))/($E121+$C121-P$7))</f>
        <v>0</v>
      </c>
      <c r="Q121" s="289">
        <f>IF(OR($C121&gt;Q$7,$C121+$E121-1&lt;Q$7),0,($D121-SUM($F121:P121)-SUM($F60:P60))/($E121+$C121-Q$7))</f>
        <v>0</v>
      </c>
      <c r="R121" s="289">
        <f>IF(OR($C121&gt;R$7,$C121+$E121-1&lt;R$7),0,($D121-SUM($F121:Q121)-SUM($F60:Q60))/($E121+$C121-R$7))</f>
        <v>0</v>
      </c>
      <c r="S121" s="289">
        <f>IF(OR($C121&gt;S$7,$C121+$E121-1&lt;S$7),0,($D121-SUM($F121:R121)-SUM($F60:R60))/($E121+$C121-S$7))</f>
        <v>0</v>
      </c>
      <c r="T121" s="289">
        <f>IF(OR($C121&gt;T$7,$C121+$E121-1&lt;T$7),0,($D121-SUM($F121:S121)-SUM($F60:S60))/($E121+$C121-T$7))</f>
        <v>0</v>
      </c>
      <c r="U121" s="289">
        <f>IF(OR($C121&gt;U$7,$C121+$E121-1&lt;U$7),0,($D121-SUM($F121:T121)-SUM($F60:T60))/($E121+$C121-U$7))</f>
        <v>0</v>
      </c>
      <c r="V121" s="289">
        <f>IF(OR($C121&gt;V$7,$C121+$E121-1&lt;V$7),0,($D121-SUM($F121:U121)-SUM($F60:U60))/($E121+$C121-V$7))</f>
        <v>0</v>
      </c>
      <c r="W121" s="289">
        <f>IF(OR($C121&gt;W$7,$C121+$E121-1&lt;W$7),0,($D121-SUM($F121:V121)-SUM($F60:V60))/($E121+$C121-W$7))</f>
        <v>0</v>
      </c>
      <c r="X121" s="289">
        <f>IF(OR($C121&gt;X$7,$C121+$E121-1&lt;X$7),0,($D121-SUM($F121:W121)-SUM($F60:W60))/($E121+$C121-X$7))</f>
        <v>0</v>
      </c>
      <c r="Y121" s="289">
        <f>IF(OR($C121&gt;Y$7,$C121+$E121-1&lt;Y$7),0,($D121-SUM($F121:X121)-SUM($F60:X60))/($E121+$C121-Y$7))</f>
        <v>0</v>
      </c>
      <c r="Z121" s="289">
        <f>IF(OR($C121&gt;Z$7,$C121+$E121-1&lt;Z$7),0,($D121-SUM($F121:Y121)-SUM($F60:Y60))/($E121+$C121-Z$7))</f>
        <v>0</v>
      </c>
      <c r="AA121" s="289">
        <f>IF(OR($C121&gt;AA$7,$C121+$E121-1&lt;AA$7),0,($D121-SUM($F121:Z121)-SUM($F60:Z60))/($E121+$C121-AA$7))</f>
        <v>0</v>
      </c>
      <c r="AB121" s="289">
        <f>IF(OR($C121&gt;AB$7,$C121+$E121-1&lt;AB$7),0,($D121-SUM($F121:AA121)-SUM($F60:AA60))/($E121+$C121-AB$7))</f>
        <v>0</v>
      </c>
      <c r="AC121" s="289">
        <f>IF(OR($C121&gt;AC$7,$C121+$E121-1&lt;AC$7),0,($D121-SUM($F121:AB121)-SUM($F60:AB60))/($E121+$C121-AC$7))</f>
        <v>0</v>
      </c>
      <c r="AD121" s="289">
        <f ca="1">IF(OR($C121&gt;AD$7,$C121+$E121-1&lt;AD$7),0,($D121-SUM($F121:AC121)-SUM($F60:AC60))/($E121+$C121-AD$7))</f>
        <v>3.9830156595978765E-4</v>
      </c>
      <c r="AE121" s="289">
        <f ca="1">IF(OR($C121&gt;AE$7,$C121+$E121-1&lt;AE$7),0,($D121-SUM($F121:AD121)-SUM($F60:AD60))/($E121+$C121-AE$7))</f>
        <v>3.983015659597876E-4</v>
      </c>
      <c r="AF121" s="289">
        <f ca="1">IF(OR($C121&gt;AF$7,$C121+$E121-1&lt;AF$7),0,($D121-SUM($F121:AE121)-SUM($F60:AE60))/($E121+$C121-AF$7))</f>
        <v>3.9830156595978771E-4</v>
      </c>
      <c r="AG121" s="289">
        <f>IF(OR($C121&gt;AG$7,$C121+$E121-1&lt;AG$7),0,($D121-SUM($F121:AF121)-SUM($F60:AF60))/($E121+$C121-AG$7))</f>
        <v>0</v>
      </c>
      <c r="AH121" s="289">
        <f>IF(OR($C121&gt;AH$7,$C121+$E121-1&lt;AH$7),0,($D121-SUM($F121:AG121)-SUM($F60:AG60))/($E121+$C121-AH$7))</f>
        <v>0</v>
      </c>
      <c r="AI121" s="289">
        <f>IF(OR($C121&gt;AI$7,$C121+$E121-1&lt;AI$7),0,($D121-SUM($F121:AH121)-SUM($F60:AH60))/($E121+$C121-AI$7))</f>
        <v>0</v>
      </c>
      <c r="AJ121" s="289">
        <f>IF(OR($C121&gt;AJ$7,$C121+$E121-1&lt;AJ$7),0,($D121-SUM($F121:AI121)-SUM($F60:AI60))/($E121+$C121-AJ$7))</f>
        <v>0</v>
      </c>
      <c r="AK121" s="289">
        <f>IF(OR($C121&gt;AK$7,$C121+$E121-1&lt;AK$7),0,($D121-SUM($F121:AJ121)-SUM($F60:AJ60))/($E121+$C121-AK$7))</f>
        <v>0</v>
      </c>
      <c r="AL121" s="289">
        <f>IF(OR($C121&gt;AL$7,$C121+$E121-1&lt;AL$7),0,($D121-SUM($F121:AK121)-SUM($F60:AK60))/($E121+$C121-AL$7))</f>
        <v>0</v>
      </c>
      <c r="AM121" s="289">
        <f>IF(OR($C121&gt;AM$7,$C121+$E121-1&lt;AM$7),0,($D121-SUM($F121:AL121)-SUM($F60:AL60))/($E121+$C121-AM$7))</f>
        <v>0</v>
      </c>
      <c r="AN121" s="289">
        <f>IF(OR($C121&gt;AN$7,$C121+$E121-1&lt;AN$7),0,($D121-SUM($F121:AM121)-SUM($F60:AM60))/($E121+$C121-AN$7))</f>
        <v>0</v>
      </c>
      <c r="AO121" s="289">
        <f>IF(OR($C121&gt;AO$7,$C121+$E121-1&lt;AO$7),0,($D121-SUM($F121:AN121)-SUM($F60:AN60))/($E121+$C121-AO$7))</f>
        <v>0</v>
      </c>
      <c r="AP121" s="289">
        <f>IF(OR($C121&gt;AP$7,$C121+$E121-1&lt;AP$7),0,($D121-SUM($F121:AO121)-SUM($F60:AO60))/($E121+$C121-AP$7))</f>
        <v>0</v>
      </c>
      <c r="AQ121" s="289">
        <f>IF(OR($C121&gt;AQ$7,$C121+$E121-1&lt;AQ$7),0,($D121-SUM($F121:AP121)-SUM($F60:AP60))/($E121+$C121-AQ$7))</f>
        <v>0</v>
      </c>
      <c r="AR121" s="289">
        <f>IF(OR($C121&gt;AR$7,$C121+$E121-1&lt;AR$7),0,($D121-SUM($F121:AQ121)-SUM($F60:AQ60))/($E121+$C121-AR$7))</f>
        <v>0</v>
      </c>
      <c r="AS121" s="289">
        <f>IF(OR($C121&gt;AS$7,$C121+$E121-1&lt;AS$7),0,($D121-SUM($F121:AR121)-SUM($F60:AR60))/($E121+$C121-AS$7))</f>
        <v>0</v>
      </c>
      <c r="AT121" s="289">
        <f>IF(OR($C121&gt;AT$7,$C121+$E121-1&lt;AT$7),0,($D121-SUM($F121:AS121)-SUM($F60:AS60))/($E121+$C121-AT$7))</f>
        <v>0</v>
      </c>
      <c r="AU121" s="289">
        <f>IF(OR($C121&gt;AU$7,$C121+$E121-1&lt;AU$7),0,($D121-SUM($F121:AT121)-SUM($F60:AT60))/($E121+$C121-AU$7))</f>
        <v>0</v>
      </c>
      <c r="AV121" s="289">
        <f>IF(OR($C121&gt;AV$7,$C121+$E121-1&lt;AV$7),0,($D121-SUM($F121:AU121)-SUM($F60:AU60))/($E121+$C121-AV$7))</f>
        <v>0</v>
      </c>
      <c r="AW121" s="289">
        <f>IF(OR($C121&gt;AW$7,$C121+$E121-1&lt;AW$7),0,($D121-SUM($F121:AV121)-SUM($F60:AV60))/($E121+$C121-AW$7))</f>
        <v>0</v>
      </c>
      <c r="AX121" s="289">
        <f>IF(OR($C121&gt;AX$7,$C121+$E121-1&lt;AX$7),0,($D121-SUM($F121:AW121)-SUM($F60:AW60))/($E121+$C121-AX$7))</f>
        <v>0</v>
      </c>
      <c r="AY121" s="289">
        <f>IF(OR($C121&gt;AY$7,$C121+$E121-1&lt;AY$7),0,($D121-SUM($F121:AX121)-SUM($F60:AX60))/($E121+$C121-AY$7))</f>
        <v>0</v>
      </c>
      <c r="AZ121" s="289">
        <f>IF(OR($C121&gt;AZ$7,$C121+$E121-1&lt;AZ$7),0,($D121-SUM($F121:AY121)-SUM($F60:AY60))/($E121+$C121-AZ$7))</f>
        <v>0</v>
      </c>
      <c r="BA121" s="289">
        <f>IF(OR($C121&gt;BA$7,$C121+$E121-1&lt;BA$7),0,($D121-SUM($F121:AZ121)-SUM($F60:AZ60))/($E121+$C121-BA$7))</f>
        <v>0</v>
      </c>
      <c r="BB121" s="289">
        <f>IF(OR($C121&gt;BB$7,$C121+$E121-1&lt;BB$7),0,($D121-SUM($F121:BA121)-SUM($F60:BA60))/($E121+$C121-BB$7))</f>
        <v>0</v>
      </c>
      <c r="BC121" s="289">
        <f>IF(OR($C121&gt;BC$7,$C121+$E121-1&lt;BC$7),0,($D121-SUM($F121:BB121)-SUM($F60:BB60))/($E121+$C121-BC$7))</f>
        <v>0</v>
      </c>
      <c r="BD121" s="289">
        <f>IF(OR($C121&gt;BD$7,$C121+$E121-1&lt;BD$7),0,($D121-SUM($F121:BC121)-SUM($F60:BC60))/($E121+$C121-BD$7))</f>
        <v>0</v>
      </c>
      <c r="BE121" s="289">
        <f>IF(OR($C121&gt;BE$7,$C121+$E121-1&lt;BE$7),0,($D121-SUM($F121:BD121)-SUM($F60:BD60))/($E121+$C121-BE$7))</f>
        <v>0</v>
      </c>
      <c r="BF121" s="289">
        <f>IF(OR($C121&gt;BF$7,$C121+$E121-1&lt;BF$7),0,($D121-SUM($F121:BE121)-SUM($F60:BE60))/($E121+$C121-BF$7))</f>
        <v>0</v>
      </c>
      <c r="BG121" s="289">
        <f>IF(OR($C121&gt;BG$7,$C121+$E121-1&lt;BG$7),0,($D121-SUM($F121:BF121)-SUM($F60:BF60))/($E121+$C121-BG$7))</f>
        <v>0</v>
      </c>
      <c r="BH121" s="289">
        <f>IF(OR($C121&gt;BH$7,$C121+$E121-1&lt;BH$7),0,($D121-SUM($F121:BG121)-SUM($F60:BG60))/($E121+$C121-BH$7))</f>
        <v>0</v>
      </c>
      <c r="BI121" s="289">
        <f>IF(OR($C121&gt;BI$7,$C121+$E121-1&lt;BI$7),0,($D121-SUM($F121:BH121)-SUM($F60:BH60))/($E121+$C121-BI$7))</f>
        <v>0</v>
      </c>
      <c r="BJ121" s="289">
        <f>IF(OR($C121&gt;BJ$7,$C121+$E121-1&lt;BJ$7),0,($D121-SUM($F121:BI121)-SUM($F60:BI60))/($E121+$C121-BJ$7))</f>
        <v>0</v>
      </c>
      <c r="BK121" s="289">
        <f>IF(OR($C121&gt;BK$7,$C121+$E121-1&lt;BK$7),0,($D121-SUM($F121:BJ121)-SUM($F60:BJ60))/($E121+$C121-BK$7))</f>
        <v>0</v>
      </c>
      <c r="BL121" s="289">
        <f>IF(OR($C121&gt;BL$7,$C121+$E121-1&lt;BL$7),0,($D121-SUM($F121:BK121)-SUM($F60:BK60))/($E121+$C121-BL$7))</f>
        <v>0</v>
      </c>
      <c r="BM121" s="289">
        <f>IF(OR($C121&gt;BM$7,$C121+$E121-1&lt;BM$7),0,($D121-SUM($F121:BL121)-SUM($F60:BL60))/($E121+$C121-BM$7))</f>
        <v>0</v>
      </c>
      <c r="BN121" s="289">
        <f>IF(OR($C121&gt;BN$7,$C121+$E121-1&lt;BN$7),0,($D121-SUM($F121:BM121)-SUM($F60:BM60))/($E121+$C121-BN$7))</f>
        <v>0</v>
      </c>
      <c r="BO121" s="289"/>
      <c r="BP121" s="289"/>
      <c r="BQ121" s="289"/>
      <c r="BR121" s="289"/>
      <c r="BS121" s="289"/>
      <c r="BT121" s="289"/>
      <c r="BU121" s="289"/>
      <c r="BV121" s="289"/>
      <c r="BW121" s="289"/>
      <c r="BX121" s="289"/>
      <c r="BY121" s="289"/>
      <c r="BZ121" s="289"/>
      <c r="CA121" s="198"/>
      <c r="CB121" s="198"/>
      <c r="CC121" s="198"/>
      <c r="CD121" s="198"/>
      <c r="CE121" s="198"/>
      <c r="CF121" s="198"/>
      <c r="CG121" s="198"/>
      <c r="CH121" s="198"/>
      <c r="CI121" s="198"/>
      <c r="CJ121" s="198"/>
      <c r="CK121" s="198"/>
      <c r="CL121" s="198"/>
    </row>
    <row r="122" spans="1:90" hidden="1" outlineLevel="1" x14ac:dyDescent="0.15">
      <c r="A122" s="89"/>
      <c r="B122" s="23"/>
      <c r="C122" s="26">
        <v>25</v>
      </c>
      <c r="D122" s="303">
        <f ca="1"/>
        <v>1.1799061462764433E-3</v>
      </c>
      <c r="E122" s="26">
        <f>SAP_Leadsheet!$E$49</f>
        <v>3</v>
      </c>
      <c r="G122" s="289">
        <f>IF(OR($C122&gt;G$7,$C122+$E122-1&lt;G$7),0,($D122-SUM($F122:F122)-SUM($F61:F61))/($E122+$C122-G$7))</f>
        <v>0</v>
      </c>
      <c r="H122" s="289">
        <f>IF(OR($C122&gt;H$7,$C122+$E122-1&lt;H$7),0,($D122-SUM($F122:G122)-SUM($F61:G61))/($E122+$C122-H$7))</f>
        <v>0</v>
      </c>
      <c r="I122" s="289">
        <f>IF(OR($C122&gt;I$7,$C122+$E122-1&lt;I$7),0,($D122-SUM($F122:H122)-SUM($F61:H61))/($E122+$C122-I$7))</f>
        <v>0</v>
      </c>
      <c r="J122" s="289">
        <f>IF(OR($C122&gt;J$7,$C122+$E122-1&lt;J$7),0,($D122-SUM($F122:I122)-SUM($F61:I61))/($E122+$C122-J$7))</f>
        <v>0</v>
      </c>
      <c r="K122" s="289">
        <f>IF(OR($C122&gt;K$7,$C122+$E122-1&lt;K$7),0,($D122-SUM($F122:J122)-SUM($F61:J61))/($E122+$C122-K$7))</f>
        <v>0</v>
      </c>
      <c r="L122" s="289">
        <f>IF(OR($C122&gt;L$7,$C122+$E122-1&lt;L$7),0,($D122-SUM($F122:K122)-SUM($F61:K61))/($E122+$C122-L$7))</f>
        <v>0</v>
      </c>
      <c r="M122" s="289">
        <f>IF(OR($C122&gt;M$7,$C122+$E122-1&lt;M$7),0,($D122-SUM($F122:L122)-SUM($F61:L61))/($E122+$C122-M$7))</f>
        <v>0</v>
      </c>
      <c r="N122" s="289">
        <f>IF(OR($C122&gt;N$7,$C122+$E122-1&lt;N$7),0,($D122-SUM($F122:M122)-SUM($F61:M61))/($E122+$C122-N$7))</f>
        <v>0</v>
      </c>
      <c r="O122" s="289">
        <f>IF(OR($C122&gt;O$7,$C122+$E122-1&lt;O$7),0,($D122-SUM($F122:N122)-SUM($F61:N61))/($E122+$C122-O$7))</f>
        <v>0</v>
      </c>
      <c r="P122" s="289">
        <f>IF(OR($C122&gt;P$7,$C122+$E122-1&lt;P$7),0,($D122-SUM($F122:O122)-SUM($F61:O61))/($E122+$C122-P$7))</f>
        <v>0</v>
      </c>
      <c r="Q122" s="289">
        <f>IF(OR($C122&gt;Q$7,$C122+$E122-1&lt;Q$7),0,($D122-SUM($F122:P122)-SUM($F61:P61))/($E122+$C122-Q$7))</f>
        <v>0</v>
      </c>
      <c r="R122" s="289">
        <f>IF(OR($C122&gt;R$7,$C122+$E122-1&lt;R$7),0,($D122-SUM($F122:Q122)-SUM($F61:Q61))/($E122+$C122-R$7))</f>
        <v>0</v>
      </c>
      <c r="S122" s="289">
        <f>IF(OR($C122&gt;S$7,$C122+$E122-1&lt;S$7),0,($D122-SUM($F122:R122)-SUM($F61:R61))/($E122+$C122-S$7))</f>
        <v>0</v>
      </c>
      <c r="T122" s="289">
        <f>IF(OR($C122&gt;T$7,$C122+$E122-1&lt;T$7),0,($D122-SUM($F122:S122)-SUM($F61:S61))/($E122+$C122-T$7))</f>
        <v>0</v>
      </c>
      <c r="U122" s="289">
        <f>IF(OR($C122&gt;U$7,$C122+$E122-1&lt;U$7),0,($D122-SUM($F122:T122)-SUM($F61:T61))/($E122+$C122-U$7))</f>
        <v>0</v>
      </c>
      <c r="V122" s="289">
        <f>IF(OR($C122&gt;V$7,$C122+$E122-1&lt;V$7),0,($D122-SUM($F122:U122)-SUM($F61:U61))/($E122+$C122-V$7))</f>
        <v>0</v>
      </c>
      <c r="W122" s="289">
        <f>IF(OR($C122&gt;W$7,$C122+$E122-1&lt;W$7),0,($D122-SUM($F122:V122)-SUM($F61:V61))/($E122+$C122-W$7))</f>
        <v>0</v>
      </c>
      <c r="X122" s="289">
        <f>IF(OR($C122&gt;X$7,$C122+$E122-1&lt;X$7),0,($D122-SUM($F122:W122)-SUM($F61:W61))/($E122+$C122-X$7))</f>
        <v>0</v>
      </c>
      <c r="Y122" s="289">
        <f>IF(OR($C122&gt;Y$7,$C122+$E122-1&lt;Y$7),0,($D122-SUM($F122:X122)-SUM($F61:X61))/($E122+$C122-Y$7))</f>
        <v>0</v>
      </c>
      <c r="Z122" s="289">
        <f>IF(OR($C122&gt;Z$7,$C122+$E122-1&lt;Z$7),0,($D122-SUM($F122:Y122)-SUM($F61:Y61))/($E122+$C122-Z$7))</f>
        <v>0</v>
      </c>
      <c r="AA122" s="289">
        <f>IF(OR($C122&gt;AA$7,$C122+$E122-1&lt;AA$7),0,($D122-SUM($F122:Z122)-SUM($F61:Z61))/($E122+$C122-AA$7))</f>
        <v>0</v>
      </c>
      <c r="AB122" s="289">
        <f>IF(OR($C122&gt;AB$7,$C122+$E122-1&lt;AB$7),0,($D122-SUM($F122:AA122)-SUM($F61:AA61))/($E122+$C122-AB$7))</f>
        <v>0</v>
      </c>
      <c r="AC122" s="289">
        <f>IF(OR($C122&gt;AC$7,$C122+$E122-1&lt;AC$7),0,($D122-SUM($F122:AB122)-SUM($F61:AB61))/($E122+$C122-AC$7))</f>
        <v>0</v>
      </c>
      <c r="AD122" s="289">
        <f>IF(OR($C122&gt;AD$7,$C122+$E122-1&lt;AD$7),0,($D122-SUM($F122:AC122)-SUM($F61:AC61))/($E122+$C122-AD$7))</f>
        <v>0</v>
      </c>
      <c r="AE122" s="289">
        <f ca="1">IF(OR($C122&gt;AE$7,$C122+$E122-1&lt;AE$7),0,($D122-SUM($F122:AD122)-SUM($F61:AD61))/($E122+$C122-AE$7))</f>
        <v>3.9330204875881442E-4</v>
      </c>
      <c r="AF122" s="289">
        <f ca="1">IF(OR($C122&gt;AF$7,$C122+$E122-1&lt;AF$7),0,($D122-SUM($F122:AE122)-SUM($F61:AE61))/($E122+$C122-AF$7))</f>
        <v>3.9330204875881447E-4</v>
      </c>
      <c r="AG122" s="289">
        <f ca="1">IF(OR($C122&gt;AG$7,$C122+$E122-1&lt;AG$7),0,($D122-SUM($F122:AF122)-SUM($F61:AF61))/($E122+$C122-AG$7))</f>
        <v>3.9330204875881437E-4</v>
      </c>
      <c r="AH122" s="289">
        <f>IF(OR($C122&gt;AH$7,$C122+$E122-1&lt;AH$7),0,($D122-SUM($F122:AG122)-SUM($F61:AG61))/($E122+$C122-AH$7))</f>
        <v>0</v>
      </c>
      <c r="AI122" s="289">
        <f>IF(OR($C122&gt;AI$7,$C122+$E122-1&lt;AI$7),0,($D122-SUM($F122:AH122)-SUM($F61:AH61))/($E122+$C122-AI$7))</f>
        <v>0</v>
      </c>
      <c r="AJ122" s="289">
        <f>IF(OR($C122&gt;AJ$7,$C122+$E122-1&lt;AJ$7),0,($D122-SUM($F122:AI122)-SUM($F61:AI61))/($E122+$C122-AJ$7))</f>
        <v>0</v>
      </c>
      <c r="AK122" s="289">
        <f>IF(OR($C122&gt;AK$7,$C122+$E122-1&lt;AK$7),0,($D122-SUM($F122:AJ122)-SUM($F61:AJ61))/($E122+$C122-AK$7))</f>
        <v>0</v>
      </c>
      <c r="AL122" s="289">
        <f>IF(OR($C122&gt;AL$7,$C122+$E122-1&lt;AL$7),0,($D122-SUM($F122:AK122)-SUM($F61:AK61))/($E122+$C122-AL$7))</f>
        <v>0</v>
      </c>
      <c r="AM122" s="289">
        <f>IF(OR($C122&gt;AM$7,$C122+$E122-1&lt;AM$7),0,($D122-SUM($F122:AL122)-SUM($F61:AL61))/($E122+$C122-AM$7))</f>
        <v>0</v>
      </c>
      <c r="AN122" s="289">
        <f>IF(OR($C122&gt;AN$7,$C122+$E122-1&lt;AN$7),0,($D122-SUM($F122:AM122)-SUM($F61:AM61))/($E122+$C122-AN$7))</f>
        <v>0</v>
      </c>
      <c r="AO122" s="289">
        <f>IF(OR($C122&gt;AO$7,$C122+$E122-1&lt;AO$7),0,($D122-SUM($F122:AN122)-SUM($F61:AN61))/($E122+$C122-AO$7))</f>
        <v>0</v>
      </c>
      <c r="AP122" s="289">
        <f>IF(OR($C122&gt;AP$7,$C122+$E122-1&lt;AP$7),0,($D122-SUM($F122:AO122)-SUM($F61:AO61))/($E122+$C122-AP$7))</f>
        <v>0</v>
      </c>
      <c r="AQ122" s="289">
        <f>IF(OR($C122&gt;AQ$7,$C122+$E122-1&lt;AQ$7),0,($D122-SUM($F122:AP122)-SUM($F61:AP61))/($E122+$C122-AQ$7))</f>
        <v>0</v>
      </c>
      <c r="AR122" s="289">
        <f>IF(OR($C122&gt;AR$7,$C122+$E122-1&lt;AR$7),0,($D122-SUM($F122:AQ122)-SUM($F61:AQ61))/($E122+$C122-AR$7))</f>
        <v>0</v>
      </c>
      <c r="AS122" s="289">
        <f>IF(OR($C122&gt;AS$7,$C122+$E122-1&lt;AS$7),0,($D122-SUM($F122:AR122)-SUM($F61:AR61))/($E122+$C122-AS$7))</f>
        <v>0</v>
      </c>
      <c r="AT122" s="289">
        <f>IF(OR($C122&gt;AT$7,$C122+$E122-1&lt;AT$7),0,($D122-SUM($F122:AS122)-SUM($F61:AS61))/($E122+$C122-AT$7))</f>
        <v>0</v>
      </c>
      <c r="AU122" s="289">
        <f>IF(OR($C122&gt;AU$7,$C122+$E122-1&lt;AU$7),0,($D122-SUM($F122:AT122)-SUM($F61:AT61))/($E122+$C122-AU$7))</f>
        <v>0</v>
      </c>
      <c r="AV122" s="289">
        <f>IF(OR($C122&gt;AV$7,$C122+$E122-1&lt;AV$7),0,($D122-SUM($F122:AU122)-SUM($F61:AU61))/($E122+$C122-AV$7))</f>
        <v>0</v>
      </c>
      <c r="AW122" s="289">
        <f>IF(OR($C122&gt;AW$7,$C122+$E122-1&lt;AW$7),0,($D122-SUM($F122:AV122)-SUM($F61:AV61))/($E122+$C122-AW$7))</f>
        <v>0</v>
      </c>
      <c r="AX122" s="289">
        <f>IF(OR($C122&gt;AX$7,$C122+$E122-1&lt;AX$7),0,($D122-SUM($F122:AW122)-SUM($F61:AW61))/($E122+$C122-AX$7))</f>
        <v>0</v>
      </c>
      <c r="AY122" s="289">
        <f>IF(OR($C122&gt;AY$7,$C122+$E122-1&lt;AY$7),0,($D122-SUM($F122:AX122)-SUM($F61:AX61))/($E122+$C122-AY$7))</f>
        <v>0</v>
      </c>
      <c r="AZ122" s="289">
        <f>IF(OR($C122&gt;AZ$7,$C122+$E122-1&lt;AZ$7),0,($D122-SUM($F122:AY122)-SUM($F61:AY61))/($E122+$C122-AZ$7))</f>
        <v>0</v>
      </c>
      <c r="BA122" s="289">
        <f>IF(OR($C122&gt;BA$7,$C122+$E122-1&lt;BA$7),0,($D122-SUM($F122:AZ122)-SUM($F61:AZ61))/($E122+$C122-BA$7))</f>
        <v>0</v>
      </c>
      <c r="BB122" s="289">
        <f>IF(OR($C122&gt;BB$7,$C122+$E122-1&lt;BB$7),0,($D122-SUM($F122:BA122)-SUM($F61:BA61))/($E122+$C122-BB$7))</f>
        <v>0</v>
      </c>
      <c r="BC122" s="289">
        <f>IF(OR($C122&gt;BC$7,$C122+$E122-1&lt;BC$7),0,($D122-SUM($F122:BB122)-SUM($F61:BB61))/($E122+$C122-BC$7))</f>
        <v>0</v>
      </c>
      <c r="BD122" s="289">
        <f>IF(OR($C122&gt;BD$7,$C122+$E122-1&lt;BD$7),0,($D122-SUM($F122:BC122)-SUM($F61:BC61))/($E122+$C122-BD$7))</f>
        <v>0</v>
      </c>
      <c r="BE122" s="289">
        <f>IF(OR($C122&gt;BE$7,$C122+$E122-1&lt;BE$7),0,($D122-SUM($F122:BD122)-SUM($F61:BD61))/($E122+$C122-BE$7))</f>
        <v>0</v>
      </c>
      <c r="BF122" s="289">
        <f>IF(OR($C122&gt;BF$7,$C122+$E122-1&lt;BF$7),0,($D122-SUM($F122:BE122)-SUM($F61:BE61))/($E122+$C122-BF$7))</f>
        <v>0</v>
      </c>
      <c r="BG122" s="289">
        <f>IF(OR($C122&gt;BG$7,$C122+$E122-1&lt;BG$7),0,($D122-SUM($F122:BF122)-SUM($F61:BF61))/($E122+$C122-BG$7))</f>
        <v>0</v>
      </c>
      <c r="BH122" s="289">
        <f>IF(OR($C122&gt;BH$7,$C122+$E122-1&lt;BH$7),0,($D122-SUM($F122:BG122)-SUM($F61:BG61))/($E122+$C122-BH$7))</f>
        <v>0</v>
      </c>
      <c r="BI122" s="289">
        <f>IF(OR($C122&gt;BI$7,$C122+$E122-1&lt;BI$7),0,($D122-SUM($F122:BH122)-SUM($F61:BH61))/($E122+$C122-BI$7))</f>
        <v>0</v>
      </c>
      <c r="BJ122" s="289">
        <f>IF(OR($C122&gt;BJ$7,$C122+$E122-1&lt;BJ$7),0,($D122-SUM($F122:BI122)-SUM($F61:BI61))/($E122+$C122-BJ$7))</f>
        <v>0</v>
      </c>
      <c r="BK122" s="289">
        <f>IF(OR($C122&gt;BK$7,$C122+$E122-1&lt;BK$7),0,($D122-SUM($F122:BJ122)-SUM($F61:BJ61))/($E122+$C122-BK$7))</f>
        <v>0</v>
      </c>
      <c r="BL122" s="289">
        <f>IF(OR($C122&gt;BL$7,$C122+$E122-1&lt;BL$7),0,($D122-SUM($F122:BK122)-SUM($F61:BK61))/($E122+$C122-BL$7))</f>
        <v>0</v>
      </c>
      <c r="BM122" s="289">
        <f>IF(OR($C122&gt;BM$7,$C122+$E122-1&lt;BM$7),0,($D122-SUM($F122:BL122)-SUM($F61:BL61))/($E122+$C122-BM$7))</f>
        <v>0</v>
      </c>
      <c r="BN122" s="289">
        <f>IF(OR($C122&gt;BN$7,$C122+$E122-1&lt;BN$7),0,($D122-SUM($F122:BM122)-SUM($F61:BM61))/($E122+$C122-BN$7))</f>
        <v>0</v>
      </c>
      <c r="BO122" s="289"/>
      <c r="BP122" s="289"/>
      <c r="BQ122" s="289"/>
      <c r="BR122" s="289"/>
      <c r="BS122" s="289"/>
      <c r="BT122" s="289"/>
      <c r="BU122" s="289"/>
      <c r="BV122" s="289"/>
      <c r="BW122" s="289"/>
      <c r="BX122" s="289"/>
      <c r="BY122" s="289"/>
      <c r="BZ122" s="289"/>
      <c r="CA122" s="198"/>
      <c r="CB122" s="198"/>
      <c r="CC122" s="198"/>
      <c r="CD122" s="198"/>
      <c r="CE122" s="198"/>
      <c r="CF122" s="198"/>
      <c r="CG122" s="198"/>
      <c r="CH122" s="198"/>
      <c r="CI122" s="198"/>
      <c r="CJ122" s="198"/>
      <c r="CK122" s="198"/>
      <c r="CL122" s="198"/>
    </row>
    <row r="123" spans="1:90" hidden="1" outlineLevel="1" x14ac:dyDescent="0.15">
      <c r="A123" s="89"/>
      <c r="B123" s="23"/>
      <c r="C123" s="26">
        <v>26</v>
      </c>
      <c r="D123" s="303">
        <f ca="1"/>
        <v>1.1649075946735239E-3</v>
      </c>
      <c r="E123" s="26">
        <f>SAP_Leadsheet!$E$49</f>
        <v>3</v>
      </c>
      <c r="G123" s="289">
        <f>IF(OR($C123&gt;G$7,$C123+$E123-1&lt;G$7),0,($D123-SUM($F123:F123)-SUM($F62:F62))/($E123+$C123-G$7))</f>
        <v>0</v>
      </c>
      <c r="H123" s="289">
        <f>IF(OR($C123&gt;H$7,$C123+$E123-1&lt;H$7),0,($D123-SUM($F123:G123)-SUM($F62:G62))/($E123+$C123-H$7))</f>
        <v>0</v>
      </c>
      <c r="I123" s="289">
        <f>IF(OR($C123&gt;I$7,$C123+$E123-1&lt;I$7),0,($D123-SUM($F123:H123)-SUM($F62:H62))/($E123+$C123-I$7))</f>
        <v>0</v>
      </c>
      <c r="J123" s="289">
        <f>IF(OR($C123&gt;J$7,$C123+$E123-1&lt;J$7),0,($D123-SUM($F123:I123)-SUM($F62:I62))/($E123+$C123-J$7))</f>
        <v>0</v>
      </c>
      <c r="K123" s="289">
        <f>IF(OR($C123&gt;K$7,$C123+$E123-1&lt;K$7),0,($D123-SUM($F123:J123)-SUM($F62:J62))/($E123+$C123-K$7))</f>
        <v>0</v>
      </c>
      <c r="L123" s="289">
        <f>IF(OR($C123&gt;L$7,$C123+$E123-1&lt;L$7),0,($D123-SUM($F123:K123)-SUM($F62:K62))/($E123+$C123-L$7))</f>
        <v>0</v>
      </c>
      <c r="M123" s="289">
        <f>IF(OR($C123&gt;M$7,$C123+$E123-1&lt;M$7),0,($D123-SUM($F123:L123)-SUM($F62:L62))/($E123+$C123-M$7))</f>
        <v>0</v>
      </c>
      <c r="N123" s="289">
        <f>IF(OR($C123&gt;N$7,$C123+$E123-1&lt;N$7),0,($D123-SUM($F123:M123)-SUM($F62:M62))/($E123+$C123-N$7))</f>
        <v>0</v>
      </c>
      <c r="O123" s="289">
        <f>IF(OR($C123&gt;O$7,$C123+$E123-1&lt;O$7),0,($D123-SUM($F123:N123)-SUM($F62:N62))/($E123+$C123-O$7))</f>
        <v>0</v>
      </c>
      <c r="P123" s="289">
        <f>IF(OR($C123&gt;P$7,$C123+$E123-1&lt;P$7),0,($D123-SUM($F123:O123)-SUM($F62:O62))/($E123+$C123-P$7))</f>
        <v>0</v>
      </c>
      <c r="Q123" s="289">
        <f>IF(OR($C123&gt;Q$7,$C123+$E123-1&lt;Q$7),0,($D123-SUM($F123:P123)-SUM($F62:P62))/($E123+$C123-Q$7))</f>
        <v>0</v>
      </c>
      <c r="R123" s="289">
        <f>IF(OR($C123&gt;R$7,$C123+$E123-1&lt;R$7),0,($D123-SUM($F123:Q123)-SUM($F62:Q62))/($E123+$C123-R$7))</f>
        <v>0</v>
      </c>
      <c r="S123" s="289">
        <f>IF(OR($C123&gt;S$7,$C123+$E123-1&lt;S$7),0,($D123-SUM($F123:R123)-SUM($F62:R62))/($E123+$C123-S$7))</f>
        <v>0</v>
      </c>
      <c r="T123" s="289">
        <f>IF(OR($C123&gt;T$7,$C123+$E123-1&lt;T$7),0,($D123-SUM($F123:S123)-SUM($F62:S62))/($E123+$C123-T$7))</f>
        <v>0</v>
      </c>
      <c r="U123" s="289">
        <f>IF(OR($C123&gt;U$7,$C123+$E123-1&lt;U$7),0,($D123-SUM($F123:T123)-SUM($F62:T62))/($E123+$C123-U$7))</f>
        <v>0</v>
      </c>
      <c r="V123" s="289">
        <f>IF(OR($C123&gt;V$7,$C123+$E123-1&lt;V$7),0,($D123-SUM($F123:U123)-SUM($F62:U62))/($E123+$C123-V$7))</f>
        <v>0</v>
      </c>
      <c r="W123" s="289">
        <f>IF(OR($C123&gt;W$7,$C123+$E123-1&lt;W$7),0,($D123-SUM($F123:V123)-SUM($F62:V62))/($E123+$C123-W$7))</f>
        <v>0</v>
      </c>
      <c r="X123" s="289">
        <f>IF(OR($C123&gt;X$7,$C123+$E123-1&lt;X$7),0,($D123-SUM($F123:W123)-SUM($F62:W62))/($E123+$C123-X$7))</f>
        <v>0</v>
      </c>
      <c r="Y123" s="289">
        <f>IF(OR($C123&gt;Y$7,$C123+$E123-1&lt;Y$7),0,($D123-SUM($F123:X123)-SUM($F62:X62))/($E123+$C123-Y$7))</f>
        <v>0</v>
      </c>
      <c r="Z123" s="289">
        <f>IF(OR($C123&gt;Z$7,$C123+$E123-1&lt;Z$7),0,($D123-SUM($F123:Y123)-SUM($F62:Y62))/($E123+$C123-Z$7))</f>
        <v>0</v>
      </c>
      <c r="AA123" s="289">
        <f>IF(OR($C123&gt;AA$7,$C123+$E123-1&lt;AA$7),0,($D123-SUM($F123:Z123)-SUM($F62:Z62))/($E123+$C123-AA$7))</f>
        <v>0</v>
      </c>
      <c r="AB123" s="289">
        <f>IF(OR($C123&gt;AB$7,$C123+$E123-1&lt;AB$7),0,($D123-SUM($F123:AA123)-SUM($F62:AA62))/($E123+$C123-AB$7))</f>
        <v>0</v>
      </c>
      <c r="AC123" s="289">
        <f>IF(OR($C123&gt;AC$7,$C123+$E123-1&lt;AC$7),0,($D123-SUM($F123:AB123)-SUM($F62:AB62))/($E123+$C123-AC$7))</f>
        <v>0</v>
      </c>
      <c r="AD123" s="289">
        <f>IF(OR($C123&gt;AD$7,$C123+$E123-1&lt;AD$7),0,($D123-SUM($F123:AC123)-SUM($F62:AC62))/($E123+$C123-AD$7))</f>
        <v>0</v>
      </c>
      <c r="AE123" s="289">
        <f>IF(OR($C123&gt;AE$7,$C123+$E123-1&lt;AE$7),0,($D123-SUM($F123:AD123)-SUM($F62:AD62))/($E123+$C123-AE$7))</f>
        <v>0</v>
      </c>
      <c r="AF123" s="289">
        <f ca="1">IF(OR($C123&gt;AF$7,$C123+$E123-1&lt;AF$7),0,($D123-SUM($F123:AE123)-SUM($F62:AE62))/($E123+$C123-AF$7))</f>
        <v>3.8830253155784129E-4</v>
      </c>
      <c r="AG123" s="289">
        <f ca="1">IF(OR($C123&gt;AG$7,$C123+$E123-1&lt;AG$7),0,($D123-SUM($F123:AF123)-SUM($F62:AF62))/($E123+$C123-AG$7))</f>
        <v>3.8830253155784135E-4</v>
      </c>
      <c r="AH123" s="289">
        <f ca="1">IF(OR($C123&gt;AH$7,$C123+$E123-1&lt;AH$7),0,($D123-SUM($F123:AG123)-SUM($F62:AG62))/($E123+$C123-AH$7))</f>
        <v>3.8830253155784124E-4</v>
      </c>
      <c r="AI123" s="289">
        <f>IF(OR($C123&gt;AI$7,$C123+$E123-1&lt;AI$7),0,($D123-SUM($F123:AH123)-SUM($F62:AH62))/($E123+$C123-AI$7))</f>
        <v>0</v>
      </c>
      <c r="AJ123" s="289">
        <f>IF(OR($C123&gt;AJ$7,$C123+$E123-1&lt;AJ$7),0,($D123-SUM($F123:AI123)-SUM($F62:AI62))/($E123+$C123-AJ$7))</f>
        <v>0</v>
      </c>
      <c r="AK123" s="289">
        <f>IF(OR($C123&gt;AK$7,$C123+$E123-1&lt;AK$7),0,($D123-SUM($F123:AJ123)-SUM($F62:AJ62))/($E123+$C123-AK$7))</f>
        <v>0</v>
      </c>
      <c r="AL123" s="289">
        <f>IF(OR($C123&gt;AL$7,$C123+$E123-1&lt;AL$7),0,($D123-SUM($F123:AK123)-SUM($F62:AK62))/($E123+$C123-AL$7))</f>
        <v>0</v>
      </c>
      <c r="AM123" s="289">
        <f>IF(OR($C123&gt;AM$7,$C123+$E123-1&lt;AM$7),0,($D123-SUM($F123:AL123)-SUM($F62:AL62))/($E123+$C123-AM$7))</f>
        <v>0</v>
      </c>
      <c r="AN123" s="289">
        <f>IF(OR($C123&gt;AN$7,$C123+$E123-1&lt;AN$7),0,($D123-SUM($F123:AM123)-SUM($F62:AM62))/($E123+$C123-AN$7))</f>
        <v>0</v>
      </c>
      <c r="AO123" s="289">
        <f>IF(OR($C123&gt;AO$7,$C123+$E123-1&lt;AO$7),0,($D123-SUM($F123:AN123)-SUM($F62:AN62))/($E123+$C123-AO$7))</f>
        <v>0</v>
      </c>
      <c r="AP123" s="289">
        <f>IF(OR($C123&gt;AP$7,$C123+$E123-1&lt;AP$7),0,($D123-SUM($F123:AO123)-SUM($F62:AO62))/($E123+$C123-AP$7))</f>
        <v>0</v>
      </c>
      <c r="AQ123" s="289">
        <f>IF(OR($C123&gt;AQ$7,$C123+$E123-1&lt;AQ$7),0,($D123-SUM($F123:AP123)-SUM($F62:AP62))/($E123+$C123-AQ$7))</f>
        <v>0</v>
      </c>
      <c r="AR123" s="289">
        <f>IF(OR($C123&gt;AR$7,$C123+$E123-1&lt;AR$7),0,($D123-SUM($F123:AQ123)-SUM($F62:AQ62))/($E123+$C123-AR$7))</f>
        <v>0</v>
      </c>
      <c r="AS123" s="289">
        <f>IF(OR($C123&gt;AS$7,$C123+$E123-1&lt;AS$7),0,($D123-SUM($F123:AR123)-SUM($F62:AR62))/($E123+$C123-AS$7))</f>
        <v>0</v>
      </c>
      <c r="AT123" s="289">
        <f>IF(OR($C123&gt;AT$7,$C123+$E123-1&lt;AT$7),0,($D123-SUM($F123:AS123)-SUM($F62:AS62))/($E123+$C123-AT$7))</f>
        <v>0</v>
      </c>
      <c r="AU123" s="289">
        <f>IF(OR($C123&gt;AU$7,$C123+$E123-1&lt;AU$7),0,($D123-SUM($F123:AT123)-SUM($F62:AT62))/($E123+$C123-AU$7))</f>
        <v>0</v>
      </c>
      <c r="AV123" s="289">
        <f>IF(OR($C123&gt;AV$7,$C123+$E123-1&lt;AV$7),0,($D123-SUM($F123:AU123)-SUM($F62:AU62))/($E123+$C123-AV$7))</f>
        <v>0</v>
      </c>
      <c r="AW123" s="289">
        <f>IF(OR($C123&gt;AW$7,$C123+$E123-1&lt;AW$7),0,($D123-SUM($F123:AV123)-SUM($F62:AV62))/($E123+$C123-AW$7))</f>
        <v>0</v>
      </c>
      <c r="AX123" s="289">
        <f>IF(OR($C123&gt;AX$7,$C123+$E123-1&lt;AX$7),0,($D123-SUM($F123:AW123)-SUM($F62:AW62))/($E123+$C123-AX$7))</f>
        <v>0</v>
      </c>
      <c r="AY123" s="289">
        <f>IF(OR($C123&gt;AY$7,$C123+$E123-1&lt;AY$7),0,($D123-SUM($F123:AX123)-SUM($F62:AX62))/($E123+$C123-AY$7))</f>
        <v>0</v>
      </c>
      <c r="AZ123" s="289">
        <f>IF(OR($C123&gt;AZ$7,$C123+$E123-1&lt;AZ$7),0,($D123-SUM($F123:AY123)-SUM($F62:AY62))/($E123+$C123-AZ$7))</f>
        <v>0</v>
      </c>
      <c r="BA123" s="289">
        <f>IF(OR($C123&gt;BA$7,$C123+$E123-1&lt;BA$7),0,($D123-SUM($F123:AZ123)-SUM($F62:AZ62))/($E123+$C123-BA$7))</f>
        <v>0</v>
      </c>
      <c r="BB123" s="289">
        <f>IF(OR($C123&gt;BB$7,$C123+$E123-1&lt;BB$7),0,($D123-SUM($F123:BA123)-SUM($F62:BA62))/($E123+$C123-BB$7))</f>
        <v>0</v>
      </c>
      <c r="BC123" s="289">
        <f>IF(OR($C123&gt;BC$7,$C123+$E123-1&lt;BC$7),0,($D123-SUM($F123:BB123)-SUM($F62:BB62))/($E123+$C123-BC$7))</f>
        <v>0</v>
      </c>
      <c r="BD123" s="289">
        <f>IF(OR($C123&gt;BD$7,$C123+$E123-1&lt;BD$7),0,($D123-SUM($F123:BC123)-SUM($F62:BC62))/($E123+$C123-BD$7))</f>
        <v>0</v>
      </c>
      <c r="BE123" s="289">
        <f>IF(OR($C123&gt;BE$7,$C123+$E123-1&lt;BE$7),0,($D123-SUM($F123:BD123)-SUM($F62:BD62))/($E123+$C123-BE$7))</f>
        <v>0</v>
      </c>
      <c r="BF123" s="289">
        <f>IF(OR($C123&gt;BF$7,$C123+$E123-1&lt;BF$7),0,($D123-SUM($F123:BE123)-SUM($F62:BE62))/($E123+$C123-BF$7))</f>
        <v>0</v>
      </c>
      <c r="BG123" s="289">
        <f>IF(OR($C123&gt;BG$7,$C123+$E123-1&lt;BG$7),0,($D123-SUM($F123:BF123)-SUM($F62:BF62))/($E123+$C123-BG$7))</f>
        <v>0</v>
      </c>
      <c r="BH123" s="289">
        <f>IF(OR($C123&gt;BH$7,$C123+$E123-1&lt;BH$7),0,($D123-SUM($F123:BG123)-SUM($F62:BG62))/($E123+$C123-BH$7))</f>
        <v>0</v>
      </c>
      <c r="BI123" s="289">
        <f>IF(OR($C123&gt;BI$7,$C123+$E123-1&lt;BI$7),0,($D123-SUM($F123:BH123)-SUM($F62:BH62))/($E123+$C123-BI$7))</f>
        <v>0</v>
      </c>
      <c r="BJ123" s="289">
        <f>IF(OR($C123&gt;BJ$7,$C123+$E123-1&lt;BJ$7),0,($D123-SUM($F123:BI123)-SUM($F62:BI62))/($E123+$C123-BJ$7))</f>
        <v>0</v>
      </c>
      <c r="BK123" s="289">
        <f>IF(OR($C123&gt;BK$7,$C123+$E123-1&lt;BK$7),0,($D123-SUM($F123:BJ123)-SUM($F62:BJ62))/($E123+$C123-BK$7))</f>
        <v>0</v>
      </c>
      <c r="BL123" s="289">
        <f>IF(OR($C123&gt;BL$7,$C123+$E123-1&lt;BL$7),0,($D123-SUM($F123:BK123)-SUM($F62:BK62))/($E123+$C123-BL$7))</f>
        <v>0</v>
      </c>
      <c r="BM123" s="289">
        <f>IF(OR($C123&gt;BM$7,$C123+$E123-1&lt;BM$7),0,($D123-SUM($F123:BL123)-SUM($F62:BL62))/($E123+$C123-BM$7))</f>
        <v>0</v>
      </c>
      <c r="BN123" s="289">
        <f>IF(OR($C123&gt;BN$7,$C123+$E123-1&lt;BN$7),0,($D123-SUM($F123:BM123)-SUM($F62:BM62))/($E123+$C123-BN$7))</f>
        <v>0</v>
      </c>
      <c r="BO123" s="289"/>
      <c r="BP123" s="289"/>
      <c r="BQ123" s="289"/>
      <c r="BR123" s="289"/>
      <c r="BS123" s="289"/>
      <c r="BT123" s="289"/>
      <c r="BU123" s="289"/>
      <c r="BV123" s="289"/>
      <c r="BW123" s="289"/>
      <c r="BX123" s="289"/>
      <c r="BY123" s="289"/>
      <c r="BZ123" s="289"/>
      <c r="CA123" s="198"/>
      <c r="CB123" s="198"/>
      <c r="CC123" s="198"/>
      <c r="CD123" s="198"/>
      <c r="CE123" s="198"/>
      <c r="CF123" s="198"/>
      <c r="CG123" s="198"/>
      <c r="CH123" s="198"/>
      <c r="CI123" s="198"/>
      <c r="CJ123" s="198"/>
      <c r="CK123" s="198"/>
      <c r="CL123" s="198"/>
    </row>
    <row r="124" spans="1:90" hidden="1" outlineLevel="1" x14ac:dyDescent="0.15">
      <c r="A124" s="89"/>
      <c r="B124" s="23"/>
      <c r="C124" s="26">
        <v>27</v>
      </c>
      <c r="D124" s="303">
        <f ca="1"/>
        <v>1.1499090430706043E-3</v>
      </c>
      <c r="E124" s="26">
        <f>SAP_Leadsheet!$E$49</f>
        <v>3</v>
      </c>
      <c r="G124" s="289">
        <f>IF(OR($C124&gt;G$7,$C124+$E124-1&lt;G$7),0,($D124-SUM($F124:F124)-SUM($F63:F63))/($E124+$C124-G$7))</f>
        <v>0</v>
      </c>
      <c r="H124" s="289">
        <f>IF(OR($C124&gt;H$7,$C124+$E124-1&lt;H$7),0,($D124-SUM($F124:G124)-SUM($F63:G63))/($E124+$C124-H$7))</f>
        <v>0</v>
      </c>
      <c r="I124" s="289">
        <f>IF(OR($C124&gt;I$7,$C124+$E124-1&lt;I$7),0,($D124-SUM($F124:H124)-SUM($F63:H63))/($E124+$C124-I$7))</f>
        <v>0</v>
      </c>
      <c r="J124" s="289">
        <f>IF(OR($C124&gt;J$7,$C124+$E124-1&lt;J$7),0,($D124-SUM($F124:I124)-SUM($F63:I63))/($E124+$C124-J$7))</f>
        <v>0</v>
      </c>
      <c r="K124" s="289">
        <f>IF(OR($C124&gt;K$7,$C124+$E124-1&lt;K$7),0,($D124-SUM($F124:J124)-SUM($F63:J63))/($E124+$C124-K$7))</f>
        <v>0</v>
      </c>
      <c r="L124" s="289">
        <f>IF(OR($C124&gt;L$7,$C124+$E124-1&lt;L$7),0,($D124-SUM($F124:K124)-SUM($F63:K63))/($E124+$C124-L$7))</f>
        <v>0</v>
      </c>
      <c r="M124" s="289">
        <f>IF(OR($C124&gt;M$7,$C124+$E124-1&lt;M$7),0,($D124-SUM($F124:L124)-SUM($F63:L63))/($E124+$C124-M$7))</f>
        <v>0</v>
      </c>
      <c r="N124" s="289">
        <f>IF(OR($C124&gt;N$7,$C124+$E124-1&lt;N$7),0,($D124-SUM($F124:M124)-SUM($F63:M63))/($E124+$C124-N$7))</f>
        <v>0</v>
      </c>
      <c r="O124" s="289">
        <f>IF(OR($C124&gt;O$7,$C124+$E124-1&lt;O$7),0,($D124-SUM($F124:N124)-SUM($F63:N63))/($E124+$C124-O$7))</f>
        <v>0</v>
      </c>
      <c r="P124" s="289">
        <f>IF(OR($C124&gt;P$7,$C124+$E124-1&lt;P$7),0,($D124-SUM($F124:O124)-SUM($F63:O63))/($E124+$C124-P$7))</f>
        <v>0</v>
      </c>
      <c r="Q124" s="289">
        <f>IF(OR($C124&gt;Q$7,$C124+$E124-1&lt;Q$7),0,($D124-SUM($F124:P124)-SUM($F63:P63))/($E124+$C124-Q$7))</f>
        <v>0</v>
      </c>
      <c r="R124" s="289">
        <f>IF(OR($C124&gt;R$7,$C124+$E124-1&lt;R$7),0,($D124-SUM($F124:Q124)-SUM($F63:Q63))/($E124+$C124-R$7))</f>
        <v>0</v>
      </c>
      <c r="S124" s="289">
        <f>IF(OR($C124&gt;S$7,$C124+$E124-1&lt;S$7),0,($D124-SUM($F124:R124)-SUM($F63:R63))/($E124+$C124-S$7))</f>
        <v>0</v>
      </c>
      <c r="T124" s="289">
        <f>IF(OR($C124&gt;T$7,$C124+$E124-1&lt;T$7),0,($D124-SUM($F124:S124)-SUM($F63:S63))/($E124+$C124-T$7))</f>
        <v>0</v>
      </c>
      <c r="U124" s="289">
        <f>IF(OR($C124&gt;U$7,$C124+$E124-1&lt;U$7),0,($D124-SUM($F124:T124)-SUM($F63:T63))/($E124+$C124-U$7))</f>
        <v>0</v>
      </c>
      <c r="V124" s="289">
        <f>IF(OR($C124&gt;V$7,$C124+$E124-1&lt;V$7),0,($D124-SUM($F124:U124)-SUM($F63:U63))/($E124+$C124-V$7))</f>
        <v>0</v>
      </c>
      <c r="W124" s="289">
        <f>IF(OR($C124&gt;W$7,$C124+$E124-1&lt;W$7),0,($D124-SUM($F124:V124)-SUM($F63:V63))/($E124+$C124-W$7))</f>
        <v>0</v>
      </c>
      <c r="X124" s="289">
        <f>IF(OR($C124&gt;X$7,$C124+$E124-1&lt;X$7),0,($D124-SUM($F124:W124)-SUM($F63:W63))/($E124+$C124-X$7))</f>
        <v>0</v>
      </c>
      <c r="Y124" s="289">
        <f>IF(OR($C124&gt;Y$7,$C124+$E124-1&lt;Y$7),0,($D124-SUM($F124:X124)-SUM($F63:X63))/($E124+$C124-Y$7))</f>
        <v>0</v>
      </c>
      <c r="Z124" s="289">
        <f>IF(OR($C124&gt;Z$7,$C124+$E124-1&lt;Z$7),0,($D124-SUM($F124:Y124)-SUM($F63:Y63))/($E124+$C124-Z$7))</f>
        <v>0</v>
      </c>
      <c r="AA124" s="289">
        <f>IF(OR($C124&gt;AA$7,$C124+$E124-1&lt;AA$7),0,($D124-SUM($F124:Z124)-SUM($F63:Z63))/($E124+$C124-AA$7))</f>
        <v>0</v>
      </c>
      <c r="AB124" s="289">
        <f>IF(OR($C124&gt;AB$7,$C124+$E124-1&lt;AB$7),0,($D124-SUM($F124:AA124)-SUM($F63:AA63))/($E124+$C124-AB$7))</f>
        <v>0</v>
      </c>
      <c r="AC124" s="289">
        <f>IF(OR($C124&gt;AC$7,$C124+$E124-1&lt;AC$7),0,($D124-SUM($F124:AB124)-SUM($F63:AB63))/($E124+$C124-AC$7))</f>
        <v>0</v>
      </c>
      <c r="AD124" s="289">
        <f>IF(OR($C124&gt;AD$7,$C124+$E124-1&lt;AD$7),0,($D124-SUM($F124:AC124)-SUM($F63:AC63))/($E124+$C124-AD$7))</f>
        <v>0</v>
      </c>
      <c r="AE124" s="289">
        <f>IF(OR($C124&gt;AE$7,$C124+$E124-1&lt;AE$7),0,($D124-SUM($F124:AD124)-SUM($F63:AD63))/($E124+$C124-AE$7))</f>
        <v>0</v>
      </c>
      <c r="AF124" s="289">
        <f>IF(OR($C124&gt;AF$7,$C124+$E124-1&lt;AF$7),0,($D124-SUM($F124:AE124)-SUM($F63:AE63))/($E124+$C124-AF$7))</f>
        <v>0</v>
      </c>
      <c r="AG124" s="289">
        <f ca="1">IF(OR($C124&gt;AG$7,$C124+$E124-1&lt;AG$7),0,($D124-SUM($F124:AF124)-SUM($F63:AF63))/($E124+$C124-AG$7))</f>
        <v>3.8330301435686811E-4</v>
      </c>
      <c r="AH124" s="289">
        <f ca="1">IF(OR($C124&gt;AH$7,$C124+$E124-1&lt;AH$7),0,($D124-SUM($F124:AG124)-SUM($F63:AG63))/($E124+$C124-AH$7))</f>
        <v>3.8330301435686811E-4</v>
      </c>
      <c r="AI124" s="289">
        <f ca="1">IF(OR($C124&gt;AI$7,$C124+$E124-1&lt;AI$7),0,($D124-SUM($F124:AH124)-SUM($F63:AH63))/($E124+$C124-AI$7))</f>
        <v>3.8330301435686811E-4</v>
      </c>
      <c r="AJ124" s="289">
        <f>IF(OR($C124&gt;AJ$7,$C124+$E124-1&lt;AJ$7),0,($D124-SUM($F124:AI124)-SUM($F63:AI63))/($E124+$C124-AJ$7))</f>
        <v>0</v>
      </c>
      <c r="AK124" s="289">
        <f>IF(OR($C124&gt;AK$7,$C124+$E124-1&lt;AK$7),0,($D124-SUM($F124:AJ124)-SUM($F63:AJ63))/($E124+$C124-AK$7))</f>
        <v>0</v>
      </c>
      <c r="AL124" s="289">
        <f>IF(OR($C124&gt;AL$7,$C124+$E124-1&lt;AL$7),0,($D124-SUM($F124:AK124)-SUM($F63:AK63))/($E124+$C124-AL$7))</f>
        <v>0</v>
      </c>
      <c r="AM124" s="289">
        <f>IF(OR($C124&gt;AM$7,$C124+$E124-1&lt;AM$7),0,($D124-SUM($F124:AL124)-SUM($F63:AL63))/($E124+$C124-AM$7))</f>
        <v>0</v>
      </c>
      <c r="AN124" s="289">
        <f>IF(OR($C124&gt;AN$7,$C124+$E124-1&lt;AN$7),0,($D124-SUM($F124:AM124)-SUM($F63:AM63))/($E124+$C124-AN$7))</f>
        <v>0</v>
      </c>
      <c r="AO124" s="289">
        <f>IF(OR($C124&gt;AO$7,$C124+$E124-1&lt;AO$7),0,($D124-SUM($F124:AN124)-SUM($F63:AN63))/($E124+$C124-AO$7))</f>
        <v>0</v>
      </c>
      <c r="AP124" s="289">
        <f>IF(OR($C124&gt;AP$7,$C124+$E124-1&lt;AP$7),0,($D124-SUM($F124:AO124)-SUM($F63:AO63))/($E124+$C124-AP$7))</f>
        <v>0</v>
      </c>
      <c r="AQ124" s="289">
        <f>IF(OR($C124&gt;AQ$7,$C124+$E124-1&lt;AQ$7),0,($D124-SUM($F124:AP124)-SUM($F63:AP63))/($E124+$C124-AQ$7))</f>
        <v>0</v>
      </c>
      <c r="AR124" s="289">
        <f>IF(OR($C124&gt;AR$7,$C124+$E124-1&lt;AR$7),0,($D124-SUM($F124:AQ124)-SUM($F63:AQ63))/($E124+$C124-AR$7))</f>
        <v>0</v>
      </c>
      <c r="AS124" s="289">
        <f>IF(OR($C124&gt;AS$7,$C124+$E124-1&lt;AS$7),0,($D124-SUM($F124:AR124)-SUM($F63:AR63))/($E124+$C124-AS$7))</f>
        <v>0</v>
      </c>
      <c r="AT124" s="289">
        <f>IF(OR($C124&gt;AT$7,$C124+$E124-1&lt;AT$7),0,($D124-SUM($F124:AS124)-SUM($F63:AS63))/($E124+$C124-AT$7))</f>
        <v>0</v>
      </c>
      <c r="AU124" s="289">
        <f>IF(OR($C124&gt;AU$7,$C124+$E124-1&lt;AU$7),0,($D124-SUM($F124:AT124)-SUM($F63:AT63))/($E124+$C124-AU$7))</f>
        <v>0</v>
      </c>
      <c r="AV124" s="289">
        <f>IF(OR($C124&gt;AV$7,$C124+$E124-1&lt;AV$7),0,($D124-SUM($F124:AU124)-SUM($F63:AU63))/($E124+$C124-AV$7))</f>
        <v>0</v>
      </c>
      <c r="AW124" s="289">
        <f>IF(OR($C124&gt;AW$7,$C124+$E124-1&lt;AW$7),0,($D124-SUM($F124:AV124)-SUM($F63:AV63))/($E124+$C124-AW$7))</f>
        <v>0</v>
      </c>
      <c r="AX124" s="289">
        <f>IF(OR($C124&gt;AX$7,$C124+$E124-1&lt;AX$7),0,($D124-SUM($F124:AW124)-SUM($F63:AW63))/($E124+$C124-AX$7))</f>
        <v>0</v>
      </c>
      <c r="AY124" s="289">
        <f>IF(OR($C124&gt;AY$7,$C124+$E124-1&lt;AY$7),0,($D124-SUM($F124:AX124)-SUM($F63:AX63))/($E124+$C124-AY$7))</f>
        <v>0</v>
      </c>
      <c r="AZ124" s="289">
        <f>IF(OR($C124&gt;AZ$7,$C124+$E124-1&lt;AZ$7),0,($D124-SUM($F124:AY124)-SUM($F63:AY63))/($E124+$C124-AZ$7))</f>
        <v>0</v>
      </c>
      <c r="BA124" s="289">
        <f>IF(OR($C124&gt;BA$7,$C124+$E124-1&lt;BA$7),0,($D124-SUM($F124:AZ124)-SUM($F63:AZ63))/($E124+$C124-BA$7))</f>
        <v>0</v>
      </c>
      <c r="BB124" s="289">
        <f>IF(OR($C124&gt;BB$7,$C124+$E124-1&lt;BB$7),0,($D124-SUM($F124:BA124)-SUM($F63:BA63))/($E124+$C124-BB$7))</f>
        <v>0</v>
      </c>
      <c r="BC124" s="289">
        <f>IF(OR($C124&gt;BC$7,$C124+$E124-1&lt;BC$7),0,($D124-SUM($F124:BB124)-SUM($F63:BB63))/($E124+$C124-BC$7))</f>
        <v>0</v>
      </c>
      <c r="BD124" s="289">
        <f>IF(OR($C124&gt;BD$7,$C124+$E124-1&lt;BD$7),0,($D124-SUM($F124:BC124)-SUM($F63:BC63))/($E124+$C124-BD$7))</f>
        <v>0</v>
      </c>
      <c r="BE124" s="289">
        <f>IF(OR($C124&gt;BE$7,$C124+$E124-1&lt;BE$7),0,($D124-SUM($F124:BD124)-SUM($F63:BD63))/($E124+$C124-BE$7))</f>
        <v>0</v>
      </c>
      <c r="BF124" s="289">
        <f>IF(OR($C124&gt;BF$7,$C124+$E124-1&lt;BF$7),0,($D124-SUM($F124:BE124)-SUM($F63:BE63))/($E124+$C124-BF$7))</f>
        <v>0</v>
      </c>
      <c r="BG124" s="289">
        <f>IF(OR($C124&gt;BG$7,$C124+$E124-1&lt;BG$7),0,($D124-SUM($F124:BF124)-SUM($F63:BF63))/($E124+$C124-BG$7))</f>
        <v>0</v>
      </c>
      <c r="BH124" s="289">
        <f>IF(OR($C124&gt;BH$7,$C124+$E124-1&lt;BH$7),0,($D124-SUM($F124:BG124)-SUM($F63:BG63))/($E124+$C124-BH$7))</f>
        <v>0</v>
      </c>
      <c r="BI124" s="289">
        <f>IF(OR($C124&gt;BI$7,$C124+$E124-1&lt;BI$7),0,($D124-SUM($F124:BH124)-SUM($F63:BH63))/($E124+$C124-BI$7))</f>
        <v>0</v>
      </c>
      <c r="BJ124" s="289">
        <f>IF(OR($C124&gt;BJ$7,$C124+$E124-1&lt;BJ$7),0,($D124-SUM($F124:BI124)-SUM($F63:BI63))/($E124+$C124-BJ$7))</f>
        <v>0</v>
      </c>
      <c r="BK124" s="289">
        <f>IF(OR($C124&gt;BK$7,$C124+$E124-1&lt;BK$7),0,($D124-SUM($F124:BJ124)-SUM($F63:BJ63))/($E124+$C124-BK$7))</f>
        <v>0</v>
      </c>
      <c r="BL124" s="289">
        <f>IF(OR($C124&gt;BL$7,$C124+$E124-1&lt;BL$7),0,($D124-SUM($F124:BK124)-SUM($F63:BK63))/($E124+$C124-BL$7))</f>
        <v>0</v>
      </c>
      <c r="BM124" s="289">
        <f>IF(OR($C124&gt;BM$7,$C124+$E124-1&lt;BM$7),0,($D124-SUM($F124:BL124)-SUM($F63:BL63))/($E124+$C124-BM$7))</f>
        <v>0</v>
      </c>
      <c r="BN124" s="289">
        <f>IF(OR($C124&gt;BN$7,$C124+$E124-1&lt;BN$7),0,($D124-SUM($F124:BM124)-SUM($F63:BM63))/($E124+$C124-BN$7))</f>
        <v>0</v>
      </c>
      <c r="BO124" s="289"/>
      <c r="BP124" s="289"/>
      <c r="BQ124" s="289"/>
      <c r="BR124" s="289"/>
      <c r="BS124" s="289"/>
      <c r="BT124" s="289"/>
      <c r="BU124" s="289"/>
      <c r="BV124" s="289"/>
      <c r="BW124" s="289"/>
      <c r="BX124" s="289"/>
      <c r="BY124" s="289"/>
      <c r="BZ124" s="289"/>
      <c r="CA124" s="198"/>
      <c r="CB124" s="198"/>
      <c r="CC124" s="198"/>
      <c r="CD124" s="198"/>
      <c r="CE124" s="198"/>
      <c r="CF124" s="198"/>
      <c r="CG124" s="198"/>
      <c r="CH124" s="198"/>
      <c r="CI124" s="198"/>
      <c r="CJ124" s="198"/>
      <c r="CK124" s="198"/>
      <c r="CL124" s="198"/>
    </row>
    <row r="125" spans="1:90" hidden="1" outlineLevel="1" x14ac:dyDescent="0.15">
      <c r="A125" s="89"/>
      <c r="B125" s="23"/>
      <c r="C125" s="26">
        <v>28</v>
      </c>
      <c r="D125" s="303">
        <f ca="1"/>
        <v>1.1349104914676847E-3</v>
      </c>
      <c r="E125" s="26">
        <f>SAP_Leadsheet!$E$49</f>
        <v>3</v>
      </c>
      <c r="G125" s="289">
        <f>IF(OR($C125&gt;G$7,$C125+$E125-1&lt;G$7),0,($D125-SUM($F125:F125)-SUM($F64:F64))/($E125+$C125-G$7))</f>
        <v>0</v>
      </c>
      <c r="H125" s="289">
        <f>IF(OR($C125&gt;H$7,$C125+$E125-1&lt;H$7),0,($D125-SUM($F125:G125)-SUM($F64:G64))/($E125+$C125-H$7))</f>
        <v>0</v>
      </c>
      <c r="I125" s="289">
        <f>IF(OR($C125&gt;I$7,$C125+$E125-1&lt;I$7),0,($D125-SUM($F125:H125)-SUM($F64:H64))/($E125+$C125-I$7))</f>
        <v>0</v>
      </c>
      <c r="J125" s="289">
        <f>IF(OR($C125&gt;J$7,$C125+$E125-1&lt;J$7),0,($D125-SUM($F125:I125)-SUM($F64:I64))/($E125+$C125-J$7))</f>
        <v>0</v>
      </c>
      <c r="K125" s="289">
        <f>IF(OR($C125&gt;K$7,$C125+$E125-1&lt;K$7),0,($D125-SUM($F125:J125)-SUM($F64:J64))/($E125+$C125-K$7))</f>
        <v>0</v>
      </c>
      <c r="L125" s="289">
        <f>IF(OR($C125&gt;L$7,$C125+$E125-1&lt;L$7),0,($D125-SUM($F125:K125)-SUM($F64:K64))/($E125+$C125-L$7))</f>
        <v>0</v>
      </c>
      <c r="M125" s="289">
        <f>IF(OR($C125&gt;M$7,$C125+$E125-1&lt;M$7),0,($D125-SUM($F125:L125)-SUM($F64:L64))/($E125+$C125-M$7))</f>
        <v>0</v>
      </c>
      <c r="N125" s="289">
        <f>IF(OR($C125&gt;N$7,$C125+$E125-1&lt;N$7),0,($D125-SUM($F125:M125)-SUM($F64:M64))/($E125+$C125-N$7))</f>
        <v>0</v>
      </c>
      <c r="O125" s="289">
        <f>IF(OR($C125&gt;O$7,$C125+$E125-1&lt;O$7),0,($D125-SUM($F125:N125)-SUM($F64:N64))/($E125+$C125-O$7))</f>
        <v>0</v>
      </c>
      <c r="P125" s="289">
        <f>IF(OR($C125&gt;P$7,$C125+$E125-1&lt;P$7),0,($D125-SUM($F125:O125)-SUM($F64:O64))/($E125+$C125-P$7))</f>
        <v>0</v>
      </c>
      <c r="Q125" s="289">
        <f>IF(OR($C125&gt;Q$7,$C125+$E125-1&lt;Q$7),0,($D125-SUM($F125:P125)-SUM($F64:P64))/($E125+$C125-Q$7))</f>
        <v>0</v>
      </c>
      <c r="R125" s="289">
        <f>IF(OR($C125&gt;R$7,$C125+$E125-1&lt;R$7),0,($D125-SUM($F125:Q125)-SUM($F64:Q64))/($E125+$C125-R$7))</f>
        <v>0</v>
      </c>
      <c r="S125" s="289">
        <f>IF(OR($C125&gt;S$7,$C125+$E125-1&lt;S$7),0,($D125-SUM($F125:R125)-SUM($F64:R64))/($E125+$C125-S$7))</f>
        <v>0</v>
      </c>
      <c r="T125" s="289">
        <f>IF(OR($C125&gt;T$7,$C125+$E125-1&lt;T$7),0,($D125-SUM($F125:S125)-SUM($F64:S64))/($E125+$C125-T$7))</f>
        <v>0</v>
      </c>
      <c r="U125" s="289">
        <f>IF(OR($C125&gt;U$7,$C125+$E125-1&lt;U$7),0,($D125-SUM($F125:T125)-SUM($F64:T64))/($E125+$C125-U$7))</f>
        <v>0</v>
      </c>
      <c r="V125" s="289">
        <f>IF(OR($C125&gt;V$7,$C125+$E125-1&lt;V$7),0,($D125-SUM($F125:U125)-SUM($F64:U64))/($E125+$C125-V$7))</f>
        <v>0</v>
      </c>
      <c r="W125" s="289">
        <f>IF(OR($C125&gt;W$7,$C125+$E125-1&lt;W$7),0,($D125-SUM($F125:V125)-SUM($F64:V64))/($E125+$C125-W$7))</f>
        <v>0</v>
      </c>
      <c r="X125" s="289">
        <f>IF(OR($C125&gt;X$7,$C125+$E125-1&lt;X$7),0,($D125-SUM($F125:W125)-SUM($F64:W64))/($E125+$C125-X$7))</f>
        <v>0</v>
      </c>
      <c r="Y125" s="289">
        <f>IF(OR($C125&gt;Y$7,$C125+$E125-1&lt;Y$7),0,($D125-SUM($F125:X125)-SUM($F64:X64))/($E125+$C125-Y$7))</f>
        <v>0</v>
      </c>
      <c r="Z125" s="289">
        <f>IF(OR($C125&gt;Z$7,$C125+$E125-1&lt;Z$7),0,($D125-SUM($F125:Y125)-SUM($F64:Y64))/($E125+$C125-Z$7))</f>
        <v>0</v>
      </c>
      <c r="AA125" s="289">
        <f>IF(OR($C125&gt;AA$7,$C125+$E125-1&lt;AA$7),0,($D125-SUM($F125:Z125)-SUM($F64:Z64))/($E125+$C125-AA$7))</f>
        <v>0</v>
      </c>
      <c r="AB125" s="289">
        <f>IF(OR($C125&gt;AB$7,$C125+$E125-1&lt;AB$7),0,($D125-SUM($F125:AA125)-SUM($F64:AA64))/($E125+$C125-AB$7))</f>
        <v>0</v>
      </c>
      <c r="AC125" s="289">
        <f>IF(OR($C125&gt;AC$7,$C125+$E125-1&lt;AC$7),0,($D125-SUM($F125:AB125)-SUM($F64:AB64))/($E125+$C125-AC$7))</f>
        <v>0</v>
      </c>
      <c r="AD125" s="289">
        <f>IF(OR($C125&gt;AD$7,$C125+$E125-1&lt;AD$7),0,($D125-SUM($F125:AC125)-SUM($F64:AC64))/($E125+$C125-AD$7))</f>
        <v>0</v>
      </c>
      <c r="AE125" s="289">
        <f>IF(OR($C125&gt;AE$7,$C125+$E125-1&lt;AE$7),0,($D125-SUM($F125:AD125)-SUM($F64:AD64))/($E125+$C125-AE$7))</f>
        <v>0</v>
      </c>
      <c r="AF125" s="289">
        <f>IF(OR($C125&gt;AF$7,$C125+$E125-1&lt;AF$7),0,($D125-SUM($F125:AE125)-SUM($F64:AE64))/($E125+$C125-AF$7))</f>
        <v>0</v>
      </c>
      <c r="AG125" s="289">
        <f>IF(OR($C125&gt;AG$7,$C125+$E125-1&lt;AG$7),0,($D125-SUM($F125:AF125)-SUM($F64:AF64))/($E125+$C125-AG$7))</f>
        <v>0</v>
      </c>
      <c r="AH125" s="289">
        <f ca="1">IF(OR($C125&gt;AH$7,$C125+$E125-1&lt;AH$7),0,($D125-SUM($F125:AG125)-SUM($F64:AG64))/($E125+$C125-AH$7))</f>
        <v>3.7830349715589493E-4</v>
      </c>
      <c r="AI125" s="289">
        <f ca="1">IF(OR($C125&gt;AI$7,$C125+$E125-1&lt;AI$7),0,($D125-SUM($F125:AH125)-SUM($F64:AH64))/($E125+$C125-AI$7))</f>
        <v>3.7830349715589487E-4</v>
      </c>
      <c r="AJ125" s="289">
        <f ca="1">IF(OR($C125&gt;AJ$7,$C125+$E125-1&lt;AJ$7),0,($D125-SUM($F125:AI125)-SUM($F64:AI64))/($E125+$C125-AJ$7))</f>
        <v>3.7830349715589498E-4</v>
      </c>
      <c r="AK125" s="289">
        <f>IF(OR($C125&gt;AK$7,$C125+$E125-1&lt;AK$7),0,($D125-SUM($F125:AJ125)-SUM($F64:AJ64))/($E125+$C125-AK$7))</f>
        <v>0</v>
      </c>
      <c r="AL125" s="289">
        <f>IF(OR($C125&gt;AL$7,$C125+$E125-1&lt;AL$7),0,($D125-SUM($F125:AK125)-SUM($F64:AK64))/($E125+$C125-AL$7))</f>
        <v>0</v>
      </c>
      <c r="AM125" s="289">
        <f>IF(OR($C125&gt;AM$7,$C125+$E125-1&lt;AM$7),0,($D125-SUM($F125:AL125)-SUM($F64:AL64))/($E125+$C125-AM$7))</f>
        <v>0</v>
      </c>
      <c r="AN125" s="289">
        <f>IF(OR($C125&gt;AN$7,$C125+$E125-1&lt;AN$7),0,($D125-SUM($F125:AM125)-SUM($F64:AM64))/($E125+$C125-AN$7))</f>
        <v>0</v>
      </c>
      <c r="AO125" s="289">
        <f>IF(OR($C125&gt;AO$7,$C125+$E125-1&lt;AO$7),0,($D125-SUM($F125:AN125)-SUM($F64:AN64))/($E125+$C125-AO$7))</f>
        <v>0</v>
      </c>
      <c r="AP125" s="289">
        <f>IF(OR($C125&gt;AP$7,$C125+$E125-1&lt;AP$7),0,($D125-SUM($F125:AO125)-SUM($F64:AO64))/($E125+$C125-AP$7))</f>
        <v>0</v>
      </c>
      <c r="AQ125" s="289">
        <f>IF(OR($C125&gt;AQ$7,$C125+$E125-1&lt;AQ$7),0,($D125-SUM($F125:AP125)-SUM($F64:AP64))/($E125+$C125-AQ$7))</f>
        <v>0</v>
      </c>
      <c r="AR125" s="289">
        <f>IF(OR($C125&gt;AR$7,$C125+$E125-1&lt;AR$7),0,($D125-SUM($F125:AQ125)-SUM($F64:AQ64))/($E125+$C125-AR$7))</f>
        <v>0</v>
      </c>
      <c r="AS125" s="289">
        <f>IF(OR($C125&gt;AS$7,$C125+$E125-1&lt;AS$7),0,($D125-SUM($F125:AR125)-SUM($F64:AR64))/($E125+$C125-AS$7))</f>
        <v>0</v>
      </c>
      <c r="AT125" s="289">
        <f>IF(OR($C125&gt;AT$7,$C125+$E125-1&lt;AT$7),0,($D125-SUM($F125:AS125)-SUM($F64:AS64))/($E125+$C125-AT$7))</f>
        <v>0</v>
      </c>
      <c r="AU125" s="289">
        <f>IF(OR($C125&gt;AU$7,$C125+$E125-1&lt;AU$7),0,($D125-SUM($F125:AT125)-SUM($F64:AT64))/($E125+$C125-AU$7))</f>
        <v>0</v>
      </c>
      <c r="AV125" s="289">
        <f>IF(OR($C125&gt;AV$7,$C125+$E125-1&lt;AV$7),0,($D125-SUM($F125:AU125)-SUM($F64:AU64))/($E125+$C125-AV$7))</f>
        <v>0</v>
      </c>
      <c r="AW125" s="289">
        <f>IF(OR($C125&gt;AW$7,$C125+$E125-1&lt;AW$7),0,($D125-SUM($F125:AV125)-SUM($F64:AV64))/($E125+$C125-AW$7))</f>
        <v>0</v>
      </c>
      <c r="AX125" s="289">
        <f>IF(OR($C125&gt;AX$7,$C125+$E125-1&lt;AX$7),0,($D125-SUM($F125:AW125)-SUM($F64:AW64))/($E125+$C125-AX$7))</f>
        <v>0</v>
      </c>
      <c r="AY125" s="289">
        <f>IF(OR($C125&gt;AY$7,$C125+$E125-1&lt;AY$7),0,($D125-SUM($F125:AX125)-SUM($F64:AX64))/($E125+$C125-AY$7))</f>
        <v>0</v>
      </c>
      <c r="AZ125" s="289">
        <f>IF(OR($C125&gt;AZ$7,$C125+$E125-1&lt;AZ$7),0,($D125-SUM($F125:AY125)-SUM($F64:AY64))/($E125+$C125-AZ$7))</f>
        <v>0</v>
      </c>
      <c r="BA125" s="289">
        <f>IF(OR($C125&gt;BA$7,$C125+$E125-1&lt;BA$7),0,($D125-SUM($F125:AZ125)-SUM($F64:AZ64))/($E125+$C125-BA$7))</f>
        <v>0</v>
      </c>
      <c r="BB125" s="289">
        <f>IF(OR($C125&gt;BB$7,$C125+$E125-1&lt;BB$7),0,($D125-SUM($F125:BA125)-SUM($F64:BA64))/($E125+$C125-BB$7))</f>
        <v>0</v>
      </c>
      <c r="BC125" s="289">
        <f>IF(OR($C125&gt;BC$7,$C125+$E125-1&lt;BC$7),0,($D125-SUM($F125:BB125)-SUM($F64:BB64))/($E125+$C125-BC$7))</f>
        <v>0</v>
      </c>
      <c r="BD125" s="289">
        <f>IF(OR($C125&gt;BD$7,$C125+$E125-1&lt;BD$7),0,($D125-SUM($F125:BC125)-SUM($F64:BC64))/($E125+$C125-BD$7))</f>
        <v>0</v>
      </c>
      <c r="BE125" s="289">
        <f>IF(OR($C125&gt;BE$7,$C125+$E125-1&lt;BE$7),0,($D125-SUM($F125:BD125)-SUM($F64:BD64))/($E125+$C125-BE$7))</f>
        <v>0</v>
      </c>
      <c r="BF125" s="289">
        <f>IF(OR($C125&gt;BF$7,$C125+$E125-1&lt;BF$7),0,($D125-SUM($F125:BE125)-SUM($F64:BE64))/($E125+$C125-BF$7))</f>
        <v>0</v>
      </c>
      <c r="BG125" s="289">
        <f>IF(OR($C125&gt;BG$7,$C125+$E125-1&lt;BG$7),0,($D125-SUM($F125:BF125)-SUM($F64:BF64))/($E125+$C125-BG$7))</f>
        <v>0</v>
      </c>
      <c r="BH125" s="289">
        <f>IF(OR($C125&gt;BH$7,$C125+$E125-1&lt;BH$7),0,($D125-SUM($F125:BG125)-SUM($F64:BG64))/($E125+$C125-BH$7))</f>
        <v>0</v>
      </c>
      <c r="BI125" s="289">
        <f>IF(OR($C125&gt;BI$7,$C125+$E125-1&lt;BI$7),0,($D125-SUM($F125:BH125)-SUM($F64:BH64))/($E125+$C125-BI$7))</f>
        <v>0</v>
      </c>
      <c r="BJ125" s="289">
        <f>IF(OR($C125&gt;BJ$7,$C125+$E125-1&lt;BJ$7),0,($D125-SUM($F125:BI125)-SUM($F64:BI64))/($E125+$C125-BJ$7))</f>
        <v>0</v>
      </c>
      <c r="BK125" s="289">
        <f>IF(OR($C125&gt;BK$7,$C125+$E125-1&lt;BK$7),0,($D125-SUM($F125:BJ125)-SUM($F64:BJ64))/($E125+$C125-BK$7))</f>
        <v>0</v>
      </c>
      <c r="BL125" s="289">
        <f>IF(OR($C125&gt;BL$7,$C125+$E125-1&lt;BL$7),0,($D125-SUM($F125:BK125)-SUM($F64:BK64))/($E125+$C125-BL$7))</f>
        <v>0</v>
      </c>
      <c r="BM125" s="289">
        <f>IF(OR($C125&gt;BM$7,$C125+$E125-1&lt;BM$7),0,($D125-SUM($F125:BL125)-SUM($F64:BL64))/($E125+$C125-BM$7))</f>
        <v>0</v>
      </c>
      <c r="BN125" s="289">
        <f>IF(OR($C125&gt;BN$7,$C125+$E125-1&lt;BN$7),0,($D125-SUM($F125:BM125)-SUM($F64:BM64))/($E125+$C125-BN$7))</f>
        <v>0</v>
      </c>
      <c r="BO125" s="289"/>
      <c r="BP125" s="289"/>
      <c r="BQ125" s="289"/>
      <c r="BR125" s="289"/>
      <c r="BS125" s="289"/>
      <c r="BT125" s="289"/>
      <c r="BU125" s="289"/>
      <c r="BV125" s="289"/>
      <c r="BW125" s="289"/>
      <c r="BX125" s="289"/>
      <c r="BY125" s="289"/>
      <c r="BZ125" s="289"/>
      <c r="CA125" s="198"/>
      <c r="CB125" s="198"/>
      <c r="CC125" s="198"/>
      <c r="CD125" s="198"/>
      <c r="CE125" s="198"/>
      <c r="CF125" s="198"/>
      <c r="CG125" s="198"/>
      <c r="CH125" s="198"/>
      <c r="CI125" s="198"/>
      <c r="CJ125" s="198"/>
      <c r="CK125" s="198"/>
      <c r="CL125" s="198"/>
    </row>
    <row r="126" spans="1:90" hidden="1" outlineLevel="1" x14ac:dyDescent="0.15">
      <c r="A126" s="89"/>
      <c r="B126" s="23"/>
      <c r="C126" s="26">
        <v>29</v>
      </c>
      <c r="D126" s="303">
        <f ca="1"/>
        <v>1.1199119398647654E-3</v>
      </c>
      <c r="E126" s="26">
        <f>SAP_Leadsheet!$E$49</f>
        <v>3</v>
      </c>
      <c r="G126" s="289">
        <f>IF(OR($C126&gt;G$7,$C126+$E126-1&lt;G$7),0,($D126-SUM($F126:F126)-SUM($F65:F65))/($E126+$C126-G$7))</f>
        <v>0</v>
      </c>
      <c r="H126" s="289">
        <f>IF(OR($C126&gt;H$7,$C126+$E126-1&lt;H$7),0,($D126-SUM($F126:G126)-SUM($F65:G65))/($E126+$C126-H$7))</f>
        <v>0</v>
      </c>
      <c r="I126" s="289">
        <f>IF(OR($C126&gt;I$7,$C126+$E126-1&lt;I$7),0,($D126-SUM($F126:H126)-SUM($F65:H65))/($E126+$C126-I$7))</f>
        <v>0</v>
      </c>
      <c r="J126" s="289">
        <f>IF(OR($C126&gt;J$7,$C126+$E126-1&lt;J$7),0,($D126-SUM($F126:I126)-SUM($F65:I65))/($E126+$C126-J$7))</f>
        <v>0</v>
      </c>
      <c r="K126" s="289">
        <f>IF(OR($C126&gt;K$7,$C126+$E126-1&lt;K$7),0,($D126-SUM($F126:J126)-SUM($F65:J65))/($E126+$C126-K$7))</f>
        <v>0</v>
      </c>
      <c r="L126" s="289">
        <f>IF(OR($C126&gt;L$7,$C126+$E126-1&lt;L$7),0,($D126-SUM($F126:K126)-SUM($F65:K65))/($E126+$C126-L$7))</f>
        <v>0</v>
      </c>
      <c r="M126" s="289">
        <f>IF(OR($C126&gt;M$7,$C126+$E126-1&lt;M$7),0,($D126-SUM($F126:L126)-SUM($F65:L65))/($E126+$C126-M$7))</f>
        <v>0</v>
      </c>
      <c r="N126" s="289">
        <f>IF(OR($C126&gt;N$7,$C126+$E126-1&lt;N$7),0,($D126-SUM($F126:M126)-SUM($F65:M65))/($E126+$C126-N$7))</f>
        <v>0</v>
      </c>
      <c r="O126" s="289">
        <f>IF(OR($C126&gt;O$7,$C126+$E126-1&lt;O$7),0,($D126-SUM($F126:N126)-SUM($F65:N65))/($E126+$C126-O$7))</f>
        <v>0</v>
      </c>
      <c r="P126" s="289">
        <f>IF(OR($C126&gt;P$7,$C126+$E126-1&lt;P$7),0,($D126-SUM($F126:O126)-SUM($F65:O65))/($E126+$C126-P$7))</f>
        <v>0</v>
      </c>
      <c r="Q126" s="289">
        <f>IF(OR($C126&gt;Q$7,$C126+$E126-1&lt;Q$7),0,($D126-SUM($F126:P126)-SUM($F65:P65))/($E126+$C126-Q$7))</f>
        <v>0</v>
      </c>
      <c r="R126" s="289">
        <f>IF(OR($C126&gt;R$7,$C126+$E126-1&lt;R$7),0,($D126-SUM($F126:Q126)-SUM($F65:Q65))/($E126+$C126-R$7))</f>
        <v>0</v>
      </c>
      <c r="S126" s="289">
        <f>IF(OR($C126&gt;S$7,$C126+$E126-1&lt;S$7),0,($D126-SUM($F126:R126)-SUM($F65:R65))/($E126+$C126-S$7))</f>
        <v>0</v>
      </c>
      <c r="T126" s="289">
        <f>IF(OR($C126&gt;T$7,$C126+$E126-1&lt;T$7),0,($D126-SUM($F126:S126)-SUM($F65:S65))/($E126+$C126-T$7))</f>
        <v>0</v>
      </c>
      <c r="U126" s="289">
        <f>IF(OR($C126&gt;U$7,$C126+$E126-1&lt;U$7),0,($D126-SUM($F126:T126)-SUM($F65:T65))/($E126+$C126-U$7))</f>
        <v>0</v>
      </c>
      <c r="V126" s="289">
        <f>IF(OR($C126&gt;V$7,$C126+$E126-1&lt;V$7),0,($D126-SUM($F126:U126)-SUM($F65:U65))/($E126+$C126-V$7))</f>
        <v>0</v>
      </c>
      <c r="W126" s="289">
        <f>IF(OR($C126&gt;W$7,$C126+$E126-1&lt;W$7),0,($D126-SUM($F126:V126)-SUM($F65:V65))/($E126+$C126-W$7))</f>
        <v>0</v>
      </c>
      <c r="X126" s="289">
        <f>IF(OR($C126&gt;X$7,$C126+$E126-1&lt;X$7),0,($D126-SUM($F126:W126)-SUM($F65:W65))/($E126+$C126-X$7))</f>
        <v>0</v>
      </c>
      <c r="Y126" s="289">
        <f>IF(OR($C126&gt;Y$7,$C126+$E126-1&lt;Y$7),0,($D126-SUM($F126:X126)-SUM($F65:X65))/($E126+$C126-Y$7))</f>
        <v>0</v>
      </c>
      <c r="Z126" s="289">
        <f>IF(OR($C126&gt;Z$7,$C126+$E126-1&lt;Z$7),0,($D126-SUM($F126:Y126)-SUM($F65:Y65))/($E126+$C126-Z$7))</f>
        <v>0</v>
      </c>
      <c r="AA126" s="289">
        <f>IF(OR($C126&gt;AA$7,$C126+$E126-1&lt;AA$7),0,($D126-SUM($F126:Z126)-SUM($F65:Z65))/($E126+$C126-AA$7))</f>
        <v>0</v>
      </c>
      <c r="AB126" s="289">
        <f>IF(OR($C126&gt;AB$7,$C126+$E126-1&lt;AB$7),0,($D126-SUM($F126:AA126)-SUM($F65:AA65))/($E126+$C126-AB$7))</f>
        <v>0</v>
      </c>
      <c r="AC126" s="289">
        <f>IF(OR($C126&gt;AC$7,$C126+$E126-1&lt;AC$7),0,($D126-SUM($F126:AB126)-SUM($F65:AB65))/($E126+$C126-AC$7))</f>
        <v>0</v>
      </c>
      <c r="AD126" s="289">
        <f>IF(OR($C126&gt;AD$7,$C126+$E126-1&lt;AD$7),0,($D126-SUM($F126:AC126)-SUM($F65:AC65))/($E126+$C126-AD$7))</f>
        <v>0</v>
      </c>
      <c r="AE126" s="289">
        <f>IF(OR($C126&gt;AE$7,$C126+$E126-1&lt;AE$7),0,($D126-SUM($F126:AD126)-SUM($F65:AD65))/($E126+$C126-AE$7))</f>
        <v>0</v>
      </c>
      <c r="AF126" s="289">
        <f>IF(OR($C126&gt;AF$7,$C126+$E126-1&lt;AF$7),0,($D126-SUM($F126:AE126)-SUM($F65:AE65))/($E126+$C126-AF$7))</f>
        <v>0</v>
      </c>
      <c r="AG126" s="289">
        <f>IF(OR($C126&gt;AG$7,$C126+$E126-1&lt;AG$7),0,($D126-SUM($F126:AF126)-SUM($F65:AF65))/($E126+$C126-AG$7))</f>
        <v>0</v>
      </c>
      <c r="AH126" s="289">
        <f>IF(OR($C126&gt;AH$7,$C126+$E126-1&lt;AH$7),0,($D126-SUM($F126:AG126)-SUM($F65:AG65))/($E126+$C126-AH$7))</f>
        <v>0</v>
      </c>
      <c r="AI126" s="289">
        <f ca="1">IF(OR($C126&gt;AI$7,$C126+$E126-1&lt;AI$7),0,($D126-SUM($F126:AH126)-SUM($F65:AH65))/($E126+$C126-AI$7))</f>
        <v>3.733039799549218E-4</v>
      </c>
      <c r="AJ126" s="289">
        <f ca="1">IF(OR($C126&gt;AJ$7,$C126+$E126-1&lt;AJ$7),0,($D126-SUM($F126:AI126)-SUM($F65:AI65))/($E126+$C126-AJ$7))</f>
        <v>3.7330397995492175E-4</v>
      </c>
      <c r="AK126" s="289">
        <f ca="1">IF(OR($C126&gt;AK$7,$C126+$E126-1&lt;AK$7),0,($D126-SUM($F126:AJ126)-SUM($F65:AJ65))/($E126+$C126-AK$7))</f>
        <v>3.7330397995492186E-4</v>
      </c>
      <c r="AL126" s="289">
        <f>IF(OR($C126&gt;AL$7,$C126+$E126-1&lt;AL$7),0,($D126-SUM($F126:AK126)-SUM($F65:AK65))/($E126+$C126-AL$7))</f>
        <v>0</v>
      </c>
      <c r="AM126" s="289">
        <f>IF(OR($C126&gt;AM$7,$C126+$E126-1&lt;AM$7),0,($D126-SUM($F126:AL126)-SUM($F65:AL65))/($E126+$C126-AM$7))</f>
        <v>0</v>
      </c>
      <c r="AN126" s="289">
        <f>IF(OR($C126&gt;AN$7,$C126+$E126-1&lt;AN$7),0,($D126-SUM($F126:AM126)-SUM($F65:AM65))/($E126+$C126-AN$7))</f>
        <v>0</v>
      </c>
      <c r="AO126" s="289">
        <f>IF(OR($C126&gt;AO$7,$C126+$E126-1&lt;AO$7),0,($D126-SUM($F126:AN126)-SUM($F65:AN65))/($E126+$C126-AO$7))</f>
        <v>0</v>
      </c>
      <c r="AP126" s="289">
        <f>IF(OR($C126&gt;AP$7,$C126+$E126-1&lt;AP$7),0,($D126-SUM($F126:AO126)-SUM($F65:AO65))/($E126+$C126-AP$7))</f>
        <v>0</v>
      </c>
      <c r="AQ126" s="289">
        <f>IF(OR($C126&gt;AQ$7,$C126+$E126-1&lt;AQ$7),0,($D126-SUM($F126:AP126)-SUM($F65:AP65))/($E126+$C126-AQ$7))</f>
        <v>0</v>
      </c>
      <c r="AR126" s="289">
        <f>IF(OR($C126&gt;AR$7,$C126+$E126-1&lt;AR$7),0,($D126-SUM($F126:AQ126)-SUM($F65:AQ65))/($E126+$C126-AR$7))</f>
        <v>0</v>
      </c>
      <c r="AS126" s="289">
        <f>IF(OR($C126&gt;AS$7,$C126+$E126-1&lt;AS$7),0,($D126-SUM($F126:AR126)-SUM($F65:AR65))/($E126+$C126-AS$7))</f>
        <v>0</v>
      </c>
      <c r="AT126" s="289">
        <f>IF(OR($C126&gt;AT$7,$C126+$E126-1&lt;AT$7),0,($D126-SUM($F126:AS126)-SUM($F65:AS65))/($E126+$C126-AT$7))</f>
        <v>0</v>
      </c>
      <c r="AU126" s="289">
        <f>IF(OR($C126&gt;AU$7,$C126+$E126-1&lt;AU$7),0,($D126-SUM($F126:AT126)-SUM($F65:AT65))/($E126+$C126-AU$7))</f>
        <v>0</v>
      </c>
      <c r="AV126" s="289">
        <f>IF(OR($C126&gt;AV$7,$C126+$E126-1&lt;AV$7),0,($D126-SUM($F126:AU126)-SUM($F65:AU65))/($E126+$C126-AV$7))</f>
        <v>0</v>
      </c>
      <c r="AW126" s="289">
        <f>IF(OR($C126&gt;AW$7,$C126+$E126-1&lt;AW$7),0,($D126-SUM($F126:AV126)-SUM($F65:AV65))/($E126+$C126-AW$7))</f>
        <v>0</v>
      </c>
      <c r="AX126" s="289">
        <f>IF(OR($C126&gt;AX$7,$C126+$E126-1&lt;AX$7),0,($D126-SUM($F126:AW126)-SUM($F65:AW65))/($E126+$C126-AX$7))</f>
        <v>0</v>
      </c>
      <c r="AY126" s="289">
        <f>IF(OR($C126&gt;AY$7,$C126+$E126-1&lt;AY$7),0,($D126-SUM($F126:AX126)-SUM($F65:AX65))/($E126+$C126-AY$7))</f>
        <v>0</v>
      </c>
      <c r="AZ126" s="289">
        <f>IF(OR($C126&gt;AZ$7,$C126+$E126-1&lt;AZ$7),0,($D126-SUM($F126:AY126)-SUM($F65:AY65))/($E126+$C126-AZ$7))</f>
        <v>0</v>
      </c>
      <c r="BA126" s="289">
        <f>IF(OR($C126&gt;BA$7,$C126+$E126-1&lt;BA$7),0,($D126-SUM($F126:AZ126)-SUM($F65:AZ65))/($E126+$C126-BA$7))</f>
        <v>0</v>
      </c>
      <c r="BB126" s="289">
        <f>IF(OR($C126&gt;BB$7,$C126+$E126-1&lt;BB$7),0,($D126-SUM($F126:BA126)-SUM($F65:BA65))/($E126+$C126-BB$7))</f>
        <v>0</v>
      </c>
      <c r="BC126" s="289">
        <f>IF(OR($C126&gt;BC$7,$C126+$E126-1&lt;BC$7),0,($D126-SUM($F126:BB126)-SUM($F65:BB65))/($E126+$C126-BC$7))</f>
        <v>0</v>
      </c>
      <c r="BD126" s="289">
        <f>IF(OR($C126&gt;BD$7,$C126+$E126-1&lt;BD$7),0,($D126-SUM($F126:BC126)-SUM($F65:BC65))/($E126+$C126-BD$7))</f>
        <v>0</v>
      </c>
      <c r="BE126" s="289">
        <f>IF(OR($C126&gt;BE$7,$C126+$E126-1&lt;BE$7),0,($D126-SUM($F126:BD126)-SUM($F65:BD65))/($E126+$C126-BE$7))</f>
        <v>0</v>
      </c>
      <c r="BF126" s="289">
        <f>IF(OR($C126&gt;BF$7,$C126+$E126-1&lt;BF$7),0,($D126-SUM($F126:BE126)-SUM($F65:BE65))/($E126+$C126-BF$7))</f>
        <v>0</v>
      </c>
      <c r="BG126" s="289">
        <f>IF(OR($C126&gt;BG$7,$C126+$E126-1&lt;BG$7),0,($D126-SUM($F126:BF126)-SUM($F65:BF65))/($E126+$C126-BG$7))</f>
        <v>0</v>
      </c>
      <c r="BH126" s="289">
        <f>IF(OR($C126&gt;BH$7,$C126+$E126-1&lt;BH$7),0,($D126-SUM($F126:BG126)-SUM($F65:BG65))/($E126+$C126-BH$7))</f>
        <v>0</v>
      </c>
      <c r="BI126" s="289">
        <f>IF(OR($C126&gt;BI$7,$C126+$E126-1&lt;BI$7),0,($D126-SUM($F126:BH126)-SUM($F65:BH65))/($E126+$C126-BI$7))</f>
        <v>0</v>
      </c>
      <c r="BJ126" s="289">
        <f>IF(OR($C126&gt;BJ$7,$C126+$E126-1&lt;BJ$7),0,($D126-SUM($F126:BI126)-SUM($F65:BI65))/($E126+$C126-BJ$7))</f>
        <v>0</v>
      </c>
      <c r="BK126" s="289">
        <f>IF(OR($C126&gt;BK$7,$C126+$E126-1&lt;BK$7),0,($D126-SUM($F126:BJ126)-SUM($F65:BJ65))/($E126+$C126-BK$7))</f>
        <v>0</v>
      </c>
      <c r="BL126" s="289">
        <f>IF(OR($C126&gt;BL$7,$C126+$E126-1&lt;BL$7),0,($D126-SUM($F126:BK126)-SUM($F65:BK65))/($E126+$C126-BL$7))</f>
        <v>0</v>
      </c>
      <c r="BM126" s="289">
        <f>IF(OR($C126&gt;BM$7,$C126+$E126-1&lt;BM$7),0,($D126-SUM($F126:BL126)-SUM($F65:BL65))/($E126+$C126-BM$7))</f>
        <v>0</v>
      </c>
      <c r="BN126" s="289">
        <f>IF(OR($C126&gt;BN$7,$C126+$E126-1&lt;BN$7),0,($D126-SUM($F126:BM126)-SUM($F65:BM65))/($E126+$C126-BN$7))</f>
        <v>0</v>
      </c>
      <c r="BO126" s="289"/>
      <c r="BP126" s="289"/>
      <c r="BQ126" s="289"/>
      <c r="BR126" s="289"/>
      <c r="BS126" s="289"/>
      <c r="BT126" s="289"/>
      <c r="BU126" s="289"/>
      <c r="BV126" s="289"/>
      <c r="BW126" s="289"/>
      <c r="BX126" s="289"/>
      <c r="BY126" s="289"/>
      <c r="BZ126" s="289"/>
      <c r="CA126" s="198"/>
      <c r="CB126" s="198"/>
      <c r="CC126" s="198"/>
      <c r="CD126" s="198"/>
      <c r="CE126" s="198"/>
      <c r="CF126" s="198"/>
      <c r="CG126" s="198"/>
      <c r="CH126" s="198"/>
      <c r="CI126" s="198"/>
      <c r="CJ126" s="198"/>
      <c r="CK126" s="198"/>
      <c r="CL126" s="198"/>
    </row>
    <row r="127" spans="1:90" hidden="1" outlineLevel="1" x14ac:dyDescent="0.15">
      <c r="A127" s="89"/>
      <c r="B127" s="23"/>
      <c r="C127" s="26">
        <v>30</v>
      </c>
      <c r="D127" s="303">
        <f ca="1"/>
        <v>1.104913388261846E-3</v>
      </c>
      <c r="E127" s="26">
        <f>SAP_Leadsheet!$E$49</f>
        <v>3</v>
      </c>
      <c r="G127" s="289">
        <f>IF(OR($C127&gt;G$7,$C127+$E127-1&lt;G$7),0,($D127-SUM($F127:F127)-SUM($F66:F66))/($E127+$C127-G$7))</f>
        <v>0</v>
      </c>
      <c r="H127" s="289">
        <f>IF(OR($C127&gt;H$7,$C127+$E127-1&lt;H$7),0,($D127-SUM($F127:G127)-SUM($F66:G66))/($E127+$C127-H$7))</f>
        <v>0</v>
      </c>
      <c r="I127" s="289">
        <f>IF(OR($C127&gt;I$7,$C127+$E127-1&lt;I$7),0,($D127-SUM($F127:H127)-SUM($F66:H66))/($E127+$C127-I$7))</f>
        <v>0</v>
      </c>
      <c r="J127" s="289">
        <f>IF(OR($C127&gt;J$7,$C127+$E127-1&lt;J$7),0,($D127-SUM($F127:I127)-SUM($F66:I66))/($E127+$C127-J$7))</f>
        <v>0</v>
      </c>
      <c r="K127" s="289">
        <f>IF(OR($C127&gt;K$7,$C127+$E127-1&lt;K$7),0,($D127-SUM($F127:J127)-SUM($F66:J66))/($E127+$C127-K$7))</f>
        <v>0</v>
      </c>
      <c r="L127" s="289">
        <f>IF(OR($C127&gt;L$7,$C127+$E127-1&lt;L$7),0,($D127-SUM($F127:K127)-SUM($F66:K66))/($E127+$C127-L$7))</f>
        <v>0</v>
      </c>
      <c r="M127" s="289">
        <f>IF(OR($C127&gt;M$7,$C127+$E127-1&lt;M$7),0,($D127-SUM($F127:L127)-SUM($F66:L66))/($E127+$C127-M$7))</f>
        <v>0</v>
      </c>
      <c r="N127" s="289">
        <f>IF(OR($C127&gt;N$7,$C127+$E127-1&lt;N$7),0,($D127-SUM($F127:M127)-SUM($F66:M66))/($E127+$C127-N$7))</f>
        <v>0</v>
      </c>
      <c r="O127" s="289">
        <f>IF(OR($C127&gt;O$7,$C127+$E127-1&lt;O$7),0,($D127-SUM($F127:N127)-SUM($F66:N66))/($E127+$C127-O$7))</f>
        <v>0</v>
      </c>
      <c r="P127" s="289">
        <f>IF(OR($C127&gt;P$7,$C127+$E127-1&lt;P$7),0,($D127-SUM($F127:O127)-SUM($F66:O66))/($E127+$C127-P$7))</f>
        <v>0</v>
      </c>
      <c r="Q127" s="289">
        <f>IF(OR($C127&gt;Q$7,$C127+$E127-1&lt;Q$7),0,($D127-SUM($F127:P127)-SUM($F66:P66))/($E127+$C127-Q$7))</f>
        <v>0</v>
      </c>
      <c r="R127" s="289">
        <f>IF(OR($C127&gt;R$7,$C127+$E127-1&lt;R$7),0,($D127-SUM($F127:Q127)-SUM($F66:Q66))/($E127+$C127-R$7))</f>
        <v>0</v>
      </c>
      <c r="S127" s="289">
        <f>IF(OR($C127&gt;S$7,$C127+$E127-1&lt;S$7),0,($D127-SUM($F127:R127)-SUM($F66:R66))/($E127+$C127-S$7))</f>
        <v>0</v>
      </c>
      <c r="T127" s="289">
        <f>IF(OR($C127&gt;T$7,$C127+$E127-1&lt;T$7),0,($D127-SUM($F127:S127)-SUM($F66:S66))/($E127+$C127-T$7))</f>
        <v>0</v>
      </c>
      <c r="U127" s="289">
        <f>IF(OR($C127&gt;U$7,$C127+$E127-1&lt;U$7),0,($D127-SUM($F127:T127)-SUM($F66:T66))/($E127+$C127-U$7))</f>
        <v>0</v>
      </c>
      <c r="V127" s="289">
        <f>IF(OR($C127&gt;V$7,$C127+$E127-1&lt;V$7),0,($D127-SUM($F127:U127)-SUM($F66:U66))/($E127+$C127-V$7))</f>
        <v>0</v>
      </c>
      <c r="W127" s="289">
        <f>IF(OR($C127&gt;W$7,$C127+$E127-1&lt;W$7),0,($D127-SUM($F127:V127)-SUM($F66:V66))/($E127+$C127-W$7))</f>
        <v>0</v>
      </c>
      <c r="X127" s="289">
        <f>IF(OR($C127&gt;X$7,$C127+$E127-1&lt;X$7),0,($D127-SUM($F127:W127)-SUM($F66:W66))/($E127+$C127-X$7))</f>
        <v>0</v>
      </c>
      <c r="Y127" s="289">
        <f>IF(OR($C127&gt;Y$7,$C127+$E127-1&lt;Y$7),0,($D127-SUM($F127:X127)-SUM($F66:X66))/($E127+$C127-Y$7))</f>
        <v>0</v>
      </c>
      <c r="Z127" s="289">
        <f>IF(OR($C127&gt;Z$7,$C127+$E127-1&lt;Z$7),0,($D127-SUM($F127:Y127)-SUM($F66:Y66))/($E127+$C127-Z$7))</f>
        <v>0</v>
      </c>
      <c r="AA127" s="289">
        <f>IF(OR($C127&gt;AA$7,$C127+$E127-1&lt;AA$7),0,($D127-SUM($F127:Z127)-SUM($F66:Z66))/($E127+$C127-AA$7))</f>
        <v>0</v>
      </c>
      <c r="AB127" s="289">
        <f>IF(OR($C127&gt;AB$7,$C127+$E127-1&lt;AB$7),0,($D127-SUM($F127:AA127)-SUM($F66:AA66))/($E127+$C127-AB$7))</f>
        <v>0</v>
      </c>
      <c r="AC127" s="289">
        <f>IF(OR($C127&gt;AC$7,$C127+$E127-1&lt;AC$7),0,($D127-SUM($F127:AB127)-SUM($F66:AB66))/($E127+$C127-AC$7))</f>
        <v>0</v>
      </c>
      <c r="AD127" s="289">
        <f>IF(OR($C127&gt;AD$7,$C127+$E127-1&lt;AD$7),0,($D127-SUM($F127:AC127)-SUM($F66:AC66))/($E127+$C127-AD$7))</f>
        <v>0</v>
      </c>
      <c r="AE127" s="289">
        <f>IF(OR($C127&gt;AE$7,$C127+$E127-1&lt;AE$7),0,($D127-SUM($F127:AD127)-SUM($F66:AD66))/($E127+$C127-AE$7))</f>
        <v>0</v>
      </c>
      <c r="AF127" s="289">
        <f>IF(OR($C127&gt;AF$7,$C127+$E127-1&lt;AF$7),0,($D127-SUM($F127:AE127)-SUM($F66:AE66))/($E127+$C127-AF$7))</f>
        <v>0</v>
      </c>
      <c r="AG127" s="289">
        <f>IF(OR($C127&gt;AG$7,$C127+$E127-1&lt;AG$7),0,($D127-SUM($F127:AF127)-SUM($F66:AF66))/($E127+$C127-AG$7))</f>
        <v>0</v>
      </c>
      <c r="AH127" s="289">
        <f>IF(OR($C127&gt;AH$7,$C127+$E127-1&lt;AH$7),0,($D127-SUM($F127:AG127)-SUM($F66:AG66))/($E127+$C127-AH$7))</f>
        <v>0</v>
      </c>
      <c r="AI127" s="289">
        <f>IF(OR($C127&gt;AI$7,$C127+$E127-1&lt;AI$7),0,($D127-SUM($F127:AH127)-SUM($F66:AH66))/($E127+$C127-AI$7))</f>
        <v>0</v>
      </c>
      <c r="AJ127" s="289">
        <f ca="1">IF(OR($C127&gt;AJ$7,$C127+$E127-1&lt;AJ$7),0,($D127-SUM($F127:AI127)-SUM($F66:AI66))/($E127+$C127-AJ$7))</f>
        <v>3.6830446275394867E-4</v>
      </c>
      <c r="AK127" s="289">
        <f ca="1">IF(OR($C127&gt;AK$7,$C127+$E127-1&lt;AK$7),0,($D127-SUM($F127:AJ127)-SUM($F66:AJ66))/($E127+$C127-AK$7))</f>
        <v>3.6830446275394862E-4</v>
      </c>
      <c r="AL127" s="289">
        <f ca="1">IF(OR($C127&gt;AL$7,$C127+$E127-1&lt;AL$7),0,($D127-SUM($F127:AK127)-SUM($F66:AK66))/($E127+$C127-AL$7))</f>
        <v>3.6830446275394873E-4</v>
      </c>
      <c r="AM127" s="289">
        <f>IF(OR($C127&gt;AM$7,$C127+$E127-1&lt;AM$7),0,($D127-SUM($F127:AL127)-SUM($F66:AL66))/($E127+$C127-AM$7))</f>
        <v>0</v>
      </c>
      <c r="AN127" s="289">
        <f>IF(OR($C127&gt;AN$7,$C127+$E127-1&lt;AN$7),0,($D127-SUM($F127:AM127)-SUM($F66:AM66))/($E127+$C127-AN$7))</f>
        <v>0</v>
      </c>
      <c r="AO127" s="289">
        <f>IF(OR($C127&gt;AO$7,$C127+$E127-1&lt;AO$7),0,($D127-SUM($F127:AN127)-SUM($F66:AN66))/($E127+$C127-AO$7))</f>
        <v>0</v>
      </c>
      <c r="AP127" s="289">
        <f>IF(OR($C127&gt;AP$7,$C127+$E127-1&lt;AP$7),0,($D127-SUM($F127:AO127)-SUM($F66:AO66))/($E127+$C127-AP$7))</f>
        <v>0</v>
      </c>
      <c r="AQ127" s="289">
        <f>IF(OR($C127&gt;AQ$7,$C127+$E127-1&lt;AQ$7),0,($D127-SUM($F127:AP127)-SUM($F66:AP66))/($E127+$C127-AQ$7))</f>
        <v>0</v>
      </c>
      <c r="AR127" s="289">
        <f>IF(OR($C127&gt;AR$7,$C127+$E127-1&lt;AR$7),0,($D127-SUM($F127:AQ127)-SUM($F66:AQ66))/($E127+$C127-AR$7))</f>
        <v>0</v>
      </c>
      <c r="AS127" s="289">
        <f>IF(OR($C127&gt;AS$7,$C127+$E127-1&lt;AS$7),0,($D127-SUM($F127:AR127)-SUM($F66:AR66))/($E127+$C127-AS$7))</f>
        <v>0</v>
      </c>
      <c r="AT127" s="289">
        <f>IF(OR($C127&gt;AT$7,$C127+$E127-1&lt;AT$7),0,($D127-SUM($F127:AS127)-SUM($F66:AS66))/($E127+$C127-AT$7))</f>
        <v>0</v>
      </c>
      <c r="AU127" s="289">
        <f>IF(OR($C127&gt;AU$7,$C127+$E127-1&lt;AU$7),0,($D127-SUM($F127:AT127)-SUM($F66:AT66))/($E127+$C127-AU$7))</f>
        <v>0</v>
      </c>
      <c r="AV127" s="289">
        <f>IF(OR($C127&gt;AV$7,$C127+$E127-1&lt;AV$7),0,($D127-SUM($F127:AU127)-SUM($F66:AU66))/($E127+$C127-AV$7))</f>
        <v>0</v>
      </c>
      <c r="AW127" s="289">
        <f>IF(OR($C127&gt;AW$7,$C127+$E127-1&lt;AW$7),0,($D127-SUM($F127:AV127)-SUM($F66:AV66))/($E127+$C127-AW$7))</f>
        <v>0</v>
      </c>
      <c r="AX127" s="289">
        <f>IF(OR($C127&gt;AX$7,$C127+$E127-1&lt;AX$7),0,($D127-SUM($F127:AW127)-SUM($F66:AW66))/($E127+$C127-AX$7))</f>
        <v>0</v>
      </c>
      <c r="AY127" s="289">
        <f>IF(OR($C127&gt;AY$7,$C127+$E127-1&lt;AY$7),0,($D127-SUM($F127:AX127)-SUM($F66:AX66))/($E127+$C127-AY$7))</f>
        <v>0</v>
      </c>
      <c r="AZ127" s="289">
        <f>IF(OR($C127&gt;AZ$7,$C127+$E127-1&lt;AZ$7),0,($D127-SUM($F127:AY127)-SUM($F66:AY66))/($E127+$C127-AZ$7))</f>
        <v>0</v>
      </c>
      <c r="BA127" s="289">
        <f>IF(OR($C127&gt;BA$7,$C127+$E127-1&lt;BA$7),0,($D127-SUM($F127:AZ127)-SUM($F66:AZ66))/($E127+$C127-BA$7))</f>
        <v>0</v>
      </c>
      <c r="BB127" s="289">
        <f>IF(OR($C127&gt;BB$7,$C127+$E127-1&lt;BB$7),0,($D127-SUM($F127:BA127)-SUM($F66:BA66))/($E127+$C127-BB$7))</f>
        <v>0</v>
      </c>
      <c r="BC127" s="289">
        <f>IF(OR($C127&gt;BC$7,$C127+$E127-1&lt;BC$7),0,($D127-SUM($F127:BB127)-SUM($F66:BB66))/($E127+$C127-BC$7))</f>
        <v>0</v>
      </c>
      <c r="BD127" s="289">
        <f>IF(OR($C127&gt;BD$7,$C127+$E127-1&lt;BD$7),0,($D127-SUM($F127:BC127)-SUM($F66:BC66))/($E127+$C127-BD$7))</f>
        <v>0</v>
      </c>
      <c r="BE127" s="289">
        <f>IF(OR($C127&gt;BE$7,$C127+$E127-1&lt;BE$7),0,($D127-SUM($F127:BD127)-SUM($F66:BD66))/($E127+$C127-BE$7))</f>
        <v>0</v>
      </c>
      <c r="BF127" s="289">
        <f>IF(OR($C127&gt;BF$7,$C127+$E127-1&lt;BF$7),0,($D127-SUM($F127:BE127)-SUM($F66:BE66))/($E127+$C127-BF$7))</f>
        <v>0</v>
      </c>
      <c r="BG127" s="289">
        <f>IF(OR($C127&gt;BG$7,$C127+$E127-1&lt;BG$7),0,($D127-SUM($F127:BF127)-SUM($F66:BF66))/($E127+$C127-BG$7))</f>
        <v>0</v>
      </c>
      <c r="BH127" s="289">
        <f>IF(OR($C127&gt;BH$7,$C127+$E127-1&lt;BH$7),0,($D127-SUM($F127:BG127)-SUM($F66:BG66))/($E127+$C127-BH$7))</f>
        <v>0</v>
      </c>
      <c r="BI127" s="289">
        <f>IF(OR($C127&gt;BI$7,$C127+$E127-1&lt;BI$7),0,($D127-SUM($F127:BH127)-SUM($F66:BH66))/($E127+$C127-BI$7))</f>
        <v>0</v>
      </c>
      <c r="BJ127" s="289">
        <f>IF(OR($C127&gt;BJ$7,$C127+$E127-1&lt;BJ$7),0,($D127-SUM($F127:BI127)-SUM($F66:BI66))/($E127+$C127-BJ$7))</f>
        <v>0</v>
      </c>
      <c r="BK127" s="289">
        <f>IF(OR($C127&gt;BK$7,$C127+$E127-1&lt;BK$7),0,($D127-SUM($F127:BJ127)-SUM($F66:BJ66))/($E127+$C127-BK$7))</f>
        <v>0</v>
      </c>
      <c r="BL127" s="289">
        <f>IF(OR($C127&gt;BL$7,$C127+$E127-1&lt;BL$7),0,($D127-SUM($F127:BK127)-SUM($F66:BK66))/($E127+$C127-BL$7))</f>
        <v>0</v>
      </c>
      <c r="BM127" s="289">
        <f>IF(OR($C127&gt;BM$7,$C127+$E127-1&lt;BM$7),0,($D127-SUM($F127:BL127)-SUM($F66:BL66))/($E127+$C127-BM$7))</f>
        <v>0</v>
      </c>
      <c r="BN127" s="289">
        <f>IF(OR($C127&gt;BN$7,$C127+$E127-1&lt;BN$7),0,($D127-SUM($F127:BM127)-SUM($F66:BM66))/($E127+$C127-BN$7))</f>
        <v>0</v>
      </c>
      <c r="BO127" s="289"/>
      <c r="BP127" s="289"/>
      <c r="BQ127" s="289"/>
      <c r="BR127" s="289"/>
      <c r="BS127" s="289"/>
      <c r="BT127" s="289"/>
      <c r="BU127" s="289"/>
      <c r="BV127" s="289"/>
      <c r="BW127" s="289"/>
      <c r="BX127" s="289"/>
      <c r="BY127" s="289"/>
      <c r="BZ127" s="289"/>
      <c r="CA127" s="198"/>
      <c r="CB127" s="198"/>
      <c r="CC127" s="198"/>
      <c r="CD127" s="198"/>
      <c r="CE127" s="198"/>
      <c r="CF127" s="198"/>
      <c r="CG127" s="198"/>
      <c r="CH127" s="198"/>
      <c r="CI127" s="198"/>
      <c r="CJ127" s="198"/>
      <c r="CK127" s="198"/>
      <c r="CL127" s="198"/>
    </row>
    <row r="128" spans="1:90" hidden="1" outlineLevel="1" x14ac:dyDescent="0.15">
      <c r="A128" s="89"/>
      <c r="B128" s="23"/>
      <c r="C128" s="26">
        <v>31</v>
      </c>
      <c r="D128" s="303">
        <f ca="1"/>
        <v>1.0899148366589264E-3</v>
      </c>
      <c r="E128" s="26">
        <f>SAP_Leadsheet!$E$49</f>
        <v>3</v>
      </c>
      <c r="G128" s="289">
        <f>IF(OR($C128&gt;G$7,$C128+$E128-1&lt;G$7),0,($D128-SUM($F128:F128)-SUM($F67:F67))/($E128+$C128-G$7))</f>
        <v>0</v>
      </c>
      <c r="H128" s="289">
        <f>IF(OR($C128&gt;H$7,$C128+$E128-1&lt;H$7),0,($D128-SUM($F128:G128)-SUM($F67:G67))/($E128+$C128-H$7))</f>
        <v>0</v>
      </c>
      <c r="I128" s="289">
        <f>IF(OR($C128&gt;I$7,$C128+$E128-1&lt;I$7),0,($D128-SUM($F128:H128)-SUM($F67:H67))/($E128+$C128-I$7))</f>
        <v>0</v>
      </c>
      <c r="J128" s="289">
        <f>IF(OR($C128&gt;J$7,$C128+$E128-1&lt;J$7),0,($D128-SUM($F128:I128)-SUM($F67:I67))/($E128+$C128-J$7))</f>
        <v>0</v>
      </c>
      <c r="K128" s="289">
        <f>IF(OR($C128&gt;K$7,$C128+$E128-1&lt;K$7),0,($D128-SUM($F128:J128)-SUM($F67:J67))/($E128+$C128-K$7))</f>
        <v>0</v>
      </c>
      <c r="L128" s="289">
        <f>IF(OR($C128&gt;L$7,$C128+$E128-1&lt;L$7),0,($D128-SUM($F128:K128)-SUM($F67:K67))/($E128+$C128-L$7))</f>
        <v>0</v>
      </c>
      <c r="M128" s="289">
        <f>IF(OR($C128&gt;M$7,$C128+$E128-1&lt;M$7),0,($D128-SUM($F128:L128)-SUM($F67:L67))/($E128+$C128-M$7))</f>
        <v>0</v>
      </c>
      <c r="N128" s="289">
        <f>IF(OR($C128&gt;N$7,$C128+$E128-1&lt;N$7),0,($D128-SUM($F128:M128)-SUM($F67:M67))/($E128+$C128-N$7))</f>
        <v>0</v>
      </c>
      <c r="O128" s="289">
        <f>IF(OR($C128&gt;O$7,$C128+$E128-1&lt;O$7),0,($D128-SUM($F128:N128)-SUM($F67:N67))/($E128+$C128-O$7))</f>
        <v>0</v>
      </c>
      <c r="P128" s="289">
        <f>IF(OR($C128&gt;P$7,$C128+$E128-1&lt;P$7),0,($D128-SUM($F128:O128)-SUM($F67:O67))/($E128+$C128-P$7))</f>
        <v>0</v>
      </c>
      <c r="Q128" s="289">
        <f>IF(OR($C128&gt;Q$7,$C128+$E128-1&lt;Q$7),0,($D128-SUM($F128:P128)-SUM($F67:P67))/($E128+$C128-Q$7))</f>
        <v>0</v>
      </c>
      <c r="R128" s="289">
        <f>IF(OR($C128&gt;R$7,$C128+$E128-1&lt;R$7),0,($D128-SUM($F128:Q128)-SUM($F67:Q67))/($E128+$C128-R$7))</f>
        <v>0</v>
      </c>
      <c r="S128" s="289">
        <f>IF(OR($C128&gt;S$7,$C128+$E128-1&lt;S$7),0,($D128-SUM($F128:R128)-SUM($F67:R67))/($E128+$C128-S$7))</f>
        <v>0</v>
      </c>
      <c r="T128" s="289">
        <f>IF(OR($C128&gt;T$7,$C128+$E128-1&lt;T$7),0,($D128-SUM($F128:S128)-SUM($F67:S67))/($E128+$C128-T$7))</f>
        <v>0</v>
      </c>
      <c r="U128" s="289">
        <f>IF(OR($C128&gt;U$7,$C128+$E128-1&lt;U$7),0,($D128-SUM($F128:T128)-SUM($F67:T67))/($E128+$C128-U$7))</f>
        <v>0</v>
      </c>
      <c r="V128" s="289">
        <f>IF(OR($C128&gt;V$7,$C128+$E128-1&lt;V$7),0,($D128-SUM($F128:U128)-SUM($F67:U67))/($E128+$C128-V$7))</f>
        <v>0</v>
      </c>
      <c r="W128" s="289">
        <f>IF(OR($C128&gt;W$7,$C128+$E128-1&lt;W$7),0,($D128-SUM($F128:V128)-SUM($F67:V67))/($E128+$C128-W$7))</f>
        <v>0</v>
      </c>
      <c r="X128" s="289">
        <f>IF(OR($C128&gt;X$7,$C128+$E128-1&lt;X$7),0,($D128-SUM($F128:W128)-SUM($F67:W67))/($E128+$C128-X$7))</f>
        <v>0</v>
      </c>
      <c r="Y128" s="289">
        <f>IF(OR($C128&gt;Y$7,$C128+$E128-1&lt;Y$7),0,($D128-SUM($F128:X128)-SUM($F67:X67))/($E128+$C128-Y$7))</f>
        <v>0</v>
      </c>
      <c r="Z128" s="289">
        <f>IF(OR($C128&gt;Z$7,$C128+$E128-1&lt;Z$7),0,($D128-SUM($F128:Y128)-SUM($F67:Y67))/($E128+$C128-Z$7))</f>
        <v>0</v>
      </c>
      <c r="AA128" s="289">
        <f>IF(OR($C128&gt;AA$7,$C128+$E128-1&lt;AA$7),0,($D128-SUM($F128:Z128)-SUM($F67:Z67))/($E128+$C128-AA$7))</f>
        <v>0</v>
      </c>
      <c r="AB128" s="289">
        <f>IF(OR($C128&gt;AB$7,$C128+$E128-1&lt;AB$7),0,($D128-SUM($F128:AA128)-SUM($F67:AA67))/($E128+$C128-AB$7))</f>
        <v>0</v>
      </c>
      <c r="AC128" s="289">
        <f>IF(OR($C128&gt;AC$7,$C128+$E128-1&lt;AC$7),0,($D128-SUM($F128:AB128)-SUM($F67:AB67))/($E128+$C128-AC$7))</f>
        <v>0</v>
      </c>
      <c r="AD128" s="289">
        <f>IF(OR($C128&gt;AD$7,$C128+$E128-1&lt;AD$7),0,($D128-SUM($F128:AC128)-SUM($F67:AC67))/($E128+$C128-AD$7))</f>
        <v>0</v>
      </c>
      <c r="AE128" s="289">
        <f>IF(OR($C128&gt;AE$7,$C128+$E128-1&lt;AE$7),0,($D128-SUM($F128:AD128)-SUM($F67:AD67))/($E128+$C128-AE$7))</f>
        <v>0</v>
      </c>
      <c r="AF128" s="289">
        <f>IF(OR($C128&gt;AF$7,$C128+$E128-1&lt;AF$7),0,($D128-SUM($F128:AE128)-SUM($F67:AE67))/($E128+$C128-AF$7))</f>
        <v>0</v>
      </c>
      <c r="AG128" s="289">
        <f>IF(OR($C128&gt;AG$7,$C128+$E128-1&lt;AG$7),0,($D128-SUM($F128:AF128)-SUM($F67:AF67))/($E128+$C128-AG$7))</f>
        <v>0</v>
      </c>
      <c r="AH128" s="289">
        <f>IF(OR($C128&gt;AH$7,$C128+$E128-1&lt;AH$7),0,($D128-SUM($F128:AG128)-SUM($F67:AG67))/($E128+$C128-AH$7))</f>
        <v>0</v>
      </c>
      <c r="AI128" s="289">
        <f>IF(OR($C128&gt;AI$7,$C128+$E128-1&lt;AI$7),0,($D128-SUM($F128:AH128)-SUM($F67:AH67))/($E128+$C128-AI$7))</f>
        <v>0</v>
      </c>
      <c r="AJ128" s="289">
        <f>IF(OR($C128&gt;AJ$7,$C128+$E128-1&lt;AJ$7),0,($D128-SUM($F128:AI128)-SUM($F67:AI67))/($E128+$C128-AJ$7))</f>
        <v>0</v>
      </c>
      <c r="AK128" s="289">
        <f ca="1">IF(OR($C128&gt;AK$7,$C128+$E128-1&lt;AK$7),0,($D128-SUM($F128:AJ128)-SUM($F67:AJ67))/($E128+$C128-AK$7))</f>
        <v>3.6330494555297544E-4</v>
      </c>
      <c r="AL128" s="289">
        <f ca="1">IF(OR($C128&gt;AL$7,$C128+$E128-1&lt;AL$7),0,($D128-SUM($F128:AK128)-SUM($F67:AK67))/($E128+$C128-AL$7))</f>
        <v>3.6330494555297549E-4</v>
      </c>
      <c r="AM128" s="289">
        <f ca="1">IF(OR($C128&gt;AM$7,$C128+$E128-1&lt;AM$7),0,($D128-SUM($F128:AL128)-SUM($F67:AL67))/($E128+$C128-AM$7))</f>
        <v>3.6330494555297538E-4</v>
      </c>
      <c r="AN128" s="289">
        <f>IF(OR($C128&gt;AN$7,$C128+$E128-1&lt;AN$7),0,($D128-SUM($F128:AM128)-SUM($F67:AM67))/($E128+$C128-AN$7))</f>
        <v>0</v>
      </c>
      <c r="AO128" s="289">
        <f>IF(OR($C128&gt;AO$7,$C128+$E128-1&lt;AO$7),0,($D128-SUM($F128:AN128)-SUM($F67:AN67))/($E128+$C128-AO$7))</f>
        <v>0</v>
      </c>
      <c r="AP128" s="289">
        <f>IF(OR($C128&gt;AP$7,$C128+$E128-1&lt;AP$7),0,($D128-SUM($F128:AO128)-SUM($F67:AO67))/($E128+$C128-AP$7))</f>
        <v>0</v>
      </c>
      <c r="AQ128" s="289">
        <f>IF(OR($C128&gt;AQ$7,$C128+$E128-1&lt;AQ$7),0,($D128-SUM($F128:AP128)-SUM($F67:AP67))/($E128+$C128-AQ$7))</f>
        <v>0</v>
      </c>
      <c r="AR128" s="289">
        <f>IF(OR($C128&gt;AR$7,$C128+$E128-1&lt;AR$7),0,($D128-SUM($F128:AQ128)-SUM($F67:AQ67))/($E128+$C128-AR$7))</f>
        <v>0</v>
      </c>
      <c r="AS128" s="289">
        <f>IF(OR($C128&gt;AS$7,$C128+$E128-1&lt;AS$7),0,($D128-SUM($F128:AR128)-SUM($F67:AR67))/($E128+$C128-AS$7))</f>
        <v>0</v>
      </c>
      <c r="AT128" s="289">
        <f>IF(OR($C128&gt;AT$7,$C128+$E128-1&lt;AT$7),0,($D128-SUM($F128:AS128)-SUM($F67:AS67))/($E128+$C128-AT$7))</f>
        <v>0</v>
      </c>
      <c r="AU128" s="289">
        <f>IF(OR($C128&gt;AU$7,$C128+$E128-1&lt;AU$7),0,($D128-SUM($F128:AT128)-SUM($F67:AT67))/($E128+$C128-AU$7))</f>
        <v>0</v>
      </c>
      <c r="AV128" s="289">
        <f>IF(OR($C128&gt;AV$7,$C128+$E128-1&lt;AV$7),0,($D128-SUM($F128:AU128)-SUM($F67:AU67))/($E128+$C128-AV$7))</f>
        <v>0</v>
      </c>
      <c r="AW128" s="289">
        <f>IF(OR($C128&gt;AW$7,$C128+$E128-1&lt;AW$7),0,($D128-SUM($F128:AV128)-SUM($F67:AV67))/($E128+$C128-AW$7))</f>
        <v>0</v>
      </c>
      <c r="AX128" s="289">
        <f>IF(OR($C128&gt;AX$7,$C128+$E128-1&lt;AX$7),0,($D128-SUM($F128:AW128)-SUM($F67:AW67))/($E128+$C128-AX$7))</f>
        <v>0</v>
      </c>
      <c r="AY128" s="289">
        <f>IF(OR($C128&gt;AY$7,$C128+$E128-1&lt;AY$7),0,($D128-SUM($F128:AX128)-SUM($F67:AX67))/($E128+$C128-AY$7))</f>
        <v>0</v>
      </c>
      <c r="AZ128" s="289">
        <f>IF(OR($C128&gt;AZ$7,$C128+$E128-1&lt;AZ$7),0,($D128-SUM($F128:AY128)-SUM($F67:AY67))/($E128+$C128-AZ$7))</f>
        <v>0</v>
      </c>
      <c r="BA128" s="289">
        <f>IF(OR($C128&gt;BA$7,$C128+$E128-1&lt;BA$7),0,($D128-SUM($F128:AZ128)-SUM($F67:AZ67))/($E128+$C128-BA$7))</f>
        <v>0</v>
      </c>
      <c r="BB128" s="289">
        <f>IF(OR($C128&gt;BB$7,$C128+$E128-1&lt;BB$7),0,($D128-SUM($F128:BA128)-SUM($F67:BA67))/($E128+$C128-BB$7))</f>
        <v>0</v>
      </c>
      <c r="BC128" s="289">
        <f>IF(OR($C128&gt;BC$7,$C128+$E128-1&lt;BC$7),0,($D128-SUM($F128:BB128)-SUM($F67:BB67))/($E128+$C128-BC$7))</f>
        <v>0</v>
      </c>
      <c r="BD128" s="289">
        <f>IF(OR($C128&gt;BD$7,$C128+$E128-1&lt;BD$7),0,($D128-SUM($F128:BC128)-SUM($F67:BC67))/($E128+$C128-BD$7))</f>
        <v>0</v>
      </c>
      <c r="BE128" s="289">
        <f>IF(OR($C128&gt;BE$7,$C128+$E128-1&lt;BE$7),0,($D128-SUM($F128:BD128)-SUM($F67:BD67))/($E128+$C128-BE$7))</f>
        <v>0</v>
      </c>
      <c r="BF128" s="289">
        <f>IF(OR($C128&gt;BF$7,$C128+$E128-1&lt;BF$7),0,($D128-SUM($F128:BE128)-SUM($F67:BE67))/($E128+$C128-BF$7))</f>
        <v>0</v>
      </c>
      <c r="BG128" s="289">
        <f>IF(OR($C128&gt;BG$7,$C128+$E128-1&lt;BG$7),0,($D128-SUM($F128:BF128)-SUM($F67:BF67))/($E128+$C128-BG$7))</f>
        <v>0</v>
      </c>
      <c r="BH128" s="289">
        <f>IF(OR($C128&gt;BH$7,$C128+$E128-1&lt;BH$7),0,($D128-SUM($F128:BG128)-SUM($F67:BG67))/($E128+$C128-BH$7))</f>
        <v>0</v>
      </c>
      <c r="BI128" s="289">
        <f>IF(OR($C128&gt;BI$7,$C128+$E128-1&lt;BI$7),0,($D128-SUM($F128:BH128)-SUM($F67:BH67))/($E128+$C128-BI$7))</f>
        <v>0</v>
      </c>
      <c r="BJ128" s="289">
        <f>IF(OR($C128&gt;BJ$7,$C128+$E128-1&lt;BJ$7),0,($D128-SUM($F128:BI128)-SUM($F67:BI67))/($E128+$C128-BJ$7))</f>
        <v>0</v>
      </c>
      <c r="BK128" s="289">
        <f>IF(OR($C128&gt;BK$7,$C128+$E128-1&lt;BK$7),0,($D128-SUM($F128:BJ128)-SUM($F67:BJ67))/($E128+$C128-BK$7))</f>
        <v>0</v>
      </c>
      <c r="BL128" s="289">
        <f>IF(OR($C128&gt;BL$7,$C128+$E128-1&lt;BL$7),0,($D128-SUM($F128:BK128)-SUM($F67:BK67))/($E128+$C128-BL$7))</f>
        <v>0</v>
      </c>
      <c r="BM128" s="289">
        <f>IF(OR($C128&gt;BM$7,$C128+$E128-1&lt;BM$7),0,($D128-SUM($F128:BL128)-SUM($F67:BL67))/($E128+$C128-BM$7))</f>
        <v>0</v>
      </c>
      <c r="BN128" s="289">
        <f>IF(OR($C128&gt;BN$7,$C128+$E128-1&lt;BN$7),0,($D128-SUM($F128:BM128)-SUM($F67:BM67))/($E128+$C128-BN$7))</f>
        <v>0</v>
      </c>
      <c r="BO128" s="289"/>
      <c r="BP128" s="289"/>
      <c r="BQ128" s="289"/>
      <c r="BR128" s="289"/>
      <c r="BS128" s="289"/>
      <c r="BT128" s="289"/>
      <c r="BU128" s="289"/>
      <c r="BV128" s="289"/>
      <c r="BW128" s="289"/>
      <c r="BX128" s="289"/>
      <c r="BY128" s="289"/>
      <c r="BZ128" s="289"/>
      <c r="CA128" s="198"/>
      <c r="CB128" s="198"/>
      <c r="CC128" s="198"/>
      <c r="CD128" s="198"/>
      <c r="CE128" s="198"/>
      <c r="CF128" s="198"/>
      <c r="CG128" s="198"/>
      <c r="CH128" s="198"/>
      <c r="CI128" s="198"/>
      <c r="CJ128" s="198"/>
      <c r="CK128" s="198"/>
      <c r="CL128" s="198"/>
    </row>
    <row r="129" spans="1:90" hidden="1" outlineLevel="1" x14ac:dyDescent="0.15">
      <c r="A129" s="89"/>
      <c r="B129" s="23"/>
      <c r="C129" s="26">
        <v>32</v>
      </c>
      <c r="D129" s="303">
        <f ca="1"/>
        <v>1.0749162850560068E-3</v>
      </c>
      <c r="E129" s="26">
        <f>SAP_Leadsheet!$E$49</f>
        <v>3</v>
      </c>
      <c r="G129" s="289">
        <f>IF(OR($C129&gt;G$7,$C129+$E129-1&lt;G$7),0,($D129-SUM($F129:F129)-SUM($F68:F68))/($E129+$C129-G$7))</f>
        <v>0</v>
      </c>
      <c r="H129" s="289">
        <f>IF(OR($C129&gt;H$7,$C129+$E129-1&lt;H$7),0,($D129-SUM($F129:G129)-SUM($F68:G68))/($E129+$C129-H$7))</f>
        <v>0</v>
      </c>
      <c r="I129" s="289">
        <f>IF(OR($C129&gt;I$7,$C129+$E129-1&lt;I$7),0,($D129-SUM($F129:H129)-SUM($F68:H68))/($E129+$C129-I$7))</f>
        <v>0</v>
      </c>
      <c r="J129" s="289">
        <f>IF(OR($C129&gt;J$7,$C129+$E129-1&lt;J$7),0,($D129-SUM($F129:I129)-SUM($F68:I68))/($E129+$C129-J$7))</f>
        <v>0</v>
      </c>
      <c r="K129" s="289">
        <f>IF(OR($C129&gt;K$7,$C129+$E129-1&lt;K$7),0,($D129-SUM($F129:J129)-SUM($F68:J68))/($E129+$C129-K$7))</f>
        <v>0</v>
      </c>
      <c r="L129" s="289">
        <f>IF(OR($C129&gt;L$7,$C129+$E129-1&lt;L$7),0,($D129-SUM($F129:K129)-SUM($F68:K68))/($E129+$C129-L$7))</f>
        <v>0</v>
      </c>
      <c r="M129" s="289">
        <f>IF(OR($C129&gt;M$7,$C129+$E129-1&lt;M$7),0,($D129-SUM($F129:L129)-SUM($F68:L68))/($E129+$C129-M$7))</f>
        <v>0</v>
      </c>
      <c r="N129" s="289">
        <f>IF(OR($C129&gt;N$7,$C129+$E129-1&lt;N$7),0,($D129-SUM($F129:M129)-SUM($F68:M68))/($E129+$C129-N$7))</f>
        <v>0</v>
      </c>
      <c r="O129" s="289">
        <f>IF(OR($C129&gt;O$7,$C129+$E129-1&lt;O$7),0,($D129-SUM($F129:N129)-SUM($F68:N68))/($E129+$C129-O$7))</f>
        <v>0</v>
      </c>
      <c r="P129" s="289">
        <f>IF(OR($C129&gt;P$7,$C129+$E129-1&lt;P$7),0,($D129-SUM($F129:O129)-SUM($F68:O68))/($E129+$C129-P$7))</f>
        <v>0</v>
      </c>
      <c r="Q129" s="289">
        <f>IF(OR($C129&gt;Q$7,$C129+$E129-1&lt;Q$7),0,($D129-SUM($F129:P129)-SUM($F68:P68))/($E129+$C129-Q$7))</f>
        <v>0</v>
      </c>
      <c r="R129" s="289">
        <f>IF(OR($C129&gt;R$7,$C129+$E129-1&lt;R$7),0,($D129-SUM($F129:Q129)-SUM($F68:Q68))/($E129+$C129-R$7))</f>
        <v>0</v>
      </c>
      <c r="S129" s="289">
        <f>IF(OR($C129&gt;S$7,$C129+$E129-1&lt;S$7),0,($D129-SUM($F129:R129)-SUM($F68:R68))/($E129+$C129-S$7))</f>
        <v>0</v>
      </c>
      <c r="T129" s="289">
        <f>IF(OR($C129&gt;T$7,$C129+$E129-1&lt;T$7),0,($D129-SUM($F129:S129)-SUM($F68:S68))/($E129+$C129-T$7))</f>
        <v>0</v>
      </c>
      <c r="U129" s="289">
        <f>IF(OR($C129&gt;U$7,$C129+$E129-1&lt;U$7),0,($D129-SUM($F129:T129)-SUM($F68:T68))/($E129+$C129-U$7))</f>
        <v>0</v>
      </c>
      <c r="V129" s="289">
        <f>IF(OR($C129&gt;V$7,$C129+$E129-1&lt;V$7),0,($D129-SUM($F129:U129)-SUM($F68:U68))/($E129+$C129-V$7))</f>
        <v>0</v>
      </c>
      <c r="W129" s="289">
        <f>IF(OR($C129&gt;W$7,$C129+$E129-1&lt;W$7),0,($D129-SUM($F129:V129)-SUM($F68:V68))/($E129+$C129-W$7))</f>
        <v>0</v>
      </c>
      <c r="X129" s="289">
        <f>IF(OR($C129&gt;X$7,$C129+$E129-1&lt;X$7),0,($D129-SUM($F129:W129)-SUM($F68:W68))/($E129+$C129-X$7))</f>
        <v>0</v>
      </c>
      <c r="Y129" s="289">
        <f>IF(OR($C129&gt;Y$7,$C129+$E129-1&lt;Y$7),0,($D129-SUM($F129:X129)-SUM($F68:X68))/($E129+$C129-Y$7))</f>
        <v>0</v>
      </c>
      <c r="Z129" s="289">
        <f>IF(OR($C129&gt;Z$7,$C129+$E129-1&lt;Z$7),0,($D129-SUM($F129:Y129)-SUM($F68:Y68))/($E129+$C129-Z$7))</f>
        <v>0</v>
      </c>
      <c r="AA129" s="289">
        <f>IF(OR($C129&gt;AA$7,$C129+$E129-1&lt;AA$7),0,($D129-SUM($F129:Z129)-SUM($F68:Z68))/($E129+$C129-AA$7))</f>
        <v>0</v>
      </c>
      <c r="AB129" s="289">
        <f>IF(OR($C129&gt;AB$7,$C129+$E129-1&lt;AB$7),0,($D129-SUM($F129:AA129)-SUM($F68:AA68))/($E129+$C129-AB$7))</f>
        <v>0</v>
      </c>
      <c r="AC129" s="289">
        <f>IF(OR($C129&gt;AC$7,$C129+$E129-1&lt;AC$7),0,($D129-SUM($F129:AB129)-SUM($F68:AB68))/($E129+$C129-AC$7))</f>
        <v>0</v>
      </c>
      <c r="AD129" s="289">
        <f>IF(OR($C129&gt;AD$7,$C129+$E129-1&lt;AD$7),0,($D129-SUM($F129:AC129)-SUM($F68:AC68))/($E129+$C129-AD$7))</f>
        <v>0</v>
      </c>
      <c r="AE129" s="289">
        <f>IF(OR($C129&gt;AE$7,$C129+$E129-1&lt;AE$7),0,($D129-SUM($F129:AD129)-SUM($F68:AD68))/($E129+$C129-AE$7))</f>
        <v>0</v>
      </c>
      <c r="AF129" s="289">
        <f>IF(OR($C129&gt;AF$7,$C129+$E129-1&lt;AF$7),0,($D129-SUM($F129:AE129)-SUM($F68:AE68))/($E129+$C129-AF$7))</f>
        <v>0</v>
      </c>
      <c r="AG129" s="289">
        <f>IF(OR($C129&gt;AG$7,$C129+$E129-1&lt;AG$7),0,($D129-SUM($F129:AF129)-SUM($F68:AF68))/($E129+$C129-AG$7))</f>
        <v>0</v>
      </c>
      <c r="AH129" s="289">
        <f>IF(OR($C129&gt;AH$7,$C129+$E129-1&lt;AH$7),0,($D129-SUM($F129:AG129)-SUM($F68:AG68))/($E129+$C129-AH$7))</f>
        <v>0</v>
      </c>
      <c r="AI129" s="289">
        <f>IF(OR($C129&gt;AI$7,$C129+$E129-1&lt;AI$7),0,($D129-SUM($F129:AH129)-SUM($F68:AH68))/($E129+$C129-AI$7))</f>
        <v>0</v>
      </c>
      <c r="AJ129" s="289">
        <f>IF(OR($C129&gt;AJ$7,$C129+$E129-1&lt;AJ$7),0,($D129-SUM($F129:AI129)-SUM($F68:AI68))/($E129+$C129-AJ$7))</f>
        <v>0</v>
      </c>
      <c r="AK129" s="289">
        <f>IF(OR($C129&gt;AK$7,$C129+$E129-1&lt;AK$7),0,($D129-SUM($F129:AJ129)-SUM($F68:AJ68))/($E129+$C129-AK$7))</f>
        <v>0</v>
      </c>
      <c r="AL129" s="289">
        <f ca="1">IF(OR($C129&gt;AL$7,$C129+$E129-1&lt;AL$7),0,($D129-SUM($F129:AK129)-SUM($F68:AK68))/($E129+$C129-AL$7))</f>
        <v>3.5830542835200226E-4</v>
      </c>
      <c r="AM129" s="289">
        <f ca="1">IF(OR($C129&gt;AM$7,$C129+$E129-1&lt;AM$7),0,($D129-SUM($F129:AL129)-SUM($F68:AL68))/($E129+$C129-AM$7))</f>
        <v>3.5830542835200226E-4</v>
      </c>
      <c r="AN129" s="289">
        <f ca="1">IF(OR($C129&gt;AN$7,$C129+$E129-1&lt;AN$7),0,($D129-SUM($F129:AM129)-SUM($F68:AM68))/($E129+$C129-AN$7))</f>
        <v>3.5830542835200226E-4</v>
      </c>
      <c r="AO129" s="289">
        <f>IF(OR($C129&gt;AO$7,$C129+$E129-1&lt;AO$7),0,($D129-SUM($F129:AN129)-SUM($F68:AN68))/($E129+$C129-AO$7))</f>
        <v>0</v>
      </c>
      <c r="AP129" s="289">
        <f>IF(OR($C129&gt;AP$7,$C129+$E129-1&lt;AP$7),0,($D129-SUM($F129:AO129)-SUM($F68:AO68))/($E129+$C129-AP$7))</f>
        <v>0</v>
      </c>
      <c r="AQ129" s="289">
        <f>IF(OR($C129&gt;AQ$7,$C129+$E129-1&lt;AQ$7),0,($D129-SUM($F129:AP129)-SUM($F68:AP68))/($E129+$C129-AQ$7))</f>
        <v>0</v>
      </c>
      <c r="AR129" s="289">
        <f>IF(OR($C129&gt;AR$7,$C129+$E129-1&lt;AR$7),0,($D129-SUM($F129:AQ129)-SUM($F68:AQ68))/($E129+$C129-AR$7))</f>
        <v>0</v>
      </c>
      <c r="AS129" s="289">
        <f>IF(OR($C129&gt;AS$7,$C129+$E129-1&lt;AS$7),0,($D129-SUM($F129:AR129)-SUM($F68:AR68))/($E129+$C129-AS$7))</f>
        <v>0</v>
      </c>
      <c r="AT129" s="289">
        <f>IF(OR($C129&gt;AT$7,$C129+$E129-1&lt;AT$7),0,($D129-SUM($F129:AS129)-SUM($F68:AS68))/($E129+$C129-AT$7))</f>
        <v>0</v>
      </c>
      <c r="AU129" s="289">
        <f>IF(OR($C129&gt;AU$7,$C129+$E129-1&lt;AU$7),0,($D129-SUM($F129:AT129)-SUM($F68:AT68))/($E129+$C129-AU$7))</f>
        <v>0</v>
      </c>
      <c r="AV129" s="289">
        <f>IF(OR($C129&gt;AV$7,$C129+$E129-1&lt;AV$7),0,($D129-SUM($F129:AU129)-SUM($F68:AU68))/($E129+$C129-AV$7))</f>
        <v>0</v>
      </c>
      <c r="AW129" s="289">
        <f>IF(OR($C129&gt;AW$7,$C129+$E129-1&lt;AW$7),0,($D129-SUM($F129:AV129)-SUM($F68:AV68))/($E129+$C129-AW$7))</f>
        <v>0</v>
      </c>
      <c r="AX129" s="289">
        <f>IF(OR($C129&gt;AX$7,$C129+$E129-1&lt;AX$7),0,($D129-SUM($F129:AW129)-SUM($F68:AW68))/($E129+$C129-AX$7))</f>
        <v>0</v>
      </c>
      <c r="AY129" s="289">
        <f>IF(OR($C129&gt;AY$7,$C129+$E129-1&lt;AY$7),0,($D129-SUM($F129:AX129)-SUM($F68:AX68))/($E129+$C129-AY$7))</f>
        <v>0</v>
      </c>
      <c r="AZ129" s="289">
        <f>IF(OR($C129&gt;AZ$7,$C129+$E129-1&lt;AZ$7),0,($D129-SUM($F129:AY129)-SUM($F68:AY68))/($E129+$C129-AZ$7))</f>
        <v>0</v>
      </c>
      <c r="BA129" s="289">
        <f>IF(OR($C129&gt;BA$7,$C129+$E129-1&lt;BA$7),0,($D129-SUM($F129:AZ129)-SUM($F68:AZ68))/($E129+$C129-BA$7))</f>
        <v>0</v>
      </c>
      <c r="BB129" s="289">
        <f>IF(OR($C129&gt;BB$7,$C129+$E129-1&lt;BB$7),0,($D129-SUM($F129:BA129)-SUM($F68:BA68))/($E129+$C129-BB$7))</f>
        <v>0</v>
      </c>
      <c r="BC129" s="289">
        <f>IF(OR($C129&gt;BC$7,$C129+$E129-1&lt;BC$7),0,($D129-SUM($F129:BB129)-SUM($F68:BB68))/($E129+$C129-BC$7))</f>
        <v>0</v>
      </c>
      <c r="BD129" s="289">
        <f>IF(OR($C129&gt;BD$7,$C129+$E129-1&lt;BD$7),0,($D129-SUM($F129:BC129)-SUM($F68:BC68))/($E129+$C129-BD$7))</f>
        <v>0</v>
      </c>
      <c r="BE129" s="289">
        <f>IF(OR($C129&gt;BE$7,$C129+$E129-1&lt;BE$7),0,($D129-SUM($F129:BD129)-SUM($F68:BD68))/($E129+$C129-BE$7))</f>
        <v>0</v>
      </c>
      <c r="BF129" s="289">
        <f>IF(OR($C129&gt;BF$7,$C129+$E129-1&lt;BF$7),0,($D129-SUM($F129:BE129)-SUM($F68:BE68))/($E129+$C129-BF$7))</f>
        <v>0</v>
      </c>
      <c r="BG129" s="289">
        <f>IF(OR($C129&gt;BG$7,$C129+$E129-1&lt;BG$7),0,($D129-SUM($F129:BF129)-SUM($F68:BF68))/($E129+$C129-BG$7))</f>
        <v>0</v>
      </c>
      <c r="BH129" s="289">
        <f>IF(OR($C129&gt;BH$7,$C129+$E129-1&lt;BH$7),0,($D129-SUM($F129:BG129)-SUM($F68:BG68))/($E129+$C129-BH$7))</f>
        <v>0</v>
      </c>
      <c r="BI129" s="289">
        <f>IF(OR($C129&gt;BI$7,$C129+$E129-1&lt;BI$7),0,($D129-SUM($F129:BH129)-SUM($F68:BH68))/($E129+$C129-BI$7))</f>
        <v>0</v>
      </c>
      <c r="BJ129" s="289">
        <f>IF(OR($C129&gt;BJ$7,$C129+$E129-1&lt;BJ$7),0,($D129-SUM($F129:BI129)-SUM($F68:BI68))/($E129+$C129-BJ$7))</f>
        <v>0</v>
      </c>
      <c r="BK129" s="289">
        <f>IF(OR($C129&gt;BK$7,$C129+$E129-1&lt;BK$7),0,($D129-SUM($F129:BJ129)-SUM($F68:BJ68))/($E129+$C129-BK$7))</f>
        <v>0</v>
      </c>
      <c r="BL129" s="289">
        <f>IF(OR($C129&gt;BL$7,$C129+$E129-1&lt;BL$7),0,($D129-SUM($F129:BK129)-SUM($F68:BK68))/($E129+$C129-BL$7))</f>
        <v>0</v>
      </c>
      <c r="BM129" s="289">
        <f>IF(OR($C129&gt;BM$7,$C129+$E129-1&lt;BM$7),0,($D129-SUM($F129:BL129)-SUM($F68:BL68))/($E129+$C129-BM$7))</f>
        <v>0</v>
      </c>
      <c r="BN129" s="289">
        <f>IF(OR($C129&gt;BN$7,$C129+$E129-1&lt;BN$7),0,($D129-SUM($F129:BM129)-SUM($F68:BM68))/($E129+$C129-BN$7))</f>
        <v>0</v>
      </c>
      <c r="BO129" s="289"/>
      <c r="BP129" s="289"/>
      <c r="BQ129" s="289"/>
      <c r="BR129" s="289"/>
      <c r="BS129" s="289"/>
      <c r="BT129" s="289"/>
      <c r="BU129" s="289"/>
      <c r="BV129" s="289"/>
      <c r="BW129" s="289"/>
      <c r="BX129" s="289"/>
      <c r="BY129" s="289"/>
      <c r="BZ129" s="289"/>
      <c r="CA129" s="198"/>
      <c r="CB129" s="198"/>
      <c r="CC129" s="198"/>
      <c r="CD129" s="198"/>
      <c r="CE129" s="198"/>
      <c r="CF129" s="198"/>
      <c r="CG129" s="198"/>
      <c r="CH129" s="198"/>
      <c r="CI129" s="198"/>
      <c r="CJ129" s="198"/>
      <c r="CK129" s="198"/>
      <c r="CL129" s="198"/>
    </row>
    <row r="130" spans="1:90" hidden="1" outlineLevel="1" x14ac:dyDescent="0.15">
      <c r="A130" s="89"/>
      <c r="B130" s="23"/>
      <c r="C130" s="26">
        <v>33</v>
      </c>
      <c r="D130" s="303">
        <f ca="1"/>
        <v>1.0599177334530874E-3</v>
      </c>
      <c r="E130" s="26">
        <f>SAP_Leadsheet!$E$49</f>
        <v>3</v>
      </c>
      <c r="G130" s="289">
        <f>IF(OR($C130&gt;G$7,$C130+$E130-1&lt;G$7),0,($D130-SUM($F130:F130)-SUM($F69:F69))/($E130+$C130-G$7))</f>
        <v>0</v>
      </c>
      <c r="H130" s="289">
        <f>IF(OR($C130&gt;H$7,$C130+$E130-1&lt;H$7),0,($D130-SUM($F130:G130)-SUM($F69:G69))/($E130+$C130-H$7))</f>
        <v>0</v>
      </c>
      <c r="I130" s="289">
        <f>IF(OR($C130&gt;I$7,$C130+$E130-1&lt;I$7),0,($D130-SUM($F130:H130)-SUM($F69:H69))/($E130+$C130-I$7))</f>
        <v>0</v>
      </c>
      <c r="J130" s="289">
        <f>IF(OR($C130&gt;J$7,$C130+$E130-1&lt;J$7),0,($D130-SUM($F130:I130)-SUM($F69:I69))/($E130+$C130-J$7))</f>
        <v>0</v>
      </c>
      <c r="K130" s="289">
        <f>IF(OR($C130&gt;K$7,$C130+$E130-1&lt;K$7),0,($D130-SUM($F130:J130)-SUM($F69:J69))/($E130+$C130-K$7))</f>
        <v>0</v>
      </c>
      <c r="L130" s="289">
        <f>IF(OR($C130&gt;L$7,$C130+$E130-1&lt;L$7),0,($D130-SUM($F130:K130)-SUM($F69:K69))/($E130+$C130-L$7))</f>
        <v>0</v>
      </c>
      <c r="M130" s="289">
        <f>IF(OR($C130&gt;M$7,$C130+$E130-1&lt;M$7),0,($D130-SUM($F130:L130)-SUM($F69:L69))/($E130+$C130-M$7))</f>
        <v>0</v>
      </c>
      <c r="N130" s="289">
        <f>IF(OR($C130&gt;N$7,$C130+$E130-1&lt;N$7),0,($D130-SUM($F130:M130)-SUM($F69:M69))/($E130+$C130-N$7))</f>
        <v>0</v>
      </c>
      <c r="O130" s="289">
        <f>IF(OR($C130&gt;O$7,$C130+$E130-1&lt;O$7),0,($D130-SUM($F130:N130)-SUM($F69:N69))/($E130+$C130-O$7))</f>
        <v>0</v>
      </c>
      <c r="P130" s="289">
        <f>IF(OR($C130&gt;P$7,$C130+$E130-1&lt;P$7),0,($D130-SUM($F130:O130)-SUM($F69:O69))/($E130+$C130-P$7))</f>
        <v>0</v>
      </c>
      <c r="Q130" s="289">
        <f>IF(OR($C130&gt;Q$7,$C130+$E130-1&lt;Q$7),0,($D130-SUM($F130:P130)-SUM($F69:P69))/($E130+$C130-Q$7))</f>
        <v>0</v>
      </c>
      <c r="R130" s="289">
        <f>IF(OR($C130&gt;R$7,$C130+$E130-1&lt;R$7),0,($D130-SUM($F130:Q130)-SUM($F69:Q69))/($E130+$C130-R$7))</f>
        <v>0</v>
      </c>
      <c r="S130" s="289">
        <f>IF(OR($C130&gt;S$7,$C130+$E130-1&lt;S$7),0,($D130-SUM($F130:R130)-SUM($F69:R69))/($E130+$C130-S$7))</f>
        <v>0</v>
      </c>
      <c r="T130" s="289">
        <f>IF(OR($C130&gt;T$7,$C130+$E130-1&lt;T$7),0,($D130-SUM($F130:S130)-SUM($F69:S69))/($E130+$C130-T$7))</f>
        <v>0</v>
      </c>
      <c r="U130" s="289">
        <f>IF(OR($C130&gt;U$7,$C130+$E130-1&lt;U$7),0,($D130-SUM($F130:T130)-SUM($F69:T69))/($E130+$C130-U$7))</f>
        <v>0</v>
      </c>
      <c r="V130" s="289">
        <f>IF(OR($C130&gt;V$7,$C130+$E130-1&lt;V$7),0,($D130-SUM($F130:U130)-SUM($F69:U69))/($E130+$C130-V$7))</f>
        <v>0</v>
      </c>
      <c r="W130" s="289">
        <f>IF(OR($C130&gt;W$7,$C130+$E130-1&lt;W$7),0,($D130-SUM($F130:V130)-SUM($F69:V69))/($E130+$C130-W$7))</f>
        <v>0</v>
      </c>
      <c r="X130" s="289">
        <f>IF(OR($C130&gt;X$7,$C130+$E130-1&lt;X$7),0,($D130-SUM($F130:W130)-SUM($F69:W69))/($E130+$C130-X$7))</f>
        <v>0</v>
      </c>
      <c r="Y130" s="289">
        <f>IF(OR($C130&gt;Y$7,$C130+$E130-1&lt;Y$7),0,($D130-SUM($F130:X130)-SUM($F69:X69))/($E130+$C130-Y$7))</f>
        <v>0</v>
      </c>
      <c r="Z130" s="289">
        <f>IF(OR($C130&gt;Z$7,$C130+$E130-1&lt;Z$7),0,($D130-SUM($F130:Y130)-SUM($F69:Y69))/($E130+$C130-Z$7))</f>
        <v>0</v>
      </c>
      <c r="AA130" s="289">
        <f>IF(OR($C130&gt;AA$7,$C130+$E130-1&lt;AA$7),0,($D130-SUM($F130:Z130)-SUM($F69:Z69))/($E130+$C130-AA$7))</f>
        <v>0</v>
      </c>
      <c r="AB130" s="289">
        <f>IF(OR($C130&gt;AB$7,$C130+$E130-1&lt;AB$7),0,($D130-SUM($F130:AA130)-SUM($F69:AA69))/($E130+$C130-AB$7))</f>
        <v>0</v>
      </c>
      <c r="AC130" s="289">
        <f>IF(OR($C130&gt;AC$7,$C130+$E130-1&lt;AC$7),0,($D130-SUM($F130:AB130)-SUM($F69:AB69))/($E130+$C130-AC$7))</f>
        <v>0</v>
      </c>
      <c r="AD130" s="289">
        <f>IF(OR($C130&gt;AD$7,$C130+$E130-1&lt;AD$7),0,($D130-SUM($F130:AC130)-SUM($F69:AC69))/($E130+$C130-AD$7))</f>
        <v>0</v>
      </c>
      <c r="AE130" s="289">
        <f>IF(OR($C130&gt;AE$7,$C130+$E130-1&lt;AE$7),0,($D130-SUM($F130:AD130)-SUM($F69:AD69))/($E130+$C130-AE$7))</f>
        <v>0</v>
      </c>
      <c r="AF130" s="289">
        <f>IF(OR($C130&gt;AF$7,$C130+$E130-1&lt;AF$7),0,($D130-SUM($F130:AE130)-SUM($F69:AE69))/($E130+$C130-AF$7))</f>
        <v>0</v>
      </c>
      <c r="AG130" s="289">
        <f>IF(OR($C130&gt;AG$7,$C130+$E130-1&lt;AG$7),0,($D130-SUM($F130:AF130)-SUM($F69:AF69))/($E130+$C130-AG$7))</f>
        <v>0</v>
      </c>
      <c r="AH130" s="289">
        <f>IF(OR($C130&gt;AH$7,$C130+$E130-1&lt;AH$7),0,($D130-SUM($F130:AG130)-SUM($F69:AG69))/($E130+$C130-AH$7))</f>
        <v>0</v>
      </c>
      <c r="AI130" s="289">
        <f>IF(OR($C130&gt;AI$7,$C130+$E130-1&lt;AI$7),0,($D130-SUM($F130:AH130)-SUM($F69:AH69))/($E130+$C130-AI$7))</f>
        <v>0</v>
      </c>
      <c r="AJ130" s="289">
        <f>IF(OR($C130&gt;AJ$7,$C130+$E130-1&lt;AJ$7),0,($D130-SUM($F130:AI130)-SUM($F69:AI69))/($E130+$C130-AJ$7))</f>
        <v>0</v>
      </c>
      <c r="AK130" s="289">
        <f>IF(OR($C130&gt;AK$7,$C130+$E130-1&lt;AK$7),0,($D130-SUM($F130:AJ130)-SUM($F69:AJ69))/($E130+$C130-AK$7))</f>
        <v>0</v>
      </c>
      <c r="AL130" s="289">
        <f>IF(OR($C130&gt;AL$7,$C130+$E130-1&lt;AL$7),0,($D130-SUM($F130:AK130)-SUM($F69:AK69))/($E130+$C130-AL$7))</f>
        <v>0</v>
      </c>
      <c r="AM130" s="289">
        <f ca="1">IF(OR($C130&gt;AM$7,$C130+$E130-1&lt;AM$7),0,($D130-SUM($F130:AL130)-SUM($F69:AL69))/($E130+$C130-AM$7))</f>
        <v>3.5330591115102913E-4</v>
      </c>
      <c r="AN130" s="289">
        <f ca="1">IF(OR($C130&gt;AN$7,$C130+$E130-1&lt;AN$7),0,($D130-SUM($F130:AM130)-SUM($F69:AM69))/($E130+$C130-AN$7))</f>
        <v>3.5330591115102913E-4</v>
      </c>
      <c r="AO130" s="289">
        <f ca="1">IF(OR($C130&gt;AO$7,$C130+$E130-1&lt;AO$7),0,($D130-SUM($F130:AN130)-SUM($F69:AN69))/($E130+$C130-AO$7))</f>
        <v>3.5330591115102913E-4</v>
      </c>
      <c r="AP130" s="289">
        <f>IF(OR($C130&gt;AP$7,$C130+$E130-1&lt;AP$7),0,($D130-SUM($F130:AO130)-SUM($F69:AO69))/($E130+$C130-AP$7))</f>
        <v>0</v>
      </c>
      <c r="AQ130" s="289">
        <f>IF(OR($C130&gt;AQ$7,$C130+$E130-1&lt;AQ$7),0,($D130-SUM($F130:AP130)-SUM($F69:AP69))/($E130+$C130-AQ$7))</f>
        <v>0</v>
      </c>
      <c r="AR130" s="289">
        <f>IF(OR($C130&gt;AR$7,$C130+$E130-1&lt;AR$7),0,($D130-SUM($F130:AQ130)-SUM($F69:AQ69))/($E130+$C130-AR$7))</f>
        <v>0</v>
      </c>
      <c r="AS130" s="289">
        <f>IF(OR($C130&gt;AS$7,$C130+$E130-1&lt;AS$7),0,($D130-SUM($F130:AR130)-SUM($F69:AR69))/($E130+$C130-AS$7))</f>
        <v>0</v>
      </c>
      <c r="AT130" s="289">
        <f>IF(OR($C130&gt;AT$7,$C130+$E130-1&lt;AT$7),0,($D130-SUM($F130:AS130)-SUM($F69:AS69))/($E130+$C130-AT$7))</f>
        <v>0</v>
      </c>
      <c r="AU130" s="289">
        <f>IF(OR($C130&gt;AU$7,$C130+$E130-1&lt;AU$7),0,($D130-SUM($F130:AT130)-SUM($F69:AT69))/($E130+$C130-AU$7))</f>
        <v>0</v>
      </c>
      <c r="AV130" s="289">
        <f>IF(OR($C130&gt;AV$7,$C130+$E130-1&lt;AV$7),0,($D130-SUM($F130:AU130)-SUM($F69:AU69))/($E130+$C130-AV$7))</f>
        <v>0</v>
      </c>
      <c r="AW130" s="289">
        <f>IF(OR($C130&gt;AW$7,$C130+$E130-1&lt;AW$7),0,($D130-SUM($F130:AV130)-SUM($F69:AV69))/($E130+$C130-AW$7))</f>
        <v>0</v>
      </c>
      <c r="AX130" s="289">
        <f>IF(OR($C130&gt;AX$7,$C130+$E130-1&lt;AX$7),0,($D130-SUM($F130:AW130)-SUM($F69:AW69))/($E130+$C130-AX$7))</f>
        <v>0</v>
      </c>
      <c r="AY130" s="289">
        <f>IF(OR($C130&gt;AY$7,$C130+$E130-1&lt;AY$7),0,($D130-SUM($F130:AX130)-SUM($F69:AX69))/($E130+$C130-AY$7))</f>
        <v>0</v>
      </c>
      <c r="AZ130" s="289">
        <f>IF(OR($C130&gt;AZ$7,$C130+$E130-1&lt;AZ$7),0,($D130-SUM($F130:AY130)-SUM($F69:AY69))/($E130+$C130-AZ$7))</f>
        <v>0</v>
      </c>
      <c r="BA130" s="289">
        <f>IF(OR($C130&gt;BA$7,$C130+$E130-1&lt;BA$7),0,($D130-SUM($F130:AZ130)-SUM($F69:AZ69))/($E130+$C130-BA$7))</f>
        <v>0</v>
      </c>
      <c r="BB130" s="289">
        <f>IF(OR($C130&gt;BB$7,$C130+$E130-1&lt;BB$7),0,($D130-SUM($F130:BA130)-SUM($F69:BA69))/($E130+$C130-BB$7))</f>
        <v>0</v>
      </c>
      <c r="BC130" s="289">
        <f>IF(OR($C130&gt;BC$7,$C130+$E130-1&lt;BC$7),0,($D130-SUM($F130:BB130)-SUM($F69:BB69))/($E130+$C130-BC$7))</f>
        <v>0</v>
      </c>
      <c r="BD130" s="289">
        <f>IF(OR($C130&gt;BD$7,$C130+$E130-1&lt;BD$7),0,($D130-SUM($F130:BC130)-SUM($F69:BC69))/($E130+$C130-BD$7))</f>
        <v>0</v>
      </c>
      <c r="BE130" s="289">
        <f>IF(OR($C130&gt;BE$7,$C130+$E130-1&lt;BE$7),0,($D130-SUM($F130:BD130)-SUM($F69:BD69))/($E130+$C130-BE$7))</f>
        <v>0</v>
      </c>
      <c r="BF130" s="289">
        <f>IF(OR($C130&gt;BF$7,$C130+$E130-1&lt;BF$7),0,($D130-SUM($F130:BE130)-SUM($F69:BE69))/($E130+$C130-BF$7))</f>
        <v>0</v>
      </c>
      <c r="BG130" s="289">
        <f>IF(OR($C130&gt;BG$7,$C130+$E130-1&lt;BG$7),0,($D130-SUM($F130:BF130)-SUM($F69:BF69))/($E130+$C130-BG$7))</f>
        <v>0</v>
      </c>
      <c r="BH130" s="289">
        <f>IF(OR($C130&gt;BH$7,$C130+$E130-1&lt;BH$7),0,($D130-SUM($F130:BG130)-SUM($F69:BG69))/($E130+$C130-BH$7))</f>
        <v>0</v>
      </c>
      <c r="BI130" s="289">
        <f>IF(OR($C130&gt;BI$7,$C130+$E130-1&lt;BI$7),0,($D130-SUM($F130:BH130)-SUM($F69:BH69))/($E130+$C130-BI$7))</f>
        <v>0</v>
      </c>
      <c r="BJ130" s="289">
        <f>IF(OR($C130&gt;BJ$7,$C130+$E130-1&lt;BJ$7),0,($D130-SUM($F130:BI130)-SUM($F69:BI69))/($E130+$C130-BJ$7))</f>
        <v>0</v>
      </c>
      <c r="BK130" s="289">
        <f>IF(OR($C130&gt;BK$7,$C130+$E130-1&lt;BK$7),0,($D130-SUM($F130:BJ130)-SUM($F69:BJ69))/($E130+$C130-BK$7))</f>
        <v>0</v>
      </c>
      <c r="BL130" s="289">
        <f>IF(OR($C130&gt;BL$7,$C130+$E130-1&lt;BL$7),0,($D130-SUM($F130:BK130)-SUM($F69:BK69))/($E130+$C130-BL$7))</f>
        <v>0</v>
      </c>
      <c r="BM130" s="289">
        <f>IF(OR($C130&gt;BM$7,$C130+$E130-1&lt;BM$7),0,($D130-SUM($F130:BL130)-SUM($F69:BL69))/($E130+$C130-BM$7))</f>
        <v>0</v>
      </c>
      <c r="BN130" s="289">
        <f>IF(OR($C130&gt;BN$7,$C130+$E130-1&lt;BN$7),0,($D130-SUM($F130:BM130)-SUM($F69:BM69))/($E130+$C130-BN$7))</f>
        <v>0</v>
      </c>
      <c r="BO130" s="289"/>
      <c r="BP130" s="289"/>
      <c r="BQ130" s="289"/>
      <c r="BR130" s="289"/>
      <c r="BS130" s="289"/>
      <c r="BT130" s="289"/>
      <c r="BU130" s="289"/>
      <c r="BV130" s="289"/>
      <c r="BW130" s="289"/>
      <c r="BX130" s="289"/>
      <c r="BY130" s="289"/>
      <c r="BZ130" s="289"/>
      <c r="CA130" s="198"/>
      <c r="CB130" s="198"/>
      <c r="CC130" s="198"/>
      <c r="CD130" s="198"/>
      <c r="CE130" s="198"/>
      <c r="CF130" s="198"/>
      <c r="CG130" s="198"/>
      <c r="CH130" s="198"/>
      <c r="CI130" s="198"/>
      <c r="CJ130" s="198"/>
      <c r="CK130" s="198"/>
      <c r="CL130" s="198"/>
    </row>
    <row r="131" spans="1:90" hidden="1" outlineLevel="1" x14ac:dyDescent="0.15">
      <c r="A131" s="89"/>
      <c r="B131" s="23"/>
      <c r="C131" s="26">
        <v>34</v>
      </c>
      <c r="D131" s="303">
        <f ca="1"/>
        <v>1.0449191818501678E-3</v>
      </c>
      <c r="E131" s="26">
        <f>SAP_Leadsheet!$E$49</f>
        <v>3</v>
      </c>
      <c r="G131" s="289">
        <f>IF(OR($C131&gt;G$7,$C131+$E131-1&lt;G$7),0,($D131-SUM($F131:F131)-SUM($F70:F70))/($E131+$C131-G$7))</f>
        <v>0</v>
      </c>
      <c r="H131" s="289">
        <f>IF(OR($C131&gt;H$7,$C131+$E131-1&lt;H$7),0,($D131-SUM($F131:G131)-SUM($F70:G70))/($E131+$C131-H$7))</f>
        <v>0</v>
      </c>
      <c r="I131" s="289">
        <f>IF(OR($C131&gt;I$7,$C131+$E131-1&lt;I$7),0,($D131-SUM($F131:H131)-SUM($F70:H70))/($E131+$C131-I$7))</f>
        <v>0</v>
      </c>
      <c r="J131" s="289">
        <f>IF(OR($C131&gt;J$7,$C131+$E131-1&lt;J$7),0,($D131-SUM($F131:I131)-SUM($F70:I70))/($E131+$C131-J$7))</f>
        <v>0</v>
      </c>
      <c r="K131" s="289">
        <f>IF(OR($C131&gt;K$7,$C131+$E131-1&lt;K$7),0,($D131-SUM($F131:J131)-SUM($F70:J70))/($E131+$C131-K$7))</f>
        <v>0</v>
      </c>
      <c r="L131" s="289">
        <f>IF(OR($C131&gt;L$7,$C131+$E131-1&lt;L$7),0,($D131-SUM($F131:K131)-SUM($F70:K70))/($E131+$C131-L$7))</f>
        <v>0</v>
      </c>
      <c r="M131" s="289">
        <f>IF(OR($C131&gt;M$7,$C131+$E131-1&lt;M$7),0,($D131-SUM($F131:L131)-SUM($F70:L70))/($E131+$C131-M$7))</f>
        <v>0</v>
      </c>
      <c r="N131" s="289">
        <f>IF(OR($C131&gt;N$7,$C131+$E131-1&lt;N$7),0,($D131-SUM($F131:M131)-SUM($F70:M70))/($E131+$C131-N$7))</f>
        <v>0</v>
      </c>
      <c r="O131" s="289">
        <f>IF(OR($C131&gt;O$7,$C131+$E131-1&lt;O$7),0,($D131-SUM($F131:N131)-SUM($F70:N70))/($E131+$C131-O$7))</f>
        <v>0</v>
      </c>
      <c r="P131" s="289">
        <f>IF(OR($C131&gt;P$7,$C131+$E131-1&lt;P$7),0,($D131-SUM($F131:O131)-SUM($F70:O70))/($E131+$C131-P$7))</f>
        <v>0</v>
      </c>
      <c r="Q131" s="289">
        <f>IF(OR($C131&gt;Q$7,$C131+$E131-1&lt;Q$7),0,($D131-SUM($F131:P131)-SUM($F70:P70))/($E131+$C131-Q$7))</f>
        <v>0</v>
      </c>
      <c r="R131" s="289">
        <f>IF(OR($C131&gt;R$7,$C131+$E131-1&lt;R$7),0,($D131-SUM($F131:Q131)-SUM($F70:Q70))/($E131+$C131-R$7))</f>
        <v>0</v>
      </c>
      <c r="S131" s="289">
        <f>IF(OR($C131&gt;S$7,$C131+$E131-1&lt;S$7),0,($D131-SUM($F131:R131)-SUM($F70:R70))/($E131+$C131-S$7))</f>
        <v>0</v>
      </c>
      <c r="T131" s="289">
        <f>IF(OR($C131&gt;T$7,$C131+$E131-1&lt;T$7),0,($D131-SUM($F131:S131)-SUM($F70:S70))/($E131+$C131-T$7))</f>
        <v>0</v>
      </c>
      <c r="U131" s="289">
        <f>IF(OR($C131&gt;U$7,$C131+$E131-1&lt;U$7),0,($D131-SUM($F131:T131)-SUM($F70:T70))/($E131+$C131-U$7))</f>
        <v>0</v>
      </c>
      <c r="V131" s="289">
        <f>IF(OR($C131&gt;V$7,$C131+$E131-1&lt;V$7),0,($D131-SUM($F131:U131)-SUM($F70:U70))/($E131+$C131-V$7))</f>
        <v>0</v>
      </c>
      <c r="W131" s="289">
        <f>IF(OR($C131&gt;W$7,$C131+$E131-1&lt;W$7),0,($D131-SUM($F131:V131)-SUM($F70:V70))/($E131+$C131-W$7))</f>
        <v>0</v>
      </c>
      <c r="X131" s="289">
        <f>IF(OR($C131&gt;X$7,$C131+$E131-1&lt;X$7),0,($D131-SUM($F131:W131)-SUM($F70:W70))/($E131+$C131-X$7))</f>
        <v>0</v>
      </c>
      <c r="Y131" s="289">
        <f>IF(OR($C131&gt;Y$7,$C131+$E131-1&lt;Y$7),0,($D131-SUM($F131:X131)-SUM($F70:X70))/($E131+$C131-Y$7))</f>
        <v>0</v>
      </c>
      <c r="Z131" s="289">
        <f>IF(OR($C131&gt;Z$7,$C131+$E131-1&lt;Z$7),0,($D131-SUM($F131:Y131)-SUM($F70:Y70))/($E131+$C131-Z$7))</f>
        <v>0</v>
      </c>
      <c r="AA131" s="289">
        <f>IF(OR($C131&gt;AA$7,$C131+$E131-1&lt;AA$7),0,($D131-SUM($F131:Z131)-SUM($F70:Z70))/($E131+$C131-AA$7))</f>
        <v>0</v>
      </c>
      <c r="AB131" s="289">
        <f>IF(OR($C131&gt;AB$7,$C131+$E131-1&lt;AB$7),0,($D131-SUM($F131:AA131)-SUM($F70:AA70))/($E131+$C131-AB$7))</f>
        <v>0</v>
      </c>
      <c r="AC131" s="289">
        <f>IF(OR($C131&gt;AC$7,$C131+$E131-1&lt;AC$7),0,($D131-SUM($F131:AB131)-SUM($F70:AB70))/($E131+$C131-AC$7))</f>
        <v>0</v>
      </c>
      <c r="AD131" s="289">
        <f>IF(OR($C131&gt;AD$7,$C131+$E131-1&lt;AD$7),0,($D131-SUM($F131:AC131)-SUM($F70:AC70))/($E131+$C131-AD$7))</f>
        <v>0</v>
      </c>
      <c r="AE131" s="289">
        <f>IF(OR($C131&gt;AE$7,$C131+$E131-1&lt;AE$7),0,($D131-SUM($F131:AD131)-SUM($F70:AD70))/($E131+$C131-AE$7))</f>
        <v>0</v>
      </c>
      <c r="AF131" s="289">
        <f>IF(OR($C131&gt;AF$7,$C131+$E131-1&lt;AF$7),0,($D131-SUM($F131:AE131)-SUM($F70:AE70))/($E131+$C131-AF$7))</f>
        <v>0</v>
      </c>
      <c r="AG131" s="289">
        <f>IF(OR($C131&gt;AG$7,$C131+$E131-1&lt;AG$7),0,($D131-SUM($F131:AF131)-SUM($F70:AF70))/($E131+$C131-AG$7))</f>
        <v>0</v>
      </c>
      <c r="AH131" s="289">
        <f>IF(OR($C131&gt;AH$7,$C131+$E131-1&lt;AH$7),0,($D131-SUM($F131:AG131)-SUM($F70:AG70))/($E131+$C131-AH$7))</f>
        <v>0</v>
      </c>
      <c r="AI131" s="289">
        <f>IF(OR($C131&gt;AI$7,$C131+$E131-1&lt;AI$7),0,($D131-SUM($F131:AH131)-SUM($F70:AH70))/($E131+$C131-AI$7))</f>
        <v>0</v>
      </c>
      <c r="AJ131" s="289">
        <f>IF(OR($C131&gt;AJ$7,$C131+$E131-1&lt;AJ$7),0,($D131-SUM($F131:AI131)-SUM($F70:AI70))/($E131+$C131-AJ$7))</f>
        <v>0</v>
      </c>
      <c r="AK131" s="289">
        <f>IF(OR($C131&gt;AK$7,$C131+$E131-1&lt;AK$7),0,($D131-SUM($F131:AJ131)-SUM($F70:AJ70))/($E131+$C131-AK$7))</f>
        <v>0</v>
      </c>
      <c r="AL131" s="289">
        <f>IF(OR($C131&gt;AL$7,$C131+$E131-1&lt;AL$7),0,($D131-SUM($F131:AK131)-SUM($F70:AK70))/($E131+$C131-AL$7))</f>
        <v>0</v>
      </c>
      <c r="AM131" s="289">
        <f>IF(OR($C131&gt;AM$7,$C131+$E131-1&lt;AM$7),0,($D131-SUM($F131:AL131)-SUM($F70:AL70))/($E131+$C131-AM$7))</f>
        <v>0</v>
      </c>
      <c r="AN131" s="289">
        <f ca="1">IF(OR($C131&gt;AN$7,$C131+$E131-1&lt;AN$7),0,($D131-SUM($F131:AM131)-SUM($F70:AM70))/($E131+$C131-AN$7))</f>
        <v>3.4830639395005595E-4</v>
      </c>
      <c r="AO131" s="289">
        <f ca="1">IF(OR($C131&gt;AO$7,$C131+$E131-1&lt;AO$7),0,($D131-SUM($F131:AN131)-SUM($F70:AN70))/($E131+$C131-AO$7))</f>
        <v>3.4830639395005589E-4</v>
      </c>
      <c r="AP131" s="289">
        <f ca="1">IF(OR($C131&gt;AP$7,$C131+$E131-1&lt;AP$7),0,($D131-SUM($F131:AO131)-SUM($F70:AO70))/($E131+$C131-AP$7))</f>
        <v>3.48306393950056E-4</v>
      </c>
      <c r="AQ131" s="289">
        <f>IF(OR($C131&gt;AQ$7,$C131+$E131-1&lt;AQ$7),0,($D131-SUM($F131:AP131)-SUM($F70:AP70))/($E131+$C131-AQ$7))</f>
        <v>0</v>
      </c>
      <c r="AR131" s="289">
        <f>IF(OR($C131&gt;AR$7,$C131+$E131-1&lt;AR$7),0,($D131-SUM($F131:AQ131)-SUM($F70:AQ70))/($E131+$C131-AR$7))</f>
        <v>0</v>
      </c>
      <c r="AS131" s="289">
        <f>IF(OR($C131&gt;AS$7,$C131+$E131-1&lt;AS$7),0,($D131-SUM($F131:AR131)-SUM($F70:AR70))/($E131+$C131-AS$7))</f>
        <v>0</v>
      </c>
      <c r="AT131" s="289">
        <f>IF(OR($C131&gt;AT$7,$C131+$E131-1&lt;AT$7),0,($D131-SUM($F131:AS131)-SUM($F70:AS70))/($E131+$C131-AT$7))</f>
        <v>0</v>
      </c>
      <c r="AU131" s="289">
        <f>IF(OR($C131&gt;AU$7,$C131+$E131-1&lt;AU$7),0,($D131-SUM($F131:AT131)-SUM($F70:AT70))/($E131+$C131-AU$7))</f>
        <v>0</v>
      </c>
      <c r="AV131" s="289">
        <f>IF(OR($C131&gt;AV$7,$C131+$E131-1&lt;AV$7),0,($D131-SUM($F131:AU131)-SUM($F70:AU70))/($E131+$C131-AV$7))</f>
        <v>0</v>
      </c>
      <c r="AW131" s="289">
        <f>IF(OR($C131&gt;AW$7,$C131+$E131-1&lt;AW$7),0,($D131-SUM($F131:AV131)-SUM($F70:AV70))/($E131+$C131-AW$7))</f>
        <v>0</v>
      </c>
      <c r="AX131" s="289">
        <f>IF(OR($C131&gt;AX$7,$C131+$E131-1&lt;AX$7),0,($D131-SUM($F131:AW131)-SUM($F70:AW70))/($E131+$C131-AX$7))</f>
        <v>0</v>
      </c>
      <c r="AY131" s="289">
        <f>IF(OR($C131&gt;AY$7,$C131+$E131-1&lt;AY$7),0,($D131-SUM($F131:AX131)-SUM($F70:AX70))/($E131+$C131-AY$7))</f>
        <v>0</v>
      </c>
      <c r="AZ131" s="289">
        <f>IF(OR($C131&gt;AZ$7,$C131+$E131-1&lt;AZ$7),0,($D131-SUM($F131:AY131)-SUM($F70:AY70))/($E131+$C131-AZ$7))</f>
        <v>0</v>
      </c>
      <c r="BA131" s="289">
        <f>IF(OR($C131&gt;BA$7,$C131+$E131-1&lt;BA$7),0,($D131-SUM($F131:AZ131)-SUM($F70:AZ70))/($E131+$C131-BA$7))</f>
        <v>0</v>
      </c>
      <c r="BB131" s="289">
        <f>IF(OR($C131&gt;BB$7,$C131+$E131-1&lt;BB$7),0,($D131-SUM($F131:BA131)-SUM($F70:BA70))/($E131+$C131-BB$7))</f>
        <v>0</v>
      </c>
      <c r="BC131" s="289">
        <f>IF(OR($C131&gt;BC$7,$C131+$E131-1&lt;BC$7),0,($D131-SUM($F131:BB131)-SUM($F70:BB70))/($E131+$C131-BC$7))</f>
        <v>0</v>
      </c>
      <c r="BD131" s="289">
        <f>IF(OR($C131&gt;BD$7,$C131+$E131-1&lt;BD$7),0,($D131-SUM($F131:BC131)-SUM($F70:BC70))/($E131+$C131-BD$7))</f>
        <v>0</v>
      </c>
      <c r="BE131" s="289">
        <f>IF(OR($C131&gt;BE$7,$C131+$E131-1&lt;BE$7),0,($D131-SUM($F131:BD131)-SUM($F70:BD70))/($E131+$C131-BE$7))</f>
        <v>0</v>
      </c>
      <c r="BF131" s="289">
        <f>IF(OR($C131&gt;BF$7,$C131+$E131-1&lt;BF$7),0,($D131-SUM($F131:BE131)-SUM($F70:BE70))/($E131+$C131-BF$7))</f>
        <v>0</v>
      </c>
      <c r="BG131" s="289">
        <f>IF(OR($C131&gt;BG$7,$C131+$E131-1&lt;BG$7),0,($D131-SUM($F131:BF131)-SUM($F70:BF70))/($E131+$C131-BG$7))</f>
        <v>0</v>
      </c>
      <c r="BH131" s="289">
        <f>IF(OR($C131&gt;BH$7,$C131+$E131-1&lt;BH$7),0,($D131-SUM($F131:BG131)-SUM($F70:BG70))/($E131+$C131-BH$7))</f>
        <v>0</v>
      </c>
      <c r="BI131" s="289">
        <f>IF(OR($C131&gt;BI$7,$C131+$E131-1&lt;BI$7),0,($D131-SUM($F131:BH131)-SUM($F70:BH70))/($E131+$C131-BI$7))</f>
        <v>0</v>
      </c>
      <c r="BJ131" s="289">
        <f>IF(OR($C131&gt;BJ$7,$C131+$E131-1&lt;BJ$7),0,($D131-SUM($F131:BI131)-SUM($F70:BI70))/($E131+$C131-BJ$7))</f>
        <v>0</v>
      </c>
      <c r="BK131" s="289">
        <f>IF(OR($C131&gt;BK$7,$C131+$E131-1&lt;BK$7),0,($D131-SUM($F131:BJ131)-SUM($F70:BJ70))/($E131+$C131-BK$7))</f>
        <v>0</v>
      </c>
      <c r="BL131" s="289">
        <f>IF(OR($C131&gt;BL$7,$C131+$E131-1&lt;BL$7),0,($D131-SUM($F131:BK131)-SUM($F70:BK70))/($E131+$C131-BL$7))</f>
        <v>0</v>
      </c>
      <c r="BM131" s="289">
        <f>IF(OR($C131&gt;BM$7,$C131+$E131-1&lt;BM$7),0,($D131-SUM($F131:BL131)-SUM($F70:BL70))/($E131+$C131-BM$7))</f>
        <v>0</v>
      </c>
      <c r="BN131" s="289">
        <f>IF(OR($C131&gt;BN$7,$C131+$E131-1&lt;BN$7),0,($D131-SUM($F131:BM131)-SUM($F70:BM70))/($E131+$C131-BN$7))</f>
        <v>0</v>
      </c>
      <c r="BO131" s="289"/>
      <c r="BP131" s="289"/>
      <c r="BQ131" s="289"/>
      <c r="BR131" s="289"/>
      <c r="BS131" s="289"/>
      <c r="BT131" s="289"/>
      <c r="BU131" s="289"/>
      <c r="BV131" s="289"/>
      <c r="BW131" s="289"/>
      <c r="BX131" s="289"/>
      <c r="BY131" s="289"/>
      <c r="BZ131" s="289"/>
      <c r="CA131" s="198"/>
      <c r="CB131" s="198"/>
      <c r="CC131" s="198"/>
      <c r="CD131" s="198"/>
      <c r="CE131" s="198"/>
      <c r="CF131" s="198"/>
      <c r="CG131" s="198"/>
      <c r="CH131" s="198"/>
      <c r="CI131" s="198"/>
      <c r="CJ131" s="198"/>
      <c r="CK131" s="198"/>
      <c r="CL131" s="198"/>
    </row>
    <row r="132" spans="1:90" hidden="1" outlineLevel="1" x14ac:dyDescent="0.15">
      <c r="A132" s="89"/>
      <c r="B132" s="23"/>
      <c r="C132" s="26">
        <v>35</v>
      </c>
      <c r="D132" s="303">
        <f ca="1"/>
        <v>1.0299206302472484E-3</v>
      </c>
      <c r="E132" s="26">
        <f>SAP_Leadsheet!$E$49</f>
        <v>3</v>
      </c>
      <c r="G132" s="289">
        <f>IF(OR($C132&gt;G$7,$C132+$E132-1&lt;G$7),0,($D132-SUM($F132:F132)-SUM($F71:F71))/($E132+$C132-G$7))</f>
        <v>0</v>
      </c>
      <c r="H132" s="289">
        <f>IF(OR($C132&gt;H$7,$C132+$E132-1&lt;H$7),0,($D132-SUM($F132:G132)-SUM($F71:G71))/($E132+$C132-H$7))</f>
        <v>0</v>
      </c>
      <c r="I132" s="289">
        <f>IF(OR($C132&gt;I$7,$C132+$E132-1&lt;I$7),0,($D132-SUM($F132:H132)-SUM($F71:H71))/($E132+$C132-I$7))</f>
        <v>0</v>
      </c>
      <c r="J132" s="289">
        <f>IF(OR($C132&gt;J$7,$C132+$E132-1&lt;J$7),0,($D132-SUM($F132:I132)-SUM($F71:I71))/($E132+$C132-J$7))</f>
        <v>0</v>
      </c>
      <c r="K132" s="289">
        <f>IF(OR($C132&gt;K$7,$C132+$E132-1&lt;K$7),0,($D132-SUM($F132:J132)-SUM($F71:J71))/($E132+$C132-K$7))</f>
        <v>0</v>
      </c>
      <c r="L132" s="289">
        <f>IF(OR($C132&gt;L$7,$C132+$E132-1&lt;L$7),0,($D132-SUM($F132:K132)-SUM($F71:K71))/($E132+$C132-L$7))</f>
        <v>0</v>
      </c>
      <c r="M132" s="289">
        <f>IF(OR($C132&gt;M$7,$C132+$E132-1&lt;M$7),0,($D132-SUM($F132:L132)-SUM($F71:L71))/($E132+$C132-M$7))</f>
        <v>0</v>
      </c>
      <c r="N132" s="289">
        <f>IF(OR($C132&gt;N$7,$C132+$E132-1&lt;N$7),0,($D132-SUM($F132:M132)-SUM($F71:M71))/($E132+$C132-N$7))</f>
        <v>0</v>
      </c>
      <c r="O132" s="289">
        <f>IF(OR($C132&gt;O$7,$C132+$E132-1&lt;O$7),0,($D132-SUM($F132:N132)-SUM($F71:N71))/($E132+$C132-O$7))</f>
        <v>0</v>
      </c>
      <c r="P132" s="289">
        <f>IF(OR($C132&gt;P$7,$C132+$E132-1&lt;P$7),0,($D132-SUM($F132:O132)-SUM($F71:O71))/($E132+$C132-P$7))</f>
        <v>0</v>
      </c>
      <c r="Q132" s="289">
        <f>IF(OR($C132&gt;Q$7,$C132+$E132-1&lt;Q$7),0,($D132-SUM($F132:P132)-SUM($F71:P71))/($E132+$C132-Q$7))</f>
        <v>0</v>
      </c>
      <c r="R132" s="289">
        <f>IF(OR($C132&gt;R$7,$C132+$E132-1&lt;R$7),0,($D132-SUM($F132:Q132)-SUM($F71:Q71))/($E132+$C132-R$7))</f>
        <v>0</v>
      </c>
      <c r="S132" s="289">
        <f>IF(OR($C132&gt;S$7,$C132+$E132-1&lt;S$7),0,($D132-SUM($F132:R132)-SUM($F71:R71))/($E132+$C132-S$7))</f>
        <v>0</v>
      </c>
      <c r="T132" s="289">
        <f>IF(OR($C132&gt;T$7,$C132+$E132-1&lt;T$7),0,($D132-SUM($F132:S132)-SUM($F71:S71))/($E132+$C132-T$7))</f>
        <v>0</v>
      </c>
      <c r="U132" s="289">
        <f>IF(OR($C132&gt;U$7,$C132+$E132-1&lt;U$7),0,($D132-SUM($F132:T132)-SUM($F71:T71))/($E132+$C132-U$7))</f>
        <v>0</v>
      </c>
      <c r="V132" s="289">
        <f>IF(OR($C132&gt;V$7,$C132+$E132-1&lt;V$7),0,($D132-SUM($F132:U132)-SUM($F71:U71))/($E132+$C132-V$7))</f>
        <v>0</v>
      </c>
      <c r="W132" s="289">
        <f>IF(OR($C132&gt;W$7,$C132+$E132-1&lt;W$7),0,($D132-SUM($F132:V132)-SUM($F71:V71))/($E132+$C132-W$7))</f>
        <v>0</v>
      </c>
      <c r="X132" s="289">
        <f>IF(OR($C132&gt;X$7,$C132+$E132-1&lt;X$7),0,($D132-SUM($F132:W132)-SUM($F71:W71))/($E132+$C132-X$7))</f>
        <v>0</v>
      </c>
      <c r="Y132" s="289">
        <f>IF(OR($C132&gt;Y$7,$C132+$E132-1&lt;Y$7),0,($D132-SUM($F132:X132)-SUM($F71:X71))/($E132+$C132-Y$7))</f>
        <v>0</v>
      </c>
      <c r="Z132" s="289">
        <f>IF(OR($C132&gt;Z$7,$C132+$E132-1&lt;Z$7),0,($D132-SUM($F132:Y132)-SUM($F71:Y71))/($E132+$C132-Z$7))</f>
        <v>0</v>
      </c>
      <c r="AA132" s="289">
        <f>IF(OR($C132&gt;AA$7,$C132+$E132-1&lt;AA$7),0,($D132-SUM($F132:Z132)-SUM($F71:Z71))/($E132+$C132-AA$7))</f>
        <v>0</v>
      </c>
      <c r="AB132" s="289">
        <f>IF(OR($C132&gt;AB$7,$C132+$E132-1&lt;AB$7),0,($D132-SUM($F132:AA132)-SUM($F71:AA71))/($E132+$C132-AB$7))</f>
        <v>0</v>
      </c>
      <c r="AC132" s="289">
        <f>IF(OR($C132&gt;AC$7,$C132+$E132-1&lt;AC$7),0,($D132-SUM($F132:AB132)-SUM($F71:AB71))/($E132+$C132-AC$7))</f>
        <v>0</v>
      </c>
      <c r="AD132" s="289">
        <f>IF(OR($C132&gt;AD$7,$C132+$E132-1&lt;AD$7),0,($D132-SUM($F132:AC132)-SUM($F71:AC71))/($E132+$C132-AD$7))</f>
        <v>0</v>
      </c>
      <c r="AE132" s="289">
        <f>IF(OR($C132&gt;AE$7,$C132+$E132-1&lt;AE$7),0,($D132-SUM($F132:AD132)-SUM($F71:AD71))/($E132+$C132-AE$7))</f>
        <v>0</v>
      </c>
      <c r="AF132" s="289">
        <f>IF(OR($C132&gt;AF$7,$C132+$E132-1&lt;AF$7),0,($D132-SUM($F132:AE132)-SUM($F71:AE71))/($E132+$C132-AF$7))</f>
        <v>0</v>
      </c>
      <c r="AG132" s="289">
        <f>IF(OR($C132&gt;AG$7,$C132+$E132-1&lt;AG$7),0,($D132-SUM($F132:AF132)-SUM($F71:AF71))/($E132+$C132-AG$7))</f>
        <v>0</v>
      </c>
      <c r="AH132" s="289">
        <f>IF(OR($C132&gt;AH$7,$C132+$E132-1&lt;AH$7),0,($D132-SUM($F132:AG132)-SUM($F71:AG71))/($E132+$C132-AH$7))</f>
        <v>0</v>
      </c>
      <c r="AI132" s="289">
        <f>IF(OR($C132&gt;AI$7,$C132+$E132-1&lt;AI$7),0,($D132-SUM($F132:AH132)-SUM($F71:AH71))/($E132+$C132-AI$7))</f>
        <v>0</v>
      </c>
      <c r="AJ132" s="289">
        <f>IF(OR($C132&gt;AJ$7,$C132+$E132-1&lt;AJ$7),0,($D132-SUM($F132:AI132)-SUM($F71:AI71))/($E132+$C132-AJ$7))</f>
        <v>0</v>
      </c>
      <c r="AK132" s="289">
        <f>IF(OR($C132&gt;AK$7,$C132+$E132-1&lt;AK$7),0,($D132-SUM($F132:AJ132)-SUM($F71:AJ71))/($E132+$C132-AK$7))</f>
        <v>0</v>
      </c>
      <c r="AL132" s="289">
        <f>IF(OR($C132&gt;AL$7,$C132+$E132-1&lt;AL$7),0,($D132-SUM($F132:AK132)-SUM($F71:AK71))/($E132+$C132-AL$7))</f>
        <v>0</v>
      </c>
      <c r="AM132" s="289">
        <f>IF(OR($C132&gt;AM$7,$C132+$E132-1&lt;AM$7),0,($D132-SUM($F132:AL132)-SUM($F71:AL71))/($E132+$C132-AM$7))</f>
        <v>0</v>
      </c>
      <c r="AN132" s="289">
        <f>IF(OR($C132&gt;AN$7,$C132+$E132-1&lt;AN$7),0,($D132-SUM($F132:AM132)-SUM($F71:AM71))/($E132+$C132-AN$7))</f>
        <v>0</v>
      </c>
      <c r="AO132" s="289">
        <f ca="1">IF(OR($C132&gt;AO$7,$C132+$E132-1&lt;AO$7),0,($D132-SUM($F132:AN132)-SUM($F71:AN71))/($E132+$C132-AO$7))</f>
        <v>3.4330687674908282E-4</v>
      </c>
      <c r="AP132" s="289">
        <f ca="1">IF(OR($C132&gt;AP$7,$C132+$E132-1&lt;AP$7),0,($D132-SUM($F132:AO132)-SUM($F71:AO71))/($E132+$C132-AP$7))</f>
        <v>3.4330687674908277E-4</v>
      </c>
      <c r="AQ132" s="289">
        <f ca="1">IF(OR($C132&gt;AQ$7,$C132+$E132-1&lt;AQ$7),0,($D132-SUM($F132:AP132)-SUM($F71:AP71))/($E132+$C132-AQ$7))</f>
        <v>3.4330687674908288E-4</v>
      </c>
      <c r="AR132" s="289">
        <f>IF(OR($C132&gt;AR$7,$C132+$E132-1&lt;AR$7),0,($D132-SUM($F132:AQ132)-SUM($F71:AQ71))/($E132+$C132-AR$7))</f>
        <v>0</v>
      </c>
      <c r="AS132" s="289">
        <f>IF(OR($C132&gt;AS$7,$C132+$E132-1&lt;AS$7),0,($D132-SUM($F132:AR132)-SUM($F71:AR71))/($E132+$C132-AS$7))</f>
        <v>0</v>
      </c>
      <c r="AT132" s="289">
        <f>IF(OR($C132&gt;AT$7,$C132+$E132-1&lt;AT$7),0,($D132-SUM($F132:AS132)-SUM($F71:AS71))/($E132+$C132-AT$7))</f>
        <v>0</v>
      </c>
      <c r="AU132" s="289">
        <f>IF(OR($C132&gt;AU$7,$C132+$E132-1&lt;AU$7),0,($D132-SUM($F132:AT132)-SUM($F71:AT71))/($E132+$C132-AU$7))</f>
        <v>0</v>
      </c>
      <c r="AV132" s="289">
        <f>IF(OR($C132&gt;AV$7,$C132+$E132-1&lt;AV$7),0,($D132-SUM($F132:AU132)-SUM($F71:AU71))/($E132+$C132-AV$7))</f>
        <v>0</v>
      </c>
      <c r="AW132" s="289">
        <f>IF(OR($C132&gt;AW$7,$C132+$E132-1&lt;AW$7),0,($D132-SUM($F132:AV132)-SUM($F71:AV71))/($E132+$C132-AW$7))</f>
        <v>0</v>
      </c>
      <c r="AX132" s="289">
        <f>IF(OR($C132&gt;AX$7,$C132+$E132-1&lt;AX$7),0,($D132-SUM($F132:AW132)-SUM($F71:AW71))/($E132+$C132-AX$7))</f>
        <v>0</v>
      </c>
      <c r="AY132" s="289">
        <f>IF(OR($C132&gt;AY$7,$C132+$E132-1&lt;AY$7),0,($D132-SUM($F132:AX132)-SUM($F71:AX71))/($E132+$C132-AY$7))</f>
        <v>0</v>
      </c>
      <c r="AZ132" s="289">
        <f>IF(OR($C132&gt;AZ$7,$C132+$E132-1&lt;AZ$7),0,($D132-SUM($F132:AY132)-SUM($F71:AY71))/($E132+$C132-AZ$7))</f>
        <v>0</v>
      </c>
      <c r="BA132" s="289">
        <f>IF(OR($C132&gt;BA$7,$C132+$E132-1&lt;BA$7),0,($D132-SUM($F132:AZ132)-SUM($F71:AZ71))/($E132+$C132-BA$7))</f>
        <v>0</v>
      </c>
      <c r="BB132" s="289">
        <f>IF(OR($C132&gt;BB$7,$C132+$E132-1&lt;BB$7),0,($D132-SUM($F132:BA132)-SUM($F71:BA71))/($E132+$C132-BB$7))</f>
        <v>0</v>
      </c>
      <c r="BC132" s="289">
        <f>IF(OR($C132&gt;BC$7,$C132+$E132-1&lt;BC$7),0,($D132-SUM($F132:BB132)-SUM($F71:BB71))/($E132+$C132-BC$7))</f>
        <v>0</v>
      </c>
      <c r="BD132" s="289">
        <f>IF(OR($C132&gt;BD$7,$C132+$E132-1&lt;BD$7),0,($D132-SUM($F132:BC132)-SUM($F71:BC71))/($E132+$C132-BD$7))</f>
        <v>0</v>
      </c>
      <c r="BE132" s="289">
        <f>IF(OR($C132&gt;BE$7,$C132+$E132-1&lt;BE$7),0,($D132-SUM($F132:BD132)-SUM($F71:BD71))/($E132+$C132-BE$7))</f>
        <v>0</v>
      </c>
      <c r="BF132" s="289">
        <f>IF(OR($C132&gt;BF$7,$C132+$E132-1&lt;BF$7),0,($D132-SUM($F132:BE132)-SUM($F71:BE71))/($E132+$C132-BF$7))</f>
        <v>0</v>
      </c>
      <c r="BG132" s="289">
        <f>IF(OR($C132&gt;BG$7,$C132+$E132-1&lt;BG$7),0,($D132-SUM($F132:BF132)-SUM($F71:BF71))/($E132+$C132-BG$7))</f>
        <v>0</v>
      </c>
      <c r="BH132" s="289">
        <f>IF(OR($C132&gt;BH$7,$C132+$E132-1&lt;BH$7),0,($D132-SUM($F132:BG132)-SUM($F71:BG71))/($E132+$C132-BH$7))</f>
        <v>0</v>
      </c>
      <c r="BI132" s="289">
        <f>IF(OR($C132&gt;BI$7,$C132+$E132-1&lt;BI$7),0,($D132-SUM($F132:BH132)-SUM($F71:BH71))/($E132+$C132-BI$7))</f>
        <v>0</v>
      </c>
      <c r="BJ132" s="289">
        <f>IF(OR($C132&gt;BJ$7,$C132+$E132-1&lt;BJ$7),0,($D132-SUM($F132:BI132)-SUM($F71:BI71))/($E132+$C132-BJ$7))</f>
        <v>0</v>
      </c>
      <c r="BK132" s="289">
        <f>IF(OR($C132&gt;BK$7,$C132+$E132-1&lt;BK$7),0,($D132-SUM($F132:BJ132)-SUM($F71:BJ71))/($E132+$C132-BK$7))</f>
        <v>0</v>
      </c>
      <c r="BL132" s="289">
        <f>IF(OR($C132&gt;BL$7,$C132+$E132-1&lt;BL$7),0,($D132-SUM($F132:BK132)-SUM($F71:BK71))/($E132+$C132-BL$7))</f>
        <v>0</v>
      </c>
      <c r="BM132" s="289">
        <f>IF(OR($C132&gt;BM$7,$C132+$E132-1&lt;BM$7),0,($D132-SUM($F132:BL132)-SUM($F71:BL71))/($E132+$C132-BM$7))</f>
        <v>0</v>
      </c>
      <c r="BN132" s="289">
        <f>IF(OR($C132&gt;BN$7,$C132+$E132-1&lt;BN$7),0,($D132-SUM($F132:BM132)-SUM($F71:BM71))/($E132+$C132-BN$7))</f>
        <v>0</v>
      </c>
      <c r="BO132" s="289"/>
      <c r="BP132" s="289"/>
      <c r="BQ132" s="289"/>
      <c r="BR132" s="289"/>
      <c r="BS132" s="289"/>
      <c r="BT132" s="289"/>
      <c r="BU132" s="289"/>
      <c r="BV132" s="289"/>
      <c r="BW132" s="289"/>
      <c r="BX132" s="289"/>
      <c r="BY132" s="289"/>
      <c r="BZ132" s="289"/>
      <c r="CA132" s="198"/>
      <c r="CB132" s="198"/>
      <c r="CC132" s="198"/>
      <c r="CD132" s="198"/>
      <c r="CE132" s="198"/>
      <c r="CF132" s="198"/>
      <c r="CG132" s="198"/>
      <c r="CH132" s="198"/>
      <c r="CI132" s="198"/>
      <c r="CJ132" s="198"/>
      <c r="CK132" s="198"/>
      <c r="CL132" s="198"/>
    </row>
    <row r="133" spans="1:90" hidden="1" outlineLevel="1" x14ac:dyDescent="0.15">
      <c r="A133" s="89"/>
      <c r="B133" s="23"/>
      <c r="C133" s="26">
        <v>36</v>
      </c>
      <c r="D133" s="303">
        <f ca="1"/>
        <v>1.014922078644329E-3</v>
      </c>
      <c r="E133" s="26">
        <f>SAP_Leadsheet!$E$49</f>
        <v>3</v>
      </c>
      <c r="G133" s="289">
        <f>IF(OR($C133&gt;G$7,$C133+$E133-1&lt;G$7),0,($D133-SUM($F133:F133)-SUM($F72:F72))/($E133+$C133-G$7))</f>
        <v>0</v>
      </c>
      <c r="H133" s="289">
        <f>IF(OR($C133&gt;H$7,$C133+$E133-1&lt;H$7),0,($D133-SUM($F133:G133)-SUM($F72:G72))/($E133+$C133-H$7))</f>
        <v>0</v>
      </c>
      <c r="I133" s="289">
        <f>IF(OR($C133&gt;I$7,$C133+$E133-1&lt;I$7),0,($D133-SUM($F133:H133)-SUM($F72:H72))/($E133+$C133-I$7))</f>
        <v>0</v>
      </c>
      <c r="J133" s="289">
        <f>IF(OR($C133&gt;J$7,$C133+$E133-1&lt;J$7),0,($D133-SUM($F133:I133)-SUM($F72:I72))/($E133+$C133-J$7))</f>
        <v>0</v>
      </c>
      <c r="K133" s="289">
        <f>IF(OR($C133&gt;K$7,$C133+$E133-1&lt;K$7),0,($D133-SUM($F133:J133)-SUM($F72:J72))/($E133+$C133-K$7))</f>
        <v>0</v>
      </c>
      <c r="L133" s="289">
        <f>IF(OR($C133&gt;L$7,$C133+$E133-1&lt;L$7),0,($D133-SUM($F133:K133)-SUM($F72:K72))/($E133+$C133-L$7))</f>
        <v>0</v>
      </c>
      <c r="M133" s="289">
        <f>IF(OR($C133&gt;M$7,$C133+$E133-1&lt;M$7),0,($D133-SUM($F133:L133)-SUM($F72:L72))/($E133+$C133-M$7))</f>
        <v>0</v>
      </c>
      <c r="N133" s="289">
        <f>IF(OR($C133&gt;N$7,$C133+$E133-1&lt;N$7),0,($D133-SUM($F133:M133)-SUM($F72:M72))/($E133+$C133-N$7))</f>
        <v>0</v>
      </c>
      <c r="O133" s="289">
        <f>IF(OR($C133&gt;O$7,$C133+$E133-1&lt;O$7),0,($D133-SUM($F133:N133)-SUM($F72:N72))/($E133+$C133-O$7))</f>
        <v>0</v>
      </c>
      <c r="P133" s="289">
        <f>IF(OR($C133&gt;P$7,$C133+$E133-1&lt;P$7),0,($D133-SUM($F133:O133)-SUM($F72:O72))/($E133+$C133-P$7))</f>
        <v>0</v>
      </c>
      <c r="Q133" s="289">
        <f>IF(OR($C133&gt;Q$7,$C133+$E133-1&lt;Q$7),0,($D133-SUM($F133:P133)-SUM($F72:P72))/($E133+$C133-Q$7))</f>
        <v>0</v>
      </c>
      <c r="R133" s="289">
        <f>IF(OR($C133&gt;R$7,$C133+$E133-1&lt;R$7),0,($D133-SUM($F133:Q133)-SUM($F72:Q72))/($E133+$C133-R$7))</f>
        <v>0</v>
      </c>
      <c r="S133" s="289">
        <f>IF(OR($C133&gt;S$7,$C133+$E133-1&lt;S$7),0,($D133-SUM($F133:R133)-SUM($F72:R72))/($E133+$C133-S$7))</f>
        <v>0</v>
      </c>
      <c r="T133" s="289">
        <f>IF(OR($C133&gt;T$7,$C133+$E133-1&lt;T$7),0,($D133-SUM($F133:S133)-SUM($F72:S72))/($E133+$C133-T$7))</f>
        <v>0</v>
      </c>
      <c r="U133" s="289">
        <f>IF(OR($C133&gt;U$7,$C133+$E133-1&lt;U$7),0,($D133-SUM($F133:T133)-SUM($F72:T72))/($E133+$C133-U$7))</f>
        <v>0</v>
      </c>
      <c r="V133" s="289">
        <f>IF(OR($C133&gt;V$7,$C133+$E133-1&lt;V$7),0,($D133-SUM($F133:U133)-SUM($F72:U72))/($E133+$C133-V$7))</f>
        <v>0</v>
      </c>
      <c r="W133" s="289">
        <f>IF(OR($C133&gt;W$7,$C133+$E133-1&lt;W$7),0,($D133-SUM($F133:V133)-SUM($F72:V72))/($E133+$C133-W$7))</f>
        <v>0</v>
      </c>
      <c r="X133" s="289">
        <f>IF(OR($C133&gt;X$7,$C133+$E133-1&lt;X$7),0,($D133-SUM($F133:W133)-SUM($F72:W72))/($E133+$C133-X$7))</f>
        <v>0</v>
      </c>
      <c r="Y133" s="289">
        <f>IF(OR($C133&gt;Y$7,$C133+$E133-1&lt;Y$7),0,($D133-SUM($F133:X133)-SUM($F72:X72))/($E133+$C133-Y$7))</f>
        <v>0</v>
      </c>
      <c r="Z133" s="289">
        <f>IF(OR($C133&gt;Z$7,$C133+$E133-1&lt;Z$7),0,($D133-SUM($F133:Y133)-SUM($F72:Y72))/($E133+$C133-Z$7))</f>
        <v>0</v>
      </c>
      <c r="AA133" s="289">
        <f>IF(OR($C133&gt;AA$7,$C133+$E133-1&lt;AA$7),0,($D133-SUM($F133:Z133)-SUM($F72:Z72))/($E133+$C133-AA$7))</f>
        <v>0</v>
      </c>
      <c r="AB133" s="289">
        <f>IF(OR($C133&gt;AB$7,$C133+$E133-1&lt;AB$7),0,($D133-SUM($F133:AA133)-SUM($F72:AA72))/($E133+$C133-AB$7))</f>
        <v>0</v>
      </c>
      <c r="AC133" s="289">
        <f>IF(OR($C133&gt;AC$7,$C133+$E133-1&lt;AC$7),0,($D133-SUM($F133:AB133)-SUM($F72:AB72))/($E133+$C133-AC$7))</f>
        <v>0</v>
      </c>
      <c r="AD133" s="289">
        <f>IF(OR($C133&gt;AD$7,$C133+$E133-1&lt;AD$7),0,($D133-SUM($F133:AC133)-SUM($F72:AC72))/($E133+$C133-AD$7))</f>
        <v>0</v>
      </c>
      <c r="AE133" s="289">
        <f>IF(OR($C133&gt;AE$7,$C133+$E133-1&lt;AE$7),0,($D133-SUM($F133:AD133)-SUM($F72:AD72))/($E133+$C133-AE$7))</f>
        <v>0</v>
      </c>
      <c r="AF133" s="289">
        <f>IF(OR($C133&gt;AF$7,$C133+$E133-1&lt;AF$7),0,($D133-SUM($F133:AE133)-SUM($F72:AE72))/($E133+$C133-AF$7))</f>
        <v>0</v>
      </c>
      <c r="AG133" s="289">
        <f>IF(OR($C133&gt;AG$7,$C133+$E133-1&lt;AG$7),0,($D133-SUM($F133:AF133)-SUM($F72:AF72))/($E133+$C133-AG$7))</f>
        <v>0</v>
      </c>
      <c r="AH133" s="289">
        <f>IF(OR($C133&gt;AH$7,$C133+$E133-1&lt;AH$7),0,($D133-SUM($F133:AG133)-SUM($F72:AG72))/($E133+$C133-AH$7))</f>
        <v>0</v>
      </c>
      <c r="AI133" s="289">
        <f>IF(OR($C133&gt;AI$7,$C133+$E133-1&lt;AI$7),0,($D133-SUM($F133:AH133)-SUM($F72:AH72))/($E133+$C133-AI$7))</f>
        <v>0</v>
      </c>
      <c r="AJ133" s="289">
        <f>IF(OR($C133&gt;AJ$7,$C133+$E133-1&lt;AJ$7),0,($D133-SUM($F133:AI133)-SUM($F72:AI72))/($E133+$C133-AJ$7))</f>
        <v>0</v>
      </c>
      <c r="AK133" s="289">
        <f>IF(OR($C133&gt;AK$7,$C133+$E133-1&lt;AK$7),0,($D133-SUM($F133:AJ133)-SUM($F72:AJ72))/($E133+$C133-AK$7))</f>
        <v>0</v>
      </c>
      <c r="AL133" s="289">
        <f>IF(OR($C133&gt;AL$7,$C133+$E133-1&lt;AL$7),0,($D133-SUM($F133:AK133)-SUM($F72:AK72))/($E133+$C133-AL$7))</f>
        <v>0</v>
      </c>
      <c r="AM133" s="289">
        <f>IF(OR($C133&gt;AM$7,$C133+$E133-1&lt;AM$7),0,($D133-SUM($F133:AL133)-SUM($F72:AL72))/($E133+$C133-AM$7))</f>
        <v>0</v>
      </c>
      <c r="AN133" s="289">
        <f>IF(OR($C133&gt;AN$7,$C133+$E133-1&lt;AN$7),0,($D133-SUM($F133:AM133)-SUM($F72:AM72))/($E133+$C133-AN$7))</f>
        <v>0</v>
      </c>
      <c r="AO133" s="289">
        <f>IF(OR($C133&gt;AO$7,$C133+$E133-1&lt;AO$7),0,($D133-SUM($F133:AN133)-SUM($F72:AN72))/($E133+$C133-AO$7))</f>
        <v>0</v>
      </c>
      <c r="AP133" s="289">
        <f ca="1">IF(OR($C133&gt;AP$7,$C133+$E133-1&lt;AP$7),0,($D133-SUM($F133:AO133)-SUM($F72:AO72))/($E133+$C133-AP$7))</f>
        <v>3.3830735954810969E-4</v>
      </c>
      <c r="AQ133" s="289">
        <f ca="1">IF(OR($C133&gt;AQ$7,$C133+$E133-1&lt;AQ$7),0,($D133-SUM($F133:AP133)-SUM($F72:AP72))/($E133+$C133-AQ$7))</f>
        <v>3.3830735954810964E-4</v>
      </c>
      <c r="AR133" s="289">
        <f ca="1">IF(OR($C133&gt;AR$7,$C133+$E133-1&lt;AR$7),0,($D133-SUM($F133:AQ133)-SUM($F72:AQ72))/($E133+$C133-AR$7))</f>
        <v>3.3830735954810975E-4</v>
      </c>
      <c r="AS133" s="289">
        <f>IF(OR($C133&gt;AS$7,$C133+$E133-1&lt;AS$7),0,($D133-SUM($F133:AR133)-SUM($F72:AR72))/($E133+$C133-AS$7))</f>
        <v>0</v>
      </c>
      <c r="AT133" s="289">
        <f>IF(OR($C133&gt;AT$7,$C133+$E133-1&lt;AT$7),0,($D133-SUM($F133:AS133)-SUM($F72:AS72))/($E133+$C133-AT$7))</f>
        <v>0</v>
      </c>
      <c r="AU133" s="289">
        <f>IF(OR($C133&gt;AU$7,$C133+$E133-1&lt;AU$7),0,($D133-SUM($F133:AT133)-SUM($F72:AT72))/($E133+$C133-AU$7))</f>
        <v>0</v>
      </c>
      <c r="AV133" s="289">
        <f>IF(OR($C133&gt;AV$7,$C133+$E133-1&lt;AV$7),0,($D133-SUM($F133:AU133)-SUM($F72:AU72))/($E133+$C133-AV$7))</f>
        <v>0</v>
      </c>
      <c r="AW133" s="289">
        <f>IF(OR($C133&gt;AW$7,$C133+$E133-1&lt;AW$7),0,($D133-SUM($F133:AV133)-SUM($F72:AV72))/($E133+$C133-AW$7))</f>
        <v>0</v>
      </c>
      <c r="AX133" s="289">
        <f>IF(OR($C133&gt;AX$7,$C133+$E133-1&lt;AX$7),0,($D133-SUM($F133:AW133)-SUM($F72:AW72))/($E133+$C133-AX$7))</f>
        <v>0</v>
      </c>
      <c r="AY133" s="289">
        <f>IF(OR($C133&gt;AY$7,$C133+$E133-1&lt;AY$7),0,($D133-SUM($F133:AX133)-SUM($F72:AX72))/($E133+$C133-AY$7))</f>
        <v>0</v>
      </c>
      <c r="AZ133" s="289">
        <f>IF(OR($C133&gt;AZ$7,$C133+$E133-1&lt;AZ$7),0,($D133-SUM($F133:AY133)-SUM($F72:AY72))/($E133+$C133-AZ$7))</f>
        <v>0</v>
      </c>
      <c r="BA133" s="289">
        <f>IF(OR($C133&gt;BA$7,$C133+$E133-1&lt;BA$7),0,($D133-SUM($F133:AZ133)-SUM($F72:AZ72))/($E133+$C133-BA$7))</f>
        <v>0</v>
      </c>
      <c r="BB133" s="289">
        <f>IF(OR($C133&gt;BB$7,$C133+$E133-1&lt;BB$7),0,($D133-SUM($F133:BA133)-SUM($F72:BA72))/($E133+$C133-BB$7))</f>
        <v>0</v>
      </c>
      <c r="BC133" s="289">
        <f>IF(OR($C133&gt;BC$7,$C133+$E133-1&lt;BC$7),0,($D133-SUM($F133:BB133)-SUM($F72:BB72))/($E133+$C133-BC$7))</f>
        <v>0</v>
      </c>
      <c r="BD133" s="289">
        <f>IF(OR($C133&gt;BD$7,$C133+$E133-1&lt;BD$7),0,($D133-SUM($F133:BC133)-SUM($F72:BC72))/($E133+$C133-BD$7))</f>
        <v>0</v>
      </c>
      <c r="BE133" s="289">
        <f>IF(OR($C133&gt;BE$7,$C133+$E133-1&lt;BE$7),0,($D133-SUM($F133:BD133)-SUM($F72:BD72))/($E133+$C133-BE$7))</f>
        <v>0</v>
      </c>
      <c r="BF133" s="289">
        <f>IF(OR($C133&gt;BF$7,$C133+$E133-1&lt;BF$7),0,($D133-SUM($F133:BE133)-SUM($F72:BE72))/($E133+$C133-BF$7))</f>
        <v>0</v>
      </c>
      <c r="BG133" s="289">
        <f>IF(OR($C133&gt;BG$7,$C133+$E133-1&lt;BG$7),0,($D133-SUM($F133:BF133)-SUM($F72:BF72))/($E133+$C133-BG$7))</f>
        <v>0</v>
      </c>
      <c r="BH133" s="289">
        <f>IF(OR($C133&gt;BH$7,$C133+$E133-1&lt;BH$7),0,($D133-SUM($F133:BG133)-SUM($F72:BG72))/($E133+$C133-BH$7))</f>
        <v>0</v>
      </c>
      <c r="BI133" s="289">
        <f>IF(OR($C133&gt;BI$7,$C133+$E133-1&lt;BI$7),0,($D133-SUM($F133:BH133)-SUM($F72:BH72))/($E133+$C133-BI$7))</f>
        <v>0</v>
      </c>
      <c r="BJ133" s="289">
        <f>IF(OR($C133&gt;BJ$7,$C133+$E133-1&lt;BJ$7),0,($D133-SUM($F133:BI133)-SUM($F72:BI72))/($E133+$C133-BJ$7))</f>
        <v>0</v>
      </c>
      <c r="BK133" s="289">
        <f>IF(OR($C133&gt;BK$7,$C133+$E133-1&lt;BK$7),0,($D133-SUM($F133:BJ133)-SUM($F72:BJ72))/($E133+$C133-BK$7))</f>
        <v>0</v>
      </c>
      <c r="BL133" s="289">
        <f>IF(OR($C133&gt;BL$7,$C133+$E133-1&lt;BL$7),0,($D133-SUM($F133:BK133)-SUM($F72:BK72))/($E133+$C133-BL$7))</f>
        <v>0</v>
      </c>
      <c r="BM133" s="289">
        <f>IF(OR($C133&gt;BM$7,$C133+$E133-1&lt;BM$7),0,($D133-SUM($F133:BL133)-SUM($F72:BL72))/($E133+$C133-BM$7))</f>
        <v>0</v>
      </c>
      <c r="BN133" s="289">
        <f>IF(OR($C133&gt;BN$7,$C133+$E133-1&lt;BN$7),0,($D133-SUM($F133:BM133)-SUM($F72:BM72))/($E133+$C133-BN$7))</f>
        <v>0</v>
      </c>
      <c r="BO133" s="289"/>
      <c r="BP133" s="289"/>
      <c r="BQ133" s="289"/>
      <c r="BR133" s="289"/>
      <c r="BS133" s="289"/>
      <c r="BT133" s="289"/>
      <c r="BU133" s="289"/>
      <c r="BV133" s="289"/>
      <c r="BW133" s="289"/>
      <c r="BX133" s="289"/>
      <c r="BY133" s="289"/>
      <c r="BZ133" s="289"/>
      <c r="CA133" s="198"/>
      <c r="CB133" s="198"/>
      <c r="CC133" s="198"/>
      <c r="CD133" s="198"/>
      <c r="CE133" s="198"/>
      <c r="CF133" s="198"/>
      <c r="CG133" s="198"/>
      <c r="CH133" s="198"/>
      <c r="CI133" s="198"/>
      <c r="CJ133" s="198"/>
      <c r="CK133" s="198"/>
      <c r="CL133" s="198"/>
    </row>
    <row r="134" spans="1:90" hidden="1" outlineLevel="1" x14ac:dyDescent="0.15">
      <c r="A134" s="89"/>
      <c r="B134" s="23"/>
      <c r="C134" s="26">
        <v>37</v>
      </c>
      <c r="D134" s="303">
        <f ca="1"/>
        <v>1.0031767086634532E-3</v>
      </c>
      <c r="E134" s="26">
        <f>SAP_Leadsheet!$E$49</f>
        <v>3</v>
      </c>
      <c r="G134" s="289">
        <f>IF(OR($C134&gt;G$7,$C134+$E134-1&lt;G$7),0,($D134-SUM($F134:F134)-SUM($F73:F73))/($E134+$C134-G$7))</f>
        <v>0</v>
      </c>
      <c r="H134" s="289">
        <f>IF(OR($C134&gt;H$7,$C134+$E134-1&lt;H$7),0,($D134-SUM($F134:G134)-SUM($F73:G73))/($E134+$C134-H$7))</f>
        <v>0</v>
      </c>
      <c r="I134" s="289">
        <f>IF(OR($C134&gt;I$7,$C134+$E134-1&lt;I$7),0,($D134-SUM($F134:H134)-SUM($F73:H73))/($E134+$C134-I$7))</f>
        <v>0</v>
      </c>
      <c r="J134" s="289">
        <f>IF(OR($C134&gt;J$7,$C134+$E134-1&lt;J$7),0,($D134-SUM($F134:I134)-SUM($F73:I73))/($E134+$C134-J$7))</f>
        <v>0</v>
      </c>
      <c r="K134" s="289">
        <f>IF(OR($C134&gt;K$7,$C134+$E134-1&lt;K$7),0,($D134-SUM($F134:J134)-SUM($F73:J73))/($E134+$C134-K$7))</f>
        <v>0</v>
      </c>
      <c r="L134" s="289">
        <f>IF(OR($C134&gt;L$7,$C134+$E134-1&lt;L$7),0,($D134-SUM($F134:K134)-SUM($F73:K73))/($E134+$C134-L$7))</f>
        <v>0</v>
      </c>
      <c r="M134" s="289">
        <f>IF(OR($C134&gt;M$7,$C134+$E134-1&lt;M$7),0,($D134-SUM($F134:L134)-SUM($F73:L73))/($E134+$C134-M$7))</f>
        <v>0</v>
      </c>
      <c r="N134" s="289">
        <f>IF(OR($C134&gt;N$7,$C134+$E134-1&lt;N$7),0,($D134-SUM($F134:M134)-SUM($F73:M73))/($E134+$C134-N$7))</f>
        <v>0</v>
      </c>
      <c r="O134" s="289">
        <f>IF(OR($C134&gt;O$7,$C134+$E134-1&lt;O$7),0,($D134-SUM($F134:N134)-SUM($F73:N73))/($E134+$C134-O$7))</f>
        <v>0</v>
      </c>
      <c r="P134" s="289">
        <f>IF(OR($C134&gt;P$7,$C134+$E134-1&lt;P$7),0,($D134-SUM($F134:O134)-SUM($F73:O73))/($E134+$C134-P$7))</f>
        <v>0</v>
      </c>
      <c r="Q134" s="289">
        <f>IF(OR($C134&gt;Q$7,$C134+$E134-1&lt;Q$7),0,($D134-SUM($F134:P134)-SUM($F73:P73))/($E134+$C134-Q$7))</f>
        <v>0</v>
      </c>
      <c r="R134" s="289">
        <f>IF(OR($C134&gt;R$7,$C134+$E134-1&lt;R$7),0,($D134-SUM($F134:Q134)-SUM($F73:Q73))/($E134+$C134-R$7))</f>
        <v>0</v>
      </c>
      <c r="S134" s="289">
        <f>IF(OR($C134&gt;S$7,$C134+$E134-1&lt;S$7),0,($D134-SUM($F134:R134)-SUM($F73:R73))/($E134+$C134-S$7))</f>
        <v>0</v>
      </c>
      <c r="T134" s="289">
        <f>IF(OR($C134&gt;T$7,$C134+$E134-1&lt;T$7),0,($D134-SUM($F134:S134)-SUM($F73:S73))/($E134+$C134-T$7))</f>
        <v>0</v>
      </c>
      <c r="U134" s="289">
        <f>IF(OR($C134&gt;U$7,$C134+$E134-1&lt;U$7),0,($D134-SUM($F134:T134)-SUM($F73:T73))/($E134+$C134-U$7))</f>
        <v>0</v>
      </c>
      <c r="V134" s="289">
        <f>IF(OR($C134&gt;V$7,$C134+$E134-1&lt;V$7),0,($D134-SUM($F134:U134)-SUM($F73:U73))/($E134+$C134-V$7))</f>
        <v>0</v>
      </c>
      <c r="W134" s="289">
        <f>IF(OR($C134&gt;W$7,$C134+$E134-1&lt;W$7),0,($D134-SUM($F134:V134)-SUM($F73:V73))/($E134+$C134-W$7))</f>
        <v>0</v>
      </c>
      <c r="X134" s="289">
        <f>IF(OR($C134&gt;X$7,$C134+$E134-1&lt;X$7),0,($D134-SUM($F134:W134)-SUM($F73:W73))/($E134+$C134-X$7))</f>
        <v>0</v>
      </c>
      <c r="Y134" s="289">
        <f>IF(OR($C134&gt;Y$7,$C134+$E134-1&lt;Y$7),0,($D134-SUM($F134:X134)-SUM($F73:X73))/($E134+$C134-Y$7))</f>
        <v>0</v>
      </c>
      <c r="Z134" s="289">
        <f>IF(OR($C134&gt;Z$7,$C134+$E134-1&lt;Z$7),0,($D134-SUM($F134:Y134)-SUM($F73:Y73))/($E134+$C134-Z$7))</f>
        <v>0</v>
      </c>
      <c r="AA134" s="289">
        <f>IF(OR($C134&gt;AA$7,$C134+$E134-1&lt;AA$7),0,($D134-SUM($F134:Z134)-SUM($F73:Z73))/($E134+$C134-AA$7))</f>
        <v>0</v>
      </c>
      <c r="AB134" s="289">
        <f>IF(OR($C134&gt;AB$7,$C134+$E134-1&lt;AB$7),0,($D134-SUM($F134:AA134)-SUM($F73:AA73))/($E134+$C134-AB$7))</f>
        <v>0</v>
      </c>
      <c r="AC134" s="289">
        <f>IF(OR($C134&gt;AC$7,$C134+$E134-1&lt;AC$7),0,($D134-SUM($F134:AB134)-SUM($F73:AB73))/($E134+$C134-AC$7))</f>
        <v>0</v>
      </c>
      <c r="AD134" s="289">
        <f>IF(OR($C134&gt;AD$7,$C134+$E134-1&lt;AD$7),0,($D134-SUM($F134:AC134)-SUM($F73:AC73))/($E134+$C134-AD$7))</f>
        <v>0</v>
      </c>
      <c r="AE134" s="289">
        <f>IF(OR($C134&gt;AE$7,$C134+$E134-1&lt;AE$7),0,($D134-SUM($F134:AD134)-SUM($F73:AD73))/($E134+$C134-AE$7))</f>
        <v>0</v>
      </c>
      <c r="AF134" s="289">
        <f>IF(OR($C134&gt;AF$7,$C134+$E134-1&lt;AF$7),0,($D134-SUM($F134:AE134)-SUM($F73:AE73))/($E134+$C134-AF$7))</f>
        <v>0</v>
      </c>
      <c r="AG134" s="289">
        <f>IF(OR($C134&gt;AG$7,$C134+$E134-1&lt;AG$7),0,($D134-SUM($F134:AF134)-SUM($F73:AF73))/($E134+$C134-AG$7))</f>
        <v>0</v>
      </c>
      <c r="AH134" s="289">
        <f>IF(OR($C134&gt;AH$7,$C134+$E134-1&lt;AH$7),0,($D134-SUM($F134:AG134)-SUM($F73:AG73))/($E134+$C134-AH$7))</f>
        <v>0</v>
      </c>
      <c r="AI134" s="289">
        <f>IF(OR($C134&gt;AI$7,$C134+$E134-1&lt;AI$7),0,($D134-SUM($F134:AH134)-SUM($F73:AH73))/($E134+$C134-AI$7))</f>
        <v>0</v>
      </c>
      <c r="AJ134" s="289">
        <f>IF(OR($C134&gt;AJ$7,$C134+$E134-1&lt;AJ$7),0,($D134-SUM($F134:AI134)-SUM($F73:AI73))/($E134+$C134-AJ$7))</f>
        <v>0</v>
      </c>
      <c r="AK134" s="289">
        <f>IF(OR($C134&gt;AK$7,$C134+$E134-1&lt;AK$7),0,($D134-SUM($F134:AJ134)-SUM($F73:AJ73))/($E134+$C134-AK$7))</f>
        <v>0</v>
      </c>
      <c r="AL134" s="289">
        <f>IF(OR($C134&gt;AL$7,$C134+$E134-1&lt;AL$7),0,($D134-SUM($F134:AK134)-SUM($F73:AK73))/($E134+$C134-AL$7))</f>
        <v>0</v>
      </c>
      <c r="AM134" s="289">
        <f>IF(OR($C134&gt;AM$7,$C134+$E134-1&lt;AM$7),0,($D134-SUM($F134:AL134)-SUM($F73:AL73))/($E134+$C134-AM$7))</f>
        <v>0</v>
      </c>
      <c r="AN134" s="289">
        <f>IF(OR($C134&gt;AN$7,$C134+$E134-1&lt;AN$7),0,($D134-SUM($F134:AM134)-SUM($F73:AM73))/($E134+$C134-AN$7))</f>
        <v>0</v>
      </c>
      <c r="AO134" s="289">
        <f>IF(OR($C134&gt;AO$7,$C134+$E134-1&lt;AO$7),0,($D134-SUM($F134:AN134)-SUM($F73:AN73))/($E134+$C134-AO$7))</f>
        <v>0</v>
      </c>
      <c r="AP134" s="289">
        <f>IF(OR($C134&gt;AP$7,$C134+$E134-1&lt;AP$7),0,($D134-SUM($F134:AO134)-SUM($F73:AO73))/($E134+$C134-AP$7))</f>
        <v>0</v>
      </c>
      <c r="AQ134" s="289">
        <f ca="1">IF(OR($C134&gt;AQ$7,$C134+$E134-1&lt;AQ$7),0,($D134-SUM($F134:AP134)-SUM($F73:AP73))/($E134+$C134-AQ$7))</f>
        <v>3.3439223622115107E-4</v>
      </c>
      <c r="AR134" s="289">
        <f ca="1">IF(OR($C134&gt;AR$7,$C134+$E134-1&lt;AR$7),0,($D134-SUM($F134:AQ134)-SUM($F73:AQ73))/($E134+$C134-AR$7))</f>
        <v>3.3439223622115102E-4</v>
      </c>
      <c r="AS134" s="289">
        <f ca="1">IF(OR($C134&gt;AS$7,$C134+$E134-1&lt;AS$7),0,($D134-SUM($F134:AR134)-SUM($F73:AR73))/($E134+$C134-AS$7))</f>
        <v>3.3439223622115113E-4</v>
      </c>
      <c r="AT134" s="289">
        <f>IF(OR($C134&gt;AT$7,$C134+$E134-1&lt;AT$7),0,($D134-SUM($F134:AS134)-SUM($F73:AS73))/($E134+$C134-AT$7))</f>
        <v>0</v>
      </c>
      <c r="AU134" s="289">
        <f>IF(OR($C134&gt;AU$7,$C134+$E134-1&lt;AU$7),0,($D134-SUM($F134:AT134)-SUM($F73:AT73))/($E134+$C134-AU$7))</f>
        <v>0</v>
      </c>
      <c r="AV134" s="289">
        <f>IF(OR($C134&gt;AV$7,$C134+$E134-1&lt;AV$7),0,($D134-SUM($F134:AU134)-SUM($F73:AU73))/($E134+$C134-AV$7))</f>
        <v>0</v>
      </c>
      <c r="AW134" s="289">
        <f>IF(OR($C134&gt;AW$7,$C134+$E134-1&lt;AW$7),0,($D134-SUM($F134:AV134)-SUM($F73:AV73))/($E134+$C134-AW$7))</f>
        <v>0</v>
      </c>
      <c r="AX134" s="289">
        <f>IF(OR($C134&gt;AX$7,$C134+$E134-1&lt;AX$7),0,($D134-SUM($F134:AW134)-SUM($F73:AW73))/($E134+$C134-AX$7))</f>
        <v>0</v>
      </c>
      <c r="AY134" s="289">
        <f>IF(OR($C134&gt;AY$7,$C134+$E134-1&lt;AY$7),0,($D134-SUM($F134:AX134)-SUM($F73:AX73))/($E134+$C134-AY$7))</f>
        <v>0</v>
      </c>
      <c r="AZ134" s="289">
        <f>IF(OR($C134&gt;AZ$7,$C134+$E134-1&lt;AZ$7),0,($D134-SUM($F134:AY134)-SUM($F73:AY73))/($E134+$C134-AZ$7))</f>
        <v>0</v>
      </c>
      <c r="BA134" s="289">
        <f>IF(OR($C134&gt;BA$7,$C134+$E134-1&lt;BA$7),0,($D134-SUM($F134:AZ134)-SUM($F73:AZ73))/($E134+$C134-BA$7))</f>
        <v>0</v>
      </c>
      <c r="BB134" s="289">
        <f>IF(OR($C134&gt;BB$7,$C134+$E134-1&lt;BB$7),0,($D134-SUM($F134:BA134)-SUM($F73:BA73))/($E134+$C134-BB$7))</f>
        <v>0</v>
      </c>
      <c r="BC134" s="289">
        <f>IF(OR($C134&gt;BC$7,$C134+$E134-1&lt;BC$7),0,($D134-SUM($F134:BB134)-SUM($F73:BB73))/($E134+$C134-BC$7))</f>
        <v>0</v>
      </c>
      <c r="BD134" s="289">
        <f>IF(OR($C134&gt;BD$7,$C134+$E134-1&lt;BD$7),0,($D134-SUM($F134:BC134)-SUM($F73:BC73))/($E134+$C134-BD$7))</f>
        <v>0</v>
      </c>
      <c r="BE134" s="289">
        <f>IF(OR($C134&gt;BE$7,$C134+$E134-1&lt;BE$7),0,($D134-SUM($F134:BD134)-SUM($F73:BD73))/($E134+$C134-BE$7))</f>
        <v>0</v>
      </c>
      <c r="BF134" s="289">
        <f>IF(OR($C134&gt;BF$7,$C134+$E134-1&lt;BF$7),0,($D134-SUM($F134:BE134)-SUM($F73:BE73))/($E134+$C134-BF$7))</f>
        <v>0</v>
      </c>
      <c r="BG134" s="289">
        <f>IF(OR($C134&gt;BG$7,$C134+$E134-1&lt;BG$7),0,($D134-SUM($F134:BF134)-SUM($F73:BF73))/($E134+$C134-BG$7))</f>
        <v>0</v>
      </c>
      <c r="BH134" s="289">
        <f>IF(OR($C134&gt;BH$7,$C134+$E134-1&lt;BH$7),0,($D134-SUM($F134:BG134)-SUM($F73:BG73))/($E134+$C134-BH$7))</f>
        <v>0</v>
      </c>
      <c r="BI134" s="289">
        <f>IF(OR($C134&gt;BI$7,$C134+$E134-1&lt;BI$7),0,($D134-SUM($F134:BH134)-SUM($F73:BH73))/($E134+$C134-BI$7))</f>
        <v>0</v>
      </c>
      <c r="BJ134" s="289">
        <f>IF(OR($C134&gt;BJ$7,$C134+$E134-1&lt;BJ$7),0,($D134-SUM($F134:BI134)-SUM($F73:BI73))/($E134+$C134-BJ$7))</f>
        <v>0</v>
      </c>
      <c r="BK134" s="289">
        <f>IF(OR($C134&gt;BK$7,$C134+$E134-1&lt;BK$7),0,($D134-SUM($F134:BJ134)-SUM($F73:BJ73))/($E134+$C134-BK$7))</f>
        <v>0</v>
      </c>
      <c r="BL134" s="289">
        <f>IF(OR($C134&gt;BL$7,$C134+$E134-1&lt;BL$7),0,($D134-SUM($F134:BK134)-SUM($F73:BK73))/($E134+$C134-BL$7))</f>
        <v>0</v>
      </c>
      <c r="BM134" s="289">
        <f>IF(OR($C134&gt;BM$7,$C134+$E134-1&lt;BM$7),0,($D134-SUM($F134:BL134)-SUM($F73:BL73))/($E134+$C134-BM$7))</f>
        <v>0</v>
      </c>
      <c r="BN134" s="289">
        <f>IF(OR($C134&gt;BN$7,$C134+$E134-1&lt;BN$7),0,($D134-SUM($F134:BM134)-SUM($F73:BM73))/($E134+$C134-BN$7))</f>
        <v>0</v>
      </c>
      <c r="BO134" s="289"/>
      <c r="BP134" s="289"/>
      <c r="BQ134" s="289"/>
      <c r="BR134" s="289"/>
      <c r="BS134" s="289"/>
      <c r="BT134" s="289"/>
      <c r="BU134" s="289"/>
      <c r="BV134" s="289"/>
      <c r="BW134" s="289"/>
      <c r="BX134" s="289"/>
      <c r="BY134" s="289"/>
      <c r="BZ134" s="289"/>
      <c r="CA134" s="198"/>
      <c r="CB134" s="198"/>
      <c r="CC134" s="198"/>
      <c r="CD134" s="198"/>
      <c r="CE134" s="198"/>
      <c r="CF134" s="198"/>
      <c r="CG134" s="198"/>
      <c r="CH134" s="198"/>
      <c r="CI134" s="198"/>
      <c r="CJ134" s="198"/>
      <c r="CK134" s="198"/>
      <c r="CL134" s="198"/>
    </row>
    <row r="135" spans="1:90" hidden="1" outlineLevel="1" x14ac:dyDescent="0.15">
      <c r="A135" s="89"/>
      <c r="B135" s="23"/>
      <c r="C135" s="26">
        <v>38</v>
      </c>
      <c r="D135" s="303">
        <f ca="1"/>
        <v>9.9143133868257729E-4</v>
      </c>
      <c r="E135" s="26">
        <f>SAP_Leadsheet!$E$49</f>
        <v>3</v>
      </c>
      <c r="G135" s="289">
        <f>IF(OR($C135&gt;G$7,$C135+$E135-1&lt;G$7),0,($D135-SUM($F135:F135)-SUM($F74:F74))/($E135+$C135-G$7))</f>
        <v>0</v>
      </c>
      <c r="H135" s="289">
        <f>IF(OR($C135&gt;H$7,$C135+$E135-1&lt;H$7),0,($D135-SUM($F135:G135)-SUM($F74:G74))/($E135+$C135-H$7))</f>
        <v>0</v>
      </c>
      <c r="I135" s="289">
        <f>IF(OR($C135&gt;I$7,$C135+$E135-1&lt;I$7),0,($D135-SUM($F135:H135)-SUM($F74:H74))/($E135+$C135-I$7))</f>
        <v>0</v>
      </c>
      <c r="J135" s="289">
        <f>IF(OR($C135&gt;J$7,$C135+$E135-1&lt;J$7),0,($D135-SUM($F135:I135)-SUM($F74:I74))/($E135+$C135-J$7))</f>
        <v>0</v>
      </c>
      <c r="K135" s="289">
        <f>IF(OR($C135&gt;K$7,$C135+$E135-1&lt;K$7),0,($D135-SUM($F135:J135)-SUM($F74:J74))/($E135+$C135-K$7))</f>
        <v>0</v>
      </c>
      <c r="L135" s="289">
        <f>IF(OR($C135&gt;L$7,$C135+$E135-1&lt;L$7),0,($D135-SUM($F135:K135)-SUM($F74:K74))/($E135+$C135-L$7))</f>
        <v>0</v>
      </c>
      <c r="M135" s="289">
        <f>IF(OR($C135&gt;M$7,$C135+$E135-1&lt;M$7),0,($D135-SUM($F135:L135)-SUM($F74:L74))/($E135+$C135-M$7))</f>
        <v>0</v>
      </c>
      <c r="N135" s="289">
        <f>IF(OR($C135&gt;N$7,$C135+$E135-1&lt;N$7),0,($D135-SUM($F135:M135)-SUM($F74:M74))/($E135+$C135-N$7))</f>
        <v>0</v>
      </c>
      <c r="O135" s="289">
        <f>IF(OR($C135&gt;O$7,$C135+$E135-1&lt;O$7),0,($D135-SUM($F135:N135)-SUM($F74:N74))/($E135+$C135-O$7))</f>
        <v>0</v>
      </c>
      <c r="P135" s="289">
        <f>IF(OR($C135&gt;P$7,$C135+$E135-1&lt;P$7),0,($D135-SUM($F135:O135)-SUM($F74:O74))/($E135+$C135-P$7))</f>
        <v>0</v>
      </c>
      <c r="Q135" s="289">
        <f>IF(OR($C135&gt;Q$7,$C135+$E135-1&lt;Q$7),0,($D135-SUM($F135:P135)-SUM($F74:P74))/($E135+$C135-Q$7))</f>
        <v>0</v>
      </c>
      <c r="R135" s="289">
        <f>IF(OR($C135&gt;R$7,$C135+$E135-1&lt;R$7),0,($D135-SUM($F135:Q135)-SUM($F74:Q74))/($E135+$C135-R$7))</f>
        <v>0</v>
      </c>
      <c r="S135" s="289">
        <f>IF(OR($C135&gt;S$7,$C135+$E135-1&lt;S$7),0,($D135-SUM($F135:R135)-SUM($F74:R74))/($E135+$C135-S$7))</f>
        <v>0</v>
      </c>
      <c r="T135" s="289">
        <f>IF(OR($C135&gt;T$7,$C135+$E135-1&lt;T$7),0,($D135-SUM($F135:S135)-SUM($F74:S74))/($E135+$C135-T$7))</f>
        <v>0</v>
      </c>
      <c r="U135" s="289">
        <f>IF(OR($C135&gt;U$7,$C135+$E135-1&lt;U$7),0,($D135-SUM($F135:T135)-SUM($F74:T74))/($E135+$C135-U$7))</f>
        <v>0</v>
      </c>
      <c r="V135" s="289">
        <f>IF(OR($C135&gt;V$7,$C135+$E135-1&lt;V$7),0,($D135-SUM($F135:U135)-SUM($F74:U74))/($E135+$C135-V$7))</f>
        <v>0</v>
      </c>
      <c r="W135" s="289">
        <f>IF(OR($C135&gt;W$7,$C135+$E135-1&lt;W$7),0,($D135-SUM($F135:V135)-SUM($F74:V74))/($E135+$C135-W$7))</f>
        <v>0</v>
      </c>
      <c r="X135" s="289">
        <f>IF(OR($C135&gt;X$7,$C135+$E135-1&lt;X$7),0,($D135-SUM($F135:W135)-SUM($F74:W74))/($E135+$C135-X$7))</f>
        <v>0</v>
      </c>
      <c r="Y135" s="289">
        <f>IF(OR($C135&gt;Y$7,$C135+$E135-1&lt;Y$7),0,($D135-SUM($F135:X135)-SUM($F74:X74))/($E135+$C135-Y$7))</f>
        <v>0</v>
      </c>
      <c r="Z135" s="289">
        <f>IF(OR($C135&gt;Z$7,$C135+$E135-1&lt;Z$7),0,($D135-SUM($F135:Y135)-SUM($F74:Y74))/($E135+$C135-Z$7))</f>
        <v>0</v>
      </c>
      <c r="AA135" s="289">
        <f>IF(OR($C135&gt;AA$7,$C135+$E135-1&lt;AA$7),0,($D135-SUM($F135:Z135)-SUM($F74:Z74))/($E135+$C135-AA$7))</f>
        <v>0</v>
      </c>
      <c r="AB135" s="289">
        <f>IF(OR($C135&gt;AB$7,$C135+$E135-1&lt;AB$7),0,($D135-SUM($F135:AA135)-SUM($F74:AA74))/($E135+$C135-AB$7))</f>
        <v>0</v>
      </c>
      <c r="AC135" s="289">
        <f>IF(OR($C135&gt;AC$7,$C135+$E135-1&lt;AC$7),0,($D135-SUM($F135:AB135)-SUM($F74:AB74))/($E135+$C135-AC$7))</f>
        <v>0</v>
      </c>
      <c r="AD135" s="289">
        <f>IF(OR($C135&gt;AD$7,$C135+$E135-1&lt;AD$7),0,($D135-SUM($F135:AC135)-SUM($F74:AC74))/($E135+$C135-AD$7))</f>
        <v>0</v>
      </c>
      <c r="AE135" s="289">
        <f>IF(OR($C135&gt;AE$7,$C135+$E135-1&lt;AE$7),0,($D135-SUM($F135:AD135)-SUM($F74:AD74))/($E135+$C135-AE$7))</f>
        <v>0</v>
      </c>
      <c r="AF135" s="289">
        <f>IF(OR($C135&gt;AF$7,$C135+$E135-1&lt;AF$7),0,($D135-SUM($F135:AE135)-SUM($F74:AE74))/($E135+$C135-AF$7))</f>
        <v>0</v>
      </c>
      <c r="AG135" s="289">
        <f>IF(OR($C135&gt;AG$7,$C135+$E135-1&lt;AG$7),0,($D135-SUM($F135:AF135)-SUM($F74:AF74))/($E135+$C135-AG$7))</f>
        <v>0</v>
      </c>
      <c r="AH135" s="289">
        <f>IF(OR($C135&gt;AH$7,$C135+$E135-1&lt;AH$7),0,($D135-SUM($F135:AG135)-SUM($F74:AG74))/($E135+$C135-AH$7))</f>
        <v>0</v>
      </c>
      <c r="AI135" s="289">
        <f>IF(OR($C135&gt;AI$7,$C135+$E135-1&lt;AI$7),0,($D135-SUM($F135:AH135)-SUM($F74:AH74))/($E135+$C135-AI$7))</f>
        <v>0</v>
      </c>
      <c r="AJ135" s="289">
        <f>IF(OR($C135&gt;AJ$7,$C135+$E135-1&lt;AJ$7),0,($D135-SUM($F135:AI135)-SUM($F74:AI74))/($E135+$C135-AJ$7))</f>
        <v>0</v>
      </c>
      <c r="AK135" s="289">
        <f>IF(OR($C135&gt;AK$7,$C135+$E135-1&lt;AK$7),0,($D135-SUM($F135:AJ135)-SUM($F74:AJ74))/($E135+$C135-AK$7))</f>
        <v>0</v>
      </c>
      <c r="AL135" s="289">
        <f>IF(OR($C135&gt;AL$7,$C135+$E135-1&lt;AL$7),0,($D135-SUM($F135:AK135)-SUM($F74:AK74))/($E135+$C135-AL$7))</f>
        <v>0</v>
      </c>
      <c r="AM135" s="289">
        <f>IF(OR($C135&gt;AM$7,$C135+$E135-1&lt;AM$7),0,($D135-SUM($F135:AL135)-SUM($F74:AL74))/($E135+$C135-AM$7))</f>
        <v>0</v>
      </c>
      <c r="AN135" s="289">
        <f>IF(OR($C135&gt;AN$7,$C135+$E135-1&lt;AN$7),0,($D135-SUM($F135:AM135)-SUM($F74:AM74))/($E135+$C135-AN$7))</f>
        <v>0</v>
      </c>
      <c r="AO135" s="289">
        <f>IF(OR($C135&gt;AO$7,$C135+$E135-1&lt;AO$7),0,($D135-SUM($F135:AN135)-SUM($F74:AN74))/($E135+$C135-AO$7))</f>
        <v>0</v>
      </c>
      <c r="AP135" s="289">
        <f>IF(OR($C135&gt;AP$7,$C135+$E135-1&lt;AP$7),0,($D135-SUM($F135:AO135)-SUM($F74:AO74))/($E135+$C135-AP$7))</f>
        <v>0</v>
      </c>
      <c r="AQ135" s="289">
        <f>IF(OR($C135&gt;AQ$7,$C135+$E135-1&lt;AQ$7),0,($D135-SUM($F135:AP135)-SUM($F74:AP74))/($E135+$C135-AQ$7))</f>
        <v>0</v>
      </c>
      <c r="AR135" s="289">
        <f ca="1">IF(OR($C135&gt;AR$7,$C135+$E135-1&lt;AR$7),0,($D135-SUM($F135:AQ135)-SUM($F74:AQ74))/($E135+$C135-AR$7))</f>
        <v>3.3047711289419245E-4</v>
      </c>
      <c r="AS135" s="289">
        <f ca="1">IF(OR($C135&gt;AS$7,$C135+$E135-1&lt;AS$7),0,($D135-SUM($F135:AR135)-SUM($F74:AR74))/($E135+$C135-AS$7))</f>
        <v>3.3047711289419239E-4</v>
      </c>
      <c r="AT135" s="289">
        <f ca="1">IF(OR($C135&gt;AT$7,$C135+$E135-1&lt;AT$7),0,($D135-SUM($F135:AS135)-SUM($F74:AS74))/($E135+$C135-AT$7))</f>
        <v>3.304771128941925E-4</v>
      </c>
      <c r="AU135" s="289">
        <f>IF(OR($C135&gt;AU$7,$C135+$E135-1&lt;AU$7),0,($D135-SUM($F135:AT135)-SUM($F74:AT74))/($E135+$C135-AU$7))</f>
        <v>0</v>
      </c>
      <c r="AV135" s="289">
        <f>IF(OR($C135&gt;AV$7,$C135+$E135-1&lt;AV$7),0,($D135-SUM($F135:AU135)-SUM($F74:AU74))/($E135+$C135-AV$7))</f>
        <v>0</v>
      </c>
      <c r="AW135" s="289">
        <f>IF(OR($C135&gt;AW$7,$C135+$E135-1&lt;AW$7),0,($D135-SUM($F135:AV135)-SUM($F74:AV74))/($E135+$C135-AW$7))</f>
        <v>0</v>
      </c>
      <c r="AX135" s="289">
        <f>IF(OR($C135&gt;AX$7,$C135+$E135-1&lt;AX$7),0,($D135-SUM($F135:AW135)-SUM($F74:AW74))/($E135+$C135-AX$7))</f>
        <v>0</v>
      </c>
      <c r="AY135" s="289">
        <f>IF(OR($C135&gt;AY$7,$C135+$E135-1&lt;AY$7),0,($D135-SUM($F135:AX135)-SUM($F74:AX74))/($E135+$C135-AY$7))</f>
        <v>0</v>
      </c>
      <c r="AZ135" s="289">
        <f>IF(OR($C135&gt;AZ$7,$C135+$E135-1&lt;AZ$7),0,($D135-SUM($F135:AY135)-SUM($F74:AY74))/($E135+$C135-AZ$7))</f>
        <v>0</v>
      </c>
      <c r="BA135" s="289">
        <f>IF(OR($C135&gt;BA$7,$C135+$E135-1&lt;BA$7),0,($D135-SUM($F135:AZ135)-SUM($F74:AZ74))/($E135+$C135-BA$7))</f>
        <v>0</v>
      </c>
      <c r="BB135" s="289">
        <f>IF(OR($C135&gt;BB$7,$C135+$E135-1&lt;BB$7),0,($D135-SUM($F135:BA135)-SUM($F74:BA74))/($E135+$C135-BB$7))</f>
        <v>0</v>
      </c>
      <c r="BC135" s="289">
        <f>IF(OR($C135&gt;BC$7,$C135+$E135-1&lt;BC$7),0,($D135-SUM($F135:BB135)-SUM($F74:BB74))/($E135+$C135-BC$7))</f>
        <v>0</v>
      </c>
      <c r="BD135" s="289">
        <f>IF(OR($C135&gt;BD$7,$C135+$E135-1&lt;BD$7),0,($D135-SUM($F135:BC135)-SUM($F74:BC74))/($E135+$C135-BD$7))</f>
        <v>0</v>
      </c>
      <c r="BE135" s="289">
        <f>IF(OR($C135&gt;BE$7,$C135+$E135-1&lt;BE$7),0,($D135-SUM($F135:BD135)-SUM($F74:BD74))/($E135+$C135-BE$7))</f>
        <v>0</v>
      </c>
      <c r="BF135" s="289">
        <f>IF(OR($C135&gt;BF$7,$C135+$E135-1&lt;BF$7),0,($D135-SUM($F135:BE135)-SUM($F74:BE74))/($E135+$C135-BF$7))</f>
        <v>0</v>
      </c>
      <c r="BG135" s="289">
        <f>IF(OR($C135&gt;BG$7,$C135+$E135-1&lt;BG$7),0,($D135-SUM($F135:BF135)-SUM($F74:BF74))/($E135+$C135-BG$7))</f>
        <v>0</v>
      </c>
      <c r="BH135" s="289">
        <f>IF(OR($C135&gt;BH$7,$C135+$E135-1&lt;BH$7),0,($D135-SUM($F135:BG135)-SUM($F74:BG74))/($E135+$C135-BH$7))</f>
        <v>0</v>
      </c>
      <c r="BI135" s="289">
        <f>IF(OR($C135&gt;BI$7,$C135+$E135-1&lt;BI$7),0,($D135-SUM($F135:BH135)-SUM($F74:BH74))/($E135+$C135-BI$7))</f>
        <v>0</v>
      </c>
      <c r="BJ135" s="289">
        <f>IF(OR($C135&gt;BJ$7,$C135+$E135-1&lt;BJ$7),0,($D135-SUM($F135:BI135)-SUM($F74:BI74))/($E135+$C135-BJ$7))</f>
        <v>0</v>
      </c>
      <c r="BK135" s="289">
        <f>IF(OR($C135&gt;BK$7,$C135+$E135-1&lt;BK$7),0,($D135-SUM($F135:BJ135)-SUM($F74:BJ74))/($E135+$C135-BK$7))</f>
        <v>0</v>
      </c>
      <c r="BL135" s="289">
        <f>IF(OR($C135&gt;BL$7,$C135+$E135-1&lt;BL$7),0,($D135-SUM($F135:BK135)-SUM($F74:BK74))/($E135+$C135-BL$7))</f>
        <v>0</v>
      </c>
      <c r="BM135" s="289">
        <f>IF(OR($C135&gt;BM$7,$C135+$E135-1&lt;BM$7),0,($D135-SUM($F135:BL135)-SUM($F74:BL74))/($E135+$C135-BM$7))</f>
        <v>0</v>
      </c>
      <c r="BN135" s="289">
        <f>IF(OR($C135&gt;BN$7,$C135+$E135-1&lt;BN$7),0,($D135-SUM($F135:BM135)-SUM($F74:BM74))/($E135+$C135-BN$7))</f>
        <v>0</v>
      </c>
      <c r="BO135" s="289"/>
      <c r="BP135" s="289"/>
      <c r="BQ135" s="289"/>
      <c r="BR135" s="289"/>
      <c r="BS135" s="289"/>
      <c r="BT135" s="289"/>
      <c r="BU135" s="289"/>
      <c r="BV135" s="289"/>
      <c r="BW135" s="289"/>
      <c r="BX135" s="289"/>
      <c r="BY135" s="289"/>
      <c r="BZ135" s="289"/>
      <c r="CA135" s="198"/>
      <c r="CB135" s="198"/>
      <c r="CC135" s="198"/>
      <c r="CD135" s="198"/>
      <c r="CE135" s="198"/>
      <c r="CF135" s="198"/>
      <c r="CG135" s="198"/>
      <c r="CH135" s="198"/>
      <c r="CI135" s="198"/>
      <c r="CJ135" s="198"/>
      <c r="CK135" s="198"/>
      <c r="CL135" s="198"/>
    </row>
    <row r="136" spans="1:90" hidden="1" outlineLevel="1" x14ac:dyDescent="0.15">
      <c r="A136" s="89"/>
      <c r="B136" s="23"/>
      <c r="C136" s="26">
        <v>39</v>
      </c>
      <c r="D136" s="303">
        <f ca="1"/>
        <v>9.7968596870170164E-4</v>
      </c>
      <c r="E136" s="26">
        <f>SAP_Leadsheet!$E$49</f>
        <v>3</v>
      </c>
      <c r="G136" s="289">
        <f>IF(OR($C136&gt;G$7,$C136+$E136-1&lt;G$7),0,($D136-SUM($F136:F136)-SUM($F75:F75))/($E136+$C136-G$7))</f>
        <v>0</v>
      </c>
      <c r="H136" s="289">
        <f>IF(OR($C136&gt;H$7,$C136+$E136-1&lt;H$7),0,($D136-SUM($F136:G136)-SUM($F75:G75))/($E136+$C136-H$7))</f>
        <v>0</v>
      </c>
      <c r="I136" s="289">
        <f>IF(OR($C136&gt;I$7,$C136+$E136-1&lt;I$7),0,($D136-SUM($F136:H136)-SUM($F75:H75))/($E136+$C136-I$7))</f>
        <v>0</v>
      </c>
      <c r="J136" s="289">
        <f>IF(OR($C136&gt;J$7,$C136+$E136-1&lt;J$7),0,($D136-SUM($F136:I136)-SUM($F75:I75))/($E136+$C136-J$7))</f>
        <v>0</v>
      </c>
      <c r="K136" s="289">
        <f>IF(OR($C136&gt;K$7,$C136+$E136-1&lt;K$7),0,($D136-SUM($F136:J136)-SUM($F75:J75))/($E136+$C136-K$7))</f>
        <v>0</v>
      </c>
      <c r="L136" s="289">
        <f>IF(OR($C136&gt;L$7,$C136+$E136-1&lt;L$7),0,($D136-SUM($F136:K136)-SUM($F75:K75))/($E136+$C136-L$7))</f>
        <v>0</v>
      </c>
      <c r="M136" s="289">
        <f>IF(OR($C136&gt;M$7,$C136+$E136-1&lt;M$7),0,($D136-SUM($F136:L136)-SUM($F75:L75))/($E136+$C136-M$7))</f>
        <v>0</v>
      </c>
      <c r="N136" s="289">
        <f>IF(OR($C136&gt;N$7,$C136+$E136-1&lt;N$7),0,($D136-SUM($F136:M136)-SUM($F75:M75))/($E136+$C136-N$7))</f>
        <v>0</v>
      </c>
      <c r="O136" s="289">
        <f>IF(OR($C136&gt;O$7,$C136+$E136-1&lt;O$7),0,($D136-SUM($F136:N136)-SUM($F75:N75))/($E136+$C136-O$7))</f>
        <v>0</v>
      </c>
      <c r="P136" s="289">
        <f>IF(OR($C136&gt;P$7,$C136+$E136-1&lt;P$7),0,($D136-SUM($F136:O136)-SUM($F75:O75))/($E136+$C136-P$7))</f>
        <v>0</v>
      </c>
      <c r="Q136" s="289">
        <f>IF(OR($C136&gt;Q$7,$C136+$E136-1&lt;Q$7),0,($D136-SUM($F136:P136)-SUM($F75:P75))/($E136+$C136-Q$7))</f>
        <v>0</v>
      </c>
      <c r="R136" s="289">
        <f>IF(OR($C136&gt;R$7,$C136+$E136-1&lt;R$7),0,($D136-SUM($F136:Q136)-SUM($F75:Q75))/($E136+$C136-R$7))</f>
        <v>0</v>
      </c>
      <c r="S136" s="289">
        <f>IF(OR($C136&gt;S$7,$C136+$E136-1&lt;S$7),0,($D136-SUM($F136:R136)-SUM($F75:R75))/($E136+$C136-S$7))</f>
        <v>0</v>
      </c>
      <c r="T136" s="289">
        <f>IF(OR($C136&gt;T$7,$C136+$E136-1&lt;T$7),0,($D136-SUM($F136:S136)-SUM($F75:S75))/($E136+$C136-T$7))</f>
        <v>0</v>
      </c>
      <c r="U136" s="289">
        <f>IF(OR($C136&gt;U$7,$C136+$E136-1&lt;U$7),0,($D136-SUM($F136:T136)-SUM($F75:T75))/($E136+$C136-U$7))</f>
        <v>0</v>
      </c>
      <c r="V136" s="289">
        <f>IF(OR($C136&gt;V$7,$C136+$E136-1&lt;V$7),0,($D136-SUM($F136:U136)-SUM($F75:U75))/($E136+$C136-V$7))</f>
        <v>0</v>
      </c>
      <c r="W136" s="289">
        <f>IF(OR($C136&gt;W$7,$C136+$E136-1&lt;W$7),0,($D136-SUM($F136:V136)-SUM($F75:V75))/($E136+$C136-W$7))</f>
        <v>0</v>
      </c>
      <c r="X136" s="289">
        <f>IF(OR($C136&gt;X$7,$C136+$E136-1&lt;X$7),0,($D136-SUM($F136:W136)-SUM($F75:W75))/($E136+$C136-X$7))</f>
        <v>0</v>
      </c>
      <c r="Y136" s="289">
        <f>IF(OR($C136&gt;Y$7,$C136+$E136-1&lt;Y$7),0,($D136-SUM($F136:X136)-SUM($F75:X75))/($E136+$C136-Y$7))</f>
        <v>0</v>
      </c>
      <c r="Z136" s="289">
        <f>IF(OR($C136&gt;Z$7,$C136+$E136-1&lt;Z$7),0,($D136-SUM($F136:Y136)-SUM($F75:Y75))/($E136+$C136-Z$7))</f>
        <v>0</v>
      </c>
      <c r="AA136" s="289">
        <f>IF(OR($C136&gt;AA$7,$C136+$E136-1&lt;AA$7),0,($D136-SUM($F136:Z136)-SUM($F75:Z75))/($E136+$C136-AA$7))</f>
        <v>0</v>
      </c>
      <c r="AB136" s="289">
        <f>IF(OR($C136&gt;AB$7,$C136+$E136-1&lt;AB$7),0,($D136-SUM($F136:AA136)-SUM($F75:AA75))/($E136+$C136-AB$7))</f>
        <v>0</v>
      </c>
      <c r="AC136" s="289">
        <f>IF(OR($C136&gt;AC$7,$C136+$E136-1&lt;AC$7),0,($D136-SUM($F136:AB136)-SUM($F75:AB75))/($E136+$C136-AC$7))</f>
        <v>0</v>
      </c>
      <c r="AD136" s="289">
        <f>IF(OR($C136&gt;AD$7,$C136+$E136-1&lt;AD$7),0,($D136-SUM($F136:AC136)-SUM($F75:AC75))/($E136+$C136-AD$7))</f>
        <v>0</v>
      </c>
      <c r="AE136" s="289">
        <f>IF(OR($C136&gt;AE$7,$C136+$E136-1&lt;AE$7),0,($D136-SUM($F136:AD136)-SUM($F75:AD75))/($E136+$C136-AE$7))</f>
        <v>0</v>
      </c>
      <c r="AF136" s="289">
        <f>IF(OR($C136&gt;AF$7,$C136+$E136-1&lt;AF$7),0,($D136-SUM($F136:AE136)-SUM($F75:AE75))/($E136+$C136-AF$7))</f>
        <v>0</v>
      </c>
      <c r="AG136" s="289">
        <f>IF(OR($C136&gt;AG$7,$C136+$E136-1&lt;AG$7),0,($D136-SUM($F136:AF136)-SUM($F75:AF75))/($E136+$C136-AG$7))</f>
        <v>0</v>
      </c>
      <c r="AH136" s="289">
        <f>IF(OR($C136&gt;AH$7,$C136+$E136-1&lt;AH$7),0,($D136-SUM($F136:AG136)-SUM($F75:AG75))/($E136+$C136-AH$7))</f>
        <v>0</v>
      </c>
      <c r="AI136" s="289">
        <f>IF(OR($C136&gt;AI$7,$C136+$E136-1&lt;AI$7),0,($D136-SUM($F136:AH136)-SUM($F75:AH75))/($E136+$C136-AI$7))</f>
        <v>0</v>
      </c>
      <c r="AJ136" s="289">
        <f>IF(OR($C136&gt;AJ$7,$C136+$E136-1&lt;AJ$7),0,($D136-SUM($F136:AI136)-SUM($F75:AI75))/($E136+$C136-AJ$7))</f>
        <v>0</v>
      </c>
      <c r="AK136" s="289">
        <f>IF(OR($C136&gt;AK$7,$C136+$E136-1&lt;AK$7),0,($D136-SUM($F136:AJ136)-SUM($F75:AJ75))/($E136+$C136-AK$7))</f>
        <v>0</v>
      </c>
      <c r="AL136" s="289">
        <f>IF(OR($C136&gt;AL$7,$C136+$E136-1&lt;AL$7),0,($D136-SUM($F136:AK136)-SUM($F75:AK75))/($E136+$C136-AL$7))</f>
        <v>0</v>
      </c>
      <c r="AM136" s="289">
        <f>IF(OR($C136&gt;AM$7,$C136+$E136-1&lt;AM$7),0,($D136-SUM($F136:AL136)-SUM($F75:AL75))/($E136+$C136-AM$7))</f>
        <v>0</v>
      </c>
      <c r="AN136" s="289">
        <f>IF(OR($C136&gt;AN$7,$C136+$E136-1&lt;AN$7),0,($D136-SUM($F136:AM136)-SUM($F75:AM75))/($E136+$C136-AN$7))</f>
        <v>0</v>
      </c>
      <c r="AO136" s="289">
        <f>IF(OR($C136&gt;AO$7,$C136+$E136-1&lt;AO$7),0,($D136-SUM($F136:AN136)-SUM($F75:AN75))/($E136+$C136-AO$7))</f>
        <v>0</v>
      </c>
      <c r="AP136" s="289">
        <f>IF(OR($C136&gt;AP$7,$C136+$E136-1&lt;AP$7),0,($D136-SUM($F136:AO136)-SUM($F75:AO75))/($E136+$C136-AP$7))</f>
        <v>0</v>
      </c>
      <c r="AQ136" s="289">
        <f>IF(OR($C136&gt;AQ$7,$C136+$E136-1&lt;AQ$7),0,($D136-SUM($F136:AP136)-SUM($F75:AP75))/($E136+$C136-AQ$7))</f>
        <v>0</v>
      </c>
      <c r="AR136" s="289">
        <f>IF(OR($C136&gt;AR$7,$C136+$E136-1&lt;AR$7),0,($D136-SUM($F136:AQ136)-SUM($F75:AQ75))/($E136+$C136-AR$7))</f>
        <v>0</v>
      </c>
      <c r="AS136" s="289">
        <f ca="1">IF(OR($C136&gt;AS$7,$C136+$E136-1&lt;AS$7),0,($D136-SUM($F136:AR136)-SUM($F75:AR75))/($E136+$C136-AS$7))</f>
        <v>3.2656198956723388E-4</v>
      </c>
      <c r="AT136" s="289">
        <f ca="1">IF(OR($C136&gt;AT$7,$C136+$E136-1&lt;AT$7),0,($D136-SUM($F136:AS136)-SUM($F75:AS75))/($E136+$C136-AT$7))</f>
        <v>3.2656198956723388E-4</v>
      </c>
      <c r="AU136" s="289">
        <f ca="1">IF(OR($C136&gt;AU$7,$C136+$E136-1&lt;AU$7),0,($D136-SUM($F136:AT136)-SUM($F75:AT75))/($E136+$C136-AU$7))</f>
        <v>3.2656198956723388E-4</v>
      </c>
      <c r="AV136" s="289">
        <f>IF(OR($C136&gt;AV$7,$C136+$E136-1&lt;AV$7),0,($D136-SUM($F136:AU136)-SUM($F75:AU75))/($E136+$C136-AV$7))</f>
        <v>0</v>
      </c>
      <c r="AW136" s="289">
        <f>IF(OR($C136&gt;AW$7,$C136+$E136-1&lt;AW$7),0,($D136-SUM($F136:AV136)-SUM($F75:AV75))/($E136+$C136-AW$7))</f>
        <v>0</v>
      </c>
      <c r="AX136" s="289">
        <f>IF(OR($C136&gt;AX$7,$C136+$E136-1&lt;AX$7),0,($D136-SUM($F136:AW136)-SUM($F75:AW75))/($E136+$C136-AX$7))</f>
        <v>0</v>
      </c>
      <c r="AY136" s="289">
        <f>IF(OR($C136&gt;AY$7,$C136+$E136-1&lt;AY$7),0,($D136-SUM($F136:AX136)-SUM($F75:AX75))/($E136+$C136-AY$7))</f>
        <v>0</v>
      </c>
      <c r="AZ136" s="289">
        <f>IF(OR($C136&gt;AZ$7,$C136+$E136-1&lt;AZ$7),0,($D136-SUM($F136:AY136)-SUM($F75:AY75))/($E136+$C136-AZ$7))</f>
        <v>0</v>
      </c>
      <c r="BA136" s="289">
        <f>IF(OR($C136&gt;BA$7,$C136+$E136-1&lt;BA$7),0,($D136-SUM($F136:AZ136)-SUM($F75:AZ75))/($E136+$C136-BA$7))</f>
        <v>0</v>
      </c>
      <c r="BB136" s="289">
        <f>IF(OR($C136&gt;BB$7,$C136+$E136-1&lt;BB$7),0,($D136-SUM($F136:BA136)-SUM($F75:BA75))/($E136+$C136-BB$7))</f>
        <v>0</v>
      </c>
      <c r="BC136" s="289">
        <f>IF(OR($C136&gt;BC$7,$C136+$E136-1&lt;BC$7),0,($D136-SUM($F136:BB136)-SUM($F75:BB75))/($E136+$C136-BC$7))</f>
        <v>0</v>
      </c>
      <c r="BD136" s="289">
        <f>IF(OR($C136&gt;BD$7,$C136+$E136-1&lt;BD$7),0,($D136-SUM($F136:BC136)-SUM($F75:BC75))/($E136+$C136-BD$7))</f>
        <v>0</v>
      </c>
      <c r="BE136" s="289">
        <f>IF(OR($C136&gt;BE$7,$C136+$E136-1&lt;BE$7),0,($D136-SUM($F136:BD136)-SUM($F75:BD75))/($E136+$C136-BE$7))</f>
        <v>0</v>
      </c>
      <c r="BF136" s="289">
        <f>IF(OR($C136&gt;BF$7,$C136+$E136-1&lt;BF$7),0,($D136-SUM($F136:BE136)-SUM($F75:BE75))/($E136+$C136-BF$7))</f>
        <v>0</v>
      </c>
      <c r="BG136" s="289">
        <f>IF(OR($C136&gt;BG$7,$C136+$E136-1&lt;BG$7),0,($D136-SUM($F136:BF136)-SUM($F75:BF75))/($E136+$C136-BG$7))</f>
        <v>0</v>
      </c>
      <c r="BH136" s="289">
        <f>IF(OR($C136&gt;BH$7,$C136+$E136-1&lt;BH$7),0,($D136-SUM($F136:BG136)-SUM($F75:BG75))/($E136+$C136-BH$7))</f>
        <v>0</v>
      </c>
      <c r="BI136" s="289">
        <f>IF(OR($C136&gt;BI$7,$C136+$E136-1&lt;BI$7),0,($D136-SUM($F136:BH136)-SUM($F75:BH75))/($E136+$C136-BI$7))</f>
        <v>0</v>
      </c>
      <c r="BJ136" s="289">
        <f>IF(OR($C136&gt;BJ$7,$C136+$E136-1&lt;BJ$7),0,($D136-SUM($F136:BI136)-SUM($F75:BI75))/($E136+$C136-BJ$7))</f>
        <v>0</v>
      </c>
      <c r="BK136" s="289">
        <f>IF(OR($C136&gt;BK$7,$C136+$E136-1&lt;BK$7),0,($D136-SUM($F136:BJ136)-SUM($F75:BJ75))/($E136+$C136-BK$7))</f>
        <v>0</v>
      </c>
      <c r="BL136" s="289">
        <f>IF(OR($C136&gt;BL$7,$C136+$E136-1&lt;BL$7),0,($D136-SUM($F136:BK136)-SUM($F75:BK75))/($E136+$C136-BL$7))</f>
        <v>0</v>
      </c>
      <c r="BM136" s="289">
        <f>IF(OR($C136&gt;BM$7,$C136+$E136-1&lt;BM$7),0,($D136-SUM($F136:BL136)-SUM($F75:BL75))/($E136+$C136-BM$7))</f>
        <v>0</v>
      </c>
      <c r="BN136" s="289">
        <f>IF(OR($C136&gt;BN$7,$C136+$E136-1&lt;BN$7),0,($D136-SUM($F136:BM136)-SUM($F75:BM75))/($E136+$C136-BN$7))</f>
        <v>0</v>
      </c>
      <c r="BO136" s="289"/>
      <c r="BP136" s="289"/>
      <c r="BQ136" s="289"/>
      <c r="BR136" s="289"/>
      <c r="BS136" s="289"/>
      <c r="BT136" s="289"/>
      <c r="BU136" s="289"/>
      <c r="BV136" s="289"/>
      <c r="BW136" s="289"/>
      <c r="BX136" s="289"/>
      <c r="BY136" s="289"/>
      <c r="BZ136" s="289"/>
      <c r="CA136" s="198"/>
      <c r="CB136" s="198"/>
      <c r="CC136" s="198"/>
      <c r="CD136" s="198"/>
      <c r="CE136" s="198"/>
      <c r="CF136" s="198"/>
      <c r="CG136" s="198"/>
      <c r="CH136" s="198"/>
      <c r="CI136" s="198"/>
      <c r="CJ136" s="198"/>
      <c r="CK136" s="198"/>
      <c r="CL136" s="198"/>
    </row>
    <row r="137" spans="1:90" hidden="1" outlineLevel="1" x14ac:dyDescent="0.15">
      <c r="A137" s="89"/>
      <c r="B137" s="23"/>
      <c r="C137" s="26">
        <v>40</v>
      </c>
      <c r="D137" s="303">
        <f ca="1"/>
        <v>9.6794059872082588E-4</v>
      </c>
      <c r="E137" s="26">
        <f>SAP_Leadsheet!$E$49</f>
        <v>3</v>
      </c>
      <c r="G137" s="289">
        <f>IF(OR($C137&gt;G$7,$C137+$E137-1&lt;G$7),0,($D137-SUM($F137:F137)-SUM($F76:F76))/($E137+$C137-G$7))</f>
        <v>0</v>
      </c>
      <c r="H137" s="289">
        <f>IF(OR($C137&gt;H$7,$C137+$E137-1&lt;H$7),0,($D137-SUM($F137:G137)-SUM($F76:G76))/($E137+$C137-H$7))</f>
        <v>0</v>
      </c>
      <c r="I137" s="289">
        <f>IF(OR($C137&gt;I$7,$C137+$E137-1&lt;I$7),0,($D137-SUM($F137:H137)-SUM($F76:H76))/($E137+$C137-I$7))</f>
        <v>0</v>
      </c>
      <c r="J137" s="289">
        <f>IF(OR($C137&gt;J$7,$C137+$E137-1&lt;J$7),0,($D137-SUM($F137:I137)-SUM($F76:I76))/($E137+$C137-J$7))</f>
        <v>0</v>
      </c>
      <c r="K137" s="289">
        <f>IF(OR($C137&gt;K$7,$C137+$E137-1&lt;K$7),0,($D137-SUM($F137:J137)-SUM($F76:J76))/($E137+$C137-K$7))</f>
        <v>0</v>
      </c>
      <c r="L137" s="289">
        <f>IF(OR($C137&gt;L$7,$C137+$E137-1&lt;L$7),0,($D137-SUM($F137:K137)-SUM($F76:K76))/($E137+$C137-L$7))</f>
        <v>0</v>
      </c>
      <c r="M137" s="289">
        <f>IF(OR($C137&gt;M$7,$C137+$E137-1&lt;M$7),0,($D137-SUM($F137:L137)-SUM($F76:L76))/($E137+$C137-M$7))</f>
        <v>0</v>
      </c>
      <c r="N137" s="289">
        <f>IF(OR($C137&gt;N$7,$C137+$E137-1&lt;N$7),0,($D137-SUM($F137:M137)-SUM($F76:M76))/($E137+$C137-N$7))</f>
        <v>0</v>
      </c>
      <c r="O137" s="289">
        <f>IF(OR($C137&gt;O$7,$C137+$E137-1&lt;O$7),0,($D137-SUM($F137:N137)-SUM($F76:N76))/($E137+$C137-O$7))</f>
        <v>0</v>
      </c>
      <c r="P137" s="289">
        <f>IF(OR($C137&gt;P$7,$C137+$E137-1&lt;P$7),0,($D137-SUM($F137:O137)-SUM($F76:O76))/($E137+$C137-P$7))</f>
        <v>0</v>
      </c>
      <c r="Q137" s="289">
        <f>IF(OR($C137&gt;Q$7,$C137+$E137-1&lt;Q$7),0,($D137-SUM($F137:P137)-SUM($F76:P76))/($E137+$C137-Q$7))</f>
        <v>0</v>
      </c>
      <c r="R137" s="289">
        <f>IF(OR($C137&gt;R$7,$C137+$E137-1&lt;R$7),0,($D137-SUM($F137:Q137)-SUM($F76:Q76))/($E137+$C137-R$7))</f>
        <v>0</v>
      </c>
      <c r="S137" s="289">
        <f>IF(OR($C137&gt;S$7,$C137+$E137-1&lt;S$7),0,($D137-SUM($F137:R137)-SUM($F76:R76))/($E137+$C137-S$7))</f>
        <v>0</v>
      </c>
      <c r="T137" s="289">
        <f>IF(OR($C137&gt;T$7,$C137+$E137-1&lt;T$7),0,($D137-SUM($F137:S137)-SUM($F76:S76))/($E137+$C137-T$7))</f>
        <v>0</v>
      </c>
      <c r="U137" s="289">
        <f>IF(OR($C137&gt;U$7,$C137+$E137-1&lt;U$7),0,($D137-SUM($F137:T137)-SUM($F76:T76))/($E137+$C137-U$7))</f>
        <v>0</v>
      </c>
      <c r="V137" s="289">
        <f>IF(OR($C137&gt;V$7,$C137+$E137-1&lt;V$7),0,($D137-SUM($F137:U137)-SUM($F76:U76))/($E137+$C137-V$7))</f>
        <v>0</v>
      </c>
      <c r="W137" s="289">
        <f>IF(OR($C137&gt;W$7,$C137+$E137-1&lt;W$7),0,($D137-SUM($F137:V137)-SUM($F76:V76))/($E137+$C137-W$7))</f>
        <v>0</v>
      </c>
      <c r="X137" s="289">
        <f>IF(OR($C137&gt;X$7,$C137+$E137-1&lt;X$7),0,($D137-SUM($F137:W137)-SUM($F76:W76))/($E137+$C137-X$7))</f>
        <v>0</v>
      </c>
      <c r="Y137" s="289">
        <f>IF(OR($C137&gt;Y$7,$C137+$E137-1&lt;Y$7),0,($D137-SUM($F137:X137)-SUM($F76:X76))/($E137+$C137-Y$7))</f>
        <v>0</v>
      </c>
      <c r="Z137" s="289">
        <f>IF(OR($C137&gt;Z$7,$C137+$E137-1&lt;Z$7),0,($D137-SUM($F137:Y137)-SUM($F76:Y76))/($E137+$C137-Z$7))</f>
        <v>0</v>
      </c>
      <c r="AA137" s="289">
        <f>IF(OR($C137&gt;AA$7,$C137+$E137-1&lt;AA$7),0,($D137-SUM($F137:Z137)-SUM($F76:Z76))/($E137+$C137-AA$7))</f>
        <v>0</v>
      </c>
      <c r="AB137" s="289">
        <f>IF(OR($C137&gt;AB$7,$C137+$E137-1&lt;AB$7),0,($D137-SUM($F137:AA137)-SUM($F76:AA76))/($E137+$C137-AB$7))</f>
        <v>0</v>
      </c>
      <c r="AC137" s="289">
        <f>IF(OR($C137&gt;AC$7,$C137+$E137-1&lt;AC$7),0,($D137-SUM($F137:AB137)-SUM($F76:AB76))/($E137+$C137-AC$7))</f>
        <v>0</v>
      </c>
      <c r="AD137" s="289">
        <f>IF(OR($C137&gt;AD$7,$C137+$E137-1&lt;AD$7),0,($D137-SUM($F137:AC137)-SUM($F76:AC76))/($E137+$C137-AD$7))</f>
        <v>0</v>
      </c>
      <c r="AE137" s="289">
        <f>IF(OR($C137&gt;AE$7,$C137+$E137-1&lt;AE$7),0,($D137-SUM($F137:AD137)-SUM($F76:AD76))/($E137+$C137-AE$7))</f>
        <v>0</v>
      </c>
      <c r="AF137" s="289">
        <f>IF(OR($C137&gt;AF$7,$C137+$E137-1&lt;AF$7),0,($D137-SUM($F137:AE137)-SUM($F76:AE76))/($E137+$C137-AF$7))</f>
        <v>0</v>
      </c>
      <c r="AG137" s="289">
        <f>IF(OR($C137&gt;AG$7,$C137+$E137-1&lt;AG$7),0,($D137-SUM($F137:AF137)-SUM($F76:AF76))/($E137+$C137-AG$7))</f>
        <v>0</v>
      </c>
      <c r="AH137" s="289">
        <f>IF(OR($C137&gt;AH$7,$C137+$E137-1&lt;AH$7),0,($D137-SUM($F137:AG137)-SUM($F76:AG76))/($E137+$C137-AH$7))</f>
        <v>0</v>
      </c>
      <c r="AI137" s="289">
        <f>IF(OR($C137&gt;AI$7,$C137+$E137-1&lt;AI$7),0,($D137-SUM($F137:AH137)-SUM($F76:AH76))/($E137+$C137-AI$7))</f>
        <v>0</v>
      </c>
      <c r="AJ137" s="289">
        <f>IF(OR($C137&gt;AJ$7,$C137+$E137-1&lt;AJ$7),0,($D137-SUM($F137:AI137)-SUM($F76:AI76))/($E137+$C137-AJ$7))</f>
        <v>0</v>
      </c>
      <c r="AK137" s="289">
        <f>IF(OR($C137&gt;AK$7,$C137+$E137-1&lt;AK$7),0,($D137-SUM($F137:AJ137)-SUM($F76:AJ76))/($E137+$C137-AK$7))</f>
        <v>0</v>
      </c>
      <c r="AL137" s="289">
        <f>IF(OR($C137&gt;AL$7,$C137+$E137-1&lt;AL$7),0,($D137-SUM($F137:AK137)-SUM($F76:AK76))/($E137+$C137-AL$7))</f>
        <v>0</v>
      </c>
      <c r="AM137" s="289">
        <f>IF(OR($C137&gt;AM$7,$C137+$E137-1&lt;AM$7),0,($D137-SUM($F137:AL137)-SUM($F76:AL76))/($E137+$C137-AM$7))</f>
        <v>0</v>
      </c>
      <c r="AN137" s="289">
        <f>IF(OR($C137&gt;AN$7,$C137+$E137-1&lt;AN$7),0,($D137-SUM($F137:AM137)-SUM($F76:AM76))/($E137+$C137-AN$7))</f>
        <v>0</v>
      </c>
      <c r="AO137" s="289">
        <f>IF(OR($C137&gt;AO$7,$C137+$E137-1&lt;AO$7),0,($D137-SUM($F137:AN137)-SUM($F76:AN76))/($E137+$C137-AO$7))</f>
        <v>0</v>
      </c>
      <c r="AP137" s="289">
        <f>IF(OR($C137&gt;AP$7,$C137+$E137-1&lt;AP$7),0,($D137-SUM($F137:AO137)-SUM($F76:AO76))/($E137+$C137-AP$7))</f>
        <v>0</v>
      </c>
      <c r="AQ137" s="289">
        <f>IF(OR($C137&gt;AQ$7,$C137+$E137-1&lt;AQ$7),0,($D137-SUM($F137:AP137)-SUM($F76:AP76))/($E137+$C137-AQ$7))</f>
        <v>0</v>
      </c>
      <c r="AR137" s="289">
        <f>IF(OR($C137&gt;AR$7,$C137+$E137-1&lt;AR$7),0,($D137-SUM($F137:AQ137)-SUM($F76:AQ76))/($E137+$C137-AR$7))</f>
        <v>0</v>
      </c>
      <c r="AS137" s="289">
        <f>IF(OR($C137&gt;AS$7,$C137+$E137-1&lt;AS$7),0,($D137-SUM($F137:AR137)-SUM($F76:AR76))/($E137+$C137-AS$7))</f>
        <v>0</v>
      </c>
      <c r="AT137" s="289">
        <f ca="1">IF(OR($C137&gt;AT$7,$C137+$E137-1&lt;AT$7),0,($D137-SUM($F137:AS137)-SUM($F76:AS76))/($E137+$C137-AT$7))</f>
        <v>3.2264686624027531E-4</v>
      </c>
      <c r="AU137" s="289">
        <f ca="1">IF(OR($C137&gt;AU$7,$C137+$E137-1&lt;AU$7),0,($D137-SUM($F137:AT137)-SUM($F76:AT76))/($E137+$C137-AU$7))</f>
        <v>3.2264686624027526E-4</v>
      </c>
      <c r="AV137" s="289">
        <f ca="1">IF(OR($C137&gt;AV$7,$C137+$E137-1&lt;AV$7),0,($D137-SUM($F137:AU137)-SUM($F76:AU76))/($E137+$C137-AV$7))</f>
        <v>3.2264686624027537E-4</v>
      </c>
      <c r="AW137" s="289">
        <f>IF(OR($C137&gt;AW$7,$C137+$E137-1&lt;AW$7),0,($D137-SUM($F137:AV137)-SUM($F76:AV76))/($E137+$C137-AW$7))</f>
        <v>0</v>
      </c>
      <c r="AX137" s="289">
        <f>IF(OR($C137&gt;AX$7,$C137+$E137-1&lt;AX$7),0,($D137-SUM($F137:AW137)-SUM($F76:AW76))/($E137+$C137-AX$7))</f>
        <v>0</v>
      </c>
      <c r="AY137" s="289">
        <f>IF(OR($C137&gt;AY$7,$C137+$E137-1&lt;AY$7),0,($D137-SUM($F137:AX137)-SUM($F76:AX76))/($E137+$C137-AY$7))</f>
        <v>0</v>
      </c>
      <c r="AZ137" s="289">
        <f>IF(OR($C137&gt;AZ$7,$C137+$E137-1&lt;AZ$7),0,($D137-SUM($F137:AY137)-SUM($F76:AY76))/($E137+$C137-AZ$7))</f>
        <v>0</v>
      </c>
      <c r="BA137" s="289">
        <f>IF(OR($C137&gt;BA$7,$C137+$E137-1&lt;BA$7),0,($D137-SUM($F137:AZ137)-SUM($F76:AZ76))/($E137+$C137-BA$7))</f>
        <v>0</v>
      </c>
      <c r="BB137" s="289">
        <f>IF(OR($C137&gt;BB$7,$C137+$E137-1&lt;BB$7),0,($D137-SUM($F137:BA137)-SUM($F76:BA76))/($E137+$C137-BB$7))</f>
        <v>0</v>
      </c>
      <c r="BC137" s="289">
        <f>IF(OR($C137&gt;BC$7,$C137+$E137-1&lt;BC$7),0,($D137-SUM($F137:BB137)-SUM($F76:BB76))/($E137+$C137-BC$7))</f>
        <v>0</v>
      </c>
      <c r="BD137" s="289">
        <f>IF(OR($C137&gt;BD$7,$C137+$E137-1&lt;BD$7),0,($D137-SUM($F137:BC137)-SUM($F76:BC76))/($E137+$C137-BD$7))</f>
        <v>0</v>
      </c>
      <c r="BE137" s="289">
        <f>IF(OR($C137&gt;BE$7,$C137+$E137-1&lt;BE$7),0,($D137-SUM($F137:BD137)-SUM($F76:BD76))/($E137+$C137-BE$7))</f>
        <v>0</v>
      </c>
      <c r="BF137" s="289">
        <f>IF(OR($C137&gt;BF$7,$C137+$E137-1&lt;BF$7),0,($D137-SUM($F137:BE137)-SUM($F76:BE76))/($E137+$C137-BF$7))</f>
        <v>0</v>
      </c>
      <c r="BG137" s="289">
        <f>IF(OR($C137&gt;BG$7,$C137+$E137-1&lt;BG$7),0,($D137-SUM($F137:BF137)-SUM($F76:BF76))/($E137+$C137-BG$7))</f>
        <v>0</v>
      </c>
      <c r="BH137" s="289">
        <f>IF(OR($C137&gt;BH$7,$C137+$E137-1&lt;BH$7),0,($D137-SUM($F137:BG137)-SUM($F76:BG76))/($E137+$C137-BH$7))</f>
        <v>0</v>
      </c>
      <c r="BI137" s="289">
        <f>IF(OR($C137&gt;BI$7,$C137+$E137-1&lt;BI$7),0,($D137-SUM($F137:BH137)-SUM($F76:BH76))/($E137+$C137-BI$7))</f>
        <v>0</v>
      </c>
      <c r="BJ137" s="289">
        <f>IF(OR($C137&gt;BJ$7,$C137+$E137-1&lt;BJ$7),0,($D137-SUM($F137:BI137)-SUM($F76:BI76))/($E137+$C137-BJ$7))</f>
        <v>0</v>
      </c>
      <c r="BK137" s="289">
        <f>IF(OR($C137&gt;BK$7,$C137+$E137-1&lt;BK$7),0,($D137-SUM($F137:BJ137)-SUM($F76:BJ76))/($E137+$C137-BK$7))</f>
        <v>0</v>
      </c>
      <c r="BL137" s="289">
        <f>IF(OR($C137&gt;BL$7,$C137+$E137-1&lt;BL$7),0,($D137-SUM($F137:BK137)-SUM($F76:BK76))/($E137+$C137-BL$7))</f>
        <v>0</v>
      </c>
      <c r="BM137" s="289">
        <f>IF(OR($C137&gt;BM$7,$C137+$E137-1&lt;BM$7),0,($D137-SUM($F137:BL137)-SUM($F76:BL76))/($E137+$C137-BM$7))</f>
        <v>0</v>
      </c>
      <c r="BN137" s="289">
        <f>IF(OR($C137&gt;BN$7,$C137+$E137-1&lt;BN$7),0,($D137-SUM($F137:BM137)-SUM($F76:BM76))/($E137+$C137-BN$7))</f>
        <v>0</v>
      </c>
      <c r="BO137" s="289"/>
      <c r="BP137" s="289"/>
      <c r="BQ137" s="289"/>
      <c r="BR137" s="289"/>
      <c r="BS137" s="289"/>
      <c r="BT137" s="289"/>
      <c r="BU137" s="289"/>
      <c r="BV137" s="289"/>
      <c r="BW137" s="289"/>
      <c r="BX137" s="289"/>
      <c r="BY137" s="289"/>
      <c r="BZ137" s="289"/>
      <c r="CA137" s="198"/>
      <c r="CB137" s="198"/>
      <c r="CC137" s="198"/>
      <c r="CD137" s="198"/>
      <c r="CE137" s="198"/>
      <c r="CF137" s="198"/>
      <c r="CG137" s="198"/>
      <c r="CH137" s="198"/>
      <c r="CI137" s="198"/>
      <c r="CJ137" s="198"/>
      <c r="CK137" s="198"/>
      <c r="CL137" s="198"/>
    </row>
    <row r="138" spans="1:90" hidden="1" outlineLevel="1" x14ac:dyDescent="0.15">
      <c r="A138" s="89"/>
      <c r="B138" s="23"/>
      <c r="C138" s="26">
        <v>41</v>
      </c>
      <c r="D138" s="303">
        <f ca="1"/>
        <v>9.5619522873995012E-4</v>
      </c>
      <c r="E138" s="26">
        <f>SAP_Leadsheet!$E$49</f>
        <v>3</v>
      </c>
      <c r="G138" s="289">
        <f>IF(OR($C138&gt;G$7,$C138+$E138-1&lt;G$7),0,($D138-SUM($F138:F138)-SUM($F77:F77))/($E138+$C138-G$7))</f>
        <v>0</v>
      </c>
      <c r="H138" s="289">
        <f>IF(OR($C138&gt;H$7,$C138+$E138-1&lt;H$7),0,($D138-SUM($F138:G138)-SUM($F77:G77))/($E138+$C138-H$7))</f>
        <v>0</v>
      </c>
      <c r="I138" s="289">
        <f>IF(OR($C138&gt;I$7,$C138+$E138-1&lt;I$7),0,($D138-SUM($F138:H138)-SUM($F77:H77))/($E138+$C138-I$7))</f>
        <v>0</v>
      </c>
      <c r="J138" s="289">
        <f>IF(OR($C138&gt;J$7,$C138+$E138-1&lt;J$7),0,($D138-SUM($F138:I138)-SUM($F77:I77))/($E138+$C138-J$7))</f>
        <v>0</v>
      </c>
      <c r="K138" s="289">
        <f>IF(OR($C138&gt;K$7,$C138+$E138-1&lt;K$7),0,($D138-SUM($F138:J138)-SUM($F77:J77))/($E138+$C138-K$7))</f>
        <v>0</v>
      </c>
      <c r="L138" s="289">
        <f>IF(OR($C138&gt;L$7,$C138+$E138-1&lt;L$7),0,($D138-SUM($F138:K138)-SUM($F77:K77))/($E138+$C138-L$7))</f>
        <v>0</v>
      </c>
      <c r="M138" s="289">
        <f>IF(OR($C138&gt;M$7,$C138+$E138-1&lt;M$7),0,($D138-SUM($F138:L138)-SUM($F77:L77))/($E138+$C138-M$7))</f>
        <v>0</v>
      </c>
      <c r="N138" s="289">
        <f>IF(OR($C138&gt;N$7,$C138+$E138-1&lt;N$7),0,($D138-SUM($F138:M138)-SUM($F77:M77))/($E138+$C138-N$7))</f>
        <v>0</v>
      </c>
      <c r="O138" s="289">
        <f>IF(OR($C138&gt;O$7,$C138+$E138-1&lt;O$7),0,($D138-SUM($F138:N138)-SUM($F77:N77))/($E138+$C138-O$7))</f>
        <v>0</v>
      </c>
      <c r="P138" s="289">
        <f>IF(OR($C138&gt;P$7,$C138+$E138-1&lt;P$7),0,($D138-SUM($F138:O138)-SUM($F77:O77))/($E138+$C138-P$7))</f>
        <v>0</v>
      </c>
      <c r="Q138" s="289">
        <f>IF(OR($C138&gt;Q$7,$C138+$E138-1&lt;Q$7),0,($D138-SUM($F138:P138)-SUM($F77:P77))/($E138+$C138-Q$7))</f>
        <v>0</v>
      </c>
      <c r="R138" s="289">
        <f>IF(OR($C138&gt;R$7,$C138+$E138-1&lt;R$7),0,($D138-SUM($F138:Q138)-SUM($F77:Q77))/($E138+$C138-R$7))</f>
        <v>0</v>
      </c>
      <c r="S138" s="289">
        <f>IF(OR($C138&gt;S$7,$C138+$E138-1&lt;S$7),0,($D138-SUM($F138:R138)-SUM($F77:R77))/($E138+$C138-S$7))</f>
        <v>0</v>
      </c>
      <c r="T138" s="289">
        <f>IF(OR($C138&gt;T$7,$C138+$E138-1&lt;T$7),0,($D138-SUM($F138:S138)-SUM($F77:S77))/($E138+$C138-T$7))</f>
        <v>0</v>
      </c>
      <c r="U138" s="289">
        <f>IF(OR($C138&gt;U$7,$C138+$E138-1&lt;U$7),0,($D138-SUM($F138:T138)-SUM($F77:T77))/($E138+$C138-U$7))</f>
        <v>0</v>
      </c>
      <c r="V138" s="289">
        <f>IF(OR($C138&gt;V$7,$C138+$E138-1&lt;V$7),0,($D138-SUM($F138:U138)-SUM($F77:U77))/($E138+$C138-V$7))</f>
        <v>0</v>
      </c>
      <c r="W138" s="289">
        <f>IF(OR($C138&gt;W$7,$C138+$E138-1&lt;W$7),0,($D138-SUM($F138:V138)-SUM($F77:V77))/($E138+$C138-W$7))</f>
        <v>0</v>
      </c>
      <c r="X138" s="289">
        <f>IF(OR($C138&gt;X$7,$C138+$E138-1&lt;X$7),0,($D138-SUM($F138:W138)-SUM($F77:W77))/($E138+$C138-X$7))</f>
        <v>0</v>
      </c>
      <c r="Y138" s="289">
        <f>IF(OR($C138&gt;Y$7,$C138+$E138-1&lt;Y$7),0,($D138-SUM($F138:X138)-SUM($F77:X77))/($E138+$C138-Y$7))</f>
        <v>0</v>
      </c>
      <c r="Z138" s="289">
        <f>IF(OR($C138&gt;Z$7,$C138+$E138-1&lt;Z$7),0,($D138-SUM($F138:Y138)-SUM($F77:Y77))/($E138+$C138-Z$7))</f>
        <v>0</v>
      </c>
      <c r="AA138" s="289">
        <f>IF(OR($C138&gt;AA$7,$C138+$E138-1&lt;AA$7),0,($D138-SUM($F138:Z138)-SUM($F77:Z77))/($E138+$C138-AA$7))</f>
        <v>0</v>
      </c>
      <c r="AB138" s="289">
        <f>IF(OR($C138&gt;AB$7,$C138+$E138-1&lt;AB$7),0,($D138-SUM($F138:AA138)-SUM($F77:AA77))/($E138+$C138-AB$7))</f>
        <v>0</v>
      </c>
      <c r="AC138" s="289">
        <f>IF(OR($C138&gt;AC$7,$C138+$E138-1&lt;AC$7),0,($D138-SUM($F138:AB138)-SUM($F77:AB77))/($E138+$C138-AC$7))</f>
        <v>0</v>
      </c>
      <c r="AD138" s="289">
        <f>IF(OR($C138&gt;AD$7,$C138+$E138-1&lt;AD$7),0,($D138-SUM($F138:AC138)-SUM($F77:AC77))/($E138+$C138-AD$7))</f>
        <v>0</v>
      </c>
      <c r="AE138" s="289">
        <f>IF(OR($C138&gt;AE$7,$C138+$E138-1&lt;AE$7),0,($D138-SUM($F138:AD138)-SUM($F77:AD77))/($E138+$C138-AE$7))</f>
        <v>0</v>
      </c>
      <c r="AF138" s="289">
        <f>IF(OR($C138&gt;AF$7,$C138+$E138-1&lt;AF$7),0,($D138-SUM($F138:AE138)-SUM($F77:AE77))/($E138+$C138-AF$7))</f>
        <v>0</v>
      </c>
      <c r="AG138" s="289">
        <f>IF(OR($C138&gt;AG$7,$C138+$E138-1&lt;AG$7),0,($D138-SUM($F138:AF138)-SUM($F77:AF77))/($E138+$C138-AG$7))</f>
        <v>0</v>
      </c>
      <c r="AH138" s="289">
        <f>IF(OR($C138&gt;AH$7,$C138+$E138-1&lt;AH$7),0,($D138-SUM($F138:AG138)-SUM($F77:AG77))/($E138+$C138-AH$7))</f>
        <v>0</v>
      </c>
      <c r="AI138" s="289">
        <f>IF(OR($C138&gt;AI$7,$C138+$E138-1&lt;AI$7),0,($D138-SUM($F138:AH138)-SUM($F77:AH77))/($E138+$C138-AI$7))</f>
        <v>0</v>
      </c>
      <c r="AJ138" s="289">
        <f>IF(OR($C138&gt;AJ$7,$C138+$E138-1&lt;AJ$7),0,($D138-SUM($F138:AI138)-SUM($F77:AI77))/($E138+$C138-AJ$7))</f>
        <v>0</v>
      </c>
      <c r="AK138" s="289">
        <f>IF(OR($C138&gt;AK$7,$C138+$E138-1&lt;AK$7),0,($D138-SUM($F138:AJ138)-SUM($F77:AJ77))/($E138+$C138-AK$7))</f>
        <v>0</v>
      </c>
      <c r="AL138" s="289">
        <f>IF(OR($C138&gt;AL$7,$C138+$E138-1&lt;AL$7),0,($D138-SUM($F138:AK138)-SUM($F77:AK77))/($E138+$C138-AL$7))</f>
        <v>0</v>
      </c>
      <c r="AM138" s="289">
        <f>IF(OR($C138&gt;AM$7,$C138+$E138-1&lt;AM$7),0,($D138-SUM($F138:AL138)-SUM($F77:AL77))/($E138+$C138-AM$7))</f>
        <v>0</v>
      </c>
      <c r="AN138" s="289">
        <f>IF(OR($C138&gt;AN$7,$C138+$E138-1&lt;AN$7),0,($D138-SUM($F138:AM138)-SUM($F77:AM77))/($E138+$C138-AN$7))</f>
        <v>0</v>
      </c>
      <c r="AO138" s="289">
        <f>IF(OR($C138&gt;AO$7,$C138+$E138-1&lt;AO$7),0,($D138-SUM($F138:AN138)-SUM($F77:AN77))/($E138+$C138-AO$7))</f>
        <v>0</v>
      </c>
      <c r="AP138" s="289">
        <f>IF(OR($C138&gt;AP$7,$C138+$E138-1&lt;AP$7),0,($D138-SUM($F138:AO138)-SUM($F77:AO77))/($E138+$C138-AP$7))</f>
        <v>0</v>
      </c>
      <c r="AQ138" s="289">
        <f>IF(OR($C138&gt;AQ$7,$C138+$E138-1&lt;AQ$7),0,($D138-SUM($F138:AP138)-SUM($F77:AP77))/($E138+$C138-AQ$7))</f>
        <v>0</v>
      </c>
      <c r="AR138" s="289">
        <f>IF(OR($C138&gt;AR$7,$C138+$E138-1&lt;AR$7),0,($D138-SUM($F138:AQ138)-SUM($F77:AQ77))/($E138+$C138-AR$7))</f>
        <v>0</v>
      </c>
      <c r="AS138" s="289">
        <f>IF(OR($C138&gt;AS$7,$C138+$E138-1&lt;AS$7),0,($D138-SUM($F138:AR138)-SUM($F77:AR77))/($E138+$C138-AS$7))</f>
        <v>0</v>
      </c>
      <c r="AT138" s="289">
        <f>IF(OR($C138&gt;AT$7,$C138+$E138-1&lt;AT$7),0,($D138-SUM($F138:AS138)-SUM($F77:AS77))/($E138+$C138-AT$7))</f>
        <v>0</v>
      </c>
      <c r="AU138" s="289">
        <f ca="1">IF(OR($C138&gt;AU$7,$C138+$E138-1&lt;AU$7),0,($D138-SUM($F138:AT138)-SUM($F77:AT77))/($E138+$C138-AU$7))</f>
        <v>3.1873174291331669E-4</v>
      </c>
      <c r="AV138" s="289">
        <f ca="1">IF(OR($C138&gt;AV$7,$C138+$E138-1&lt;AV$7),0,($D138-SUM($F138:AU138)-SUM($F77:AU77))/($E138+$C138-AV$7))</f>
        <v>3.1873174291331674E-4</v>
      </c>
      <c r="AW138" s="289">
        <f ca="1">IF(OR($C138&gt;AW$7,$C138+$E138-1&lt;AW$7),0,($D138-SUM($F138:AV138)-SUM($F77:AV77))/($E138+$C138-AW$7))</f>
        <v>3.1873174291331663E-4</v>
      </c>
      <c r="AX138" s="289">
        <f>IF(OR($C138&gt;AX$7,$C138+$E138-1&lt;AX$7),0,($D138-SUM($F138:AW138)-SUM($F77:AW77))/($E138+$C138-AX$7))</f>
        <v>0</v>
      </c>
      <c r="AY138" s="289">
        <f>IF(OR($C138&gt;AY$7,$C138+$E138-1&lt;AY$7),0,($D138-SUM($F138:AX138)-SUM($F77:AX77))/($E138+$C138-AY$7))</f>
        <v>0</v>
      </c>
      <c r="AZ138" s="289">
        <f>IF(OR($C138&gt;AZ$7,$C138+$E138-1&lt;AZ$7),0,($D138-SUM($F138:AY138)-SUM($F77:AY77))/($E138+$C138-AZ$7))</f>
        <v>0</v>
      </c>
      <c r="BA138" s="289">
        <f>IF(OR($C138&gt;BA$7,$C138+$E138-1&lt;BA$7),0,($D138-SUM($F138:AZ138)-SUM($F77:AZ77))/($E138+$C138-BA$7))</f>
        <v>0</v>
      </c>
      <c r="BB138" s="289">
        <f>IF(OR($C138&gt;BB$7,$C138+$E138-1&lt;BB$7),0,($D138-SUM($F138:BA138)-SUM($F77:BA77))/($E138+$C138-BB$7))</f>
        <v>0</v>
      </c>
      <c r="BC138" s="289">
        <f>IF(OR($C138&gt;BC$7,$C138+$E138-1&lt;BC$7),0,($D138-SUM($F138:BB138)-SUM($F77:BB77))/($E138+$C138-BC$7))</f>
        <v>0</v>
      </c>
      <c r="BD138" s="289">
        <f>IF(OR($C138&gt;BD$7,$C138+$E138-1&lt;BD$7),0,($D138-SUM($F138:BC138)-SUM($F77:BC77))/($E138+$C138-BD$7))</f>
        <v>0</v>
      </c>
      <c r="BE138" s="289">
        <f>IF(OR($C138&gt;BE$7,$C138+$E138-1&lt;BE$7),0,($D138-SUM($F138:BD138)-SUM($F77:BD77))/($E138+$C138-BE$7))</f>
        <v>0</v>
      </c>
      <c r="BF138" s="289">
        <f>IF(OR($C138&gt;BF$7,$C138+$E138-1&lt;BF$7),0,($D138-SUM($F138:BE138)-SUM($F77:BE77))/($E138+$C138-BF$7))</f>
        <v>0</v>
      </c>
      <c r="BG138" s="289">
        <f>IF(OR($C138&gt;BG$7,$C138+$E138-1&lt;BG$7),0,($D138-SUM($F138:BF138)-SUM($F77:BF77))/($E138+$C138-BG$7))</f>
        <v>0</v>
      </c>
      <c r="BH138" s="289">
        <f>IF(OR($C138&gt;BH$7,$C138+$E138-1&lt;BH$7),0,($D138-SUM($F138:BG138)-SUM($F77:BG77))/($E138+$C138-BH$7))</f>
        <v>0</v>
      </c>
      <c r="BI138" s="289">
        <f>IF(OR($C138&gt;BI$7,$C138+$E138-1&lt;BI$7),0,($D138-SUM($F138:BH138)-SUM($F77:BH77))/($E138+$C138-BI$7))</f>
        <v>0</v>
      </c>
      <c r="BJ138" s="289">
        <f>IF(OR($C138&gt;BJ$7,$C138+$E138-1&lt;BJ$7),0,($D138-SUM($F138:BI138)-SUM($F77:BI77))/($E138+$C138-BJ$7))</f>
        <v>0</v>
      </c>
      <c r="BK138" s="289">
        <f>IF(OR($C138&gt;BK$7,$C138+$E138-1&lt;BK$7),0,($D138-SUM($F138:BJ138)-SUM($F77:BJ77))/($E138+$C138-BK$7))</f>
        <v>0</v>
      </c>
      <c r="BL138" s="289">
        <f>IF(OR($C138&gt;BL$7,$C138+$E138-1&lt;BL$7),0,($D138-SUM($F138:BK138)-SUM($F77:BK77))/($E138+$C138-BL$7))</f>
        <v>0</v>
      </c>
      <c r="BM138" s="289">
        <f>IF(OR($C138&gt;BM$7,$C138+$E138-1&lt;BM$7),0,($D138-SUM($F138:BL138)-SUM($F77:BL77))/($E138+$C138-BM$7))</f>
        <v>0</v>
      </c>
      <c r="BN138" s="289">
        <f>IF(OR($C138&gt;BN$7,$C138+$E138-1&lt;BN$7),0,($D138-SUM($F138:BM138)-SUM($F77:BM77))/($E138+$C138-BN$7))</f>
        <v>0</v>
      </c>
      <c r="BO138" s="289"/>
      <c r="BP138" s="289"/>
      <c r="BQ138" s="289"/>
      <c r="BR138" s="289"/>
      <c r="BS138" s="289"/>
      <c r="BT138" s="289"/>
      <c r="BU138" s="289"/>
      <c r="BV138" s="289"/>
      <c r="BW138" s="289"/>
      <c r="BX138" s="289"/>
      <c r="BY138" s="289"/>
      <c r="BZ138" s="289"/>
      <c r="CA138" s="198"/>
      <c r="CB138" s="198"/>
      <c r="CC138" s="198"/>
      <c r="CD138" s="198"/>
      <c r="CE138" s="198"/>
      <c r="CF138" s="198"/>
      <c r="CG138" s="198"/>
      <c r="CH138" s="198"/>
      <c r="CI138" s="198"/>
      <c r="CJ138" s="198"/>
      <c r="CK138" s="198"/>
      <c r="CL138" s="198"/>
    </row>
    <row r="139" spans="1:90" hidden="1" outlineLevel="1" x14ac:dyDescent="0.15">
      <c r="A139" s="89"/>
      <c r="B139" s="23"/>
      <c r="C139" s="26">
        <v>42</v>
      </c>
      <c r="D139" s="303">
        <f ca="1"/>
        <v>9.4444985875907425E-4</v>
      </c>
      <c r="E139" s="26">
        <f>SAP_Leadsheet!$E$49</f>
        <v>3</v>
      </c>
      <c r="G139" s="289">
        <f>IF(OR($C139&gt;G$7,$C139+$E139-1&lt;G$7),0,($D139-SUM($F139:F139)-SUM($F78:F78))/($E139+$C139-G$7))</f>
        <v>0</v>
      </c>
      <c r="H139" s="289">
        <f>IF(OR($C139&gt;H$7,$C139+$E139-1&lt;H$7),0,($D139-SUM($F139:G139)-SUM($F78:G78))/($E139+$C139-H$7))</f>
        <v>0</v>
      </c>
      <c r="I139" s="289">
        <f>IF(OR($C139&gt;I$7,$C139+$E139-1&lt;I$7),0,($D139-SUM($F139:H139)-SUM($F78:H78))/($E139+$C139-I$7))</f>
        <v>0</v>
      </c>
      <c r="J139" s="289">
        <f>IF(OR($C139&gt;J$7,$C139+$E139-1&lt;J$7),0,($D139-SUM($F139:I139)-SUM($F78:I78))/($E139+$C139-J$7))</f>
        <v>0</v>
      </c>
      <c r="K139" s="289">
        <f>IF(OR($C139&gt;K$7,$C139+$E139-1&lt;K$7),0,($D139-SUM($F139:J139)-SUM($F78:J78))/($E139+$C139-K$7))</f>
        <v>0</v>
      </c>
      <c r="L139" s="289">
        <f>IF(OR($C139&gt;L$7,$C139+$E139-1&lt;L$7),0,($D139-SUM($F139:K139)-SUM($F78:K78))/($E139+$C139-L$7))</f>
        <v>0</v>
      </c>
      <c r="M139" s="289">
        <f>IF(OR($C139&gt;M$7,$C139+$E139-1&lt;M$7),0,($D139-SUM($F139:L139)-SUM($F78:L78))/($E139+$C139-M$7))</f>
        <v>0</v>
      </c>
      <c r="N139" s="289">
        <f>IF(OR($C139&gt;N$7,$C139+$E139-1&lt;N$7),0,($D139-SUM($F139:M139)-SUM($F78:M78))/($E139+$C139-N$7))</f>
        <v>0</v>
      </c>
      <c r="O139" s="289">
        <f>IF(OR($C139&gt;O$7,$C139+$E139-1&lt;O$7),0,($D139-SUM($F139:N139)-SUM($F78:N78))/($E139+$C139-O$7))</f>
        <v>0</v>
      </c>
      <c r="P139" s="289">
        <f>IF(OR($C139&gt;P$7,$C139+$E139-1&lt;P$7),0,($D139-SUM($F139:O139)-SUM($F78:O78))/($E139+$C139-P$7))</f>
        <v>0</v>
      </c>
      <c r="Q139" s="289">
        <f>IF(OR($C139&gt;Q$7,$C139+$E139-1&lt;Q$7),0,($D139-SUM($F139:P139)-SUM($F78:P78))/($E139+$C139-Q$7))</f>
        <v>0</v>
      </c>
      <c r="R139" s="289">
        <f>IF(OR($C139&gt;R$7,$C139+$E139-1&lt;R$7),0,($D139-SUM($F139:Q139)-SUM($F78:Q78))/($E139+$C139-R$7))</f>
        <v>0</v>
      </c>
      <c r="S139" s="289">
        <f>IF(OR($C139&gt;S$7,$C139+$E139-1&lt;S$7),0,($D139-SUM($F139:R139)-SUM($F78:R78))/($E139+$C139-S$7))</f>
        <v>0</v>
      </c>
      <c r="T139" s="289">
        <f>IF(OR($C139&gt;T$7,$C139+$E139-1&lt;T$7),0,($D139-SUM($F139:S139)-SUM($F78:S78))/($E139+$C139-T$7))</f>
        <v>0</v>
      </c>
      <c r="U139" s="289">
        <f>IF(OR($C139&gt;U$7,$C139+$E139-1&lt;U$7),0,($D139-SUM($F139:T139)-SUM($F78:T78))/($E139+$C139-U$7))</f>
        <v>0</v>
      </c>
      <c r="V139" s="289">
        <f>IF(OR($C139&gt;V$7,$C139+$E139-1&lt;V$7),0,($D139-SUM($F139:U139)-SUM($F78:U78))/($E139+$C139-V$7))</f>
        <v>0</v>
      </c>
      <c r="W139" s="289">
        <f>IF(OR($C139&gt;W$7,$C139+$E139-1&lt;W$7),0,($D139-SUM($F139:V139)-SUM($F78:V78))/($E139+$C139-W$7))</f>
        <v>0</v>
      </c>
      <c r="X139" s="289">
        <f>IF(OR($C139&gt;X$7,$C139+$E139-1&lt;X$7),0,($D139-SUM($F139:W139)-SUM($F78:W78))/($E139+$C139-X$7))</f>
        <v>0</v>
      </c>
      <c r="Y139" s="289">
        <f>IF(OR($C139&gt;Y$7,$C139+$E139-1&lt;Y$7),0,($D139-SUM($F139:X139)-SUM($F78:X78))/($E139+$C139-Y$7))</f>
        <v>0</v>
      </c>
      <c r="Z139" s="289">
        <f>IF(OR($C139&gt;Z$7,$C139+$E139-1&lt;Z$7),0,($D139-SUM($F139:Y139)-SUM($F78:Y78))/($E139+$C139-Z$7))</f>
        <v>0</v>
      </c>
      <c r="AA139" s="289">
        <f>IF(OR($C139&gt;AA$7,$C139+$E139-1&lt;AA$7),0,($D139-SUM($F139:Z139)-SUM($F78:Z78))/($E139+$C139-AA$7))</f>
        <v>0</v>
      </c>
      <c r="AB139" s="289">
        <f>IF(OR($C139&gt;AB$7,$C139+$E139-1&lt;AB$7),0,($D139-SUM($F139:AA139)-SUM($F78:AA78))/($E139+$C139-AB$7))</f>
        <v>0</v>
      </c>
      <c r="AC139" s="289">
        <f>IF(OR($C139&gt;AC$7,$C139+$E139-1&lt;AC$7),0,($D139-SUM($F139:AB139)-SUM($F78:AB78))/($E139+$C139-AC$7))</f>
        <v>0</v>
      </c>
      <c r="AD139" s="289">
        <f>IF(OR($C139&gt;AD$7,$C139+$E139-1&lt;AD$7),0,($D139-SUM($F139:AC139)-SUM($F78:AC78))/($E139+$C139-AD$7))</f>
        <v>0</v>
      </c>
      <c r="AE139" s="289">
        <f>IF(OR($C139&gt;AE$7,$C139+$E139-1&lt;AE$7),0,($D139-SUM($F139:AD139)-SUM($F78:AD78))/($E139+$C139-AE$7))</f>
        <v>0</v>
      </c>
      <c r="AF139" s="289">
        <f>IF(OR($C139&gt;AF$7,$C139+$E139-1&lt;AF$7),0,($D139-SUM($F139:AE139)-SUM($F78:AE78))/($E139+$C139-AF$7))</f>
        <v>0</v>
      </c>
      <c r="AG139" s="289">
        <f>IF(OR($C139&gt;AG$7,$C139+$E139-1&lt;AG$7),0,($D139-SUM($F139:AF139)-SUM($F78:AF78))/($E139+$C139-AG$7))</f>
        <v>0</v>
      </c>
      <c r="AH139" s="289">
        <f>IF(OR($C139&gt;AH$7,$C139+$E139-1&lt;AH$7),0,($D139-SUM($F139:AG139)-SUM($F78:AG78))/($E139+$C139-AH$7))</f>
        <v>0</v>
      </c>
      <c r="AI139" s="289">
        <f>IF(OR($C139&gt;AI$7,$C139+$E139-1&lt;AI$7),0,($D139-SUM($F139:AH139)-SUM($F78:AH78))/($E139+$C139-AI$7))</f>
        <v>0</v>
      </c>
      <c r="AJ139" s="289">
        <f>IF(OR($C139&gt;AJ$7,$C139+$E139-1&lt;AJ$7),0,($D139-SUM($F139:AI139)-SUM($F78:AI78))/($E139+$C139-AJ$7))</f>
        <v>0</v>
      </c>
      <c r="AK139" s="289">
        <f>IF(OR($C139&gt;AK$7,$C139+$E139-1&lt;AK$7),0,($D139-SUM($F139:AJ139)-SUM($F78:AJ78))/($E139+$C139-AK$7))</f>
        <v>0</v>
      </c>
      <c r="AL139" s="289">
        <f>IF(OR($C139&gt;AL$7,$C139+$E139-1&lt;AL$7),0,($D139-SUM($F139:AK139)-SUM($F78:AK78))/($E139+$C139-AL$7))</f>
        <v>0</v>
      </c>
      <c r="AM139" s="289">
        <f>IF(OR($C139&gt;AM$7,$C139+$E139-1&lt;AM$7),0,($D139-SUM($F139:AL139)-SUM($F78:AL78))/($E139+$C139-AM$7))</f>
        <v>0</v>
      </c>
      <c r="AN139" s="289">
        <f>IF(OR($C139&gt;AN$7,$C139+$E139-1&lt;AN$7),0,($D139-SUM($F139:AM139)-SUM($F78:AM78))/($E139+$C139-AN$7))</f>
        <v>0</v>
      </c>
      <c r="AO139" s="289">
        <f>IF(OR($C139&gt;AO$7,$C139+$E139-1&lt;AO$7),0,($D139-SUM($F139:AN139)-SUM($F78:AN78))/($E139+$C139-AO$7))</f>
        <v>0</v>
      </c>
      <c r="AP139" s="289">
        <f>IF(OR($C139&gt;AP$7,$C139+$E139-1&lt;AP$7),0,($D139-SUM($F139:AO139)-SUM($F78:AO78))/($E139+$C139-AP$7))</f>
        <v>0</v>
      </c>
      <c r="AQ139" s="289">
        <f>IF(OR($C139&gt;AQ$7,$C139+$E139-1&lt;AQ$7),0,($D139-SUM($F139:AP139)-SUM($F78:AP78))/($E139+$C139-AQ$7))</f>
        <v>0</v>
      </c>
      <c r="AR139" s="289">
        <f>IF(OR($C139&gt;AR$7,$C139+$E139-1&lt;AR$7),0,($D139-SUM($F139:AQ139)-SUM($F78:AQ78))/($E139+$C139-AR$7))</f>
        <v>0</v>
      </c>
      <c r="AS139" s="289">
        <f>IF(OR($C139&gt;AS$7,$C139+$E139-1&lt;AS$7),0,($D139-SUM($F139:AR139)-SUM($F78:AR78))/($E139+$C139-AS$7))</f>
        <v>0</v>
      </c>
      <c r="AT139" s="289">
        <f>IF(OR($C139&gt;AT$7,$C139+$E139-1&lt;AT$7),0,($D139-SUM($F139:AS139)-SUM($F78:AS78))/($E139+$C139-AT$7))</f>
        <v>0</v>
      </c>
      <c r="AU139" s="289">
        <f>IF(OR($C139&gt;AU$7,$C139+$E139-1&lt;AU$7),0,($D139-SUM($F139:AT139)-SUM($F78:AT78))/($E139+$C139-AU$7))</f>
        <v>0</v>
      </c>
      <c r="AV139" s="289">
        <f ca="1">IF(OR($C139&gt;AV$7,$C139+$E139-1&lt;AV$7),0,($D139-SUM($F139:AU139)-SUM($F78:AU78))/($E139+$C139-AV$7))</f>
        <v>3.1481661958635807E-4</v>
      </c>
      <c r="AW139" s="289">
        <f ca="1">IF(OR($C139&gt;AW$7,$C139+$E139-1&lt;AW$7),0,($D139-SUM($F139:AV139)-SUM($F78:AV78))/($E139+$C139-AW$7))</f>
        <v>3.1481661958635812E-4</v>
      </c>
      <c r="AX139" s="289">
        <f ca="1">IF(OR($C139&gt;AX$7,$C139+$E139-1&lt;AX$7),0,($D139-SUM($F139:AW139)-SUM($F78:AW78))/($E139+$C139-AX$7))</f>
        <v>3.1481661958635801E-4</v>
      </c>
      <c r="AY139" s="289">
        <f>IF(OR($C139&gt;AY$7,$C139+$E139-1&lt;AY$7),0,($D139-SUM($F139:AX139)-SUM($F78:AX78))/($E139+$C139-AY$7))</f>
        <v>0</v>
      </c>
      <c r="AZ139" s="289">
        <f>IF(OR($C139&gt;AZ$7,$C139+$E139-1&lt;AZ$7),0,($D139-SUM($F139:AY139)-SUM($F78:AY78))/($E139+$C139-AZ$7))</f>
        <v>0</v>
      </c>
      <c r="BA139" s="289">
        <f>IF(OR($C139&gt;BA$7,$C139+$E139-1&lt;BA$7),0,($D139-SUM($F139:AZ139)-SUM($F78:AZ78))/($E139+$C139-BA$7))</f>
        <v>0</v>
      </c>
      <c r="BB139" s="289">
        <f>IF(OR($C139&gt;BB$7,$C139+$E139-1&lt;BB$7),0,($D139-SUM($F139:BA139)-SUM($F78:BA78))/($E139+$C139-BB$7))</f>
        <v>0</v>
      </c>
      <c r="BC139" s="289">
        <f>IF(OR($C139&gt;BC$7,$C139+$E139-1&lt;BC$7),0,($D139-SUM($F139:BB139)-SUM($F78:BB78))/($E139+$C139-BC$7))</f>
        <v>0</v>
      </c>
      <c r="BD139" s="289">
        <f>IF(OR($C139&gt;BD$7,$C139+$E139-1&lt;BD$7),0,($D139-SUM($F139:BC139)-SUM($F78:BC78))/($E139+$C139-BD$7))</f>
        <v>0</v>
      </c>
      <c r="BE139" s="289">
        <f>IF(OR($C139&gt;BE$7,$C139+$E139-1&lt;BE$7),0,($D139-SUM($F139:BD139)-SUM($F78:BD78))/($E139+$C139-BE$7))</f>
        <v>0</v>
      </c>
      <c r="BF139" s="289">
        <f>IF(OR($C139&gt;BF$7,$C139+$E139-1&lt;BF$7),0,($D139-SUM($F139:BE139)-SUM($F78:BE78))/($E139+$C139-BF$7))</f>
        <v>0</v>
      </c>
      <c r="BG139" s="289">
        <f>IF(OR($C139&gt;BG$7,$C139+$E139-1&lt;BG$7),0,($D139-SUM($F139:BF139)-SUM($F78:BF78))/($E139+$C139-BG$7))</f>
        <v>0</v>
      </c>
      <c r="BH139" s="289">
        <f>IF(OR($C139&gt;BH$7,$C139+$E139-1&lt;BH$7),0,($D139-SUM($F139:BG139)-SUM($F78:BG78))/($E139+$C139-BH$7))</f>
        <v>0</v>
      </c>
      <c r="BI139" s="289">
        <f>IF(OR($C139&gt;BI$7,$C139+$E139-1&lt;BI$7),0,($D139-SUM($F139:BH139)-SUM($F78:BH78))/($E139+$C139-BI$7))</f>
        <v>0</v>
      </c>
      <c r="BJ139" s="289">
        <f>IF(OR($C139&gt;BJ$7,$C139+$E139-1&lt;BJ$7),0,($D139-SUM($F139:BI139)-SUM($F78:BI78))/($E139+$C139-BJ$7))</f>
        <v>0</v>
      </c>
      <c r="BK139" s="289">
        <f>IF(OR($C139&gt;BK$7,$C139+$E139-1&lt;BK$7),0,($D139-SUM($F139:BJ139)-SUM($F78:BJ78))/($E139+$C139-BK$7))</f>
        <v>0</v>
      </c>
      <c r="BL139" s="289">
        <f>IF(OR($C139&gt;BL$7,$C139+$E139-1&lt;BL$7),0,($D139-SUM($F139:BK139)-SUM($F78:BK78))/($E139+$C139-BL$7))</f>
        <v>0</v>
      </c>
      <c r="BM139" s="289">
        <f>IF(OR($C139&gt;BM$7,$C139+$E139-1&lt;BM$7),0,($D139-SUM($F139:BL139)-SUM($F78:BL78))/($E139+$C139-BM$7))</f>
        <v>0</v>
      </c>
      <c r="BN139" s="289">
        <f>IF(OR($C139&gt;BN$7,$C139+$E139-1&lt;BN$7),0,($D139-SUM($F139:BM139)-SUM($F78:BM78))/($E139+$C139-BN$7))</f>
        <v>0</v>
      </c>
      <c r="BO139" s="289"/>
      <c r="BP139" s="289"/>
      <c r="BQ139" s="289"/>
      <c r="BR139" s="289"/>
      <c r="BS139" s="289"/>
      <c r="BT139" s="289"/>
      <c r="BU139" s="289"/>
      <c r="BV139" s="289"/>
      <c r="BW139" s="289"/>
      <c r="BX139" s="289"/>
      <c r="BY139" s="289"/>
      <c r="BZ139" s="289"/>
      <c r="CA139" s="198"/>
      <c r="CB139" s="198"/>
      <c r="CC139" s="198"/>
      <c r="CD139" s="198"/>
      <c r="CE139" s="198"/>
      <c r="CF139" s="198"/>
      <c r="CG139" s="198"/>
      <c r="CH139" s="198"/>
      <c r="CI139" s="198"/>
      <c r="CJ139" s="198"/>
      <c r="CK139" s="198"/>
      <c r="CL139" s="198"/>
    </row>
    <row r="140" spans="1:90" hidden="1" outlineLevel="1" x14ac:dyDescent="0.15">
      <c r="A140" s="89"/>
      <c r="B140" s="23"/>
      <c r="C140" s="26">
        <v>43</v>
      </c>
      <c r="D140" s="303">
        <f ca="1"/>
        <v>9.3270448877819849E-4</v>
      </c>
      <c r="E140" s="26">
        <f>SAP_Leadsheet!$E$49</f>
        <v>3</v>
      </c>
      <c r="G140" s="289">
        <f>IF(OR($C140&gt;G$7,$C140+$E140-1&lt;G$7),0,($D140-SUM($F140:F140)-SUM($F79:F79))/($E140+$C140-G$7))</f>
        <v>0</v>
      </c>
      <c r="H140" s="289">
        <f>IF(OR($C140&gt;H$7,$C140+$E140-1&lt;H$7),0,($D140-SUM($F140:G140)-SUM($F79:G79))/($E140+$C140-H$7))</f>
        <v>0</v>
      </c>
      <c r="I140" s="289">
        <f>IF(OR($C140&gt;I$7,$C140+$E140-1&lt;I$7),0,($D140-SUM($F140:H140)-SUM($F79:H79))/($E140+$C140-I$7))</f>
        <v>0</v>
      </c>
      <c r="J140" s="289">
        <f>IF(OR($C140&gt;J$7,$C140+$E140-1&lt;J$7),0,($D140-SUM($F140:I140)-SUM($F79:I79))/($E140+$C140-J$7))</f>
        <v>0</v>
      </c>
      <c r="K140" s="289">
        <f>IF(OR($C140&gt;K$7,$C140+$E140-1&lt;K$7),0,($D140-SUM($F140:J140)-SUM($F79:J79))/($E140+$C140-K$7))</f>
        <v>0</v>
      </c>
      <c r="L140" s="289">
        <f>IF(OR($C140&gt;L$7,$C140+$E140-1&lt;L$7),0,($D140-SUM($F140:K140)-SUM($F79:K79))/($E140+$C140-L$7))</f>
        <v>0</v>
      </c>
      <c r="M140" s="289">
        <f>IF(OR($C140&gt;M$7,$C140+$E140-1&lt;M$7),0,($D140-SUM($F140:L140)-SUM($F79:L79))/($E140+$C140-M$7))</f>
        <v>0</v>
      </c>
      <c r="N140" s="289">
        <f>IF(OR($C140&gt;N$7,$C140+$E140-1&lt;N$7),0,($D140-SUM($F140:M140)-SUM($F79:M79))/($E140+$C140-N$7))</f>
        <v>0</v>
      </c>
      <c r="O140" s="289">
        <f>IF(OR($C140&gt;O$7,$C140+$E140-1&lt;O$7),0,($D140-SUM($F140:N140)-SUM($F79:N79))/($E140+$C140-O$7))</f>
        <v>0</v>
      </c>
      <c r="P140" s="289">
        <f>IF(OR($C140&gt;P$7,$C140+$E140-1&lt;P$7),0,($D140-SUM($F140:O140)-SUM($F79:O79))/($E140+$C140-P$7))</f>
        <v>0</v>
      </c>
      <c r="Q140" s="289">
        <f>IF(OR($C140&gt;Q$7,$C140+$E140-1&lt;Q$7),0,($D140-SUM($F140:P140)-SUM($F79:P79))/($E140+$C140-Q$7))</f>
        <v>0</v>
      </c>
      <c r="R140" s="289">
        <f>IF(OR($C140&gt;R$7,$C140+$E140-1&lt;R$7),0,($D140-SUM($F140:Q140)-SUM($F79:Q79))/($E140+$C140-R$7))</f>
        <v>0</v>
      </c>
      <c r="S140" s="289">
        <f>IF(OR($C140&gt;S$7,$C140+$E140-1&lt;S$7),0,($D140-SUM($F140:R140)-SUM($F79:R79))/($E140+$C140-S$7))</f>
        <v>0</v>
      </c>
      <c r="T140" s="289">
        <f>IF(OR($C140&gt;T$7,$C140+$E140-1&lt;T$7),0,($D140-SUM($F140:S140)-SUM($F79:S79))/($E140+$C140-T$7))</f>
        <v>0</v>
      </c>
      <c r="U140" s="289">
        <f>IF(OR($C140&gt;U$7,$C140+$E140-1&lt;U$7),0,($D140-SUM($F140:T140)-SUM($F79:T79))/($E140+$C140-U$7))</f>
        <v>0</v>
      </c>
      <c r="V140" s="289">
        <f>IF(OR($C140&gt;V$7,$C140+$E140-1&lt;V$7),0,($D140-SUM($F140:U140)-SUM($F79:U79))/($E140+$C140-V$7))</f>
        <v>0</v>
      </c>
      <c r="W140" s="289">
        <f>IF(OR($C140&gt;W$7,$C140+$E140-1&lt;W$7),0,($D140-SUM($F140:V140)-SUM($F79:V79))/($E140+$C140-W$7))</f>
        <v>0</v>
      </c>
      <c r="X140" s="289">
        <f>IF(OR($C140&gt;X$7,$C140+$E140-1&lt;X$7),0,($D140-SUM($F140:W140)-SUM($F79:W79))/($E140+$C140-X$7))</f>
        <v>0</v>
      </c>
      <c r="Y140" s="289">
        <f>IF(OR($C140&gt;Y$7,$C140+$E140-1&lt;Y$7),0,($D140-SUM($F140:X140)-SUM($F79:X79))/($E140+$C140-Y$7))</f>
        <v>0</v>
      </c>
      <c r="Z140" s="289">
        <f>IF(OR($C140&gt;Z$7,$C140+$E140-1&lt;Z$7),0,($D140-SUM($F140:Y140)-SUM($F79:Y79))/($E140+$C140-Z$7))</f>
        <v>0</v>
      </c>
      <c r="AA140" s="289">
        <f>IF(OR($C140&gt;AA$7,$C140+$E140-1&lt;AA$7),0,($D140-SUM($F140:Z140)-SUM($F79:Z79))/($E140+$C140-AA$7))</f>
        <v>0</v>
      </c>
      <c r="AB140" s="289">
        <f>IF(OR($C140&gt;AB$7,$C140+$E140-1&lt;AB$7),0,($D140-SUM($F140:AA140)-SUM($F79:AA79))/($E140+$C140-AB$7))</f>
        <v>0</v>
      </c>
      <c r="AC140" s="289">
        <f>IF(OR($C140&gt;AC$7,$C140+$E140-1&lt;AC$7),0,($D140-SUM($F140:AB140)-SUM($F79:AB79))/($E140+$C140-AC$7))</f>
        <v>0</v>
      </c>
      <c r="AD140" s="289">
        <f>IF(OR($C140&gt;AD$7,$C140+$E140-1&lt;AD$7),0,($D140-SUM($F140:AC140)-SUM($F79:AC79))/($E140+$C140-AD$7))</f>
        <v>0</v>
      </c>
      <c r="AE140" s="289">
        <f>IF(OR($C140&gt;AE$7,$C140+$E140-1&lt;AE$7),0,($D140-SUM($F140:AD140)-SUM($F79:AD79))/($E140+$C140-AE$7))</f>
        <v>0</v>
      </c>
      <c r="AF140" s="289">
        <f>IF(OR($C140&gt;AF$7,$C140+$E140-1&lt;AF$7),0,($D140-SUM($F140:AE140)-SUM($F79:AE79))/($E140+$C140-AF$7))</f>
        <v>0</v>
      </c>
      <c r="AG140" s="289">
        <f>IF(OR($C140&gt;AG$7,$C140+$E140-1&lt;AG$7),0,($D140-SUM($F140:AF140)-SUM($F79:AF79))/($E140+$C140-AG$7))</f>
        <v>0</v>
      </c>
      <c r="AH140" s="289">
        <f>IF(OR($C140&gt;AH$7,$C140+$E140-1&lt;AH$7),0,($D140-SUM($F140:AG140)-SUM($F79:AG79))/($E140+$C140-AH$7))</f>
        <v>0</v>
      </c>
      <c r="AI140" s="289">
        <f>IF(OR($C140&gt;AI$7,$C140+$E140-1&lt;AI$7),0,($D140-SUM($F140:AH140)-SUM($F79:AH79))/($E140+$C140-AI$7))</f>
        <v>0</v>
      </c>
      <c r="AJ140" s="289">
        <f>IF(OR($C140&gt;AJ$7,$C140+$E140-1&lt;AJ$7),0,($D140-SUM($F140:AI140)-SUM($F79:AI79))/($E140+$C140-AJ$7))</f>
        <v>0</v>
      </c>
      <c r="AK140" s="289">
        <f>IF(OR($C140&gt;AK$7,$C140+$E140-1&lt;AK$7),0,($D140-SUM($F140:AJ140)-SUM($F79:AJ79))/($E140+$C140-AK$7))</f>
        <v>0</v>
      </c>
      <c r="AL140" s="289">
        <f>IF(OR($C140&gt;AL$7,$C140+$E140-1&lt;AL$7),0,($D140-SUM($F140:AK140)-SUM($F79:AK79))/($E140+$C140-AL$7))</f>
        <v>0</v>
      </c>
      <c r="AM140" s="289">
        <f>IF(OR($C140&gt;AM$7,$C140+$E140-1&lt;AM$7),0,($D140-SUM($F140:AL140)-SUM($F79:AL79))/($E140+$C140-AM$7))</f>
        <v>0</v>
      </c>
      <c r="AN140" s="289">
        <f>IF(OR($C140&gt;AN$7,$C140+$E140-1&lt;AN$7),0,($D140-SUM($F140:AM140)-SUM($F79:AM79))/($E140+$C140-AN$7))</f>
        <v>0</v>
      </c>
      <c r="AO140" s="289">
        <f>IF(OR($C140&gt;AO$7,$C140+$E140-1&lt;AO$7),0,($D140-SUM($F140:AN140)-SUM($F79:AN79))/($E140+$C140-AO$7))</f>
        <v>0</v>
      </c>
      <c r="AP140" s="289">
        <f>IF(OR($C140&gt;AP$7,$C140+$E140-1&lt;AP$7),0,($D140-SUM($F140:AO140)-SUM($F79:AO79))/($E140+$C140-AP$7))</f>
        <v>0</v>
      </c>
      <c r="AQ140" s="289">
        <f>IF(OR($C140&gt;AQ$7,$C140+$E140-1&lt;AQ$7),0,($D140-SUM($F140:AP140)-SUM($F79:AP79))/($E140+$C140-AQ$7))</f>
        <v>0</v>
      </c>
      <c r="AR140" s="289">
        <f>IF(OR($C140&gt;AR$7,$C140+$E140-1&lt;AR$7),0,($D140-SUM($F140:AQ140)-SUM($F79:AQ79))/($E140+$C140-AR$7))</f>
        <v>0</v>
      </c>
      <c r="AS140" s="289">
        <f>IF(OR($C140&gt;AS$7,$C140+$E140-1&lt;AS$7),0,($D140-SUM($F140:AR140)-SUM($F79:AR79))/($E140+$C140-AS$7))</f>
        <v>0</v>
      </c>
      <c r="AT140" s="289">
        <f>IF(OR($C140&gt;AT$7,$C140+$E140-1&lt;AT$7),0,($D140-SUM($F140:AS140)-SUM($F79:AS79))/($E140+$C140-AT$7))</f>
        <v>0</v>
      </c>
      <c r="AU140" s="289">
        <f>IF(OR($C140&gt;AU$7,$C140+$E140-1&lt;AU$7),0,($D140-SUM($F140:AT140)-SUM($F79:AT79))/($E140+$C140-AU$7))</f>
        <v>0</v>
      </c>
      <c r="AV140" s="289">
        <f>IF(OR($C140&gt;AV$7,$C140+$E140-1&lt;AV$7),0,($D140-SUM($F140:AU140)-SUM($F79:AU79))/($E140+$C140-AV$7))</f>
        <v>0</v>
      </c>
      <c r="AW140" s="289">
        <f ca="1">IF(OR($C140&gt;AW$7,$C140+$E140-1&lt;AW$7),0,($D140-SUM($F140:AV140)-SUM($F79:AV79))/($E140+$C140-AW$7))</f>
        <v>3.109014962593995E-4</v>
      </c>
      <c r="AX140" s="289">
        <f ca="1">IF(OR($C140&gt;AX$7,$C140+$E140-1&lt;AX$7),0,($D140-SUM($F140:AW140)-SUM($F79:AW79))/($E140+$C140-AX$7))</f>
        <v>3.109014962593995E-4</v>
      </c>
      <c r="AY140" s="289">
        <f ca="1">IF(OR($C140&gt;AY$7,$C140+$E140-1&lt;AY$7),0,($D140-SUM($F140:AX140)-SUM($F79:AX79))/($E140+$C140-AY$7))</f>
        <v>3.109014962593995E-4</v>
      </c>
      <c r="AZ140" s="289">
        <f>IF(OR($C140&gt;AZ$7,$C140+$E140-1&lt;AZ$7),0,($D140-SUM($F140:AY140)-SUM($F79:AY79))/($E140+$C140-AZ$7))</f>
        <v>0</v>
      </c>
      <c r="BA140" s="289">
        <f>IF(OR($C140&gt;BA$7,$C140+$E140-1&lt;BA$7),0,($D140-SUM($F140:AZ140)-SUM($F79:AZ79))/($E140+$C140-BA$7))</f>
        <v>0</v>
      </c>
      <c r="BB140" s="289">
        <f>IF(OR($C140&gt;BB$7,$C140+$E140-1&lt;BB$7),0,($D140-SUM($F140:BA140)-SUM($F79:BA79))/($E140+$C140-BB$7))</f>
        <v>0</v>
      </c>
      <c r="BC140" s="289">
        <f>IF(OR($C140&gt;BC$7,$C140+$E140-1&lt;BC$7),0,($D140-SUM($F140:BB140)-SUM($F79:BB79))/($E140+$C140-BC$7))</f>
        <v>0</v>
      </c>
      <c r="BD140" s="289">
        <f>IF(OR($C140&gt;BD$7,$C140+$E140-1&lt;BD$7),0,($D140-SUM($F140:BC140)-SUM($F79:BC79))/($E140+$C140-BD$7))</f>
        <v>0</v>
      </c>
      <c r="BE140" s="289">
        <f>IF(OR($C140&gt;BE$7,$C140+$E140-1&lt;BE$7),0,($D140-SUM($F140:BD140)-SUM($F79:BD79))/($E140+$C140-BE$7))</f>
        <v>0</v>
      </c>
      <c r="BF140" s="289">
        <f>IF(OR($C140&gt;BF$7,$C140+$E140-1&lt;BF$7),0,($D140-SUM($F140:BE140)-SUM($F79:BE79))/($E140+$C140-BF$7))</f>
        <v>0</v>
      </c>
      <c r="BG140" s="289">
        <f>IF(OR($C140&gt;BG$7,$C140+$E140-1&lt;BG$7),0,($D140-SUM($F140:BF140)-SUM($F79:BF79))/($E140+$C140-BG$7))</f>
        <v>0</v>
      </c>
      <c r="BH140" s="289">
        <f>IF(OR($C140&gt;BH$7,$C140+$E140-1&lt;BH$7),0,($D140-SUM($F140:BG140)-SUM($F79:BG79))/($E140+$C140-BH$7))</f>
        <v>0</v>
      </c>
      <c r="BI140" s="289">
        <f>IF(OR($C140&gt;BI$7,$C140+$E140-1&lt;BI$7),0,($D140-SUM($F140:BH140)-SUM($F79:BH79))/($E140+$C140-BI$7))</f>
        <v>0</v>
      </c>
      <c r="BJ140" s="289">
        <f>IF(OR($C140&gt;BJ$7,$C140+$E140-1&lt;BJ$7),0,($D140-SUM($F140:BI140)-SUM($F79:BI79))/($E140+$C140-BJ$7))</f>
        <v>0</v>
      </c>
      <c r="BK140" s="289">
        <f>IF(OR($C140&gt;BK$7,$C140+$E140-1&lt;BK$7),0,($D140-SUM($F140:BJ140)-SUM($F79:BJ79))/($E140+$C140-BK$7))</f>
        <v>0</v>
      </c>
      <c r="BL140" s="289">
        <f>IF(OR($C140&gt;BL$7,$C140+$E140-1&lt;BL$7),0,($D140-SUM($F140:BK140)-SUM($F79:BK79))/($E140+$C140-BL$7))</f>
        <v>0</v>
      </c>
      <c r="BM140" s="289">
        <f>IF(OR($C140&gt;BM$7,$C140+$E140-1&lt;BM$7),0,($D140-SUM($F140:BL140)-SUM($F79:BL79))/($E140+$C140-BM$7))</f>
        <v>0</v>
      </c>
      <c r="BN140" s="289">
        <f>IF(OR($C140&gt;BN$7,$C140+$E140-1&lt;BN$7),0,($D140-SUM($F140:BM140)-SUM($F79:BM79))/($E140+$C140-BN$7))</f>
        <v>0</v>
      </c>
      <c r="BO140" s="289"/>
      <c r="BP140" s="289"/>
      <c r="BQ140" s="289"/>
      <c r="BR140" s="289"/>
      <c r="BS140" s="289"/>
      <c r="BT140" s="289"/>
      <c r="BU140" s="289"/>
      <c r="BV140" s="289"/>
      <c r="BW140" s="289"/>
      <c r="BX140" s="289"/>
      <c r="BY140" s="289"/>
      <c r="BZ140" s="289"/>
      <c r="CA140" s="198"/>
      <c r="CB140" s="198"/>
      <c r="CC140" s="198"/>
      <c r="CD140" s="198"/>
      <c r="CE140" s="198"/>
      <c r="CF140" s="198"/>
      <c r="CG140" s="198"/>
      <c r="CH140" s="198"/>
      <c r="CI140" s="198"/>
      <c r="CJ140" s="198"/>
      <c r="CK140" s="198"/>
      <c r="CL140" s="198"/>
    </row>
    <row r="141" spans="1:90" hidden="1" outlineLevel="1" x14ac:dyDescent="0.15">
      <c r="A141" s="89"/>
      <c r="B141" s="23"/>
      <c r="C141" s="26">
        <v>44</v>
      </c>
      <c r="D141" s="303">
        <f ca="1"/>
        <v>9.2095911879732284E-4</v>
      </c>
      <c r="E141" s="26">
        <f>SAP_Leadsheet!$E$49</f>
        <v>3</v>
      </c>
      <c r="G141" s="289">
        <f>IF(OR($C141&gt;G$7,$C141+$E141-1&lt;G$7),0,($D141-SUM($F141:F141)-SUM($F80:F80))/($E141+$C141-G$7))</f>
        <v>0</v>
      </c>
      <c r="H141" s="289">
        <f>IF(OR($C141&gt;H$7,$C141+$E141-1&lt;H$7),0,($D141-SUM($F141:G141)-SUM($F80:G80))/($E141+$C141-H$7))</f>
        <v>0</v>
      </c>
      <c r="I141" s="289">
        <f>IF(OR($C141&gt;I$7,$C141+$E141-1&lt;I$7),0,($D141-SUM($F141:H141)-SUM($F80:H80))/($E141+$C141-I$7))</f>
        <v>0</v>
      </c>
      <c r="J141" s="289">
        <f>IF(OR($C141&gt;J$7,$C141+$E141-1&lt;J$7),0,($D141-SUM($F141:I141)-SUM($F80:I80))/($E141+$C141-J$7))</f>
        <v>0</v>
      </c>
      <c r="K141" s="289">
        <f>IF(OR($C141&gt;K$7,$C141+$E141-1&lt;K$7),0,($D141-SUM($F141:J141)-SUM($F80:J80))/($E141+$C141-K$7))</f>
        <v>0</v>
      </c>
      <c r="L141" s="289">
        <f>IF(OR($C141&gt;L$7,$C141+$E141-1&lt;L$7),0,($D141-SUM($F141:K141)-SUM($F80:K80))/($E141+$C141-L$7))</f>
        <v>0</v>
      </c>
      <c r="M141" s="289">
        <f>IF(OR($C141&gt;M$7,$C141+$E141-1&lt;M$7),0,($D141-SUM($F141:L141)-SUM($F80:L80))/($E141+$C141-M$7))</f>
        <v>0</v>
      </c>
      <c r="N141" s="289">
        <f>IF(OR($C141&gt;N$7,$C141+$E141-1&lt;N$7),0,($D141-SUM($F141:M141)-SUM($F80:M80))/($E141+$C141-N$7))</f>
        <v>0</v>
      </c>
      <c r="O141" s="289">
        <f>IF(OR($C141&gt;O$7,$C141+$E141-1&lt;O$7),0,($D141-SUM($F141:N141)-SUM($F80:N80))/($E141+$C141-O$7))</f>
        <v>0</v>
      </c>
      <c r="P141" s="289">
        <f>IF(OR($C141&gt;P$7,$C141+$E141-1&lt;P$7),0,($D141-SUM($F141:O141)-SUM($F80:O80))/($E141+$C141-P$7))</f>
        <v>0</v>
      </c>
      <c r="Q141" s="289">
        <f>IF(OR($C141&gt;Q$7,$C141+$E141-1&lt;Q$7),0,($D141-SUM($F141:P141)-SUM($F80:P80))/($E141+$C141-Q$7))</f>
        <v>0</v>
      </c>
      <c r="R141" s="289">
        <f>IF(OR($C141&gt;R$7,$C141+$E141-1&lt;R$7),0,($D141-SUM($F141:Q141)-SUM($F80:Q80))/($E141+$C141-R$7))</f>
        <v>0</v>
      </c>
      <c r="S141" s="289">
        <f>IF(OR($C141&gt;S$7,$C141+$E141-1&lt;S$7),0,($D141-SUM($F141:R141)-SUM($F80:R80))/($E141+$C141-S$7))</f>
        <v>0</v>
      </c>
      <c r="T141" s="289">
        <f>IF(OR($C141&gt;T$7,$C141+$E141-1&lt;T$7),0,($D141-SUM($F141:S141)-SUM($F80:S80))/($E141+$C141-T$7))</f>
        <v>0</v>
      </c>
      <c r="U141" s="289">
        <f>IF(OR($C141&gt;U$7,$C141+$E141-1&lt;U$7),0,($D141-SUM($F141:T141)-SUM($F80:T80))/($E141+$C141-U$7))</f>
        <v>0</v>
      </c>
      <c r="V141" s="289">
        <f>IF(OR($C141&gt;V$7,$C141+$E141-1&lt;V$7),0,($D141-SUM($F141:U141)-SUM($F80:U80))/($E141+$C141-V$7))</f>
        <v>0</v>
      </c>
      <c r="W141" s="289">
        <f>IF(OR($C141&gt;W$7,$C141+$E141-1&lt;W$7),0,($D141-SUM($F141:V141)-SUM($F80:V80))/($E141+$C141-W$7))</f>
        <v>0</v>
      </c>
      <c r="X141" s="289">
        <f>IF(OR($C141&gt;X$7,$C141+$E141-1&lt;X$7),0,($D141-SUM($F141:W141)-SUM($F80:W80))/($E141+$C141-X$7))</f>
        <v>0</v>
      </c>
      <c r="Y141" s="289">
        <f>IF(OR($C141&gt;Y$7,$C141+$E141-1&lt;Y$7),0,($D141-SUM($F141:X141)-SUM($F80:X80))/($E141+$C141-Y$7))</f>
        <v>0</v>
      </c>
      <c r="Z141" s="289">
        <f>IF(OR($C141&gt;Z$7,$C141+$E141-1&lt;Z$7),0,($D141-SUM($F141:Y141)-SUM($F80:Y80))/($E141+$C141-Z$7))</f>
        <v>0</v>
      </c>
      <c r="AA141" s="289">
        <f>IF(OR($C141&gt;AA$7,$C141+$E141-1&lt;AA$7),0,($D141-SUM($F141:Z141)-SUM($F80:Z80))/($E141+$C141-AA$7))</f>
        <v>0</v>
      </c>
      <c r="AB141" s="289">
        <f>IF(OR($C141&gt;AB$7,$C141+$E141-1&lt;AB$7),0,($D141-SUM($F141:AA141)-SUM($F80:AA80))/($E141+$C141-AB$7))</f>
        <v>0</v>
      </c>
      <c r="AC141" s="289">
        <f>IF(OR($C141&gt;AC$7,$C141+$E141-1&lt;AC$7),0,($D141-SUM($F141:AB141)-SUM($F80:AB80))/($E141+$C141-AC$7))</f>
        <v>0</v>
      </c>
      <c r="AD141" s="289">
        <f>IF(OR($C141&gt;AD$7,$C141+$E141-1&lt;AD$7),0,($D141-SUM($F141:AC141)-SUM($F80:AC80))/($E141+$C141-AD$7))</f>
        <v>0</v>
      </c>
      <c r="AE141" s="289">
        <f>IF(OR($C141&gt;AE$7,$C141+$E141-1&lt;AE$7),0,($D141-SUM($F141:AD141)-SUM($F80:AD80))/($E141+$C141-AE$7))</f>
        <v>0</v>
      </c>
      <c r="AF141" s="289">
        <f>IF(OR($C141&gt;AF$7,$C141+$E141-1&lt;AF$7),0,($D141-SUM($F141:AE141)-SUM($F80:AE80))/($E141+$C141-AF$7))</f>
        <v>0</v>
      </c>
      <c r="AG141" s="289">
        <f>IF(OR($C141&gt;AG$7,$C141+$E141-1&lt;AG$7),0,($D141-SUM($F141:AF141)-SUM($F80:AF80))/($E141+$C141-AG$7))</f>
        <v>0</v>
      </c>
      <c r="AH141" s="289">
        <f>IF(OR($C141&gt;AH$7,$C141+$E141-1&lt;AH$7),0,($D141-SUM($F141:AG141)-SUM($F80:AG80))/($E141+$C141-AH$7))</f>
        <v>0</v>
      </c>
      <c r="AI141" s="289">
        <f>IF(OR($C141&gt;AI$7,$C141+$E141-1&lt;AI$7),0,($D141-SUM($F141:AH141)-SUM($F80:AH80))/($E141+$C141-AI$7))</f>
        <v>0</v>
      </c>
      <c r="AJ141" s="289">
        <f>IF(OR($C141&gt;AJ$7,$C141+$E141-1&lt;AJ$7),0,($D141-SUM($F141:AI141)-SUM($F80:AI80))/($E141+$C141-AJ$7))</f>
        <v>0</v>
      </c>
      <c r="AK141" s="289">
        <f>IF(OR($C141&gt;AK$7,$C141+$E141-1&lt;AK$7),0,($D141-SUM($F141:AJ141)-SUM($F80:AJ80))/($E141+$C141-AK$7))</f>
        <v>0</v>
      </c>
      <c r="AL141" s="289">
        <f>IF(OR($C141&gt;AL$7,$C141+$E141-1&lt;AL$7),0,($D141-SUM($F141:AK141)-SUM($F80:AK80))/($E141+$C141-AL$7))</f>
        <v>0</v>
      </c>
      <c r="AM141" s="289">
        <f>IF(OR($C141&gt;AM$7,$C141+$E141-1&lt;AM$7),0,($D141-SUM($F141:AL141)-SUM($F80:AL80))/($E141+$C141-AM$7))</f>
        <v>0</v>
      </c>
      <c r="AN141" s="289">
        <f>IF(OR($C141&gt;AN$7,$C141+$E141-1&lt;AN$7),0,($D141-SUM($F141:AM141)-SUM($F80:AM80))/($E141+$C141-AN$7))</f>
        <v>0</v>
      </c>
      <c r="AO141" s="289">
        <f>IF(OR($C141&gt;AO$7,$C141+$E141-1&lt;AO$7),0,($D141-SUM($F141:AN141)-SUM($F80:AN80))/($E141+$C141-AO$7))</f>
        <v>0</v>
      </c>
      <c r="AP141" s="289">
        <f>IF(OR($C141&gt;AP$7,$C141+$E141-1&lt;AP$7),0,($D141-SUM($F141:AO141)-SUM($F80:AO80))/($E141+$C141-AP$7))</f>
        <v>0</v>
      </c>
      <c r="AQ141" s="289">
        <f>IF(OR($C141&gt;AQ$7,$C141+$E141-1&lt;AQ$7),0,($D141-SUM($F141:AP141)-SUM($F80:AP80))/($E141+$C141-AQ$7))</f>
        <v>0</v>
      </c>
      <c r="AR141" s="289">
        <f>IF(OR($C141&gt;AR$7,$C141+$E141-1&lt;AR$7),0,($D141-SUM($F141:AQ141)-SUM($F80:AQ80))/($E141+$C141-AR$7))</f>
        <v>0</v>
      </c>
      <c r="AS141" s="289">
        <f>IF(OR($C141&gt;AS$7,$C141+$E141-1&lt;AS$7),0,($D141-SUM($F141:AR141)-SUM($F80:AR80))/($E141+$C141-AS$7))</f>
        <v>0</v>
      </c>
      <c r="AT141" s="289">
        <f>IF(OR($C141&gt;AT$7,$C141+$E141-1&lt;AT$7),0,($D141-SUM($F141:AS141)-SUM($F80:AS80))/($E141+$C141-AT$7))</f>
        <v>0</v>
      </c>
      <c r="AU141" s="289">
        <f>IF(OR($C141&gt;AU$7,$C141+$E141-1&lt;AU$7),0,($D141-SUM($F141:AT141)-SUM($F80:AT80))/($E141+$C141-AU$7))</f>
        <v>0</v>
      </c>
      <c r="AV141" s="289">
        <f>IF(OR($C141&gt;AV$7,$C141+$E141-1&lt;AV$7),0,($D141-SUM($F141:AU141)-SUM($F80:AU80))/($E141+$C141-AV$7))</f>
        <v>0</v>
      </c>
      <c r="AW141" s="289">
        <f>IF(OR($C141&gt;AW$7,$C141+$E141-1&lt;AW$7),0,($D141-SUM($F141:AV141)-SUM($F80:AV80))/($E141+$C141-AW$7))</f>
        <v>0</v>
      </c>
      <c r="AX141" s="289">
        <f ca="1">IF(OR($C141&gt;AX$7,$C141+$E141-1&lt;AX$7),0,($D141-SUM($F141:AW141)-SUM($F80:AW80))/($E141+$C141-AX$7))</f>
        <v>3.0698637293244093E-4</v>
      </c>
      <c r="AY141" s="289">
        <f ca="1">IF(OR($C141&gt;AY$7,$C141+$E141-1&lt;AY$7),0,($D141-SUM($F141:AX141)-SUM($F80:AX80))/($E141+$C141-AY$7))</f>
        <v>3.0698637293244098E-4</v>
      </c>
      <c r="AZ141" s="289">
        <f ca="1">IF(OR($C141&gt;AZ$7,$C141+$E141-1&lt;AZ$7),0,($D141-SUM($F141:AY141)-SUM($F80:AY80))/($E141+$C141-AZ$7))</f>
        <v>3.0698637293244087E-4</v>
      </c>
      <c r="BA141" s="289">
        <f>IF(OR($C141&gt;BA$7,$C141+$E141-1&lt;BA$7),0,($D141-SUM($F141:AZ141)-SUM($F80:AZ80))/($E141+$C141-BA$7))</f>
        <v>0</v>
      </c>
      <c r="BB141" s="289">
        <f>IF(OR($C141&gt;BB$7,$C141+$E141-1&lt;BB$7),0,($D141-SUM($F141:BA141)-SUM($F80:BA80))/($E141+$C141-BB$7))</f>
        <v>0</v>
      </c>
      <c r="BC141" s="289">
        <f>IF(OR($C141&gt;BC$7,$C141+$E141-1&lt;BC$7),0,($D141-SUM($F141:BB141)-SUM($F80:BB80))/($E141+$C141-BC$7))</f>
        <v>0</v>
      </c>
      <c r="BD141" s="289">
        <f>IF(OR($C141&gt;BD$7,$C141+$E141-1&lt;BD$7),0,($D141-SUM($F141:BC141)-SUM($F80:BC80))/($E141+$C141-BD$7))</f>
        <v>0</v>
      </c>
      <c r="BE141" s="289">
        <f>IF(OR($C141&gt;BE$7,$C141+$E141-1&lt;BE$7),0,($D141-SUM($F141:BD141)-SUM($F80:BD80))/($E141+$C141-BE$7))</f>
        <v>0</v>
      </c>
      <c r="BF141" s="289">
        <f>IF(OR($C141&gt;BF$7,$C141+$E141-1&lt;BF$7),0,($D141-SUM($F141:BE141)-SUM($F80:BE80))/($E141+$C141-BF$7))</f>
        <v>0</v>
      </c>
      <c r="BG141" s="289">
        <f>IF(OR($C141&gt;BG$7,$C141+$E141-1&lt;BG$7),0,($D141-SUM($F141:BF141)-SUM($F80:BF80))/($E141+$C141-BG$7))</f>
        <v>0</v>
      </c>
      <c r="BH141" s="289">
        <f>IF(OR($C141&gt;BH$7,$C141+$E141-1&lt;BH$7),0,($D141-SUM($F141:BG141)-SUM($F80:BG80))/($E141+$C141-BH$7))</f>
        <v>0</v>
      </c>
      <c r="BI141" s="289">
        <f>IF(OR($C141&gt;BI$7,$C141+$E141-1&lt;BI$7),0,($D141-SUM($F141:BH141)-SUM($F80:BH80))/($E141+$C141-BI$7))</f>
        <v>0</v>
      </c>
      <c r="BJ141" s="289">
        <f>IF(OR($C141&gt;BJ$7,$C141+$E141-1&lt;BJ$7),0,($D141-SUM($F141:BI141)-SUM($F80:BI80))/($E141+$C141-BJ$7))</f>
        <v>0</v>
      </c>
      <c r="BK141" s="289">
        <f>IF(OR($C141&gt;BK$7,$C141+$E141-1&lt;BK$7),0,($D141-SUM($F141:BJ141)-SUM($F80:BJ80))/($E141+$C141-BK$7))</f>
        <v>0</v>
      </c>
      <c r="BL141" s="289">
        <f>IF(OR($C141&gt;BL$7,$C141+$E141-1&lt;BL$7),0,($D141-SUM($F141:BK141)-SUM($F80:BK80))/($E141+$C141-BL$7))</f>
        <v>0</v>
      </c>
      <c r="BM141" s="289">
        <f>IF(OR($C141&gt;BM$7,$C141+$E141-1&lt;BM$7),0,($D141-SUM($F141:BL141)-SUM($F80:BL80))/($E141+$C141-BM$7))</f>
        <v>0</v>
      </c>
      <c r="BN141" s="289">
        <f>IF(OR($C141&gt;BN$7,$C141+$E141-1&lt;BN$7),0,($D141-SUM($F141:BM141)-SUM($F80:BM80))/($E141+$C141-BN$7))</f>
        <v>0</v>
      </c>
      <c r="BO141" s="289"/>
      <c r="BP141" s="289"/>
      <c r="BQ141" s="289"/>
      <c r="BR141" s="289"/>
      <c r="BS141" s="289"/>
      <c r="BT141" s="289"/>
      <c r="BU141" s="289"/>
      <c r="BV141" s="289"/>
      <c r="BW141" s="289"/>
      <c r="BX141" s="289"/>
      <c r="BY141" s="289"/>
      <c r="BZ141" s="289"/>
      <c r="CA141" s="198"/>
      <c r="CB141" s="198"/>
      <c r="CC141" s="198"/>
      <c r="CD141" s="198"/>
      <c r="CE141" s="198"/>
      <c r="CF141" s="198"/>
      <c r="CG141" s="198"/>
      <c r="CH141" s="198"/>
      <c r="CI141" s="198"/>
      <c r="CJ141" s="198"/>
      <c r="CK141" s="198"/>
      <c r="CL141" s="198"/>
    </row>
    <row r="142" spans="1:90" hidden="1" outlineLevel="1" x14ac:dyDescent="0.15">
      <c r="A142" s="89"/>
      <c r="B142" s="23"/>
      <c r="C142" s="26">
        <v>45</v>
      </c>
      <c r="D142" s="303">
        <f ca="1"/>
        <v>9.0921374881644697E-4</v>
      </c>
      <c r="E142" s="26">
        <f>SAP_Leadsheet!$E$49</f>
        <v>3</v>
      </c>
      <c r="G142" s="289">
        <f>IF(OR($C142&gt;G$7,$C142+$E142-1&lt;G$7),0,($D142-SUM($F142:F142)-SUM($F81:F81))/($E142+$C142-G$7))</f>
        <v>0</v>
      </c>
      <c r="H142" s="289">
        <f>IF(OR($C142&gt;H$7,$C142+$E142-1&lt;H$7),0,($D142-SUM($F142:G142)-SUM($F81:G81))/($E142+$C142-H$7))</f>
        <v>0</v>
      </c>
      <c r="I142" s="289">
        <f>IF(OR($C142&gt;I$7,$C142+$E142-1&lt;I$7),0,($D142-SUM($F142:H142)-SUM($F81:H81))/($E142+$C142-I$7))</f>
        <v>0</v>
      </c>
      <c r="J142" s="289">
        <f>IF(OR($C142&gt;J$7,$C142+$E142-1&lt;J$7),0,($D142-SUM($F142:I142)-SUM($F81:I81))/($E142+$C142-J$7))</f>
        <v>0</v>
      </c>
      <c r="K142" s="289">
        <f>IF(OR($C142&gt;K$7,$C142+$E142-1&lt;K$7),0,($D142-SUM($F142:J142)-SUM($F81:J81))/($E142+$C142-K$7))</f>
        <v>0</v>
      </c>
      <c r="L142" s="289">
        <f>IF(OR($C142&gt;L$7,$C142+$E142-1&lt;L$7),0,($D142-SUM($F142:K142)-SUM($F81:K81))/($E142+$C142-L$7))</f>
        <v>0</v>
      </c>
      <c r="M142" s="289">
        <f>IF(OR($C142&gt;M$7,$C142+$E142-1&lt;M$7),0,($D142-SUM($F142:L142)-SUM($F81:L81))/($E142+$C142-M$7))</f>
        <v>0</v>
      </c>
      <c r="N142" s="289">
        <f>IF(OR($C142&gt;N$7,$C142+$E142-1&lt;N$7),0,($D142-SUM($F142:M142)-SUM($F81:M81))/($E142+$C142-N$7))</f>
        <v>0</v>
      </c>
      <c r="O142" s="289">
        <f>IF(OR($C142&gt;O$7,$C142+$E142-1&lt;O$7),0,($D142-SUM($F142:N142)-SUM($F81:N81))/($E142+$C142-O$7))</f>
        <v>0</v>
      </c>
      <c r="P142" s="289">
        <f>IF(OR($C142&gt;P$7,$C142+$E142-1&lt;P$7),0,($D142-SUM($F142:O142)-SUM($F81:O81))/($E142+$C142-P$7))</f>
        <v>0</v>
      </c>
      <c r="Q142" s="289">
        <f>IF(OR($C142&gt;Q$7,$C142+$E142-1&lt;Q$7),0,($D142-SUM($F142:P142)-SUM($F81:P81))/($E142+$C142-Q$7))</f>
        <v>0</v>
      </c>
      <c r="R142" s="289">
        <f>IF(OR($C142&gt;R$7,$C142+$E142-1&lt;R$7),0,($D142-SUM($F142:Q142)-SUM($F81:Q81))/($E142+$C142-R$7))</f>
        <v>0</v>
      </c>
      <c r="S142" s="289">
        <f>IF(OR($C142&gt;S$7,$C142+$E142-1&lt;S$7),0,($D142-SUM($F142:R142)-SUM($F81:R81))/($E142+$C142-S$7))</f>
        <v>0</v>
      </c>
      <c r="T142" s="289">
        <f>IF(OR($C142&gt;T$7,$C142+$E142-1&lt;T$7),0,($D142-SUM($F142:S142)-SUM($F81:S81))/($E142+$C142-T$7))</f>
        <v>0</v>
      </c>
      <c r="U142" s="289">
        <f>IF(OR($C142&gt;U$7,$C142+$E142-1&lt;U$7),0,($D142-SUM($F142:T142)-SUM($F81:T81))/($E142+$C142-U$7))</f>
        <v>0</v>
      </c>
      <c r="V142" s="289">
        <f>IF(OR($C142&gt;V$7,$C142+$E142-1&lt;V$7),0,($D142-SUM($F142:U142)-SUM($F81:U81))/($E142+$C142-V$7))</f>
        <v>0</v>
      </c>
      <c r="W142" s="289">
        <f>IF(OR($C142&gt;W$7,$C142+$E142-1&lt;W$7),0,($D142-SUM($F142:V142)-SUM($F81:V81))/($E142+$C142-W$7))</f>
        <v>0</v>
      </c>
      <c r="X142" s="289">
        <f>IF(OR($C142&gt;X$7,$C142+$E142-1&lt;X$7),0,($D142-SUM($F142:W142)-SUM($F81:W81))/($E142+$C142-X$7))</f>
        <v>0</v>
      </c>
      <c r="Y142" s="289">
        <f>IF(OR($C142&gt;Y$7,$C142+$E142-1&lt;Y$7),0,($D142-SUM($F142:X142)-SUM($F81:X81))/($E142+$C142-Y$7))</f>
        <v>0</v>
      </c>
      <c r="Z142" s="289">
        <f>IF(OR($C142&gt;Z$7,$C142+$E142-1&lt;Z$7),0,($D142-SUM($F142:Y142)-SUM($F81:Y81))/($E142+$C142-Z$7))</f>
        <v>0</v>
      </c>
      <c r="AA142" s="289">
        <f>IF(OR($C142&gt;AA$7,$C142+$E142-1&lt;AA$7),0,($D142-SUM($F142:Z142)-SUM($F81:Z81))/($E142+$C142-AA$7))</f>
        <v>0</v>
      </c>
      <c r="AB142" s="289">
        <f>IF(OR($C142&gt;AB$7,$C142+$E142-1&lt;AB$7),0,($D142-SUM($F142:AA142)-SUM($F81:AA81))/($E142+$C142-AB$7))</f>
        <v>0</v>
      </c>
      <c r="AC142" s="289">
        <f>IF(OR($C142&gt;AC$7,$C142+$E142-1&lt;AC$7),0,($D142-SUM($F142:AB142)-SUM($F81:AB81))/($E142+$C142-AC$7))</f>
        <v>0</v>
      </c>
      <c r="AD142" s="289">
        <f>IF(OR($C142&gt;AD$7,$C142+$E142-1&lt;AD$7),0,($D142-SUM($F142:AC142)-SUM($F81:AC81))/($E142+$C142-AD$7))</f>
        <v>0</v>
      </c>
      <c r="AE142" s="289">
        <f>IF(OR($C142&gt;AE$7,$C142+$E142-1&lt;AE$7),0,($D142-SUM($F142:AD142)-SUM($F81:AD81))/($E142+$C142-AE$7))</f>
        <v>0</v>
      </c>
      <c r="AF142" s="289">
        <f>IF(OR($C142&gt;AF$7,$C142+$E142-1&lt;AF$7),0,($D142-SUM($F142:AE142)-SUM($F81:AE81))/($E142+$C142-AF$7))</f>
        <v>0</v>
      </c>
      <c r="AG142" s="289">
        <f>IF(OR($C142&gt;AG$7,$C142+$E142-1&lt;AG$7),0,($D142-SUM($F142:AF142)-SUM($F81:AF81))/($E142+$C142-AG$7))</f>
        <v>0</v>
      </c>
      <c r="AH142" s="289">
        <f>IF(OR($C142&gt;AH$7,$C142+$E142-1&lt;AH$7),0,($D142-SUM($F142:AG142)-SUM($F81:AG81))/($E142+$C142-AH$7))</f>
        <v>0</v>
      </c>
      <c r="AI142" s="289">
        <f>IF(OR($C142&gt;AI$7,$C142+$E142-1&lt;AI$7),0,($D142-SUM($F142:AH142)-SUM($F81:AH81))/($E142+$C142-AI$7))</f>
        <v>0</v>
      </c>
      <c r="AJ142" s="289">
        <f>IF(OR($C142&gt;AJ$7,$C142+$E142-1&lt;AJ$7),0,($D142-SUM($F142:AI142)-SUM($F81:AI81))/($E142+$C142-AJ$7))</f>
        <v>0</v>
      </c>
      <c r="AK142" s="289">
        <f>IF(OR($C142&gt;AK$7,$C142+$E142-1&lt;AK$7),0,($D142-SUM($F142:AJ142)-SUM($F81:AJ81))/($E142+$C142-AK$7))</f>
        <v>0</v>
      </c>
      <c r="AL142" s="289">
        <f>IF(OR($C142&gt;AL$7,$C142+$E142-1&lt;AL$7),0,($D142-SUM($F142:AK142)-SUM($F81:AK81))/($E142+$C142-AL$7))</f>
        <v>0</v>
      </c>
      <c r="AM142" s="289">
        <f>IF(OR($C142&gt;AM$7,$C142+$E142-1&lt;AM$7),0,($D142-SUM($F142:AL142)-SUM($F81:AL81))/($E142+$C142-AM$7))</f>
        <v>0</v>
      </c>
      <c r="AN142" s="289">
        <f>IF(OR($C142&gt;AN$7,$C142+$E142-1&lt;AN$7),0,($D142-SUM($F142:AM142)-SUM($F81:AM81))/($E142+$C142-AN$7))</f>
        <v>0</v>
      </c>
      <c r="AO142" s="289">
        <f>IF(OR($C142&gt;AO$7,$C142+$E142-1&lt;AO$7),0,($D142-SUM($F142:AN142)-SUM($F81:AN81))/($E142+$C142-AO$7))</f>
        <v>0</v>
      </c>
      <c r="AP142" s="289">
        <f>IF(OR($C142&gt;AP$7,$C142+$E142-1&lt;AP$7),0,($D142-SUM($F142:AO142)-SUM($F81:AO81))/($E142+$C142-AP$7))</f>
        <v>0</v>
      </c>
      <c r="AQ142" s="289">
        <f>IF(OR($C142&gt;AQ$7,$C142+$E142-1&lt;AQ$7),0,($D142-SUM($F142:AP142)-SUM($F81:AP81))/($E142+$C142-AQ$7))</f>
        <v>0</v>
      </c>
      <c r="AR142" s="289">
        <f>IF(OR($C142&gt;AR$7,$C142+$E142-1&lt;AR$7),0,($D142-SUM($F142:AQ142)-SUM($F81:AQ81))/($E142+$C142-AR$7))</f>
        <v>0</v>
      </c>
      <c r="AS142" s="289">
        <f>IF(OR($C142&gt;AS$7,$C142+$E142-1&lt;AS$7),0,($D142-SUM($F142:AR142)-SUM($F81:AR81))/($E142+$C142-AS$7))</f>
        <v>0</v>
      </c>
      <c r="AT142" s="289">
        <f>IF(OR($C142&gt;AT$7,$C142+$E142-1&lt;AT$7),0,($D142-SUM($F142:AS142)-SUM($F81:AS81))/($E142+$C142-AT$7))</f>
        <v>0</v>
      </c>
      <c r="AU142" s="289">
        <f>IF(OR($C142&gt;AU$7,$C142+$E142-1&lt;AU$7),0,($D142-SUM($F142:AT142)-SUM($F81:AT81))/($E142+$C142-AU$7))</f>
        <v>0</v>
      </c>
      <c r="AV142" s="289">
        <f>IF(OR($C142&gt;AV$7,$C142+$E142-1&lt;AV$7),0,($D142-SUM($F142:AU142)-SUM($F81:AU81))/($E142+$C142-AV$7))</f>
        <v>0</v>
      </c>
      <c r="AW142" s="289">
        <f>IF(OR($C142&gt;AW$7,$C142+$E142-1&lt;AW$7),0,($D142-SUM($F142:AV142)-SUM($F81:AV81))/($E142+$C142-AW$7))</f>
        <v>0</v>
      </c>
      <c r="AX142" s="289">
        <f>IF(OR($C142&gt;AX$7,$C142+$E142-1&lt;AX$7),0,($D142-SUM($F142:AW142)-SUM($F81:AW81))/($E142+$C142-AX$7))</f>
        <v>0</v>
      </c>
      <c r="AY142" s="289">
        <f ca="1">IF(OR($C142&gt;AY$7,$C142+$E142-1&lt;AY$7),0,($D142-SUM($F142:AX142)-SUM($F81:AX81))/($E142+$C142-AY$7))</f>
        <v>3.0307124960548231E-4</v>
      </c>
      <c r="AZ142" s="289">
        <f ca="1">IF(OR($C142&gt;AZ$7,$C142+$E142-1&lt;AZ$7),0,($D142-SUM($F142:AY142)-SUM($F81:AY81))/($E142+$C142-AZ$7))</f>
        <v>3.0307124960548236E-4</v>
      </c>
      <c r="BA142" s="289">
        <f ca="1">IF(OR($C142&gt;BA$7,$C142+$E142-1&lt;BA$7),0,($D142-SUM($F142:AZ142)-SUM($F81:AZ81))/($E142+$C142-BA$7))</f>
        <v>3.0307124960548225E-4</v>
      </c>
      <c r="BB142" s="289">
        <f>IF(OR($C142&gt;BB$7,$C142+$E142-1&lt;BB$7),0,($D142-SUM($F142:BA142)-SUM($F81:BA81))/($E142+$C142-BB$7))</f>
        <v>0</v>
      </c>
      <c r="BC142" s="289">
        <f>IF(OR($C142&gt;BC$7,$C142+$E142-1&lt;BC$7),0,($D142-SUM($F142:BB142)-SUM($F81:BB81))/($E142+$C142-BC$7))</f>
        <v>0</v>
      </c>
      <c r="BD142" s="289">
        <f>IF(OR($C142&gt;BD$7,$C142+$E142-1&lt;BD$7),0,($D142-SUM($F142:BC142)-SUM($F81:BC81))/($E142+$C142-BD$7))</f>
        <v>0</v>
      </c>
      <c r="BE142" s="289">
        <f>IF(OR($C142&gt;BE$7,$C142+$E142-1&lt;BE$7),0,($D142-SUM($F142:BD142)-SUM($F81:BD81))/($E142+$C142-BE$7))</f>
        <v>0</v>
      </c>
      <c r="BF142" s="289">
        <f>IF(OR($C142&gt;BF$7,$C142+$E142-1&lt;BF$7),0,($D142-SUM($F142:BE142)-SUM($F81:BE81))/($E142+$C142-BF$7))</f>
        <v>0</v>
      </c>
      <c r="BG142" s="289">
        <f>IF(OR($C142&gt;BG$7,$C142+$E142-1&lt;BG$7),0,($D142-SUM($F142:BF142)-SUM($F81:BF81))/($E142+$C142-BG$7))</f>
        <v>0</v>
      </c>
      <c r="BH142" s="289">
        <f>IF(OR($C142&gt;BH$7,$C142+$E142-1&lt;BH$7),0,($D142-SUM($F142:BG142)-SUM($F81:BG81))/($E142+$C142-BH$7))</f>
        <v>0</v>
      </c>
      <c r="BI142" s="289">
        <f>IF(OR($C142&gt;BI$7,$C142+$E142-1&lt;BI$7),0,($D142-SUM($F142:BH142)-SUM($F81:BH81))/($E142+$C142-BI$7))</f>
        <v>0</v>
      </c>
      <c r="BJ142" s="289">
        <f>IF(OR($C142&gt;BJ$7,$C142+$E142-1&lt;BJ$7),0,($D142-SUM($F142:BI142)-SUM($F81:BI81))/($E142+$C142-BJ$7))</f>
        <v>0</v>
      </c>
      <c r="BK142" s="289">
        <f>IF(OR($C142&gt;BK$7,$C142+$E142-1&lt;BK$7),0,($D142-SUM($F142:BJ142)-SUM($F81:BJ81))/($E142+$C142-BK$7))</f>
        <v>0</v>
      </c>
      <c r="BL142" s="289">
        <f>IF(OR($C142&gt;BL$7,$C142+$E142-1&lt;BL$7),0,($D142-SUM($F142:BK142)-SUM($F81:BK81))/($E142+$C142-BL$7))</f>
        <v>0</v>
      </c>
      <c r="BM142" s="289">
        <f>IF(OR($C142&gt;BM$7,$C142+$E142-1&lt;BM$7),0,($D142-SUM($F142:BL142)-SUM($F81:BL81))/($E142+$C142-BM$7))</f>
        <v>0</v>
      </c>
      <c r="BN142" s="289">
        <f>IF(OR($C142&gt;BN$7,$C142+$E142-1&lt;BN$7),0,($D142-SUM($F142:BM142)-SUM($F81:BM81))/($E142+$C142-BN$7))</f>
        <v>0</v>
      </c>
      <c r="BO142" s="289"/>
      <c r="BP142" s="289"/>
      <c r="BQ142" s="289"/>
      <c r="BR142" s="289"/>
      <c r="BS142" s="289"/>
      <c r="BT142" s="289"/>
      <c r="BU142" s="289"/>
      <c r="BV142" s="289"/>
      <c r="BW142" s="289"/>
      <c r="BX142" s="289"/>
      <c r="BY142" s="289"/>
      <c r="BZ142" s="289"/>
      <c r="CA142" s="198"/>
      <c r="CB142" s="198"/>
      <c r="CC142" s="198"/>
      <c r="CD142" s="198"/>
      <c r="CE142" s="198"/>
      <c r="CF142" s="198"/>
      <c r="CG142" s="198"/>
      <c r="CH142" s="198"/>
      <c r="CI142" s="198"/>
      <c r="CJ142" s="198"/>
      <c r="CK142" s="198"/>
      <c r="CL142" s="198"/>
    </row>
    <row r="143" spans="1:90" hidden="1" outlineLevel="1" x14ac:dyDescent="0.15">
      <c r="A143" s="89"/>
      <c r="B143" s="23"/>
      <c r="C143" s="26">
        <v>46</v>
      </c>
      <c r="D143" s="303">
        <f ca="1"/>
        <v>8.9746837883557121E-4</v>
      </c>
      <c r="E143" s="26">
        <f>SAP_Leadsheet!$E$49</f>
        <v>3</v>
      </c>
      <c r="G143" s="289">
        <f>IF(OR($C143&gt;G$7,$C143+$E143-1&lt;G$7),0,($D143-SUM($F143:F143)-SUM($F82:F82))/($E143+$C143-G$7))</f>
        <v>0</v>
      </c>
      <c r="H143" s="289">
        <f>IF(OR($C143&gt;H$7,$C143+$E143-1&lt;H$7),0,($D143-SUM($F143:G143)-SUM($F82:G82))/($E143+$C143-H$7))</f>
        <v>0</v>
      </c>
      <c r="I143" s="289">
        <f>IF(OR($C143&gt;I$7,$C143+$E143-1&lt;I$7),0,($D143-SUM($F143:H143)-SUM($F82:H82))/($E143+$C143-I$7))</f>
        <v>0</v>
      </c>
      <c r="J143" s="289">
        <f>IF(OR($C143&gt;J$7,$C143+$E143-1&lt;J$7),0,($D143-SUM($F143:I143)-SUM($F82:I82))/($E143+$C143-J$7))</f>
        <v>0</v>
      </c>
      <c r="K143" s="289">
        <f>IF(OR($C143&gt;K$7,$C143+$E143-1&lt;K$7),0,($D143-SUM($F143:J143)-SUM($F82:J82))/($E143+$C143-K$7))</f>
        <v>0</v>
      </c>
      <c r="L143" s="289">
        <f>IF(OR($C143&gt;L$7,$C143+$E143-1&lt;L$7),0,($D143-SUM($F143:K143)-SUM($F82:K82))/($E143+$C143-L$7))</f>
        <v>0</v>
      </c>
      <c r="M143" s="289">
        <f>IF(OR($C143&gt;M$7,$C143+$E143-1&lt;M$7),0,($D143-SUM($F143:L143)-SUM($F82:L82))/($E143+$C143-M$7))</f>
        <v>0</v>
      </c>
      <c r="N143" s="289">
        <f>IF(OR($C143&gt;N$7,$C143+$E143-1&lt;N$7),0,($D143-SUM($F143:M143)-SUM($F82:M82))/($E143+$C143-N$7))</f>
        <v>0</v>
      </c>
      <c r="O143" s="289">
        <f>IF(OR($C143&gt;O$7,$C143+$E143-1&lt;O$7),0,($D143-SUM($F143:N143)-SUM($F82:N82))/($E143+$C143-O$7))</f>
        <v>0</v>
      </c>
      <c r="P143" s="289">
        <f>IF(OR($C143&gt;P$7,$C143+$E143-1&lt;P$7),0,($D143-SUM($F143:O143)-SUM($F82:O82))/($E143+$C143-P$7))</f>
        <v>0</v>
      </c>
      <c r="Q143" s="289">
        <f>IF(OR($C143&gt;Q$7,$C143+$E143-1&lt;Q$7),0,($D143-SUM($F143:P143)-SUM($F82:P82))/($E143+$C143-Q$7))</f>
        <v>0</v>
      </c>
      <c r="R143" s="289">
        <f>IF(OR($C143&gt;R$7,$C143+$E143-1&lt;R$7),0,($D143-SUM($F143:Q143)-SUM($F82:Q82))/($E143+$C143-R$7))</f>
        <v>0</v>
      </c>
      <c r="S143" s="289">
        <f>IF(OR($C143&gt;S$7,$C143+$E143-1&lt;S$7),0,($D143-SUM($F143:R143)-SUM($F82:R82))/($E143+$C143-S$7))</f>
        <v>0</v>
      </c>
      <c r="T143" s="289">
        <f>IF(OR($C143&gt;T$7,$C143+$E143-1&lt;T$7),0,($D143-SUM($F143:S143)-SUM($F82:S82))/($E143+$C143-T$7))</f>
        <v>0</v>
      </c>
      <c r="U143" s="289">
        <f>IF(OR($C143&gt;U$7,$C143+$E143-1&lt;U$7),0,($D143-SUM($F143:T143)-SUM($F82:T82))/($E143+$C143-U$7))</f>
        <v>0</v>
      </c>
      <c r="V143" s="289">
        <f>IF(OR($C143&gt;V$7,$C143+$E143-1&lt;V$7),0,($D143-SUM($F143:U143)-SUM($F82:U82))/($E143+$C143-V$7))</f>
        <v>0</v>
      </c>
      <c r="W143" s="289">
        <f>IF(OR($C143&gt;W$7,$C143+$E143-1&lt;W$7),0,($D143-SUM($F143:V143)-SUM($F82:V82))/($E143+$C143-W$7))</f>
        <v>0</v>
      </c>
      <c r="X143" s="289">
        <f>IF(OR($C143&gt;X$7,$C143+$E143-1&lt;X$7),0,($D143-SUM($F143:W143)-SUM($F82:W82))/($E143+$C143-X$7))</f>
        <v>0</v>
      </c>
      <c r="Y143" s="289">
        <f>IF(OR($C143&gt;Y$7,$C143+$E143-1&lt;Y$7),0,($D143-SUM($F143:X143)-SUM($F82:X82))/($E143+$C143-Y$7))</f>
        <v>0</v>
      </c>
      <c r="Z143" s="289">
        <f>IF(OR($C143&gt;Z$7,$C143+$E143-1&lt;Z$7),0,($D143-SUM($F143:Y143)-SUM($F82:Y82))/($E143+$C143-Z$7))</f>
        <v>0</v>
      </c>
      <c r="AA143" s="289">
        <f>IF(OR($C143&gt;AA$7,$C143+$E143-1&lt;AA$7),0,($D143-SUM($F143:Z143)-SUM($F82:Z82))/($E143+$C143-AA$7))</f>
        <v>0</v>
      </c>
      <c r="AB143" s="289">
        <f>IF(OR($C143&gt;AB$7,$C143+$E143-1&lt;AB$7),0,($D143-SUM($F143:AA143)-SUM($F82:AA82))/($E143+$C143-AB$7))</f>
        <v>0</v>
      </c>
      <c r="AC143" s="289">
        <f>IF(OR($C143&gt;AC$7,$C143+$E143-1&lt;AC$7),0,($D143-SUM($F143:AB143)-SUM($F82:AB82))/($E143+$C143-AC$7))</f>
        <v>0</v>
      </c>
      <c r="AD143" s="289">
        <f>IF(OR($C143&gt;AD$7,$C143+$E143-1&lt;AD$7),0,($D143-SUM($F143:AC143)-SUM($F82:AC82))/($E143+$C143-AD$7))</f>
        <v>0</v>
      </c>
      <c r="AE143" s="289">
        <f>IF(OR($C143&gt;AE$7,$C143+$E143-1&lt;AE$7),0,($D143-SUM($F143:AD143)-SUM($F82:AD82))/($E143+$C143-AE$7))</f>
        <v>0</v>
      </c>
      <c r="AF143" s="289">
        <f>IF(OR($C143&gt;AF$7,$C143+$E143-1&lt;AF$7),0,($D143-SUM($F143:AE143)-SUM($F82:AE82))/($E143+$C143-AF$7))</f>
        <v>0</v>
      </c>
      <c r="AG143" s="289">
        <f>IF(OR($C143&gt;AG$7,$C143+$E143-1&lt;AG$7),0,($D143-SUM($F143:AF143)-SUM($F82:AF82))/($E143+$C143-AG$7))</f>
        <v>0</v>
      </c>
      <c r="AH143" s="289">
        <f>IF(OR($C143&gt;AH$7,$C143+$E143-1&lt;AH$7),0,($D143-SUM($F143:AG143)-SUM($F82:AG82))/($E143+$C143-AH$7))</f>
        <v>0</v>
      </c>
      <c r="AI143" s="289">
        <f>IF(OR($C143&gt;AI$7,$C143+$E143-1&lt;AI$7),0,($D143-SUM($F143:AH143)-SUM($F82:AH82))/($E143+$C143-AI$7))</f>
        <v>0</v>
      </c>
      <c r="AJ143" s="289">
        <f>IF(OR($C143&gt;AJ$7,$C143+$E143-1&lt;AJ$7),0,($D143-SUM($F143:AI143)-SUM($F82:AI82))/($E143+$C143-AJ$7))</f>
        <v>0</v>
      </c>
      <c r="AK143" s="289">
        <f>IF(OR($C143&gt;AK$7,$C143+$E143-1&lt;AK$7),0,($D143-SUM($F143:AJ143)-SUM($F82:AJ82))/($E143+$C143-AK$7))</f>
        <v>0</v>
      </c>
      <c r="AL143" s="289">
        <f>IF(OR($C143&gt;AL$7,$C143+$E143-1&lt;AL$7),0,($D143-SUM($F143:AK143)-SUM($F82:AK82))/($E143+$C143-AL$7))</f>
        <v>0</v>
      </c>
      <c r="AM143" s="289">
        <f>IF(OR($C143&gt;AM$7,$C143+$E143-1&lt;AM$7),0,($D143-SUM($F143:AL143)-SUM($F82:AL82))/($E143+$C143-AM$7))</f>
        <v>0</v>
      </c>
      <c r="AN143" s="289">
        <f>IF(OR($C143&gt;AN$7,$C143+$E143-1&lt;AN$7),0,($D143-SUM($F143:AM143)-SUM($F82:AM82))/($E143+$C143-AN$7))</f>
        <v>0</v>
      </c>
      <c r="AO143" s="289">
        <f>IF(OR($C143&gt;AO$7,$C143+$E143-1&lt;AO$7),0,($D143-SUM($F143:AN143)-SUM($F82:AN82))/($E143+$C143-AO$7))</f>
        <v>0</v>
      </c>
      <c r="AP143" s="289">
        <f>IF(OR($C143&gt;AP$7,$C143+$E143-1&lt;AP$7),0,($D143-SUM($F143:AO143)-SUM($F82:AO82))/($E143+$C143-AP$7))</f>
        <v>0</v>
      </c>
      <c r="AQ143" s="289">
        <f>IF(OR($C143&gt;AQ$7,$C143+$E143-1&lt;AQ$7),0,($D143-SUM($F143:AP143)-SUM($F82:AP82))/($E143+$C143-AQ$7))</f>
        <v>0</v>
      </c>
      <c r="AR143" s="289">
        <f>IF(OR($C143&gt;AR$7,$C143+$E143-1&lt;AR$7),0,($D143-SUM($F143:AQ143)-SUM($F82:AQ82))/($E143+$C143-AR$7))</f>
        <v>0</v>
      </c>
      <c r="AS143" s="289">
        <f>IF(OR($C143&gt;AS$7,$C143+$E143-1&lt;AS$7),0,($D143-SUM($F143:AR143)-SUM($F82:AR82))/($E143+$C143-AS$7))</f>
        <v>0</v>
      </c>
      <c r="AT143" s="289">
        <f>IF(OR($C143&gt;AT$7,$C143+$E143-1&lt;AT$7),0,($D143-SUM($F143:AS143)-SUM($F82:AS82))/($E143+$C143-AT$7))</f>
        <v>0</v>
      </c>
      <c r="AU143" s="289">
        <f>IF(OR($C143&gt;AU$7,$C143+$E143-1&lt;AU$7),0,($D143-SUM($F143:AT143)-SUM($F82:AT82))/($E143+$C143-AU$7))</f>
        <v>0</v>
      </c>
      <c r="AV143" s="289">
        <f>IF(OR($C143&gt;AV$7,$C143+$E143-1&lt;AV$7),0,($D143-SUM($F143:AU143)-SUM($F82:AU82))/($E143+$C143-AV$7))</f>
        <v>0</v>
      </c>
      <c r="AW143" s="289">
        <f>IF(OR($C143&gt;AW$7,$C143+$E143-1&lt;AW$7),0,($D143-SUM($F143:AV143)-SUM($F82:AV82))/($E143+$C143-AW$7))</f>
        <v>0</v>
      </c>
      <c r="AX143" s="289">
        <f>IF(OR($C143&gt;AX$7,$C143+$E143-1&lt;AX$7),0,($D143-SUM($F143:AW143)-SUM($F82:AW82))/($E143+$C143-AX$7))</f>
        <v>0</v>
      </c>
      <c r="AY143" s="289">
        <f>IF(OR($C143&gt;AY$7,$C143+$E143-1&lt;AY$7),0,($D143-SUM($F143:AX143)-SUM($F82:AX82))/($E143+$C143-AY$7))</f>
        <v>0</v>
      </c>
      <c r="AZ143" s="289">
        <f ca="1">IF(OR($C143&gt;AZ$7,$C143+$E143-1&lt;AZ$7),0,($D143-SUM($F143:AY143)-SUM($F82:AY82))/($E143+$C143-AZ$7))</f>
        <v>2.9915612627852374E-4</v>
      </c>
      <c r="BA143" s="289">
        <f ca="1">IF(OR($C143&gt;BA$7,$C143+$E143-1&lt;BA$7),0,($D143-SUM($F143:AZ143)-SUM($F82:AZ82))/($E143+$C143-BA$7))</f>
        <v>2.9915612627852374E-4</v>
      </c>
      <c r="BB143" s="289">
        <f ca="1">IF(OR($C143&gt;BB$7,$C143+$E143-1&lt;BB$7),0,($D143-SUM($F143:BA143)-SUM($F82:BA82))/($E143+$C143-BB$7))</f>
        <v>2.9915612627852374E-4</v>
      </c>
      <c r="BC143" s="289">
        <f>IF(OR($C143&gt;BC$7,$C143+$E143-1&lt;BC$7),0,($D143-SUM($F143:BB143)-SUM($F82:BB82))/($E143+$C143-BC$7))</f>
        <v>0</v>
      </c>
      <c r="BD143" s="289">
        <f>IF(OR($C143&gt;BD$7,$C143+$E143-1&lt;BD$7),0,($D143-SUM($F143:BC143)-SUM($F82:BC82))/($E143+$C143-BD$7))</f>
        <v>0</v>
      </c>
      <c r="BE143" s="289">
        <f>IF(OR($C143&gt;BE$7,$C143+$E143-1&lt;BE$7),0,($D143-SUM($F143:BD143)-SUM($F82:BD82))/($E143+$C143-BE$7))</f>
        <v>0</v>
      </c>
      <c r="BF143" s="289">
        <f>IF(OR($C143&gt;BF$7,$C143+$E143-1&lt;BF$7),0,($D143-SUM($F143:BE143)-SUM($F82:BE82))/($E143+$C143-BF$7))</f>
        <v>0</v>
      </c>
      <c r="BG143" s="289">
        <f>IF(OR($C143&gt;BG$7,$C143+$E143-1&lt;BG$7),0,($D143-SUM($F143:BF143)-SUM($F82:BF82))/($E143+$C143-BG$7))</f>
        <v>0</v>
      </c>
      <c r="BH143" s="289">
        <f>IF(OR($C143&gt;BH$7,$C143+$E143-1&lt;BH$7),0,($D143-SUM($F143:BG143)-SUM($F82:BG82))/($E143+$C143-BH$7))</f>
        <v>0</v>
      </c>
      <c r="BI143" s="289">
        <f>IF(OR($C143&gt;BI$7,$C143+$E143-1&lt;BI$7),0,($D143-SUM($F143:BH143)-SUM($F82:BH82))/($E143+$C143-BI$7))</f>
        <v>0</v>
      </c>
      <c r="BJ143" s="289">
        <f>IF(OR($C143&gt;BJ$7,$C143+$E143-1&lt;BJ$7),0,($D143-SUM($F143:BI143)-SUM($F82:BI82))/($E143+$C143-BJ$7))</f>
        <v>0</v>
      </c>
      <c r="BK143" s="289">
        <f>IF(OR($C143&gt;BK$7,$C143+$E143-1&lt;BK$7),0,($D143-SUM($F143:BJ143)-SUM($F82:BJ82))/($E143+$C143-BK$7))</f>
        <v>0</v>
      </c>
      <c r="BL143" s="289">
        <f>IF(OR($C143&gt;BL$7,$C143+$E143-1&lt;BL$7),0,($D143-SUM($F143:BK143)-SUM($F82:BK82))/($E143+$C143-BL$7))</f>
        <v>0</v>
      </c>
      <c r="BM143" s="289">
        <f>IF(OR($C143&gt;BM$7,$C143+$E143-1&lt;BM$7),0,($D143-SUM($F143:BL143)-SUM($F82:BL82))/($E143+$C143-BM$7))</f>
        <v>0</v>
      </c>
      <c r="BN143" s="289">
        <f>IF(OR($C143&gt;BN$7,$C143+$E143-1&lt;BN$7),0,($D143-SUM($F143:BM143)-SUM($F82:BM82))/($E143+$C143-BN$7))</f>
        <v>0</v>
      </c>
      <c r="BO143" s="289"/>
      <c r="BP143" s="289"/>
      <c r="BQ143" s="289"/>
      <c r="BR143" s="289"/>
      <c r="BS143" s="289"/>
      <c r="BT143" s="289"/>
      <c r="BU143" s="289"/>
      <c r="BV143" s="289"/>
      <c r="BW143" s="289"/>
      <c r="BX143" s="289"/>
      <c r="BY143" s="289"/>
      <c r="BZ143" s="289"/>
      <c r="CA143" s="198"/>
      <c r="CB143" s="198"/>
      <c r="CC143" s="198"/>
      <c r="CD143" s="198"/>
      <c r="CE143" s="198"/>
      <c r="CF143" s="198"/>
      <c r="CG143" s="198"/>
      <c r="CH143" s="198"/>
      <c r="CI143" s="198"/>
      <c r="CJ143" s="198"/>
      <c r="CK143" s="198"/>
      <c r="CL143" s="198"/>
    </row>
    <row r="144" spans="1:90" hidden="1" outlineLevel="1" x14ac:dyDescent="0.15">
      <c r="A144" s="89"/>
      <c r="B144" s="23"/>
      <c r="C144" s="26">
        <v>47</v>
      </c>
      <c r="D144" s="303">
        <f ca="1"/>
        <v>8.8572300885469545E-4</v>
      </c>
      <c r="E144" s="26">
        <f>SAP_Leadsheet!$E$49</f>
        <v>3</v>
      </c>
      <c r="G144" s="289">
        <f>IF(OR($C144&gt;G$7,$C144+$E144-1&lt;G$7),0,($D144-SUM($F144:F144)-SUM($F83:F83))/($E144+$C144-G$7))</f>
        <v>0</v>
      </c>
      <c r="H144" s="289">
        <f>IF(OR($C144&gt;H$7,$C144+$E144-1&lt;H$7),0,($D144-SUM($F144:G144)-SUM($F83:G83))/($E144+$C144-H$7))</f>
        <v>0</v>
      </c>
      <c r="I144" s="289">
        <f>IF(OR($C144&gt;I$7,$C144+$E144-1&lt;I$7),0,($D144-SUM($F144:H144)-SUM($F83:H83))/($E144+$C144-I$7))</f>
        <v>0</v>
      </c>
      <c r="J144" s="289">
        <f>IF(OR($C144&gt;J$7,$C144+$E144-1&lt;J$7),0,($D144-SUM($F144:I144)-SUM($F83:I83))/($E144+$C144-J$7))</f>
        <v>0</v>
      </c>
      <c r="K144" s="289">
        <f>IF(OR($C144&gt;K$7,$C144+$E144-1&lt;K$7),0,($D144-SUM($F144:J144)-SUM($F83:J83))/($E144+$C144-K$7))</f>
        <v>0</v>
      </c>
      <c r="L144" s="289">
        <f>IF(OR($C144&gt;L$7,$C144+$E144-1&lt;L$7),0,($D144-SUM($F144:K144)-SUM($F83:K83))/($E144+$C144-L$7))</f>
        <v>0</v>
      </c>
      <c r="M144" s="289">
        <f>IF(OR($C144&gt;M$7,$C144+$E144-1&lt;M$7),0,($D144-SUM($F144:L144)-SUM($F83:L83))/($E144+$C144-M$7))</f>
        <v>0</v>
      </c>
      <c r="N144" s="289">
        <f>IF(OR($C144&gt;N$7,$C144+$E144-1&lt;N$7),0,($D144-SUM($F144:M144)-SUM($F83:M83))/($E144+$C144-N$7))</f>
        <v>0</v>
      </c>
      <c r="O144" s="289">
        <f>IF(OR($C144&gt;O$7,$C144+$E144-1&lt;O$7),0,($D144-SUM($F144:N144)-SUM($F83:N83))/($E144+$C144-O$7))</f>
        <v>0</v>
      </c>
      <c r="P144" s="289">
        <f>IF(OR($C144&gt;P$7,$C144+$E144-1&lt;P$7),0,($D144-SUM($F144:O144)-SUM($F83:O83))/($E144+$C144-P$7))</f>
        <v>0</v>
      </c>
      <c r="Q144" s="289">
        <f>IF(OR($C144&gt;Q$7,$C144+$E144-1&lt;Q$7),0,($D144-SUM($F144:P144)-SUM($F83:P83))/($E144+$C144-Q$7))</f>
        <v>0</v>
      </c>
      <c r="R144" s="289">
        <f>IF(OR($C144&gt;R$7,$C144+$E144-1&lt;R$7),0,($D144-SUM($F144:Q144)-SUM($F83:Q83))/($E144+$C144-R$7))</f>
        <v>0</v>
      </c>
      <c r="S144" s="289">
        <f>IF(OR($C144&gt;S$7,$C144+$E144-1&lt;S$7),0,($D144-SUM($F144:R144)-SUM($F83:R83))/($E144+$C144-S$7))</f>
        <v>0</v>
      </c>
      <c r="T144" s="289">
        <f>IF(OR($C144&gt;T$7,$C144+$E144-1&lt;T$7),0,($D144-SUM($F144:S144)-SUM($F83:S83))/($E144+$C144-T$7))</f>
        <v>0</v>
      </c>
      <c r="U144" s="289">
        <f>IF(OR($C144&gt;U$7,$C144+$E144-1&lt;U$7),0,($D144-SUM($F144:T144)-SUM($F83:T83))/($E144+$C144-U$7))</f>
        <v>0</v>
      </c>
      <c r="V144" s="289">
        <f>IF(OR($C144&gt;V$7,$C144+$E144-1&lt;V$7),0,($D144-SUM($F144:U144)-SUM($F83:U83))/($E144+$C144-V$7))</f>
        <v>0</v>
      </c>
      <c r="W144" s="289">
        <f>IF(OR($C144&gt;W$7,$C144+$E144-1&lt;W$7),0,($D144-SUM($F144:V144)-SUM($F83:V83))/($E144+$C144-W$7))</f>
        <v>0</v>
      </c>
      <c r="X144" s="289">
        <f>IF(OR($C144&gt;X$7,$C144+$E144-1&lt;X$7),0,($D144-SUM($F144:W144)-SUM($F83:W83))/($E144+$C144-X$7))</f>
        <v>0</v>
      </c>
      <c r="Y144" s="289">
        <f>IF(OR($C144&gt;Y$7,$C144+$E144-1&lt;Y$7),0,($D144-SUM($F144:X144)-SUM($F83:X83))/($E144+$C144-Y$7))</f>
        <v>0</v>
      </c>
      <c r="Z144" s="289">
        <f>IF(OR($C144&gt;Z$7,$C144+$E144-1&lt;Z$7),0,($D144-SUM($F144:Y144)-SUM($F83:Y83))/($E144+$C144-Z$7))</f>
        <v>0</v>
      </c>
      <c r="AA144" s="289">
        <f>IF(OR($C144&gt;AA$7,$C144+$E144-1&lt;AA$7),0,($D144-SUM($F144:Z144)-SUM($F83:Z83))/($E144+$C144-AA$7))</f>
        <v>0</v>
      </c>
      <c r="AB144" s="289">
        <f>IF(OR($C144&gt;AB$7,$C144+$E144-1&lt;AB$7),0,($D144-SUM($F144:AA144)-SUM($F83:AA83))/($E144+$C144-AB$7))</f>
        <v>0</v>
      </c>
      <c r="AC144" s="289">
        <f>IF(OR($C144&gt;AC$7,$C144+$E144-1&lt;AC$7),0,($D144-SUM($F144:AB144)-SUM($F83:AB83))/($E144+$C144-AC$7))</f>
        <v>0</v>
      </c>
      <c r="AD144" s="289">
        <f>IF(OR($C144&gt;AD$7,$C144+$E144-1&lt;AD$7),0,($D144-SUM($F144:AC144)-SUM($F83:AC83))/($E144+$C144-AD$7))</f>
        <v>0</v>
      </c>
      <c r="AE144" s="289">
        <f>IF(OR($C144&gt;AE$7,$C144+$E144-1&lt;AE$7),0,($D144-SUM($F144:AD144)-SUM($F83:AD83))/($E144+$C144-AE$7))</f>
        <v>0</v>
      </c>
      <c r="AF144" s="289">
        <f>IF(OR($C144&gt;AF$7,$C144+$E144-1&lt;AF$7),0,($D144-SUM($F144:AE144)-SUM($F83:AE83))/($E144+$C144-AF$7))</f>
        <v>0</v>
      </c>
      <c r="AG144" s="289">
        <f>IF(OR($C144&gt;AG$7,$C144+$E144-1&lt;AG$7),0,($D144-SUM($F144:AF144)-SUM($F83:AF83))/($E144+$C144-AG$7))</f>
        <v>0</v>
      </c>
      <c r="AH144" s="289">
        <f>IF(OR($C144&gt;AH$7,$C144+$E144-1&lt;AH$7),0,($D144-SUM($F144:AG144)-SUM($F83:AG83))/($E144+$C144-AH$7))</f>
        <v>0</v>
      </c>
      <c r="AI144" s="289">
        <f>IF(OR($C144&gt;AI$7,$C144+$E144-1&lt;AI$7),0,($D144-SUM($F144:AH144)-SUM($F83:AH83))/($E144+$C144-AI$7))</f>
        <v>0</v>
      </c>
      <c r="AJ144" s="289">
        <f>IF(OR($C144&gt;AJ$7,$C144+$E144-1&lt;AJ$7),0,($D144-SUM($F144:AI144)-SUM($F83:AI83))/($E144+$C144-AJ$7))</f>
        <v>0</v>
      </c>
      <c r="AK144" s="289">
        <f>IF(OR($C144&gt;AK$7,$C144+$E144-1&lt;AK$7),0,($D144-SUM($F144:AJ144)-SUM($F83:AJ83))/($E144+$C144-AK$7))</f>
        <v>0</v>
      </c>
      <c r="AL144" s="289">
        <f>IF(OR($C144&gt;AL$7,$C144+$E144-1&lt;AL$7),0,($D144-SUM($F144:AK144)-SUM($F83:AK83))/($E144+$C144-AL$7))</f>
        <v>0</v>
      </c>
      <c r="AM144" s="289">
        <f>IF(OR($C144&gt;AM$7,$C144+$E144-1&lt;AM$7),0,($D144-SUM($F144:AL144)-SUM($F83:AL83))/($E144+$C144-AM$7))</f>
        <v>0</v>
      </c>
      <c r="AN144" s="289">
        <f>IF(OR($C144&gt;AN$7,$C144+$E144-1&lt;AN$7),0,($D144-SUM($F144:AM144)-SUM($F83:AM83))/($E144+$C144-AN$7))</f>
        <v>0</v>
      </c>
      <c r="AO144" s="289">
        <f>IF(OR($C144&gt;AO$7,$C144+$E144-1&lt;AO$7),0,($D144-SUM($F144:AN144)-SUM($F83:AN83))/($E144+$C144-AO$7))</f>
        <v>0</v>
      </c>
      <c r="AP144" s="289">
        <f>IF(OR($C144&gt;AP$7,$C144+$E144-1&lt;AP$7),0,($D144-SUM($F144:AO144)-SUM($F83:AO83))/($E144+$C144-AP$7))</f>
        <v>0</v>
      </c>
      <c r="AQ144" s="289">
        <f>IF(OR($C144&gt;AQ$7,$C144+$E144-1&lt;AQ$7),0,($D144-SUM($F144:AP144)-SUM($F83:AP83))/($E144+$C144-AQ$7))</f>
        <v>0</v>
      </c>
      <c r="AR144" s="289">
        <f>IF(OR($C144&gt;AR$7,$C144+$E144-1&lt;AR$7),0,($D144-SUM($F144:AQ144)-SUM($F83:AQ83))/($E144+$C144-AR$7))</f>
        <v>0</v>
      </c>
      <c r="AS144" s="289">
        <f>IF(OR($C144&gt;AS$7,$C144+$E144-1&lt;AS$7),0,($D144-SUM($F144:AR144)-SUM($F83:AR83))/($E144+$C144-AS$7))</f>
        <v>0</v>
      </c>
      <c r="AT144" s="289">
        <f>IF(OR($C144&gt;AT$7,$C144+$E144-1&lt;AT$7),0,($D144-SUM($F144:AS144)-SUM($F83:AS83))/($E144+$C144-AT$7))</f>
        <v>0</v>
      </c>
      <c r="AU144" s="289">
        <f>IF(OR($C144&gt;AU$7,$C144+$E144-1&lt;AU$7),0,($D144-SUM($F144:AT144)-SUM($F83:AT83))/($E144+$C144-AU$7))</f>
        <v>0</v>
      </c>
      <c r="AV144" s="289">
        <f>IF(OR($C144&gt;AV$7,$C144+$E144-1&lt;AV$7),0,($D144-SUM($F144:AU144)-SUM($F83:AU83))/($E144+$C144-AV$7))</f>
        <v>0</v>
      </c>
      <c r="AW144" s="289">
        <f>IF(OR($C144&gt;AW$7,$C144+$E144-1&lt;AW$7),0,($D144-SUM($F144:AV144)-SUM($F83:AV83))/($E144+$C144-AW$7))</f>
        <v>0</v>
      </c>
      <c r="AX144" s="289">
        <f>IF(OR($C144&gt;AX$7,$C144+$E144-1&lt;AX$7),0,($D144-SUM($F144:AW144)-SUM($F83:AW83))/($E144+$C144-AX$7))</f>
        <v>0</v>
      </c>
      <c r="AY144" s="289">
        <f>IF(OR($C144&gt;AY$7,$C144+$E144-1&lt;AY$7),0,($D144-SUM($F144:AX144)-SUM($F83:AX83))/($E144+$C144-AY$7))</f>
        <v>0</v>
      </c>
      <c r="AZ144" s="289">
        <f>IF(OR($C144&gt;AZ$7,$C144+$E144-1&lt;AZ$7),0,($D144-SUM($F144:AY144)-SUM($F83:AY83))/($E144+$C144-AZ$7))</f>
        <v>0</v>
      </c>
      <c r="BA144" s="289">
        <f ca="1">IF(OR($C144&gt;BA$7,$C144+$E144-1&lt;BA$7),0,($D144-SUM($F144:AZ144)-SUM($F83:AZ83))/($E144+$C144-BA$7))</f>
        <v>2.9524100295156517E-4</v>
      </c>
      <c r="BB144" s="289">
        <f ca="1">IF(OR($C144&gt;BB$7,$C144+$E144-1&lt;BB$7),0,($D144-SUM($F144:BA144)-SUM($F83:BA83))/($E144+$C144-BB$7))</f>
        <v>2.9524100295156511E-4</v>
      </c>
      <c r="BC144" s="289">
        <f ca="1">IF(OR($C144&gt;BC$7,$C144+$E144-1&lt;BC$7),0,($D144-SUM($F144:BB144)-SUM($F83:BB83))/($E144+$C144-BC$7))</f>
        <v>2.9524100295156522E-4</v>
      </c>
      <c r="BD144" s="289">
        <f>IF(OR($C144&gt;BD$7,$C144+$E144-1&lt;BD$7),0,($D144-SUM($F144:BC144)-SUM($F83:BC83))/($E144+$C144-BD$7))</f>
        <v>0</v>
      </c>
      <c r="BE144" s="289">
        <f>IF(OR($C144&gt;BE$7,$C144+$E144-1&lt;BE$7),0,($D144-SUM($F144:BD144)-SUM($F83:BD83))/($E144+$C144-BE$7))</f>
        <v>0</v>
      </c>
      <c r="BF144" s="289">
        <f>IF(OR($C144&gt;BF$7,$C144+$E144-1&lt;BF$7),0,($D144-SUM($F144:BE144)-SUM($F83:BE83))/($E144+$C144-BF$7))</f>
        <v>0</v>
      </c>
      <c r="BG144" s="289">
        <f>IF(OR($C144&gt;BG$7,$C144+$E144-1&lt;BG$7),0,($D144-SUM($F144:BF144)-SUM($F83:BF83))/($E144+$C144-BG$7))</f>
        <v>0</v>
      </c>
      <c r="BH144" s="289">
        <f>IF(OR($C144&gt;BH$7,$C144+$E144-1&lt;BH$7),0,($D144-SUM($F144:BG144)-SUM($F83:BG83))/($E144+$C144-BH$7))</f>
        <v>0</v>
      </c>
      <c r="BI144" s="289">
        <f>IF(OR($C144&gt;BI$7,$C144+$E144-1&lt;BI$7),0,($D144-SUM($F144:BH144)-SUM($F83:BH83))/($E144+$C144-BI$7))</f>
        <v>0</v>
      </c>
      <c r="BJ144" s="289">
        <f>IF(OR($C144&gt;BJ$7,$C144+$E144-1&lt;BJ$7),0,($D144-SUM($F144:BI144)-SUM($F83:BI83))/($E144+$C144-BJ$7))</f>
        <v>0</v>
      </c>
      <c r="BK144" s="289">
        <f>IF(OR($C144&gt;BK$7,$C144+$E144-1&lt;BK$7),0,($D144-SUM($F144:BJ144)-SUM($F83:BJ83))/($E144+$C144-BK$7))</f>
        <v>0</v>
      </c>
      <c r="BL144" s="289">
        <f>IF(OR($C144&gt;BL$7,$C144+$E144-1&lt;BL$7),0,($D144-SUM($F144:BK144)-SUM($F83:BK83))/($E144+$C144-BL$7))</f>
        <v>0</v>
      </c>
      <c r="BM144" s="289">
        <f>IF(OR($C144&gt;BM$7,$C144+$E144-1&lt;BM$7),0,($D144-SUM($F144:BL144)-SUM($F83:BL83))/($E144+$C144-BM$7))</f>
        <v>0</v>
      </c>
      <c r="BN144" s="289">
        <f>IF(OR($C144&gt;BN$7,$C144+$E144-1&lt;BN$7),0,($D144-SUM($F144:BM144)-SUM($F83:BM83))/($E144+$C144-BN$7))</f>
        <v>0</v>
      </c>
      <c r="BO144" s="289"/>
      <c r="BP144" s="289"/>
      <c r="BQ144" s="289"/>
      <c r="BR144" s="289"/>
      <c r="BS144" s="289"/>
      <c r="BT144" s="289"/>
      <c r="BU144" s="289"/>
      <c r="BV144" s="289"/>
      <c r="BW144" s="289"/>
      <c r="BX144" s="289"/>
      <c r="BY144" s="289"/>
      <c r="BZ144" s="289"/>
      <c r="CA144" s="198"/>
      <c r="CB144" s="198"/>
      <c r="CC144" s="198"/>
      <c r="CD144" s="198"/>
      <c r="CE144" s="198"/>
      <c r="CF144" s="198"/>
      <c r="CG144" s="198"/>
      <c r="CH144" s="198"/>
      <c r="CI144" s="198"/>
      <c r="CJ144" s="198"/>
      <c r="CK144" s="198"/>
      <c r="CL144" s="198"/>
    </row>
    <row r="145" spans="1:90" hidden="1" outlineLevel="1" x14ac:dyDescent="0.15">
      <c r="A145" s="89"/>
      <c r="B145" s="23"/>
      <c r="C145" s="26">
        <v>48</v>
      </c>
      <c r="D145" s="303">
        <f ca="1"/>
        <v>8.739776388738198E-4</v>
      </c>
      <c r="E145" s="26">
        <f>SAP_Leadsheet!$E$49</f>
        <v>3</v>
      </c>
      <c r="G145" s="289">
        <f>IF(OR($C145&gt;G$7,$C145+$E145-1&lt;G$7),0,($D145-SUM($F145:F145)-SUM($F84:F84))/($E145+$C145-G$7))</f>
        <v>0</v>
      </c>
      <c r="H145" s="289">
        <f>IF(OR($C145&gt;H$7,$C145+$E145-1&lt;H$7),0,($D145-SUM($F145:G145)-SUM($F84:G84))/($E145+$C145-H$7))</f>
        <v>0</v>
      </c>
      <c r="I145" s="289">
        <f>IF(OR($C145&gt;I$7,$C145+$E145-1&lt;I$7),0,($D145-SUM($F145:H145)-SUM($F84:H84))/($E145+$C145-I$7))</f>
        <v>0</v>
      </c>
      <c r="J145" s="289">
        <f>IF(OR($C145&gt;J$7,$C145+$E145-1&lt;J$7),0,($D145-SUM($F145:I145)-SUM($F84:I84))/($E145+$C145-J$7))</f>
        <v>0</v>
      </c>
      <c r="K145" s="289">
        <f>IF(OR($C145&gt;K$7,$C145+$E145-1&lt;K$7),0,($D145-SUM($F145:J145)-SUM($F84:J84))/($E145+$C145-K$7))</f>
        <v>0</v>
      </c>
      <c r="L145" s="289">
        <f>IF(OR($C145&gt;L$7,$C145+$E145-1&lt;L$7),0,($D145-SUM($F145:K145)-SUM($F84:K84))/($E145+$C145-L$7))</f>
        <v>0</v>
      </c>
      <c r="M145" s="289">
        <f>IF(OR($C145&gt;M$7,$C145+$E145-1&lt;M$7),0,($D145-SUM($F145:L145)-SUM($F84:L84))/($E145+$C145-M$7))</f>
        <v>0</v>
      </c>
      <c r="N145" s="289">
        <f>IF(OR($C145&gt;N$7,$C145+$E145-1&lt;N$7),0,($D145-SUM($F145:M145)-SUM($F84:M84))/($E145+$C145-N$7))</f>
        <v>0</v>
      </c>
      <c r="O145" s="289">
        <f>IF(OR($C145&gt;O$7,$C145+$E145-1&lt;O$7),0,($D145-SUM($F145:N145)-SUM($F84:N84))/($E145+$C145-O$7))</f>
        <v>0</v>
      </c>
      <c r="P145" s="289">
        <f>IF(OR($C145&gt;P$7,$C145+$E145-1&lt;P$7),0,($D145-SUM($F145:O145)-SUM($F84:O84))/($E145+$C145-P$7))</f>
        <v>0</v>
      </c>
      <c r="Q145" s="289">
        <f>IF(OR($C145&gt;Q$7,$C145+$E145-1&lt;Q$7),0,($D145-SUM($F145:P145)-SUM($F84:P84))/($E145+$C145-Q$7))</f>
        <v>0</v>
      </c>
      <c r="R145" s="289">
        <f>IF(OR($C145&gt;R$7,$C145+$E145-1&lt;R$7),0,($D145-SUM($F145:Q145)-SUM($F84:Q84))/($E145+$C145-R$7))</f>
        <v>0</v>
      </c>
      <c r="S145" s="289">
        <f>IF(OR($C145&gt;S$7,$C145+$E145-1&lt;S$7),0,($D145-SUM($F145:R145)-SUM($F84:R84))/($E145+$C145-S$7))</f>
        <v>0</v>
      </c>
      <c r="T145" s="289">
        <f>IF(OR($C145&gt;T$7,$C145+$E145-1&lt;T$7),0,($D145-SUM($F145:S145)-SUM($F84:S84))/($E145+$C145-T$7))</f>
        <v>0</v>
      </c>
      <c r="U145" s="289">
        <f>IF(OR($C145&gt;U$7,$C145+$E145-1&lt;U$7),0,($D145-SUM($F145:T145)-SUM($F84:T84))/($E145+$C145-U$7))</f>
        <v>0</v>
      </c>
      <c r="V145" s="289">
        <f>IF(OR($C145&gt;V$7,$C145+$E145-1&lt;V$7),0,($D145-SUM($F145:U145)-SUM($F84:U84))/($E145+$C145-V$7))</f>
        <v>0</v>
      </c>
      <c r="W145" s="289">
        <f>IF(OR($C145&gt;W$7,$C145+$E145-1&lt;W$7),0,($D145-SUM($F145:V145)-SUM($F84:V84))/($E145+$C145-W$7))</f>
        <v>0</v>
      </c>
      <c r="X145" s="289">
        <f>IF(OR($C145&gt;X$7,$C145+$E145-1&lt;X$7),0,($D145-SUM($F145:W145)-SUM($F84:W84))/($E145+$C145-X$7))</f>
        <v>0</v>
      </c>
      <c r="Y145" s="289">
        <f>IF(OR($C145&gt;Y$7,$C145+$E145-1&lt;Y$7),0,($D145-SUM($F145:X145)-SUM($F84:X84))/($E145+$C145-Y$7))</f>
        <v>0</v>
      </c>
      <c r="Z145" s="289">
        <f>IF(OR($C145&gt;Z$7,$C145+$E145-1&lt;Z$7),0,($D145-SUM($F145:Y145)-SUM($F84:Y84))/($E145+$C145-Z$7))</f>
        <v>0</v>
      </c>
      <c r="AA145" s="289">
        <f>IF(OR($C145&gt;AA$7,$C145+$E145-1&lt;AA$7),0,($D145-SUM($F145:Z145)-SUM($F84:Z84))/($E145+$C145-AA$7))</f>
        <v>0</v>
      </c>
      <c r="AB145" s="289">
        <f>IF(OR($C145&gt;AB$7,$C145+$E145-1&lt;AB$7),0,($D145-SUM($F145:AA145)-SUM($F84:AA84))/($E145+$C145-AB$7))</f>
        <v>0</v>
      </c>
      <c r="AC145" s="289">
        <f>IF(OR($C145&gt;AC$7,$C145+$E145-1&lt;AC$7),0,($D145-SUM($F145:AB145)-SUM($F84:AB84))/($E145+$C145-AC$7))</f>
        <v>0</v>
      </c>
      <c r="AD145" s="289">
        <f>IF(OR($C145&gt;AD$7,$C145+$E145-1&lt;AD$7),0,($D145-SUM($F145:AC145)-SUM($F84:AC84))/($E145+$C145-AD$7))</f>
        <v>0</v>
      </c>
      <c r="AE145" s="289">
        <f>IF(OR($C145&gt;AE$7,$C145+$E145-1&lt;AE$7),0,($D145-SUM($F145:AD145)-SUM($F84:AD84))/($E145+$C145-AE$7))</f>
        <v>0</v>
      </c>
      <c r="AF145" s="289">
        <f>IF(OR($C145&gt;AF$7,$C145+$E145-1&lt;AF$7),0,($D145-SUM($F145:AE145)-SUM($F84:AE84))/($E145+$C145-AF$7))</f>
        <v>0</v>
      </c>
      <c r="AG145" s="289">
        <f>IF(OR($C145&gt;AG$7,$C145+$E145-1&lt;AG$7),0,($D145-SUM($F145:AF145)-SUM($F84:AF84))/($E145+$C145-AG$7))</f>
        <v>0</v>
      </c>
      <c r="AH145" s="289">
        <f>IF(OR($C145&gt;AH$7,$C145+$E145-1&lt;AH$7),0,($D145-SUM($F145:AG145)-SUM($F84:AG84))/($E145+$C145-AH$7))</f>
        <v>0</v>
      </c>
      <c r="AI145" s="289">
        <f>IF(OR($C145&gt;AI$7,$C145+$E145-1&lt;AI$7),0,($D145-SUM($F145:AH145)-SUM($F84:AH84))/($E145+$C145-AI$7))</f>
        <v>0</v>
      </c>
      <c r="AJ145" s="289">
        <f>IF(OR($C145&gt;AJ$7,$C145+$E145-1&lt;AJ$7),0,($D145-SUM($F145:AI145)-SUM($F84:AI84))/($E145+$C145-AJ$7))</f>
        <v>0</v>
      </c>
      <c r="AK145" s="289">
        <f>IF(OR($C145&gt;AK$7,$C145+$E145-1&lt;AK$7),0,($D145-SUM($F145:AJ145)-SUM($F84:AJ84))/($E145+$C145-AK$7))</f>
        <v>0</v>
      </c>
      <c r="AL145" s="289">
        <f>IF(OR($C145&gt;AL$7,$C145+$E145-1&lt;AL$7),0,($D145-SUM($F145:AK145)-SUM($F84:AK84))/($E145+$C145-AL$7))</f>
        <v>0</v>
      </c>
      <c r="AM145" s="289">
        <f>IF(OR($C145&gt;AM$7,$C145+$E145-1&lt;AM$7),0,($D145-SUM($F145:AL145)-SUM($F84:AL84))/($E145+$C145-AM$7))</f>
        <v>0</v>
      </c>
      <c r="AN145" s="289">
        <f>IF(OR($C145&gt;AN$7,$C145+$E145-1&lt;AN$7),0,($D145-SUM($F145:AM145)-SUM($F84:AM84))/($E145+$C145-AN$7))</f>
        <v>0</v>
      </c>
      <c r="AO145" s="289">
        <f>IF(OR($C145&gt;AO$7,$C145+$E145-1&lt;AO$7),0,($D145-SUM($F145:AN145)-SUM($F84:AN84))/($E145+$C145-AO$7))</f>
        <v>0</v>
      </c>
      <c r="AP145" s="289">
        <f>IF(OR($C145&gt;AP$7,$C145+$E145-1&lt;AP$7),0,($D145-SUM($F145:AO145)-SUM($F84:AO84))/($E145+$C145-AP$7))</f>
        <v>0</v>
      </c>
      <c r="AQ145" s="289">
        <f>IF(OR($C145&gt;AQ$7,$C145+$E145-1&lt;AQ$7),0,($D145-SUM($F145:AP145)-SUM($F84:AP84))/($E145+$C145-AQ$7))</f>
        <v>0</v>
      </c>
      <c r="AR145" s="289">
        <f>IF(OR($C145&gt;AR$7,$C145+$E145-1&lt;AR$7),0,($D145-SUM($F145:AQ145)-SUM($F84:AQ84))/($E145+$C145-AR$7))</f>
        <v>0</v>
      </c>
      <c r="AS145" s="289">
        <f>IF(OR($C145&gt;AS$7,$C145+$E145-1&lt;AS$7),0,($D145-SUM($F145:AR145)-SUM($F84:AR84))/($E145+$C145-AS$7))</f>
        <v>0</v>
      </c>
      <c r="AT145" s="289">
        <f>IF(OR($C145&gt;AT$7,$C145+$E145-1&lt;AT$7),0,($D145-SUM($F145:AS145)-SUM($F84:AS84))/($E145+$C145-AT$7))</f>
        <v>0</v>
      </c>
      <c r="AU145" s="289">
        <f>IF(OR($C145&gt;AU$7,$C145+$E145-1&lt;AU$7),0,($D145-SUM($F145:AT145)-SUM($F84:AT84))/($E145+$C145-AU$7))</f>
        <v>0</v>
      </c>
      <c r="AV145" s="289">
        <f>IF(OR($C145&gt;AV$7,$C145+$E145-1&lt;AV$7),0,($D145-SUM($F145:AU145)-SUM($F84:AU84))/($E145+$C145-AV$7))</f>
        <v>0</v>
      </c>
      <c r="AW145" s="289">
        <f>IF(OR($C145&gt;AW$7,$C145+$E145-1&lt;AW$7),0,($D145-SUM($F145:AV145)-SUM($F84:AV84))/($E145+$C145-AW$7))</f>
        <v>0</v>
      </c>
      <c r="AX145" s="289">
        <f>IF(OR($C145&gt;AX$7,$C145+$E145-1&lt;AX$7),0,($D145-SUM($F145:AW145)-SUM($F84:AW84))/($E145+$C145-AX$7))</f>
        <v>0</v>
      </c>
      <c r="AY145" s="289">
        <f>IF(OR($C145&gt;AY$7,$C145+$E145-1&lt;AY$7),0,($D145-SUM($F145:AX145)-SUM($F84:AX84))/($E145+$C145-AY$7))</f>
        <v>0</v>
      </c>
      <c r="AZ145" s="289">
        <f>IF(OR($C145&gt;AZ$7,$C145+$E145-1&lt;AZ$7),0,($D145-SUM($F145:AY145)-SUM($F84:AY84))/($E145+$C145-AZ$7))</f>
        <v>0</v>
      </c>
      <c r="BA145" s="289">
        <f>IF(OR($C145&gt;BA$7,$C145+$E145-1&lt;BA$7),0,($D145-SUM($F145:AZ145)-SUM($F84:AZ84))/($E145+$C145-BA$7))</f>
        <v>0</v>
      </c>
      <c r="BB145" s="289">
        <f ca="1">IF(OR($C145&gt;BB$7,$C145+$E145-1&lt;BB$7),0,($D145-SUM($F145:BA145)-SUM($F84:BA84))/($E145+$C145-BB$7))</f>
        <v>2.913258796246066E-4</v>
      </c>
      <c r="BC145" s="289">
        <f ca="1">IF(OR($C145&gt;BC$7,$C145+$E145-1&lt;BC$7),0,($D145-SUM($F145:BB145)-SUM($F84:BB84))/($E145+$C145-BC$7))</f>
        <v>2.913258796246066E-4</v>
      </c>
      <c r="BD145" s="289">
        <f ca="1">IF(OR($C145&gt;BD$7,$C145+$E145-1&lt;BD$7),0,($D145-SUM($F145:BC145)-SUM($F84:BC84))/($E145+$C145-BD$7))</f>
        <v>2.913258796246066E-4</v>
      </c>
      <c r="BE145" s="289">
        <f>IF(OR($C145&gt;BE$7,$C145+$E145-1&lt;BE$7),0,($D145-SUM($F145:BD145)-SUM($F84:BD84))/($E145+$C145-BE$7))</f>
        <v>0</v>
      </c>
      <c r="BF145" s="289">
        <f>IF(OR($C145&gt;BF$7,$C145+$E145-1&lt;BF$7),0,($D145-SUM($F145:BE145)-SUM($F84:BE84))/($E145+$C145-BF$7))</f>
        <v>0</v>
      </c>
      <c r="BG145" s="289">
        <f>IF(OR($C145&gt;BG$7,$C145+$E145-1&lt;BG$7),0,($D145-SUM($F145:BF145)-SUM($F84:BF84))/($E145+$C145-BG$7))</f>
        <v>0</v>
      </c>
      <c r="BH145" s="289">
        <f>IF(OR($C145&gt;BH$7,$C145+$E145-1&lt;BH$7),0,($D145-SUM($F145:BG145)-SUM($F84:BG84))/($E145+$C145-BH$7))</f>
        <v>0</v>
      </c>
      <c r="BI145" s="289">
        <f>IF(OR($C145&gt;BI$7,$C145+$E145-1&lt;BI$7),0,($D145-SUM($F145:BH145)-SUM($F84:BH84))/($E145+$C145-BI$7))</f>
        <v>0</v>
      </c>
      <c r="BJ145" s="289">
        <f>IF(OR($C145&gt;BJ$7,$C145+$E145-1&lt;BJ$7),0,($D145-SUM($F145:BI145)-SUM($F84:BI84))/($E145+$C145-BJ$7))</f>
        <v>0</v>
      </c>
      <c r="BK145" s="289">
        <f>IF(OR($C145&gt;BK$7,$C145+$E145-1&lt;BK$7),0,($D145-SUM($F145:BJ145)-SUM($F84:BJ84))/($E145+$C145-BK$7))</f>
        <v>0</v>
      </c>
      <c r="BL145" s="289">
        <f>IF(OR($C145&gt;BL$7,$C145+$E145-1&lt;BL$7),0,($D145-SUM($F145:BK145)-SUM($F84:BK84))/($E145+$C145-BL$7))</f>
        <v>0</v>
      </c>
      <c r="BM145" s="289">
        <f>IF(OR($C145&gt;BM$7,$C145+$E145-1&lt;BM$7),0,($D145-SUM($F145:BL145)-SUM($F84:BL84))/($E145+$C145-BM$7))</f>
        <v>0</v>
      </c>
      <c r="BN145" s="289">
        <f>IF(OR($C145&gt;BN$7,$C145+$E145-1&lt;BN$7),0,($D145-SUM($F145:BM145)-SUM($F84:BM84))/($E145+$C145-BN$7))</f>
        <v>0</v>
      </c>
      <c r="BO145" s="289"/>
      <c r="BP145" s="289"/>
      <c r="BQ145" s="289"/>
      <c r="BR145" s="289"/>
      <c r="BS145" s="289"/>
      <c r="BT145" s="289"/>
      <c r="BU145" s="289"/>
      <c r="BV145" s="289"/>
      <c r="BW145" s="289"/>
      <c r="BX145" s="289"/>
      <c r="BY145" s="289"/>
      <c r="BZ145" s="289"/>
      <c r="CA145" s="198"/>
      <c r="CB145" s="198"/>
      <c r="CC145" s="198"/>
      <c r="CD145" s="198"/>
      <c r="CE145" s="198"/>
      <c r="CF145" s="198"/>
      <c r="CG145" s="198"/>
      <c r="CH145" s="198"/>
      <c r="CI145" s="198"/>
      <c r="CJ145" s="198"/>
      <c r="CK145" s="198"/>
      <c r="CL145" s="198"/>
    </row>
    <row r="146" spans="1:90" hidden="1" outlineLevel="1" x14ac:dyDescent="0.15">
      <c r="A146" s="89"/>
      <c r="B146" s="23"/>
      <c r="C146" s="26">
        <v>49</v>
      </c>
      <c r="D146" s="303">
        <f ca="1"/>
        <v>8.6487157286701567E-4</v>
      </c>
      <c r="E146" s="26">
        <f>SAP_Leadsheet!$E$49</f>
        <v>3</v>
      </c>
      <c r="G146" s="289">
        <f>IF(OR($C146&gt;G$7,$C146+$E146-1&lt;G$7),0,($D146-SUM($F146:F146)-SUM($F85:F85))/($E146+$C146-G$7))</f>
        <v>0</v>
      </c>
      <c r="H146" s="289">
        <f>IF(OR($C146&gt;H$7,$C146+$E146-1&lt;H$7),0,($D146-SUM($F146:G146)-SUM($F85:G85))/($E146+$C146-H$7))</f>
        <v>0</v>
      </c>
      <c r="I146" s="289">
        <f>IF(OR($C146&gt;I$7,$C146+$E146-1&lt;I$7),0,($D146-SUM($F146:H146)-SUM($F85:H85))/($E146+$C146-I$7))</f>
        <v>0</v>
      </c>
      <c r="J146" s="289">
        <f>IF(OR($C146&gt;J$7,$C146+$E146-1&lt;J$7),0,($D146-SUM($F146:I146)-SUM($F85:I85))/($E146+$C146-J$7))</f>
        <v>0</v>
      </c>
      <c r="K146" s="289">
        <f>IF(OR($C146&gt;K$7,$C146+$E146-1&lt;K$7),0,($D146-SUM($F146:J146)-SUM($F85:J85))/($E146+$C146-K$7))</f>
        <v>0</v>
      </c>
      <c r="L146" s="289">
        <f>IF(OR($C146&gt;L$7,$C146+$E146-1&lt;L$7),0,($D146-SUM($F146:K146)-SUM($F85:K85))/($E146+$C146-L$7))</f>
        <v>0</v>
      </c>
      <c r="M146" s="289">
        <f>IF(OR($C146&gt;M$7,$C146+$E146-1&lt;M$7),0,($D146-SUM($F146:L146)-SUM($F85:L85))/($E146+$C146-M$7))</f>
        <v>0</v>
      </c>
      <c r="N146" s="289">
        <f>IF(OR($C146&gt;N$7,$C146+$E146-1&lt;N$7),0,($D146-SUM($F146:M146)-SUM($F85:M85))/($E146+$C146-N$7))</f>
        <v>0</v>
      </c>
      <c r="O146" s="289">
        <f>IF(OR($C146&gt;O$7,$C146+$E146-1&lt;O$7),0,($D146-SUM($F146:N146)-SUM($F85:N85))/($E146+$C146-O$7))</f>
        <v>0</v>
      </c>
      <c r="P146" s="289">
        <f>IF(OR($C146&gt;P$7,$C146+$E146-1&lt;P$7),0,($D146-SUM($F146:O146)-SUM($F85:O85))/($E146+$C146-P$7))</f>
        <v>0</v>
      </c>
      <c r="Q146" s="289">
        <f>IF(OR($C146&gt;Q$7,$C146+$E146-1&lt;Q$7),0,($D146-SUM($F146:P146)-SUM($F85:P85))/($E146+$C146-Q$7))</f>
        <v>0</v>
      </c>
      <c r="R146" s="289">
        <f>IF(OR($C146&gt;R$7,$C146+$E146-1&lt;R$7),0,($D146-SUM($F146:Q146)-SUM($F85:Q85))/($E146+$C146-R$7))</f>
        <v>0</v>
      </c>
      <c r="S146" s="289">
        <f>IF(OR($C146&gt;S$7,$C146+$E146-1&lt;S$7),0,($D146-SUM($F146:R146)-SUM($F85:R85))/($E146+$C146-S$7))</f>
        <v>0</v>
      </c>
      <c r="T146" s="289">
        <f>IF(OR($C146&gt;T$7,$C146+$E146-1&lt;T$7),0,($D146-SUM($F146:S146)-SUM($F85:S85))/($E146+$C146-T$7))</f>
        <v>0</v>
      </c>
      <c r="U146" s="289">
        <f>IF(OR($C146&gt;U$7,$C146+$E146-1&lt;U$7),0,($D146-SUM($F146:T146)-SUM($F85:T85))/($E146+$C146-U$7))</f>
        <v>0</v>
      </c>
      <c r="V146" s="289">
        <f>IF(OR($C146&gt;V$7,$C146+$E146-1&lt;V$7),0,($D146-SUM($F146:U146)-SUM($F85:U85))/($E146+$C146-V$7))</f>
        <v>0</v>
      </c>
      <c r="W146" s="289">
        <f>IF(OR($C146&gt;W$7,$C146+$E146-1&lt;W$7),0,($D146-SUM($F146:V146)-SUM($F85:V85))/($E146+$C146-W$7))</f>
        <v>0</v>
      </c>
      <c r="X146" s="289">
        <f>IF(OR($C146&gt;X$7,$C146+$E146-1&lt;X$7),0,($D146-SUM($F146:W146)-SUM($F85:W85))/($E146+$C146-X$7))</f>
        <v>0</v>
      </c>
      <c r="Y146" s="289">
        <f>IF(OR($C146&gt;Y$7,$C146+$E146-1&lt;Y$7),0,($D146-SUM($F146:X146)-SUM($F85:X85))/($E146+$C146-Y$7))</f>
        <v>0</v>
      </c>
      <c r="Z146" s="289">
        <f>IF(OR($C146&gt;Z$7,$C146+$E146-1&lt;Z$7),0,($D146-SUM($F146:Y146)-SUM($F85:Y85))/($E146+$C146-Z$7))</f>
        <v>0</v>
      </c>
      <c r="AA146" s="289">
        <f>IF(OR($C146&gt;AA$7,$C146+$E146-1&lt;AA$7),0,($D146-SUM($F146:Z146)-SUM($F85:Z85))/($E146+$C146-AA$7))</f>
        <v>0</v>
      </c>
      <c r="AB146" s="289">
        <f>IF(OR($C146&gt;AB$7,$C146+$E146-1&lt;AB$7),0,($D146-SUM($F146:AA146)-SUM($F85:AA85))/($E146+$C146-AB$7))</f>
        <v>0</v>
      </c>
      <c r="AC146" s="289">
        <f>IF(OR($C146&gt;AC$7,$C146+$E146-1&lt;AC$7),0,($D146-SUM($F146:AB146)-SUM($F85:AB85))/($E146+$C146-AC$7))</f>
        <v>0</v>
      </c>
      <c r="AD146" s="289">
        <f>IF(OR($C146&gt;AD$7,$C146+$E146-1&lt;AD$7),0,($D146-SUM($F146:AC146)-SUM($F85:AC85))/($E146+$C146-AD$7))</f>
        <v>0</v>
      </c>
      <c r="AE146" s="289">
        <f>IF(OR($C146&gt;AE$7,$C146+$E146-1&lt;AE$7),0,($D146-SUM($F146:AD146)-SUM($F85:AD85))/($E146+$C146-AE$7))</f>
        <v>0</v>
      </c>
      <c r="AF146" s="289">
        <f>IF(OR($C146&gt;AF$7,$C146+$E146-1&lt;AF$7),0,($D146-SUM($F146:AE146)-SUM($F85:AE85))/($E146+$C146-AF$7))</f>
        <v>0</v>
      </c>
      <c r="AG146" s="289">
        <f>IF(OR($C146&gt;AG$7,$C146+$E146-1&lt;AG$7),0,($D146-SUM($F146:AF146)-SUM($F85:AF85))/($E146+$C146-AG$7))</f>
        <v>0</v>
      </c>
      <c r="AH146" s="289">
        <f>IF(OR($C146&gt;AH$7,$C146+$E146-1&lt;AH$7),0,($D146-SUM($F146:AG146)-SUM($F85:AG85))/($E146+$C146-AH$7))</f>
        <v>0</v>
      </c>
      <c r="AI146" s="289">
        <f>IF(OR($C146&gt;AI$7,$C146+$E146-1&lt;AI$7),0,($D146-SUM($F146:AH146)-SUM($F85:AH85))/($E146+$C146-AI$7))</f>
        <v>0</v>
      </c>
      <c r="AJ146" s="289">
        <f>IF(OR($C146&gt;AJ$7,$C146+$E146-1&lt;AJ$7),0,($D146-SUM($F146:AI146)-SUM($F85:AI85))/($E146+$C146-AJ$7))</f>
        <v>0</v>
      </c>
      <c r="AK146" s="289">
        <f>IF(OR($C146&gt;AK$7,$C146+$E146-1&lt;AK$7),0,($D146-SUM($F146:AJ146)-SUM($F85:AJ85))/($E146+$C146-AK$7))</f>
        <v>0</v>
      </c>
      <c r="AL146" s="289">
        <f>IF(OR($C146&gt;AL$7,$C146+$E146-1&lt;AL$7),0,($D146-SUM($F146:AK146)-SUM($F85:AK85))/($E146+$C146-AL$7))</f>
        <v>0</v>
      </c>
      <c r="AM146" s="289">
        <f>IF(OR($C146&gt;AM$7,$C146+$E146-1&lt;AM$7),0,($D146-SUM($F146:AL146)-SUM($F85:AL85))/($E146+$C146-AM$7))</f>
        <v>0</v>
      </c>
      <c r="AN146" s="289">
        <f>IF(OR($C146&gt;AN$7,$C146+$E146-1&lt;AN$7),0,($D146-SUM($F146:AM146)-SUM($F85:AM85))/($E146+$C146-AN$7))</f>
        <v>0</v>
      </c>
      <c r="AO146" s="289">
        <f>IF(OR($C146&gt;AO$7,$C146+$E146-1&lt;AO$7),0,($D146-SUM($F146:AN146)-SUM($F85:AN85))/($E146+$C146-AO$7))</f>
        <v>0</v>
      </c>
      <c r="AP146" s="289">
        <f>IF(OR($C146&gt;AP$7,$C146+$E146-1&lt;AP$7),0,($D146-SUM($F146:AO146)-SUM($F85:AO85))/($E146+$C146-AP$7))</f>
        <v>0</v>
      </c>
      <c r="AQ146" s="289">
        <f>IF(OR($C146&gt;AQ$7,$C146+$E146-1&lt;AQ$7),0,($D146-SUM($F146:AP146)-SUM($F85:AP85))/($E146+$C146-AQ$7))</f>
        <v>0</v>
      </c>
      <c r="AR146" s="289">
        <f>IF(OR($C146&gt;AR$7,$C146+$E146-1&lt;AR$7),0,($D146-SUM($F146:AQ146)-SUM($F85:AQ85))/($E146+$C146-AR$7))</f>
        <v>0</v>
      </c>
      <c r="AS146" s="289">
        <f>IF(OR($C146&gt;AS$7,$C146+$E146-1&lt;AS$7),0,($D146-SUM($F146:AR146)-SUM($F85:AR85))/($E146+$C146-AS$7))</f>
        <v>0</v>
      </c>
      <c r="AT146" s="289">
        <f>IF(OR($C146&gt;AT$7,$C146+$E146-1&lt;AT$7),0,($D146-SUM($F146:AS146)-SUM($F85:AS85))/($E146+$C146-AT$7))</f>
        <v>0</v>
      </c>
      <c r="AU146" s="289">
        <f>IF(OR($C146&gt;AU$7,$C146+$E146-1&lt;AU$7),0,($D146-SUM($F146:AT146)-SUM($F85:AT85))/($E146+$C146-AU$7))</f>
        <v>0</v>
      </c>
      <c r="AV146" s="289">
        <f>IF(OR($C146&gt;AV$7,$C146+$E146-1&lt;AV$7),0,($D146-SUM($F146:AU146)-SUM($F85:AU85))/($E146+$C146-AV$7))</f>
        <v>0</v>
      </c>
      <c r="AW146" s="289">
        <f>IF(OR($C146&gt;AW$7,$C146+$E146-1&lt;AW$7),0,($D146-SUM($F146:AV146)-SUM($F85:AV85))/($E146+$C146-AW$7))</f>
        <v>0</v>
      </c>
      <c r="AX146" s="289">
        <f>IF(OR($C146&gt;AX$7,$C146+$E146-1&lt;AX$7),0,($D146-SUM($F146:AW146)-SUM($F85:AW85))/($E146+$C146-AX$7))</f>
        <v>0</v>
      </c>
      <c r="AY146" s="289">
        <f>IF(OR($C146&gt;AY$7,$C146+$E146-1&lt;AY$7),0,($D146-SUM($F146:AX146)-SUM($F85:AX85))/($E146+$C146-AY$7))</f>
        <v>0</v>
      </c>
      <c r="AZ146" s="289">
        <f>IF(OR($C146&gt;AZ$7,$C146+$E146-1&lt;AZ$7),0,($D146-SUM($F146:AY146)-SUM($F85:AY85))/($E146+$C146-AZ$7))</f>
        <v>0</v>
      </c>
      <c r="BA146" s="289">
        <f>IF(OR($C146&gt;BA$7,$C146+$E146-1&lt;BA$7),0,($D146-SUM($F146:AZ146)-SUM($F85:AZ85))/($E146+$C146-BA$7))</f>
        <v>0</v>
      </c>
      <c r="BB146" s="289">
        <f>IF(OR($C146&gt;BB$7,$C146+$E146-1&lt;BB$7),0,($D146-SUM($F146:BA146)-SUM($F85:BA85))/($E146+$C146-BB$7))</f>
        <v>0</v>
      </c>
      <c r="BC146" s="289">
        <f ca="1">IF(OR($C146&gt;BC$7,$C146+$E146-1&lt;BC$7),0,($D146-SUM($F146:BB146)-SUM($F85:BB85))/($E146+$C146-BC$7))</f>
        <v>2.8829052428900524E-4</v>
      </c>
      <c r="BD146" s="289">
        <f ca="1">IF(OR($C146&gt;BD$7,$C146+$E146-1&lt;BD$7),0,($D146-SUM($F146:BC146)-SUM($F85:BC85))/($E146+$C146-BD$7))</f>
        <v>2.8829052428900519E-4</v>
      </c>
      <c r="BE146" s="289">
        <f ca="1">IF(OR($C146&gt;BE$7,$C146+$E146-1&lt;BE$7),0,($D146-SUM($F146:BD146)-SUM($F85:BD85))/($E146+$C146-BE$7))</f>
        <v>2.882905242890053E-4</v>
      </c>
      <c r="BF146" s="289">
        <f>IF(OR($C146&gt;BF$7,$C146+$E146-1&lt;BF$7),0,($D146-SUM($F146:BE146)-SUM($F85:BE85))/($E146+$C146-BF$7))</f>
        <v>0</v>
      </c>
      <c r="BG146" s="289">
        <f>IF(OR($C146&gt;BG$7,$C146+$E146-1&lt;BG$7),0,($D146-SUM($F146:BF146)-SUM($F85:BF85))/($E146+$C146-BG$7))</f>
        <v>0</v>
      </c>
      <c r="BH146" s="289">
        <f>IF(OR($C146&gt;BH$7,$C146+$E146-1&lt;BH$7),0,($D146-SUM($F146:BG146)-SUM($F85:BG85))/($E146+$C146-BH$7))</f>
        <v>0</v>
      </c>
      <c r="BI146" s="289">
        <f>IF(OR($C146&gt;BI$7,$C146+$E146-1&lt;BI$7),0,($D146-SUM($F146:BH146)-SUM($F85:BH85))/($E146+$C146-BI$7))</f>
        <v>0</v>
      </c>
      <c r="BJ146" s="289">
        <f>IF(OR($C146&gt;BJ$7,$C146+$E146-1&lt;BJ$7),0,($D146-SUM($F146:BI146)-SUM($F85:BI85))/($E146+$C146-BJ$7))</f>
        <v>0</v>
      </c>
      <c r="BK146" s="289">
        <f>IF(OR($C146&gt;BK$7,$C146+$E146-1&lt;BK$7),0,($D146-SUM($F146:BJ146)-SUM($F85:BJ85))/($E146+$C146-BK$7))</f>
        <v>0</v>
      </c>
      <c r="BL146" s="289">
        <f>IF(OR($C146&gt;BL$7,$C146+$E146-1&lt;BL$7),0,($D146-SUM($F146:BK146)-SUM($F85:BK85))/($E146+$C146-BL$7))</f>
        <v>0</v>
      </c>
      <c r="BM146" s="289">
        <f>IF(OR($C146&gt;BM$7,$C146+$E146-1&lt;BM$7),0,($D146-SUM($F146:BL146)-SUM($F85:BL85))/($E146+$C146-BM$7))</f>
        <v>0</v>
      </c>
      <c r="BN146" s="289">
        <f>IF(OR($C146&gt;BN$7,$C146+$E146-1&lt;BN$7),0,($D146-SUM($F146:BM146)-SUM($F85:BM85))/($E146+$C146-BN$7))</f>
        <v>0</v>
      </c>
      <c r="BO146" s="289"/>
      <c r="BP146" s="289"/>
      <c r="BQ146" s="289"/>
      <c r="BR146" s="289"/>
      <c r="BS146" s="289"/>
      <c r="BT146" s="289"/>
      <c r="BU146" s="289"/>
      <c r="BV146" s="289"/>
      <c r="BW146" s="289"/>
      <c r="BX146" s="289"/>
      <c r="BY146" s="289"/>
      <c r="BZ146" s="289"/>
      <c r="CA146" s="198"/>
      <c r="CB146" s="198"/>
      <c r="CC146" s="198"/>
      <c r="CD146" s="198"/>
      <c r="CE146" s="198"/>
      <c r="CF146" s="198"/>
      <c r="CG146" s="198"/>
      <c r="CH146" s="198"/>
      <c r="CI146" s="198"/>
      <c r="CJ146" s="198"/>
      <c r="CK146" s="198"/>
      <c r="CL146" s="198"/>
    </row>
    <row r="147" spans="1:90" hidden="1" outlineLevel="1" x14ac:dyDescent="0.15">
      <c r="A147" s="89"/>
      <c r="B147" s="23"/>
      <c r="C147" s="26">
        <v>50</v>
      </c>
      <c r="D147" s="303">
        <f ca="1"/>
        <v>8.5576550686021166E-4</v>
      </c>
      <c r="E147" s="26">
        <f>SAP_Leadsheet!$E$49</f>
        <v>3</v>
      </c>
      <c r="G147" s="289">
        <f>IF(OR($C147&gt;G$7,$C147+$E147-1&lt;G$7),0,($D147-SUM($F147:F147)-SUM($F86:F86))/($E147+$C147-G$7))</f>
        <v>0</v>
      </c>
      <c r="H147" s="289">
        <f>IF(OR($C147&gt;H$7,$C147+$E147-1&lt;H$7),0,($D147-SUM($F147:G147)-SUM($F86:G86))/($E147+$C147-H$7))</f>
        <v>0</v>
      </c>
      <c r="I147" s="289">
        <f>IF(OR($C147&gt;I$7,$C147+$E147-1&lt;I$7),0,($D147-SUM($F147:H147)-SUM($F86:H86))/($E147+$C147-I$7))</f>
        <v>0</v>
      </c>
      <c r="J147" s="289">
        <f>IF(OR($C147&gt;J$7,$C147+$E147-1&lt;J$7),0,($D147-SUM($F147:I147)-SUM($F86:I86))/($E147+$C147-J$7))</f>
        <v>0</v>
      </c>
      <c r="K147" s="289">
        <f>IF(OR($C147&gt;K$7,$C147+$E147-1&lt;K$7),0,($D147-SUM($F147:J147)-SUM($F86:J86))/($E147+$C147-K$7))</f>
        <v>0</v>
      </c>
      <c r="L147" s="289">
        <f>IF(OR($C147&gt;L$7,$C147+$E147-1&lt;L$7),0,($D147-SUM($F147:K147)-SUM($F86:K86))/($E147+$C147-L$7))</f>
        <v>0</v>
      </c>
      <c r="M147" s="289">
        <f>IF(OR($C147&gt;M$7,$C147+$E147-1&lt;M$7),0,($D147-SUM($F147:L147)-SUM($F86:L86))/($E147+$C147-M$7))</f>
        <v>0</v>
      </c>
      <c r="N147" s="289">
        <f>IF(OR($C147&gt;N$7,$C147+$E147-1&lt;N$7),0,($D147-SUM($F147:M147)-SUM($F86:M86))/($E147+$C147-N$7))</f>
        <v>0</v>
      </c>
      <c r="O147" s="289">
        <f>IF(OR($C147&gt;O$7,$C147+$E147-1&lt;O$7),0,($D147-SUM($F147:N147)-SUM($F86:N86))/($E147+$C147-O$7))</f>
        <v>0</v>
      </c>
      <c r="P147" s="289">
        <f>IF(OR($C147&gt;P$7,$C147+$E147-1&lt;P$7),0,($D147-SUM($F147:O147)-SUM($F86:O86))/($E147+$C147-P$7))</f>
        <v>0</v>
      </c>
      <c r="Q147" s="289">
        <f>IF(OR($C147&gt;Q$7,$C147+$E147-1&lt;Q$7),0,($D147-SUM($F147:P147)-SUM($F86:P86))/($E147+$C147-Q$7))</f>
        <v>0</v>
      </c>
      <c r="R147" s="289">
        <f>IF(OR($C147&gt;R$7,$C147+$E147-1&lt;R$7),0,($D147-SUM($F147:Q147)-SUM($F86:Q86))/($E147+$C147-R$7))</f>
        <v>0</v>
      </c>
      <c r="S147" s="289">
        <f>IF(OR($C147&gt;S$7,$C147+$E147-1&lt;S$7),0,($D147-SUM($F147:R147)-SUM($F86:R86))/($E147+$C147-S$7))</f>
        <v>0</v>
      </c>
      <c r="T147" s="289">
        <f>IF(OR($C147&gt;T$7,$C147+$E147-1&lt;T$7),0,($D147-SUM($F147:S147)-SUM($F86:S86))/($E147+$C147-T$7))</f>
        <v>0</v>
      </c>
      <c r="U147" s="289">
        <f>IF(OR($C147&gt;U$7,$C147+$E147-1&lt;U$7),0,($D147-SUM($F147:T147)-SUM($F86:T86))/($E147+$C147-U$7))</f>
        <v>0</v>
      </c>
      <c r="V147" s="289">
        <f>IF(OR($C147&gt;V$7,$C147+$E147-1&lt;V$7),0,($D147-SUM($F147:U147)-SUM($F86:U86))/($E147+$C147-V$7))</f>
        <v>0</v>
      </c>
      <c r="W147" s="289">
        <f>IF(OR($C147&gt;W$7,$C147+$E147-1&lt;W$7),0,($D147-SUM($F147:V147)-SUM($F86:V86))/($E147+$C147-W$7))</f>
        <v>0</v>
      </c>
      <c r="X147" s="289">
        <f>IF(OR($C147&gt;X$7,$C147+$E147-1&lt;X$7),0,($D147-SUM($F147:W147)-SUM($F86:W86))/($E147+$C147-X$7))</f>
        <v>0</v>
      </c>
      <c r="Y147" s="289">
        <f>IF(OR($C147&gt;Y$7,$C147+$E147-1&lt;Y$7),0,($D147-SUM($F147:X147)-SUM($F86:X86))/($E147+$C147-Y$7))</f>
        <v>0</v>
      </c>
      <c r="Z147" s="289">
        <f>IF(OR($C147&gt;Z$7,$C147+$E147-1&lt;Z$7),0,($D147-SUM($F147:Y147)-SUM($F86:Y86))/($E147+$C147-Z$7))</f>
        <v>0</v>
      </c>
      <c r="AA147" s="289">
        <f>IF(OR($C147&gt;AA$7,$C147+$E147-1&lt;AA$7),0,($D147-SUM($F147:Z147)-SUM($F86:Z86))/($E147+$C147-AA$7))</f>
        <v>0</v>
      </c>
      <c r="AB147" s="289">
        <f>IF(OR($C147&gt;AB$7,$C147+$E147-1&lt;AB$7),0,($D147-SUM($F147:AA147)-SUM($F86:AA86))/($E147+$C147-AB$7))</f>
        <v>0</v>
      </c>
      <c r="AC147" s="289">
        <f>IF(OR($C147&gt;AC$7,$C147+$E147-1&lt;AC$7),0,($D147-SUM($F147:AB147)-SUM($F86:AB86))/($E147+$C147-AC$7))</f>
        <v>0</v>
      </c>
      <c r="AD147" s="289">
        <f>IF(OR($C147&gt;AD$7,$C147+$E147-1&lt;AD$7),0,($D147-SUM($F147:AC147)-SUM($F86:AC86))/($E147+$C147-AD$7))</f>
        <v>0</v>
      </c>
      <c r="AE147" s="289">
        <f>IF(OR($C147&gt;AE$7,$C147+$E147-1&lt;AE$7),0,($D147-SUM($F147:AD147)-SUM($F86:AD86))/($E147+$C147-AE$7))</f>
        <v>0</v>
      </c>
      <c r="AF147" s="289">
        <f>IF(OR($C147&gt;AF$7,$C147+$E147-1&lt;AF$7),0,($D147-SUM($F147:AE147)-SUM($F86:AE86))/($E147+$C147-AF$7))</f>
        <v>0</v>
      </c>
      <c r="AG147" s="289">
        <f>IF(OR($C147&gt;AG$7,$C147+$E147-1&lt;AG$7),0,($D147-SUM($F147:AF147)-SUM($F86:AF86))/($E147+$C147-AG$7))</f>
        <v>0</v>
      </c>
      <c r="AH147" s="289">
        <f>IF(OR($C147&gt;AH$7,$C147+$E147-1&lt;AH$7),0,($D147-SUM($F147:AG147)-SUM($F86:AG86))/($E147+$C147-AH$7))</f>
        <v>0</v>
      </c>
      <c r="AI147" s="289">
        <f>IF(OR($C147&gt;AI$7,$C147+$E147-1&lt;AI$7),0,($D147-SUM($F147:AH147)-SUM($F86:AH86))/($E147+$C147-AI$7))</f>
        <v>0</v>
      </c>
      <c r="AJ147" s="289">
        <f>IF(OR($C147&gt;AJ$7,$C147+$E147-1&lt;AJ$7),0,($D147-SUM($F147:AI147)-SUM($F86:AI86))/($E147+$C147-AJ$7))</f>
        <v>0</v>
      </c>
      <c r="AK147" s="289">
        <f>IF(OR($C147&gt;AK$7,$C147+$E147-1&lt;AK$7),0,($D147-SUM($F147:AJ147)-SUM($F86:AJ86))/($E147+$C147-AK$7))</f>
        <v>0</v>
      </c>
      <c r="AL147" s="289">
        <f>IF(OR($C147&gt;AL$7,$C147+$E147-1&lt;AL$7),0,($D147-SUM($F147:AK147)-SUM($F86:AK86))/($E147+$C147-AL$7))</f>
        <v>0</v>
      </c>
      <c r="AM147" s="289">
        <f>IF(OR($C147&gt;AM$7,$C147+$E147-1&lt;AM$7),0,($D147-SUM($F147:AL147)-SUM($F86:AL86))/($E147+$C147-AM$7))</f>
        <v>0</v>
      </c>
      <c r="AN147" s="289">
        <f>IF(OR($C147&gt;AN$7,$C147+$E147-1&lt;AN$7),0,($D147-SUM($F147:AM147)-SUM($F86:AM86))/($E147+$C147-AN$7))</f>
        <v>0</v>
      </c>
      <c r="AO147" s="289">
        <f>IF(OR($C147&gt;AO$7,$C147+$E147-1&lt;AO$7),0,($D147-SUM($F147:AN147)-SUM($F86:AN86))/($E147+$C147-AO$7))</f>
        <v>0</v>
      </c>
      <c r="AP147" s="289">
        <f>IF(OR($C147&gt;AP$7,$C147+$E147-1&lt;AP$7),0,($D147-SUM($F147:AO147)-SUM($F86:AO86))/($E147+$C147-AP$7))</f>
        <v>0</v>
      </c>
      <c r="AQ147" s="289">
        <f>IF(OR($C147&gt;AQ$7,$C147+$E147-1&lt;AQ$7),0,($D147-SUM($F147:AP147)-SUM($F86:AP86))/($E147+$C147-AQ$7))</f>
        <v>0</v>
      </c>
      <c r="AR147" s="289">
        <f>IF(OR($C147&gt;AR$7,$C147+$E147-1&lt;AR$7),0,($D147-SUM($F147:AQ147)-SUM($F86:AQ86))/($E147+$C147-AR$7))</f>
        <v>0</v>
      </c>
      <c r="AS147" s="289">
        <f>IF(OR($C147&gt;AS$7,$C147+$E147-1&lt;AS$7),0,($D147-SUM($F147:AR147)-SUM($F86:AR86))/($E147+$C147-AS$7))</f>
        <v>0</v>
      </c>
      <c r="AT147" s="289">
        <f>IF(OR($C147&gt;AT$7,$C147+$E147-1&lt;AT$7),0,($D147-SUM($F147:AS147)-SUM($F86:AS86))/($E147+$C147-AT$7))</f>
        <v>0</v>
      </c>
      <c r="AU147" s="289">
        <f>IF(OR($C147&gt;AU$7,$C147+$E147-1&lt;AU$7),0,($D147-SUM($F147:AT147)-SUM($F86:AT86))/($E147+$C147-AU$7))</f>
        <v>0</v>
      </c>
      <c r="AV147" s="289">
        <f>IF(OR($C147&gt;AV$7,$C147+$E147-1&lt;AV$7),0,($D147-SUM($F147:AU147)-SUM($F86:AU86))/($E147+$C147-AV$7))</f>
        <v>0</v>
      </c>
      <c r="AW147" s="289">
        <f>IF(OR($C147&gt;AW$7,$C147+$E147-1&lt;AW$7),0,($D147-SUM($F147:AV147)-SUM($F86:AV86))/($E147+$C147-AW$7))</f>
        <v>0</v>
      </c>
      <c r="AX147" s="289">
        <f>IF(OR($C147&gt;AX$7,$C147+$E147-1&lt;AX$7),0,($D147-SUM($F147:AW147)-SUM($F86:AW86))/($E147+$C147-AX$7))</f>
        <v>0</v>
      </c>
      <c r="AY147" s="289">
        <f>IF(OR($C147&gt;AY$7,$C147+$E147-1&lt;AY$7),0,($D147-SUM($F147:AX147)-SUM($F86:AX86))/($E147+$C147-AY$7))</f>
        <v>0</v>
      </c>
      <c r="AZ147" s="289">
        <f>IF(OR($C147&gt;AZ$7,$C147+$E147-1&lt;AZ$7),0,($D147-SUM($F147:AY147)-SUM($F86:AY86))/($E147+$C147-AZ$7))</f>
        <v>0</v>
      </c>
      <c r="BA147" s="289">
        <f>IF(OR($C147&gt;BA$7,$C147+$E147-1&lt;BA$7),0,($D147-SUM($F147:AZ147)-SUM($F86:AZ86))/($E147+$C147-BA$7))</f>
        <v>0</v>
      </c>
      <c r="BB147" s="289">
        <f>IF(OR($C147&gt;BB$7,$C147+$E147-1&lt;BB$7),0,($D147-SUM($F147:BA147)-SUM($F86:BA86))/($E147+$C147-BB$7))</f>
        <v>0</v>
      </c>
      <c r="BC147" s="289">
        <f>IF(OR($C147&gt;BC$7,$C147+$E147-1&lt;BC$7),0,($D147-SUM($F147:BB147)-SUM($F86:BB86))/($E147+$C147-BC$7))</f>
        <v>0</v>
      </c>
      <c r="BD147" s="289">
        <f ca="1">IF(OR($C147&gt;BD$7,$C147+$E147-1&lt;BD$7),0,($D147-SUM($F147:BC147)-SUM($F86:BC86))/($E147+$C147-BD$7))</f>
        <v>2.8525516895340389E-4</v>
      </c>
      <c r="BE147" s="289">
        <f ca="1">IF(OR($C147&gt;BE$7,$C147+$E147-1&lt;BE$7),0,($D147-SUM($F147:BD147)-SUM($F86:BD86))/($E147+$C147-BE$7))</f>
        <v>2.8525516895340389E-4</v>
      </c>
      <c r="BF147" s="289">
        <f ca="1">IF(OR($C147&gt;BF$7,$C147+$E147-1&lt;BF$7),0,($D147-SUM($F147:BE147)-SUM($F86:BE86))/($E147+$C147-BF$7))</f>
        <v>2.8525516895340389E-4</v>
      </c>
      <c r="BG147" s="289">
        <f>IF(OR($C147&gt;BG$7,$C147+$E147-1&lt;BG$7),0,($D147-SUM($F147:BF147)-SUM($F86:BF86))/($E147+$C147-BG$7))</f>
        <v>0</v>
      </c>
      <c r="BH147" s="289">
        <f>IF(OR($C147&gt;BH$7,$C147+$E147-1&lt;BH$7),0,($D147-SUM($F147:BG147)-SUM($F86:BG86))/($E147+$C147-BH$7))</f>
        <v>0</v>
      </c>
      <c r="BI147" s="289">
        <f>IF(OR($C147&gt;BI$7,$C147+$E147-1&lt;BI$7),0,($D147-SUM($F147:BH147)-SUM($F86:BH86))/($E147+$C147-BI$7))</f>
        <v>0</v>
      </c>
      <c r="BJ147" s="289">
        <f>IF(OR($C147&gt;BJ$7,$C147+$E147-1&lt;BJ$7),0,($D147-SUM($F147:BI147)-SUM($F86:BI86))/($E147+$C147-BJ$7))</f>
        <v>0</v>
      </c>
      <c r="BK147" s="289">
        <f>IF(OR($C147&gt;BK$7,$C147+$E147-1&lt;BK$7),0,($D147-SUM($F147:BJ147)-SUM($F86:BJ86))/($E147+$C147-BK$7))</f>
        <v>0</v>
      </c>
      <c r="BL147" s="289">
        <f>IF(OR($C147&gt;BL$7,$C147+$E147-1&lt;BL$7),0,($D147-SUM($F147:BK147)-SUM($F86:BK86))/($E147+$C147-BL$7))</f>
        <v>0</v>
      </c>
      <c r="BM147" s="289">
        <f>IF(OR($C147&gt;BM$7,$C147+$E147-1&lt;BM$7),0,($D147-SUM($F147:BL147)-SUM($F86:BL86))/($E147+$C147-BM$7))</f>
        <v>0</v>
      </c>
      <c r="BN147" s="289">
        <f>IF(OR($C147&gt;BN$7,$C147+$E147-1&lt;BN$7),0,($D147-SUM($F147:BM147)-SUM($F86:BM86))/($E147+$C147-BN$7))</f>
        <v>0</v>
      </c>
      <c r="BO147" s="289"/>
      <c r="BP147" s="289"/>
      <c r="BQ147" s="289"/>
      <c r="BR147" s="289"/>
      <c r="BS147" s="289"/>
      <c r="BT147" s="289"/>
      <c r="BU147" s="289"/>
      <c r="BV147" s="289"/>
      <c r="BW147" s="289"/>
      <c r="BX147" s="289"/>
      <c r="BY147" s="289"/>
      <c r="BZ147" s="289"/>
      <c r="CA147" s="198"/>
      <c r="CB147" s="198"/>
      <c r="CC147" s="198"/>
      <c r="CD147" s="198"/>
      <c r="CE147" s="198"/>
      <c r="CF147" s="198"/>
      <c r="CG147" s="198"/>
      <c r="CH147" s="198"/>
      <c r="CI147" s="198"/>
      <c r="CJ147" s="198"/>
      <c r="CK147" s="198"/>
      <c r="CL147" s="198"/>
    </row>
    <row r="148" spans="1:90" hidden="1" outlineLevel="1" x14ac:dyDescent="0.15">
      <c r="A148" s="89"/>
      <c r="B148" s="23"/>
      <c r="C148" s="26">
        <v>51</v>
      </c>
      <c r="D148" s="303">
        <f ca="1"/>
        <v>8.4665944085340753E-4</v>
      </c>
      <c r="E148" s="26">
        <f>SAP_Leadsheet!$E$49</f>
        <v>3</v>
      </c>
      <c r="G148" s="289">
        <f>IF(OR($C148&gt;G$7,$C148+$E148-1&lt;G$7),0,($D148-SUM($F148:F148)-SUM($F87:F87))/($E148+$C148-G$7))</f>
        <v>0</v>
      </c>
      <c r="H148" s="289">
        <f>IF(OR($C148&gt;H$7,$C148+$E148-1&lt;H$7),0,($D148-SUM($F148:G148)-SUM($F87:G87))/($E148+$C148-H$7))</f>
        <v>0</v>
      </c>
      <c r="I148" s="289">
        <f>IF(OR($C148&gt;I$7,$C148+$E148-1&lt;I$7),0,($D148-SUM($F148:H148)-SUM($F87:H87))/($E148+$C148-I$7))</f>
        <v>0</v>
      </c>
      <c r="J148" s="289">
        <f>IF(OR($C148&gt;J$7,$C148+$E148-1&lt;J$7),0,($D148-SUM($F148:I148)-SUM($F87:I87))/($E148+$C148-J$7))</f>
        <v>0</v>
      </c>
      <c r="K148" s="289">
        <f>IF(OR($C148&gt;K$7,$C148+$E148-1&lt;K$7),0,($D148-SUM($F148:J148)-SUM($F87:J87))/($E148+$C148-K$7))</f>
        <v>0</v>
      </c>
      <c r="L148" s="289">
        <f>IF(OR($C148&gt;L$7,$C148+$E148-1&lt;L$7),0,($D148-SUM($F148:K148)-SUM($F87:K87))/($E148+$C148-L$7))</f>
        <v>0</v>
      </c>
      <c r="M148" s="289">
        <f>IF(OR($C148&gt;M$7,$C148+$E148-1&lt;M$7),0,($D148-SUM($F148:L148)-SUM($F87:L87))/($E148+$C148-M$7))</f>
        <v>0</v>
      </c>
      <c r="N148" s="289">
        <f>IF(OR($C148&gt;N$7,$C148+$E148-1&lt;N$7),0,($D148-SUM($F148:M148)-SUM($F87:M87))/($E148+$C148-N$7))</f>
        <v>0</v>
      </c>
      <c r="O148" s="289">
        <f>IF(OR($C148&gt;O$7,$C148+$E148-1&lt;O$7),0,($D148-SUM($F148:N148)-SUM($F87:N87))/($E148+$C148-O$7))</f>
        <v>0</v>
      </c>
      <c r="P148" s="289">
        <f>IF(OR($C148&gt;P$7,$C148+$E148-1&lt;P$7),0,($D148-SUM($F148:O148)-SUM($F87:O87))/($E148+$C148-P$7))</f>
        <v>0</v>
      </c>
      <c r="Q148" s="289">
        <f>IF(OR($C148&gt;Q$7,$C148+$E148-1&lt;Q$7),0,($D148-SUM($F148:P148)-SUM($F87:P87))/($E148+$C148-Q$7))</f>
        <v>0</v>
      </c>
      <c r="R148" s="289">
        <f>IF(OR($C148&gt;R$7,$C148+$E148-1&lt;R$7),0,($D148-SUM($F148:Q148)-SUM($F87:Q87))/($E148+$C148-R$7))</f>
        <v>0</v>
      </c>
      <c r="S148" s="289">
        <f>IF(OR($C148&gt;S$7,$C148+$E148-1&lt;S$7),0,($D148-SUM($F148:R148)-SUM($F87:R87))/($E148+$C148-S$7))</f>
        <v>0</v>
      </c>
      <c r="T148" s="289">
        <f>IF(OR($C148&gt;T$7,$C148+$E148-1&lt;T$7),0,($D148-SUM($F148:S148)-SUM($F87:S87))/($E148+$C148-T$7))</f>
        <v>0</v>
      </c>
      <c r="U148" s="289">
        <f>IF(OR($C148&gt;U$7,$C148+$E148-1&lt;U$7),0,($D148-SUM($F148:T148)-SUM($F87:T87))/($E148+$C148-U$7))</f>
        <v>0</v>
      </c>
      <c r="V148" s="289">
        <f>IF(OR($C148&gt;V$7,$C148+$E148-1&lt;V$7),0,($D148-SUM($F148:U148)-SUM($F87:U87))/($E148+$C148-V$7))</f>
        <v>0</v>
      </c>
      <c r="W148" s="289">
        <f>IF(OR($C148&gt;W$7,$C148+$E148-1&lt;W$7),0,($D148-SUM($F148:V148)-SUM($F87:V87))/($E148+$C148-W$7))</f>
        <v>0</v>
      </c>
      <c r="X148" s="289">
        <f>IF(OR($C148&gt;X$7,$C148+$E148-1&lt;X$7),0,($D148-SUM($F148:W148)-SUM($F87:W87))/($E148+$C148-X$7))</f>
        <v>0</v>
      </c>
      <c r="Y148" s="289">
        <f>IF(OR($C148&gt;Y$7,$C148+$E148-1&lt;Y$7),0,($D148-SUM($F148:X148)-SUM($F87:X87))/($E148+$C148-Y$7))</f>
        <v>0</v>
      </c>
      <c r="Z148" s="289">
        <f>IF(OR($C148&gt;Z$7,$C148+$E148-1&lt;Z$7),0,($D148-SUM($F148:Y148)-SUM($F87:Y87))/($E148+$C148-Z$7))</f>
        <v>0</v>
      </c>
      <c r="AA148" s="289">
        <f>IF(OR($C148&gt;AA$7,$C148+$E148-1&lt;AA$7),0,($D148-SUM($F148:Z148)-SUM($F87:Z87))/($E148+$C148-AA$7))</f>
        <v>0</v>
      </c>
      <c r="AB148" s="289">
        <f>IF(OR($C148&gt;AB$7,$C148+$E148-1&lt;AB$7),0,($D148-SUM($F148:AA148)-SUM($F87:AA87))/($E148+$C148-AB$7))</f>
        <v>0</v>
      </c>
      <c r="AC148" s="289">
        <f>IF(OR($C148&gt;AC$7,$C148+$E148-1&lt;AC$7),0,($D148-SUM($F148:AB148)-SUM($F87:AB87))/($E148+$C148-AC$7))</f>
        <v>0</v>
      </c>
      <c r="AD148" s="289">
        <f>IF(OR($C148&gt;AD$7,$C148+$E148-1&lt;AD$7),0,($D148-SUM($F148:AC148)-SUM($F87:AC87))/($E148+$C148-AD$7))</f>
        <v>0</v>
      </c>
      <c r="AE148" s="289">
        <f>IF(OR($C148&gt;AE$7,$C148+$E148-1&lt;AE$7),0,($D148-SUM($F148:AD148)-SUM($F87:AD87))/($E148+$C148-AE$7))</f>
        <v>0</v>
      </c>
      <c r="AF148" s="289">
        <f>IF(OR($C148&gt;AF$7,$C148+$E148-1&lt;AF$7),0,($D148-SUM($F148:AE148)-SUM($F87:AE87))/($E148+$C148-AF$7))</f>
        <v>0</v>
      </c>
      <c r="AG148" s="289">
        <f>IF(OR($C148&gt;AG$7,$C148+$E148-1&lt;AG$7),0,($D148-SUM($F148:AF148)-SUM($F87:AF87))/($E148+$C148-AG$7))</f>
        <v>0</v>
      </c>
      <c r="AH148" s="289">
        <f>IF(OR($C148&gt;AH$7,$C148+$E148-1&lt;AH$7),0,($D148-SUM($F148:AG148)-SUM($F87:AG87))/($E148+$C148-AH$7))</f>
        <v>0</v>
      </c>
      <c r="AI148" s="289">
        <f>IF(OR($C148&gt;AI$7,$C148+$E148-1&lt;AI$7),0,($D148-SUM($F148:AH148)-SUM($F87:AH87))/($E148+$C148-AI$7))</f>
        <v>0</v>
      </c>
      <c r="AJ148" s="289">
        <f>IF(OR($C148&gt;AJ$7,$C148+$E148-1&lt;AJ$7),0,($D148-SUM($F148:AI148)-SUM($F87:AI87))/($E148+$C148-AJ$7))</f>
        <v>0</v>
      </c>
      <c r="AK148" s="289">
        <f>IF(OR($C148&gt;AK$7,$C148+$E148-1&lt;AK$7),0,($D148-SUM($F148:AJ148)-SUM($F87:AJ87))/($E148+$C148-AK$7))</f>
        <v>0</v>
      </c>
      <c r="AL148" s="289">
        <f>IF(OR($C148&gt;AL$7,$C148+$E148-1&lt;AL$7),0,($D148-SUM($F148:AK148)-SUM($F87:AK87))/($E148+$C148-AL$7))</f>
        <v>0</v>
      </c>
      <c r="AM148" s="289">
        <f>IF(OR($C148&gt;AM$7,$C148+$E148-1&lt;AM$7),0,($D148-SUM($F148:AL148)-SUM($F87:AL87))/($E148+$C148-AM$7))</f>
        <v>0</v>
      </c>
      <c r="AN148" s="289">
        <f>IF(OR($C148&gt;AN$7,$C148+$E148-1&lt;AN$7),0,($D148-SUM($F148:AM148)-SUM($F87:AM87))/($E148+$C148-AN$7))</f>
        <v>0</v>
      </c>
      <c r="AO148" s="289">
        <f>IF(OR($C148&gt;AO$7,$C148+$E148-1&lt;AO$7),0,($D148-SUM($F148:AN148)-SUM($F87:AN87))/($E148+$C148-AO$7))</f>
        <v>0</v>
      </c>
      <c r="AP148" s="289">
        <f>IF(OR($C148&gt;AP$7,$C148+$E148-1&lt;AP$7),0,($D148-SUM($F148:AO148)-SUM($F87:AO87))/($E148+$C148-AP$7))</f>
        <v>0</v>
      </c>
      <c r="AQ148" s="289">
        <f>IF(OR($C148&gt;AQ$7,$C148+$E148-1&lt;AQ$7),0,($D148-SUM($F148:AP148)-SUM($F87:AP87))/($E148+$C148-AQ$7))</f>
        <v>0</v>
      </c>
      <c r="AR148" s="289">
        <f>IF(OR($C148&gt;AR$7,$C148+$E148-1&lt;AR$7),0,($D148-SUM($F148:AQ148)-SUM($F87:AQ87))/($E148+$C148-AR$7))</f>
        <v>0</v>
      </c>
      <c r="AS148" s="289">
        <f>IF(OR($C148&gt;AS$7,$C148+$E148-1&lt;AS$7),0,($D148-SUM($F148:AR148)-SUM($F87:AR87))/($E148+$C148-AS$7))</f>
        <v>0</v>
      </c>
      <c r="AT148" s="289">
        <f>IF(OR($C148&gt;AT$7,$C148+$E148-1&lt;AT$7),0,($D148-SUM($F148:AS148)-SUM($F87:AS87))/($E148+$C148-AT$7))</f>
        <v>0</v>
      </c>
      <c r="AU148" s="289">
        <f>IF(OR($C148&gt;AU$7,$C148+$E148-1&lt;AU$7),0,($D148-SUM($F148:AT148)-SUM($F87:AT87))/($E148+$C148-AU$7))</f>
        <v>0</v>
      </c>
      <c r="AV148" s="289">
        <f>IF(OR($C148&gt;AV$7,$C148+$E148-1&lt;AV$7),0,($D148-SUM($F148:AU148)-SUM($F87:AU87))/($E148+$C148-AV$7))</f>
        <v>0</v>
      </c>
      <c r="AW148" s="289">
        <f>IF(OR($C148&gt;AW$7,$C148+$E148-1&lt;AW$7),0,($D148-SUM($F148:AV148)-SUM($F87:AV87))/($E148+$C148-AW$7))</f>
        <v>0</v>
      </c>
      <c r="AX148" s="289">
        <f>IF(OR($C148&gt;AX$7,$C148+$E148-1&lt;AX$7),0,($D148-SUM($F148:AW148)-SUM($F87:AW87))/($E148+$C148-AX$7))</f>
        <v>0</v>
      </c>
      <c r="AY148" s="289">
        <f>IF(OR($C148&gt;AY$7,$C148+$E148-1&lt;AY$7),0,($D148-SUM($F148:AX148)-SUM($F87:AX87))/($E148+$C148-AY$7))</f>
        <v>0</v>
      </c>
      <c r="AZ148" s="289">
        <f>IF(OR($C148&gt;AZ$7,$C148+$E148-1&lt;AZ$7),0,($D148-SUM($F148:AY148)-SUM($F87:AY87))/($E148+$C148-AZ$7))</f>
        <v>0</v>
      </c>
      <c r="BA148" s="289">
        <f>IF(OR($C148&gt;BA$7,$C148+$E148-1&lt;BA$7),0,($D148-SUM($F148:AZ148)-SUM($F87:AZ87))/($E148+$C148-BA$7))</f>
        <v>0</v>
      </c>
      <c r="BB148" s="289">
        <f>IF(OR($C148&gt;BB$7,$C148+$E148-1&lt;BB$7),0,($D148-SUM($F148:BA148)-SUM($F87:BA87))/($E148+$C148-BB$7))</f>
        <v>0</v>
      </c>
      <c r="BC148" s="289">
        <f>IF(OR($C148&gt;BC$7,$C148+$E148-1&lt;BC$7),0,($D148-SUM($F148:BB148)-SUM($F87:BB87))/($E148+$C148-BC$7))</f>
        <v>0</v>
      </c>
      <c r="BD148" s="289">
        <f>IF(OR($C148&gt;BD$7,$C148+$E148-1&lt;BD$7),0,($D148-SUM($F148:BC148)-SUM($F87:BC87))/($E148+$C148-BD$7))</f>
        <v>0</v>
      </c>
      <c r="BE148" s="289">
        <f ca="1">IF(OR($C148&gt;BE$7,$C148+$E148-1&lt;BE$7),0,($D148-SUM($F148:BD148)-SUM($F87:BD87))/($E148+$C148-BE$7))</f>
        <v>2.8221981361780253E-4</v>
      </c>
      <c r="BF148" s="289">
        <f ca="1">IF(OR($C148&gt;BF$7,$C148+$E148-1&lt;BF$7),0,($D148-SUM($F148:BE148)-SUM($F87:BE87))/($E148+$C148-BF$7))</f>
        <v>2.8221981361780247E-4</v>
      </c>
      <c r="BG148" s="289">
        <f ca="1">IF(OR($C148&gt;BG$7,$C148+$E148-1&lt;BG$7),0,($D148-SUM($F148:BF148)-SUM($F87:BF87))/($E148+$C148-BG$7))</f>
        <v>2.8221981361780258E-4</v>
      </c>
      <c r="BH148" s="289">
        <f>IF(OR($C148&gt;BH$7,$C148+$E148-1&lt;BH$7),0,($D148-SUM($F148:BG148)-SUM($F87:BG87))/($E148+$C148-BH$7))</f>
        <v>0</v>
      </c>
      <c r="BI148" s="289">
        <f>IF(OR($C148&gt;BI$7,$C148+$E148-1&lt;BI$7),0,($D148-SUM($F148:BH148)-SUM($F87:BH87))/($E148+$C148-BI$7))</f>
        <v>0</v>
      </c>
      <c r="BJ148" s="289">
        <f>IF(OR($C148&gt;BJ$7,$C148+$E148-1&lt;BJ$7),0,($D148-SUM($F148:BI148)-SUM($F87:BI87))/($E148+$C148-BJ$7))</f>
        <v>0</v>
      </c>
      <c r="BK148" s="289">
        <f>IF(OR($C148&gt;BK$7,$C148+$E148-1&lt;BK$7),0,($D148-SUM($F148:BJ148)-SUM($F87:BJ87))/($E148+$C148-BK$7))</f>
        <v>0</v>
      </c>
      <c r="BL148" s="289">
        <f>IF(OR($C148&gt;BL$7,$C148+$E148-1&lt;BL$7),0,($D148-SUM($F148:BK148)-SUM($F87:BK87))/($E148+$C148-BL$7))</f>
        <v>0</v>
      </c>
      <c r="BM148" s="289">
        <f>IF(OR($C148&gt;BM$7,$C148+$E148-1&lt;BM$7),0,($D148-SUM($F148:BL148)-SUM($F87:BL87))/($E148+$C148-BM$7))</f>
        <v>0</v>
      </c>
      <c r="BN148" s="289">
        <f>IF(OR($C148&gt;BN$7,$C148+$E148-1&lt;BN$7),0,($D148-SUM($F148:BM148)-SUM($F87:BM87))/($E148+$C148-BN$7))</f>
        <v>0</v>
      </c>
      <c r="BO148" s="289"/>
      <c r="BP148" s="289"/>
      <c r="BQ148" s="289"/>
      <c r="BR148" s="289"/>
      <c r="BS148" s="289"/>
      <c r="BT148" s="289"/>
      <c r="BU148" s="289"/>
      <c r="BV148" s="289"/>
      <c r="BW148" s="289"/>
      <c r="BX148" s="289"/>
      <c r="BY148" s="289"/>
      <c r="BZ148" s="289"/>
      <c r="CA148" s="198"/>
      <c r="CB148" s="198"/>
      <c r="CC148" s="198"/>
      <c r="CD148" s="198"/>
      <c r="CE148" s="198"/>
      <c r="CF148" s="198"/>
      <c r="CG148" s="198"/>
      <c r="CH148" s="198"/>
      <c r="CI148" s="198"/>
      <c r="CJ148" s="198"/>
      <c r="CK148" s="198"/>
      <c r="CL148" s="198"/>
    </row>
    <row r="149" spans="1:90" hidden="1" outlineLevel="1" x14ac:dyDescent="0.15">
      <c r="A149" s="89"/>
      <c r="B149" s="23"/>
      <c r="C149" s="26">
        <v>52</v>
      </c>
      <c r="D149" s="303">
        <f ca="1"/>
        <v>8.3755337484660351E-4</v>
      </c>
      <c r="E149" s="26">
        <f>SAP_Leadsheet!$E$49</f>
        <v>3</v>
      </c>
      <c r="G149" s="289">
        <f>IF(OR($C149&gt;G$7,$C149+$E149-1&lt;G$7),0,($D149-SUM($F149:F149)-SUM($F88:F88))/($E149+$C149-G$7))</f>
        <v>0</v>
      </c>
      <c r="H149" s="289">
        <f>IF(OR($C149&gt;H$7,$C149+$E149-1&lt;H$7),0,($D149-SUM($F149:G149)-SUM($F88:G88))/($E149+$C149-H$7))</f>
        <v>0</v>
      </c>
      <c r="I149" s="289">
        <f>IF(OR($C149&gt;I$7,$C149+$E149-1&lt;I$7),0,($D149-SUM($F149:H149)-SUM($F88:H88))/($E149+$C149-I$7))</f>
        <v>0</v>
      </c>
      <c r="J149" s="289">
        <f>IF(OR($C149&gt;J$7,$C149+$E149-1&lt;J$7),0,($D149-SUM($F149:I149)-SUM($F88:I88))/($E149+$C149-J$7))</f>
        <v>0</v>
      </c>
      <c r="K149" s="289">
        <f>IF(OR($C149&gt;K$7,$C149+$E149-1&lt;K$7),0,($D149-SUM($F149:J149)-SUM($F88:J88))/($E149+$C149-K$7))</f>
        <v>0</v>
      </c>
      <c r="L149" s="289">
        <f>IF(OR($C149&gt;L$7,$C149+$E149-1&lt;L$7),0,($D149-SUM($F149:K149)-SUM($F88:K88))/($E149+$C149-L$7))</f>
        <v>0</v>
      </c>
      <c r="M149" s="289">
        <f>IF(OR($C149&gt;M$7,$C149+$E149-1&lt;M$7),0,($D149-SUM($F149:L149)-SUM($F88:L88))/($E149+$C149-M$7))</f>
        <v>0</v>
      </c>
      <c r="N149" s="289">
        <f>IF(OR($C149&gt;N$7,$C149+$E149-1&lt;N$7),0,($D149-SUM($F149:M149)-SUM($F88:M88))/($E149+$C149-N$7))</f>
        <v>0</v>
      </c>
      <c r="O149" s="289">
        <f>IF(OR($C149&gt;O$7,$C149+$E149-1&lt;O$7),0,($D149-SUM($F149:N149)-SUM($F88:N88))/($E149+$C149-O$7))</f>
        <v>0</v>
      </c>
      <c r="P149" s="289">
        <f>IF(OR($C149&gt;P$7,$C149+$E149-1&lt;P$7),0,($D149-SUM($F149:O149)-SUM($F88:O88))/($E149+$C149-P$7))</f>
        <v>0</v>
      </c>
      <c r="Q149" s="289">
        <f>IF(OR($C149&gt;Q$7,$C149+$E149-1&lt;Q$7),0,($D149-SUM($F149:P149)-SUM($F88:P88))/($E149+$C149-Q$7))</f>
        <v>0</v>
      </c>
      <c r="R149" s="289">
        <f>IF(OR($C149&gt;R$7,$C149+$E149-1&lt;R$7),0,($D149-SUM($F149:Q149)-SUM($F88:Q88))/($E149+$C149-R$7))</f>
        <v>0</v>
      </c>
      <c r="S149" s="289">
        <f>IF(OR($C149&gt;S$7,$C149+$E149-1&lt;S$7),0,($D149-SUM($F149:R149)-SUM($F88:R88))/($E149+$C149-S$7))</f>
        <v>0</v>
      </c>
      <c r="T149" s="289">
        <f>IF(OR($C149&gt;T$7,$C149+$E149-1&lt;T$7),0,($D149-SUM($F149:S149)-SUM($F88:S88))/($E149+$C149-T$7))</f>
        <v>0</v>
      </c>
      <c r="U149" s="289">
        <f>IF(OR($C149&gt;U$7,$C149+$E149-1&lt;U$7),0,($D149-SUM($F149:T149)-SUM($F88:T88))/($E149+$C149-U$7))</f>
        <v>0</v>
      </c>
      <c r="V149" s="289">
        <f>IF(OR($C149&gt;V$7,$C149+$E149-1&lt;V$7),0,($D149-SUM($F149:U149)-SUM($F88:U88))/($E149+$C149-V$7))</f>
        <v>0</v>
      </c>
      <c r="W149" s="289">
        <f>IF(OR($C149&gt;W$7,$C149+$E149-1&lt;W$7),0,($D149-SUM($F149:V149)-SUM($F88:V88))/($E149+$C149-W$7))</f>
        <v>0</v>
      </c>
      <c r="X149" s="289">
        <f>IF(OR($C149&gt;X$7,$C149+$E149-1&lt;X$7),0,($D149-SUM($F149:W149)-SUM($F88:W88))/($E149+$C149-X$7))</f>
        <v>0</v>
      </c>
      <c r="Y149" s="289">
        <f>IF(OR($C149&gt;Y$7,$C149+$E149-1&lt;Y$7),0,($D149-SUM($F149:X149)-SUM($F88:X88))/($E149+$C149-Y$7))</f>
        <v>0</v>
      </c>
      <c r="Z149" s="289">
        <f>IF(OR($C149&gt;Z$7,$C149+$E149-1&lt;Z$7),0,($D149-SUM($F149:Y149)-SUM($F88:Y88))/($E149+$C149-Z$7))</f>
        <v>0</v>
      </c>
      <c r="AA149" s="289">
        <f>IF(OR($C149&gt;AA$7,$C149+$E149-1&lt;AA$7),0,($D149-SUM($F149:Z149)-SUM($F88:Z88))/($E149+$C149-AA$7))</f>
        <v>0</v>
      </c>
      <c r="AB149" s="289">
        <f>IF(OR($C149&gt;AB$7,$C149+$E149-1&lt;AB$7),0,($D149-SUM($F149:AA149)-SUM($F88:AA88))/($E149+$C149-AB$7))</f>
        <v>0</v>
      </c>
      <c r="AC149" s="289">
        <f>IF(OR($C149&gt;AC$7,$C149+$E149-1&lt;AC$7),0,($D149-SUM($F149:AB149)-SUM($F88:AB88))/($E149+$C149-AC$7))</f>
        <v>0</v>
      </c>
      <c r="AD149" s="289">
        <f>IF(OR($C149&gt;AD$7,$C149+$E149-1&lt;AD$7),0,($D149-SUM($F149:AC149)-SUM($F88:AC88))/($E149+$C149-AD$7))</f>
        <v>0</v>
      </c>
      <c r="AE149" s="289">
        <f>IF(OR($C149&gt;AE$7,$C149+$E149-1&lt;AE$7),0,($D149-SUM($F149:AD149)-SUM($F88:AD88))/($E149+$C149-AE$7))</f>
        <v>0</v>
      </c>
      <c r="AF149" s="289">
        <f>IF(OR($C149&gt;AF$7,$C149+$E149-1&lt;AF$7),0,($D149-SUM($F149:AE149)-SUM($F88:AE88))/($E149+$C149-AF$7))</f>
        <v>0</v>
      </c>
      <c r="AG149" s="289">
        <f>IF(OR($C149&gt;AG$7,$C149+$E149-1&lt;AG$7),0,($D149-SUM($F149:AF149)-SUM($F88:AF88))/($E149+$C149-AG$7))</f>
        <v>0</v>
      </c>
      <c r="AH149" s="289">
        <f>IF(OR($C149&gt;AH$7,$C149+$E149-1&lt;AH$7),0,($D149-SUM($F149:AG149)-SUM($F88:AG88))/($E149+$C149-AH$7))</f>
        <v>0</v>
      </c>
      <c r="AI149" s="289">
        <f>IF(OR($C149&gt;AI$7,$C149+$E149-1&lt;AI$7),0,($D149-SUM($F149:AH149)-SUM($F88:AH88))/($E149+$C149-AI$7))</f>
        <v>0</v>
      </c>
      <c r="AJ149" s="289">
        <f>IF(OR($C149&gt;AJ$7,$C149+$E149-1&lt;AJ$7),0,($D149-SUM($F149:AI149)-SUM($F88:AI88))/($E149+$C149-AJ$7))</f>
        <v>0</v>
      </c>
      <c r="AK149" s="289">
        <f>IF(OR($C149&gt;AK$7,$C149+$E149-1&lt;AK$7),0,($D149-SUM($F149:AJ149)-SUM($F88:AJ88))/($E149+$C149-AK$7))</f>
        <v>0</v>
      </c>
      <c r="AL149" s="289">
        <f>IF(OR($C149&gt;AL$7,$C149+$E149-1&lt;AL$7),0,($D149-SUM($F149:AK149)-SUM($F88:AK88))/($E149+$C149-AL$7))</f>
        <v>0</v>
      </c>
      <c r="AM149" s="289">
        <f>IF(OR($C149&gt;AM$7,$C149+$E149-1&lt;AM$7),0,($D149-SUM($F149:AL149)-SUM($F88:AL88))/($E149+$C149-AM$7))</f>
        <v>0</v>
      </c>
      <c r="AN149" s="289">
        <f>IF(OR($C149&gt;AN$7,$C149+$E149-1&lt;AN$7),0,($D149-SUM($F149:AM149)-SUM($F88:AM88))/($E149+$C149-AN$7))</f>
        <v>0</v>
      </c>
      <c r="AO149" s="289">
        <f>IF(OR($C149&gt;AO$7,$C149+$E149-1&lt;AO$7),0,($D149-SUM($F149:AN149)-SUM($F88:AN88))/($E149+$C149-AO$7))</f>
        <v>0</v>
      </c>
      <c r="AP149" s="289">
        <f>IF(OR($C149&gt;AP$7,$C149+$E149-1&lt;AP$7),0,($D149-SUM($F149:AO149)-SUM($F88:AO88))/($E149+$C149-AP$7))</f>
        <v>0</v>
      </c>
      <c r="AQ149" s="289">
        <f>IF(OR($C149&gt;AQ$7,$C149+$E149-1&lt;AQ$7),0,($D149-SUM($F149:AP149)-SUM($F88:AP88))/($E149+$C149-AQ$7))</f>
        <v>0</v>
      </c>
      <c r="AR149" s="289">
        <f>IF(OR($C149&gt;AR$7,$C149+$E149-1&lt;AR$7),0,($D149-SUM($F149:AQ149)-SUM($F88:AQ88))/($E149+$C149-AR$7))</f>
        <v>0</v>
      </c>
      <c r="AS149" s="289">
        <f>IF(OR($C149&gt;AS$7,$C149+$E149-1&lt;AS$7),0,($D149-SUM($F149:AR149)-SUM($F88:AR88))/($E149+$C149-AS$7))</f>
        <v>0</v>
      </c>
      <c r="AT149" s="289">
        <f>IF(OR($C149&gt;AT$7,$C149+$E149-1&lt;AT$7),0,($D149-SUM($F149:AS149)-SUM($F88:AS88))/($E149+$C149-AT$7))</f>
        <v>0</v>
      </c>
      <c r="AU149" s="289">
        <f>IF(OR($C149&gt;AU$7,$C149+$E149-1&lt;AU$7),0,($D149-SUM($F149:AT149)-SUM($F88:AT88))/($E149+$C149-AU$7))</f>
        <v>0</v>
      </c>
      <c r="AV149" s="289">
        <f>IF(OR($C149&gt;AV$7,$C149+$E149-1&lt;AV$7),0,($D149-SUM($F149:AU149)-SUM($F88:AU88))/($E149+$C149-AV$7))</f>
        <v>0</v>
      </c>
      <c r="AW149" s="289">
        <f>IF(OR($C149&gt;AW$7,$C149+$E149-1&lt;AW$7),0,($D149-SUM($F149:AV149)-SUM($F88:AV88))/($E149+$C149-AW$7))</f>
        <v>0</v>
      </c>
      <c r="AX149" s="289">
        <f>IF(OR($C149&gt;AX$7,$C149+$E149-1&lt;AX$7),0,($D149-SUM($F149:AW149)-SUM($F88:AW88))/($E149+$C149-AX$7))</f>
        <v>0</v>
      </c>
      <c r="AY149" s="289">
        <f>IF(OR($C149&gt;AY$7,$C149+$E149-1&lt;AY$7),0,($D149-SUM($F149:AX149)-SUM($F88:AX88))/($E149+$C149-AY$7))</f>
        <v>0</v>
      </c>
      <c r="AZ149" s="289">
        <f>IF(OR($C149&gt;AZ$7,$C149+$E149-1&lt;AZ$7),0,($D149-SUM($F149:AY149)-SUM($F88:AY88))/($E149+$C149-AZ$7))</f>
        <v>0</v>
      </c>
      <c r="BA149" s="289">
        <f>IF(OR($C149&gt;BA$7,$C149+$E149-1&lt;BA$7),0,($D149-SUM($F149:AZ149)-SUM($F88:AZ88))/($E149+$C149-BA$7))</f>
        <v>0</v>
      </c>
      <c r="BB149" s="289">
        <f>IF(OR($C149&gt;BB$7,$C149+$E149-1&lt;BB$7),0,($D149-SUM($F149:BA149)-SUM($F88:BA88))/($E149+$C149-BB$7))</f>
        <v>0</v>
      </c>
      <c r="BC149" s="289">
        <f>IF(OR($C149&gt;BC$7,$C149+$E149-1&lt;BC$7),0,($D149-SUM($F149:BB149)-SUM($F88:BB88))/($E149+$C149-BC$7))</f>
        <v>0</v>
      </c>
      <c r="BD149" s="289">
        <f>IF(OR($C149&gt;BD$7,$C149+$E149-1&lt;BD$7),0,($D149-SUM($F149:BC149)-SUM($F88:BC88))/($E149+$C149-BD$7))</f>
        <v>0</v>
      </c>
      <c r="BE149" s="289">
        <f>IF(OR($C149&gt;BE$7,$C149+$E149-1&lt;BE$7),0,($D149-SUM($F149:BD149)-SUM($F88:BD88))/($E149+$C149-BE$7))</f>
        <v>0</v>
      </c>
      <c r="BF149" s="289">
        <f ca="1">IF(OR($C149&gt;BF$7,$C149+$E149-1&lt;BF$7),0,($D149-SUM($F149:BE149)-SUM($F88:BE88))/($E149+$C149-BF$7))</f>
        <v>2.7918445828220117E-4</v>
      </c>
      <c r="BG149" s="289">
        <f ca="1">IF(OR($C149&gt;BG$7,$C149+$E149-1&lt;BG$7),0,($D149-SUM($F149:BF149)-SUM($F88:BF88))/($E149+$C149-BG$7))</f>
        <v>2.7918445828220117E-4</v>
      </c>
      <c r="BH149" s="289">
        <f ca="1">IF(OR($C149&gt;BH$7,$C149+$E149-1&lt;BH$7),0,($D149-SUM($F149:BG149)-SUM($F88:BG88))/($E149+$C149-BH$7))</f>
        <v>2.7918445828220117E-4</v>
      </c>
      <c r="BI149" s="289">
        <f>IF(OR($C149&gt;BI$7,$C149+$E149-1&lt;BI$7),0,($D149-SUM($F149:BH149)-SUM($F88:BH88))/($E149+$C149-BI$7))</f>
        <v>0</v>
      </c>
      <c r="BJ149" s="289">
        <f>IF(OR($C149&gt;BJ$7,$C149+$E149-1&lt;BJ$7),0,($D149-SUM($F149:BI149)-SUM($F88:BI88))/($E149+$C149-BJ$7))</f>
        <v>0</v>
      </c>
      <c r="BK149" s="289">
        <f>IF(OR($C149&gt;BK$7,$C149+$E149-1&lt;BK$7),0,($D149-SUM($F149:BJ149)-SUM($F88:BJ88))/($E149+$C149-BK$7))</f>
        <v>0</v>
      </c>
      <c r="BL149" s="289">
        <f>IF(OR($C149&gt;BL$7,$C149+$E149-1&lt;BL$7),0,($D149-SUM($F149:BK149)-SUM($F88:BK88))/($E149+$C149-BL$7))</f>
        <v>0</v>
      </c>
      <c r="BM149" s="289">
        <f>IF(OR($C149&gt;BM$7,$C149+$E149-1&lt;BM$7),0,($D149-SUM($F149:BL149)-SUM($F88:BL88))/($E149+$C149-BM$7))</f>
        <v>0</v>
      </c>
      <c r="BN149" s="289">
        <f>IF(OR($C149&gt;BN$7,$C149+$E149-1&lt;BN$7),0,($D149-SUM($F149:BM149)-SUM($F88:BM88))/($E149+$C149-BN$7))</f>
        <v>0</v>
      </c>
      <c r="BO149" s="289"/>
      <c r="BP149" s="289"/>
      <c r="BQ149" s="289"/>
      <c r="BR149" s="289"/>
      <c r="BS149" s="289"/>
      <c r="BT149" s="289"/>
      <c r="BU149" s="289"/>
      <c r="BV149" s="289"/>
      <c r="BW149" s="289"/>
      <c r="BX149" s="289"/>
      <c r="BY149" s="289"/>
      <c r="BZ149" s="289"/>
      <c r="CA149" s="198"/>
      <c r="CB149" s="198"/>
      <c r="CC149" s="198"/>
      <c r="CD149" s="198"/>
      <c r="CE149" s="198"/>
      <c r="CF149" s="198"/>
      <c r="CG149" s="198"/>
      <c r="CH149" s="198"/>
      <c r="CI149" s="198"/>
      <c r="CJ149" s="198"/>
      <c r="CK149" s="198"/>
      <c r="CL149" s="198"/>
    </row>
    <row r="150" spans="1:90" hidden="1" outlineLevel="1" x14ac:dyDescent="0.15">
      <c r="A150" s="89"/>
      <c r="B150" s="23"/>
      <c r="C150" s="26">
        <v>53</v>
      </c>
      <c r="D150" s="303">
        <f ca="1"/>
        <v>8.284473088397995E-4</v>
      </c>
      <c r="E150" s="26">
        <f>SAP_Leadsheet!$E$49</f>
        <v>3</v>
      </c>
      <c r="G150" s="289">
        <f>IF(OR($C150&gt;G$7,$C150+$E150-1&lt;G$7),0,($D150-SUM($F150:F150)-SUM($F89:F89))/($E150+$C150-G$7))</f>
        <v>0</v>
      </c>
      <c r="H150" s="289">
        <f>IF(OR($C150&gt;H$7,$C150+$E150-1&lt;H$7),0,($D150-SUM($F150:G150)-SUM($F89:G89))/($E150+$C150-H$7))</f>
        <v>0</v>
      </c>
      <c r="I150" s="289">
        <f>IF(OR($C150&gt;I$7,$C150+$E150-1&lt;I$7),0,($D150-SUM($F150:H150)-SUM($F89:H89))/($E150+$C150-I$7))</f>
        <v>0</v>
      </c>
      <c r="J150" s="289">
        <f>IF(OR($C150&gt;J$7,$C150+$E150-1&lt;J$7),0,($D150-SUM($F150:I150)-SUM($F89:I89))/($E150+$C150-J$7))</f>
        <v>0</v>
      </c>
      <c r="K150" s="289">
        <f>IF(OR($C150&gt;K$7,$C150+$E150-1&lt;K$7),0,($D150-SUM($F150:J150)-SUM($F89:J89))/($E150+$C150-K$7))</f>
        <v>0</v>
      </c>
      <c r="L150" s="289">
        <f>IF(OR($C150&gt;L$7,$C150+$E150-1&lt;L$7),0,($D150-SUM($F150:K150)-SUM($F89:K89))/($E150+$C150-L$7))</f>
        <v>0</v>
      </c>
      <c r="M150" s="289">
        <f>IF(OR($C150&gt;M$7,$C150+$E150-1&lt;M$7),0,($D150-SUM($F150:L150)-SUM($F89:L89))/($E150+$C150-M$7))</f>
        <v>0</v>
      </c>
      <c r="N150" s="289">
        <f>IF(OR($C150&gt;N$7,$C150+$E150-1&lt;N$7),0,($D150-SUM($F150:M150)-SUM($F89:M89))/($E150+$C150-N$7))</f>
        <v>0</v>
      </c>
      <c r="O150" s="289">
        <f>IF(OR($C150&gt;O$7,$C150+$E150-1&lt;O$7),0,($D150-SUM($F150:N150)-SUM($F89:N89))/($E150+$C150-O$7))</f>
        <v>0</v>
      </c>
      <c r="P150" s="289">
        <f>IF(OR($C150&gt;P$7,$C150+$E150-1&lt;P$7),0,($D150-SUM($F150:O150)-SUM($F89:O89))/($E150+$C150-P$7))</f>
        <v>0</v>
      </c>
      <c r="Q150" s="289">
        <f>IF(OR($C150&gt;Q$7,$C150+$E150-1&lt;Q$7),0,($D150-SUM($F150:P150)-SUM($F89:P89))/($E150+$C150-Q$7))</f>
        <v>0</v>
      </c>
      <c r="R150" s="289">
        <f>IF(OR($C150&gt;R$7,$C150+$E150-1&lt;R$7),0,($D150-SUM($F150:Q150)-SUM($F89:Q89))/($E150+$C150-R$7))</f>
        <v>0</v>
      </c>
      <c r="S150" s="289">
        <f>IF(OR($C150&gt;S$7,$C150+$E150-1&lt;S$7),0,($D150-SUM($F150:R150)-SUM($F89:R89))/($E150+$C150-S$7))</f>
        <v>0</v>
      </c>
      <c r="T150" s="289">
        <f>IF(OR($C150&gt;T$7,$C150+$E150-1&lt;T$7),0,($D150-SUM($F150:S150)-SUM($F89:S89))/($E150+$C150-T$7))</f>
        <v>0</v>
      </c>
      <c r="U150" s="289">
        <f>IF(OR($C150&gt;U$7,$C150+$E150-1&lt;U$7),0,($D150-SUM($F150:T150)-SUM($F89:T89))/($E150+$C150-U$7))</f>
        <v>0</v>
      </c>
      <c r="V150" s="289">
        <f>IF(OR($C150&gt;V$7,$C150+$E150-1&lt;V$7),0,($D150-SUM($F150:U150)-SUM($F89:U89))/($E150+$C150-V$7))</f>
        <v>0</v>
      </c>
      <c r="W150" s="289">
        <f>IF(OR($C150&gt;W$7,$C150+$E150-1&lt;W$7),0,($D150-SUM($F150:V150)-SUM($F89:V89))/($E150+$C150-W$7))</f>
        <v>0</v>
      </c>
      <c r="X150" s="289">
        <f>IF(OR($C150&gt;X$7,$C150+$E150-1&lt;X$7),0,($D150-SUM($F150:W150)-SUM($F89:W89))/($E150+$C150-X$7))</f>
        <v>0</v>
      </c>
      <c r="Y150" s="289">
        <f>IF(OR($C150&gt;Y$7,$C150+$E150-1&lt;Y$7),0,($D150-SUM($F150:X150)-SUM($F89:X89))/($E150+$C150-Y$7))</f>
        <v>0</v>
      </c>
      <c r="Z150" s="289">
        <f>IF(OR($C150&gt;Z$7,$C150+$E150-1&lt;Z$7),0,($D150-SUM($F150:Y150)-SUM($F89:Y89))/($E150+$C150-Z$7))</f>
        <v>0</v>
      </c>
      <c r="AA150" s="289">
        <f>IF(OR($C150&gt;AA$7,$C150+$E150-1&lt;AA$7),0,($D150-SUM($F150:Z150)-SUM($F89:Z89))/($E150+$C150-AA$7))</f>
        <v>0</v>
      </c>
      <c r="AB150" s="289">
        <f>IF(OR($C150&gt;AB$7,$C150+$E150-1&lt;AB$7),0,($D150-SUM($F150:AA150)-SUM($F89:AA89))/($E150+$C150-AB$7))</f>
        <v>0</v>
      </c>
      <c r="AC150" s="289">
        <f>IF(OR($C150&gt;AC$7,$C150+$E150-1&lt;AC$7),0,($D150-SUM($F150:AB150)-SUM($F89:AB89))/($E150+$C150-AC$7))</f>
        <v>0</v>
      </c>
      <c r="AD150" s="289">
        <f>IF(OR($C150&gt;AD$7,$C150+$E150-1&lt;AD$7),0,($D150-SUM($F150:AC150)-SUM($F89:AC89))/($E150+$C150-AD$7))</f>
        <v>0</v>
      </c>
      <c r="AE150" s="289">
        <f>IF(OR($C150&gt;AE$7,$C150+$E150-1&lt;AE$7),0,($D150-SUM($F150:AD150)-SUM($F89:AD89))/($E150+$C150-AE$7))</f>
        <v>0</v>
      </c>
      <c r="AF150" s="289">
        <f>IF(OR($C150&gt;AF$7,$C150+$E150-1&lt;AF$7),0,($D150-SUM($F150:AE150)-SUM($F89:AE89))/($E150+$C150-AF$7))</f>
        <v>0</v>
      </c>
      <c r="AG150" s="289">
        <f>IF(OR($C150&gt;AG$7,$C150+$E150-1&lt;AG$7),0,($D150-SUM($F150:AF150)-SUM($F89:AF89))/($E150+$C150-AG$7))</f>
        <v>0</v>
      </c>
      <c r="AH150" s="289">
        <f>IF(OR($C150&gt;AH$7,$C150+$E150-1&lt;AH$7),0,($D150-SUM($F150:AG150)-SUM($F89:AG89))/($E150+$C150-AH$7))</f>
        <v>0</v>
      </c>
      <c r="AI150" s="289">
        <f>IF(OR($C150&gt;AI$7,$C150+$E150-1&lt;AI$7),0,($D150-SUM($F150:AH150)-SUM($F89:AH89))/($E150+$C150-AI$7))</f>
        <v>0</v>
      </c>
      <c r="AJ150" s="289">
        <f>IF(OR($C150&gt;AJ$7,$C150+$E150-1&lt;AJ$7),0,($D150-SUM($F150:AI150)-SUM($F89:AI89))/($E150+$C150-AJ$7))</f>
        <v>0</v>
      </c>
      <c r="AK150" s="289">
        <f>IF(OR($C150&gt;AK$7,$C150+$E150-1&lt;AK$7),0,($D150-SUM($F150:AJ150)-SUM($F89:AJ89))/($E150+$C150-AK$7))</f>
        <v>0</v>
      </c>
      <c r="AL150" s="289">
        <f>IF(OR($C150&gt;AL$7,$C150+$E150-1&lt;AL$7),0,($D150-SUM($F150:AK150)-SUM($F89:AK89))/($E150+$C150-AL$7))</f>
        <v>0</v>
      </c>
      <c r="AM150" s="289">
        <f>IF(OR($C150&gt;AM$7,$C150+$E150-1&lt;AM$7),0,($D150-SUM($F150:AL150)-SUM($F89:AL89))/($E150+$C150-AM$7))</f>
        <v>0</v>
      </c>
      <c r="AN150" s="289">
        <f>IF(OR($C150&gt;AN$7,$C150+$E150-1&lt;AN$7),0,($D150-SUM($F150:AM150)-SUM($F89:AM89))/($E150+$C150-AN$7))</f>
        <v>0</v>
      </c>
      <c r="AO150" s="289">
        <f>IF(OR($C150&gt;AO$7,$C150+$E150-1&lt;AO$7),0,($D150-SUM($F150:AN150)-SUM($F89:AN89))/($E150+$C150-AO$7))</f>
        <v>0</v>
      </c>
      <c r="AP150" s="289">
        <f>IF(OR($C150&gt;AP$7,$C150+$E150-1&lt;AP$7),0,($D150-SUM($F150:AO150)-SUM($F89:AO89))/($E150+$C150-AP$7))</f>
        <v>0</v>
      </c>
      <c r="AQ150" s="289">
        <f>IF(OR($C150&gt;AQ$7,$C150+$E150-1&lt;AQ$7),0,($D150-SUM($F150:AP150)-SUM($F89:AP89))/($E150+$C150-AQ$7))</f>
        <v>0</v>
      </c>
      <c r="AR150" s="289">
        <f>IF(OR($C150&gt;AR$7,$C150+$E150-1&lt;AR$7),0,($D150-SUM($F150:AQ150)-SUM($F89:AQ89))/($E150+$C150-AR$7))</f>
        <v>0</v>
      </c>
      <c r="AS150" s="289">
        <f>IF(OR($C150&gt;AS$7,$C150+$E150-1&lt;AS$7),0,($D150-SUM($F150:AR150)-SUM($F89:AR89))/($E150+$C150-AS$7))</f>
        <v>0</v>
      </c>
      <c r="AT150" s="289">
        <f>IF(OR($C150&gt;AT$7,$C150+$E150-1&lt;AT$7),0,($D150-SUM($F150:AS150)-SUM($F89:AS89))/($E150+$C150-AT$7))</f>
        <v>0</v>
      </c>
      <c r="AU150" s="289">
        <f>IF(OR($C150&gt;AU$7,$C150+$E150-1&lt;AU$7),0,($D150-SUM($F150:AT150)-SUM($F89:AT89))/($E150+$C150-AU$7))</f>
        <v>0</v>
      </c>
      <c r="AV150" s="289">
        <f>IF(OR($C150&gt;AV$7,$C150+$E150-1&lt;AV$7),0,($D150-SUM($F150:AU150)-SUM($F89:AU89))/($E150+$C150-AV$7))</f>
        <v>0</v>
      </c>
      <c r="AW150" s="289">
        <f>IF(OR($C150&gt;AW$7,$C150+$E150-1&lt;AW$7),0,($D150-SUM($F150:AV150)-SUM($F89:AV89))/($E150+$C150-AW$7))</f>
        <v>0</v>
      </c>
      <c r="AX150" s="289">
        <f>IF(OR($C150&gt;AX$7,$C150+$E150-1&lt;AX$7),0,($D150-SUM($F150:AW150)-SUM($F89:AW89))/($E150+$C150-AX$7))</f>
        <v>0</v>
      </c>
      <c r="AY150" s="289">
        <f>IF(OR($C150&gt;AY$7,$C150+$E150-1&lt;AY$7),0,($D150-SUM($F150:AX150)-SUM($F89:AX89))/($E150+$C150-AY$7))</f>
        <v>0</v>
      </c>
      <c r="AZ150" s="289">
        <f>IF(OR($C150&gt;AZ$7,$C150+$E150-1&lt;AZ$7),0,($D150-SUM($F150:AY150)-SUM($F89:AY89))/($E150+$C150-AZ$7))</f>
        <v>0</v>
      </c>
      <c r="BA150" s="289">
        <f>IF(OR($C150&gt;BA$7,$C150+$E150-1&lt;BA$7),0,($D150-SUM($F150:AZ150)-SUM($F89:AZ89))/($E150+$C150-BA$7))</f>
        <v>0</v>
      </c>
      <c r="BB150" s="289">
        <f>IF(OR($C150&gt;BB$7,$C150+$E150-1&lt;BB$7),0,($D150-SUM($F150:BA150)-SUM($F89:BA89))/($E150+$C150-BB$7))</f>
        <v>0</v>
      </c>
      <c r="BC150" s="289">
        <f>IF(OR($C150&gt;BC$7,$C150+$E150-1&lt;BC$7),0,($D150-SUM($F150:BB150)-SUM($F89:BB89))/($E150+$C150-BC$7))</f>
        <v>0</v>
      </c>
      <c r="BD150" s="289">
        <f>IF(OR($C150&gt;BD$7,$C150+$E150-1&lt;BD$7),0,($D150-SUM($F150:BC150)-SUM($F89:BC89))/($E150+$C150-BD$7))</f>
        <v>0</v>
      </c>
      <c r="BE150" s="289">
        <f>IF(OR($C150&gt;BE$7,$C150+$E150-1&lt;BE$7),0,($D150-SUM($F150:BD150)-SUM($F89:BD89))/($E150+$C150-BE$7))</f>
        <v>0</v>
      </c>
      <c r="BF150" s="289">
        <f>IF(OR($C150&gt;BF$7,$C150+$E150-1&lt;BF$7),0,($D150-SUM($F150:BE150)-SUM($F89:BE89))/($E150+$C150-BF$7))</f>
        <v>0</v>
      </c>
      <c r="BG150" s="289">
        <f ca="1">IF(OR($C150&gt;BG$7,$C150+$E150-1&lt;BG$7),0,($D150-SUM($F150:BF150)-SUM($F89:BF89))/($E150+$C150-BG$7))</f>
        <v>2.7614910294659981E-4</v>
      </c>
      <c r="BH150" s="289">
        <f ca="1">IF(OR($C150&gt;BH$7,$C150+$E150-1&lt;BH$7),0,($D150-SUM($F150:BG150)-SUM($F89:BG89))/($E150+$C150-BH$7))</f>
        <v>2.7614910294659987E-4</v>
      </c>
      <c r="BI150" s="289">
        <f ca="1">IF(OR($C150&gt;BI$7,$C150+$E150-1&lt;BI$7),0,($D150-SUM($F150:BH150)-SUM($F89:BH89))/($E150+$C150-BI$7))</f>
        <v>2.7614910294659976E-4</v>
      </c>
      <c r="BJ150" s="289">
        <f>IF(OR($C150&gt;BJ$7,$C150+$E150-1&lt;BJ$7),0,($D150-SUM($F150:BI150)-SUM($F89:BI89))/($E150+$C150-BJ$7))</f>
        <v>0</v>
      </c>
      <c r="BK150" s="289">
        <f>IF(OR($C150&gt;BK$7,$C150+$E150-1&lt;BK$7),0,($D150-SUM($F150:BJ150)-SUM($F89:BJ89))/($E150+$C150-BK$7))</f>
        <v>0</v>
      </c>
      <c r="BL150" s="289">
        <f>IF(OR($C150&gt;BL$7,$C150+$E150-1&lt;BL$7),0,($D150-SUM($F150:BK150)-SUM($F89:BK89))/($E150+$C150-BL$7))</f>
        <v>0</v>
      </c>
      <c r="BM150" s="289">
        <f>IF(OR($C150&gt;BM$7,$C150+$E150-1&lt;BM$7),0,($D150-SUM($F150:BL150)-SUM($F89:BL89))/($E150+$C150-BM$7))</f>
        <v>0</v>
      </c>
      <c r="BN150" s="289">
        <f>IF(OR($C150&gt;BN$7,$C150+$E150-1&lt;BN$7),0,($D150-SUM($F150:BM150)-SUM($F89:BM89))/($E150+$C150-BN$7))</f>
        <v>0</v>
      </c>
      <c r="BO150" s="289"/>
      <c r="BP150" s="289"/>
      <c r="BQ150" s="289"/>
      <c r="BR150" s="289"/>
      <c r="BS150" s="289"/>
      <c r="BT150" s="289"/>
      <c r="BU150" s="289"/>
      <c r="BV150" s="289"/>
      <c r="BW150" s="289"/>
      <c r="BX150" s="289"/>
      <c r="BY150" s="289"/>
      <c r="BZ150" s="289"/>
      <c r="CA150" s="198"/>
      <c r="CB150" s="198"/>
      <c r="CC150" s="198"/>
      <c r="CD150" s="198"/>
      <c r="CE150" s="198"/>
      <c r="CF150" s="198"/>
      <c r="CG150" s="198"/>
      <c r="CH150" s="198"/>
      <c r="CI150" s="198"/>
      <c r="CJ150" s="198"/>
      <c r="CK150" s="198"/>
      <c r="CL150" s="198"/>
    </row>
    <row r="151" spans="1:90" hidden="1" outlineLevel="1" x14ac:dyDescent="0.15">
      <c r="A151" s="89"/>
      <c r="B151" s="23"/>
      <c r="C151" s="26">
        <v>54</v>
      </c>
      <c r="D151" s="303">
        <f ca="1"/>
        <v>8.1934124283299537E-4</v>
      </c>
      <c r="E151" s="26">
        <f>SAP_Leadsheet!$E$49</f>
        <v>3</v>
      </c>
      <c r="G151" s="289">
        <f>IF(OR($C151&gt;G$7,$C151+$E151-1&lt;G$7),0,($D151-SUM($F151:F151)-SUM($F90:F90))/($E151+$C151-G$7))</f>
        <v>0</v>
      </c>
      <c r="H151" s="289">
        <f>IF(OR($C151&gt;H$7,$C151+$E151-1&lt;H$7),0,($D151-SUM($F151:G151)-SUM($F90:G90))/($E151+$C151-H$7))</f>
        <v>0</v>
      </c>
      <c r="I151" s="289">
        <f>IF(OR($C151&gt;I$7,$C151+$E151-1&lt;I$7),0,($D151-SUM($F151:H151)-SUM($F90:H90))/($E151+$C151-I$7))</f>
        <v>0</v>
      </c>
      <c r="J151" s="289">
        <f>IF(OR($C151&gt;J$7,$C151+$E151-1&lt;J$7),0,($D151-SUM($F151:I151)-SUM($F90:I90))/($E151+$C151-J$7))</f>
        <v>0</v>
      </c>
      <c r="K151" s="289">
        <f>IF(OR($C151&gt;K$7,$C151+$E151-1&lt;K$7),0,($D151-SUM($F151:J151)-SUM($F90:J90))/($E151+$C151-K$7))</f>
        <v>0</v>
      </c>
      <c r="L151" s="289">
        <f>IF(OR($C151&gt;L$7,$C151+$E151-1&lt;L$7),0,($D151-SUM($F151:K151)-SUM($F90:K90))/($E151+$C151-L$7))</f>
        <v>0</v>
      </c>
      <c r="M151" s="289">
        <f>IF(OR($C151&gt;M$7,$C151+$E151-1&lt;M$7),0,($D151-SUM($F151:L151)-SUM($F90:L90))/($E151+$C151-M$7))</f>
        <v>0</v>
      </c>
      <c r="N151" s="289">
        <f>IF(OR($C151&gt;N$7,$C151+$E151-1&lt;N$7),0,($D151-SUM($F151:M151)-SUM($F90:M90))/($E151+$C151-N$7))</f>
        <v>0</v>
      </c>
      <c r="O151" s="289">
        <f>IF(OR($C151&gt;O$7,$C151+$E151-1&lt;O$7),0,($D151-SUM($F151:N151)-SUM($F90:N90))/($E151+$C151-O$7))</f>
        <v>0</v>
      </c>
      <c r="P151" s="289">
        <f>IF(OR($C151&gt;P$7,$C151+$E151-1&lt;P$7),0,($D151-SUM($F151:O151)-SUM($F90:O90))/($E151+$C151-P$7))</f>
        <v>0</v>
      </c>
      <c r="Q151" s="289">
        <f>IF(OR($C151&gt;Q$7,$C151+$E151-1&lt;Q$7),0,($D151-SUM($F151:P151)-SUM($F90:P90))/($E151+$C151-Q$7))</f>
        <v>0</v>
      </c>
      <c r="R151" s="289">
        <f>IF(OR($C151&gt;R$7,$C151+$E151-1&lt;R$7),0,($D151-SUM($F151:Q151)-SUM($F90:Q90))/($E151+$C151-R$7))</f>
        <v>0</v>
      </c>
      <c r="S151" s="289">
        <f>IF(OR($C151&gt;S$7,$C151+$E151-1&lt;S$7),0,($D151-SUM($F151:R151)-SUM($F90:R90))/($E151+$C151-S$7))</f>
        <v>0</v>
      </c>
      <c r="T151" s="289">
        <f>IF(OR($C151&gt;T$7,$C151+$E151-1&lt;T$7),0,($D151-SUM($F151:S151)-SUM($F90:S90))/($E151+$C151-T$7))</f>
        <v>0</v>
      </c>
      <c r="U151" s="289">
        <f>IF(OR($C151&gt;U$7,$C151+$E151-1&lt;U$7),0,($D151-SUM($F151:T151)-SUM($F90:T90))/($E151+$C151-U$7))</f>
        <v>0</v>
      </c>
      <c r="V151" s="289">
        <f>IF(OR($C151&gt;V$7,$C151+$E151-1&lt;V$7),0,($D151-SUM($F151:U151)-SUM($F90:U90))/($E151+$C151-V$7))</f>
        <v>0</v>
      </c>
      <c r="W151" s="289">
        <f>IF(OR($C151&gt;W$7,$C151+$E151-1&lt;W$7),0,($D151-SUM($F151:V151)-SUM($F90:V90))/($E151+$C151-W$7))</f>
        <v>0</v>
      </c>
      <c r="X151" s="289">
        <f>IF(OR($C151&gt;X$7,$C151+$E151-1&lt;X$7),0,($D151-SUM($F151:W151)-SUM($F90:W90))/($E151+$C151-X$7))</f>
        <v>0</v>
      </c>
      <c r="Y151" s="289">
        <f>IF(OR($C151&gt;Y$7,$C151+$E151-1&lt;Y$7),0,($D151-SUM($F151:X151)-SUM($F90:X90))/($E151+$C151-Y$7))</f>
        <v>0</v>
      </c>
      <c r="Z151" s="289">
        <f>IF(OR($C151&gt;Z$7,$C151+$E151-1&lt;Z$7),0,($D151-SUM($F151:Y151)-SUM($F90:Y90))/($E151+$C151-Z$7))</f>
        <v>0</v>
      </c>
      <c r="AA151" s="289">
        <f>IF(OR($C151&gt;AA$7,$C151+$E151-1&lt;AA$7),0,($D151-SUM($F151:Z151)-SUM($F90:Z90))/($E151+$C151-AA$7))</f>
        <v>0</v>
      </c>
      <c r="AB151" s="289">
        <f>IF(OR($C151&gt;AB$7,$C151+$E151-1&lt;AB$7),0,($D151-SUM($F151:AA151)-SUM($F90:AA90))/($E151+$C151-AB$7))</f>
        <v>0</v>
      </c>
      <c r="AC151" s="289">
        <f>IF(OR($C151&gt;AC$7,$C151+$E151-1&lt;AC$7),0,($D151-SUM($F151:AB151)-SUM($F90:AB90))/($E151+$C151-AC$7))</f>
        <v>0</v>
      </c>
      <c r="AD151" s="289">
        <f>IF(OR($C151&gt;AD$7,$C151+$E151-1&lt;AD$7),0,($D151-SUM($F151:AC151)-SUM($F90:AC90))/($E151+$C151-AD$7))</f>
        <v>0</v>
      </c>
      <c r="AE151" s="289">
        <f>IF(OR($C151&gt;AE$7,$C151+$E151-1&lt;AE$7),0,($D151-SUM($F151:AD151)-SUM($F90:AD90))/($E151+$C151-AE$7))</f>
        <v>0</v>
      </c>
      <c r="AF151" s="289">
        <f>IF(OR($C151&gt;AF$7,$C151+$E151-1&lt;AF$7),0,($D151-SUM($F151:AE151)-SUM($F90:AE90))/($E151+$C151-AF$7))</f>
        <v>0</v>
      </c>
      <c r="AG151" s="289">
        <f>IF(OR($C151&gt;AG$7,$C151+$E151-1&lt;AG$7),0,($D151-SUM($F151:AF151)-SUM($F90:AF90))/($E151+$C151-AG$7))</f>
        <v>0</v>
      </c>
      <c r="AH151" s="289">
        <f>IF(OR($C151&gt;AH$7,$C151+$E151-1&lt;AH$7),0,($D151-SUM($F151:AG151)-SUM($F90:AG90))/($E151+$C151-AH$7))</f>
        <v>0</v>
      </c>
      <c r="AI151" s="289">
        <f>IF(OR($C151&gt;AI$7,$C151+$E151-1&lt;AI$7),0,($D151-SUM($F151:AH151)-SUM($F90:AH90))/($E151+$C151-AI$7))</f>
        <v>0</v>
      </c>
      <c r="AJ151" s="289">
        <f>IF(OR($C151&gt;AJ$7,$C151+$E151-1&lt;AJ$7),0,($D151-SUM($F151:AI151)-SUM($F90:AI90))/($E151+$C151-AJ$7))</f>
        <v>0</v>
      </c>
      <c r="AK151" s="289">
        <f>IF(OR($C151&gt;AK$7,$C151+$E151-1&lt;AK$7),0,($D151-SUM($F151:AJ151)-SUM($F90:AJ90))/($E151+$C151-AK$7))</f>
        <v>0</v>
      </c>
      <c r="AL151" s="289">
        <f>IF(OR($C151&gt;AL$7,$C151+$E151-1&lt;AL$7),0,($D151-SUM($F151:AK151)-SUM($F90:AK90))/($E151+$C151-AL$7))</f>
        <v>0</v>
      </c>
      <c r="AM151" s="289">
        <f>IF(OR($C151&gt;AM$7,$C151+$E151-1&lt;AM$7),0,($D151-SUM($F151:AL151)-SUM($F90:AL90))/($E151+$C151-AM$7))</f>
        <v>0</v>
      </c>
      <c r="AN151" s="289">
        <f>IF(OR($C151&gt;AN$7,$C151+$E151-1&lt;AN$7),0,($D151-SUM($F151:AM151)-SUM($F90:AM90))/($E151+$C151-AN$7))</f>
        <v>0</v>
      </c>
      <c r="AO151" s="289">
        <f>IF(OR($C151&gt;AO$7,$C151+$E151-1&lt;AO$7),0,($D151-SUM($F151:AN151)-SUM($F90:AN90))/($E151+$C151-AO$7))</f>
        <v>0</v>
      </c>
      <c r="AP151" s="289">
        <f>IF(OR($C151&gt;AP$7,$C151+$E151-1&lt;AP$7),0,($D151-SUM($F151:AO151)-SUM($F90:AO90))/($E151+$C151-AP$7))</f>
        <v>0</v>
      </c>
      <c r="AQ151" s="289">
        <f>IF(OR($C151&gt;AQ$7,$C151+$E151-1&lt;AQ$7),0,($D151-SUM($F151:AP151)-SUM($F90:AP90))/($E151+$C151-AQ$7))</f>
        <v>0</v>
      </c>
      <c r="AR151" s="289">
        <f>IF(OR($C151&gt;AR$7,$C151+$E151-1&lt;AR$7),0,($D151-SUM($F151:AQ151)-SUM($F90:AQ90))/($E151+$C151-AR$7))</f>
        <v>0</v>
      </c>
      <c r="AS151" s="289">
        <f>IF(OR($C151&gt;AS$7,$C151+$E151-1&lt;AS$7),0,($D151-SUM($F151:AR151)-SUM($F90:AR90))/($E151+$C151-AS$7))</f>
        <v>0</v>
      </c>
      <c r="AT151" s="289">
        <f>IF(OR($C151&gt;AT$7,$C151+$E151-1&lt;AT$7),0,($D151-SUM($F151:AS151)-SUM($F90:AS90))/($E151+$C151-AT$7))</f>
        <v>0</v>
      </c>
      <c r="AU151" s="289">
        <f>IF(OR($C151&gt;AU$7,$C151+$E151-1&lt;AU$7),0,($D151-SUM($F151:AT151)-SUM($F90:AT90))/($E151+$C151-AU$7))</f>
        <v>0</v>
      </c>
      <c r="AV151" s="289">
        <f>IF(OR($C151&gt;AV$7,$C151+$E151-1&lt;AV$7),0,($D151-SUM($F151:AU151)-SUM($F90:AU90))/($E151+$C151-AV$7))</f>
        <v>0</v>
      </c>
      <c r="AW151" s="289">
        <f>IF(OR($C151&gt;AW$7,$C151+$E151-1&lt;AW$7),0,($D151-SUM($F151:AV151)-SUM($F90:AV90))/($E151+$C151-AW$7))</f>
        <v>0</v>
      </c>
      <c r="AX151" s="289">
        <f>IF(OR($C151&gt;AX$7,$C151+$E151-1&lt;AX$7),0,($D151-SUM($F151:AW151)-SUM($F90:AW90))/($E151+$C151-AX$7))</f>
        <v>0</v>
      </c>
      <c r="AY151" s="289">
        <f>IF(OR($C151&gt;AY$7,$C151+$E151-1&lt;AY$7),0,($D151-SUM($F151:AX151)-SUM($F90:AX90))/($E151+$C151-AY$7))</f>
        <v>0</v>
      </c>
      <c r="AZ151" s="289">
        <f>IF(OR($C151&gt;AZ$7,$C151+$E151-1&lt;AZ$7),0,($D151-SUM($F151:AY151)-SUM($F90:AY90))/($E151+$C151-AZ$7))</f>
        <v>0</v>
      </c>
      <c r="BA151" s="289">
        <f>IF(OR($C151&gt;BA$7,$C151+$E151-1&lt;BA$7),0,($D151-SUM($F151:AZ151)-SUM($F90:AZ90))/($E151+$C151-BA$7))</f>
        <v>0</v>
      </c>
      <c r="BB151" s="289">
        <f>IF(OR($C151&gt;BB$7,$C151+$E151-1&lt;BB$7),0,($D151-SUM($F151:BA151)-SUM($F90:BA90))/($E151+$C151-BB$7))</f>
        <v>0</v>
      </c>
      <c r="BC151" s="289">
        <f>IF(OR($C151&gt;BC$7,$C151+$E151-1&lt;BC$7),0,($D151-SUM($F151:BB151)-SUM($F90:BB90))/($E151+$C151-BC$7))</f>
        <v>0</v>
      </c>
      <c r="BD151" s="289">
        <f>IF(OR($C151&gt;BD$7,$C151+$E151-1&lt;BD$7),0,($D151-SUM($F151:BC151)-SUM($F90:BC90))/($E151+$C151-BD$7))</f>
        <v>0</v>
      </c>
      <c r="BE151" s="289">
        <f>IF(OR($C151&gt;BE$7,$C151+$E151-1&lt;BE$7),0,($D151-SUM($F151:BD151)-SUM($F90:BD90))/($E151+$C151-BE$7))</f>
        <v>0</v>
      </c>
      <c r="BF151" s="289">
        <f>IF(OR($C151&gt;BF$7,$C151+$E151-1&lt;BF$7),0,($D151-SUM($F151:BE151)-SUM($F90:BE90))/($E151+$C151-BF$7))</f>
        <v>0</v>
      </c>
      <c r="BG151" s="289">
        <f>IF(OR($C151&gt;BG$7,$C151+$E151-1&lt;BG$7),0,($D151-SUM($F151:BF151)-SUM($F90:BF90))/($E151+$C151-BG$7))</f>
        <v>0</v>
      </c>
      <c r="BH151" s="289">
        <f ca="1">IF(OR($C151&gt;BH$7,$C151+$E151-1&lt;BH$7),0,($D151-SUM($F151:BG151)-SUM($F90:BG90))/($E151+$C151-BH$7))</f>
        <v>2.7311374761099846E-4</v>
      </c>
      <c r="BI151" s="289">
        <f ca="1">IF(OR($C151&gt;BI$7,$C151+$E151-1&lt;BI$7),0,($D151-SUM($F151:BH151)-SUM($F90:BH90))/($E151+$C151-BI$7))</f>
        <v>2.7311374761099846E-4</v>
      </c>
      <c r="BJ151" s="289">
        <f ca="1">IF(OR($C151&gt;BJ$7,$C151+$E151-1&lt;BJ$7),0,($D151-SUM($F151:BI151)-SUM($F90:BI90))/($E151+$C151-BJ$7))</f>
        <v>2.7311374761099846E-4</v>
      </c>
      <c r="BK151" s="289">
        <f>IF(OR($C151&gt;BK$7,$C151+$E151-1&lt;BK$7),0,($D151-SUM($F151:BJ151)-SUM($F90:BJ90))/($E151+$C151-BK$7))</f>
        <v>0</v>
      </c>
      <c r="BL151" s="289">
        <f>IF(OR($C151&gt;BL$7,$C151+$E151-1&lt;BL$7),0,($D151-SUM($F151:BK151)-SUM($F90:BK90))/($E151+$C151-BL$7))</f>
        <v>0</v>
      </c>
      <c r="BM151" s="289">
        <f>IF(OR($C151&gt;BM$7,$C151+$E151-1&lt;BM$7),0,($D151-SUM($F151:BL151)-SUM($F90:BL90))/($E151+$C151-BM$7))</f>
        <v>0</v>
      </c>
      <c r="BN151" s="289">
        <f>IF(OR($C151&gt;BN$7,$C151+$E151-1&lt;BN$7),0,($D151-SUM($F151:BM151)-SUM($F90:BM90))/($E151+$C151-BN$7))</f>
        <v>0</v>
      </c>
      <c r="BO151" s="289"/>
      <c r="BP151" s="289"/>
      <c r="BQ151" s="289"/>
      <c r="BR151" s="289"/>
      <c r="BS151" s="289"/>
      <c r="BT151" s="289"/>
      <c r="BU151" s="289"/>
      <c r="BV151" s="289"/>
      <c r="BW151" s="289"/>
      <c r="BX151" s="289"/>
      <c r="BY151" s="289"/>
      <c r="BZ151" s="289"/>
      <c r="CA151" s="198"/>
      <c r="CB151" s="198"/>
      <c r="CC151" s="198"/>
      <c r="CD151" s="198"/>
      <c r="CE151" s="198"/>
      <c r="CF151" s="198"/>
      <c r="CG151" s="198"/>
      <c r="CH151" s="198"/>
      <c r="CI151" s="198"/>
      <c r="CJ151" s="198"/>
      <c r="CK151" s="198"/>
      <c r="CL151" s="198"/>
    </row>
    <row r="152" spans="1:90" hidden="1" outlineLevel="1" x14ac:dyDescent="0.15">
      <c r="A152" s="89"/>
      <c r="B152" s="23"/>
      <c r="C152" s="26">
        <v>55</v>
      </c>
      <c r="D152" s="303">
        <f ca="1"/>
        <v>8.1023517682619135E-4</v>
      </c>
      <c r="E152" s="26">
        <f>SAP_Leadsheet!$E$49</f>
        <v>3</v>
      </c>
      <c r="G152" s="289">
        <f>IF(OR($C152&gt;G$7,$C152+$E152-1&lt;G$7),0,($D152-SUM($F152:F152)-SUM($F91:F91))/($E152+$C152-G$7))</f>
        <v>0</v>
      </c>
      <c r="H152" s="289">
        <f>IF(OR($C152&gt;H$7,$C152+$E152-1&lt;H$7),0,($D152-SUM($F152:G152)-SUM($F91:G91))/($E152+$C152-H$7))</f>
        <v>0</v>
      </c>
      <c r="I152" s="289">
        <f>IF(OR($C152&gt;I$7,$C152+$E152-1&lt;I$7),0,($D152-SUM($F152:H152)-SUM($F91:H91))/($E152+$C152-I$7))</f>
        <v>0</v>
      </c>
      <c r="J152" s="289">
        <f>IF(OR($C152&gt;J$7,$C152+$E152-1&lt;J$7),0,($D152-SUM($F152:I152)-SUM($F91:I91))/($E152+$C152-J$7))</f>
        <v>0</v>
      </c>
      <c r="K152" s="289">
        <f>IF(OR($C152&gt;K$7,$C152+$E152-1&lt;K$7),0,($D152-SUM($F152:J152)-SUM($F91:J91))/($E152+$C152-K$7))</f>
        <v>0</v>
      </c>
      <c r="L152" s="289">
        <f>IF(OR($C152&gt;L$7,$C152+$E152-1&lt;L$7),0,($D152-SUM($F152:K152)-SUM($F91:K91))/($E152+$C152-L$7))</f>
        <v>0</v>
      </c>
      <c r="M152" s="289">
        <f>IF(OR($C152&gt;M$7,$C152+$E152-1&lt;M$7),0,($D152-SUM($F152:L152)-SUM($F91:L91))/($E152+$C152-M$7))</f>
        <v>0</v>
      </c>
      <c r="N152" s="289">
        <f>IF(OR($C152&gt;N$7,$C152+$E152-1&lt;N$7),0,($D152-SUM($F152:M152)-SUM($F91:M91))/($E152+$C152-N$7))</f>
        <v>0</v>
      </c>
      <c r="O152" s="289">
        <f>IF(OR($C152&gt;O$7,$C152+$E152-1&lt;O$7),0,($D152-SUM($F152:N152)-SUM($F91:N91))/($E152+$C152-O$7))</f>
        <v>0</v>
      </c>
      <c r="P152" s="289">
        <f>IF(OR($C152&gt;P$7,$C152+$E152-1&lt;P$7),0,($D152-SUM($F152:O152)-SUM($F91:O91))/($E152+$C152-P$7))</f>
        <v>0</v>
      </c>
      <c r="Q152" s="289">
        <f>IF(OR($C152&gt;Q$7,$C152+$E152-1&lt;Q$7),0,($D152-SUM($F152:P152)-SUM($F91:P91))/($E152+$C152-Q$7))</f>
        <v>0</v>
      </c>
      <c r="R152" s="289">
        <f>IF(OR($C152&gt;R$7,$C152+$E152-1&lt;R$7),0,($D152-SUM($F152:Q152)-SUM($F91:Q91))/($E152+$C152-R$7))</f>
        <v>0</v>
      </c>
      <c r="S152" s="289">
        <f>IF(OR($C152&gt;S$7,$C152+$E152-1&lt;S$7),0,($D152-SUM($F152:R152)-SUM($F91:R91))/($E152+$C152-S$7))</f>
        <v>0</v>
      </c>
      <c r="T152" s="289">
        <f>IF(OR($C152&gt;T$7,$C152+$E152-1&lt;T$7),0,($D152-SUM($F152:S152)-SUM($F91:S91))/($E152+$C152-T$7))</f>
        <v>0</v>
      </c>
      <c r="U152" s="289">
        <f>IF(OR($C152&gt;U$7,$C152+$E152-1&lt;U$7),0,($D152-SUM($F152:T152)-SUM($F91:T91))/($E152+$C152-U$7))</f>
        <v>0</v>
      </c>
      <c r="V152" s="289">
        <f>IF(OR($C152&gt;V$7,$C152+$E152-1&lt;V$7),0,($D152-SUM($F152:U152)-SUM($F91:U91))/($E152+$C152-V$7))</f>
        <v>0</v>
      </c>
      <c r="W152" s="289">
        <f>IF(OR($C152&gt;W$7,$C152+$E152-1&lt;W$7),0,($D152-SUM($F152:V152)-SUM($F91:V91))/($E152+$C152-W$7))</f>
        <v>0</v>
      </c>
      <c r="X152" s="289">
        <f>IF(OR($C152&gt;X$7,$C152+$E152-1&lt;X$7),0,($D152-SUM($F152:W152)-SUM($F91:W91))/($E152+$C152-X$7))</f>
        <v>0</v>
      </c>
      <c r="Y152" s="289">
        <f>IF(OR($C152&gt;Y$7,$C152+$E152-1&lt;Y$7),0,($D152-SUM($F152:X152)-SUM($F91:X91))/($E152+$C152-Y$7))</f>
        <v>0</v>
      </c>
      <c r="Z152" s="289">
        <f>IF(OR($C152&gt;Z$7,$C152+$E152-1&lt;Z$7),0,($D152-SUM($F152:Y152)-SUM($F91:Y91))/($E152+$C152-Z$7))</f>
        <v>0</v>
      </c>
      <c r="AA152" s="289">
        <f>IF(OR($C152&gt;AA$7,$C152+$E152-1&lt;AA$7),0,($D152-SUM($F152:Z152)-SUM($F91:Z91))/($E152+$C152-AA$7))</f>
        <v>0</v>
      </c>
      <c r="AB152" s="289">
        <f>IF(OR($C152&gt;AB$7,$C152+$E152-1&lt;AB$7),0,($D152-SUM($F152:AA152)-SUM($F91:AA91))/($E152+$C152-AB$7))</f>
        <v>0</v>
      </c>
      <c r="AC152" s="289">
        <f>IF(OR($C152&gt;AC$7,$C152+$E152-1&lt;AC$7),0,($D152-SUM($F152:AB152)-SUM($F91:AB91))/($E152+$C152-AC$7))</f>
        <v>0</v>
      </c>
      <c r="AD152" s="289">
        <f>IF(OR($C152&gt;AD$7,$C152+$E152-1&lt;AD$7),0,($D152-SUM($F152:AC152)-SUM($F91:AC91))/($E152+$C152-AD$7))</f>
        <v>0</v>
      </c>
      <c r="AE152" s="289">
        <f>IF(OR($C152&gt;AE$7,$C152+$E152-1&lt;AE$7),0,($D152-SUM($F152:AD152)-SUM($F91:AD91))/($E152+$C152-AE$7))</f>
        <v>0</v>
      </c>
      <c r="AF152" s="289">
        <f>IF(OR($C152&gt;AF$7,$C152+$E152-1&lt;AF$7),0,($D152-SUM($F152:AE152)-SUM($F91:AE91))/($E152+$C152-AF$7))</f>
        <v>0</v>
      </c>
      <c r="AG152" s="289">
        <f>IF(OR($C152&gt;AG$7,$C152+$E152-1&lt;AG$7),0,($D152-SUM($F152:AF152)-SUM($F91:AF91))/($E152+$C152-AG$7))</f>
        <v>0</v>
      </c>
      <c r="AH152" s="289">
        <f>IF(OR($C152&gt;AH$7,$C152+$E152-1&lt;AH$7),0,($D152-SUM($F152:AG152)-SUM($F91:AG91))/($E152+$C152-AH$7))</f>
        <v>0</v>
      </c>
      <c r="AI152" s="289">
        <f>IF(OR($C152&gt;AI$7,$C152+$E152-1&lt;AI$7),0,($D152-SUM($F152:AH152)-SUM($F91:AH91))/($E152+$C152-AI$7))</f>
        <v>0</v>
      </c>
      <c r="AJ152" s="289">
        <f>IF(OR($C152&gt;AJ$7,$C152+$E152-1&lt;AJ$7),0,($D152-SUM($F152:AI152)-SUM($F91:AI91))/($E152+$C152-AJ$7))</f>
        <v>0</v>
      </c>
      <c r="AK152" s="289">
        <f>IF(OR($C152&gt;AK$7,$C152+$E152-1&lt;AK$7),0,($D152-SUM($F152:AJ152)-SUM($F91:AJ91))/($E152+$C152-AK$7))</f>
        <v>0</v>
      </c>
      <c r="AL152" s="289">
        <f>IF(OR($C152&gt;AL$7,$C152+$E152-1&lt;AL$7),0,($D152-SUM($F152:AK152)-SUM($F91:AK91))/($E152+$C152-AL$7))</f>
        <v>0</v>
      </c>
      <c r="AM152" s="289">
        <f>IF(OR($C152&gt;AM$7,$C152+$E152-1&lt;AM$7),0,($D152-SUM($F152:AL152)-SUM($F91:AL91))/($E152+$C152-AM$7))</f>
        <v>0</v>
      </c>
      <c r="AN152" s="289">
        <f>IF(OR($C152&gt;AN$7,$C152+$E152-1&lt;AN$7),0,($D152-SUM($F152:AM152)-SUM($F91:AM91))/($E152+$C152-AN$7))</f>
        <v>0</v>
      </c>
      <c r="AO152" s="289">
        <f>IF(OR($C152&gt;AO$7,$C152+$E152-1&lt;AO$7),0,($D152-SUM($F152:AN152)-SUM($F91:AN91))/($E152+$C152-AO$7))</f>
        <v>0</v>
      </c>
      <c r="AP152" s="289">
        <f>IF(OR($C152&gt;AP$7,$C152+$E152-1&lt;AP$7),0,($D152-SUM($F152:AO152)-SUM($F91:AO91))/($E152+$C152-AP$7))</f>
        <v>0</v>
      </c>
      <c r="AQ152" s="289">
        <f>IF(OR($C152&gt;AQ$7,$C152+$E152-1&lt;AQ$7),0,($D152-SUM($F152:AP152)-SUM($F91:AP91))/($E152+$C152-AQ$7))</f>
        <v>0</v>
      </c>
      <c r="AR152" s="289">
        <f>IF(OR($C152&gt;AR$7,$C152+$E152-1&lt;AR$7),0,($D152-SUM($F152:AQ152)-SUM($F91:AQ91))/($E152+$C152-AR$7))</f>
        <v>0</v>
      </c>
      <c r="AS152" s="289">
        <f>IF(OR($C152&gt;AS$7,$C152+$E152-1&lt;AS$7),0,($D152-SUM($F152:AR152)-SUM($F91:AR91))/($E152+$C152-AS$7))</f>
        <v>0</v>
      </c>
      <c r="AT152" s="289">
        <f>IF(OR($C152&gt;AT$7,$C152+$E152-1&lt;AT$7),0,($D152-SUM($F152:AS152)-SUM($F91:AS91))/($E152+$C152-AT$7))</f>
        <v>0</v>
      </c>
      <c r="AU152" s="289">
        <f>IF(OR($C152&gt;AU$7,$C152+$E152-1&lt;AU$7),0,($D152-SUM($F152:AT152)-SUM($F91:AT91))/($E152+$C152-AU$7))</f>
        <v>0</v>
      </c>
      <c r="AV152" s="289">
        <f>IF(OR($C152&gt;AV$7,$C152+$E152-1&lt;AV$7),0,($D152-SUM($F152:AU152)-SUM($F91:AU91))/($E152+$C152-AV$7))</f>
        <v>0</v>
      </c>
      <c r="AW152" s="289">
        <f>IF(OR($C152&gt;AW$7,$C152+$E152-1&lt;AW$7),0,($D152-SUM($F152:AV152)-SUM($F91:AV91))/($E152+$C152-AW$7))</f>
        <v>0</v>
      </c>
      <c r="AX152" s="289">
        <f>IF(OR($C152&gt;AX$7,$C152+$E152-1&lt;AX$7),0,($D152-SUM($F152:AW152)-SUM($F91:AW91))/($E152+$C152-AX$7))</f>
        <v>0</v>
      </c>
      <c r="AY152" s="289">
        <f>IF(OR($C152&gt;AY$7,$C152+$E152-1&lt;AY$7),0,($D152-SUM($F152:AX152)-SUM($F91:AX91))/($E152+$C152-AY$7))</f>
        <v>0</v>
      </c>
      <c r="AZ152" s="289">
        <f>IF(OR($C152&gt;AZ$7,$C152+$E152-1&lt;AZ$7),0,($D152-SUM($F152:AY152)-SUM($F91:AY91))/($E152+$C152-AZ$7))</f>
        <v>0</v>
      </c>
      <c r="BA152" s="289">
        <f>IF(OR($C152&gt;BA$7,$C152+$E152-1&lt;BA$7),0,($D152-SUM($F152:AZ152)-SUM($F91:AZ91))/($E152+$C152-BA$7))</f>
        <v>0</v>
      </c>
      <c r="BB152" s="289">
        <f>IF(OR($C152&gt;BB$7,$C152+$E152-1&lt;BB$7),0,($D152-SUM($F152:BA152)-SUM($F91:BA91))/($E152+$C152-BB$7))</f>
        <v>0</v>
      </c>
      <c r="BC152" s="289">
        <f>IF(OR($C152&gt;BC$7,$C152+$E152-1&lt;BC$7),0,($D152-SUM($F152:BB152)-SUM($F91:BB91))/($E152+$C152-BC$7))</f>
        <v>0</v>
      </c>
      <c r="BD152" s="289">
        <f>IF(OR($C152&gt;BD$7,$C152+$E152-1&lt;BD$7),0,($D152-SUM($F152:BC152)-SUM($F91:BC91))/($E152+$C152-BD$7))</f>
        <v>0</v>
      </c>
      <c r="BE152" s="289">
        <f>IF(OR($C152&gt;BE$7,$C152+$E152-1&lt;BE$7),0,($D152-SUM($F152:BD152)-SUM($F91:BD91))/($E152+$C152-BE$7))</f>
        <v>0</v>
      </c>
      <c r="BF152" s="289">
        <f>IF(OR($C152&gt;BF$7,$C152+$E152-1&lt;BF$7),0,($D152-SUM($F152:BE152)-SUM($F91:BE91))/($E152+$C152-BF$7))</f>
        <v>0</v>
      </c>
      <c r="BG152" s="289">
        <f>IF(OR($C152&gt;BG$7,$C152+$E152-1&lt;BG$7),0,($D152-SUM($F152:BF152)-SUM($F91:BF91))/($E152+$C152-BG$7))</f>
        <v>0</v>
      </c>
      <c r="BH152" s="289">
        <f>IF(OR($C152&gt;BH$7,$C152+$E152-1&lt;BH$7),0,($D152-SUM($F152:BG152)-SUM($F91:BG91))/($E152+$C152-BH$7))</f>
        <v>0</v>
      </c>
      <c r="BI152" s="289">
        <f ca="1">IF(OR($C152&gt;BI$7,$C152+$E152-1&lt;BI$7),0,($D152-SUM($F152:BH152)-SUM($F91:BH91))/($E152+$C152-BI$7))</f>
        <v>2.700783922753971E-4</v>
      </c>
      <c r="BJ152" s="289">
        <f ca="1">IF(OR($C152&gt;BJ$7,$C152+$E152-1&lt;BJ$7),0,($D152-SUM($F152:BI152)-SUM($F91:BI91))/($E152+$C152-BJ$7))</f>
        <v>2.7007839227539715E-4</v>
      </c>
      <c r="BK152" s="289">
        <f ca="1">IF(OR($C152&gt;BK$7,$C152+$E152-1&lt;BK$7),0,($D152-SUM($F152:BJ152)-SUM($F91:BJ91))/($E152+$C152-BK$7))</f>
        <v>2.7007839227539705E-4</v>
      </c>
      <c r="BL152" s="289">
        <f>IF(OR($C152&gt;BL$7,$C152+$E152-1&lt;BL$7),0,($D152-SUM($F152:BK152)-SUM($F91:BK91))/($E152+$C152-BL$7))</f>
        <v>0</v>
      </c>
      <c r="BM152" s="289">
        <f>IF(OR($C152&gt;BM$7,$C152+$E152-1&lt;BM$7),0,($D152-SUM($F152:BL152)-SUM($F91:BL91))/($E152+$C152-BM$7))</f>
        <v>0</v>
      </c>
      <c r="BN152" s="289">
        <f>IF(OR($C152&gt;BN$7,$C152+$E152-1&lt;BN$7),0,($D152-SUM($F152:BM152)-SUM($F91:BM91))/($E152+$C152-BN$7))</f>
        <v>0</v>
      </c>
      <c r="BO152" s="289"/>
      <c r="BP152" s="289"/>
      <c r="BQ152" s="289"/>
      <c r="BR152" s="289"/>
      <c r="BS152" s="289"/>
      <c r="BT152" s="289"/>
      <c r="BU152" s="289"/>
      <c r="BV152" s="289"/>
      <c r="BW152" s="289"/>
      <c r="BX152" s="289"/>
      <c r="BY152" s="289"/>
      <c r="BZ152" s="289"/>
      <c r="CA152" s="198"/>
      <c r="CB152" s="198"/>
      <c r="CC152" s="198"/>
      <c r="CD152" s="198"/>
      <c r="CE152" s="198"/>
      <c r="CF152" s="198"/>
      <c r="CG152" s="198"/>
      <c r="CH152" s="198"/>
      <c r="CI152" s="198"/>
      <c r="CJ152" s="198"/>
      <c r="CK152" s="198"/>
      <c r="CL152" s="198"/>
    </row>
    <row r="153" spans="1:90" hidden="1" outlineLevel="1" x14ac:dyDescent="0.15">
      <c r="A153" s="89"/>
      <c r="B153" s="23"/>
      <c r="C153" s="26">
        <v>56</v>
      </c>
      <c r="D153" s="303">
        <f ca="1"/>
        <v>8.0112911081938734E-4</v>
      </c>
      <c r="E153" s="26">
        <f>SAP_Leadsheet!$E$49</f>
        <v>3</v>
      </c>
      <c r="G153" s="289">
        <f>IF(OR($C153&gt;G$7,$C153+$E153-1&lt;G$7),0,($D153-SUM($F153:F153)-SUM($F92:F92))/($E153+$C153-G$7))</f>
        <v>0</v>
      </c>
      <c r="H153" s="289">
        <f>IF(OR($C153&gt;H$7,$C153+$E153-1&lt;H$7),0,($D153-SUM($F153:G153)-SUM($F92:G92))/($E153+$C153-H$7))</f>
        <v>0</v>
      </c>
      <c r="I153" s="289">
        <f>IF(OR($C153&gt;I$7,$C153+$E153-1&lt;I$7),0,($D153-SUM($F153:H153)-SUM($F92:H92))/($E153+$C153-I$7))</f>
        <v>0</v>
      </c>
      <c r="J153" s="289">
        <f>IF(OR($C153&gt;J$7,$C153+$E153-1&lt;J$7),0,($D153-SUM($F153:I153)-SUM($F92:I92))/($E153+$C153-J$7))</f>
        <v>0</v>
      </c>
      <c r="K153" s="289">
        <f>IF(OR($C153&gt;K$7,$C153+$E153-1&lt;K$7),0,($D153-SUM($F153:J153)-SUM($F92:J92))/($E153+$C153-K$7))</f>
        <v>0</v>
      </c>
      <c r="L153" s="289">
        <f>IF(OR($C153&gt;L$7,$C153+$E153-1&lt;L$7),0,($D153-SUM($F153:K153)-SUM($F92:K92))/($E153+$C153-L$7))</f>
        <v>0</v>
      </c>
      <c r="M153" s="289">
        <f>IF(OR($C153&gt;M$7,$C153+$E153-1&lt;M$7),0,($D153-SUM($F153:L153)-SUM($F92:L92))/($E153+$C153-M$7))</f>
        <v>0</v>
      </c>
      <c r="N153" s="289">
        <f>IF(OR($C153&gt;N$7,$C153+$E153-1&lt;N$7),0,($D153-SUM($F153:M153)-SUM($F92:M92))/($E153+$C153-N$7))</f>
        <v>0</v>
      </c>
      <c r="O153" s="289">
        <f>IF(OR($C153&gt;O$7,$C153+$E153-1&lt;O$7),0,($D153-SUM($F153:N153)-SUM($F92:N92))/($E153+$C153-O$7))</f>
        <v>0</v>
      </c>
      <c r="P153" s="289">
        <f>IF(OR($C153&gt;P$7,$C153+$E153-1&lt;P$7),0,($D153-SUM($F153:O153)-SUM($F92:O92))/($E153+$C153-P$7))</f>
        <v>0</v>
      </c>
      <c r="Q153" s="289">
        <f>IF(OR($C153&gt;Q$7,$C153+$E153-1&lt;Q$7),0,($D153-SUM($F153:P153)-SUM($F92:P92))/($E153+$C153-Q$7))</f>
        <v>0</v>
      </c>
      <c r="R153" s="289">
        <f>IF(OR($C153&gt;R$7,$C153+$E153-1&lt;R$7),0,($D153-SUM($F153:Q153)-SUM($F92:Q92))/($E153+$C153-R$7))</f>
        <v>0</v>
      </c>
      <c r="S153" s="289">
        <f>IF(OR($C153&gt;S$7,$C153+$E153-1&lt;S$7),0,($D153-SUM($F153:R153)-SUM($F92:R92))/($E153+$C153-S$7))</f>
        <v>0</v>
      </c>
      <c r="T153" s="289">
        <f>IF(OR($C153&gt;T$7,$C153+$E153-1&lt;T$7),0,($D153-SUM($F153:S153)-SUM($F92:S92))/($E153+$C153-T$7))</f>
        <v>0</v>
      </c>
      <c r="U153" s="289">
        <f>IF(OR($C153&gt;U$7,$C153+$E153-1&lt;U$7),0,($D153-SUM($F153:T153)-SUM($F92:T92))/($E153+$C153-U$7))</f>
        <v>0</v>
      </c>
      <c r="V153" s="289">
        <f>IF(OR($C153&gt;V$7,$C153+$E153-1&lt;V$7),0,($D153-SUM($F153:U153)-SUM($F92:U92))/($E153+$C153-V$7))</f>
        <v>0</v>
      </c>
      <c r="W153" s="289">
        <f>IF(OR($C153&gt;W$7,$C153+$E153-1&lt;W$7),0,($D153-SUM($F153:V153)-SUM($F92:V92))/($E153+$C153-W$7))</f>
        <v>0</v>
      </c>
      <c r="X153" s="289">
        <f>IF(OR($C153&gt;X$7,$C153+$E153-1&lt;X$7),0,($D153-SUM($F153:W153)-SUM($F92:W92))/($E153+$C153-X$7))</f>
        <v>0</v>
      </c>
      <c r="Y153" s="289">
        <f>IF(OR($C153&gt;Y$7,$C153+$E153-1&lt;Y$7),0,($D153-SUM($F153:X153)-SUM($F92:X92))/($E153+$C153-Y$7))</f>
        <v>0</v>
      </c>
      <c r="Z153" s="289">
        <f>IF(OR($C153&gt;Z$7,$C153+$E153-1&lt;Z$7),0,($D153-SUM($F153:Y153)-SUM($F92:Y92))/($E153+$C153-Z$7))</f>
        <v>0</v>
      </c>
      <c r="AA153" s="289">
        <f>IF(OR($C153&gt;AA$7,$C153+$E153-1&lt;AA$7),0,($D153-SUM($F153:Z153)-SUM($F92:Z92))/($E153+$C153-AA$7))</f>
        <v>0</v>
      </c>
      <c r="AB153" s="289">
        <f>IF(OR($C153&gt;AB$7,$C153+$E153-1&lt;AB$7),0,($D153-SUM($F153:AA153)-SUM($F92:AA92))/($E153+$C153-AB$7))</f>
        <v>0</v>
      </c>
      <c r="AC153" s="289">
        <f>IF(OR($C153&gt;AC$7,$C153+$E153-1&lt;AC$7),0,($D153-SUM($F153:AB153)-SUM($F92:AB92))/($E153+$C153-AC$7))</f>
        <v>0</v>
      </c>
      <c r="AD153" s="289">
        <f>IF(OR($C153&gt;AD$7,$C153+$E153-1&lt;AD$7),0,($D153-SUM($F153:AC153)-SUM($F92:AC92))/($E153+$C153-AD$7))</f>
        <v>0</v>
      </c>
      <c r="AE153" s="289">
        <f>IF(OR($C153&gt;AE$7,$C153+$E153-1&lt;AE$7),0,($D153-SUM($F153:AD153)-SUM($F92:AD92))/($E153+$C153-AE$7))</f>
        <v>0</v>
      </c>
      <c r="AF153" s="289">
        <f>IF(OR($C153&gt;AF$7,$C153+$E153-1&lt;AF$7),0,($D153-SUM($F153:AE153)-SUM($F92:AE92))/($E153+$C153-AF$7))</f>
        <v>0</v>
      </c>
      <c r="AG153" s="289">
        <f>IF(OR($C153&gt;AG$7,$C153+$E153-1&lt;AG$7),0,($D153-SUM($F153:AF153)-SUM($F92:AF92))/($E153+$C153-AG$7))</f>
        <v>0</v>
      </c>
      <c r="AH153" s="289">
        <f>IF(OR($C153&gt;AH$7,$C153+$E153-1&lt;AH$7),0,($D153-SUM($F153:AG153)-SUM($F92:AG92))/($E153+$C153-AH$7))</f>
        <v>0</v>
      </c>
      <c r="AI153" s="289">
        <f>IF(OR($C153&gt;AI$7,$C153+$E153-1&lt;AI$7),0,($D153-SUM($F153:AH153)-SUM($F92:AH92))/($E153+$C153-AI$7))</f>
        <v>0</v>
      </c>
      <c r="AJ153" s="289">
        <f>IF(OR($C153&gt;AJ$7,$C153+$E153-1&lt;AJ$7),0,($D153-SUM($F153:AI153)-SUM($F92:AI92))/($E153+$C153-AJ$7))</f>
        <v>0</v>
      </c>
      <c r="AK153" s="289">
        <f>IF(OR($C153&gt;AK$7,$C153+$E153-1&lt;AK$7),0,($D153-SUM($F153:AJ153)-SUM($F92:AJ92))/($E153+$C153-AK$7))</f>
        <v>0</v>
      </c>
      <c r="AL153" s="289">
        <f>IF(OR($C153&gt;AL$7,$C153+$E153-1&lt;AL$7),0,($D153-SUM($F153:AK153)-SUM($F92:AK92))/($E153+$C153-AL$7))</f>
        <v>0</v>
      </c>
      <c r="AM153" s="289">
        <f>IF(OR($C153&gt;AM$7,$C153+$E153-1&lt;AM$7),0,($D153-SUM($F153:AL153)-SUM($F92:AL92))/($E153+$C153-AM$7))</f>
        <v>0</v>
      </c>
      <c r="AN153" s="289">
        <f>IF(OR($C153&gt;AN$7,$C153+$E153-1&lt;AN$7),0,($D153-SUM($F153:AM153)-SUM($F92:AM92))/($E153+$C153-AN$7))</f>
        <v>0</v>
      </c>
      <c r="AO153" s="289">
        <f>IF(OR($C153&gt;AO$7,$C153+$E153-1&lt;AO$7),0,($D153-SUM($F153:AN153)-SUM($F92:AN92))/($E153+$C153-AO$7))</f>
        <v>0</v>
      </c>
      <c r="AP153" s="289">
        <f>IF(OR($C153&gt;AP$7,$C153+$E153-1&lt;AP$7),0,($D153-SUM($F153:AO153)-SUM($F92:AO92))/($E153+$C153-AP$7))</f>
        <v>0</v>
      </c>
      <c r="AQ153" s="289">
        <f>IF(OR($C153&gt;AQ$7,$C153+$E153-1&lt;AQ$7),0,($D153-SUM($F153:AP153)-SUM($F92:AP92))/($E153+$C153-AQ$7))</f>
        <v>0</v>
      </c>
      <c r="AR153" s="289">
        <f>IF(OR($C153&gt;AR$7,$C153+$E153-1&lt;AR$7),0,($D153-SUM($F153:AQ153)-SUM($F92:AQ92))/($E153+$C153-AR$7))</f>
        <v>0</v>
      </c>
      <c r="AS153" s="289">
        <f>IF(OR($C153&gt;AS$7,$C153+$E153-1&lt;AS$7),0,($D153-SUM($F153:AR153)-SUM($F92:AR92))/($E153+$C153-AS$7))</f>
        <v>0</v>
      </c>
      <c r="AT153" s="289">
        <f>IF(OR($C153&gt;AT$7,$C153+$E153-1&lt;AT$7),0,($D153-SUM($F153:AS153)-SUM($F92:AS92))/($E153+$C153-AT$7))</f>
        <v>0</v>
      </c>
      <c r="AU153" s="289">
        <f>IF(OR($C153&gt;AU$7,$C153+$E153-1&lt;AU$7),0,($D153-SUM($F153:AT153)-SUM($F92:AT92))/($E153+$C153-AU$7))</f>
        <v>0</v>
      </c>
      <c r="AV153" s="289">
        <f>IF(OR($C153&gt;AV$7,$C153+$E153-1&lt;AV$7),0,($D153-SUM($F153:AU153)-SUM($F92:AU92))/($E153+$C153-AV$7))</f>
        <v>0</v>
      </c>
      <c r="AW153" s="289">
        <f>IF(OR($C153&gt;AW$7,$C153+$E153-1&lt;AW$7),0,($D153-SUM($F153:AV153)-SUM($F92:AV92))/($E153+$C153-AW$7))</f>
        <v>0</v>
      </c>
      <c r="AX153" s="289">
        <f>IF(OR($C153&gt;AX$7,$C153+$E153-1&lt;AX$7),0,($D153-SUM($F153:AW153)-SUM($F92:AW92))/($E153+$C153-AX$7))</f>
        <v>0</v>
      </c>
      <c r="AY153" s="289">
        <f>IF(OR($C153&gt;AY$7,$C153+$E153-1&lt;AY$7),0,($D153-SUM($F153:AX153)-SUM($F92:AX92))/($E153+$C153-AY$7))</f>
        <v>0</v>
      </c>
      <c r="AZ153" s="289">
        <f>IF(OR($C153&gt;AZ$7,$C153+$E153-1&lt;AZ$7),0,($D153-SUM($F153:AY153)-SUM($F92:AY92))/($E153+$C153-AZ$7))</f>
        <v>0</v>
      </c>
      <c r="BA153" s="289">
        <f>IF(OR($C153&gt;BA$7,$C153+$E153-1&lt;BA$7),0,($D153-SUM($F153:AZ153)-SUM($F92:AZ92))/($E153+$C153-BA$7))</f>
        <v>0</v>
      </c>
      <c r="BB153" s="289">
        <f>IF(OR($C153&gt;BB$7,$C153+$E153-1&lt;BB$7),0,($D153-SUM($F153:BA153)-SUM($F92:BA92))/($E153+$C153-BB$7))</f>
        <v>0</v>
      </c>
      <c r="BC153" s="289">
        <f>IF(OR($C153&gt;BC$7,$C153+$E153-1&lt;BC$7),0,($D153-SUM($F153:BB153)-SUM($F92:BB92))/($E153+$C153-BC$7))</f>
        <v>0</v>
      </c>
      <c r="BD153" s="289">
        <f>IF(OR($C153&gt;BD$7,$C153+$E153-1&lt;BD$7),0,($D153-SUM($F153:BC153)-SUM($F92:BC92))/($E153+$C153-BD$7))</f>
        <v>0</v>
      </c>
      <c r="BE153" s="289">
        <f>IF(OR($C153&gt;BE$7,$C153+$E153-1&lt;BE$7),0,($D153-SUM($F153:BD153)-SUM($F92:BD92))/($E153+$C153-BE$7))</f>
        <v>0</v>
      </c>
      <c r="BF153" s="289">
        <f>IF(OR($C153&gt;BF$7,$C153+$E153-1&lt;BF$7),0,($D153-SUM($F153:BE153)-SUM($F92:BE92))/($E153+$C153-BF$7))</f>
        <v>0</v>
      </c>
      <c r="BG153" s="289">
        <f>IF(OR($C153&gt;BG$7,$C153+$E153-1&lt;BG$7),0,($D153-SUM($F153:BF153)-SUM($F92:BF92))/($E153+$C153-BG$7))</f>
        <v>0</v>
      </c>
      <c r="BH153" s="289">
        <f>IF(OR($C153&gt;BH$7,$C153+$E153-1&lt;BH$7),0,($D153-SUM($F153:BG153)-SUM($F92:BG92))/($E153+$C153-BH$7))</f>
        <v>0</v>
      </c>
      <c r="BI153" s="289">
        <f>IF(OR($C153&gt;BI$7,$C153+$E153-1&lt;BI$7),0,($D153-SUM($F153:BH153)-SUM($F92:BH92))/($E153+$C153-BI$7))</f>
        <v>0</v>
      </c>
      <c r="BJ153" s="289">
        <f ca="1">IF(OR($C153&gt;BJ$7,$C153+$E153-1&lt;BJ$7),0,($D153-SUM($F153:BI153)-SUM($F92:BI92))/($E153+$C153-BJ$7))</f>
        <v>2.670430369397958E-4</v>
      </c>
      <c r="BK153" s="289">
        <f ca="1">IF(OR($C153&gt;BK$7,$C153+$E153-1&lt;BK$7),0,($D153-SUM($F153:BJ153)-SUM($F92:BJ92))/($E153+$C153-BK$7))</f>
        <v>2.6704303693979574E-4</v>
      </c>
      <c r="BL153" s="289">
        <f ca="1">IF(OR($C153&gt;BL$7,$C153+$E153-1&lt;BL$7),0,($D153-SUM($F153:BK153)-SUM($F92:BK92))/($E153+$C153-BL$7))</f>
        <v>2.6704303693979585E-4</v>
      </c>
      <c r="BM153" s="289">
        <f>IF(OR($C153&gt;BM$7,$C153+$E153-1&lt;BM$7),0,($D153-SUM($F153:BL153)-SUM($F92:BL92))/($E153+$C153-BM$7))</f>
        <v>0</v>
      </c>
      <c r="BN153" s="289">
        <f>IF(OR($C153&gt;BN$7,$C153+$E153-1&lt;BN$7),0,($D153-SUM($F153:BM153)-SUM($F92:BM92))/($E153+$C153-BN$7))</f>
        <v>0</v>
      </c>
      <c r="BO153" s="289"/>
      <c r="BP153" s="289"/>
      <c r="BQ153" s="289"/>
      <c r="BR153" s="289"/>
      <c r="BS153" s="289"/>
      <c r="BT153" s="289"/>
      <c r="BU153" s="289"/>
      <c r="BV153" s="289"/>
      <c r="BW153" s="289"/>
      <c r="BX153" s="289"/>
      <c r="BY153" s="289"/>
      <c r="BZ153" s="289"/>
      <c r="CA153" s="198"/>
      <c r="CB153" s="198"/>
      <c r="CC153" s="198"/>
      <c r="CD153" s="198"/>
      <c r="CE153" s="198"/>
      <c r="CF153" s="198"/>
      <c r="CG153" s="198"/>
      <c r="CH153" s="198"/>
      <c r="CI153" s="198"/>
      <c r="CJ153" s="198"/>
      <c r="CK153" s="198"/>
      <c r="CL153" s="198"/>
    </row>
    <row r="154" spans="1:90" hidden="1" outlineLevel="1" x14ac:dyDescent="0.15">
      <c r="A154" s="89"/>
      <c r="B154" s="23"/>
      <c r="C154" s="26">
        <v>57</v>
      </c>
      <c r="D154" s="303">
        <f ca="1"/>
        <v>7.9202304481258321E-4</v>
      </c>
      <c r="E154" s="26">
        <f>SAP_Leadsheet!$E$49</f>
        <v>3</v>
      </c>
      <c r="G154" s="289">
        <f>IF(OR($C154&gt;G$7,$C154+$E154-1&lt;G$7),0,($D154-SUM($F154:F154)-SUM($F93:F93))/($E154+$C154-G$7))</f>
        <v>0</v>
      </c>
      <c r="H154" s="289">
        <f>IF(OR($C154&gt;H$7,$C154+$E154-1&lt;H$7),0,($D154-SUM($F154:G154)-SUM($F93:G93))/($E154+$C154-H$7))</f>
        <v>0</v>
      </c>
      <c r="I154" s="289">
        <f>IF(OR($C154&gt;I$7,$C154+$E154-1&lt;I$7),0,($D154-SUM($F154:H154)-SUM($F93:H93))/($E154+$C154-I$7))</f>
        <v>0</v>
      </c>
      <c r="J154" s="289">
        <f>IF(OR($C154&gt;J$7,$C154+$E154-1&lt;J$7),0,($D154-SUM($F154:I154)-SUM($F93:I93))/($E154+$C154-J$7))</f>
        <v>0</v>
      </c>
      <c r="K154" s="289">
        <f>IF(OR($C154&gt;K$7,$C154+$E154-1&lt;K$7),0,($D154-SUM($F154:J154)-SUM($F93:J93))/($E154+$C154-K$7))</f>
        <v>0</v>
      </c>
      <c r="L154" s="289">
        <f>IF(OR($C154&gt;L$7,$C154+$E154-1&lt;L$7),0,($D154-SUM($F154:K154)-SUM($F93:K93))/($E154+$C154-L$7))</f>
        <v>0</v>
      </c>
      <c r="M154" s="289">
        <f>IF(OR($C154&gt;M$7,$C154+$E154-1&lt;M$7),0,($D154-SUM($F154:L154)-SUM($F93:L93))/($E154+$C154-M$7))</f>
        <v>0</v>
      </c>
      <c r="N154" s="289">
        <f>IF(OR($C154&gt;N$7,$C154+$E154-1&lt;N$7),0,($D154-SUM($F154:M154)-SUM($F93:M93))/($E154+$C154-N$7))</f>
        <v>0</v>
      </c>
      <c r="O154" s="289">
        <f>IF(OR($C154&gt;O$7,$C154+$E154-1&lt;O$7),0,($D154-SUM($F154:N154)-SUM($F93:N93))/($E154+$C154-O$7))</f>
        <v>0</v>
      </c>
      <c r="P154" s="289">
        <f>IF(OR($C154&gt;P$7,$C154+$E154-1&lt;P$7),0,($D154-SUM($F154:O154)-SUM($F93:O93))/($E154+$C154-P$7))</f>
        <v>0</v>
      </c>
      <c r="Q154" s="289">
        <f>IF(OR($C154&gt;Q$7,$C154+$E154-1&lt;Q$7),0,($D154-SUM($F154:P154)-SUM($F93:P93))/($E154+$C154-Q$7))</f>
        <v>0</v>
      </c>
      <c r="R154" s="289">
        <f>IF(OR($C154&gt;R$7,$C154+$E154-1&lt;R$7),0,($D154-SUM($F154:Q154)-SUM($F93:Q93))/($E154+$C154-R$7))</f>
        <v>0</v>
      </c>
      <c r="S154" s="289">
        <f>IF(OR($C154&gt;S$7,$C154+$E154-1&lt;S$7),0,($D154-SUM($F154:R154)-SUM($F93:R93))/($E154+$C154-S$7))</f>
        <v>0</v>
      </c>
      <c r="T154" s="289">
        <f>IF(OR($C154&gt;T$7,$C154+$E154-1&lt;T$7),0,($D154-SUM($F154:S154)-SUM($F93:S93))/($E154+$C154-T$7))</f>
        <v>0</v>
      </c>
      <c r="U154" s="289">
        <f>IF(OR($C154&gt;U$7,$C154+$E154-1&lt;U$7),0,($D154-SUM($F154:T154)-SUM($F93:T93))/($E154+$C154-U$7))</f>
        <v>0</v>
      </c>
      <c r="V154" s="289">
        <f>IF(OR($C154&gt;V$7,$C154+$E154-1&lt;V$7),0,($D154-SUM($F154:U154)-SUM($F93:U93))/($E154+$C154-V$7))</f>
        <v>0</v>
      </c>
      <c r="W154" s="289">
        <f>IF(OR($C154&gt;W$7,$C154+$E154-1&lt;W$7),0,($D154-SUM($F154:V154)-SUM($F93:V93))/($E154+$C154-W$7))</f>
        <v>0</v>
      </c>
      <c r="X154" s="289">
        <f>IF(OR($C154&gt;X$7,$C154+$E154-1&lt;X$7),0,($D154-SUM($F154:W154)-SUM($F93:W93))/($E154+$C154-X$7))</f>
        <v>0</v>
      </c>
      <c r="Y154" s="289">
        <f>IF(OR($C154&gt;Y$7,$C154+$E154-1&lt;Y$7),0,($D154-SUM($F154:X154)-SUM($F93:X93))/($E154+$C154-Y$7))</f>
        <v>0</v>
      </c>
      <c r="Z154" s="289">
        <f>IF(OR($C154&gt;Z$7,$C154+$E154-1&lt;Z$7),0,($D154-SUM($F154:Y154)-SUM($F93:Y93))/($E154+$C154-Z$7))</f>
        <v>0</v>
      </c>
      <c r="AA154" s="289">
        <f>IF(OR($C154&gt;AA$7,$C154+$E154-1&lt;AA$7),0,($D154-SUM($F154:Z154)-SUM($F93:Z93))/($E154+$C154-AA$7))</f>
        <v>0</v>
      </c>
      <c r="AB154" s="289">
        <f>IF(OR($C154&gt;AB$7,$C154+$E154-1&lt;AB$7),0,($D154-SUM($F154:AA154)-SUM($F93:AA93))/($E154+$C154-AB$7))</f>
        <v>0</v>
      </c>
      <c r="AC154" s="289">
        <f>IF(OR($C154&gt;AC$7,$C154+$E154-1&lt;AC$7),0,($D154-SUM($F154:AB154)-SUM($F93:AB93))/($E154+$C154-AC$7))</f>
        <v>0</v>
      </c>
      <c r="AD154" s="289">
        <f>IF(OR($C154&gt;AD$7,$C154+$E154-1&lt;AD$7),0,($D154-SUM($F154:AC154)-SUM($F93:AC93))/($E154+$C154-AD$7))</f>
        <v>0</v>
      </c>
      <c r="AE154" s="289">
        <f>IF(OR($C154&gt;AE$7,$C154+$E154-1&lt;AE$7),0,($D154-SUM($F154:AD154)-SUM($F93:AD93))/($E154+$C154-AE$7))</f>
        <v>0</v>
      </c>
      <c r="AF154" s="289">
        <f>IF(OR($C154&gt;AF$7,$C154+$E154-1&lt;AF$7),0,($D154-SUM($F154:AE154)-SUM($F93:AE93))/($E154+$C154-AF$7))</f>
        <v>0</v>
      </c>
      <c r="AG154" s="289">
        <f>IF(OR($C154&gt;AG$7,$C154+$E154-1&lt;AG$7),0,($D154-SUM($F154:AF154)-SUM($F93:AF93))/($E154+$C154-AG$7))</f>
        <v>0</v>
      </c>
      <c r="AH154" s="289">
        <f>IF(OR($C154&gt;AH$7,$C154+$E154-1&lt;AH$7),0,($D154-SUM($F154:AG154)-SUM($F93:AG93))/($E154+$C154-AH$7))</f>
        <v>0</v>
      </c>
      <c r="AI154" s="289">
        <f>IF(OR($C154&gt;AI$7,$C154+$E154-1&lt;AI$7),0,($D154-SUM($F154:AH154)-SUM($F93:AH93))/($E154+$C154-AI$7))</f>
        <v>0</v>
      </c>
      <c r="AJ154" s="289">
        <f>IF(OR($C154&gt;AJ$7,$C154+$E154-1&lt;AJ$7),0,($D154-SUM($F154:AI154)-SUM($F93:AI93))/($E154+$C154-AJ$7))</f>
        <v>0</v>
      </c>
      <c r="AK154" s="289">
        <f>IF(OR($C154&gt;AK$7,$C154+$E154-1&lt;AK$7),0,($D154-SUM($F154:AJ154)-SUM($F93:AJ93))/($E154+$C154-AK$7))</f>
        <v>0</v>
      </c>
      <c r="AL154" s="289">
        <f>IF(OR($C154&gt;AL$7,$C154+$E154-1&lt;AL$7),0,($D154-SUM($F154:AK154)-SUM($F93:AK93))/($E154+$C154-AL$7))</f>
        <v>0</v>
      </c>
      <c r="AM154" s="289">
        <f>IF(OR($C154&gt;AM$7,$C154+$E154-1&lt;AM$7),0,($D154-SUM($F154:AL154)-SUM($F93:AL93))/($E154+$C154-AM$7))</f>
        <v>0</v>
      </c>
      <c r="AN154" s="289">
        <f>IF(OR($C154&gt;AN$7,$C154+$E154-1&lt;AN$7),0,($D154-SUM($F154:AM154)-SUM($F93:AM93))/($E154+$C154-AN$7))</f>
        <v>0</v>
      </c>
      <c r="AO154" s="289">
        <f>IF(OR($C154&gt;AO$7,$C154+$E154-1&lt;AO$7),0,($D154-SUM($F154:AN154)-SUM($F93:AN93))/($E154+$C154-AO$7))</f>
        <v>0</v>
      </c>
      <c r="AP154" s="289">
        <f>IF(OR($C154&gt;AP$7,$C154+$E154-1&lt;AP$7),0,($D154-SUM($F154:AO154)-SUM($F93:AO93))/($E154+$C154-AP$7))</f>
        <v>0</v>
      </c>
      <c r="AQ154" s="289">
        <f>IF(OR($C154&gt;AQ$7,$C154+$E154-1&lt;AQ$7),0,($D154-SUM($F154:AP154)-SUM($F93:AP93))/($E154+$C154-AQ$7))</f>
        <v>0</v>
      </c>
      <c r="AR154" s="289">
        <f>IF(OR($C154&gt;AR$7,$C154+$E154-1&lt;AR$7),0,($D154-SUM($F154:AQ154)-SUM($F93:AQ93))/($E154+$C154-AR$7))</f>
        <v>0</v>
      </c>
      <c r="AS154" s="289">
        <f>IF(OR($C154&gt;AS$7,$C154+$E154-1&lt;AS$7),0,($D154-SUM($F154:AR154)-SUM($F93:AR93))/($E154+$C154-AS$7))</f>
        <v>0</v>
      </c>
      <c r="AT154" s="289">
        <f>IF(OR($C154&gt;AT$7,$C154+$E154-1&lt;AT$7),0,($D154-SUM($F154:AS154)-SUM($F93:AS93))/($E154+$C154-AT$7))</f>
        <v>0</v>
      </c>
      <c r="AU154" s="289">
        <f>IF(OR($C154&gt;AU$7,$C154+$E154-1&lt;AU$7),0,($D154-SUM($F154:AT154)-SUM($F93:AT93))/($E154+$C154-AU$7))</f>
        <v>0</v>
      </c>
      <c r="AV154" s="289">
        <f>IF(OR($C154&gt;AV$7,$C154+$E154-1&lt;AV$7),0,($D154-SUM($F154:AU154)-SUM($F93:AU93))/($E154+$C154-AV$7))</f>
        <v>0</v>
      </c>
      <c r="AW154" s="289">
        <f>IF(OR($C154&gt;AW$7,$C154+$E154-1&lt;AW$7),0,($D154-SUM($F154:AV154)-SUM($F93:AV93))/($E154+$C154-AW$7))</f>
        <v>0</v>
      </c>
      <c r="AX154" s="289">
        <f>IF(OR($C154&gt;AX$7,$C154+$E154-1&lt;AX$7),0,($D154-SUM($F154:AW154)-SUM($F93:AW93))/($E154+$C154-AX$7))</f>
        <v>0</v>
      </c>
      <c r="AY154" s="289">
        <f>IF(OR($C154&gt;AY$7,$C154+$E154-1&lt;AY$7),0,($D154-SUM($F154:AX154)-SUM($F93:AX93))/($E154+$C154-AY$7))</f>
        <v>0</v>
      </c>
      <c r="AZ154" s="289">
        <f>IF(OR($C154&gt;AZ$7,$C154+$E154-1&lt;AZ$7),0,($D154-SUM($F154:AY154)-SUM($F93:AY93))/($E154+$C154-AZ$7))</f>
        <v>0</v>
      </c>
      <c r="BA154" s="289">
        <f>IF(OR($C154&gt;BA$7,$C154+$E154-1&lt;BA$7),0,($D154-SUM($F154:AZ154)-SUM($F93:AZ93))/($E154+$C154-BA$7))</f>
        <v>0</v>
      </c>
      <c r="BB154" s="289">
        <f>IF(OR($C154&gt;BB$7,$C154+$E154-1&lt;BB$7),0,($D154-SUM($F154:BA154)-SUM($F93:BA93))/($E154+$C154-BB$7))</f>
        <v>0</v>
      </c>
      <c r="BC154" s="289">
        <f>IF(OR($C154&gt;BC$7,$C154+$E154-1&lt;BC$7),0,($D154-SUM($F154:BB154)-SUM($F93:BB93))/($E154+$C154-BC$7))</f>
        <v>0</v>
      </c>
      <c r="BD154" s="289">
        <f>IF(OR($C154&gt;BD$7,$C154+$E154-1&lt;BD$7),0,($D154-SUM($F154:BC154)-SUM($F93:BC93))/($E154+$C154-BD$7))</f>
        <v>0</v>
      </c>
      <c r="BE154" s="289">
        <f>IF(OR($C154&gt;BE$7,$C154+$E154-1&lt;BE$7),0,($D154-SUM($F154:BD154)-SUM($F93:BD93))/($E154+$C154-BE$7))</f>
        <v>0</v>
      </c>
      <c r="BF154" s="289">
        <f>IF(OR($C154&gt;BF$7,$C154+$E154-1&lt;BF$7),0,($D154-SUM($F154:BE154)-SUM($F93:BE93))/($E154+$C154-BF$7))</f>
        <v>0</v>
      </c>
      <c r="BG154" s="289">
        <f>IF(OR($C154&gt;BG$7,$C154+$E154-1&lt;BG$7),0,($D154-SUM($F154:BF154)-SUM($F93:BF93))/($E154+$C154-BG$7))</f>
        <v>0</v>
      </c>
      <c r="BH154" s="289">
        <f>IF(OR($C154&gt;BH$7,$C154+$E154-1&lt;BH$7),0,($D154-SUM($F154:BG154)-SUM($F93:BG93))/($E154+$C154-BH$7))</f>
        <v>0</v>
      </c>
      <c r="BI154" s="289">
        <f>IF(OR($C154&gt;BI$7,$C154+$E154-1&lt;BI$7),0,($D154-SUM($F154:BH154)-SUM($F93:BH93))/($E154+$C154-BI$7))</f>
        <v>0</v>
      </c>
      <c r="BJ154" s="289">
        <f>IF(OR($C154&gt;BJ$7,$C154+$E154-1&lt;BJ$7),0,($D154-SUM($F154:BI154)-SUM($F93:BI93))/($E154+$C154-BJ$7))</f>
        <v>0</v>
      </c>
      <c r="BK154" s="289">
        <f ca="1">IF(OR($C154&gt;BK$7,$C154+$E154-1&lt;BK$7),0,($D154-SUM($F154:BJ154)-SUM($F93:BJ93))/($E154+$C154-BK$7))</f>
        <v>2.6400768160419439E-4</v>
      </c>
      <c r="BL154" s="289">
        <f ca="1">IF(OR($C154&gt;BL$7,$C154+$E154-1&lt;BL$7),0,($D154-SUM($F154:BK154)-SUM($F93:BK93))/($E154+$C154-BL$7))</f>
        <v>2.6400768160419444E-4</v>
      </c>
      <c r="BM154" s="289">
        <f ca="1">IF(OR($C154&gt;BM$7,$C154+$E154-1&lt;BM$7),0,($D154-SUM($F154:BL154)-SUM($F93:BL93))/($E154+$C154-BM$7))</f>
        <v>2.6400768160419433E-4</v>
      </c>
      <c r="BN154" s="289">
        <f>IF(OR($C154&gt;BN$7,$C154+$E154-1&lt;BN$7),0,($D154-SUM($F154:BM154)-SUM($F93:BM93))/($E154+$C154-BN$7))</f>
        <v>0</v>
      </c>
      <c r="BO154" s="289"/>
      <c r="BP154" s="289"/>
      <c r="BQ154" s="289"/>
      <c r="BR154" s="289"/>
      <c r="BS154" s="289"/>
      <c r="BT154" s="289"/>
      <c r="BU154" s="289"/>
      <c r="BV154" s="289"/>
      <c r="BW154" s="289"/>
      <c r="BX154" s="289"/>
      <c r="BY154" s="289"/>
      <c r="BZ154" s="289"/>
      <c r="CA154" s="198"/>
      <c r="CB154" s="198"/>
      <c r="CC154" s="198"/>
      <c r="CD154" s="198"/>
      <c r="CE154" s="198"/>
      <c r="CF154" s="198"/>
      <c r="CG154" s="198"/>
      <c r="CH154" s="198"/>
      <c r="CI154" s="198"/>
      <c r="CJ154" s="198"/>
      <c r="CK154" s="198"/>
      <c r="CL154" s="198"/>
    </row>
    <row r="155" spans="1:90" hidden="1" outlineLevel="1" x14ac:dyDescent="0.15">
      <c r="A155" s="89"/>
      <c r="B155" s="23"/>
      <c r="C155" s="26">
        <v>58</v>
      </c>
      <c r="D155" s="303">
        <f ca="1"/>
        <v>7.829169788057792E-4</v>
      </c>
      <c r="E155" s="26">
        <f>SAP_Leadsheet!$E$49</f>
        <v>3</v>
      </c>
      <c r="G155" s="289">
        <f>IF(OR($C155&gt;G$7,$C155+$E155-1&lt;G$7),0,($D155-SUM($F155:F155)-SUM($F94:F94))/($E155+$C155-G$7))</f>
        <v>0</v>
      </c>
      <c r="H155" s="289">
        <f>IF(OR($C155&gt;H$7,$C155+$E155-1&lt;H$7),0,($D155-SUM($F155:G155)-SUM($F94:G94))/($E155+$C155-H$7))</f>
        <v>0</v>
      </c>
      <c r="I155" s="289">
        <f>IF(OR($C155&gt;I$7,$C155+$E155-1&lt;I$7),0,($D155-SUM($F155:H155)-SUM($F94:H94))/($E155+$C155-I$7))</f>
        <v>0</v>
      </c>
      <c r="J155" s="289">
        <f>IF(OR($C155&gt;J$7,$C155+$E155-1&lt;J$7),0,($D155-SUM($F155:I155)-SUM($F94:I94))/($E155+$C155-J$7))</f>
        <v>0</v>
      </c>
      <c r="K155" s="289">
        <f>IF(OR($C155&gt;K$7,$C155+$E155-1&lt;K$7),0,($D155-SUM($F155:J155)-SUM($F94:J94))/($E155+$C155-K$7))</f>
        <v>0</v>
      </c>
      <c r="L155" s="289">
        <f>IF(OR($C155&gt;L$7,$C155+$E155-1&lt;L$7),0,($D155-SUM($F155:K155)-SUM($F94:K94))/($E155+$C155-L$7))</f>
        <v>0</v>
      </c>
      <c r="M155" s="289">
        <f>IF(OR($C155&gt;M$7,$C155+$E155-1&lt;M$7),0,($D155-SUM($F155:L155)-SUM($F94:L94))/($E155+$C155-M$7))</f>
        <v>0</v>
      </c>
      <c r="N155" s="289">
        <f>IF(OR($C155&gt;N$7,$C155+$E155-1&lt;N$7),0,($D155-SUM($F155:M155)-SUM($F94:M94))/($E155+$C155-N$7))</f>
        <v>0</v>
      </c>
      <c r="O155" s="289">
        <f>IF(OR($C155&gt;O$7,$C155+$E155-1&lt;O$7),0,($D155-SUM($F155:N155)-SUM($F94:N94))/($E155+$C155-O$7))</f>
        <v>0</v>
      </c>
      <c r="P155" s="289">
        <f>IF(OR($C155&gt;P$7,$C155+$E155-1&lt;P$7),0,($D155-SUM($F155:O155)-SUM($F94:O94))/($E155+$C155-P$7))</f>
        <v>0</v>
      </c>
      <c r="Q155" s="289">
        <f>IF(OR($C155&gt;Q$7,$C155+$E155-1&lt;Q$7),0,($D155-SUM($F155:P155)-SUM($F94:P94))/($E155+$C155-Q$7))</f>
        <v>0</v>
      </c>
      <c r="R155" s="289">
        <f>IF(OR($C155&gt;R$7,$C155+$E155-1&lt;R$7),0,($D155-SUM($F155:Q155)-SUM($F94:Q94))/($E155+$C155-R$7))</f>
        <v>0</v>
      </c>
      <c r="S155" s="289">
        <f>IF(OR($C155&gt;S$7,$C155+$E155-1&lt;S$7),0,($D155-SUM($F155:R155)-SUM($F94:R94))/($E155+$C155-S$7))</f>
        <v>0</v>
      </c>
      <c r="T155" s="289">
        <f>IF(OR($C155&gt;T$7,$C155+$E155-1&lt;T$7),0,($D155-SUM($F155:S155)-SUM($F94:S94))/($E155+$C155-T$7))</f>
        <v>0</v>
      </c>
      <c r="U155" s="289">
        <f>IF(OR($C155&gt;U$7,$C155+$E155-1&lt;U$7),0,($D155-SUM($F155:T155)-SUM($F94:T94))/($E155+$C155-U$7))</f>
        <v>0</v>
      </c>
      <c r="V155" s="289">
        <f>IF(OR($C155&gt;V$7,$C155+$E155-1&lt;V$7),0,($D155-SUM($F155:U155)-SUM($F94:U94))/($E155+$C155-V$7))</f>
        <v>0</v>
      </c>
      <c r="W155" s="289">
        <f>IF(OR($C155&gt;W$7,$C155+$E155-1&lt;W$7),0,($D155-SUM($F155:V155)-SUM($F94:V94))/($E155+$C155-W$7))</f>
        <v>0</v>
      </c>
      <c r="X155" s="289">
        <f>IF(OR($C155&gt;X$7,$C155+$E155-1&lt;X$7),0,($D155-SUM($F155:W155)-SUM($F94:W94))/($E155+$C155-X$7))</f>
        <v>0</v>
      </c>
      <c r="Y155" s="289">
        <f>IF(OR($C155&gt;Y$7,$C155+$E155-1&lt;Y$7),0,($D155-SUM($F155:X155)-SUM($F94:X94))/($E155+$C155-Y$7))</f>
        <v>0</v>
      </c>
      <c r="Z155" s="289">
        <f>IF(OR($C155&gt;Z$7,$C155+$E155-1&lt;Z$7),0,($D155-SUM($F155:Y155)-SUM($F94:Y94))/($E155+$C155-Z$7))</f>
        <v>0</v>
      </c>
      <c r="AA155" s="289">
        <f>IF(OR($C155&gt;AA$7,$C155+$E155-1&lt;AA$7),0,($D155-SUM($F155:Z155)-SUM($F94:Z94))/($E155+$C155-AA$7))</f>
        <v>0</v>
      </c>
      <c r="AB155" s="289">
        <f>IF(OR($C155&gt;AB$7,$C155+$E155-1&lt;AB$7),0,($D155-SUM($F155:AA155)-SUM($F94:AA94))/($E155+$C155-AB$7))</f>
        <v>0</v>
      </c>
      <c r="AC155" s="289">
        <f>IF(OR($C155&gt;AC$7,$C155+$E155-1&lt;AC$7),0,($D155-SUM($F155:AB155)-SUM($F94:AB94))/($E155+$C155-AC$7))</f>
        <v>0</v>
      </c>
      <c r="AD155" s="289">
        <f>IF(OR($C155&gt;AD$7,$C155+$E155-1&lt;AD$7),0,($D155-SUM($F155:AC155)-SUM($F94:AC94))/($E155+$C155-AD$7))</f>
        <v>0</v>
      </c>
      <c r="AE155" s="289">
        <f>IF(OR($C155&gt;AE$7,$C155+$E155-1&lt;AE$7),0,($D155-SUM($F155:AD155)-SUM($F94:AD94))/($E155+$C155-AE$7))</f>
        <v>0</v>
      </c>
      <c r="AF155" s="289">
        <f>IF(OR($C155&gt;AF$7,$C155+$E155-1&lt;AF$7),0,($D155-SUM($F155:AE155)-SUM($F94:AE94))/($E155+$C155-AF$7))</f>
        <v>0</v>
      </c>
      <c r="AG155" s="289">
        <f>IF(OR($C155&gt;AG$7,$C155+$E155-1&lt;AG$7),0,($D155-SUM($F155:AF155)-SUM($F94:AF94))/($E155+$C155-AG$7))</f>
        <v>0</v>
      </c>
      <c r="AH155" s="289">
        <f>IF(OR($C155&gt;AH$7,$C155+$E155-1&lt;AH$7),0,($D155-SUM($F155:AG155)-SUM($F94:AG94))/($E155+$C155-AH$7))</f>
        <v>0</v>
      </c>
      <c r="AI155" s="289">
        <f>IF(OR($C155&gt;AI$7,$C155+$E155-1&lt;AI$7),0,($D155-SUM($F155:AH155)-SUM($F94:AH94))/($E155+$C155-AI$7))</f>
        <v>0</v>
      </c>
      <c r="AJ155" s="289">
        <f>IF(OR($C155&gt;AJ$7,$C155+$E155-1&lt;AJ$7),0,($D155-SUM($F155:AI155)-SUM($F94:AI94))/($E155+$C155-AJ$7))</f>
        <v>0</v>
      </c>
      <c r="AK155" s="289">
        <f>IF(OR($C155&gt;AK$7,$C155+$E155-1&lt;AK$7),0,($D155-SUM($F155:AJ155)-SUM($F94:AJ94))/($E155+$C155-AK$7))</f>
        <v>0</v>
      </c>
      <c r="AL155" s="289">
        <f>IF(OR($C155&gt;AL$7,$C155+$E155-1&lt;AL$7),0,($D155-SUM($F155:AK155)-SUM($F94:AK94))/($E155+$C155-AL$7))</f>
        <v>0</v>
      </c>
      <c r="AM155" s="289">
        <f>IF(OR($C155&gt;AM$7,$C155+$E155-1&lt;AM$7),0,($D155-SUM($F155:AL155)-SUM($F94:AL94))/($E155+$C155-AM$7))</f>
        <v>0</v>
      </c>
      <c r="AN155" s="289">
        <f>IF(OR($C155&gt;AN$7,$C155+$E155-1&lt;AN$7),0,($D155-SUM($F155:AM155)-SUM($F94:AM94))/($E155+$C155-AN$7))</f>
        <v>0</v>
      </c>
      <c r="AO155" s="289">
        <f>IF(OR($C155&gt;AO$7,$C155+$E155-1&lt;AO$7),0,($D155-SUM($F155:AN155)-SUM($F94:AN94))/($E155+$C155-AO$7))</f>
        <v>0</v>
      </c>
      <c r="AP155" s="289">
        <f>IF(OR($C155&gt;AP$7,$C155+$E155-1&lt;AP$7),0,($D155-SUM($F155:AO155)-SUM($F94:AO94))/($E155+$C155-AP$7))</f>
        <v>0</v>
      </c>
      <c r="AQ155" s="289">
        <f>IF(OR($C155&gt;AQ$7,$C155+$E155-1&lt;AQ$7),0,($D155-SUM($F155:AP155)-SUM($F94:AP94))/($E155+$C155-AQ$7))</f>
        <v>0</v>
      </c>
      <c r="AR155" s="289">
        <f>IF(OR($C155&gt;AR$7,$C155+$E155-1&lt;AR$7),0,($D155-SUM($F155:AQ155)-SUM($F94:AQ94))/($E155+$C155-AR$7))</f>
        <v>0</v>
      </c>
      <c r="AS155" s="289">
        <f>IF(OR($C155&gt;AS$7,$C155+$E155-1&lt;AS$7),0,($D155-SUM($F155:AR155)-SUM($F94:AR94))/($E155+$C155-AS$7))</f>
        <v>0</v>
      </c>
      <c r="AT155" s="289">
        <f>IF(OR($C155&gt;AT$7,$C155+$E155-1&lt;AT$7),0,($D155-SUM($F155:AS155)-SUM($F94:AS94))/($E155+$C155-AT$7))</f>
        <v>0</v>
      </c>
      <c r="AU155" s="289">
        <f>IF(OR($C155&gt;AU$7,$C155+$E155-1&lt;AU$7),0,($D155-SUM($F155:AT155)-SUM($F94:AT94))/($E155+$C155-AU$7))</f>
        <v>0</v>
      </c>
      <c r="AV155" s="289">
        <f>IF(OR($C155&gt;AV$7,$C155+$E155-1&lt;AV$7),0,($D155-SUM($F155:AU155)-SUM($F94:AU94))/($E155+$C155-AV$7))</f>
        <v>0</v>
      </c>
      <c r="AW155" s="289">
        <f>IF(OR($C155&gt;AW$7,$C155+$E155-1&lt;AW$7),0,($D155-SUM($F155:AV155)-SUM($F94:AV94))/($E155+$C155-AW$7))</f>
        <v>0</v>
      </c>
      <c r="AX155" s="289">
        <f>IF(OR($C155&gt;AX$7,$C155+$E155-1&lt;AX$7),0,($D155-SUM($F155:AW155)-SUM($F94:AW94))/($E155+$C155-AX$7))</f>
        <v>0</v>
      </c>
      <c r="AY155" s="289">
        <f>IF(OR($C155&gt;AY$7,$C155+$E155-1&lt;AY$7),0,($D155-SUM($F155:AX155)-SUM($F94:AX94))/($E155+$C155-AY$7))</f>
        <v>0</v>
      </c>
      <c r="AZ155" s="289">
        <f>IF(OR($C155&gt;AZ$7,$C155+$E155-1&lt;AZ$7),0,($D155-SUM($F155:AY155)-SUM($F94:AY94))/($E155+$C155-AZ$7))</f>
        <v>0</v>
      </c>
      <c r="BA155" s="289">
        <f>IF(OR($C155&gt;BA$7,$C155+$E155-1&lt;BA$7),0,($D155-SUM($F155:AZ155)-SUM($F94:AZ94))/($E155+$C155-BA$7))</f>
        <v>0</v>
      </c>
      <c r="BB155" s="289">
        <f>IF(OR($C155&gt;BB$7,$C155+$E155-1&lt;BB$7),0,($D155-SUM($F155:BA155)-SUM($F94:BA94))/($E155+$C155-BB$7))</f>
        <v>0</v>
      </c>
      <c r="BC155" s="289">
        <f>IF(OR($C155&gt;BC$7,$C155+$E155-1&lt;BC$7),0,($D155-SUM($F155:BB155)-SUM($F94:BB94))/($E155+$C155-BC$7))</f>
        <v>0</v>
      </c>
      <c r="BD155" s="289">
        <f>IF(OR($C155&gt;BD$7,$C155+$E155-1&lt;BD$7),0,($D155-SUM($F155:BC155)-SUM($F94:BC94))/($E155+$C155-BD$7))</f>
        <v>0</v>
      </c>
      <c r="BE155" s="289">
        <f>IF(OR($C155&gt;BE$7,$C155+$E155-1&lt;BE$7),0,($D155-SUM($F155:BD155)-SUM($F94:BD94))/($E155+$C155-BE$7))</f>
        <v>0</v>
      </c>
      <c r="BF155" s="289">
        <f>IF(OR($C155&gt;BF$7,$C155+$E155-1&lt;BF$7),0,($D155-SUM($F155:BE155)-SUM($F94:BE94))/($E155+$C155-BF$7))</f>
        <v>0</v>
      </c>
      <c r="BG155" s="289">
        <f>IF(OR($C155&gt;BG$7,$C155+$E155-1&lt;BG$7),0,($D155-SUM($F155:BF155)-SUM($F94:BF94))/($E155+$C155-BG$7))</f>
        <v>0</v>
      </c>
      <c r="BH155" s="289">
        <f>IF(OR($C155&gt;BH$7,$C155+$E155-1&lt;BH$7),0,($D155-SUM($F155:BG155)-SUM($F94:BG94))/($E155+$C155-BH$7))</f>
        <v>0</v>
      </c>
      <c r="BI155" s="289">
        <f>IF(OR($C155&gt;BI$7,$C155+$E155-1&lt;BI$7),0,($D155-SUM($F155:BH155)-SUM($F94:BH94))/($E155+$C155-BI$7))</f>
        <v>0</v>
      </c>
      <c r="BJ155" s="289">
        <f>IF(OR($C155&gt;BJ$7,$C155+$E155-1&lt;BJ$7),0,($D155-SUM($F155:BI155)-SUM($F94:BI94))/($E155+$C155-BJ$7))</f>
        <v>0</v>
      </c>
      <c r="BK155" s="289">
        <f>IF(OR($C155&gt;BK$7,$C155+$E155-1&lt;BK$7),0,($D155-SUM($F155:BJ155)-SUM($F94:BJ94))/($E155+$C155-BK$7))</f>
        <v>0</v>
      </c>
      <c r="BL155" s="289">
        <f ca="1">IF(OR($C155&gt;BL$7,$C155+$E155-1&lt;BL$7),0,($D155-SUM($F155:BK155)-SUM($F94:BK94))/($E155+$C155-BL$7))</f>
        <v>2.6097232626859308E-4</v>
      </c>
      <c r="BM155" s="289">
        <f ca="1">IF(OR($C155&gt;BM$7,$C155+$E155-1&lt;BM$7),0,($D155-SUM($F155:BL155)-SUM($F94:BL94))/($E155+$C155-BM$7))</f>
        <v>2.6097232626859303E-4</v>
      </c>
      <c r="BN155" s="289">
        <f ca="1">IF(OR($C155&gt;BN$7,$C155+$E155-1&lt;BN$7),0,($D155-SUM($F155:BM155)-SUM($F94:BM94))/($E155+$C155-BN$7))</f>
        <v>2.6097232626859314E-4</v>
      </c>
      <c r="BO155" s="289"/>
      <c r="BP155" s="289"/>
      <c r="BQ155" s="289"/>
      <c r="BR155" s="289"/>
      <c r="BS155" s="289"/>
      <c r="BT155" s="289"/>
      <c r="BU155" s="289"/>
      <c r="BV155" s="289"/>
      <c r="BW155" s="289"/>
      <c r="BX155" s="289"/>
      <c r="BY155" s="289"/>
      <c r="BZ155" s="289"/>
      <c r="CA155" s="198"/>
      <c r="CB155" s="198"/>
      <c r="CC155" s="198"/>
      <c r="CD155" s="198"/>
      <c r="CE155" s="198"/>
      <c r="CF155" s="198"/>
      <c r="CG155" s="198"/>
      <c r="CH155" s="198"/>
      <c r="CI155" s="198"/>
      <c r="CJ155" s="198"/>
      <c r="CK155" s="198"/>
      <c r="CL155" s="198"/>
    </row>
    <row r="156" spans="1:90" hidden="1" outlineLevel="1" x14ac:dyDescent="0.15">
      <c r="A156" s="89"/>
      <c r="B156" s="23"/>
      <c r="C156" s="26">
        <v>59</v>
      </c>
      <c r="D156" s="303">
        <f ca="1"/>
        <v>0</v>
      </c>
      <c r="E156" s="26">
        <f>SAP_Leadsheet!$E$49</f>
        <v>3</v>
      </c>
      <c r="G156" s="289">
        <f>IF(OR($C156&gt;G$7,$C156+$E156-1&lt;G$7),0,($D156-SUM($F156:F156)-SUM($F95:F95))/($E156+$C156-G$7))</f>
        <v>0</v>
      </c>
      <c r="H156" s="289">
        <f>IF(OR($C156&gt;H$7,$C156+$E156-1&lt;H$7),0,($D156-SUM($F156:G156)-SUM($F95:G95))/($E156+$C156-H$7))</f>
        <v>0</v>
      </c>
      <c r="I156" s="289">
        <f>IF(OR($C156&gt;I$7,$C156+$E156-1&lt;I$7),0,($D156-SUM($F156:H156)-SUM($F95:H95))/($E156+$C156-I$7))</f>
        <v>0</v>
      </c>
      <c r="J156" s="289">
        <f>IF(OR($C156&gt;J$7,$C156+$E156-1&lt;J$7),0,($D156-SUM($F156:I156)-SUM($F95:I95))/($E156+$C156-J$7))</f>
        <v>0</v>
      </c>
      <c r="K156" s="289">
        <f>IF(OR($C156&gt;K$7,$C156+$E156-1&lt;K$7),0,($D156-SUM($F156:J156)-SUM($F95:J95))/($E156+$C156-K$7))</f>
        <v>0</v>
      </c>
      <c r="L156" s="289">
        <f>IF(OR($C156&gt;L$7,$C156+$E156-1&lt;L$7),0,($D156-SUM($F156:K156)-SUM($F95:K95))/($E156+$C156-L$7))</f>
        <v>0</v>
      </c>
      <c r="M156" s="289">
        <f>IF(OR($C156&gt;M$7,$C156+$E156-1&lt;M$7),0,($D156-SUM($F156:L156)-SUM($F95:L95))/($E156+$C156-M$7))</f>
        <v>0</v>
      </c>
      <c r="N156" s="289">
        <f>IF(OR($C156&gt;N$7,$C156+$E156-1&lt;N$7),0,($D156-SUM($F156:M156)-SUM($F95:M95))/($E156+$C156-N$7))</f>
        <v>0</v>
      </c>
      <c r="O156" s="289">
        <f>IF(OR($C156&gt;O$7,$C156+$E156-1&lt;O$7),0,($D156-SUM($F156:N156)-SUM($F95:N95))/($E156+$C156-O$7))</f>
        <v>0</v>
      </c>
      <c r="P156" s="289">
        <f>IF(OR($C156&gt;P$7,$C156+$E156-1&lt;P$7),0,($D156-SUM($F156:O156)-SUM($F95:O95))/($E156+$C156-P$7))</f>
        <v>0</v>
      </c>
      <c r="Q156" s="289">
        <f>IF(OR($C156&gt;Q$7,$C156+$E156-1&lt;Q$7),0,($D156-SUM($F156:P156)-SUM($F95:P95))/($E156+$C156-Q$7))</f>
        <v>0</v>
      </c>
      <c r="R156" s="289">
        <f>IF(OR($C156&gt;R$7,$C156+$E156-1&lt;R$7),0,($D156-SUM($F156:Q156)-SUM($F95:Q95))/($E156+$C156-R$7))</f>
        <v>0</v>
      </c>
      <c r="S156" s="289">
        <f>IF(OR($C156&gt;S$7,$C156+$E156-1&lt;S$7),0,($D156-SUM($F156:R156)-SUM($F95:R95))/($E156+$C156-S$7))</f>
        <v>0</v>
      </c>
      <c r="T156" s="289">
        <f>IF(OR($C156&gt;T$7,$C156+$E156-1&lt;T$7),0,($D156-SUM($F156:S156)-SUM($F95:S95))/($E156+$C156-T$7))</f>
        <v>0</v>
      </c>
      <c r="U156" s="289">
        <f>IF(OR($C156&gt;U$7,$C156+$E156-1&lt;U$7),0,($D156-SUM($F156:T156)-SUM($F95:T95))/($E156+$C156-U$7))</f>
        <v>0</v>
      </c>
      <c r="V156" s="289">
        <f>IF(OR($C156&gt;V$7,$C156+$E156-1&lt;V$7),0,($D156-SUM($F156:U156)-SUM($F95:U95))/($E156+$C156-V$7))</f>
        <v>0</v>
      </c>
      <c r="W156" s="289">
        <f>IF(OR($C156&gt;W$7,$C156+$E156-1&lt;W$7),0,($D156-SUM($F156:V156)-SUM($F95:V95))/($E156+$C156-W$7))</f>
        <v>0</v>
      </c>
      <c r="X156" s="289">
        <f>IF(OR($C156&gt;X$7,$C156+$E156-1&lt;X$7),0,($D156-SUM($F156:W156)-SUM($F95:W95))/($E156+$C156-X$7))</f>
        <v>0</v>
      </c>
      <c r="Y156" s="289">
        <f>IF(OR($C156&gt;Y$7,$C156+$E156-1&lt;Y$7),0,($D156-SUM($F156:X156)-SUM($F95:X95))/($E156+$C156-Y$7))</f>
        <v>0</v>
      </c>
      <c r="Z156" s="289">
        <f>IF(OR($C156&gt;Z$7,$C156+$E156-1&lt;Z$7),0,($D156-SUM($F156:Y156)-SUM($F95:Y95))/($E156+$C156-Z$7))</f>
        <v>0</v>
      </c>
      <c r="AA156" s="289">
        <f>IF(OR($C156&gt;AA$7,$C156+$E156-1&lt;AA$7),0,($D156-SUM($F156:Z156)-SUM($F95:Z95))/($E156+$C156-AA$7))</f>
        <v>0</v>
      </c>
      <c r="AB156" s="289">
        <f>IF(OR($C156&gt;AB$7,$C156+$E156-1&lt;AB$7),0,($D156-SUM($F156:AA156)-SUM($F95:AA95))/($E156+$C156-AB$7))</f>
        <v>0</v>
      </c>
      <c r="AC156" s="289">
        <f>IF(OR($C156&gt;AC$7,$C156+$E156-1&lt;AC$7),0,($D156-SUM($F156:AB156)-SUM($F95:AB95))/($E156+$C156-AC$7))</f>
        <v>0</v>
      </c>
      <c r="AD156" s="289">
        <f>IF(OR($C156&gt;AD$7,$C156+$E156-1&lt;AD$7),0,($D156-SUM($F156:AC156)-SUM($F95:AC95))/($E156+$C156-AD$7))</f>
        <v>0</v>
      </c>
      <c r="AE156" s="289">
        <f>IF(OR($C156&gt;AE$7,$C156+$E156-1&lt;AE$7),0,($D156-SUM($F156:AD156)-SUM($F95:AD95))/($E156+$C156-AE$7))</f>
        <v>0</v>
      </c>
      <c r="AF156" s="289">
        <f>IF(OR($C156&gt;AF$7,$C156+$E156-1&lt;AF$7),0,($D156-SUM($F156:AE156)-SUM($F95:AE95))/($E156+$C156-AF$7))</f>
        <v>0</v>
      </c>
      <c r="AG156" s="289">
        <f>IF(OR($C156&gt;AG$7,$C156+$E156-1&lt;AG$7),0,($D156-SUM($F156:AF156)-SUM($F95:AF95))/($E156+$C156-AG$7))</f>
        <v>0</v>
      </c>
      <c r="AH156" s="289">
        <f>IF(OR($C156&gt;AH$7,$C156+$E156-1&lt;AH$7),0,($D156-SUM($F156:AG156)-SUM($F95:AG95))/($E156+$C156-AH$7))</f>
        <v>0</v>
      </c>
      <c r="AI156" s="289">
        <f>IF(OR($C156&gt;AI$7,$C156+$E156-1&lt;AI$7),0,($D156-SUM($F156:AH156)-SUM($F95:AH95))/($E156+$C156-AI$7))</f>
        <v>0</v>
      </c>
      <c r="AJ156" s="289">
        <f>IF(OR($C156&gt;AJ$7,$C156+$E156-1&lt;AJ$7),0,($D156-SUM($F156:AI156)-SUM($F95:AI95))/($E156+$C156-AJ$7))</f>
        <v>0</v>
      </c>
      <c r="AK156" s="289">
        <f>IF(OR($C156&gt;AK$7,$C156+$E156-1&lt;AK$7),0,($D156-SUM($F156:AJ156)-SUM($F95:AJ95))/($E156+$C156-AK$7))</f>
        <v>0</v>
      </c>
      <c r="AL156" s="289">
        <f>IF(OR($C156&gt;AL$7,$C156+$E156-1&lt;AL$7),0,($D156-SUM($F156:AK156)-SUM($F95:AK95))/($E156+$C156-AL$7))</f>
        <v>0</v>
      </c>
      <c r="AM156" s="289">
        <f>IF(OR($C156&gt;AM$7,$C156+$E156-1&lt;AM$7),0,($D156-SUM($F156:AL156)-SUM($F95:AL95))/($E156+$C156-AM$7))</f>
        <v>0</v>
      </c>
      <c r="AN156" s="289">
        <f>IF(OR($C156&gt;AN$7,$C156+$E156-1&lt;AN$7),0,($D156-SUM($F156:AM156)-SUM($F95:AM95))/($E156+$C156-AN$7))</f>
        <v>0</v>
      </c>
      <c r="AO156" s="289">
        <f>IF(OR($C156&gt;AO$7,$C156+$E156-1&lt;AO$7),0,($D156-SUM($F156:AN156)-SUM($F95:AN95))/($E156+$C156-AO$7))</f>
        <v>0</v>
      </c>
      <c r="AP156" s="289">
        <f>IF(OR($C156&gt;AP$7,$C156+$E156-1&lt;AP$7),0,($D156-SUM($F156:AO156)-SUM($F95:AO95))/($E156+$C156-AP$7))</f>
        <v>0</v>
      </c>
      <c r="AQ156" s="289">
        <f>IF(OR($C156&gt;AQ$7,$C156+$E156-1&lt;AQ$7),0,($D156-SUM($F156:AP156)-SUM($F95:AP95))/($E156+$C156-AQ$7))</f>
        <v>0</v>
      </c>
      <c r="AR156" s="289">
        <f>IF(OR($C156&gt;AR$7,$C156+$E156-1&lt;AR$7),0,($D156-SUM($F156:AQ156)-SUM($F95:AQ95))/($E156+$C156-AR$7))</f>
        <v>0</v>
      </c>
      <c r="AS156" s="289">
        <f>IF(OR($C156&gt;AS$7,$C156+$E156-1&lt;AS$7),0,($D156-SUM($F156:AR156)-SUM($F95:AR95))/($E156+$C156-AS$7))</f>
        <v>0</v>
      </c>
      <c r="AT156" s="289">
        <f>IF(OR($C156&gt;AT$7,$C156+$E156-1&lt;AT$7),0,($D156-SUM($F156:AS156)-SUM($F95:AS95))/($E156+$C156-AT$7))</f>
        <v>0</v>
      </c>
      <c r="AU156" s="289">
        <f>IF(OR($C156&gt;AU$7,$C156+$E156-1&lt;AU$7),0,($D156-SUM($F156:AT156)-SUM($F95:AT95))/($E156+$C156-AU$7))</f>
        <v>0</v>
      </c>
      <c r="AV156" s="289">
        <f>IF(OR($C156&gt;AV$7,$C156+$E156-1&lt;AV$7),0,($D156-SUM($F156:AU156)-SUM($F95:AU95))/($E156+$C156-AV$7))</f>
        <v>0</v>
      </c>
      <c r="AW156" s="289">
        <f>IF(OR($C156&gt;AW$7,$C156+$E156-1&lt;AW$7),0,($D156-SUM($F156:AV156)-SUM($F95:AV95))/($E156+$C156-AW$7))</f>
        <v>0</v>
      </c>
      <c r="AX156" s="289">
        <f>IF(OR($C156&gt;AX$7,$C156+$E156-1&lt;AX$7),0,($D156-SUM($F156:AW156)-SUM($F95:AW95))/($E156+$C156-AX$7))</f>
        <v>0</v>
      </c>
      <c r="AY156" s="289">
        <f>IF(OR($C156&gt;AY$7,$C156+$E156-1&lt;AY$7),0,($D156-SUM($F156:AX156)-SUM($F95:AX95))/($E156+$C156-AY$7))</f>
        <v>0</v>
      </c>
      <c r="AZ156" s="289">
        <f>IF(OR($C156&gt;AZ$7,$C156+$E156-1&lt;AZ$7),0,($D156-SUM($F156:AY156)-SUM($F95:AY95))/($E156+$C156-AZ$7))</f>
        <v>0</v>
      </c>
      <c r="BA156" s="289">
        <f>IF(OR($C156&gt;BA$7,$C156+$E156-1&lt;BA$7),0,($D156-SUM($F156:AZ156)-SUM($F95:AZ95))/($E156+$C156-BA$7))</f>
        <v>0</v>
      </c>
      <c r="BB156" s="289">
        <f>IF(OR($C156&gt;BB$7,$C156+$E156-1&lt;BB$7),0,($D156-SUM($F156:BA156)-SUM($F95:BA95))/($E156+$C156-BB$7))</f>
        <v>0</v>
      </c>
      <c r="BC156" s="289">
        <f>IF(OR($C156&gt;BC$7,$C156+$E156-1&lt;BC$7),0,($D156-SUM($F156:BB156)-SUM($F95:BB95))/($E156+$C156-BC$7))</f>
        <v>0</v>
      </c>
      <c r="BD156" s="289">
        <f>IF(OR($C156&gt;BD$7,$C156+$E156-1&lt;BD$7),0,($D156-SUM($F156:BC156)-SUM($F95:BC95))/($E156+$C156-BD$7))</f>
        <v>0</v>
      </c>
      <c r="BE156" s="289">
        <f>IF(OR($C156&gt;BE$7,$C156+$E156-1&lt;BE$7),0,($D156-SUM($F156:BD156)-SUM($F95:BD95))/($E156+$C156-BE$7))</f>
        <v>0</v>
      </c>
      <c r="BF156" s="289">
        <f>IF(OR($C156&gt;BF$7,$C156+$E156-1&lt;BF$7),0,($D156-SUM($F156:BE156)-SUM($F95:BE95))/($E156+$C156-BF$7))</f>
        <v>0</v>
      </c>
      <c r="BG156" s="289">
        <f>IF(OR($C156&gt;BG$7,$C156+$E156-1&lt;BG$7),0,($D156-SUM($F156:BF156)-SUM($F95:BF95))/($E156+$C156-BG$7))</f>
        <v>0</v>
      </c>
      <c r="BH156" s="289">
        <f>IF(OR($C156&gt;BH$7,$C156+$E156-1&lt;BH$7),0,($D156-SUM($F156:BG156)-SUM($F95:BG95))/($E156+$C156-BH$7))</f>
        <v>0</v>
      </c>
      <c r="BI156" s="289">
        <f>IF(OR($C156&gt;BI$7,$C156+$E156-1&lt;BI$7),0,($D156-SUM($F156:BH156)-SUM($F95:BH95))/($E156+$C156-BI$7))</f>
        <v>0</v>
      </c>
      <c r="BJ156" s="289">
        <f>IF(OR($C156&gt;BJ$7,$C156+$E156-1&lt;BJ$7),0,($D156-SUM($F156:BI156)-SUM($F95:BI95))/($E156+$C156-BJ$7))</f>
        <v>0</v>
      </c>
      <c r="BK156" s="289">
        <f>IF(OR($C156&gt;BK$7,$C156+$E156-1&lt;BK$7),0,($D156-SUM($F156:BJ156)-SUM($F95:BJ95))/($E156+$C156-BK$7))</f>
        <v>0</v>
      </c>
      <c r="BL156" s="289">
        <f>IF(OR($C156&gt;BL$7,$C156+$E156-1&lt;BL$7),0,($D156-SUM($F156:BK156)-SUM($F95:BK95))/($E156+$C156-BL$7))</f>
        <v>0</v>
      </c>
      <c r="BM156" s="289">
        <f ca="1">IF(OR($C156&gt;BM$7,$C156+$E156-1&lt;BM$7),0,($D156-SUM($F156:BL156)-SUM($F95:BL95))/($E156+$C156-BM$7))</f>
        <v>0</v>
      </c>
      <c r="BN156" s="289">
        <f ca="1">IF(OR($C156&gt;BN$7,$C156+$E156-1&lt;BN$7),0,($D156-SUM($F156:BM156)-SUM($F95:BM95))/($E156+$C156-BN$7))</f>
        <v>0</v>
      </c>
      <c r="BO156" s="289"/>
      <c r="BP156" s="289"/>
      <c r="BQ156" s="289"/>
      <c r="BR156" s="289"/>
      <c r="BS156" s="289"/>
      <c r="BT156" s="289"/>
      <c r="BU156" s="289"/>
      <c r="BV156" s="289"/>
      <c r="BW156" s="289"/>
      <c r="BX156" s="289"/>
      <c r="BY156" s="289"/>
      <c r="BZ156" s="289"/>
      <c r="CA156" s="198"/>
      <c r="CB156" s="198"/>
      <c r="CC156" s="198"/>
      <c r="CD156" s="198"/>
      <c r="CE156" s="198"/>
      <c r="CF156" s="198"/>
      <c r="CG156" s="198"/>
      <c r="CH156" s="198"/>
      <c r="CI156" s="198"/>
      <c r="CJ156" s="198"/>
      <c r="CK156" s="198"/>
      <c r="CL156" s="198"/>
    </row>
    <row r="157" spans="1:90" hidden="1" outlineLevel="1" x14ac:dyDescent="0.15">
      <c r="A157" s="89"/>
      <c r="B157" s="23"/>
      <c r="C157" s="26">
        <v>60</v>
      </c>
      <c r="D157" s="303">
        <f ca="1"/>
        <v>0</v>
      </c>
      <c r="E157" s="26">
        <f>SAP_Leadsheet!$E$49</f>
        <v>3</v>
      </c>
      <c r="G157" s="289">
        <f>IF(OR($C157&gt;G$7,$C157+$E157-1&lt;G$7),0,($D157-SUM($F157:F157)-SUM($F96:F96))/($E157+$C157-G$7))</f>
        <v>0</v>
      </c>
      <c r="H157" s="289">
        <f>IF(OR($C157&gt;H$7,$C157+$E157-1&lt;H$7),0,($D157-SUM($F157:G157)-SUM($F96:G96))/($E157+$C157-H$7))</f>
        <v>0</v>
      </c>
      <c r="I157" s="289">
        <f>IF(OR($C157&gt;I$7,$C157+$E157-1&lt;I$7),0,($D157-SUM($F157:H157)-SUM($F96:H96))/($E157+$C157-I$7))</f>
        <v>0</v>
      </c>
      <c r="J157" s="289">
        <f>IF(OR($C157&gt;J$7,$C157+$E157-1&lt;J$7),0,($D157-SUM($F157:I157)-SUM($F96:I96))/($E157+$C157-J$7))</f>
        <v>0</v>
      </c>
      <c r="K157" s="289">
        <f>IF(OR($C157&gt;K$7,$C157+$E157-1&lt;K$7),0,($D157-SUM($F157:J157)-SUM($F96:J96))/($E157+$C157-K$7))</f>
        <v>0</v>
      </c>
      <c r="L157" s="289">
        <f>IF(OR($C157&gt;L$7,$C157+$E157-1&lt;L$7),0,($D157-SUM($F157:K157)-SUM($F96:K96))/($E157+$C157-L$7))</f>
        <v>0</v>
      </c>
      <c r="M157" s="289">
        <f>IF(OR($C157&gt;M$7,$C157+$E157-1&lt;M$7),0,($D157-SUM($F157:L157)-SUM($F96:L96))/($E157+$C157-M$7))</f>
        <v>0</v>
      </c>
      <c r="N157" s="289">
        <f>IF(OR($C157&gt;N$7,$C157+$E157-1&lt;N$7),0,($D157-SUM($F157:M157)-SUM($F96:M96))/($E157+$C157-N$7))</f>
        <v>0</v>
      </c>
      <c r="O157" s="289">
        <f>IF(OR($C157&gt;O$7,$C157+$E157-1&lt;O$7),0,($D157-SUM($F157:N157)-SUM($F96:N96))/($E157+$C157-O$7))</f>
        <v>0</v>
      </c>
      <c r="P157" s="289">
        <f>IF(OR($C157&gt;P$7,$C157+$E157-1&lt;P$7),0,($D157-SUM($F157:O157)-SUM($F96:O96))/($E157+$C157-P$7))</f>
        <v>0</v>
      </c>
      <c r="Q157" s="289">
        <f>IF(OR($C157&gt;Q$7,$C157+$E157-1&lt;Q$7),0,($D157-SUM($F157:P157)-SUM($F96:P96))/($E157+$C157-Q$7))</f>
        <v>0</v>
      </c>
      <c r="R157" s="289">
        <f>IF(OR($C157&gt;R$7,$C157+$E157-1&lt;R$7),0,($D157-SUM($F157:Q157)-SUM($F96:Q96))/($E157+$C157-R$7))</f>
        <v>0</v>
      </c>
      <c r="S157" s="289">
        <f>IF(OR($C157&gt;S$7,$C157+$E157-1&lt;S$7),0,($D157-SUM($F157:R157)-SUM($F96:R96))/($E157+$C157-S$7))</f>
        <v>0</v>
      </c>
      <c r="T157" s="289">
        <f>IF(OR($C157&gt;T$7,$C157+$E157-1&lt;T$7),0,($D157-SUM($F157:S157)-SUM($F96:S96))/($E157+$C157-T$7))</f>
        <v>0</v>
      </c>
      <c r="U157" s="289">
        <f>IF(OR($C157&gt;U$7,$C157+$E157-1&lt;U$7),0,($D157-SUM($F157:T157)-SUM($F96:T96))/($E157+$C157-U$7))</f>
        <v>0</v>
      </c>
      <c r="V157" s="289">
        <f>IF(OR($C157&gt;V$7,$C157+$E157-1&lt;V$7),0,($D157-SUM($F157:U157)-SUM($F96:U96))/($E157+$C157-V$7))</f>
        <v>0</v>
      </c>
      <c r="W157" s="289">
        <f>IF(OR($C157&gt;W$7,$C157+$E157-1&lt;W$7),0,($D157-SUM($F157:V157)-SUM($F96:V96))/($E157+$C157-W$7))</f>
        <v>0</v>
      </c>
      <c r="X157" s="289">
        <f>IF(OR($C157&gt;X$7,$C157+$E157-1&lt;X$7),0,($D157-SUM($F157:W157)-SUM($F96:W96))/($E157+$C157-X$7))</f>
        <v>0</v>
      </c>
      <c r="Y157" s="289">
        <f>IF(OR($C157&gt;Y$7,$C157+$E157-1&lt;Y$7),0,($D157-SUM($F157:X157)-SUM($F96:X96))/($E157+$C157-Y$7))</f>
        <v>0</v>
      </c>
      <c r="Z157" s="289">
        <f>IF(OR($C157&gt;Z$7,$C157+$E157-1&lt;Z$7),0,($D157-SUM($F157:Y157)-SUM($F96:Y96))/($E157+$C157-Z$7))</f>
        <v>0</v>
      </c>
      <c r="AA157" s="289">
        <f>IF(OR($C157&gt;AA$7,$C157+$E157-1&lt;AA$7),0,($D157-SUM($F157:Z157)-SUM($F96:Z96))/($E157+$C157-AA$7))</f>
        <v>0</v>
      </c>
      <c r="AB157" s="289">
        <f>IF(OR($C157&gt;AB$7,$C157+$E157-1&lt;AB$7),0,($D157-SUM($F157:AA157)-SUM($F96:AA96))/($E157+$C157-AB$7))</f>
        <v>0</v>
      </c>
      <c r="AC157" s="289">
        <f>IF(OR($C157&gt;AC$7,$C157+$E157-1&lt;AC$7),0,($D157-SUM($F157:AB157)-SUM($F96:AB96))/($E157+$C157-AC$7))</f>
        <v>0</v>
      </c>
      <c r="AD157" s="289">
        <f>IF(OR($C157&gt;AD$7,$C157+$E157-1&lt;AD$7),0,($D157-SUM($F157:AC157)-SUM($F96:AC96))/($E157+$C157-AD$7))</f>
        <v>0</v>
      </c>
      <c r="AE157" s="289">
        <f>IF(OR($C157&gt;AE$7,$C157+$E157-1&lt;AE$7),0,($D157-SUM($F157:AD157)-SUM($F96:AD96))/($E157+$C157-AE$7))</f>
        <v>0</v>
      </c>
      <c r="AF157" s="289">
        <f>IF(OR($C157&gt;AF$7,$C157+$E157-1&lt;AF$7),0,($D157-SUM($F157:AE157)-SUM($F96:AE96))/($E157+$C157-AF$7))</f>
        <v>0</v>
      </c>
      <c r="AG157" s="289">
        <f>IF(OR($C157&gt;AG$7,$C157+$E157-1&lt;AG$7),0,($D157-SUM($F157:AF157)-SUM($F96:AF96))/($E157+$C157-AG$7))</f>
        <v>0</v>
      </c>
      <c r="AH157" s="289">
        <f>IF(OR($C157&gt;AH$7,$C157+$E157-1&lt;AH$7),0,($D157-SUM($F157:AG157)-SUM($F96:AG96))/($E157+$C157-AH$7))</f>
        <v>0</v>
      </c>
      <c r="AI157" s="289">
        <f>IF(OR($C157&gt;AI$7,$C157+$E157-1&lt;AI$7),0,($D157-SUM($F157:AH157)-SUM($F96:AH96))/($E157+$C157-AI$7))</f>
        <v>0</v>
      </c>
      <c r="AJ157" s="289">
        <f>IF(OR($C157&gt;AJ$7,$C157+$E157-1&lt;AJ$7),0,($D157-SUM($F157:AI157)-SUM($F96:AI96))/($E157+$C157-AJ$7))</f>
        <v>0</v>
      </c>
      <c r="AK157" s="289">
        <f>IF(OR($C157&gt;AK$7,$C157+$E157-1&lt;AK$7),0,($D157-SUM($F157:AJ157)-SUM($F96:AJ96))/($E157+$C157-AK$7))</f>
        <v>0</v>
      </c>
      <c r="AL157" s="289">
        <f>IF(OR($C157&gt;AL$7,$C157+$E157-1&lt;AL$7),0,($D157-SUM($F157:AK157)-SUM($F96:AK96))/($E157+$C157-AL$7))</f>
        <v>0</v>
      </c>
      <c r="AM157" s="289">
        <f>IF(OR($C157&gt;AM$7,$C157+$E157-1&lt;AM$7),0,($D157-SUM($F157:AL157)-SUM($F96:AL96))/($E157+$C157-AM$7))</f>
        <v>0</v>
      </c>
      <c r="AN157" s="289">
        <f>IF(OR($C157&gt;AN$7,$C157+$E157-1&lt;AN$7),0,($D157-SUM($F157:AM157)-SUM($F96:AM96))/($E157+$C157-AN$7))</f>
        <v>0</v>
      </c>
      <c r="AO157" s="289">
        <f>IF(OR($C157&gt;AO$7,$C157+$E157-1&lt;AO$7),0,($D157-SUM($F157:AN157)-SUM($F96:AN96))/($E157+$C157-AO$7))</f>
        <v>0</v>
      </c>
      <c r="AP157" s="289">
        <f>IF(OR($C157&gt;AP$7,$C157+$E157-1&lt;AP$7),0,($D157-SUM($F157:AO157)-SUM($F96:AO96))/($E157+$C157-AP$7))</f>
        <v>0</v>
      </c>
      <c r="AQ157" s="289">
        <f>IF(OR($C157&gt;AQ$7,$C157+$E157-1&lt;AQ$7),0,($D157-SUM($F157:AP157)-SUM($F96:AP96))/($E157+$C157-AQ$7))</f>
        <v>0</v>
      </c>
      <c r="AR157" s="289">
        <f>IF(OR($C157&gt;AR$7,$C157+$E157-1&lt;AR$7),0,($D157-SUM($F157:AQ157)-SUM($F96:AQ96))/($E157+$C157-AR$7))</f>
        <v>0</v>
      </c>
      <c r="AS157" s="289">
        <f>IF(OR($C157&gt;AS$7,$C157+$E157-1&lt;AS$7),0,($D157-SUM($F157:AR157)-SUM($F96:AR96))/($E157+$C157-AS$7))</f>
        <v>0</v>
      </c>
      <c r="AT157" s="289">
        <f>IF(OR($C157&gt;AT$7,$C157+$E157-1&lt;AT$7),0,($D157-SUM($F157:AS157)-SUM($F96:AS96))/($E157+$C157-AT$7))</f>
        <v>0</v>
      </c>
      <c r="AU157" s="289">
        <f>IF(OR($C157&gt;AU$7,$C157+$E157-1&lt;AU$7),0,($D157-SUM($F157:AT157)-SUM($F96:AT96))/($E157+$C157-AU$7))</f>
        <v>0</v>
      </c>
      <c r="AV157" s="289">
        <f>IF(OR($C157&gt;AV$7,$C157+$E157-1&lt;AV$7),0,($D157-SUM($F157:AU157)-SUM($F96:AU96))/($E157+$C157-AV$7))</f>
        <v>0</v>
      </c>
      <c r="AW157" s="289">
        <f>IF(OR($C157&gt;AW$7,$C157+$E157-1&lt;AW$7),0,($D157-SUM($F157:AV157)-SUM($F96:AV96))/($E157+$C157-AW$7))</f>
        <v>0</v>
      </c>
      <c r="AX157" s="289">
        <f>IF(OR($C157&gt;AX$7,$C157+$E157-1&lt;AX$7),0,($D157-SUM($F157:AW157)-SUM($F96:AW96))/($E157+$C157-AX$7))</f>
        <v>0</v>
      </c>
      <c r="AY157" s="289">
        <f>IF(OR($C157&gt;AY$7,$C157+$E157-1&lt;AY$7),0,($D157-SUM($F157:AX157)-SUM($F96:AX96))/($E157+$C157-AY$7))</f>
        <v>0</v>
      </c>
      <c r="AZ157" s="289">
        <f>IF(OR($C157&gt;AZ$7,$C157+$E157-1&lt;AZ$7),0,($D157-SUM($F157:AY157)-SUM($F96:AY96))/($E157+$C157-AZ$7))</f>
        <v>0</v>
      </c>
      <c r="BA157" s="289">
        <f>IF(OR($C157&gt;BA$7,$C157+$E157-1&lt;BA$7),0,($D157-SUM($F157:AZ157)-SUM($F96:AZ96))/($E157+$C157-BA$7))</f>
        <v>0</v>
      </c>
      <c r="BB157" s="289">
        <f>IF(OR($C157&gt;BB$7,$C157+$E157-1&lt;BB$7),0,($D157-SUM($F157:BA157)-SUM($F96:BA96))/($E157+$C157-BB$7))</f>
        <v>0</v>
      </c>
      <c r="BC157" s="289">
        <f>IF(OR($C157&gt;BC$7,$C157+$E157-1&lt;BC$7),0,($D157-SUM($F157:BB157)-SUM($F96:BB96))/($E157+$C157-BC$7))</f>
        <v>0</v>
      </c>
      <c r="BD157" s="289">
        <f>IF(OR($C157&gt;BD$7,$C157+$E157-1&lt;BD$7),0,($D157-SUM($F157:BC157)-SUM($F96:BC96))/($E157+$C157-BD$7))</f>
        <v>0</v>
      </c>
      <c r="BE157" s="289">
        <f>IF(OR($C157&gt;BE$7,$C157+$E157-1&lt;BE$7),0,($D157-SUM($F157:BD157)-SUM($F96:BD96))/($E157+$C157-BE$7))</f>
        <v>0</v>
      </c>
      <c r="BF157" s="289">
        <f>IF(OR($C157&gt;BF$7,$C157+$E157-1&lt;BF$7),0,($D157-SUM($F157:BE157)-SUM($F96:BE96))/($E157+$C157-BF$7))</f>
        <v>0</v>
      </c>
      <c r="BG157" s="289">
        <f>IF(OR($C157&gt;BG$7,$C157+$E157-1&lt;BG$7),0,($D157-SUM($F157:BF157)-SUM($F96:BF96))/($E157+$C157-BG$7))</f>
        <v>0</v>
      </c>
      <c r="BH157" s="289">
        <f>IF(OR($C157&gt;BH$7,$C157+$E157-1&lt;BH$7),0,($D157-SUM($F157:BG157)-SUM($F96:BG96))/($E157+$C157-BH$7))</f>
        <v>0</v>
      </c>
      <c r="BI157" s="289">
        <f>IF(OR($C157&gt;BI$7,$C157+$E157-1&lt;BI$7),0,($D157-SUM($F157:BH157)-SUM($F96:BH96))/($E157+$C157-BI$7))</f>
        <v>0</v>
      </c>
      <c r="BJ157" s="289">
        <f>IF(OR($C157&gt;BJ$7,$C157+$E157-1&lt;BJ$7),0,($D157-SUM($F157:BI157)-SUM($F96:BI96))/($E157+$C157-BJ$7))</f>
        <v>0</v>
      </c>
      <c r="BK157" s="289">
        <f>IF(OR($C157&gt;BK$7,$C157+$E157-1&lt;BK$7),0,($D157-SUM($F157:BJ157)-SUM($F96:BJ96))/($E157+$C157-BK$7))</f>
        <v>0</v>
      </c>
      <c r="BL157" s="289">
        <f>IF(OR($C157&gt;BL$7,$C157+$E157-1&lt;BL$7),0,($D157-SUM($F157:BK157)-SUM($F96:BK96))/($E157+$C157-BL$7))</f>
        <v>0</v>
      </c>
      <c r="BM157" s="289">
        <f>IF(OR($C157&gt;BM$7,$C157+$E157-1&lt;BM$7),0,($D157-SUM($F157:BL157)-SUM($F96:BL96))/($E157+$C157-BM$7))</f>
        <v>0</v>
      </c>
      <c r="BN157" s="289">
        <f ca="1">IF(OR($C157&gt;BN$7,$C157+$E157-1&lt;BN$7),0,($D157-SUM($F157:BM157)-SUM($F96:BM96))/($E157+$C157-BN$7))</f>
        <v>0</v>
      </c>
      <c r="BO157" s="289"/>
      <c r="BP157" s="289"/>
      <c r="BQ157" s="289"/>
      <c r="BR157" s="289"/>
      <c r="BS157" s="289"/>
      <c r="BT157" s="289"/>
      <c r="BU157" s="289"/>
      <c r="BV157" s="289"/>
      <c r="BW157" s="289"/>
      <c r="BX157" s="289"/>
      <c r="BY157" s="289"/>
      <c r="BZ157" s="289"/>
      <c r="CA157" s="198"/>
      <c r="CB157" s="198"/>
      <c r="CC157" s="198"/>
      <c r="CD157" s="198"/>
      <c r="CE157" s="198"/>
      <c r="CF157" s="198"/>
      <c r="CG157" s="198"/>
      <c r="CH157" s="198"/>
      <c r="CI157" s="198"/>
      <c r="CJ157" s="198"/>
      <c r="CK157" s="198"/>
      <c r="CL157" s="198"/>
    </row>
    <row r="158" spans="1:90" collapsed="1" x14ac:dyDescent="0.15">
      <c r="A158" s="89"/>
      <c r="B158" s="23"/>
      <c r="D158" s="23" t="s">
        <v>365</v>
      </c>
      <c r="E158" s="23"/>
      <c r="F158" s="23" t="s">
        <v>356</v>
      </c>
      <c r="G158" s="288">
        <f t="shared" ref="G158:BN158" ca="1" si="15">G33+G34+G35</f>
        <v>1.1696133489754123E-3</v>
      </c>
      <c r="H158" s="288">
        <f t="shared" ca="1" si="15"/>
        <v>1.7342381798539641E-3</v>
      </c>
      <c r="I158" s="288">
        <f t="shared" ca="1" si="15"/>
        <v>1.7039654144402326E-3</v>
      </c>
      <c r="J158" s="288">
        <f t="shared" ca="1" si="15"/>
        <v>1.6736926490265014E-3</v>
      </c>
      <c r="K158" s="288">
        <f t="shared" ca="1" si="15"/>
        <v>1.6434198836127703E-3</v>
      </c>
      <c r="L158" s="288">
        <f t="shared" ca="1" si="15"/>
        <v>1.6131471181990388E-3</v>
      </c>
      <c r="M158" s="288">
        <f t="shared" ca="1" si="15"/>
        <v>1.5828743527853079E-3</v>
      </c>
      <c r="N158" s="288">
        <f t="shared" ca="1" si="15"/>
        <v>1.5526015873715765E-3</v>
      </c>
      <c r="O158" s="288">
        <f t="shared" ca="1" si="15"/>
        <v>1.522328821957845E-3</v>
      </c>
      <c r="P158" s="288">
        <f t="shared" ca="1" si="15"/>
        <v>1.4920560565441136E-3</v>
      </c>
      <c r="Q158" s="288">
        <f t="shared" ca="1" si="15"/>
        <v>1.4617832911303821E-3</v>
      </c>
      <c r="R158" s="288">
        <f t="shared" ca="1" si="15"/>
        <v>1.4315105257166508E-3</v>
      </c>
      <c r="S158" s="288">
        <f t="shared" ca="1" si="15"/>
        <v>1.408835442465812E-3</v>
      </c>
      <c r="T158" s="288">
        <f t="shared" ca="1" si="15"/>
        <v>1.3899592002964193E-3</v>
      </c>
      <c r="U158" s="288">
        <f t="shared" ca="1" si="15"/>
        <v>1.3710829581270265E-3</v>
      </c>
      <c r="V158" s="288">
        <f t="shared" ca="1" si="15"/>
        <v>1.3522067159576338E-3</v>
      </c>
      <c r="W158" s="288">
        <f t="shared" ca="1" si="15"/>
        <v>1.3333304737882413E-3</v>
      </c>
      <c r="X158" s="288">
        <f t="shared" ca="1" si="15"/>
        <v>1.3144542316188487E-3</v>
      </c>
      <c r="Y158" s="288">
        <f t="shared" ca="1" si="15"/>
        <v>1.2955779894494562E-3</v>
      </c>
      <c r="Z158" s="288">
        <f t="shared" ca="1" si="15"/>
        <v>1.2767017472800637E-3</v>
      </c>
      <c r="AA158" s="288">
        <f t="shared" ca="1" si="15"/>
        <v>1.2578255051106709E-3</v>
      </c>
      <c r="AB158" s="288">
        <f t="shared" ca="1" si="15"/>
        <v>1.2389492629412784E-3</v>
      </c>
      <c r="AC158" s="288">
        <f t="shared" ca="1" si="15"/>
        <v>1.2200730207718859E-3</v>
      </c>
      <c r="AD158" s="288">
        <f t="shared" ca="1" si="15"/>
        <v>1.2011967786024933E-3</v>
      </c>
      <c r="AE158" s="288">
        <f t="shared" ca="1" si="15"/>
        <v>1.1849056634774164E-3</v>
      </c>
      <c r="AF158" s="288">
        <f t="shared" ca="1" si="15"/>
        <v>1.1699071118744968E-3</v>
      </c>
      <c r="AG158" s="288">
        <f t="shared" ca="1" si="15"/>
        <v>1.1549085602715775E-3</v>
      </c>
      <c r="AH158" s="288">
        <f t="shared" ca="1" si="15"/>
        <v>1.1399100086686581E-3</v>
      </c>
      <c r="AI158" s="288">
        <f t="shared" ca="1" si="15"/>
        <v>1.1249114570657385E-3</v>
      </c>
      <c r="AJ158" s="288">
        <f t="shared" ca="1" si="15"/>
        <v>1.1099129054628191E-3</v>
      </c>
      <c r="AK158" s="288">
        <f t="shared" ca="1" si="15"/>
        <v>1.0949143538598997E-3</v>
      </c>
      <c r="AL158" s="288">
        <f t="shared" ca="1" si="15"/>
        <v>1.0799158022569799E-3</v>
      </c>
      <c r="AM158" s="288">
        <f t="shared" ca="1" si="15"/>
        <v>1.0649172506540605E-3</v>
      </c>
      <c r="AN158" s="288">
        <f t="shared" ca="1" si="15"/>
        <v>1.0499186990511407E-3</v>
      </c>
      <c r="AO158" s="288">
        <f t="shared" ca="1" si="15"/>
        <v>1.0349201474482211E-3</v>
      </c>
      <c r="AP158" s="288">
        <f t="shared" ca="1" si="15"/>
        <v>1.0199215958453017E-3</v>
      </c>
      <c r="AQ158" s="288">
        <f t="shared" ca="1" si="15"/>
        <v>1.0070918319904116E-3</v>
      </c>
      <c r="AR158" s="288">
        <f t="shared" ca="1" si="15"/>
        <v>9.9534646200953591E-4</v>
      </c>
      <c r="AS158" s="288">
        <f t="shared" ca="1" si="15"/>
        <v>9.8360109202866005E-4</v>
      </c>
      <c r="AT158" s="288">
        <f t="shared" ca="1" si="15"/>
        <v>9.7185572204778439E-4</v>
      </c>
      <c r="AU158" s="288">
        <f t="shared" ca="1" si="15"/>
        <v>9.6011035206690874E-4</v>
      </c>
      <c r="AV158" s="288">
        <f t="shared" ca="1" si="15"/>
        <v>9.4836498208603287E-4</v>
      </c>
      <c r="AW158" s="288">
        <f t="shared" ca="1" si="15"/>
        <v>9.3661961210515701E-4</v>
      </c>
      <c r="AX158" s="288">
        <f t="shared" ca="1" si="15"/>
        <v>9.2487424212428157E-4</v>
      </c>
      <c r="AY158" s="288">
        <f t="shared" ca="1" si="15"/>
        <v>9.1312887214340592E-4</v>
      </c>
      <c r="AZ158" s="288">
        <f t="shared" ca="1" si="15"/>
        <v>9.0138350216253016E-4</v>
      </c>
      <c r="BA158" s="288">
        <f t="shared" ca="1" si="15"/>
        <v>8.896381321816544E-4</v>
      </c>
      <c r="BB158" s="288">
        <f t="shared" ca="1" si="15"/>
        <v>8.7789276220077885E-4</v>
      </c>
      <c r="BC158" s="288">
        <f t="shared" ca="1" si="15"/>
        <v>8.6790692820261752E-4</v>
      </c>
      <c r="BD158" s="288">
        <f t="shared" ca="1" si="15"/>
        <v>8.588008621958135E-4</v>
      </c>
      <c r="BE158" s="288">
        <f t="shared" ca="1" si="15"/>
        <v>8.4969479618900927E-4</v>
      </c>
      <c r="BF158" s="288">
        <f t="shared" ca="1" si="15"/>
        <v>8.4058873018220536E-4</v>
      </c>
      <c r="BG158" s="288">
        <f t="shared" ca="1" si="15"/>
        <v>8.3148266417540123E-4</v>
      </c>
      <c r="BH158" s="288">
        <f t="shared" ca="1" si="15"/>
        <v>8.2237659816859711E-4</v>
      </c>
      <c r="BI158" s="288">
        <f t="shared" ca="1" si="15"/>
        <v>8.1327053216179298E-4</v>
      </c>
      <c r="BJ158" s="288">
        <f t="shared" ca="1" si="15"/>
        <v>8.0416446615498897E-4</v>
      </c>
      <c r="BK158" s="288">
        <f t="shared" ca="1" si="15"/>
        <v>7.9505840014818517E-4</v>
      </c>
      <c r="BL158" s="288">
        <f t="shared" ca="1" si="15"/>
        <v>7.8595233414138093E-4</v>
      </c>
      <c r="BM158" s="288">
        <f t="shared" ca="1" si="15"/>
        <v>2.6097232626859357E-4</v>
      </c>
      <c r="BN158" s="288">
        <f t="shared" ca="1" si="15"/>
        <v>4.3368086899420177E-19</v>
      </c>
      <c r="BO158" s="289"/>
      <c r="BP158" s="289"/>
      <c r="BQ158" s="289"/>
      <c r="BR158" s="289"/>
      <c r="BS158" s="289"/>
      <c r="BT158" s="289"/>
      <c r="BU158" s="289"/>
      <c r="BV158" s="289"/>
      <c r="BW158" s="289"/>
      <c r="BX158" s="289"/>
      <c r="BY158" s="289"/>
      <c r="BZ158" s="289"/>
      <c r="CA158" s="198"/>
      <c r="CB158" s="198"/>
      <c r="CC158" s="198"/>
      <c r="CD158" s="198"/>
      <c r="CE158" s="198"/>
      <c r="CF158" s="198"/>
      <c r="CG158" s="198"/>
      <c r="CH158" s="198"/>
      <c r="CI158" s="198"/>
      <c r="CJ158" s="198"/>
      <c r="CK158" s="198"/>
      <c r="CL158" s="198"/>
    </row>
    <row r="159" spans="1:90" x14ac:dyDescent="0.15">
      <c r="A159" s="89"/>
      <c r="B159" s="23"/>
      <c r="D159" s="23"/>
      <c r="G159" s="288"/>
      <c r="H159" s="288"/>
      <c r="I159" s="288"/>
      <c r="J159" s="288"/>
      <c r="K159" s="288"/>
      <c r="L159" s="288"/>
      <c r="M159" s="288"/>
      <c r="N159" s="288"/>
      <c r="O159" s="288"/>
      <c r="P159" s="288"/>
      <c r="Q159" s="288"/>
      <c r="R159" s="288"/>
      <c r="S159" s="288"/>
      <c r="T159" s="288"/>
      <c r="U159" s="288"/>
      <c r="V159" s="288"/>
      <c r="W159" s="288"/>
      <c r="X159" s="288"/>
      <c r="Y159" s="288"/>
      <c r="Z159" s="288"/>
      <c r="AA159" s="288"/>
      <c r="AB159" s="288"/>
      <c r="AC159" s="288"/>
      <c r="AD159" s="288"/>
      <c r="AE159" s="288"/>
      <c r="AF159" s="288"/>
      <c r="AG159" s="288"/>
      <c r="AH159" s="288"/>
      <c r="AI159" s="288"/>
      <c r="AJ159" s="288"/>
      <c r="AK159" s="288"/>
      <c r="AL159" s="288"/>
      <c r="AM159" s="288"/>
      <c r="AN159" s="288"/>
      <c r="AO159" s="288"/>
      <c r="AP159" s="288"/>
      <c r="AQ159" s="288"/>
      <c r="AR159" s="288"/>
      <c r="AS159" s="288"/>
      <c r="AT159" s="288"/>
      <c r="AU159" s="288"/>
      <c r="AV159" s="288"/>
      <c r="AW159" s="288"/>
      <c r="AX159" s="288"/>
      <c r="AY159" s="288"/>
      <c r="AZ159" s="288"/>
      <c r="BA159" s="288"/>
      <c r="BB159" s="288"/>
      <c r="BC159" s="288"/>
      <c r="BD159" s="288"/>
      <c r="BE159" s="288"/>
      <c r="BF159" s="288"/>
      <c r="BG159" s="288"/>
      <c r="BH159" s="288"/>
      <c r="BI159" s="288"/>
      <c r="BJ159" s="288"/>
      <c r="BK159" s="288"/>
      <c r="BL159" s="288"/>
      <c r="BM159" s="288"/>
      <c r="BN159" s="288"/>
      <c r="BO159" s="289"/>
      <c r="BP159" s="289"/>
      <c r="BQ159" s="289"/>
      <c r="BR159" s="289"/>
      <c r="BS159" s="289"/>
      <c r="BT159" s="289"/>
      <c r="BU159" s="289"/>
      <c r="BV159" s="289"/>
      <c r="BW159" s="289"/>
      <c r="BX159" s="289"/>
      <c r="BY159" s="289"/>
      <c r="BZ159" s="289"/>
      <c r="CA159" s="198"/>
      <c r="CB159" s="198"/>
      <c r="CC159" s="198"/>
      <c r="CD159" s="198"/>
      <c r="CE159" s="198"/>
      <c r="CF159" s="198"/>
      <c r="CG159" s="198"/>
      <c r="CH159" s="198"/>
      <c r="CI159" s="198"/>
      <c r="CJ159" s="198"/>
      <c r="CK159" s="198"/>
      <c r="CL159" s="198"/>
    </row>
    <row r="160" spans="1:90" x14ac:dyDescent="0.15">
      <c r="A160" s="89"/>
      <c r="B160" s="23"/>
      <c r="C160" s="23"/>
      <c r="D160" s="23" t="s">
        <v>371</v>
      </c>
      <c r="G160" s="288">
        <f ca="1">SUM(G161:G220)</f>
        <v>1.7544200234631184E-3</v>
      </c>
      <c r="H160" s="288">
        <f t="shared" ref="H160:BN160" ca="1" si="16">SUM(H161:H220)</f>
        <v>3.4785672815125053E-3</v>
      </c>
      <c r="I160" s="288">
        <f t="shared" ca="1" si="16"/>
        <v>5.1724417741481604E-3</v>
      </c>
      <c r="J160" s="288">
        <f t="shared" ca="1" si="16"/>
        <v>5.081623477906967E-3</v>
      </c>
      <c r="K160" s="288">
        <f t="shared" ca="1" si="16"/>
        <v>4.9908051816657728E-3</v>
      </c>
      <c r="L160" s="288">
        <f t="shared" ca="1" si="16"/>
        <v>4.8999868854245794E-3</v>
      </c>
      <c r="M160" s="288">
        <f t="shared" ca="1" si="16"/>
        <v>4.8091685891833852E-3</v>
      </c>
      <c r="N160" s="288">
        <f t="shared" ca="1" si="16"/>
        <v>4.7183502929421918E-3</v>
      </c>
      <c r="O160" s="288">
        <f t="shared" ca="1" si="16"/>
        <v>4.6275319967009976E-3</v>
      </c>
      <c r="P160" s="288">
        <f t="shared" ca="1" si="16"/>
        <v>4.5367137004598034E-3</v>
      </c>
      <c r="Q160" s="288">
        <f t="shared" ca="1" si="16"/>
        <v>4.4458954042186092E-3</v>
      </c>
      <c r="R160" s="288">
        <f t="shared" ca="1" si="16"/>
        <v>4.3550771079774158E-3</v>
      </c>
      <c r="S160" s="288">
        <f t="shared" ca="1" si="16"/>
        <v>4.2756553349805604E-3</v>
      </c>
      <c r="T160" s="288">
        <f t="shared" ca="1" si="16"/>
        <v>4.2076300852280438E-3</v>
      </c>
      <c r="U160" s="288">
        <f t="shared" ca="1" si="16"/>
        <v>4.151001358719866E-3</v>
      </c>
      <c r="V160" s="288">
        <f t="shared" ca="1" si="16"/>
        <v>4.0943726322116882E-3</v>
      </c>
      <c r="W160" s="288">
        <f t="shared" ca="1" si="16"/>
        <v>4.0377439057035103E-3</v>
      </c>
      <c r="X160" s="288">
        <f t="shared" ca="1" si="16"/>
        <v>3.9811151791953325E-3</v>
      </c>
      <c r="Y160" s="288">
        <f t="shared" ca="1" si="16"/>
        <v>3.9244864526871547E-3</v>
      </c>
      <c r="Z160" s="288">
        <f t="shared" ca="1" si="16"/>
        <v>3.8678577261789769E-3</v>
      </c>
      <c r="AA160" s="288">
        <f t="shared" ca="1" si="16"/>
        <v>3.8112289996707991E-3</v>
      </c>
      <c r="AB160" s="288">
        <f t="shared" ca="1" si="16"/>
        <v>3.7546002731626217E-3</v>
      </c>
      <c r="AC160" s="288">
        <f t="shared" ca="1" si="16"/>
        <v>3.6979715466544435E-3</v>
      </c>
      <c r="AD160" s="288">
        <f t="shared" ca="1" si="16"/>
        <v>3.6413428201462661E-3</v>
      </c>
      <c r="AE160" s="288">
        <f t="shared" ca="1" si="16"/>
        <v>3.5885917842045614E-3</v>
      </c>
      <c r="AF160" s="288">
        <f t="shared" ca="1" si="16"/>
        <v>3.5397184388293304E-3</v>
      </c>
      <c r="AG160" s="288">
        <f t="shared" ca="1" si="16"/>
        <v>3.494722784020572E-3</v>
      </c>
      <c r="AH160" s="288">
        <f t="shared" ca="1" si="16"/>
        <v>3.4497271292118128E-3</v>
      </c>
      <c r="AI160" s="288">
        <f t="shared" ca="1" si="16"/>
        <v>3.4047314744030544E-3</v>
      </c>
      <c r="AJ160" s="288">
        <f t="shared" ca="1" si="16"/>
        <v>3.3597358195942961E-3</v>
      </c>
      <c r="AK160" s="288">
        <f t="shared" ca="1" si="16"/>
        <v>3.3147401647855377E-3</v>
      </c>
      <c r="AL160" s="288">
        <f t="shared" ca="1" si="16"/>
        <v>3.2697445099767793E-3</v>
      </c>
      <c r="AM160" s="288">
        <f t="shared" ca="1" si="16"/>
        <v>3.2247488551680205E-3</v>
      </c>
      <c r="AN160" s="288">
        <f t="shared" ca="1" si="16"/>
        <v>3.1797532003592617E-3</v>
      </c>
      <c r="AO160" s="288">
        <f t="shared" ca="1" si="16"/>
        <v>3.1347575455505034E-3</v>
      </c>
      <c r="AP160" s="288">
        <f t="shared" ca="1" si="16"/>
        <v>3.0897618907417455E-3</v>
      </c>
      <c r="AQ160" s="288">
        <f t="shared" ca="1" si="16"/>
        <v>3.0480194175550304E-3</v>
      </c>
      <c r="AR160" s="288">
        <f t="shared" ca="1" si="16"/>
        <v>3.0095301259903595E-3</v>
      </c>
      <c r="AS160" s="288">
        <f t="shared" ca="1" si="16"/>
        <v>2.9742940160477323E-3</v>
      </c>
      <c r="AT160" s="288">
        <f t="shared" ca="1" si="16"/>
        <v>2.9390579061051051E-3</v>
      </c>
      <c r="AU160" s="288">
        <f t="shared" ca="1" si="16"/>
        <v>2.9038217961624775E-3</v>
      </c>
      <c r="AV160" s="288">
        <f t="shared" ca="1" si="16"/>
        <v>2.8685856862198504E-3</v>
      </c>
      <c r="AW160" s="288">
        <f t="shared" ca="1" si="16"/>
        <v>2.8333495762772228E-3</v>
      </c>
      <c r="AX160" s="288">
        <f t="shared" ca="1" si="16"/>
        <v>2.7981134663345956E-3</v>
      </c>
      <c r="AY160" s="288">
        <f t="shared" ca="1" si="16"/>
        <v>2.7628773563919684E-3</v>
      </c>
      <c r="AZ160" s="288">
        <f t="shared" ca="1" si="16"/>
        <v>2.7276412464493412E-3</v>
      </c>
      <c r="BA160" s="288">
        <f t="shared" ca="1" si="16"/>
        <v>2.6924051365067136E-3</v>
      </c>
      <c r="BB160" s="288">
        <f t="shared" ca="1" si="16"/>
        <v>2.6571690265640865E-3</v>
      </c>
      <c r="BC160" s="288">
        <f t="shared" ca="1" si="16"/>
        <v>2.6245722205955309E-3</v>
      </c>
      <c r="BD160" s="288">
        <f t="shared" ca="1" si="16"/>
        <v>2.594614718601047E-3</v>
      </c>
      <c r="BE160" s="288">
        <f t="shared" ca="1" si="16"/>
        <v>2.5672965205806348E-3</v>
      </c>
      <c r="BF160" s="288">
        <f t="shared" ca="1" si="16"/>
        <v>2.5399783225602225E-3</v>
      </c>
      <c r="BG160" s="288">
        <f t="shared" ca="1" si="16"/>
        <v>2.5126601245398106E-3</v>
      </c>
      <c r="BH160" s="288">
        <f t="shared" ca="1" si="16"/>
        <v>2.4853419265193984E-3</v>
      </c>
      <c r="BI160" s="288">
        <f t="shared" ca="1" si="16"/>
        <v>2.4580237284989861E-3</v>
      </c>
      <c r="BJ160" s="288">
        <f t="shared" ca="1" si="16"/>
        <v>2.4307055304785743E-3</v>
      </c>
      <c r="BK160" s="288">
        <f t="shared" ca="1" si="16"/>
        <v>2.403387332458162E-3</v>
      </c>
      <c r="BL160" s="288">
        <f t="shared" ca="1" si="16"/>
        <v>2.3760691344377497E-3</v>
      </c>
      <c r="BM160" s="288">
        <f t="shared" ca="1" si="16"/>
        <v>1.5749400236183624E-3</v>
      </c>
      <c r="BN160" s="288">
        <f t="shared" ca="1" si="16"/>
        <v>7.829169788057792E-4</v>
      </c>
      <c r="BO160" s="289"/>
      <c r="BP160" s="289"/>
      <c r="BQ160" s="289"/>
      <c r="BR160" s="289"/>
      <c r="BS160" s="289"/>
      <c r="BT160" s="289"/>
      <c r="BU160" s="289"/>
      <c r="BV160" s="289"/>
      <c r="BW160" s="289"/>
      <c r="BX160" s="289"/>
      <c r="BY160" s="289"/>
      <c r="BZ160" s="289"/>
      <c r="CA160" s="198"/>
      <c r="CB160" s="198"/>
      <c r="CC160" s="198"/>
      <c r="CD160" s="198"/>
      <c r="CE160" s="198"/>
      <c r="CF160" s="198"/>
      <c r="CG160" s="198"/>
      <c r="CH160" s="198"/>
      <c r="CI160" s="198"/>
      <c r="CJ160" s="198"/>
      <c r="CK160" s="198"/>
      <c r="CL160" s="198"/>
    </row>
    <row r="161" spans="1:90" hidden="1" outlineLevel="1" x14ac:dyDescent="0.15">
      <c r="A161" s="89"/>
      <c r="B161" s="23"/>
      <c r="C161" s="26">
        <f t="shared" ref="C161:E176" si="17">C98</f>
        <v>1</v>
      </c>
      <c r="D161" s="303">
        <f t="shared" ca="1" si="17"/>
        <v>1.7544200234631184E-3</v>
      </c>
      <c r="E161" s="26">
        <f t="shared" si="17"/>
        <v>3</v>
      </c>
      <c r="G161" s="289">
        <f t="shared" ref="G161:V192" ca="1" si="18">IF(OR($C161&gt;G$7,$C161+$E161-1&lt;G$7),0,$D161)</f>
        <v>1.7544200234631184E-3</v>
      </c>
      <c r="H161" s="289">
        <f t="shared" ca="1" si="18"/>
        <v>1.7544200234631184E-3</v>
      </c>
      <c r="I161" s="289">
        <f t="shared" ca="1" si="18"/>
        <v>1.7544200234631184E-3</v>
      </c>
      <c r="J161" s="289">
        <f t="shared" si="18"/>
        <v>0</v>
      </c>
      <c r="K161" s="289">
        <f t="shared" si="18"/>
        <v>0</v>
      </c>
      <c r="L161" s="289">
        <f t="shared" si="18"/>
        <v>0</v>
      </c>
      <c r="M161" s="289">
        <f t="shared" si="18"/>
        <v>0</v>
      </c>
      <c r="N161" s="289">
        <f t="shared" si="18"/>
        <v>0</v>
      </c>
      <c r="O161" s="289">
        <f t="shared" si="18"/>
        <v>0</v>
      </c>
      <c r="P161" s="289">
        <f t="shared" si="18"/>
        <v>0</v>
      </c>
      <c r="Q161" s="289">
        <f t="shared" si="18"/>
        <v>0</v>
      </c>
      <c r="R161" s="289">
        <f t="shared" si="18"/>
        <v>0</v>
      </c>
      <c r="S161" s="289">
        <f t="shared" si="18"/>
        <v>0</v>
      </c>
      <c r="T161" s="289">
        <f t="shared" si="18"/>
        <v>0</v>
      </c>
      <c r="U161" s="289">
        <f t="shared" si="18"/>
        <v>0</v>
      </c>
      <c r="V161" s="289">
        <f t="shared" si="18"/>
        <v>0</v>
      </c>
      <c r="W161" s="289">
        <f t="shared" ref="W161:CC166" si="19">IF(OR($C161&gt;W$7,$C161+$E161-1&lt;W$7),0,$D161)</f>
        <v>0</v>
      </c>
      <c r="X161" s="289">
        <f t="shared" si="19"/>
        <v>0</v>
      </c>
      <c r="Y161" s="289">
        <f t="shared" si="19"/>
        <v>0</v>
      </c>
      <c r="Z161" s="289">
        <f t="shared" si="19"/>
        <v>0</v>
      </c>
      <c r="AA161" s="289">
        <f t="shared" si="19"/>
        <v>0</v>
      </c>
      <c r="AB161" s="289">
        <f t="shared" si="19"/>
        <v>0</v>
      </c>
      <c r="AC161" s="289">
        <f t="shared" si="19"/>
        <v>0</v>
      </c>
      <c r="AD161" s="289">
        <f t="shared" si="19"/>
        <v>0</v>
      </c>
      <c r="AE161" s="289">
        <f t="shared" si="19"/>
        <v>0</v>
      </c>
      <c r="AF161" s="289">
        <f t="shared" si="19"/>
        <v>0</v>
      </c>
      <c r="AG161" s="289">
        <f t="shared" si="19"/>
        <v>0</v>
      </c>
      <c r="AH161" s="289">
        <f t="shared" si="19"/>
        <v>0</v>
      </c>
      <c r="AI161" s="289">
        <f t="shared" si="19"/>
        <v>0</v>
      </c>
      <c r="AJ161" s="289">
        <f t="shared" si="19"/>
        <v>0</v>
      </c>
      <c r="AK161" s="289">
        <f t="shared" si="19"/>
        <v>0</v>
      </c>
      <c r="AL161" s="289">
        <f t="shared" si="19"/>
        <v>0</v>
      </c>
      <c r="AM161" s="289">
        <f t="shared" si="19"/>
        <v>0</v>
      </c>
      <c r="AN161" s="289">
        <f t="shared" si="19"/>
        <v>0</v>
      </c>
      <c r="AO161" s="289">
        <f t="shared" si="19"/>
        <v>0</v>
      </c>
      <c r="AP161" s="289">
        <f t="shared" si="19"/>
        <v>0</v>
      </c>
      <c r="AQ161" s="289">
        <f t="shared" si="19"/>
        <v>0</v>
      </c>
      <c r="AR161" s="289">
        <f t="shared" si="19"/>
        <v>0</v>
      </c>
      <c r="AS161" s="289">
        <f t="shared" si="19"/>
        <v>0</v>
      </c>
      <c r="AT161" s="289">
        <f t="shared" si="19"/>
        <v>0</v>
      </c>
      <c r="AU161" s="289">
        <f t="shared" si="19"/>
        <v>0</v>
      </c>
      <c r="AV161" s="289">
        <f t="shared" si="19"/>
        <v>0</v>
      </c>
      <c r="AW161" s="289">
        <f t="shared" si="19"/>
        <v>0</v>
      </c>
      <c r="AX161" s="289">
        <f t="shared" si="19"/>
        <v>0</v>
      </c>
      <c r="AY161" s="289">
        <f t="shared" si="19"/>
        <v>0</v>
      </c>
      <c r="AZ161" s="289">
        <f t="shared" si="19"/>
        <v>0</v>
      </c>
      <c r="BA161" s="289">
        <f t="shared" si="19"/>
        <v>0</v>
      </c>
      <c r="BB161" s="289">
        <f t="shared" si="19"/>
        <v>0</v>
      </c>
      <c r="BC161" s="289">
        <f t="shared" si="19"/>
        <v>0</v>
      </c>
      <c r="BD161" s="289">
        <f t="shared" si="19"/>
        <v>0</v>
      </c>
      <c r="BE161" s="289">
        <f t="shared" si="19"/>
        <v>0</v>
      </c>
      <c r="BF161" s="289">
        <f t="shared" si="19"/>
        <v>0</v>
      </c>
      <c r="BG161" s="289">
        <f t="shared" si="19"/>
        <v>0</v>
      </c>
      <c r="BH161" s="289">
        <f t="shared" si="19"/>
        <v>0</v>
      </c>
      <c r="BI161" s="289">
        <f t="shared" si="19"/>
        <v>0</v>
      </c>
      <c r="BJ161" s="289">
        <f t="shared" si="19"/>
        <v>0</v>
      </c>
      <c r="BK161" s="289">
        <f t="shared" si="19"/>
        <v>0</v>
      </c>
      <c r="BL161" s="289">
        <f t="shared" si="19"/>
        <v>0</v>
      </c>
      <c r="BM161" s="289">
        <f t="shared" si="19"/>
        <v>0</v>
      </c>
      <c r="BN161" s="289">
        <f t="shared" si="19"/>
        <v>0</v>
      </c>
      <c r="BO161" s="289"/>
      <c r="BP161" s="289"/>
      <c r="BQ161" s="289"/>
      <c r="BR161" s="289"/>
      <c r="BS161" s="289"/>
      <c r="BT161" s="289"/>
      <c r="BU161" s="289"/>
      <c r="BV161" s="289"/>
      <c r="BW161" s="289"/>
      <c r="BX161" s="289"/>
      <c r="BY161" s="289"/>
      <c r="BZ161" s="289"/>
      <c r="CA161" s="198"/>
      <c r="CB161" s="198"/>
      <c r="CC161" s="198"/>
      <c r="CD161" s="198"/>
      <c r="CE161" s="198"/>
      <c r="CF161" s="198"/>
      <c r="CG161" s="198"/>
      <c r="CH161" s="198"/>
      <c r="CI161" s="198"/>
      <c r="CJ161" s="198"/>
      <c r="CK161" s="198"/>
      <c r="CL161" s="198"/>
    </row>
    <row r="162" spans="1:90" hidden="1" outlineLevel="1" x14ac:dyDescent="0.15">
      <c r="A162" s="89"/>
      <c r="B162" s="23"/>
      <c r="C162" s="26">
        <f t="shared" si="17"/>
        <v>2</v>
      </c>
      <c r="D162" s="303">
        <f t="shared" ca="1" si="17"/>
        <v>1.7241472580493871E-3</v>
      </c>
      <c r="E162" s="26">
        <f t="shared" si="17"/>
        <v>3</v>
      </c>
      <c r="G162" s="289">
        <f t="shared" si="18"/>
        <v>0</v>
      </c>
      <c r="H162" s="289">
        <f t="shared" ca="1" si="18"/>
        <v>1.7241472580493871E-3</v>
      </c>
      <c r="I162" s="289">
        <f t="shared" ca="1" si="18"/>
        <v>1.7241472580493871E-3</v>
      </c>
      <c r="J162" s="289">
        <f t="shared" ca="1" si="18"/>
        <v>1.7241472580493871E-3</v>
      </c>
      <c r="K162" s="289">
        <f t="shared" si="18"/>
        <v>0</v>
      </c>
      <c r="L162" s="289">
        <f t="shared" si="18"/>
        <v>0</v>
      </c>
      <c r="M162" s="289">
        <f t="shared" si="18"/>
        <v>0</v>
      </c>
      <c r="N162" s="289">
        <f t="shared" si="18"/>
        <v>0</v>
      </c>
      <c r="O162" s="289">
        <f t="shared" si="18"/>
        <v>0</v>
      </c>
      <c r="P162" s="289">
        <f t="shared" si="18"/>
        <v>0</v>
      </c>
      <c r="Q162" s="289">
        <f t="shared" si="18"/>
        <v>0</v>
      </c>
      <c r="R162" s="289">
        <f t="shared" si="18"/>
        <v>0</v>
      </c>
      <c r="S162" s="289">
        <f t="shared" si="18"/>
        <v>0</v>
      </c>
      <c r="T162" s="289">
        <f t="shared" si="18"/>
        <v>0</v>
      </c>
      <c r="U162" s="289">
        <f t="shared" si="18"/>
        <v>0</v>
      </c>
      <c r="V162" s="289">
        <f t="shared" si="18"/>
        <v>0</v>
      </c>
      <c r="W162" s="289">
        <f t="shared" si="19"/>
        <v>0</v>
      </c>
      <c r="X162" s="289">
        <f t="shared" si="19"/>
        <v>0</v>
      </c>
      <c r="Y162" s="289">
        <f t="shared" si="19"/>
        <v>0</v>
      </c>
      <c r="Z162" s="289">
        <f t="shared" si="19"/>
        <v>0</v>
      </c>
      <c r="AA162" s="289">
        <f t="shared" si="19"/>
        <v>0</v>
      </c>
      <c r="AB162" s="289">
        <f t="shared" si="19"/>
        <v>0</v>
      </c>
      <c r="AC162" s="289">
        <f t="shared" si="19"/>
        <v>0</v>
      </c>
      <c r="AD162" s="289">
        <f t="shared" si="19"/>
        <v>0</v>
      </c>
      <c r="AE162" s="289">
        <f t="shared" si="19"/>
        <v>0</v>
      </c>
      <c r="AF162" s="289">
        <f t="shared" si="19"/>
        <v>0</v>
      </c>
      <c r="AG162" s="289">
        <f t="shared" si="19"/>
        <v>0</v>
      </c>
      <c r="AH162" s="289">
        <f t="shared" si="19"/>
        <v>0</v>
      </c>
      <c r="AI162" s="289">
        <f t="shared" si="19"/>
        <v>0</v>
      </c>
      <c r="AJ162" s="289">
        <f t="shared" si="19"/>
        <v>0</v>
      </c>
      <c r="AK162" s="289">
        <f t="shared" si="19"/>
        <v>0</v>
      </c>
      <c r="AL162" s="289">
        <f t="shared" si="19"/>
        <v>0</v>
      </c>
      <c r="AM162" s="289">
        <f t="shared" si="19"/>
        <v>0</v>
      </c>
      <c r="AN162" s="289">
        <f t="shared" si="19"/>
        <v>0</v>
      </c>
      <c r="AO162" s="289">
        <f t="shared" si="19"/>
        <v>0</v>
      </c>
      <c r="AP162" s="289">
        <f t="shared" si="19"/>
        <v>0</v>
      </c>
      <c r="AQ162" s="289">
        <f t="shared" si="19"/>
        <v>0</v>
      </c>
      <c r="AR162" s="289">
        <f t="shared" si="19"/>
        <v>0</v>
      </c>
      <c r="AS162" s="289">
        <f t="shared" si="19"/>
        <v>0</v>
      </c>
      <c r="AT162" s="289">
        <f t="shared" si="19"/>
        <v>0</v>
      </c>
      <c r="AU162" s="289">
        <f t="shared" si="19"/>
        <v>0</v>
      </c>
      <c r="AV162" s="289">
        <f t="shared" si="19"/>
        <v>0</v>
      </c>
      <c r="AW162" s="289">
        <f t="shared" si="19"/>
        <v>0</v>
      </c>
      <c r="AX162" s="289">
        <f t="shared" si="19"/>
        <v>0</v>
      </c>
      <c r="AY162" s="289">
        <f t="shared" si="19"/>
        <v>0</v>
      </c>
      <c r="AZ162" s="289">
        <f t="shared" si="19"/>
        <v>0</v>
      </c>
      <c r="BA162" s="289">
        <f t="shared" si="19"/>
        <v>0</v>
      </c>
      <c r="BB162" s="289">
        <f t="shared" si="19"/>
        <v>0</v>
      </c>
      <c r="BC162" s="289">
        <f t="shared" si="19"/>
        <v>0</v>
      </c>
      <c r="BD162" s="289">
        <f t="shared" si="19"/>
        <v>0</v>
      </c>
      <c r="BE162" s="289">
        <f t="shared" si="19"/>
        <v>0</v>
      </c>
      <c r="BF162" s="289">
        <f t="shared" si="19"/>
        <v>0</v>
      </c>
      <c r="BG162" s="289">
        <f t="shared" si="19"/>
        <v>0</v>
      </c>
      <c r="BH162" s="289">
        <f t="shared" si="19"/>
        <v>0</v>
      </c>
      <c r="BI162" s="289">
        <f t="shared" si="19"/>
        <v>0</v>
      </c>
      <c r="BJ162" s="289">
        <f t="shared" si="19"/>
        <v>0</v>
      </c>
      <c r="BK162" s="289">
        <f t="shared" si="19"/>
        <v>0</v>
      </c>
      <c r="BL162" s="289">
        <f t="shared" si="19"/>
        <v>0</v>
      </c>
      <c r="BM162" s="289">
        <f t="shared" si="19"/>
        <v>0</v>
      </c>
      <c r="BN162" s="289">
        <f t="shared" si="19"/>
        <v>0</v>
      </c>
      <c r="BO162" s="289"/>
      <c r="BP162" s="289"/>
      <c r="BQ162" s="289"/>
      <c r="BR162" s="289"/>
      <c r="BS162" s="289"/>
      <c r="BT162" s="289"/>
      <c r="BU162" s="289"/>
      <c r="BV162" s="289"/>
      <c r="BW162" s="289"/>
      <c r="BX162" s="289"/>
      <c r="BY162" s="289"/>
      <c r="BZ162" s="289"/>
      <c r="CA162" s="198"/>
      <c r="CB162" s="198"/>
      <c r="CC162" s="198"/>
      <c r="CD162" s="198"/>
      <c r="CE162" s="198"/>
      <c r="CF162" s="198"/>
      <c r="CG162" s="198"/>
      <c r="CH162" s="198"/>
      <c r="CI162" s="198"/>
      <c r="CJ162" s="198"/>
      <c r="CK162" s="198"/>
      <c r="CL162" s="198"/>
    </row>
    <row r="163" spans="1:90" hidden="1" outlineLevel="1" x14ac:dyDescent="0.15">
      <c r="A163" s="89"/>
      <c r="B163" s="23"/>
      <c r="C163" s="26">
        <f t="shared" si="17"/>
        <v>3</v>
      </c>
      <c r="D163" s="303">
        <f t="shared" ca="1" si="17"/>
        <v>1.6938744926356555E-3</v>
      </c>
      <c r="E163" s="26">
        <f t="shared" si="17"/>
        <v>3</v>
      </c>
      <c r="G163" s="289">
        <f t="shared" si="18"/>
        <v>0</v>
      </c>
      <c r="H163" s="289">
        <f t="shared" si="18"/>
        <v>0</v>
      </c>
      <c r="I163" s="289">
        <f t="shared" ca="1" si="18"/>
        <v>1.6938744926356555E-3</v>
      </c>
      <c r="J163" s="289">
        <f t="shared" ca="1" si="18"/>
        <v>1.6938744926356555E-3</v>
      </c>
      <c r="K163" s="289">
        <f t="shared" ca="1" si="18"/>
        <v>1.6938744926356555E-3</v>
      </c>
      <c r="L163" s="289">
        <f t="shared" si="18"/>
        <v>0</v>
      </c>
      <c r="M163" s="289">
        <f t="shared" si="18"/>
        <v>0</v>
      </c>
      <c r="N163" s="289">
        <f t="shared" si="18"/>
        <v>0</v>
      </c>
      <c r="O163" s="289">
        <f t="shared" si="18"/>
        <v>0</v>
      </c>
      <c r="P163" s="289">
        <f t="shared" si="18"/>
        <v>0</v>
      </c>
      <c r="Q163" s="289">
        <f t="shared" si="18"/>
        <v>0</v>
      </c>
      <c r="R163" s="289">
        <f t="shared" si="18"/>
        <v>0</v>
      </c>
      <c r="S163" s="289">
        <f t="shared" si="18"/>
        <v>0</v>
      </c>
      <c r="T163" s="289">
        <f t="shared" si="18"/>
        <v>0</v>
      </c>
      <c r="U163" s="289">
        <f t="shared" si="18"/>
        <v>0</v>
      </c>
      <c r="V163" s="289">
        <f t="shared" si="18"/>
        <v>0</v>
      </c>
      <c r="W163" s="289">
        <f t="shared" si="19"/>
        <v>0</v>
      </c>
      <c r="X163" s="289">
        <f t="shared" si="19"/>
        <v>0</v>
      </c>
      <c r="Y163" s="289">
        <f t="shared" si="19"/>
        <v>0</v>
      </c>
      <c r="Z163" s="289">
        <f t="shared" si="19"/>
        <v>0</v>
      </c>
      <c r="AA163" s="289">
        <f t="shared" si="19"/>
        <v>0</v>
      </c>
      <c r="AB163" s="289">
        <f t="shared" si="19"/>
        <v>0</v>
      </c>
      <c r="AC163" s="289">
        <f t="shared" si="19"/>
        <v>0</v>
      </c>
      <c r="AD163" s="289">
        <f t="shared" si="19"/>
        <v>0</v>
      </c>
      <c r="AE163" s="289">
        <f t="shared" si="19"/>
        <v>0</v>
      </c>
      <c r="AF163" s="289">
        <f t="shared" si="19"/>
        <v>0</v>
      </c>
      <c r="AG163" s="289">
        <f t="shared" si="19"/>
        <v>0</v>
      </c>
      <c r="AH163" s="289">
        <f t="shared" si="19"/>
        <v>0</v>
      </c>
      <c r="AI163" s="289">
        <f t="shared" si="19"/>
        <v>0</v>
      </c>
      <c r="AJ163" s="289">
        <f t="shared" si="19"/>
        <v>0</v>
      </c>
      <c r="AK163" s="289">
        <f t="shared" si="19"/>
        <v>0</v>
      </c>
      <c r="AL163" s="289">
        <f t="shared" si="19"/>
        <v>0</v>
      </c>
      <c r="AM163" s="289">
        <f t="shared" si="19"/>
        <v>0</v>
      </c>
      <c r="AN163" s="289">
        <f t="shared" si="19"/>
        <v>0</v>
      </c>
      <c r="AO163" s="289">
        <f t="shared" si="19"/>
        <v>0</v>
      </c>
      <c r="AP163" s="289">
        <f t="shared" si="19"/>
        <v>0</v>
      </c>
      <c r="AQ163" s="289">
        <f t="shared" si="19"/>
        <v>0</v>
      </c>
      <c r="AR163" s="289">
        <f t="shared" si="19"/>
        <v>0</v>
      </c>
      <c r="AS163" s="289">
        <f t="shared" si="19"/>
        <v>0</v>
      </c>
      <c r="AT163" s="289">
        <f t="shared" si="19"/>
        <v>0</v>
      </c>
      <c r="AU163" s="289">
        <f t="shared" si="19"/>
        <v>0</v>
      </c>
      <c r="AV163" s="289">
        <f t="shared" si="19"/>
        <v>0</v>
      </c>
      <c r="AW163" s="289">
        <f t="shared" si="19"/>
        <v>0</v>
      </c>
      <c r="AX163" s="289">
        <f t="shared" si="19"/>
        <v>0</v>
      </c>
      <c r="AY163" s="289">
        <f t="shared" si="19"/>
        <v>0</v>
      </c>
      <c r="AZ163" s="289">
        <f t="shared" si="19"/>
        <v>0</v>
      </c>
      <c r="BA163" s="289">
        <f t="shared" si="19"/>
        <v>0</v>
      </c>
      <c r="BB163" s="289">
        <f t="shared" si="19"/>
        <v>0</v>
      </c>
      <c r="BC163" s="289">
        <f t="shared" si="19"/>
        <v>0</v>
      </c>
      <c r="BD163" s="289">
        <f t="shared" si="19"/>
        <v>0</v>
      </c>
      <c r="BE163" s="289">
        <f t="shared" si="19"/>
        <v>0</v>
      </c>
      <c r="BF163" s="289">
        <f t="shared" si="19"/>
        <v>0</v>
      </c>
      <c r="BG163" s="289">
        <f t="shared" si="19"/>
        <v>0</v>
      </c>
      <c r="BH163" s="289">
        <f t="shared" si="19"/>
        <v>0</v>
      </c>
      <c r="BI163" s="289">
        <f t="shared" si="19"/>
        <v>0</v>
      </c>
      <c r="BJ163" s="289">
        <f t="shared" si="19"/>
        <v>0</v>
      </c>
      <c r="BK163" s="289">
        <f t="shared" si="19"/>
        <v>0</v>
      </c>
      <c r="BL163" s="289">
        <f t="shared" si="19"/>
        <v>0</v>
      </c>
      <c r="BM163" s="289">
        <f t="shared" si="19"/>
        <v>0</v>
      </c>
      <c r="BN163" s="289">
        <f t="shared" si="19"/>
        <v>0</v>
      </c>
      <c r="BO163" s="289"/>
      <c r="BP163" s="289"/>
      <c r="BQ163" s="289"/>
      <c r="BR163" s="289"/>
      <c r="BS163" s="289"/>
      <c r="BT163" s="289"/>
      <c r="BU163" s="289"/>
      <c r="BV163" s="289"/>
      <c r="BW163" s="289"/>
      <c r="BX163" s="289"/>
      <c r="BY163" s="289"/>
      <c r="BZ163" s="289"/>
      <c r="CA163" s="198"/>
      <c r="CB163" s="198"/>
      <c r="CC163" s="198"/>
      <c r="CD163" s="198"/>
      <c r="CE163" s="198"/>
      <c r="CF163" s="198"/>
      <c r="CG163" s="198"/>
      <c r="CH163" s="198"/>
      <c r="CI163" s="198"/>
      <c r="CJ163" s="198"/>
      <c r="CK163" s="198"/>
      <c r="CL163" s="198"/>
    </row>
    <row r="164" spans="1:90" hidden="1" outlineLevel="1" x14ac:dyDescent="0.15">
      <c r="A164" s="89"/>
      <c r="B164" s="23"/>
      <c r="C164" s="26">
        <f t="shared" si="17"/>
        <v>4</v>
      </c>
      <c r="D164" s="303">
        <f t="shared" ca="1" si="17"/>
        <v>1.6636017272219244E-3</v>
      </c>
      <c r="E164" s="26">
        <f t="shared" si="17"/>
        <v>3</v>
      </c>
      <c r="G164" s="289">
        <f t="shared" si="18"/>
        <v>0</v>
      </c>
      <c r="H164" s="289">
        <f t="shared" si="18"/>
        <v>0</v>
      </c>
      <c r="I164" s="289">
        <f t="shared" si="18"/>
        <v>0</v>
      </c>
      <c r="J164" s="289">
        <f t="shared" ca="1" si="18"/>
        <v>1.6636017272219244E-3</v>
      </c>
      <c r="K164" s="289">
        <f t="shared" ca="1" si="18"/>
        <v>1.6636017272219244E-3</v>
      </c>
      <c r="L164" s="289">
        <f t="shared" ca="1" si="18"/>
        <v>1.6636017272219244E-3</v>
      </c>
      <c r="M164" s="289">
        <f t="shared" si="18"/>
        <v>0</v>
      </c>
      <c r="N164" s="289">
        <f t="shared" si="18"/>
        <v>0</v>
      </c>
      <c r="O164" s="289">
        <f t="shared" si="18"/>
        <v>0</v>
      </c>
      <c r="P164" s="289">
        <f t="shared" si="18"/>
        <v>0</v>
      </c>
      <c r="Q164" s="289">
        <f t="shared" si="18"/>
        <v>0</v>
      </c>
      <c r="R164" s="289">
        <f t="shared" si="18"/>
        <v>0</v>
      </c>
      <c r="S164" s="289">
        <f t="shared" si="18"/>
        <v>0</v>
      </c>
      <c r="T164" s="289">
        <f t="shared" si="18"/>
        <v>0</v>
      </c>
      <c r="U164" s="289">
        <f t="shared" si="18"/>
        <v>0</v>
      </c>
      <c r="V164" s="289">
        <f t="shared" si="18"/>
        <v>0</v>
      </c>
      <c r="W164" s="289">
        <f t="shared" si="19"/>
        <v>0</v>
      </c>
      <c r="X164" s="289">
        <f t="shared" si="19"/>
        <v>0</v>
      </c>
      <c r="Y164" s="289">
        <f t="shared" si="19"/>
        <v>0</v>
      </c>
      <c r="Z164" s="289">
        <f t="shared" si="19"/>
        <v>0</v>
      </c>
      <c r="AA164" s="289">
        <f t="shared" si="19"/>
        <v>0</v>
      </c>
      <c r="AB164" s="289">
        <f t="shared" si="19"/>
        <v>0</v>
      </c>
      <c r="AC164" s="289">
        <f t="shared" si="19"/>
        <v>0</v>
      </c>
      <c r="AD164" s="289">
        <f t="shared" si="19"/>
        <v>0</v>
      </c>
      <c r="AE164" s="289">
        <f t="shared" si="19"/>
        <v>0</v>
      </c>
      <c r="AF164" s="289">
        <f t="shared" si="19"/>
        <v>0</v>
      </c>
      <c r="AG164" s="289">
        <f t="shared" si="19"/>
        <v>0</v>
      </c>
      <c r="AH164" s="289">
        <f t="shared" si="19"/>
        <v>0</v>
      </c>
      <c r="AI164" s="289">
        <f t="shared" si="19"/>
        <v>0</v>
      </c>
      <c r="AJ164" s="289">
        <f t="shared" si="19"/>
        <v>0</v>
      </c>
      <c r="AK164" s="289">
        <f t="shared" si="19"/>
        <v>0</v>
      </c>
      <c r="AL164" s="289">
        <f t="shared" si="19"/>
        <v>0</v>
      </c>
      <c r="AM164" s="289">
        <f t="shared" si="19"/>
        <v>0</v>
      </c>
      <c r="AN164" s="289">
        <f t="shared" si="19"/>
        <v>0</v>
      </c>
      <c r="AO164" s="289">
        <f t="shared" si="19"/>
        <v>0</v>
      </c>
      <c r="AP164" s="289">
        <f t="shared" si="19"/>
        <v>0</v>
      </c>
      <c r="AQ164" s="289">
        <f t="shared" si="19"/>
        <v>0</v>
      </c>
      <c r="AR164" s="289">
        <f t="shared" si="19"/>
        <v>0</v>
      </c>
      <c r="AS164" s="289">
        <f t="shared" si="19"/>
        <v>0</v>
      </c>
      <c r="AT164" s="289">
        <f t="shared" si="19"/>
        <v>0</v>
      </c>
      <c r="AU164" s="289">
        <f t="shared" si="19"/>
        <v>0</v>
      </c>
      <c r="AV164" s="289">
        <f t="shared" si="19"/>
        <v>0</v>
      </c>
      <c r="AW164" s="289">
        <f t="shared" si="19"/>
        <v>0</v>
      </c>
      <c r="AX164" s="289">
        <f t="shared" si="19"/>
        <v>0</v>
      </c>
      <c r="AY164" s="289">
        <f t="shared" si="19"/>
        <v>0</v>
      </c>
      <c r="AZ164" s="289">
        <f t="shared" si="19"/>
        <v>0</v>
      </c>
      <c r="BA164" s="289">
        <f t="shared" si="19"/>
        <v>0</v>
      </c>
      <c r="BB164" s="289">
        <f t="shared" si="19"/>
        <v>0</v>
      </c>
      <c r="BC164" s="289">
        <f t="shared" si="19"/>
        <v>0</v>
      </c>
      <c r="BD164" s="289">
        <f t="shared" si="19"/>
        <v>0</v>
      </c>
      <c r="BE164" s="289">
        <f t="shared" si="19"/>
        <v>0</v>
      </c>
      <c r="BF164" s="289">
        <f t="shared" si="19"/>
        <v>0</v>
      </c>
      <c r="BG164" s="289">
        <f t="shared" si="19"/>
        <v>0</v>
      </c>
      <c r="BH164" s="289">
        <f t="shared" si="19"/>
        <v>0</v>
      </c>
      <c r="BI164" s="289">
        <f t="shared" si="19"/>
        <v>0</v>
      </c>
      <c r="BJ164" s="289">
        <f t="shared" si="19"/>
        <v>0</v>
      </c>
      <c r="BK164" s="289">
        <f t="shared" si="19"/>
        <v>0</v>
      </c>
      <c r="BL164" s="289">
        <f t="shared" si="19"/>
        <v>0</v>
      </c>
      <c r="BM164" s="289">
        <f t="shared" si="19"/>
        <v>0</v>
      </c>
      <c r="BN164" s="289">
        <f t="shared" si="19"/>
        <v>0</v>
      </c>
      <c r="BO164" s="289"/>
      <c r="BP164" s="289"/>
      <c r="BQ164" s="289"/>
      <c r="BR164" s="289"/>
      <c r="BS164" s="289"/>
      <c r="BT164" s="289"/>
      <c r="BU164" s="289"/>
      <c r="BV164" s="289"/>
      <c r="BW164" s="289"/>
      <c r="BX164" s="289"/>
      <c r="BY164" s="289"/>
      <c r="BZ164" s="289"/>
      <c r="CA164" s="198"/>
      <c r="CB164" s="198"/>
      <c r="CC164" s="198"/>
      <c r="CD164" s="198"/>
      <c r="CE164" s="198"/>
      <c r="CF164" s="198"/>
      <c r="CG164" s="198"/>
      <c r="CH164" s="198"/>
      <c r="CI164" s="198"/>
      <c r="CJ164" s="198"/>
      <c r="CK164" s="198"/>
      <c r="CL164" s="198"/>
    </row>
    <row r="165" spans="1:90" hidden="1" outlineLevel="1" x14ac:dyDescent="0.15">
      <c r="A165" s="89"/>
      <c r="B165" s="23"/>
      <c r="C165" s="26">
        <f t="shared" si="17"/>
        <v>5</v>
      </c>
      <c r="D165" s="303">
        <f t="shared" ca="1" si="17"/>
        <v>1.6333289618081931E-3</v>
      </c>
      <c r="E165" s="26">
        <f t="shared" si="17"/>
        <v>3</v>
      </c>
      <c r="G165" s="289">
        <f t="shared" si="18"/>
        <v>0</v>
      </c>
      <c r="H165" s="289">
        <f t="shared" si="18"/>
        <v>0</v>
      </c>
      <c r="I165" s="289">
        <f t="shared" si="18"/>
        <v>0</v>
      </c>
      <c r="J165" s="289">
        <f t="shared" si="18"/>
        <v>0</v>
      </c>
      <c r="K165" s="289">
        <f t="shared" ca="1" si="18"/>
        <v>1.6333289618081931E-3</v>
      </c>
      <c r="L165" s="289">
        <f t="shared" ca="1" si="18"/>
        <v>1.6333289618081931E-3</v>
      </c>
      <c r="M165" s="289">
        <f t="shared" ca="1" si="18"/>
        <v>1.6333289618081931E-3</v>
      </c>
      <c r="N165" s="289">
        <f t="shared" si="18"/>
        <v>0</v>
      </c>
      <c r="O165" s="289">
        <f t="shared" si="18"/>
        <v>0</v>
      </c>
      <c r="P165" s="289">
        <f t="shared" si="18"/>
        <v>0</v>
      </c>
      <c r="Q165" s="289">
        <f t="shared" si="18"/>
        <v>0</v>
      </c>
      <c r="R165" s="289">
        <f t="shared" si="18"/>
        <v>0</v>
      </c>
      <c r="S165" s="289">
        <f t="shared" si="18"/>
        <v>0</v>
      </c>
      <c r="T165" s="289">
        <f t="shared" si="18"/>
        <v>0</v>
      </c>
      <c r="U165" s="289">
        <f t="shared" si="18"/>
        <v>0</v>
      </c>
      <c r="V165" s="289">
        <f t="shared" si="18"/>
        <v>0</v>
      </c>
      <c r="W165" s="289">
        <f t="shared" si="19"/>
        <v>0</v>
      </c>
      <c r="X165" s="289">
        <f t="shared" si="19"/>
        <v>0</v>
      </c>
      <c r="Y165" s="289">
        <f t="shared" si="19"/>
        <v>0</v>
      </c>
      <c r="Z165" s="289">
        <f t="shared" si="19"/>
        <v>0</v>
      </c>
      <c r="AA165" s="289">
        <f t="shared" si="19"/>
        <v>0</v>
      </c>
      <c r="AB165" s="289">
        <f t="shared" si="19"/>
        <v>0</v>
      </c>
      <c r="AC165" s="289">
        <f t="shared" si="19"/>
        <v>0</v>
      </c>
      <c r="AD165" s="289">
        <f t="shared" si="19"/>
        <v>0</v>
      </c>
      <c r="AE165" s="289">
        <f t="shared" si="19"/>
        <v>0</v>
      </c>
      <c r="AF165" s="289">
        <f t="shared" si="19"/>
        <v>0</v>
      </c>
      <c r="AG165" s="289">
        <f t="shared" si="19"/>
        <v>0</v>
      </c>
      <c r="AH165" s="289">
        <f t="shared" si="19"/>
        <v>0</v>
      </c>
      <c r="AI165" s="289">
        <f t="shared" si="19"/>
        <v>0</v>
      </c>
      <c r="AJ165" s="289">
        <f t="shared" si="19"/>
        <v>0</v>
      </c>
      <c r="AK165" s="289">
        <f t="shared" si="19"/>
        <v>0</v>
      </c>
      <c r="AL165" s="289">
        <f t="shared" si="19"/>
        <v>0</v>
      </c>
      <c r="AM165" s="289">
        <f t="shared" si="19"/>
        <v>0</v>
      </c>
      <c r="AN165" s="289">
        <f t="shared" si="19"/>
        <v>0</v>
      </c>
      <c r="AO165" s="289">
        <f t="shared" si="19"/>
        <v>0</v>
      </c>
      <c r="AP165" s="289">
        <f t="shared" si="19"/>
        <v>0</v>
      </c>
      <c r="AQ165" s="289">
        <f t="shared" si="19"/>
        <v>0</v>
      </c>
      <c r="AR165" s="289">
        <f t="shared" si="19"/>
        <v>0</v>
      </c>
      <c r="AS165" s="289">
        <f t="shared" si="19"/>
        <v>0</v>
      </c>
      <c r="AT165" s="289">
        <f t="shared" si="19"/>
        <v>0</v>
      </c>
      <c r="AU165" s="289">
        <f t="shared" si="19"/>
        <v>0</v>
      </c>
      <c r="AV165" s="289">
        <f t="shared" si="19"/>
        <v>0</v>
      </c>
      <c r="AW165" s="289">
        <f t="shared" si="19"/>
        <v>0</v>
      </c>
      <c r="AX165" s="289">
        <f t="shared" si="19"/>
        <v>0</v>
      </c>
      <c r="AY165" s="289">
        <f t="shared" si="19"/>
        <v>0</v>
      </c>
      <c r="AZ165" s="289">
        <f t="shared" si="19"/>
        <v>0</v>
      </c>
      <c r="BA165" s="289">
        <f t="shared" si="19"/>
        <v>0</v>
      </c>
      <c r="BB165" s="289">
        <f t="shared" si="19"/>
        <v>0</v>
      </c>
      <c r="BC165" s="289">
        <f t="shared" si="19"/>
        <v>0</v>
      </c>
      <c r="BD165" s="289">
        <f t="shared" si="19"/>
        <v>0</v>
      </c>
      <c r="BE165" s="289">
        <f t="shared" si="19"/>
        <v>0</v>
      </c>
      <c r="BF165" s="289">
        <f t="shared" si="19"/>
        <v>0</v>
      </c>
      <c r="BG165" s="289">
        <f t="shared" si="19"/>
        <v>0</v>
      </c>
      <c r="BH165" s="289">
        <f t="shared" si="19"/>
        <v>0</v>
      </c>
      <c r="BI165" s="289">
        <f t="shared" si="19"/>
        <v>0</v>
      </c>
      <c r="BJ165" s="289">
        <f t="shared" si="19"/>
        <v>0</v>
      </c>
      <c r="BK165" s="289">
        <f t="shared" si="19"/>
        <v>0</v>
      </c>
      <c r="BL165" s="289">
        <f t="shared" si="19"/>
        <v>0</v>
      </c>
      <c r="BM165" s="289">
        <f t="shared" si="19"/>
        <v>0</v>
      </c>
      <c r="BN165" s="289">
        <f t="shared" si="19"/>
        <v>0</v>
      </c>
      <c r="BO165" s="289"/>
      <c r="BP165" s="289"/>
      <c r="BQ165" s="289"/>
      <c r="BR165" s="289"/>
      <c r="BS165" s="289"/>
      <c r="BT165" s="289"/>
      <c r="BU165" s="289"/>
      <c r="BV165" s="289"/>
      <c r="BW165" s="289"/>
      <c r="BX165" s="289"/>
      <c r="BY165" s="289"/>
      <c r="BZ165" s="289"/>
      <c r="CA165" s="198"/>
      <c r="CB165" s="198"/>
      <c r="CC165" s="198"/>
      <c r="CD165" s="198"/>
      <c r="CE165" s="198"/>
      <c r="CF165" s="198"/>
      <c r="CG165" s="198"/>
      <c r="CH165" s="198"/>
      <c r="CI165" s="198"/>
      <c r="CJ165" s="198"/>
      <c r="CK165" s="198"/>
      <c r="CL165" s="198"/>
    </row>
    <row r="166" spans="1:90" hidden="1" outlineLevel="1" x14ac:dyDescent="0.15">
      <c r="A166" s="89"/>
      <c r="B166" s="23"/>
      <c r="C166" s="26">
        <f t="shared" si="17"/>
        <v>6</v>
      </c>
      <c r="D166" s="303">
        <f t="shared" ca="1" si="17"/>
        <v>1.6030561963944617E-3</v>
      </c>
      <c r="E166" s="26">
        <f t="shared" si="17"/>
        <v>3</v>
      </c>
      <c r="G166" s="289">
        <f t="shared" si="18"/>
        <v>0</v>
      </c>
      <c r="H166" s="289">
        <f t="shared" si="18"/>
        <v>0</v>
      </c>
      <c r="I166" s="289">
        <f t="shared" si="18"/>
        <v>0</v>
      </c>
      <c r="J166" s="289">
        <f t="shared" si="18"/>
        <v>0</v>
      </c>
      <c r="K166" s="289">
        <f t="shared" si="18"/>
        <v>0</v>
      </c>
      <c r="L166" s="289">
        <f t="shared" ca="1" si="18"/>
        <v>1.6030561963944617E-3</v>
      </c>
      <c r="M166" s="289">
        <f t="shared" ca="1" si="18"/>
        <v>1.6030561963944617E-3</v>
      </c>
      <c r="N166" s="289">
        <f t="shared" ca="1" si="18"/>
        <v>1.6030561963944617E-3</v>
      </c>
      <c r="O166" s="289">
        <f t="shared" si="18"/>
        <v>0</v>
      </c>
      <c r="P166" s="289">
        <f t="shared" si="18"/>
        <v>0</v>
      </c>
      <c r="Q166" s="289">
        <f t="shared" si="18"/>
        <v>0</v>
      </c>
      <c r="R166" s="289">
        <f t="shared" si="18"/>
        <v>0</v>
      </c>
      <c r="S166" s="289">
        <f t="shared" si="18"/>
        <v>0</v>
      </c>
      <c r="T166" s="289">
        <f t="shared" si="18"/>
        <v>0</v>
      </c>
      <c r="U166" s="289">
        <f t="shared" si="18"/>
        <v>0</v>
      </c>
      <c r="V166" s="289">
        <f t="shared" si="18"/>
        <v>0</v>
      </c>
      <c r="W166" s="289">
        <f t="shared" si="19"/>
        <v>0</v>
      </c>
      <c r="X166" s="289">
        <f t="shared" si="19"/>
        <v>0</v>
      </c>
      <c r="Y166" s="289">
        <f t="shared" si="19"/>
        <v>0</v>
      </c>
      <c r="Z166" s="289">
        <f t="shared" si="19"/>
        <v>0</v>
      </c>
      <c r="AA166" s="289">
        <f t="shared" si="19"/>
        <v>0</v>
      </c>
      <c r="AB166" s="289">
        <f t="shared" si="19"/>
        <v>0</v>
      </c>
      <c r="AC166" s="289">
        <f t="shared" si="19"/>
        <v>0</v>
      </c>
      <c r="AD166" s="289">
        <f t="shared" si="19"/>
        <v>0</v>
      </c>
      <c r="AE166" s="289">
        <f t="shared" si="19"/>
        <v>0</v>
      </c>
      <c r="AF166" s="289">
        <f t="shared" si="19"/>
        <v>0</v>
      </c>
      <c r="AG166" s="289">
        <f t="shared" si="19"/>
        <v>0</v>
      </c>
      <c r="AH166" s="289">
        <f t="shared" si="19"/>
        <v>0</v>
      </c>
      <c r="AI166" s="289">
        <f t="shared" si="19"/>
        <v>0</v>
      </c>
      <c r="AJ166" s="289">
        <f t="shared" si="19"/>
        <v>0</v>
      </c>
      <c r="AK166" s="289">
        <f t="shared" si="19"/>
        <v>0</v>
      </c>
      <c r="AL166" s="289">
        <f t="shared" si="19"/>
        <v>0</v>
      </c>
      <c r="AM166" s="289">
        <f t="shared" si="19"/>
        <v>0</v>
      </c>
      <c r="AN166" s="289">
        <f t="shared" si="19"/>
        <v>0</v>
      </c>
      <c r="AO166" s="289">
        <f t="shared" si="19"/>
        <v>0</v>
      </c>
      <c r="AP166" s="289">
        <f t="shared" si="19"/>
        <v>0</v>
      </c>
      <c r="AQ166" s="289">
        <f t="shared" si="19"/>
        <v>0</v>
      </c>
      <c r="AR166" s="289">
        <f t="shared" si="19"/>
        <v>0</v>
      </c>
      <c r="AS166" s="289">
        <f t="shared" si="19"/>
        <v>0</v>
      </c>
      <c r="AT166" s="289">
        <f t="shared" si="19"/>
        <v>0</v>
      </c>
      <c r="AU166" s="289">
        <f t="shared" si="19"/>
        <v>0</v>
      </c>
      <c r="AV166" s="289">
        <f t="shared" si="19"/>
        <v>0</v>
      </c>
      <c r="AW166" s="289">
        <f t="shared" si="19"/>
        <v>0</v>
      </c>
      <c r="AX166" s="289">
        <f t="shared" si="19"/>
        <v>0</v>
      </c>
      <c r="AY166" s="289">
        <f t="shared" si="19"/>
        <v>0</v>
      </c>
      <c r="AZ166" s="289">
        <f t="shared" si="19"/>
        <v>0</v>
      </c>
      <c r="BA166" s="289">
        <f t="shared" si="19"/>
        <v>0</v>
      </c>
      <c r="BB166" s="289">
        <f t="shared" si="19"/>
        <v>0</v>
      </c>
      <c r="BC166" s="289">
        <f t="shared" si="19"/>
        <v>0</v>
      </c>
      <c r="BD166" s="289">
        <f t="shared" si="19"/>
        <v>0</v>
      </c>
      <c r="BE166" s="289">
        <f t="shared" si="19"/>
        <v>0</v>
      </c>
      <c r="BF166" s="289">
        <f t="shared" ref="BF166:DL170" si="20">IF(OR($C166&gt;BF$7,$C166+$E166-1&lt;BF$7),0,$D166)</f>
        <v>0</v>
      </c>
      <c r="BG166" s="289">
        <f t="shared" si="20"/>
        <v>0</v>
      </c>
      <c r="BH166" s="289">
        <f t="shared" si="20"/>
        <v>0</v>
      </c>
      <c r="BI166" s="289">
        <f t="shared" si="20"/>
        <v>0</v>
      </c>
      <c r="BJ166" s="289">
        <f t="shared" si="20"/>
        <v>0</v>
      </c>
      <c r="BK166" s="289">
        <f t="shared" si="20"/>
        <v>0</v>
      </c>
      <c r="BL166" s="289">
        <f t="shared" si="20"/>
        <v>0</v>
      </c>
      <c r="BM166" s="289">
        <f t="shared" si="20"/>
        <v>0</v>
      </c>
      <c r="BN166" s="289">
        <f t="shared" si="20"/>
        <v>0</v>
      </c>
      <c r="BO166" s="289"/>
      <c r="BP166" s="289"/>
      <c r="BQ166" s="289"/>
      <c r="BR166" s="289"/>
      <c r="BS166" s="289"/>
      <c r="BT166" s="289"/>
      <c r="BU166" s="289"/>
      <c r="BV166" s="289"/>
      <c r="BW166" s="289"/>
      <c r="BX166" s="289"/>
      <c r="BY166" s="289"/>
      <c r="BZ166" s="289"/>
      <c r="CA166" s="198"/>
      <c r="CB166" s="198"/>
      <c r="CC166" s="198"/>
      <c r="CD166" s="198"/>
      <c r="CE166" s="198"/>
      <c r="CF166" s="198"/>
      <c r="CG166" s="198"/>
      <c r="CH166" s="198"/>
      <c r="CI166" s="198"/>
      <c r="CJ166" s="198"/>
      <c r="CK166" s="198"/>
      <c r="CL166" s="198"/>
    </row>
    <row r="167" spans="1:90" hidden="1" outlineLevel="1" x14ac:dyDescent="0.15">
      <c r="A167" s="89"/>
      <c r="B167" s="23"/>
      <c r="C167" s="26">
        <f t="shared" si="17"/>
        <v>7</v>
      </c>
      <c r="D167" s="303">
        <f t="shared" ca="1" si="17"/>
        <v>1.5727834309807304E-3</v>
      </c>
      <c r="E167" s="26">
        <f t="shared" si="17"/>
        <v>3</v>
      </c>
      <c r="G167" s="289">
        <f t="shared" si="18"/>
        <v>0</v>
      </c>
      <c r="H167" s="289">
        <f t="shared" si="18"/>
        <v>0</v>
      </c>
      <c r="I167" s="289">
        <f t="shared" si="18"/>
        <v>0</v>
      </c>
      <c r="J167" s="289">
        <f t="shared" si="18"/>
        <v>0</v>
      </c>
      <c r="K167" s="289">
        <f t="shared" si="18"/>
        <v>0</v>
      </c>
      <c r="L167" s="289">
        <f t="shared" si="18"/>
        <v>0</v>
      </c>
      <c r="M167" s="289">
        <f t="shared" ca="1" si="18"/>
        <v>1.5727834309807304E-3</v>
      </c>
      <c r="N167" s="289">
        <f t="shared" ca="1" si="18"/>
        <v>1.5727834309807304E-3</v>
      </c>
      <c r="O167" s="289">
        <f t="shared" ca="1" si="18"/>
        <v>1.5727834309807304E-3</v>
      </c>
      <c r="P167" s="289">
        <f t="shared" si="18"/>
        <v>0</v>
      </c>
      <c r="Q167" s="289">
        <f t="shared" si="18"/>
        <v>0</v>
      </c>
      <c r="R167" s="289">
        <f t="shared" si="18"/>
        <v>0</v>
      </c>
      <c r="S167" s="289">
        <f t="shared" si="18"/>
        <v>0</v>
      </c>
      <c r="T167" s="289">
        <f t="shared" si="18"/>
        <v>0</v>
      </c>
      <c r="U167" s="289">
        <f t="shared" si="18"/>
        <v>0</v>
      </c>
      <c r="V167" s="289">
        <f t="shared" si="18"/>
        <v>0</v>
      </c>
      <c r="W167" s="289">
        <f t="shared" ref="W167:CC172" si="21">IF(OR($C167&gt;W$7,$C167+$E167-1&lt;W$7),0,$D167)</f>
        <v>0</v>
      </c>
      <c r="X167" s="289">
        <f t="shared" si="21"/>
        <v>0</v>
      </c>
      <c r="Y167" s="289">
        <f t="shared" si="21"/>
        <v>0</v>
      </c>
      <c r="Z167" s="289">
        <f t="shared" si="21"/>
        <v>0</v>
      </c>
      <c r="AA167" s="289">
        <f t="shared" si="21"/>
        <v>0</v>
      </c>
      <c r="AB167" s="289">
        <f t="shared" si="21"/>
        <v>0</v>
      </c>
      <c r="AC167" s="289">
        <f t="shared" si="21"/>
        <v>0</v>
      </c>
      <c r="AD167" s="289">
        <f t="shared" si="21"/>
        <v>0</v>
      </c>
      <c r="AE167" s="289">
        <f t="shared" si="21"/>
        <v>0</v>
      </c>
      <c r="AF167" s="289">
        <f t="shared" si="21"/>
        <v>0</v>
      </c>
      <c r="AG167" s="289">
        <f t="shared" si="21"/>
        <v>0</v>
      </c>
      <c r="AH167" s="289">
        <f t="shared" si="21"/>
        <v>0</v>
      </c>
      <c r="AI167" s="289">
        <f t="shared" si="21"/>
        <v>0</v>
      </c>
      <c r="AJ167" s="289">
        <f t="shared" si="21"/>
        <v>0</v>
      </c>
      <c r="AK167" s="289">
        <f t="shared" si="21"/>
        <v>0</v>
      </c>
      <c r="AL167" s="289">
        <f t="shared" si="21"/>
        <v>0</v>
      </c>
      <c r="AM167" s="289">
        <f t="shared" si="21"/>
        <v>0</v>
      </c>
      <c r="AN167" s="289">
        <f t="shared" si="21"/>
        <v>0</v>
      </c>
      <c r="AO167" s="289">
        <f t="shared" si="21"/>
        <v>0</v>
      </c>
      <c r="AP167" s="289">
        <f t="shared" si="21"/>
        <v>0</v>
      </c>
      <c r="AQ167" s="289">
        <f t="shared" si="21"/>
        <v>0</v>
      </c>
      <c r="AR167" s="289">
        <f t="shared" si="21"/>
        <v>0</v>
      </c>
      <c r="AS167" s="289">
        <f t="shared" si="21"/>
        <v>0</v>
      </c>
      <c r="AT167" s="289">
        <f t="shared" si="21"/>
        <v>0</v>
      </c>
      <c r="AU167" s="289">
        <f t="shared" si="21"/>
        <v>0</v>
      </c>
      <c r="AV167" s="289">
        <f t="shared" si="21"/>
        <v>0</v>
      </c>
      <c r="AW167" s="289">
        <f t="shared" si="21"/>
        <v>0</v>
      </c>
      <c r="AX167" s="289">
        <f t="shared" si="21"/>
        <v>0</v>
      </c>
      <c r="AY167" s="289">
        <f t="shared" si="21"/>
        <v>0</v>
      </c>
      <c r="AZ167" s="289">
        <f t="shared" si="21"/>
        <v>0</v>
      </c>
      <c r="BA167" s="289">
        <f t="shared" si="21"/>
        <v>0</v>
      </c>
      <c r="BB167" s="289">
        <f t="shared" si="21"/>
        <v>0</v>
      </c>
      <c r="BC167" s="289">
        <f t="shared" si="21"/>
        <v>0</v>
      </c>
      <c r="BD167" s="289">
        <f t="shared" si="21"/>
        <v>0</v>
      </c>
      <c r="BE167" s="289">
        <f t="shared" si="21"/>
        <v>0</v>
      </c>
      <c r="BF167" s="289">
        <f t="shared" si="21"/>
        <v>0</v>
      </c>
      <c r="BG167" s="289">
        <f t="shared" si="21"/>
        <v>0</v>
      </c>
      <c r="BH167" s="289">
        <f t="shared" si="21"/>
        <v>0</v>
      </c>
      <c r="BI167" s="289">
        <f t="shared" si="21"/>
        <v>0</v>
      </c>
      <c r="BJ167" s="289">
        <f t="shared" si="21"/>
        <v>0</v>
      </c>
      <c r="BK167" s="289">
        <f t="shared" si="21"/>
        <v>0</v>
      </c>
      <c r="BL167" s="289">
        <f t="shared" si="21"/>
        <v>0</v>
      </c>
      <c r="BM167" s="289">
        <f t="shared" si="21"/>
        <v>0</v>
      </c>
      <c r="BN167" s="289">
        <f t="shared" si="21"/>
        <v>0</v>
      </c>
      <c r="BO167" s="289"/>
      <c r="BP167" s="289"/>
      <c r="BQ167" s="289"/>
      <c r="BR167" s="289"/>
      <c r="BS167" s="289"/>
      <c r="BT167" s="289"/>
      <c r="BU167" s="289"/>
      <c r="BV167" s="289"/>
      <c r="BW167" s="289"/>
      <c r="BX167" s="289"/>
      <c r="BY167" s="289"/>
      <c r="BZ167" s="289"/>
      <c r="CA167" s="198"/>
      <c r="CB167" s="198"/>
      <c r="CC167" s="198"/>
      <c r="CD167" s="198"/>
      <c r="CE167" s="198"/>
      <c r="CF167" s="198"/>
      <c r="CG167" s="198"/>
      <c r="CH167" s="198"/>
      <c r="CI167" s="198"/>
      <c r="CJ167" s="198"/>
      <c r="CK167" s="198"/>
      <c r="CL167" s="198"/>
    </row>
    <row r="168" spans="1:90" hidden="1" outlineLevel="1" x14ac:dyDescent="0.15">
      <c r="A168" s="89"/>
      <c r="B168" s="23"/>
      <c r="C168" s="26">
        <f t="shared" si="17"/>
        <v>8</v>
      </c>
      <c r="D168" s="303">
        <f t="shared" ca="1" si="17"/>
        <v>1.5425106655669993E-3</v>
      </c>
      <c r="E168" s="26">
        <f t="shared" si="17"/>
        <v>3</v>
      </c>
      <c r="G168" s="289">
        <f t="shared" si="18"/>
        <v>0</v>
      </c>
      <c r="H168" s="289">
        <f t="shared" si="18"/>
        <v>0</v>
      </c>
      <c r="I168" s="289">
        <f t="shared" si="18"/>
        <v>0</v>
      </c>
      <c r="J168" s="289">
        <f t="shared" si="18"/>
        <v>0</v>
      </c>
      <c r="K168" s="289">
        <f t="shared" si="18"/>
        <v>0</v>
      </c>
      <c r="L168" s="289">
        <f t="shared" si="18"/>
        <v>0</v>
      </c>
      <c r="M168" s="289">
        <f t="shared" si="18"/>
        <v>0</v>
      </c>
      <c r="N168" s="289">
        <f t="shared" ca="1" si="18"/>
        <v>1.5425106655669993E-3</v>
      </c>
      <c r="O168" s="289">
        <f t="shared" ca="1" si="18"/>
        <v>1.5425106655669993E-3</v>
      </c>
      <c r="P168" s="289">
        <f t="shared" ca="1" si="18"/>
        <v>1.5425106655669993E-3</v>
      </c>
      <c r="Q168" s="289">
        <f t="shared" si="18"/>
        <v>0</v>
      </c>
      <c r="R168" s="289">
        <f t="shared" si="18"/>
        <v>0</v>
      </c>
      <c r="S168" s="289">
        <f t="shared" si="18"/>
        <v>0</v>
      </c>
      <c r="T168" s="289">
        <f t="shared" si="18"/>
        <v>0</v>
      </c>
      <c r="U168" s="289">
        <f t="shared" si="18"/>
        <v>0</v>
      </c>
      <c r="V168" s="289">
        <f t="shared" si="18"/>
        <v>0</v>
      </c>
      <c r="W168" s="289">
        <f t="shared" si="21"/>
        <v>0</v>
      </c>
      <c r="X168" s="289">
        <f t="shared" si="21"/>
        <v>0</v>
      </c>
      <c r="Y168" s="289">
        <f t="shared" si="21"/>
        <v>0</v>
      </c>
      <c r="Z168" s="289">
        <f t="shared" si="21"/>
        <v>0</v>
      </c>
      <c r="AA168" s="289">
        <f t="shared" si="21"/>
        <v>0</v>
      </c>
      <c r="AB168" s="289">
        <f t="shared" si="21"/>
        <v>0</v>
      </c>
      <c r="AC168" s="289">
        <f t="shared" si="21"/>
        <v>0</v>
      </c>
      <c r="AD168" s="289">
        <f t="shared" si="21"/>
        <v>0</v>
      </c>
      <c r="AE168" s="289">
        <f t="shared" si="21"/>
        <v>0</v>
      </c>
      <c r="AF168" s="289">
        <f t="shared" si="21"/>
        <v>0</v>
      </c>
      <c r="AG168" s="289">
        <f t="shared" si="21"/>
        <v>0</v>
      </c>
      <c r="AH168" s="289">
        <f t="shared" si="21"/>
        <v>0</v>
      </c>
      <c r="AI168" s="289">
        <f t="shared" si="21"/>
        <v>0</v>
      </c>
      <c r="AJ168" s="289">
        <f t="shared" si="21"/>
        <v>0</v>
      </c>
      <c r="AK168" s="289">
        <f t="shared" si="21"/>
        <v>0</v>
      </c>
      <c r="AL168" s="289">
        <f t="shared" si="21"/>
        <v>0</v>
      </c>
      <c r="AM168" s="289">
        <f t="shared" si="21"/>
        <v>0</v>
      </c>
      <c r="AN168" s="289">
        <f t="shared" si="21"/>
        <v>0</v>
      </c>
      <c r="AO168" s="289">
        <f t="shared" si="21"/>
        <v>0</v>
      </c>
      <c r="AP168" s="289">
        <f t="shared" si="21"/>
        <v>0</v>
      </c>
      <c r="AQ168" s="289">
        <f t="shared" si="21"/>
        <v>0</v>
      </c>
      <c r="AR168" s="289">
        <f t="shared" si="21"/>
        <v>0</v>
      </c>
      <c r="AS168" s="289">
        <f t="shared" si="21"/>
        <v>0</v>
      </c>
      <c r="AT168" s="289">
        <f t="shared" si="21"/>
        <v>0</v>
      </c>
      <c r="AU168" s="289">
        <f t="shared" si="21"/>
        <v>0</v>
      </c>
      <c r="AV168" s="289">
        <f t="shared" si="21"/>
        <v>0</v>
      </c>
      <c r="AW168" s="289">
        <f t="shared" si="21"/>
        <v>0</v>
      </c>
      <c r="AX168" s="289">
        <f t="shared" si="21"/>
        <v>0</v>
      </c>
      <c r="AY168" s="289">
        <f t="shared" si="21"/>
        <v>0</v>
      </c>
      <c r="AZ168" s="289">
        <f t="shared" si="21"/>
        <v>0</v>
      </c>
      <c r="BA168" s="289">
        <f t="shared" si="21"/>
        <v>0</v>
      </c>
      <c r="BB168" s="289">
        <f t="shared" si="21"/>
        <v>0</v>
      </c>
      <c r="BC168" s="289">
        <f t="shared" si="21"/>
        <v>0</v>
      </c>
      <c r="BD168" s="289">
        <f t="shared" si="21"/>
        <v>0</v>
      </c>
      <c r="BE168" s="289">
        <f t="shared" si="21"/>
        <v>0</v>
      </c>
      <c r="BF168" s="289">
        <f t="shared" si="21"/>
        <v>0</v>
      </c>
      <c r="BG168" s="289">
        <f t="shared" si="21"/>
        <v>0</v>
      </c>
      <c r="BH168" s="289">
        <f t="shared" si="21"/>
        <v>0</v>
      </c>
      <c r="BI168" s="289">
        <f t="shared" si="21"/>
        <v>0</v>
      </c>
      <c r="BJ168" s="289">
        <f t="shared" si="21"/>
        <v>0</v>
      </c>
      <c r="BK168" s="289">
        <f t="shared" si="21"/>
        <v>0</v>
      </c>
      <c r="BL168" s="289">
        <f t="shared" si="21"/>
        <v>0</v>
      </c>
      <c r="BM168" s="289">
        <f t="shared" si="21"/>
        <v>0</v>
      </c>
      <c r="BN168" s="289">
        <f t="shared" si="21"/>
        <v>0</v>
      </c>
      <c r="BO168" s="289"/>
      <c r="BP168" s="289"/>
      <c r="BQ168" s="289"/>
      <c r="BR168" s="289"/>
      <c r="BS168" s="289"/>
      <c r="BT168" s="289"/>
      <c r="BU168" s="289"/>
      <c r="BV168" s="289"/>
      <c r="BW168" s="289"/>
      <c r="BX168" s="289"/>
      <c r="BY168" s="289"/>
      <c r="BZ168" s="289"/>
      <c r="CA168" s="198"/>
      <c r="CB168" s="198"/>
      <c r="CC168" s="198"/>
      <c r="CD168" s="198"/>
      <c r="CE168" s="198"/>
      <c r="CF168" s="198"/>
      <c r="CG168" s="198"/>
      <c r="CH168" s="198"/>
      <c r="CI168" s="198"/>
      <c r="CJ168" s="198"/>
      <c r="CK168" s="198"/>
      <c r="CL168" s="198"/>
    </row>
    <row r="169" spans="1:90" hidden="1" outlineLevel="1" x14ac:dyDescent="0.15">
      <c r="A169" s="89"/>
      <c r="B169" s="23"/>
      <c r="C169" s="26">
        <f t="shared" si="17"/>
        <v>9</v>
      </c>
      <c r="D169" s="303">
        <f t="shared" ca="1" si="17"/>
        <v>1.5122379001532677E-3</v>
      </c>
      <c r="E169" s="26">
        <f t="shared" si="17"/>
        <v>3</v>
      </c>
      <c r="G169" s="289">
        <f t="shared" si="18"/>
        <v>0</v>
      </c>
      <c r="H169" s="289">
        <f t="shared" si="18"/>
        <v>0</v>
      </c>
      <c r="I169" s="289">
        <f t="shared" si="18"/>
        <v>0</v>
      </c>
      <c r="J169" s="289">
        <f t="shared" si="18"/>
        <v>0</v>
      </c>
      <c r="K169" s="289">
        <f t="shared" si="18"/>
        <v>0</v>
      </c>
      <c r="L169" s="289">
        <f t="shared" si="18"/>
        <v>0</v>
      </c>
      <c r="M169" s="289">
        <f t="shared" si="18"/>
        <v>0</v>
      </c>
      <c r="N169" s="289">
        <f t="shared" si="18"/>
        <v>0</v>
      </c>
      <c r="O169" s="289">
        <f t="shared" ca="1" si="18"/>
        <v>1.5122379001532677E-3</v>
      </c>
      <c r="P169" s="289">
        <f t="shared" ca="1" si="18"/>
        <v>1.5122379001532677E-3</v>
      </c>
      <c r="Q169" s="289">
        <f t="shared" ca="1" si="18"/>
        <v>1.5122379001532677E-3</v>
      </c>
      <c r="R169" s="289">
        <f t="shared" si="18"/>
        <v>0</v>
      </c>
      <c r="S169" s="289">
        <f t="shared" si="18"/>
        <v>0</v>
      </c>
      <c r="T169" s="289">
        <f t="shared" si="18"/>
        <v>0</v>
      </c>
      <c r="U169" s="289">
        <f t="shared" si="18"/>
        <v>0</v>
      </c>
      <c r="V169" s="289">
        <f t="shared" si="18"/>
        <v>0</v>
      </c>
      <c r="W169" s="289">
        <f t="shared" si="21"/>
        <v>0</v>
      </c>
      <c r="X169" s="289">
        <f t="shared" si="21"/>
        <v>0</v>
      </c>
      <c r="Y169" s="289">
        <f t="shared" si="21"/>
        <v>0</v>
      </c>
      <c r="Z169" s="289">
        <f t="shared" si="21"/>
        <v>0</v>
      </c>
      <c r="AA169" s="289">
        <f t="shared" si="21"/>
        <v>0</v>
      </c>
      <c r="AB169" s="289">
        <f t="shared" si="21"/>
        <v>0</v>
      </c>
      <c r="AC169" s="289">
        <f t="shared" si="21"/>
        <v>0</v>
      </c>
      <c r="AD169" s="289">
        <f t="shared" si="21"/>
        <v>0</v>
      </c>
      <c r="AE169" s="289">
        <f t="shared" si="21"/>
        <v>0</v>
      </c>
      <c r="AF169" s="289">
        <f t="shared" si="21"/>
        <v>0</v>
      </c>
      <c r="AG169" s="289">
        <f t="shared" si="21"/>
        <v>0</v>
      </c>
      <c r="AH169" s="289">
        <f t="shared" si="21"/>
        <v>0</v>
      </c>
      <c r="AI169" s="289">
        <f t="shared" si="21"/>
        <v>0</v>
      </c>
      <c r="AJ169" s="289">
        <f t="shared" si="21"/>
        <v>0</v>
      </c>
      <c r="AK169" s="289">
        <f t="shared" si="21"/>
        <v>0</v>
      </c>
      <c r="AL169" s="289">
        <f t="shared" si="21"/>
        <v>0</v>
      </c>
      <c r="AM169" s="289">
        <f t="shared" si="21"/>
        <v>0</v>
      </c>
      <c r="AN169" s="289">
        <f t="shared" si="21"/>
        <v>0</v>
      </c>
      <c r="AO169" s="289">
        <f t="shared" si="21"/>
        <v>0</v>
      </c>
      <c r="AP169" s="289">
        <f t="shared" si="21"/>
        <v>0</v>
      </c>
      <c r="AQ169" s="289">
        <f t="shared" si="21"/>
        <v>0</v>
      </c>
      <c r="AR169" s="289">
        <f t="shared" si="21"/>
        <v>0</v>
      </c>
      <c r="AS169" s="289">
        <f t="shared" si="21"/>
        <v>0</v>
      </c>
      <c r="AT169" s="289">
        <f t="shared" si="21"/>
        <v>0</v>
      </c>
      <c r="AU169" s="289">
        <f t="shared" si="21"/>
        <v>0</v>
      </c>
      <c r="AV169" s="289">
        <f t="shared" si="21"/>
        <v>0</v>
      </c>
      <c r="AW169" s="289">
        <f t="shared" si="21"/>
        <v>0</v>
      </c>
      <c r="AX169" s="289">
        <f t="shared" si="21"/>
        <v>0</v>
      </c>
      <c r="AY169" s="289">
        <f t="shared" si="21"/>
        <v>0</v>
      </c>
      <c r="AZ169" s="289">
        <f t="shared" si="21"/>
        <v>0</v>
      </c>
      <c r="BA169" s="289">
        <f t="shared" si="21"/>
        <v>0</v>
      </c>
      <c r="BB169" s="289">
        <f t="shared" si="21"/>
        <v>0</v>
      </c>
      <c r="BC169" s="289">
        <f t="shared" si="21"/>
        <v>0</v>
      </c>
      <c r="BD169" s="289">
        <f t="shared" si="21"/>
        <v>0</v>
      </c>
      <c r="BE169" s="289">
        <f t="shared" si="21"/>
        <v>0</v>
      </c>
      <c r="BF169" s="289">
        <f t="shared" si="21"/>
        <v>0</v>
      </c>
      <c r="BG169" s="289">
        <f t="shared" si="21"/>
        <v>0</v>
      </c>
      <c r="BH169" s="289">
        <f t="shared" si="21"/>
        <v>0</v>
      </c>
      <c r="BI169" s="289">
        <f t="shared" si="21"/>
        <v>0</v>
      </c>
      <c r="BJ169" s="289">
        <f t="shared" si="21"/>
        <v>0</v>
      </c>
      <c r="BK169" s="289">
        <f t="shared" si="21"/>
        <v>0</v>
      </c>
      <c r="BL169" s="289">
        <f t="shared" si="21"/>
        <v>0</v>
      </c>
      <c r="BM169" s="289">
        <f t="shared" si="21"/>
        <v>0</v>
      </c>
      <c r="BN169" s="289">
        <f t="shared" si="21"/>
        <v>0</v>
      </c>
      <c r="BO169" s="289"/>
      <c r="BP169" s="289"/>
      <c r="BQ169" s="289"/>
      <c r="BR169" s="289"/>
      <c r="BS169" s="289"/>
      <c r="BT169" s="289"/>
      <c r="BU169" s="289"/>
      <c r="BV169" s="289"/>
      <c r="BW169" s="289"/>
      <c r="BX169" s="289"/>
      <c r="BY169" s="289"/>
      <c r="BZ169" s="289"/>
      <c r="CA169" s="198"/>
      <c r="CB169" s="198"/>
      <c r="CC169" s="198"/>
      <c r="CD169" s="198"/>
      <c r="CE169" s="198"/>
      <c r="CF169" s="198"/>
      <c r="CG169" s="198"/>
      <c r="CH169" s="198"/>
      <c r="CI169" s="198"/>
      <c r="CJ169" s="198"/>
      <c r="CK169" s="198"/>
      <c r="CL169" s="198"/>
    </row>
    <row r="170" spans="1:90" hidden="1" outlineLevel="1" x14ac:dyDescent="0.15">
      <c r="A170" s="89"/>
      <c r="B170" s="23"/>
      <c r="C170" s="26">
        <f t="shared" si="17"/>
        <v>10</v>
      </c>
      <c r="D170" s="303">
        <f t="shared" ca="1" si="17"/>
        <v>1.4819651347395364E-3</v>
      </c>
      <c r="E170" s="26">
        <f t="shared" si="17"/>
        <v>3</v>
      </c>
      <c r="G170" s="289">
        <f t="shared" si="18"/>
        <v>0</v>
      </c>
      <c r="H170" s="289">
        <f t="shared" si="18"/>
        <v>0</v>
      </c>
      <c r="I170" s="289">
        <f t="shared" si="18"/>
        <v>0</v>
      </c>
      <c r="J170" s="289">
        <f t="shared" si="18"/>
        <v>0</v>
      </c>
      <c r="K170" s="289">
        <f t="shared" si="18"/>
        <v>0</v>
      </c>
      <c r="L170" s="289">
        <f t="shared" si="18"/>
        <v>0</v>
      </c>
      <c r="M170" s="289">
        <f t="shared" si="18"/>
        <v>0</v>
      </c>
      <c r="N170" s="289">
        <f t="shared" si="18"/>
        <v>0</v>
      </c>
      <c r="O170" s="289">
        <f t="shared" si="18"/>
        <v>0</v>
      </c>
      <c r="P170" s="289">
        <f t="shared" ca="1" si="18"/>
        <v>1.4819651347395364E-3</v>
      </c>
      <c r="Q170" s="289">
        <f t="shared" ca="1" si="18"/>
        <v>1.4819651347395364E-3</v>
      </c>
      <c r="R170" s="289">
        <f t="shared" ca="1" si="18"/>
        <v>1.4819651347395364E-3</v>
      </c>
      <c r="S170" s="289">
        <f t="shared" si="18"/>
        <v>0</v>
      </c>
      <c r="T170" s="289">
        <f t="shared" si="18"/>
        <v>0</v>
      </c>
      <c r="U170" s="289">
        <f t="shared" si="18"/>
        <v>0</v>
      </c>
      <c r="V170" s="289">
        <f t="shared" si="18"/>
        <v>0</v>
      </c>
      <c r="W170" s="289">
        <f t="shared" si="21"/>
        <v>0</v>
      </c>
      <c r="X170" s="289">
        <f t="shared" si="21"/>
        <v>0</v>
      </c>
      <c r="Y170" s="289">
        <f t="shared" si="21"/>
        <v>0</v>
      </c>
      <c r="Z170" s="289">
        <f t="shared" si="21"/>
        <v>0</v>
      </c>
      <c r="AA170" s="289">
        <f t="shared" si="21"/>
        <v>0</v>
      </c>
      <c r="AB170" s="289">
        <f t="shared" si="21"/>
        <v>0</v>
      </c>
      <c r="AC170" s="289">
        <f t="shared" si="21"/>
        <v>0</v>
      </c>
      <c r="AD170" s="289">
        <f t="shared" si="21"/>
        <v>0</v>
      </c>
      <c r="AE170" s="289">
        <f t="shared" si="21"/>
        <v>0</v>
      </c>
      <c r="AF170" s="289">
        <f t="shared" si="21"/>
        <v>0</v>
      </c>
      <c r="AG170" s="289">
        <f t="shared" si="21"/>
        <v>0</v>
      </c>
      <c r="AH170" s="289">
        <f t="shared" si="21"/>
        <v>0</v>
      </c>
      <c r="AI170" s="289">
        <f t="shared" si="21"/>
        <v>0</v>
      </c>
      <c r="AJ170" s="289">
        <f t="shared" si="21"/>
        <v>0</v>
      </c>
      <c r="AK170" s="289">
        <f t="shared" si="21"/>
        <v>0</v>
      </c>
      <c r="AL170" s="289">
        <f t="shared" si="21"/>
        <v>0</v>
      </c>
      <c r="AM170" s="289">
        <f t="shared" si="21"/>
        <v>0</v>
      </c>
      <c r="AN170" s="289">
        <f t="shared" si="21"/>
        <v>0</v>
      </c>
      <c r="AO170" s="289">
        <f t="shared" si="21"/>
        <v>0</v>
      </c>
      <c r="AP170" s="289">
        <f t="shared" si="21"/>
        <v>0</v>
      </c>
      <c r="AQ170" s="289">
        <f t="shared" si="21"/>
        <v>0</v>
      </c>
      <c r="AR170" s="289">
        <f t="shared" si="21"/>
        <v>0</v>
      </c>
      <c r="AS170" s="289">
        <f t="shared" si="21"/>
        <v>0</v>
      </c>
      <c r="AT170" s="289">
        <f t="shared" si="21"/>
        <v>0</v>
      </c>
      <c r="AU170" s="289">
        <f t="shared" si="21"/>
        <v>0</v>
      </c>
      <c r="AV170" s="289">
        <f t="shared" si="21"/>
        <v>0</v>
      </c>
      <c r="AW170" s="289">
        <f t="shared" si="21"/>
        <v>0</v>
      </c>
      <c r="AX170" s="289">
        <f t="shared" si="21"/>
        <v>0</v>
      </c>
      <c r="AY170" s="289">
        <f t="shared" si="21"/>
        <v>0</v>
      </c>
      <c r="AZ170" s="289">
        <f t="shared" si="21"/>
        <v>0</v>
      </c>
      <c r="BA170" s="289">
        <f t="shared" si="21"/>
        <v>0</v>
      </c>
      <c r="BB170" s="289">
        <f t="shared" si="21"/>
        <v>0</v>
      </c>
      <c r="BC170" s="289">
        <f t="shared" si="21"/>
        <v>0</v>
      </c>
      <c r="BD170" s="289">
        <f t="shared" si="21"/>
        <v>0</v>
      </c>
      <c r="BE170" s="289">
        <f t="shared" si="21"/>
        <v>0</v>
      </c>
      <c r="BF170" s="289">
        <f t="shared" si="21"/>
        <v>0</v>
      </c>
      <c r="BG170" s="289">
        <f t="shared" si="21"/>
        <v>0</v>
      </c>
      <c r="BH170" s="289">
        <f t="shared" si="21"/>
        <v>0</v>
      </c>
      <c r="BI170" s="289">
        <f t="shared" si="21"/>
        <v>0</v>
      </c>
      <c r="BJ170" s="289">
        <f t="shared" si="21"/>
        <v>0</v>
      </c>
      <c r="BK170" s="289">
        <f t="shared" si="21"/>
        <v>0</v>
      </c>
      <c r="BL170" s="289">
        <f t="shared" si="21"/>
        <v>0</v>
      </c>
      <c r="BM170" s="289">
        <f t="shared" si="21"/>
        <v>0</v>
      </c>
      <c r="BN170" s="289">
        <f t="shared" si="21"/>
        <v>0</v>
      </c>
      <c r="BO170" s="289"/>
      <c r="BP170" s="289"/>
      <c r="BQ170" s="289"/>
      <c r="BR170" s="289"/>
      <c r="BS170" s="289"/>
      <c r="BT170" s="289"/>
      <c r="BU170" s="289"/>
      <c r="BV170" s="289"/>
      <c r="BW170" s="289"/>
      <c r="BX170" s="289"/>
      <c r="BY170" s="289"/>
      <c r="BZ170" s="289"/>
      <c r="CA170" s="198"/>
      <c r="CB170" s="198"/>
      <c r="CC170" s="198"/>
      <c r="CD170" s="198"/>
      <c r="CE170" s="198"/>
      <c r="CF170" s="198"/>
      <c r="CG170" s="198"/>
      <c r="CH170" s="198"/>
      <c r="CI170" s="198"/>
      <c r="CJ170" s="198"/>
      <c r="CK170" s="198"/>
      <c r="CL170" s="198"/>
    </row>
    <row r="171" spans="1:90" hidden="1" outlineLevel="1" x14ac:dyDescent="0.15">
      <c r="A171" s="89"/>
      <c r="B171" s="23"/>
      <c r="C171" s="26">
        <f t="shared" si="17"/>
        <v>11</v>
      </c>
      <c r="D171" s="303">
        <f t="shared" ca="1" si="17"/>
        <v>1.4516923693258051E-3</v>
      </c>
      <c r="E171" s="26">
        <f t="shared" si="17"/>
        <v>3</v>
      </c>
      <c r="G171" s="289">
        <f t="shared" si="18"/>
        <v>0</v>
      </c>
      <c r="H171" s="289">
        <f t="shared" si="18"/>
        <v>0</v>
      </c>
      <c r="I171" s="289">
        <f t="shared" si="18"/>
        <v>0</v>
      </c>
      <c r="J171" s="289">
        <f t="shared" si="18"/>
        <v>0</v>
      </c>
      <c r="K171" s="289">
        <f t="shared" si="18"/>
        <v>0</v>
      </c>
      <c r="L171" s="289">
        <f t="shared" si="18"/>
        <v>0</v>
      </c>
      <c r="M171" s="289">
        <f t="shared" si="18"/>
        <v>0</v>
      </c>
      <c r="N171" s="289">
        <f t="shared" si="18"/>
        <v>0</v>
      </c>
      <c r="O171" s="289">
        <f t="shared" si="18"/>
        <v>0</v>
      </c>
      <c r="P171" s="289">
        <f t="shared" si="18"/>
        <v>0</v>
      </c>
      <c r="Q171" s="289">
        <f t="shared" ca="1" si="18"/>
        <v>1.4516923693258051E-3</v>
      </c>
      <c r="R171" s="289">
        <f t="shared" ca="1" si="18"/>
        <v>1.4516923693258051E-3</v>
      </c>
      <c r="S171" s="289">
        <f t="shared" ca="1" si="18"/>
        <v>1.4516923693258051E-3</v>
      </c>
      <c r="T171" s="289">
        <f t="shared" si="18"/>
        <v>0</v>
      </c>
      <c r="U171" s="289">
        <f t="shared" si="18"/>
        <v>0</v>
      </c>
      <c r="V171" s="289">
        <f t="shared" si="18"/>
        <v>0</v>
      </c>
      <c r="W171" s="289">
        <f t="shared" si="21"/>
        <v>0</v>
      </c>
      <c r="X171" s="289">
        <f t="shared" si="21"/>
        <v>0</v>
      </c>
      <c r="Y171" s="289">
        <f t="shared" si="21"/>
        <v>0</v>
      </c>
      <c r="Z171" s="289">
        <f t="shared" si="21"/>
        <v>0</v>
      </c>
      <c r="AA171" s="289">
        <f t="shared" si="21"/>
        <v>0</v>
      </c>
      <c r="AB171" s="289">
        <f t="shared" si="21"/>
        <v>0</v>
      </c>
      <c r="AC171" s="289">
        <f t="shared" si="21"/>
        <v>0</v>
      </c>
      <c r="AD171" s="289">
        <f t="shared" si="21"/>
        <v>0</v>
      </c>
      <c r="AE171" s="289">
        <f t="shared" si="21"/>
        <v>0</v>
      </c>
      <c r="AF171" s="289">
        <f t="shared" si="21"/>
        <v>0</v>
      </c>
      <c r="AG171" s="289">
        <f t="shared" si="21"/>
        <v>0</v>
      </c>
      <c r="AH171" s="289">
        <f t="shared" si="21"/>
        <v>0</v>
      </c>
      <c r="AI171" s="289">
        <f t="shared" si="21"/>
        <v>0</v>
      </c>
      <c r="AJ171" s="289">
        <f t="shared" si="21"/>
        <v>0</v>
      </c>
      <c r="AK171" s="289">
        <f t="shared" si="21"/>
        <v>0</v>
      </c>
      <c r="AL171" s="289">
        <f t="shared" si="21"/>
        <v>0</v>
      </c>
      <c r="AM171" s="289">
        <f t="shared" si="21"/>
        <v>0</v>
      </c>
      <c r="AN171" s="289">
        <f t="shared" si="21"/>
        <v>0</v>
      </c>
      <c r="AO171" s="289">
        <f t="shared" si="21"/>
        <v>0</v>
      </c>
      <c r="AP171" s="289">
        <f t="shared" si="21"/>
        <v>0</v>
      </c>
      <c r="AQ171" s="289">
        <f t="shared" si="21"/>
        <v>0</v>
      </c>
      <c r="AR171" s="289">
        <f t="shared" si="21"/>
        <v>0</v>
      </c>
      <c r="AS171" s="289">
        <f t="shared" si="21"/>
        <v>0</v>
      </c>
      <c r="AT171" s="289">
        <f t="shared" si="21"/>
        <v>0</v>
      </c>
      <c r="AU171" s="289">
        <f t="shared" si="21"/>
        <v>0</v>
      </c>
      <c r="AV171" s="289">
        <f t="shared" si="21"/>
        <v>0</v>
      </c>
      <c r="AW171" s="289">
        <f t="shared" si="21"/>
        <v>0</v>
      </c>
      <c r="AX171" s="289">
        <f t="shared" si="21"/>
        <v>0</v>
      </c>
      <c r="AY171" s="289">
        <f t="shared" si="21"/>
        <v>0</v>
      </c>
      <c r="AZ171" s="289">
        <f t="shared" si="21"/>
        <v>0</v>
      </c>
      <c r="BA171" s="289">
        <f t="shared" si="21"/>
        <v>0</v>
      </c>
      <c r="BB171" s="289">
        <f t="shared" si="21"/>
        <v>0</v>
      </c>
      <c r="BC171" s="289">
        <f t="shared" si="21"/>
        <v>0</v>
      </c>
      <c r="BD171" s="289">
        <f t="shared" si="21"/>
        <v>0</v>
      </c>
      <c r="BE171" s="289">
        <f t="shared" si="21"/>
        <v>0</v>
      </c>
      <c r="BF171" s="289">
        <f t="shared" si="21"/>
        <v>0</v>
      </c>
      <c r="BG171" s="289">
        <f t="shared" si="21"/>
        <v>0</v>
      </c>
      <c r="BH171" s="289">
        <f t="shared" si="21"/>
        <v>0</v>
      </c>
      <c r="BI171" s="289">
        <f t="shared" si="21"/>
        <v>0</v>
      </c>
      <c r="BJ171" s="289">
        <f t="shared" si="21"/>
        <v>0</v>
      </c>
      <c r="BK171" s="289">
        <f t="shared" si="21"/>
        <v>0</v>
      </c>
      <c r="BL171" s="289">
        <f t="shared" si="21"/>
        <v>0</v>
      </c>
      <c r="BM171" s="289">
        <f t="shared" si="21"/>
        <v>0</v>
      </c>
      <c r="BN171" s="289">
        <f t="shared" si="21"/>
        <v>0</v>
      </c>
      <c r="BO171" s="289"/>
      <c r="BP171" s="289"/>
      <c r="BQ171" s="289"/>
      <c r="BR171" s="289"/>
      <c r="BS171" s="289"/>
      <c r="BT171" s="289"/>
      <c r="BU171" s="289"/>
      <c r="BV171" s="289"/>
      <c r="BW171" s="289"/>
      <c r="BX171" s="289"/>
      <c r="BY171" s="289"/>
      <c r="BZ171" s="289"/>
      <c r="CA171" s="198"/>
      <c r="CB171" s="198"/>
      <c r="CC171" s="198"/>
      <c r="CD171" s="198"/>
      <c r="CE171" s="198"/>
      <c r="CF171" s="198"/>
      <c r="CG171" s="198"/>
      <c r="CH171" s="198"/>
      <c r="CI171" s="198"/>
      <c r="CJ171" s="198"/>
      <c r="CK171" s="198"/>
      <c r="CL171" s="198"/>
    </row>
    <row r="172" spans="1:90" hidden="1" outlineLevel="1" x14ac:dyDescent="0.15">
      <c r="A172" s="89"/>
      <c r="B172" s="23"/>
      <c r="C172" s="26">
        <f t="shared" si="17"/>
        <v>12</v>
      </c>
      <c r="D172" s="303">
        <f t="shared" ca="1" si="17"/>
        <v>1.4214196039120739E-3</v>
      </c>
      <c r="E172" s="26">
        <f t="shared" si="17"/>
        <v>3</v>
      </c>
      <c r="G172" s="289">
        <f t="shared" si="18"/>
        <v>0</v>
      </c>
      <c r="H172" s="289">
        <f t="shared" si="18"/>
        <v>0</v>
      </c>
      <c r="I172" s="289">
        <f t="shared" si="18"/>
        <v>0</v>
      </c>
      <c r="J172" s="289">
        <f t="shared" si="18"/>
        <v>0</v>
      </c>
      <c r="K172" s="289">
        <f t="shared" si="18"/>
        <v>0</v>
      </c>
      <c r="L172" s="289">
        <f t="shared" si="18"/>
        <v>0</v>
      </c>
      <c r="M172" s="289">
        <f t="shared" si="18"/>
        <v>0</v>
      </c>
      <c r="N172" s="289">
        <f t="shared" si="18"/>
        <v>0</v>
      </c>
      <c r="O172" s="289">
        <f t="shared" si="18"/>
        <v>0</v>
      </c>
      <c r="P172" s="289">
        <f t="shared" si="18"/>
        <v>0</v>
      </c>
      <c r="Q172" s="289">
        <f t="shared" si="18"/>
        <v>0</v>
      </c>
      <c r="R172" s="289">
        <f t="shared" ca="1" si="18"/>
        <v>1.4214196039120739E-3</v>
      </c>
      <c r="S172" s="289">
        <f t="shared" ca="1" si="18"/>
        <v>1.4214196039120739E-3</v>
      </c>
      <c r="T172" s="289">
        <f t="shared" ca="1" si="18"/>
        <v>1.4214196039120739E-3</v>
      </c>
      <c r="U172" s="289">
        <f t="shared" si="18"/>
        <v>0</v>
      </c>
      <c r="V172" s="289">
        <f t="shared" si="18"/>
        <v>0</v>
      </c>
      <c r="W172" s="289">
        <f t="shared" si="21"/>
        <v>0</v>
      </c>
      <c r="X172" s="289">
        <f t="shared" si="21"/>
        <v>0</v>
      </c>
      <c r="Y172" s="289">
        <f t="shared" si="21"/>
        <v>0</v>
      </c>
      <c r="Z172" s="289">
        <f t="shared" si="21"/>
        <v>0</v>
      </c>
      <c r="AA172" s="289">
        <f t="shared" si="21"/>
        <v>0</v>
      </c>
      <c r="AB172" s="289">
        <f t="shared" si="21"/>
        <v>0</v>
      </c>
      <c r="AC172" s="289">
        <f t="shared" si="21"/>
        <v>0</v>
      </c>
      <c r="AD172" s="289">
        <f t="shared" si="21"/>
        <v>0</v>
      </c>
      <c r="AE172" s="289">
        <f t="shared" si="21"/>
        <v>0</v>
      </c>
      <c r="AF172" s="289">
        <f t="shared" si="21"/>
        <v>0</v>
      </c>
      <c r="AG172" s="289">
        <f t="shared" si="21"/>
        <v>0</v>
      </c>
      <c r="AH172" s="289">
        <f t="shared" si="21"/>
        <v>0</v>
      </c>
      <c r="AI172" s="289">
        <f t="shared" si="21"/>
        <v>0</v>
      </c>
      <c r="AJ172" s="289">
        <f t="shared" si="21"/>
        <v>0</v>
      </c>
      <c r="AK172" s="289">
        <f t="shared" si="21"/>
        <v>0</v>
      </c>
      <c r="AL172" s="289">
        <f t="shared" si="21"/>
        <v>0</v>
      </c>
      <c r="AM172" s="289">
        <f t="shared" si="21"/>
        <v>0</v>
      </c>
      <c r="AN172" s="289">
        <f t="shared" si="21"/>
        <v>0</v>
      </c>
      <c r="AO172" s="289">
        <f t="shared" si="21"/>
        <v>0</v>
      </c>
      <c r="AP172" s="289">
        <f t="shared" si="21"/>
        <v>0</v>
      </c>
      <c r="AQ172" s="289">
        <f t="shared" si="21"/>
        <v>0</v>
      </c>
      <c r="AR172" s="289">
        <f t="shared" si="21"/>
        <v>0</v>
      </c>
      <c r="AS172" s="289">
        <f t="shared" si="21"/>
        <v>0</v>
      </c>
      <c r="AT172" s="289">
        <f t="shared" si="21"/>
        <v>0</v>
      </c>
      <c r="AU172" s="289">
        <f t="shared" si="21"/>
        <v>0</v>
      </c>
      <c r="AV172" s="289">
        <f t="shared" si="21"/>
        <v>0</v>
      </c>
      <c r="AW172" s="289">
        <f t="shared" si="21"/>
        <v>0</v>
      </c>
      <c r="AX172" s="289">
        <f t="shared" si="21"/>
        <v>0</v>
      </c>
      <c r="AY172" s="289">
        <f t="shared" si="21"/>
        <v>0</v>
      </c>
      <c r="AZ172" s="289">
        <f t="shared" si="21"/>
        <v>0</v>
      </c>
      <c r="BA172" s="289">
        <f t="shared" si="21"/>
        <v>0</v>
      </c>
      <c r="BB172" s="289">
        <f t="shared" si="21"/>
        <v>0</v>
      </c>
      <c r="BC172" s="289">
        <f t="shared" si="21"/>
        <v>0</v>
      </c>
      <c r="BD172" s="289">
        <f t="shared" si="21"/>
        <v>0</v>
      </c>
      <c r="BE172" s="289">
        <f t="shared" si="21"/>
        <v>0</v>
      </c>
      <c r="BF172" s="289">
        <f t="shared" ref="BF172:DL177" si="22">IF(OR($C172&gt;BF$7,$C172+$E172-1&lt;BF$7),0,$D172)</f>
        <v>0</v>
      </c>
      <c r="BG172" s="289">
        <f t="shared" si="22"/>
        <v>0</v>
      </c>
      <c r="BH172" s="289">
        <f t="shared" si="22"/>
        <v>0</v>
      </c>
      <c r="BI172" s="289">
        <f t="shared" si="22"/>
        <v>0</v>
      </c>
      <c r="BJ172" s="289">
        <f t="shared" si="22"/>
        <v>0</v>
      </c>
      <c r="BK172" s="289">
        <f t="shared" si="22"/>
        <v>0</v>
      </c>
      <c r="BL172" s="289">
        <f t="shared" si="22"/>
        <v>0</v>
      </c>
      <c r="BM172" s="289">
        <f t="shared" si="22"/>
        <v>0</v>
      </c>
      <c r="BN172" s="289">
        <f t="shared" si="22"/>
        <v>0</v>
      </c>
      <c r="BO172" s="289"/>
      <c r="BP172" s="289"/>
      <c r="BQ172" s="289"/>
      <c r="BR172" s="289"/>
      <c r="BS172" s="289"/>
      <c r="BT172" s="289"/>
      <c r="BU172" s="289"/>
      <c r="BV172" s="289"/>
      <c r="BW172" s="289"/>
      <c r="BX172" s="289"/>
      <c r="BY172" s="289"/>
      <c r="BZ172" s="289"/>
      <c r="CA172" s="198"/>
      <c r="CB172" s="198"/>
      <c r="CC172" s="198"/>
      <c r="CD172" s="198"/>
      <c r="CE172" s="198"/>
      <c r="CF172" s="198"/>
      <c r="CG172" s="198"/>
      <c r="CH172" s="198"/>
      <c r="CI172" s="198"/>
      <c r="CJ172" s="198"/>
      <c r="CK172" s="198"/>
      <c r="CL172" s="198"/>
    </row>
    <row r="173" spans="1:90" hidden="1" outlineLevel="1" x14ac:dyDescent="0.15">
      <c r="A173" s="89"/>
      <c r="B173" s="23"/>
      <c r="C173" s="26">
        <f t="shared" si="17"/>
        <v>13</v>
      </c>
      <c r="D173" s="303">
        <f t="shared" ca="1" si="17"/>
        <v>1.4025433617426812E-3</v>
      </c>
      <c r="E173" s="26">
        <f t="shared" si="17"/>
        <v>3</v>
      </c>
      <c r="G173" s="289">
        <f t="shared" si="18"/>
        <v>0</v>
      </c>
      <c r="H173" s="289">
        <f t="shared" si="18"/>
        <v>0</v>
      </c>
      <c r="I173" s="289">
        <f t="shared" si="18"/>
        <v>0</v>
      </c>
      <c r="J173" s="289">
        <f t="shared" si="18"/>
        <v>0</v>
      </c>
      <c r="K173" s="289">
        <f t="shared" si="18"/>
        <v>0</v>
      </c>
      <c r="L173" s="289">
        <f t="shared" si="18"/>
        <v>0</v>
      </c>
      <c r="M173" s="289">
        <f t="shared" si="18"/>
        <v>0</v>
      </c>
      <c r="N173" s="289">
        <f t="shared" si="18"/>
        <v>0</v>
      </c>
      <c r="O173" s="289">
        <f t="shared" si="18"/>
        <v>0</v>
      </c>
      <c r="P173" s="289">
        <f t="shared" si="18"/>
        <v>0</v>
      </c>
      <c r="Q173" s="289">
        <f t="shared" si="18"/>
        <v>0</v>
      </c>
      <c r="R173" s="289">
        <f t="shared" si="18"/>
        <v>0</v>
      </c>
      <c r="S173" s="289">
        <f t="shared" ca="1" si="18"/>
        <v>1.4025433617426812E-3</v>
      </c>
      <c r="T173" s="289">
        <f t="shared" ca="1" si="18"/>
        <v>1.4025433617426812E-3</v>
      </c>
      <c r="U173" s="289">
        <f t="shared" ca="1" si="18"/>
        <v>1.4025433617426812E-3</v>
      </c>
      <c r="V173" s="289">
        <f t="shared" si="18"/>
        <v>0</v>
      </c>
      <c r="W173" s="289">
        <f t="shared" ref="W173:CC178" si="23">IF(OR($C173&gt;W$7,$C173+$E173-1&lt;W$7),0,$D173)</f>
        <v>0</v>
      </c>
      <c r="X173" s="289">
        <f t="shared" si="23"/>
        <v>0</v>
      </c>
      <c r="Y173" s="289">
        <f t="shared" si="23"/>
        <v>0</v>
      </c>
      <c r="Z173" s="289">
        <f t="shared" si="23"/>
        <v>0</v>
      </c>
      <c r="AA173" s="289">
        <f t="shared" si="23"/>
        <v>0</v>
      </c>
      <c r="AB173" s="289">
        <f t="shared" si="23"/>
        <v>0</v>
      </c>
      <c r="AC173" s="289">
        <f t="shared" si="23"/>
        <v>0</v>
      </c>
      <c r="AD173" s="289">
        <f t="shared" si="23"/>
        <v>0</v>
      </c>
      <c r="AE173" s="289">
        <f t="shared" si="23"/>
        <v>0</v>
      </c>
      <c r="AF173" s="289">
        <f t="shared" si="23"/>
        <v>0</v>
      </c>
      <c r="AG173" s="289">
        <f t="shared" si="23"/>
        <v>0</v>
      </c>
      <c r="AH173" s="289">
        <f t="shared" si="23"/>
        <v>0</v>
      </c>
      <c r="AI173" s="289">
        <f t="shared" si="23"/>
        <v>0</v>
      </c>
      <c r="AJ173" s="289">
        <f t="shared" si="23"/>
        <v>0</v>
      </c>
      <c r="AK173" s="289">
        <f t="shared" si="23"/>
        <v>0</v>
      </c>
      <c r="AL173" s="289">
        <f t="shared" si="23"/>
        <v>0</v>
      </c>
      <c r="AM173" s="289">
        <f t="shared" si="23"/>
        <v>0</v>
      </c>
      <c r="AN173" s="289">
        <f t="shared" si="23"/>
        <v>0</v>
      </c>
      <c r="AO173" s="289">
        <f t="shared" si="23"/>
        <v>0</v>
      </c>
      <c r="AP173" s="289">
        <f t="shared" si="23"/>
        <v>0</v>
      </c>
      <c r="AQ173" s="289">
        <f t="shared" si="23"/>
        <v>0</v>
      </c>
      <c r="AR173" s="289">
        <f t="shared" si="23"/>
        <v>0</v>
      </c>
      <c r="AS173" s="289">
        <f t="shared" si="23"/>
        <v>0</v>
      </c>
      <c r="AT173" s="289">
        <f t="shared" si="23"/>
        <v>0</v>
      </c>
      <c r="AU173" s="289">
        <f t="shared" si="23"/>
        <v>0</v>
      </c>
      <c r="AV173" s="289">
        <f t="shared" si="23"/>
        <v>0</v>
      </c>
      <c r="AW173" s="289">
        <f t="shared" si="23"/>
        <v>0</v>
      </c>
      <c r="AX173" s="289">
        <f t="shared" si="23"/>
        <v>0</v>
      </c>
      <c r="AY173" s="289">
        <f t="shared" si="23"/>
        <v>0</v>
      </c>
      <c r="AZ173" s="289">
        <f t="shared" si="23"/>
        <v>0</v>
      </c>
      <c r="BA173" s="289">
        <f t="shared" si="23"/>
        <v>0</v>
      </c>
      <c r="BB173" s="289">
        <f t="shared" si="23"/>
        <v>0</v>
      </c>
      <c r="BC173" s="289">
        <f t="shared" si="23"/>
        <v>0</v>
      </c>
      <c r="BD173" s="289">
        <f t="shared" si="23"/>
        <v>0</v>
      </c>
      <c r="BE173" s="289">
        <f t="shared" si="23"/>
        <v>0</v>
      </c>
      <c r="BF173" s="289">
        <f t="shared" si="23"/>
        <v>0</v>
      </c>
      <c r="BG173" s="289">
        <f t="shared" si="23"/>
        <v>0</v>
      </c>
      <c r="BH173" s="289">
        <f t="shared" si="23"/>
        <v>0</v>
      </c>
      <c r="BI173" s="289">
        <f t="shared" si="23"/>
        <v>0</v>
      </c>
      <c r="BJ173" s="289">
        <f t="shared" si="23"/>
        <v>0</v>
      </c>
      <c r="BK173" s="289">
        <f t="shared" si="23"/>
        <v>0</v>
      </c>
      <c r="BL173" s="289">
        <f t="shared" si="23"/>
        <v>0</v>
      </c>
      <c r="BM173" s="289">
        <f t="shared" si="23"/>
        <v>0</v>
      </c>
      <c r="BN173" s="289">
        <f t="shared" si="23"/>
        <v>0</v>
      </c>
      <c r="BO173" s="289"/>
      <c r="BP173" s="289"/>
      <c r="BQ173" s="289"/>
      <c r="BR173" s="289"/>
      <c r="BS173" s="289"/>
      <c r="BT173" s="289"/>
      <c r="BU173" s="289"/>
      <c r="BV173" s="289"/>
      <c r="BW173" s="289"/>
      <c r="BX173" s="289"/>
      <c r="BY173" s="289"/>
      <c r="BZ173" s="289"/>
      <c r="CA173" s="198"/>
      <c r="CB173" s="198"/>
      <c r="CC173" s="198"/>
      <c r="CD173" s="198"/>
      <c r="CE173" s="198"/>
      <c r="CF173" s="198"/>
      <c r="CG173" s="198"/>
      <c r="CH173" s="198"/>
      <c r="CI173" s="198"/>
      <c r="CJ173" s="198"/>
      <c r="CK173" s="198"/>
      <c r="CL173" s="198"/>
    </row>
    <row r="174" spans="1:90" hidden="1" outlineLevel="1" x14ac:dyDescent="0.15">
      <c r="A174" s="89"/>
      <c r="B174" s="23"/>
      <c r="C174" s="26">
        <f t="shared" si="17"/>
        <v>14</v>
      </c>
      <c r="D174" s="303">
        <f t="shared" ca="1" si="17"/>
        <v>1.3836671195732887E-3</v>
      </c>
      <c r="E174" s="26">
        <f t="shared" si="17"/>
        <v>3</v>
      </c>
      <c r="G174" s="289">
        <f t="shared" si="18"/>
        <v>0</v>
      </c>
      <c r="H174" s="289">
        <f t="shared" si="18"/>
        <v>0</v>
      </c>
      <c r="I174" s="289">
        <f t="shared" si="18"/>
        <v>0</v>
      </c>
      <c r="J174" s="289">
        <f t="shared" si="18"/>
        <v>0</v>
      </c>
      <c r="K174" s="289">
        <f t="shared" si="18"/>
        <v>0</v>
      </c>
      <c r="L174" s="289">
        <f t="shared" si="18"/>
        <v>0</v>
      </c>
      <c r="M174" s="289">
        <f t="shared" si="18"/>
        <v>0</v>
      </c>
      <c r="N174" s="289">
        <f t="shared" si="18"/>
        <v>0</v>
      </c>
      <c r="O174" s="289">
        <f t="shared" si="18"/>
        <v>0</v>
      </c>
      <c r="P174" s="289">
        <f t="shared" si="18"/>
        <v>0</v>
      </c>
      <c r="Q174" s="289">
        <f t="shared" si="18"/>
        <v>0</v>
      </c>
      <c r="R174" s="289">
        <f t="shared" si="18"/>
        <v>0</v>
      </c>
      <c r="S174" s="289">
        <f t="shared" si="18"/>
        <v>0</v>
      </c>
      <c r="T174" s="289">
        <f t="shared" ca="1" si="18"/>
        <v>1.3836671195732887E-3</v>
      </c>
      <c r="U174" s="289">
        <f t="shared" ca="1" si="18"/>
        <v>1.3836671195732887E-3</v>
      </c>
      <c r="V174" s="289">
        <f t="shared" ca="1" si="18"/>
        <v>1.3836671195732887E-3</v>
      </c>
      <c r="W174" s="289">
        <f t="shared" si="23"/>
        <v>0</v>
      </c>
      <c r="X174" s="289">
        <f t="shared" si="23"/>
        <v>0</v>
      </c>
      <c r="Y174" s="289">
        <f t="shared" si="23"/>
        <v>0</v>
      </c>
      <c r="Z174" s="289">
        <f t="shared" si="23"/>
        <v>0</v>
      </c>
      <c r="AA174" s="289">
        <f t="shared" si="23"/>
        <v>0</v>
      </c>
      <c r="AB174" s="289">
        <f t="shared" si="23"/>
        <v>0</v>
      </c>
      <c r="AC174" s="289">
        <f t="shared" si="23"/>
        <v>0</v>
      </c>
      <c r="AD174" s="289">
        <f t="shared" si="23"/>
        <v>0</v>
      </c>
      <c r="AE174" s="289">
        <f t="shared" si="23"/>
        <v>0</v>
      </c>
      <c r="AF174" s="289">
        <f t="shared" si="23"/>
        <v>0</v>
      </c>
      <c r="AG174" s="289">
        <f t="shared" si="23"/>
        <v>0</v>
      </c>
      <c r="AH174" s="289">
        <f t="shared" si="23"/>
        <v>0</v>
      </c>
      <c r="AI174" s="289">
        <f t="shared" si="23"/>
        <v>0</v>
      </c>
      <c r="AJ174" s="289">
        <f t="shared" si="23"/>
        <v>0</v>
      </c>
      <c r="AK174" s="289">
        <f t="shared" si="23"/>
        <v>0</v>
      </c>
      <c r="AL174" s="289">
        <f t="shared" si="23"/>
        <v>0</v>
      </c>
      <c r="AM174" s="289">
        <f t="shared" si="23"/>
        <v>0</v>
      </c>
      <c r="AN174" s="289">
        <f t="shared" si="23"/>
        <v>0</v>
      </c>
      <c r="AO174" s="289">
        <f t="shared" si="23"/>
        <v>0</v>
      </c>
      <c r="AP174" s="289">
        <f t="shared" si="23"/>
        <v>0</v>
      </c>
      <c r="AQ174" s="289">
        <f t="shared" si="23"/>
        <v>0</v>
      </c>
      <c r="AR174" s="289">
        <f t="shared" si="23"/>
        <v>0</v>
      </c>
      <c r="AS174" s="289">
        <f t="shared" si="23"/>
        <v>0</v>
      </c>
      <c r="AT174" s="289">
        <f t="shared" si="23"/>
        <v>0</v>
      </c>
      <c r="AU174" s="289">
        <f t="shared" si="23"/>
        <v>0</v>
      </c>
      <c r="AV174" s="289">
        <f t="shared" si="23"/>
        <v>0</v>
      </c>
      <c r="AW174" s="289">
        <f t="shared" si="23"/>
        <v>0</v>
      </c>
      <c r="AX174" s="289">
        <f t="shared" si="23"/>
        <v>0</v>
      </c>
      <c r="AY174" s="289">
        <f t="shared" si="23"/>
        <v>0</v>
      </c>
      <c r="AZ174" s="289">
        <f t="shared" si="23"/>
        <v>0</v>
      </c>
      <c r="BA174" s="289">
        <f t="shared" si="23"/>
        <v>0</v>
      </c>
      <c r="BB174" s="289">
        <f t="shared" si="23"/>
        <v>0</v>
      </c>
      <c r="BC174" s="289">
        <f t="shared" si="23"/>
        <v>0</v>
      </c>
      <c r="BD174" s="289">
        <f t="shared" si="23"/>
        <v>0</v>
      </c>
      <c r="BE174" s="289">
        <f t="shared" si="23"/>
        <v>0</v>
      </c>
      <c r="BF174" s="289">
        <f t="shared" si="23"/>
        <v>0</v>
      </c>
      <c r="BG174" s="289">
        <f t="shared" si="23"/>
        <v>0</v>
      </c>
      <c r="BH174" s="289">
        <f t="shared" si="23"/>
        <v>0</v>
      </c>
      <c r="BI174" s="289">
        <f t="shared" si="23"/>
        <v>0</v>
      </c>
      <c r="BJ174" s="289">
        <f t="shared" si="23"/>
        <v>0</v>
      </c>
      <c r="BK174" s="289">
        <f t="shared" si="23"/>
        <v>0</v>
      </c>
      <c r="BL174" s="289">
        <f t="shared" si="23"/>
        <v>0</v>
      </c>
      <c r="BM174" s="289">
        <f t="shared" si="23"/>
        <v>0</v>
      </c>
      <c r="BN174" s="289">
        <f t="shared" si="23"/>
        <v>0</v>
      </c>
      <c r="BO174" s="289"/>
      <c r="BP174" s="289"/>
      <c r="BQ174" s="289"/>
      <c r="BR174" s="289"/>
      <c r="BS174" s="289"/>
      <c r="BT174" s="289"/>
      <c r="BU174" s="289"/>
      <c r="BV174" s="289"/>
      <c r="BW174" s="289"/>
      <c r="BX174" s="289"/>
      <c r="BY174" s="289"/>
      <c r="BZ174" s="289"/>
      <c r="CA174" s="198"/>
      <c r="CB174" s="198"/>
      <c r="CC174" s="198"/>
      <c r="CD174" s="198"/>
      <c r="CE174" s="198"/>
      <c r="CF174" s="198"/>
      <c r="CG174" s="198"/>
      <c r="CH174" s="198"/>
      <c r="CI174" s="198"/>
      <c r="CJ174" s="198"/>
      <c r="CK174" s="198"/>
      <c r="CL174" s="198"/>
    </row>
    <row r="175" spans="1:90" hidden="1" outlineLevel="1" x14ac:dyDescent="0.15">
      <c r="A175" s="89"/>
      <c r="B175" s="23"/>
      <c r="C175" s="26">
        <f t="shared" si="17"/>
        <v>15</v>
      </c>
      <c r="D175" s="303">
        <f t="shared" ca="1" si="17"/>
        <v>1.3647908774038959E-3</v>
      </c>
      <c r="E175" s="26">
        <f t="shared" si="17"/>
        <v>3</v>
      </c>
      <c r="G175" s="289">
        <f t="shared" si="18"/>
        <v>0</v>
      </c>
      <c r="H175" s="289">
        <f t="shared" si="18"/>
        <v>0</v>
      </c>
      <c r="I175" s="289">
        <f t="shared" si="18"/>
        <v>0</v>
      </c>
      <c r="J175" s="289">
        <f t="shared" si="18"/>
        <v>0</v>
      </c>
      <c r="K175" s="289">
        <f t="shared" si="18"/>
        <v>0</v>
      </c>
      <c r="L175" s="289">
        <f t="shared" si="18"/>
        <v>0</v>
      </c>
      <c r="M175" s="289">
        <f t="shared" si="18"/>
        <v>0</v>
      </c>
      <c r="N175" s="289">
        <f t="shared" si="18"/>
        <v>0</v>
      </c>
      <c r="O175" s="289">
        <f t="shared" si="18"/>
        <v>0</v>
      </c>
      <c r="P175" s="289">
        <f t="shared" si="18"/>
        <v>0</v>
      </c>
      <c r="Q175" s="289">
        <f t="shared" si="18"/>
        <v>0</v>
      </c>
      <c r="R175" s="289">
        <f t="shared" si="18"/>
        <v>0</v>
      </c>
      <c r="S175" s="289">
        <f t="shared" si="18"/>
        <v>0</v>
      </c>
      <c r="T175" s="289">
        <f t="shared" si="18"/>
        <v>0</v>
      </c>
      <c r="U175" s="289">
        <f t="shared" ca="1" si="18"/>
        <v>1.3647908774038959E-3</v>
      </c>
      <c r="V175" s="289">
        <f t="shared" ca="1" si="18"/>
        <v>1.3647908774038959E-3</v>
      </c>
      <c r="W175" s="289">
        <f t="shared" ca="1" si="23"/>
        <v>1.3647908774038959E-3</v>
      </c>
      <c r="X175" s="289">
        <f t="shared" si="23"/>
        <v>0</v>
      </c>
      <c r="Y175" s="289">
        <f t="shared" si="23"/>
        <v>0</v>
      </c>
      <c r="Z175" s="289">
        <f t="shared" si="23"/>
        <v>0</v>
      </c>
      <c r="AA175" s="289">
        <f t="shared" si="23"/>
        <v>0</v>
      </c>
      <c r="AB175" s="289">
        <f t="shared" si="23"/>
        <v>0</v>
      </c>
      <c r="AC175" s="289">
        <f t="shared" si="23"/>
        <v>0</v>
      </c>
      <c r="AD175" s="289">
        <f t="shared" si="23"/>
        <v>0</v>
      </c>
      <c r="AE175" s="289">
        <f t="shared" si="23"/>
        <v>0</v>
      </c>
      <c r="AF175" s="289">
        <f t="shared" si="23"/>
        <v>0</v>
      </c>
      <c r="AG175" s="289">
        <f t="shared" si="23"/>
        <v>0</v>
      </c>
      <c r="AH175" s="289">
        <f t="shared" si="23"/>
        <v>0</v>
      </c>
      <c r="AI175" s="289">
        <f t="shared" si="23"/>
        <v>0</v>
      </c>
      <c r="AJ175" s="289">
        <f t="shared" si="23"/>
        <v>0</v>
      </c>
      <c r="AK175" s="289">
        <f t="shared" si="23"/>
        <v>0</v>
      </c>
      <c r="AL175" s="289">
        <f t="shared" si="23"/>
        <v>0</v>
      </c>
      <c r="AM175" s="289">
        <f t="shared" si="23"/>
        <v>0</v>
      </c>
      <c r="AN175" s="289">
        <f t="shared" si="23"/>
        <v>0</v>
      </c>
      <c r="AO175" s="289">
        <f t="shared" si="23"/>
        <v>0</v>
      </c>
      <c r="AP175" s="289">
        <f t="shared" si="23"/>
        <v>0</v>
      </c>
      <c r="AQ175" s="289">
        <f t="shared" si="23"/>
        <v>0</v>
      </c>
      <c r="AR175" s="289">
        <f t="shared" si="23"/>
        <v>0</v>
      </c>
      <c r="AS175" s="289">
        <f t="shared" si="23"/>
        <v>0</v>
      </c>
      <c r="AT175" s="289">
        <f t="shared" si="23"/>
        <v>0</v>
      </c>
      <c r="AU175" s="289">
        <f t="shared" si="23"/>
        <v>0</v>
      </c>
      <c r="AV175" s="289">
        <f t="shared" si="23"/>
        <v>0</v>
      </c>
      <c r="AW175" s="289">
        <f t="shared" si="23"/>
        <v>0</v>
      </c>
      <c r="AX175" s="289">
        <f t="shared" si="23"/>
        <v>0</v>
      </c>
      <c r="AY175" s="289">
        <f t="shared" si="23"/>
        <v>0</v>
      </c>
      <c r="AZ175" s="289">
        <f t="shared" si="23"/>
        <v>0</v>
      </c>
      <c r="BA175" s="289">
        <f t="shared" si="23"/>
        <v>0</v>
      </c>
      <c r="BB175" s="289">
        <f t="shared" si="23"/>
        <v>0</v>
      </c>
      <c r="BC175" s="289">
        <f t="shared" si="23"/>
        <v>0</v>
      </c>
      <c r="BD175" s="289">
        <f t="shared" si="23"/>
        <v>0</v>
      </c>
      <c r="BE175" s="289">
        <f t="shared" si="23"/>
        <v>0</v>
      </c>
      <c r="BF175" s="289">
        <f t="shared" si="23"/>
        <v>0</v>
      </c>
      <c r="BG175" s="289">
        <f t="shared" si="23"/>
        <v>0</v>
      </c>
      <c r="BH175" s="289">
        <f t="shared" si="23"/>
        <v>0</v>
      </c>
      <c r="BI175" s="289">
        <f t="shared" si="23"/>
        <v>0</v>
      </c>
      <c r="BJ175" s="289">
        <f t="shared" si="23"/>
        <v>0</v>
      </c>
      <c r="BK175" s="289">
        <f t="shared" si="23"/>
        <v>0</v>
      </c>
      <c r="BL175" s="289">
        <f t="shared" si="23"/>
        <v>0</v>
      </c>
      <c r="BM175" s="289">
        <f t="shared" si="23"/>
        <v>0</v>
      </c>
      <c r="BN175" s="289">
        <f t="shared" si="23"/>
        <v>0</v>
      </c>
      <c r="BO175" s="289"/>
      <c r="BP175" s="289"/>
      <c r="BQ175" s="289"/>
      <c r="BR175" s="289"/>
      <c r="BS175" s="289"/>
      <c r="BT175" s="289"/>
      <c r="BU175" s="289"/>
      <c r="BV175" s="289"/>
      <c r="BW175" s="289"/>
      <c r="BX175" s="289"/>
      <c r="BY175" s="289"/>
      <c r="BZ175" s="289"/>
      <c r="CA175" s="198"/>
      <c r="CB175" s="198"/>
      <c r="CC175" s="198"/>
      <c r="CD175" s="198"/>
      <c r="CE175" s="198"/>
      <c r="CF175" s="198"/>
      <c r="CG175" s="198"/>
      <c r="CH175" s="198"/>
      <c r="CI175" s="198"/>
      <c r="CJ175" s="198"/>
      <c r="CK175" s="198"/>
      <c r="CL175" s="198"/>
    </row>
    <row r="176" spans="1:90" hidden="1" outlineLevel="1" x14ac:dyDescent="0.15">
      <c r="A176" s="89"/>
      <c r="B176" s="23"/>
      <c r="C176" s="26">
        <f t="shared" si="17"/>
        <v>16</v>
      </c>
      <c r="D176" s="303">
        <f t="shared" ca="1" si="17"/>
        <v>1.3459146352345034E-3</v>
      </c>
      <c r="E176" s="26">
        <f t="shared" si="17"/>
        <v>3</v>
      </c>
      <c r="G176" s="289">
        <f t="shared" si="18"/>
        <v>0</v>
      </c>
      <c r="H176" s="289">
        <f t="shared" si="18"/>
        <v>0</v>
      </c>
      <c r="I176" s="289">
        <f t="shared" si="18"/>
        <v>0</v>
      </c>
      <c r="J176" s="289">
        <f t="shared" si="18"/>
        <v>0</v>
      </c>
      <c r="K176" s="289">
        <f t="shared" si="18"/>
        <v>0</v>
      </c>
      <c r="L176" s="289">
        <f t="shared" si="18"/>
        <v>0</v>
      </c>
      <c r="M176" s="289">
        <f t="shared" si="18"/>
        <v>0</v>
      </c>
      <c r="N176" s="289">
        <f t="shared" si="18"/>
        <v>0</v>
      </c>
      <c r="O176" s="289">
        <f t="shared" si="18"/>
        <v>0</v>
      </c>
      <c r="P176" s="289">
        <f t="shared" si="18"/>
        <v>0</v>
      </c>
      <c r="Q176" s="289">
        <f t="shared" si="18"/>
        <v>0</v>
      </c>
      <c r="R176" s="289">
        <f t="shared" si="18"/>
        <v>0</v>
      </c>
      <c r="S176" s="289">
        <f t="shared" si="18"/>
        <v>0</v>
      </c>
      <c r="T176" s="289">
        <f t="shared" si="18"/>
        <v>0</v>
      </c>
      <c r="U176" s="289">
        <f t="shared" si="18"/>
        <v>0</v>
      </c>
      <c r="V176" s="289">
        <f t="shared" ref="V176:CB181" ca="1" si="24">IF(OR($C176&gt;V$7,$C176+$E176-1&lt;V$7),0,$D176)</f>
        <v>1.3459146352345034E-3</v>
      </c>
      <c r="W176" s="289">
        <f t="shared" ca="1" si="24"/>
        <v>1.3459146352345034E-3</v>
      </c>
      <c r="X176" s="289">
        <f t="shared" ca="1" si="24"/>
        <v>1.3459146352345034E-3</v>
      </c>
      <c r="Y176" s="289">
        <f t="shared" si="24"/>
        <v>0</v>
      </c>
      <c r="Z176" s="289">
        <f t="shared" si="24"/>
        <v>0</v>
      </c>
      <c r="AA176" s="289">
        <f t="shared" si="24"/>
        <v>0</v>
      </c>
      <c r="AB176" s="289">
        <f t="shared" si="24"/>
        <v>0</v>
      </c>
      <c r="AC176" s="289">
        <f t="shared" si="24"/>
        <v>0</v>
      </c>
      <c r="AD176" s="289">
        <f t="shared" si="24"/>
        <v>0</v>
      </c>
      <c r="AE176" s="289">
        <f t="shared" si="24"/>
        <v>0</v>
      </c>
      <c r="AF176" s="289">
        <f t="shared" si="24"/>
        <v>0</v>
      </c>
      <c r="AG176" s="289">
        <f t="shared" si="24"/>
        <v>0</v>
      </c>
      <c r="AH176" s="289">
        <f t="shared" si="24"/>
        <v>0</v>
      </c>
      <c r="AI176" s="289">
        <f t="shared" si="24"/>
        <v>0</v>
      </c>
      <c r="AJ176" s="289">
        <f t="shared" si="24"/>
        <v>0</v>
      </c>
      <c r="AK176" s="289">
        <f t="shared" si="24"/>
        <v>0</v>
      </c>
      <c r="AL176" s="289">
        <f t="shared" si="24"/>
        <v>0</v>
      </c>
      <c r="AM176" s="289">
        <f t="shared" si="24"/>
        <v>0</v>
      </c>
      <c r="AN176" s="289">
        <f t="shared" si="24"/>
        <v>0</v>
      </c>
      <c r="AO176" s="289">
        <f t="shared" si="24"/>
        <v>0</v>
      </c>
      <c r="AP176" s="289">
        <f t="shared" si="24"/>
        <v>0</v>
      </c>
      <c r="AQ176" s="289">
        <f t="shared" si="24"/>
        <v>0</v>
      </c>
      <c r="AR176" s="289">
        <f t="shared" si="24"/>
        <v>0</v>
      </c>
      <c r="AS176" s="289">
        <f t="shared" si="24"/>
        <v>0</v>
      </c>
      <c r="AT176" s="289">
        <f t="shared" si="24"/>
        <v>0</v>
      </c>
      <c r="AU176" s="289">
        <f t="shared" si="24"/>
        <v>0</v>
      </c>
      <c r="AV176" s="289">
        <f t="shared" si="24"/>
        <v>0</v>
      </c>
      <c r="AW176" s="289">
        <f t="shared" si="24"/>
        <v>0</v>
      </c>
      <c r="AX176" s="289">
        <f t="shared" si="24"/>
        <v>0</v>
      </c>
      <c r="AY176" s="289">
        <f t="shared" si="24"/>
        <v>0</v>
      </c>
      <c r="AZ176" s="289">
        <f t="shared" si="24"/>
        <v>0</v>
      </c>
      <c r="BA176" s="289">
        <f t="shared" si="24"/>
        <v>0</v>
      </c>
      <c r="BB176" s="289">
        <f t="shared" si="24"/>
        <v>0</v>
      </c>
      <c r="BC176" s="289">
        <f t="shared" si="24"/>
        <v>0</v>
      </c>
      <c r="BD176" s="289">
        <f t="shared" si="24"/>
        <v>0</v>
      </c>
      <c r="BE176" s="289">
        <f t="shared" si="24"/>
        <v>0</v>
      </c>
      <c r="BF176" s="289">
        <f t="shared" si="24"/>
        <v>0</v>
      </c>
      <c r="BG176" s="289">
        <f t="shared" si="24"/>
        <v>0</v>
      </c>
      <c r="BH176" s="289">
        <f t="shared" si="24"/>
        <v>0</v>
      </c>
      <c r="BI176" s="289">
        <f t="shared" si="24"/>
        <v>0</v>
      </c>
      <c r="BJ176" s="289">
        <f t="shared" si="24"/>
        <v>0</v>
      </c>
      <c r="BK176" s="289">
        <f t="shared" si="24"/>
        <v>0</v>
      </c>
      <c r="BL176" s="289">
        <f t="shared" si="24"/>
        <v>0</v>
      </c>
      <c r="BM176" s="289">
        <f t="shared" si="24"/>
        <v>0</v>
      </c>
      <c r="BN176" s="289">
        <f t="shared" si="24"/>
        <v>0</v>
      </c>
      <c r="BO176" s="289"/>
      <c r="BP176" s="289"/>
      <c r="BQ176" s="289"/>
      <c r="BR176" s="289"/>
      <c r="BS176" s="289"/>
      <c r="BT176" s="289"/>
      <c r="BU176" s="289"/>
      <c r="BV176" s="289"/>
      <c r="BW176" s="289"/>
      <c r="BX176" s="289"/>
      <c r="BY176" s="289"/>
      <c r="BZ176" s="289"/>
      <c r="CA176" s="198"/>
      <c r="CB176" s="198"/>
      <c r="CC176" s="198"/>
      <c r="CD176" s="198"/>
      <c r="CE176" s="198"/>
      <c r="CF176" s="198"/>
      <c r="CG176" s="198"/>
      <c r="CH176" s="198"/>
      <c r="CI176" s="198"/>
      <c r="CJ176" s="198"/>
      <c r="CK176" s="198"/>
      <c r="CL176" s="198"/>
    </row>
    <row r="177" spans="1:90" hidden="1" outlineLevel="1" x14ac:dyDescent="0.15">
      <c r="A177" s="89"/>
      <c r="B177" s="23"/>
      <c r="C177" s="26">
        <f t="shared" ref="C177:E192" si="25">C114</f>
        <v>17</v>
      </c>
      <c r="D177" s="303">
        <f t="shared" ca="1" si="25"/>
        <v>1.3270383930651108E-3</v>
      </c>
      <c r="E177" s="26">
        <f t="shared" si="25"/>
        <v>3</v>
      </c>
      <c r="G177" s="289">
        <f t="shared" ref="G177:V208" si="26">IF(OR($C177&gt;G$7,$C177+$E177-1&lt;G$7),0,$D177)</f>
        <v>0</v>
      </c>
      <c r="H177" s="289">
        <f t="shared" si="26"/>
        <v>0</v>
      </c>
      <c r="I177" s="289">
        <f t="shared" si="26"/>
        <v>0</v>
      </c>
      <c r="J177" s="289">
        <f t="shared" si="26"/>
        <v>0</v>
      </c>
      <c r="K177" s="289">
        <f t="shared" si="26"/>
        <v>0</v>
      </c>
      <c r="L177" s="289">
        <f t="shared" si="26"/>
        <v>0</v>
      </c>
      <c r="M177" s="289">
        <f t="shared" si="26"/>
        <v>0</v>
      </c>
      <c r="N177" s="289">
        <f t="shared" si="26"/>
        <v>0</v>
      </c>
      <c r="O177" s="289">
        <f t="shared" si="26"/>
        <v>0</v>
      </c>
      <c r="P177" s="289">
        <f t="shared" si="26"/>
        <v>0</v>
      </c>
      <c r="Q177" s="289">
        <f t="shared" si="26"/>
        <v>0</v>
      </c>
      <c r="R177" s="289">
        <f t="shared" si="26"/>
        <v>0</v>
      </c>
      <c r="S177" s="289">
        <f t="shared" si="26"/>
        <v>0</v>
      </c>
      <c r="T177" s="289">
        <f t="shared" si="26"/>
        <v>0</v>
      </c>
      <c r="U177" s="289">
        <f t="shared" si="26"/>
        <v>0</v>
      </c>
      <c r="V177" s="289">
        <f t="shared" si="26"/>
        <v>0</v>
      </c>
      <c r="W177" s="289">
        <f t="shared" ca="1" si="24"/>
        <v>1.3270383930651108E-3</v>
      </c>
      <c r="X177" s="289">
        <f t="shared" ca="1" si="24"/>
        <v>1.3270383930651108E-3</v>
      </c>
      <c r="Y177" s="289">
        <f t="shared" ca="1" si="24"/>
        <v>1.3270383930651108E-3</v>
      </c>
      <c r="Z177" s="289">
        <f t="shared" si="24"/>
        <v>0</v>
      </c>
      <c r="AA177" s="289">
        <f t="shared" si="24"/>
        <v>0</v>
      </c>
      <c r="AB177" s="289">
        <f t="shared" si="24"/>
        <v>0</v>
      </c>
      <c r="AC177" s="289">
        <f t="shared" si="24"/>
        <v>0</v>
      </c>
      <c r="AD177" s="289">
        <f t="shared" si="24"/>
        <v>0</v>
      </c>
      <c r="AE177" s="289">
        <f t="shared" si="24"/>
        <v>0</v>
      </c>
      <c r="AF177" s="289">
        <f t="shared" si="24"/>
        <v>0</v>
      </c>
      <c r="AG177" s="289">
        <f t="shared" si="24"/>
        <v>0</v>
      </c>
      <c r="AH177" s="289">
        <f t="shared" si="24"/>
        <v>0</v>
      </c>
      <c r="AI177" s="289">
        <f t="shared" si="24"/>
        <v>0</v>
      </c>
      <c r="AJ177" s="289">
        <f t="shared" si="24"/>
        <v>0</v>
      </c>
      <c r="AK177" s="289">
        <f t="shared" si="24"/>
        <v>0</v>
      </c>
      <c r="AL177" s="289">
        <f t="shared" si="24"/>
        <v>0</v>
      </c>
      <c r="AM177" s="289">
        <f t="shared" si="24"/>
        <v>0</v>
      </c>
      <c r="AN177" s="289">
        <f t="shared" si="24"/>
        <v>0</v>
      </c>
      <c r="AO177" s="289">
        <f t="shared" si="24"/>
        <v>0</v>
      </c>
      <c r="AP177" s="289">
        <f t="shared" si="24"/>
        <v>0</v>
      </c>
      <c r="AQ177" s="289">
        <f t="shared" si="24"/>
        <v>0</v>
      </c>
      <c r="AR177" s="289">
        <f t="shared" si="24"/>
        <v>0</v>
      </c>
      <c r="AS177" s="289">
        <f t="shared" si="24"/>
        <v>0</v>
      </c>
      <c r="AT177" s="289">
        <f t="shared" si="24"/>
        <v>0</v>
      </c>
      <c r="AU177" s="289">
        <f t="shared" si="24"/>
        <v>0</v>
      </c>
      <c r="AV177" s="289">
        <f t="shared" si="24"/>
        <v>0</v>
      </c>
      <c r="AW177" s="289">
        <f t="shared" si="24"/>
        <v>0</v>
      </c>
      <c r="AX177" s="289">
        <f t="shared" si="24"/>
        <v>0</v>
      </c>
      <c r="AY177" s="289">
        <f t="shared" si="24"/>
        <v>0</v>
      </c>
      <c r="AZ177" s="289">
        <f t="shared" si="24"/>
        <v>0</v>
      </c>
      <c r="BA177" s="289">
        <f t="shared" si="24"/>
        <v>0</v>
      </c>
      <c r="BB177" s="289">
        <f t="shared" si="24"/>
        <v>0</v>
      </c>
      <c r="BC177" s="289">
        <f t="shared" si="24"/>
        <v>0</v>
      </c>
      <c r="BD177" s="289">
        <f t="shared" si="24"/>
        <v>0</v>
      </c>
      <c r="BE177" s="289">
        <f t="shared" si="24"/>
        <v>0</v>
      </c>
      <c r="BF177" s="289">
        <f t="shared" si="24"/>
        <v>0</v>
      </c>
      <c r="BG177" s="289">
        <f t="shared" si="24"/>
        <v>0</v>
      </c>
      <c r="BH177" s="289">
        <f t="shared" si="24"/>
        <v>0</v>
      </c>
      <c r="BI177" s="289">
        <f t="shared" si="24"/>
        <v>0</v>
      </c>
      <c r="BJ177" s="289">
        <f t="shared" si="24"/>
        <v>0</v>
      </c>
      <c r="BK177" s="289">
        <f t="shared" si="24"/>
        <v>0</v>
      </c>
      <c r="BL177" s="289">
        <f t="shared" si="24"/>
        <v>0</v>
      </c>
      <c r="BM177" s="289">
        <f t="shared" si="24"/>
        <v>0</v>
      </c>
      <c r="BN177" s="289">
        <f t="shared" si="24"/>
        <v>0</v>
      </c>
      <c r="BO177" s="289"/>
      <c r="BP177" s="289"/>
      <c r="BQ177" s="289"/>
      <c r="BR177" s="289"/>
      <c r="BS177" s="289"/>
      <c r="BT177" s="289"/>
      <c r="BU177" s="289"/>
      <c r="BV177" s="289"/>
      <c r="BW177" s="289"/>
      <c r="BX177" s="289"/>
      <c r="BY177" s="289"/>
      <c r="BZ177" s="289"/>
      <c r="CA177" s="198"/>
      <c r="CB177" s="198"/>
      <c r="CC177" s="198"/>
      <c r="CD177" s="198"/>
      <c r="CE177" s="198"/>
      <c r="CF177" s="198"/>
      <c r="CG177" s="198"/>
      <c r="CH177" s="198"/>
      <c r="CI177" s="198"/>
      <c r="CJ177" s="198"/>
      <c r="CK177" s="198"/>
      <c r="CL177" s="198"/>
    </row>
    <row r="178" spans="1:90" hidden="1" outlineLevel="1" x14ac:dyDescent="0.15">
      <c r="A178" s="89"/>
      <c r="B178" s="23"/>
      <c r="C178" s="26">
        <f t="shared" si="25"/>
        <v>18</v>
      </c>
      <c r="D178" s="303">
        <f t="shared" ca="1" si="25"/>
        <v>1.3081621508957183E-3</v>
      </c>
      <c r="E178" s="26">
        <f t="shared" si="25"/>
        <v>3</v>
      </c>
      <c r="G178" s="289">
        <f t="shared" si="26"/>
        <v>0</v>
      </c>
      <c r="H178" s="289">
        <f t="shared" si="26"/>
        <v>0</v>
      </c>
      <c r="I178" s="289">
        <f t="shared" si="26"/>
        <v>0</v>
      </c>
      <c r="J178" s="289">
        <f t="shared" si="26"/>
        <v>0</v>
      </c>
      <c r="K178" s="289">
        <f t="shared" si="26"/>
        <v>0</v>
      </c>
      <c r="L178" s="289">
        <f t="shared" si="26"/>
        <v>0</v>
      </c>
      <c r="M178" s="289">
        <f t="shared" si="26"/>
        <v>0</v>
      </c>
      <c r="N178" s="289">
        <f t="shared" si="26"/>
        <v>0</v>
      </c>
      <c r="O178" s="289">
        <f t="shared" si="26"/>
        <v>0</v>
      </c>
      <c r="P178" s="289">
        <f t="shared" si="26"/>
        <v>0</v>
      </c>
      <c r="Q178" s="289">
        <f t="shared" si="26"/>
        <v>0</v>
      </c>
      <c r="R178" s="289">
        <f t="shared" si="26"/>
        <v>0</v>
      </c>
      <c r="S178" s="289">
        <f t="shared" si="26"/>
        <v>0</v>
      </c>
      <c r="T178" s="289">
        <f t="shared" si="26"/>
        <v>0</v>
      </c>
      <c r="U178" s="289">
        <f t="shared" si="26"/>
        <v>0</v>
      </c>
      <c r="V178" s="289">
        <f t="shared" si="26"/>
        <v>0</v>
      </c>
      <c r="W178" s="289">
        <f t="shared" si="24"/>
        <v>0</v>
      </c>
      <c r="X178" s="289">
        <f t="shared" ca="1" si="24"/>
        <v>1.3081621508957183E-3</v>
      </c>
      <c r="Y178" s="289">
        <f t="shared" ca="1" si="24"/>
        <v>1.3081621508957183E-3</v>
      </c>
      <c r="Z178" s="289">
        <f t="shared" ca="1" si="24"/>
        <v>1.3081621508957183E-3</v>
      </c>
      <c r="AA178" s="289">
        <f t="shared" si="24"/>
        <v>0</v>
      </c>
      <c r="AB178" s="289">
        <f t="shared" si="24"/>
        <v>0</v>
      </c>
      <c r="AC178" s="289">
        <f t="shared" si="24"/>
        <v>0</v>
      </c>
      <c r="AD178" s="289">
        <f t="shared" si="24"/>
        <v>0</v>
      </c>
      <c r="AE178" s="289">
        <f t="shared" si="24"/>
        <v>0</v>
      </c>
      <c r="AF178" s="289">
        <f t="shared" si="24"/>
        <v>0</v>
      </c>
      <c r="AG178" s="289">
        <f t="shared" si="24"/>
        <v>0</v>
      </c>
      <c r="AH178" s="289">
        <f t="shared" si="24"/>
        <v>0</v>
      </c>
      <c r="AI178" s="289">
        <f t="shared" si="24"/>
        <v>0</v>
      </c>
      <c r="AJ178" s="289">
        <f t="shared" si="24"/>
        <v>0</v>
      </c>
      <c r="AK178" s="289">
        <f t="shared" si="24"/>
        <v>0</v>
      </c>
      <c r="AL178" s="289">
        <f t="shared" si="24"/>
        <v>0</v>
      </c>
      <c r="AM178" s="289">
        <f t="shared" si="24"/>
        <v>0</v>
      </c>
      <c r="AN178" s="289">
        <f t="shared" si="24"/>
        <v>0</v>
      </c>
      <c r="AO178" s="289">
        <f t="shared" si="24"/>
        <v>0</v>
      </c>
      <c r="AP178" s="289">
        <f t="shared" si="24"/>
        <v>0</v>
      </c>
      <c r="AQ178" s="289">
        <f t="shared" si="24"/>
        <v>0</v>
      </c>
      <c r="AR178" s="289">
        <f t="shared" si="24"/>
        <v>0</v>
      </c>
      <c r="AS178" s="289">
        <f t="shared" si="24"/>
        <v>0</v>
      </c>
      <c r="AT178" s="289">
        <f t="shared" si="24"/>
        <v>0</v>
      </c>
      <c r="AU178" s="289">
        <f t="shared" si="24"/>
        <v>0</v>
      </c>
      <c r="AV178" s="289">
        <f t="shared" si="24"/>
        <v>0</v>
      </c>
      <c r="AW178" s="289">
        <f t="shared" si="24"/>
        <v>0</v>
      </c>
      <c r="AX178" s="289">
        <f t="shared" si="24"/>
        <v>0</v>
      </c>
      <c r="AY178" s="289">
        <f t="shared" si="24"/>
        <v>0</v>
      </c>
      <c r="AZ178" s="289">
        <f t="shared" si="24"/>
        <v>0</v>
      </c>
      <c r="BA178" s="289">
        <f t="shared" si="24"/>
        <v>0</v>
      </c>
      <c r="BB178" s="289">
        <f t="shared" si="24"/>
        <v>0</v>
      </c>
      <c r="BC178" s="289">
        <f t="shared" si="24"/>
        <v>0</v>
      </c>
      <c r="BD178" s="289">
        <f t="shared" si="24"/>
        <v>0</v>
      </c>
      <c r="BE178" s="289">
        <f t="shared" si="24"/>
        <v>0</v>
      </c>
      <c r="BF178" s="289">
        <f t="shared" si="24"/>
        <v>0</v>
      </c>
      <c r="BG178" s="289">
        <f t="shared" si="24"/>
        <v>0</v>
      </c>
      <c r="BH178" s="289">
        <f t="shared" si="24"/>
        <v>0</v>
      </c>
      <c r="BI178" s="289">
        <f t="shared" si="24"/>
        <v>0</v>
      </c>
      <c r="BJ178" s="289">
        <f t="shared" si="24"/>
        <v>0</v>
      </c>
      <c r="BK178" s="289">
        <f t="shared" si="24"/>
        <v>0</v>
      </c>
      <c r="BL178" s="289">
        <f t="shared" si="24"/>
        <v>0</v>
      </c>
      <c r="BM178" s="289">
        <f t="shared" si="24"/>
        <v>0</v>
      </c>
      <c r="BN178" s="289">
        <f t="shared" si="24"/>
        <v>0</v>
      </c>
      <c r="BO178" s="289"/>
      <c r="BP178" s="289"/>
      <c r="BQ178" s="289"/>
      <c r="BR178" s="289"/>
      <c r="BS178" s="289"/>
      <c r="BT178" s="289"/>
      <c r="BU178" s="289"/>
      <c r="BV178" s="289"/>
      <c r="BW178" s="289"/>
      <c r="BX178" s="289"/>
      <c r="BY178" s="289"/>
      <c r="BZ178" s="289"/>
      <c r="CA178" s="198"/>
      <c r="CB178" s="198"/>
      <c r="CC178" s="198"/>
      <c r="CD178" s="198"/>
      <c r="CE178" s="198"/>
      <c r="CF178" s="198"/>
      <c r="CG178" s="198"/>
      <c r="CH178" s="198"/>
      <c r="CI178" s="198"/>
      <c r="CJ178" s="198"/>
      <c r="CK178" s="198"/>
      <c r="CL178" s="198"/>
    </row>
    <row r="179" spans="1:90" hidden="1" outlineLevel="1" x14ac:dyDescent="0.15">
      <c r="A179" s="89"/>
      <c r="B179" s="23"/>
      <c r="C179" s="26">
        <f t="shared" si="25"/>
        <v>19</v>
      </c>
      <c r="D179" s="303">
        <f t="shared" ca="1" si="25"/>
        <v>1.2892859087263258E-3</v>
      </c>
      <c r="E179" s="26">
        <f t="shared" si="25"/>
        <v>3</v>
      </c>
      <c r="G179" s="289">
        <f t="shared" si="26"/>
        <v>0</v>
      </c>
      <c r="H179" s="289">
        <f t="shared" si="26"/>
        <v>0</v>
      </c>
      <c r="I179" s="289">
        <f t="shared" si="26"/>
        <v>0</v>
      </c>
      <c r="J179" s="289">
        <f t="shared" si="26"/>
        <v>0</v>
      </c>
      <c r="K179" s="289">
        <f t="shared" si="26"/>
        <v>0</v>
      </c>
      <c r="L179" s="289">
        <f t="shared" si="26"/>
        <v>0</v>
      </c>
      <c r="M179" s="289">
        <f t="shared" si="26"/>
        <v>0</v>
      </c>
      <c r="N179" s="289">
        <f t="shared" si="26"/>
        <v>0</v>
      </c>
      <c r="O179" s="289">
        <f t="shared" si="26"/>
        <v>0</v>
      </c>
      <c r="P179" s="289">
        <f t="shared" si="26"/>
        <v>0</v>
      </c>
      <c r="Q179" s="289">
        <f t="shared" si="26"/>
        <v>0</v>
      </c>
      <c r="R179" s="289">
        <f t="shared" si="26"/>
        <v>0</v>
      </c>
      <c r="S179" s="289">
        <f t="shared" si="26"/>
        <v>0</v>
      </c>
      <c r="T179" s="289">
        <f t="shared" si="26"/>
        <v>0</v>
      </c>
      <c r="U179" s="289">
        <f t="shared" si="26"/>
        <v>0</v>
      </c>
      <c r="V179" s="289">
        <f t="shared" si="26"/>
        <v>0</v>
      </c>
      <c r="W179" s="289">
        <f t="shared" si="24"/>
        <v>0</v>
      </c>
      <c r="X179" s="289">
        <f t="shared" si="24"/>
        <v>0</v>
      </c>
      <c r="Y179" s="289">
        <f t="shared" ca="1" si="24"/>
        <v>1.2892859087263258E-3</v>
      </c>
      <c r="Z179" s="289">
        <f t="shared" ca="1" si="24"/>
        <v>1.2892859087263258E-3</v>
      </c>
      <c r="AA179" s="289">
        <f t="shared" ca="1" si="24"/>
        <v>1.2892859087263258E-3</v>
      </c>
      <c r="AB179" s="289">
        <f t="shared" si="24"/>
        <v>0</v>
      </c>
      <c r="AC179" s="289">
        <f t="shared" si="24"/>
        <v>0</v>
      </c>
      <c r="AD179" s="289">
        <f t="shared" si="24"/>
        <v>0</v>
      </c>
      <c r="AE179" s="289">
        <f t="shared" si="24"/>
        <v>0</v>
      </c>
      <c r="AF179" s="289">
        <f t="shared" si="24"/>
        <v>0</v>
      </c>
      <c r="AG179" s="289">
        <f t="shared" si="24"/>
        <v>0</v>
      </c>
      <c r="AH179" s="289">
        <f t="shared" si="24"/>
        <v>0</v>
      </c>
      <c r="AI179" s="289">
        <f t="shared" si="24"/>
        <v>0</v>
      </c>
      <c r="AJ179" s="289">
        <f t="shared" si="24"/>
        <v>0</v>
      </c>
      <c r="AK179" s="289">
        <f t="shared" si="24"/>
        <v>0</v>
      </c>
      <c r="AL179" s="289">
        <f t="shared" si="24"/>
        <v>0</v>
      </c>
      <c r="AM179" s="289">
        <f t="shared" si="24"/>
        <v>0</v>
      </c>
      <c r="AN179" s="289">
        <f t="shared" si="24"/>
        <v>0</v>
      </c>
      <c r="AO179" s="289">
        <f t="shared" si="24"/>
        <v>0</v>
      </c>
      <c r="AP179" s="289">
        <f t="shared" si="24"/>
        <v>0</v>
      </c>
      <c r="AQ179" s="289">
        <f t="shared" si="24"/>
        <v>0</v>
      </c>
      <c r="AR179" s="289">
        <f t="shared" si="24"/>
        <v>0</v>
      </c>
      <c r="AS179" s="289">
        <f t="shared" si="24"/>
        <v>0</v>
      </c>
      <c r="AT179" s="289">
        <f t="shared" si="24"/>
        <v>0</v>
      </c>
      <c r="AU179" s="289">
        <f t="shared" si="24"/>
        <v>0</v>
      </c>
      <c r="AV179" s="289">
        <f t="shared" si="24"/>
        <v>0</v>
      </c>
      <c r="AW179" s="289">
        <f t="shared" si="24"/>
        <v>0</v>
      </c>
      <c r="AX179" s="289">
        <f t="shared" si="24"/>
        <v>0</v>
      </c>
      <c r="AY179" s="289">
        <f t="shared" si="24"/>
        <v>0</v>
      </c>
      <c r="AZ179" s="289">
        <f t="shared" si="24"/>
        <v>0</v>
      </c>
      <c r="BA179" s="289">
        <f t="shared" si="24"/>
        <v>0</v>
      </c>
      <c r="BB179" s="289">
        <f t="shared" si="24"/>
        <v>0</v>
      </c>
      <c r="BC179" s="289">
        <f t="shared" si="24"/>
        <v>0</v>
      </c>
      <c r="BD179" s="289">
        <f t="shared" si="24"/>
        <v>0</v>
      </c>
      <c r="BE179" s="289">
        <f t="shared" si="24"/>
        <v>0</v>
      </c>
      <c r="BF179" s="289">
        <f t="shared" si="24"/>
        <v>0</v>
      </c>
      <c r="BG179" s="289">
        <f t="shared" si="24"/>
        <v>0</v>
      </c>
      <c r="BH179" s="289">
        <f t="shared" si="24"/>
        <v>0</v>
      </c>
      <c r="BI179" s="289">
        <f t="shared" si="24"/>
        <v>0</v>
      </c>
      <c r="BJ179" s="289">
        <f t="shared" si="24"/>
        <v>0</v>
      </c>
      <c r="BK179" s="289">
        <f t="shared" si="24"/>
        <v>0</v>
      </c>
      <c r="BL179" s="289">
        <f t="shared" si="24"/>
        <v>0</v>
      </c>
      <c r="BM179" s="289">
        <f t="shared" si="24"/>
        <v>0</v>
      </c>
      <c r="BN179" s="289">
        <f t="shared" si="24"/>
        <v>0</v>
      </c>
      <c r="BO179" s="289"/>
      <c r="BP179" s="289"/>
      <c r="BQ179" s="289"/>
      <c r="BR179" s="289"/>
      <c r="BS179" s="289"/>
      <c r="BT179" s="289"/>
      <c r="BU179" s="289"/>
      <c r="BV179" s="289"/>
      <c r="BW179" s="289"/>
      <c r="BX179" s="289"/>
      <c r="BY179" s="289"/>
      <c r="BZ179" s="289"/>
      <c r="CA179" s="198"/>
      <c r="CB179" s="198"/>
      <c r="CC179" s="198"/>
      <c r="CD179" s="198"/>
      <c r="CE179" s="198"/>
      <c r="CF179" s="198"/>
      <c r="CG179" s="198"/>
      <c r="CH179" s="198"/>
      <c r="CI179" s="198"/>
      <c r="CJ179" s="198"/>
      <c r="CK179" s="198"/>
      <c r="CL179" s="198"/>
    </row>
    <row r="180" spans="1:90" hidden="1" outlineLevel="1" x14ac:dyDescent="0.15">
      <c r="A180" s="89"/>
      <c r="B180" s="23"/>
      <c r="C180" s="26">
        <f t="shared" si="25"/>
        <v>20</v>
      </c>
      <c r="D180" s="303">
        <f t="shared" ca="1" si="25"/>
        <v>1.270409666556933E-3</v>
      </c>
      <c r="E180" s="26">
        <f t="shared" si="25"/>
        <v>3</v>
      </c>
      <c r="G180" s="289">
        <f t="shared" si="26"/>
        <v>0</v>
      </c>
      <c r="H180" s="289">
        <f t="shared" si="26"/>
        <v>0</v>
      </c>
      <c r="I180" s="289">
        <f t="shared" si="26"/>
        <v>0</v>
      </c>
      <c r="J180" s="289">
        <f t="shared" si="26"/>
        <v>0</v>
      </c>
      <c r="K180" s="289">
        <f t="shared" si="26"/>
        <v>0</v>
      </c>
      <c r="L180" s="289">
        <f t="shared" si="26"/>
        <v>0</v>
      </c>
      <c r="M180" s="289">
        <f t="shared" si="26"/>
        <v>0</v>
      </c>
      <c r="N180" s="289">
        <f t="shared" si="26"/>
        <v>0</v>
      </c>
      <c r="O180" s="289">
        <f t="shared" si="26"/>
        <v>0</v>
      </c>
      <c r="P180" s="289">
        <f t="shared" si="26"/>
        <v>0</v>
      </c>
      <c r="Q180" s="289">
        <f t="shared" si="26"/>
        <v>0</v>
      </c>
      <c r="R180" s="289">
        <f t="shared" si="26"/>
        <v>0</v>
      </c>
      <c r="S180" s="289">
        <f t="shared" si="26"/>
        <v>0</v>
      </c>
      <c r="T180" s="289">
        <f t="shared" si="26"/>
        <v>0</v>
      </c>
      <c r="U180" s="289">
        <f t="shared" si="26"/>
        <v>0</v>
      </c>
      <c r="V180" s="289">
        <f t="shared" si="26"/>
        <v>0</v>
      </c>
      <c r="W180" s="289">
        <f t="shared" si="24"/>
        <v>0</v>
      </c>
      <c r="X180" s="289">
        <f t="shared" si="24"/>
        <v>0</v>
      </c>
      <c r="Y180" s="289">
        <f t="shared" si="24"/>
        <v>0</v>
      </c>
      <c r="Z180" s="289">
        <f t="shared" ca="1" si="24"/>
        <v>1.270409666556933E-3</v>
      </c>
      <c r="AA180" s="289">
        <f t="shared" ca="1" si="24"/>
        <v>1.270409666556933E-3</v>
      </c>
      <c r="AB180" s="289">
        <f t="shared" ca="1" si="24"/>
        <v>1.270409666556933E-3</v>
      </c>
      <c r="AC180" s="289">
        <f t="shared" si="24"/>
        <v>0</v>
      </c>
      <c r="AD180" s="289">
        <f t="shared" si="24"/>
        <v>0</v>
      </c>
      <c r="AE180" s="289">
        <f t="shared" si="24"/>
        <v>0</v>
      </c>
      <c r="AF180" s="289">
        <f t="shared" si="24"/>
        <v>0</v>
      </c>
      <c r="AG180" s="289">
        <f t="shared" si="24"/>
        <v>0</v>
      </c>
      <c r="AH180" s="289">
        <f t="shared" si="24"/>
        <v>0</v>
      </c>
      <c r="AI180" s="289">
        <f t="shared" si="24"/>
        <v>0</v>
      </c>
      <c r="AJ180" s="289">
        <f t="shared" si="24"/>
        <v>0</v>
      </c>
      <c r="AK180" s="289">
        <f t="shared" si="24"/>
        <v>0</v>
      </c>
      <c r="AL180" s="289">
        <f t="shared" si="24"/>
        <v>0</v>
      </c>
      <c r="AM180" s="289">
        <f t="shared" si="24"/>
        <v>0</v>
      </c>
      <c r="AN180" s="289">
        <f t="shared" si="24"/>
        <v>0</v>
      </c>
      <c r="AO180" s="289">
        <f t="shared" si="24"/>
        <v>0</v>
      </c>
      <c r="AP180" s="289">
        <f t="shared" si="24"/>
        <v>0</v>
      </c>
      <c r="AQ180" s="289">
        <f t="shared" si="24"/>
        <v>0</v>
      </c>
      <c r="AR180" s="289">
        <f t="shared" si="24"/>
        <v>0</v>
      </c>
      <c r="AS180" s="289">
        <f t="shared" si="24"/>
        <v>0</v>
      </c>
      <c r="AT180" s="289">
        <f t="shared" si="24"/>
        <v>0</v>
      </c>
      <c r="AU180" s="289">
        <f t="shared" si="24"/>
        <v>0</v>
      </c>
      <c r="AV180" s="289">
        <f t="shared" si="24"/>
        <v>0</v>
      </c>
      <c r="AW180" s="289">
        <f t="shared" si="24"/>
        <v>0</v>
      </c>
      <c r="AX180" s="289">
        <f t="shared" si="24"/>
        <v>0</v>
      </c>
      <c r="AY180" s="289">
        <f t="shared" si="24"/>
        <v>0</v>
      </c>
      <c r="AZ180" s="289">
        <f t="shared" si="24"/>
        <v>0</v>
      </c>
      <c r="BA180" s="289">
        <f t="shared" si="24"/>
        <v>0</v>
      </c>
      <c r="BB180" s="289">
        <f t="shared" si="24"/>
        <v>0</v>
      </c>
      <c r="BC180" s="289">
        <f t="shared" si="24"/>
        <v>0</v>
      </c>
      <c r="BD180" s="289">
        <f t="shared" si="24"/>
        <v>0</v>
      </c>
      <c r="BE180" s="289">
        <f t="shared" si="24"/>
        <v>0</v>
      </c>
      <c r="BF180" s="289">
        <f t="shared" si="24"/>
        <v>0</v>
      </c>
      <c r="BG180" s="289">
        <f t="shared" si="24"/>
        <v>0</v>
      </c>
      <c r="BH180" s="289">
        <f t="shared" si="24"/>
        <v>0</v>
      </c>
      <c r="BI180" s="289">
        <f t="shared" si="24"/>
        <v>0</v>
      </c>
      <c r="BJ180" s="289">
        <f t="shared" si="24"/>
        <v>0</v>
      </c>
      <c r="BK180" s="289">
        <f t="shared" si="24"/>
        <v>0</v>
      </c>
      <c r="BL180" s="289">
        <f t="shared" si="24"/>
        <v>0</v>
      </c>
      <c r="BM180" s="289">
        <f t="shared" si="24"/>
        <v>0</v>
      </c>
      <c r="BN180" s="289">
        <f t="shared" si="24"/>
        <v>0</v>
      </c>
      <c r="BO180" s="289"/>
      <c r="BP180" s="289"/>
      <c r="BQ180" s="289"/>
      <c r="BR180" s="289"/>
      <c r="BS180" s="289"/>
      <c r="BT180" s="289"/>
      <c r="BU180" s="289"/>
      <c r="BV180" s="289"/>
      <c r="BW180" s="289"/>
      <c r="BX180" s="289"/>
      <c r="BY180" s="289"/>
      <c r="BZ180" s="289"/>
      <c r="CA180" s="198"/>
      <c r="CB180" s="198"/>
      <c r="CC180" s="198"/>
      <c r="CD180" s="198"/>
      <c r="CE180" s="198"/>
      <c r="CF180" s="198"/>
      <c r="CG180" s="198"/>
      <c r="CH180" s="198"/>
      <c r="CI180" s="198"/>
      <c r="CJ180" s="198"/>
      <c r="CK180" s="198"/>
      <c r="CL180" s="198"/>
    </row>
    <row r="181" spans="1:90" hidden="1" outlineLevel="1" x14ac:dyDescent="0.15">
      <c r="A181" s="89"/>
      <c r="B181" s="23"/>
      <c r="C181" s="26">
        <f t="shared" si="25"/>
        <v>21</v>
      </c>
      <c r="D181" s="303">
        <f t="shared" ca="1" si="25"/>
        <v>1.2515334243875405E-3</v>
      </c>
      <c r="E181" s="26">
        <f t="shared" si="25"/>
        <v>3</v>
      </c>
      <c r="G181" s="289">
        <f t="shared" si="26"/>
        <v>0</v>
      </c>
      <c r="H181" s="289">
        <f t="shared" si="26"/>
        <v>0</v>
      </c>
      <c r="I181" s="289">
        <f t="shared" si="26"/>
        <v>0</v>
      </c>
      <c r="J181" s="289">
        <f t="shared" si="26"/>
        <v>0</v>
      </c>
      <c r="K181" s="289">
        <f t="shared" si="26"/>
        <v>0</v>
      </c>
      <c r="L181" s="289">
        <f t="shared" si="26"/>
        <v>0</v>
      </c>
      <c r="M181" s="289">
        <f t="shared" si="26"/>
        <v>0</v>
      </c>
      <c r="N181" s="289">
        <f t="shared" si="26"/>
        <v>0</v>
      </c>
      <c r="O181" s="289">
        <f t="shared" si="26"/>
        <v>0</v>
      </c>
      <c r="P181" s="289">
        <f t="shared" si="26"/>
        <v>0</v>
      </c>
      <c r="Q181" s="289">
        <f t="shared" si="26"/>
        <v>0</v>
      </c>
      <c r="R181" s="289">
        <f t="shared" si="26"/>
        <v>0</v>
      </c>
      <c r="S181" s="289">
        <f t="shared" si="26"/>
        <v>0</v>
      </c>
      <c r="T181" s="289">
        <f t="shared" si="26"/>
        <v>0</v>
      </c>
      <c r="U181" s="289">
        <f t="shared" si="26"/>
        <v>0</v>
      </c>
      <c r="V181" s="289">
        <f t="shared" si="26"/>
        <v>0</v>
      </c>
      <c r="W181" s="289">
        <f t="shared" si="24"/>
        <v>0</v>
      </c>
      <c r="X181" s="289">
        <f t="shared" si="24"/>
        <v>0</v>
      </c>
      <c r="Y181" s="289">
        <f t="shared" si="24"/>
        <v>0</v>
      </c>
      <c r="Z181" s="289">
        <f t="shared" si="24"/>
        <v>0</v>
      </c>
      <c r="AA181" s="289">
        <f t="shared" ca="1" si="24"/>
        <v>1.2515334243875405E-3</v>
      </c>
      <c r="AB181" s="289">
        <f t="shared" ca="1" si="24"/>
        <v>1.2515334243875405E-3</v>
      </c>
      <c r="AC181" s="289">
        <f t="shared" ca="1" si="24"/>
        <v>1.2515334243875405E-3</v>
      </c>
      <c r="AD181" s="289">
        <f t="shared" si="24"/>
        <v>0</v>
      </c>
      <c r="AE181" s="289">
        <f t="shared" si="24"/>
        <v>0</v>
      </c>
      <c r="AF181" s="289">
        <f t="shared" si="24"/>
        <v>0</v>
      </c>
      <c r="AG181" s="289">
        <f t="shared" si="24"/>
        <v>0</v>
      </c>
      <c r="AH181" s="289">
        <f t="shared" si="24"/>
        <v>0</v>
      </c>
      <c r="AI181" s="289">
        <f t="shared" si="24"/>
        <v>0</v>
      </c>
      <c r="AJ181" s="289">
        <f t="shared" si="24"/>
        <v>0</v>
      </c>
      <c r="AK181" s="289">
        <f t="shared" si="24"/>
        <v>0</v>
      </c>
      <c r="AL181" s="289">
        <f t="shared" si="24"/>
        <v>0</v>
      </c>
      <c r="AM181" s="289">
        <f t="shared" si="24"/>
        <v>0</v>
      </c>
      <c r="AN181" s="289">
        <f t="shared" si="24"/>
        <v>0</v>
      </c>
      <c r="AO181" s="289">
        <f t="shared" si="24"/>
        <v>0</v>
      </c>
      <c r="AP181" s="289">
        <f t="shared" si="24"/>
        <v>0</v>
      </c>
      <c r="AQ181" s="289">
        <f t="shared" si="24"/>
        <v>0</v>
      </c>
      <c r="AR181" s="289">
        <f t="shared" si="24"/>
        <v>0</v>
      </c>
      <c r="AS181" s="289">
        <f t="shared" si="24"/>
        <v>0</v>
      </c>
      <c r="AT181" s="289">
        <f t="shared" si="24"/>
        <v>0</v>
      </c>
      <c r="AU181" s="289">
        <f t="shared" si="24"/>
        <v>0</v>
      </c>
      <c r="AV181" s="289">
        <f t="shared" si="24"/>
        <v>0</v>
      </c>
      <c r="AW181" s="289">
        <f t="shared" si="24"/>
        <v>0</v>
      </c>
      <c r="AX181" s="289">
        <f t="shared" si="24"/>
        <v>0</v>
      </c>
      <c r="AY181" s="289">
        <f t="shared" si="24"/>
        <v>0</v>
      </c>
      <c r="AZ181" s="289">
        <f t="shared" si="24"/>
        <v>0</v>
      </c>
      <c r="BA181" s="289">
        <f t="shared" si="24"/>
        <v>0</v>
      </c>
      <c r="BB181" s="289">
        <f t="shared" si="24"/>
        <v>0</v>
      </c>
      <c r="BC181" s="289">
        <f t="shared" si="24"/>
        <v>0</v>
      </c>
      <c r="BD181" s="289">
        <f t="shared" si="24"/>
        <v>0</v>
      </c>
      <c r="BE181" s="289">
        <f t="shared" ref="BE181:DK185" si="27">IF(OR($C181&gt;BE$7,$C181+$E181-1&lt;BE$7),0,$D181)</f>
        <v>0</v>
      </c>
      <c r="BF181" s="289">
        <f t="shared" si="27"/>
        <v>0</v>
      </c>
      <c r="BG181" s="289">
        <f t="shared" si="27"/>
        <v>0</v>
      </c>
      <c r="BH181" s="289">
        <f t="shared" si="27"/>
        <v>0</v>
      </c>
      <c r="BI181" s="289">
        <f t="shared" si="27"/>
        <v>0</v>
      </c>
      <c r="BJ181" s="289">
        <f t="shared" si="27"/>
        <v>0</v>
      </c>
      <c r="BK181" s="289">
        <f t="shared" si="27"/>
        <v>0</v>
      </c>
      <c r="BL181" s="289">
        <f t="shared" si="27"/>
        <v>0</v>
      </c>
      <c r="BM181" s="289">
        <f t="shared" si="27"/>
        <v>0</v>
      </c>
      <c r="BN181" s="289">
        <f t="shared" si="27"/>
        <v>0</v>
      </c>
      <c r="BO181" s="289"/>
      <c r="BP181" s="289"/>
      <c r="BQ181" s="289"/>
      <c r="BR181" s="289"/>
      <c r="BS181" s="289"/>
      <c r="BT181" s="289"/>
      <c r="BU181" s="289"/>
      <c r="BV181" s="289"/>
      <c r="BW181" s="289"/>
      <c r="BX181" s="289"/>
      <c r="BY181" s="289"/>
      <c r="BZ181" s="289"/>
      <c r="CA181" s="198"/>
      <c r="CB181" s="198"/>
      <c r="CC181" s="198"/>
      <c r="CD181" s="198"/>
      <c r="CE181" s="198"/>
      <c r="CF181" s="198"/>
      <c r="CG181" s="198"/>
      <c r="CH181" s="198"/>
      <c r="CI181" s="198"/>
      <c r="CJ181" s="198"/>
      <c r="CK181" s="198"/>
      <c r="CL181" s="198"/>
    </row>
    <row r="182" spans="1:90" hidden="1" outlineLevel="1" x14ac:dyDescent="0.15">
      <c r="A182" s="89"/>
      <c r="B182" s="23"/>
      <c r="C182" s="26">
        <f t="shared" si="25"/>
        <v>22</v>
      </c>
      <c r="D182" s="303">
        <f t="shared" ca="1" si="25"/>
        <v>1.232657182218148E-3</v>
      </c>
      <c r="E182" s="26">
        <f t="shared" si="25"/>
        <v>3</v>
      </c>
      <c r="G182" s="289">
        <f t="shared" si="26"/>
        <v>0</v>
      </c>
      <c r="H182" s="289">
        <f t="shared" si="26"/>
        <v>0</v>
      </c>
      <c r="I182" s="289">
        <f t="shared" si="26"/>
        <v>0</v>
      </c>
      <c r="J182" s="289">
        <f t="shared" si="26"/>
        <v>0</v>
      </c>
      <c r="K182" s="289">
        <f t="shared" si="26"/>
        <v>0</v>
      </c>
      <c r="L182" s="289">
        <f t="shared" si="26"/>
        <v>0</v>
      </c>
      <c r="M182" s="289">
        <f t="shared" si="26"/>
        <v>0</v>
      </c>
      <c r="N182" s="289">
        <f t="shared" si="26"/>
        <v>0</v>
      </c>
      <c r="O182" s="289">
        <f t="shared" si="26"/>
        <v>0</v>
      </c>
      <c r="P182" s="289">
        <f t="shared" si="26"/>
        <v>0</v>
      </c>
      <c r="Q182" s="289">
        <f t="shared" si="26"/>
        <v>0</v>
      </c>
      <c r="R182" s="289">
        <f t="shared" si="26"/>
        <v>0</v>
      </c>
      <c r="S182" s="289">
        <f t="shared" si="26"/>
        <v>0</v>
      </c>
      <c r="T182" s="289">
        <f t="shared" si="26"/>
        <v>0</v>
      </c>
      <c r="U182" s="289">
        <f t="shared" si="26"/>
        <v>0</v>
      </c>
      <c r="V182" s="289">
        <f t="shared" si="26"/>
        <v>0</v>
      </c>
      <c r="W182" s="289">
        <f t="shared" ref="W182:CC187" si="28">IF(OR($C182&gt;W$7,$C182+$E182-1&lt;W$7),0,$D182)</f>
        <v>0</v>
      </c>
      <c r="X182" s="289">
        <f t="shared" si="28"/>
        <v>0</v>
      </c>
      <c r="Y182" s="289">
        <f t="shared" si="28"/>
        <v>0</v>
      </c>
      <c r="Z182" s="289">
        <f t="shared" si="28"/>
        <v>0</v>
      </c>
      <c r="AA182" s="289">
        <f t="shared" si="28"/>
        <v>0</v>
      </c>
      <c r="AB182" s="289">
        <f t="shared" ca="1" si="28"/>
        <v>1.232657182218148E-3</v>
      </c>
      <c r="AC182" s="289">
        <f t="shared" ca="1" si="28"/>
        <v>1.232657182218148E-3</v>
      </c>
      <c r="AD182" s="289">
        <f t="shared" ca="1" si="28"/>
        <v>1.232657182218148E-3</v>
      </c>
      <c r="AE182" s="289">
        <f t="shared" si="28"/>
        <v>0</v>
      </c>
      <c r="AF182" s="289">
        <f t="shared" si="28"/>
        <v>0</v>
      </c>
      <c r="AG182" s="289">
        <f t="shared" si="28"/>
        <v>0</v>
      </c>
      <c r="AH182" s="289">
        <f t="shared" si="28"/>
        <v>0</v>
      </c>
      <c r="AI182" s="289">
        <f t="shared" si="28"/>
        <v>0</v>
      </c>
      <c r="AJ182" s="289">
        <f t="shared" si="28"/>
        <v>0</v>
      </c>
      <c r="AK182" s="289">
        <f t="shared" si="28"/>
        <v>0</v>
      </c>
      <c r="AL182" s="289">
        <f t="shared" si="28"/>
        <v>0</v>
      </c>
      <c r="AM182" s="289">
        <f t="shared" si="28"/>
        <v>0</v>
      </c>
      <c r="AN182" s="289">
        <f t="shared" si="28"/>
        <v>0</v>
      </c>
      <c r="AO182" s="289">
        <f t="shared" si="28"/>
        <v>0</v>
      </c>
      <c r="AP182" s="289">
        <f t="shared" si="28"/>
        <v>0</v>
      </c>
      <c r="AQ182" s="289">
        <f t="shared" si="28"/>
        <v>0</v>
      </c>
      <c r="AR182" s="289">
        <f t="shared" si="28"/>
        <v>0</v>
      </c>
      <c r="AS182" s="289">
        <f t="shared" si="28"/>
        <v>0</v>
      </c>
      <c r="AT182" s="289">
        <f t="shared" si="28"/>
        <v>0</v>
      </c>
      <c r="AU182" s="289">
        <f t="shared" si="28"/>
        <v>0</v>
      </c>
      <c r="AV182" s="289">
        <f t="shared" si="28"/>
        <v>0</v>
      </c>
      <c r="AW182" s="289">
        <f t="shared" si="28"/>
        <v>0</v>
      </c>
      <c r="AX182" s="289">
        <f t="shared" si="28"/>
        <v>0</v>
      </c>
      <c r="AY182" s="289">
        <f t="shared" si="28"/>
        <v>0</v>
      </c>
      <c r="AZ182" s="289">
        <f t="shared" si="28"/>
        <v>0</v>
      </c>
      <c r="BA182" s="289">
        <f t="shared" si="28"/>
        <v>0</v>
      </c>
      <c r="BB182" s="289">
        <f t="shared" si="28"/>
        <v>0</v>
      </c>
      <c r="BC182" s="289">
        <f t="shared" si="28"/>
        <v>0</v>
      </c>
      <c r="BD182" s="289">
        <f t="shared" si="28"/>
        <v>0</v>
      </c>
      <c r="BE182" s="289">
        <f t="shared" si="28"/>
        <v>0</v>
      </c>
      <c r="BF182" s="289">
        <f t="shared" si="28"/>
        <v>0</v>
      </c>
      <c r="BG182" s="289">
        <f t="shared" si="27"/>
        <v>0</v>
      </c>
      <c r="BH182" s="289">
        <f t="shared" si="27"/>
        <v>0</v>
      </c>
      <c r="BI182" s="289">
        <f t="shared" si="27"/>
        <v>0</v>
      </c>
      <c r="BJ182" s="289">
        <f t="shared" si="27"/>
        <v>0</v>
      </c>
      <c r="BK182" s="289">
        <f t="shared" si="27"/>
        <v>0</v>
      </c>
      <c r="BL182" s="289">
        <f t="shared" si="27"/>
        <v>0</v>
      </c>
      <c r="BM182" s="289">
        <f t="shared" si="27"/>
        <v>0</v>
      </c>
      <c r="BN182" s="289">
        <f t="shared" si="27"/>
        <v>0</v>
      </c>
      <c r="BO182" s="289"/>
      <c r="BP182" s="289"/>
      <c r="BQ182" s="289"/>
      <c r="BR182" s="289"/>
      <c r="BS182" s="289"/>
      <c r="BT182" s="289"/>
      <c r="BU182" s="289"/>
      <c r="BV182" s="289"/>
      <c r="BW182" s="289"/>
      <c r="BX182" s="289"/>
      <c r="BY182" s="289"/>
      <c r="BZ182" s="289"/>
      <c r="CA182" s="198"/>
      <c r="CB182" s="198"/>
      <c r="CC182" s="198"/>
      <c r="CD182" s="198"/>
      <c r="CE182" s="198"/>
      <c r="CF182" s="198"/>
      <c r="CG182" s="198"/>
      <c r="CH182" s="198"/>
      <c r="CI182" s="198"/>
      <c r="CJ182" s="198"/>
      <c r="CK182" s="198"/>
      <c r="CL182" s="198"/>
    </row>
    <row r="183" spans="1:90" hidden="1" outlineLevel="1" x14ac:dyDescent="0.15">
      <c r="A183" s="89"/>
      <c r="B183" s="23"/>
      <c r="C183" s="26">
        <f t="shared" si="25"/>
        <v>23</v>
      </c>
      <c r="D183" s="303">
        <f t="shared" ca="1" si="25"/>
        <v>1.2137809400487552E-3</v>
      </c>
      <c r="E183" s="26">
        <f t="shared" si="25"/>
        <v>3</v>
      </c>
      <c r="G183" s="289">
        <f t="shared" si="26"/>
        <v>0</v>
      </c>
      <c r="H183" s="289">
        <f t="shared" si="26"/>
        <v>0</v>
      </c>
      <c r="I183" s="289">
        <f t="shared" si="26"/>
        <v>0</v>
      </c>
      <c r="J183" s="289">
        <f t="shared" si="26"/>
        <v>0</v>
      </c>
      <c r="K183" s="289">
        <f t="shared" si="26"/>
        <v>0</v>
      </c>
      <c r="L183" s="289">
        <f t="shared" si="26"/>
        <v>0</v>
      </c>
      <c r="M183" s="289">
        <f t="shared" si="26"/>
        <v>0</v>
      </c>
      <c r="N183" s="289">
        <f t="shared" si="26"/>
        <v>0</v>
      </c>
      <c r="O183" s="289">
        <f t="shared" si="26"/>
        <v>0</v>
      </c>
      <c r="P183" s="289">
        <f t="shared" si="26"/>
        <v>0</v>
      </c>
      <c r="Q183" s="289">
        <f t="shared" si="26"/>
        <v>0</v>
      </c>
      <c r="R183" s="289">
        <f t="shared" si="26"/>
        <v>0</v>
      </c>
      <c r="S183" s="289">
        <f t="shared" si="26"/>
        <v>0</v>
      </c>
      <c r="T183" s="289">
        <f t="shared" si="26"/>
        <v>0</v>
      </c>
      <c r="U183" s="289">
        <f t="shared" si="26"/>
        <v>0</v>
      </c>
      <c r="V183" s="289">
        <f t="shared" si="26"/>
        <v>0</v>
      </c>
      <c r="W183" s="289">
        <f t="shared" si="28"/>
        <v>0</v>
      </c>
      <c r="X183" s="289">
        <f t="shared" si="28"/>
        <v>0</v>
      </c>
      <c r="Y183" s="289">
        <f t="shared" si="28"/>
        <v>0</v>
      </c>
      <c r="Z183" s="289">
        <f t="shared" si="28"/>
        <v>0</v>
      </c>
      <c r="AA183" s="289">
        <f t="shared" si="28"/>
        <v>0</v>
      </c>
      <c r="AB183" s="289">
        <f t="shared" si="28"/>
        <v>0</v>
      </c>
      <c r="AC183" s="289">
        <f t="shared" ca="1" si="28"/>
        <v>1.2137809400487552E-3</v>
      </c>
      <c r="AD183" s="289">
        <f t="shared" ca="1" si="28"/>
        <v>1.2137809400487552E-3</v>
      </c>
      <c r="AE183" s="289">
        <f t="shared" ca="1" si="28"/>
        <v>1.2137809400487552E-3</v>
      </c>
      <c r="AF183" s="289">
        <f t="shared" si="28"/>
        <v>0</v>
      </c>
      <c r="AG183" s="289">
        <f t="shared" si="28"/>
        <v>0</v>
      </c>
      <c r="AH183" s="289">
        <f t="shared" si="28"/>
        <v>0</v>
      </c>
      <c r="AI183" s="289">
        <f t="shared" si="28"/>
        <v>0</v>
      </c>
      <c r="AJ183" s="289">
        <f t="shared" si="28"/>
        <v>0</v>
      </c>
      <c r="AK183" s="289">
        <f t="shared" si="28"/>
        <v>0</v>
      </c>
      <c r="AL183" s="289">
        <f t="shared" si="28"/>
        <v>0</v>
      </c>
      <c r="AM183" s="289">
        <f t="shared" si="28"/>
        <v>0</v>
      </c>
      <c r="AN183" s="289">
        <f t="shared" si="28"/>
        <v>0</v>
      </c>
      <c r="AO183" s="289">
        <f t="shared" si="28"/>
        <v>0</v>
      </c>
      <c r="AP183" s="289">
        <f t="shared" si="28"/>
        <v>0</v>
      </c>
      <c r="AQ183" s="289">
        <f t="shared" si="28"/>
        <v>0</v>
      </c>
      <c r="AR183" s="289">
        <f t="shared" si="28"/>
        <v>0</v>
      </c>
      <c r="AS183" s="289">
        <f t="shared" si="28"/>
        <v>0</v>
      </c>
      <c r="AT183" s="289">
        <f t="shared" si="28"/>
        <v>0</v>
      </c>
      <c r="AU183" s="289">
        <f t="shared" si="28"/>
        <v>0</v>
      </c>
      <c r="AV183" s="289">
        <f t="shared" si="28"/>
        <v>0</v>
      </c>
      <c r="AW183" s="289">
        <f t="shared" si="28"/>
        <v>0</v>
      </c>
      <c r="AX183" s="289">
        <f t="shared" si="28"/>
        <v>0</v>
      </c>
      <c r="AY183" s="289">
        <f t="shared" si="28"/>
        <v>0</v>
      </c>
      <c r="AZ183" s="289">
        <f t="shared" si="28"/>
        <v>0</v>
      </c>
      <c r="BA183" s="289">
        <f t="shared" si="28"/>
        <v>0</v>
      </c>
      <c r="BB183" s="289">
        <f t="shared" si="28"/>
        <v>0</v>
      </c>
      <c r="BC183" s="289">
        <f t="shared" si="28"/>
        <v>0</v>
      </c>
      <c r="BD183" s="289">
        <f t="shared" si="28"/>
        <v>0</v>
      </c>
      <c r="BE183" s="289">
        <f t="shared" si="28"/>
        <v>0</v>
      </c>
      <c r="BF183" s="289">
        <f t="shared" si="28"/>
        <v>0</v>
      </c>
      <c r="BG183" s="289">
        <f t="shared" si="28"/>
        <v>0</v>
      </c>
      <c r="BH183" s="289">
        <f t="shared" si="28"/>
        <v>0</v>
      </c>
      <c r="BI183" s="289">
        <f t="shared" si="28"/>
        <v>0</v>
      </c>
      <c r="BJ183" s="289">
        <f t="shared" si="28"/>
        <v>0</v>
      </c>
      <c r="BK183" s="289">
        <f t="shared" si="28"/>
        <v>0</v>
      </c>
      <c r="BL183" s="289">
        <f t="shared" si="28"/>
        <v>0</v>
      </c>
      <c r="BM183" s="289">
        <f t="shared" si="28"/>
        <v>0</v>
      </c>
      <c r="BN183" s="289">
        <f t="shared" si="28"/>
        <v>0</v>
      </c>
      <c r="BO183" s="289"/>
      <c r="BP183" s="289"/>
      <c r="BQ183" s="289"/>
      <c r="BR183" s="289"/>
      <c r="BS183" s="289"/>
      <c r="BT183" s="289"/>
      <c r="BU183" s="289"/>
      <c r="BV183" s="289"/>
      <c r="BW183" s="289"/>
      <c r="BX183" s="289"/>
      <c r="BY183" s="289"/>
      <c r="BZ183" s="289"/>
      <c r="CA183" s="198"/>
      <c r="CB183" s="198"/>
      <c r="CC183" s="198"/>
      <c r="CD183" s="198"/>
      <c r="CE183" s="198"/>
      <c r="CF183" s="198"/>
      <c r="CG183" s="198"/>
      <c r="CH183" s="198"/>
      <c r="CI183" s="198"/>
      <c r="CJ183" s="198"/>
      <c r="CK183" s="198"/>
      <c r="CL183" s="198"/>
    </row>
    <row r="184" spans="1:90" hidden="1" outlineLevel="1" x14ac:dyDescent="0.15">
      <c r="A184" s="89"/>
      <c r="B184" s="23"/>
      <c r="C184" s="26">
        <f t="shared" si="25"/>
        <v>24</v>
      </c>
      <c r="D184" s="303">
        <f t="shared" ca="1" si="25"/>
        <v>1.1949046978793629E-3</v>
      </c>
      <c r="E184" s="26">
        <f t="shared" si="25"/>
        <v>3</v>
      </c>
      <c r="G184" s="289">
        <f t="shared" si="26"/>
        <v>0</v>
      </c>
      <c r="H184" s="289">
        <f t="shared" si="26"/>
        <v>0</v>
      </c>
      <c r="I184" s="289">
        <f t="shared" si="26"/>
        <v>0</v>
      </c>
      <c r="J184" s="289">
        <f t="shared" si="26"/>
        <v>0</v>
      </c>
      <c r="K184" s="289">
        <f t="shared" si="26"/>
        <v>0</v>
      </c>
      <c r="L184" s="289">
        <f t="shared" si="26"/>
        <v>0</v>
      </c>
      <c r="M184" s="289">
        <f t="shared" si="26"/>
        <v>0</v>
      </c>
      <c r="N184" s="289">
        <f t="shared" si="26"/>
        <v>0</v>
      </c>
      <c r="O184" s="289">
        <f t="shared" si="26"/>
        <v>0</v>
      </c>
      <c r="P184" s="289">
        <f t="shared" si="26"/>
        <v>0</v>
      </c>
      <c r="Q184" s="289">
        <f t="shared" si="26"/>
        <v>0</v>
      </c>
      <c r="R184" s="289">
        <f t="shared" si="26"/>
        <v>0</v>
      </c>
      <c r="S184" s="289">
        <f t="shared" si="26"/>
        <v>0</v>
      </c>
      <c r="T184" s="289">
        <f t="shared" si="26"/>
        <v>0</v>
      </c>
      <c r="U184" s="289">
        <f t="shared" si="26"/>
        <v>0</v>
      </c>
      <c r="V184" s="289">
        <f t="shared" si="26"/>
        <v>0</v>
      </c>
      <c r="W184" s="289">
        <f t="shared" si="28"/>
        <v>0</v>
      </c>
      <c r="X184" s="289">
        <f t="shared" si="28"/>
        <v>0</v>
      </c>
      <c r="Y184" s="289">
        <f t="shared" si="28"/>
        <v>0</v>
      </c>
      <c r="Z184" s="289">
        <f t="shared" si="28"/>
        <v>0</v>
      </c>
      <c r="AA184" s="289">
        <f t="shared" si="28"/>
        <v>0</v>
      </c>
      <c r="AB184" s="289">
        <f t="shared" si="28"/>
        <v>0</v>
      </c>
      <c r="AC184" s="289">
        <f t="shared" si="28"/>
        <v>0</v>
      </c>
      <c r="AD184" s="289">
        <f t="shared" ca="1" si="28"/>
        <v>1.1949046978793629E-3</v>
      </c>
      <c r="AE184" s="289">
        <f t="shared" ca="1" si="28"/>
        <v>1.1949046978793629E-3</v>
      </c>
      <c r="AF184" s="289">
        <f t="shared" ca="1" si="28"/>
        <v>1.1949046978793629E-3</v>
      </c>
      <c r="AG184" s="289">
        <f t="shared" si="28"/>
        <v>0</v>
      </c>
      <c r="AH184" s="289">
        <f t="shared" si="28"/>
        <v>0</v>
      </c>
      <c r="AI184" s="289">
        <f t="shared" si="28"/>
        <v>0</v>
      </c>
      <c r="AJ184" s="289">
        <f t="shared" si="28"/>
        <v>0</v>
      </c>
      <c r="AK184" s="289">
        <f t="shared" si="28"/>
        <v>0</v>
      </c>
      <c r="AL184" s="289">
        <f t="shared" si="28"/>
        <v>0</v>
      </c>
      <c r="AM184" s="289">
        <f t="shared" si="28"/>
        <v>0</v>
      </c>
      <c r="AN184" s="289">
        <f t="shared" si="28"/>
        <v>0</v>
      </c>
      <c r="AO184" s="289">
        <f t="shared" si="28"/>
        <v>0</v>
      </c>
      <c r="AP184" s="289">
        <f t="shared" si="28"/>
        <v>0</v>
      </c>
      <c r="AQ184" s="289">
        <f t="shared" si="28"/>
        <v>0</v>
      </c>
      <c r="AR184" s="289">
        <f t="shared" si="28"/>
        <v>0</v>
      </c>
      <c r="AS184" s="289">
        <f t="shared" si="28"/>
        <v>0</v>
      </c>
      <c r="AT184" s="289">
        <f t="shared" si="28"/>
        <v>0</v>
      </c>
      <c r="AU184" s="289">
        <f t="shared" si="28"/>
        <v>0</v>
      </c>
      <c r="AV184" s="289">
        <f t="shared" si="28"/>
        <v>0</v>
      </c>
      <c r="AW184" s="289">
        <f t="shared" si="28"/>
        <v>0</v>
      </c>
      <c r="AX184" s="289">
        <f t="shared" si="28"/>
        <v>0</v>
      </c>
      <c r="AY184" s="289">
        <f t="shared" si="28"/>
        <v>0</v>
      </c>
      <c r="AZ184" s="289">
        <f t="shared" si="28"/>
        <v>0</v>
      </c>
      <c r="BA184" s="289">
        <f t="shared" si="28"/>
        <v>0</v>
      </c>
      <c r="BB184" s="289">
        <f t="shared" si="28"/>
        <v>0</v>
      </c>
      <c r="BC184" s="289">
        <f t="shared" si="28"/>
        <v>0</v>
      </c>
      <c r="BD184" s="289">
        <f t="shared" si="28"/>
        <v>0</v>
      </c>
      <c r="BE184" s="289">
        <f t="shared" si="28"/>
        <v>0</v>
      </c>
      <c r="BF184" s="289">
        <f t="shared" si="28"/>
        <v>0</v>
      </c>
      <c r="BG184" s="289">
        <f t="shared" si="28"/>
        <v>0</v>
      </c>
      <c r="BH184" s="289">
        <f t="shared" si="28"/>
        <v>0</v>
      </c>
      <c r="BI184" s="289">
        <f t="shared" si="28"/>
        <v>0</v>
      </c>
      <c r="BJ184" s="289">
        <f t="shared" si="28"/>
        <v>0</v>
      </c>
      <c r="BK184" s="289">
        <f t="shared" si="28"/>
        <v>0</v>
      </c>
      <c r="BL184" s="289">
        <f t="shared" si="28"/>
        <v>0</v>
      </c>
      <c r="BM184" s="289">
        <f t="shared" si="28"/>
        <v>0</v>
      </c>
      <c r="BN184" s="289">
        <f t="shared" si="28"/>
        <v>0</v>
      </c>
      <c r="BO184" s="289"/>
      <c r="BP184" s="289"/>
      <c r="BQ184" s="289"/>
      <c r="BR184" s="289"/>
      <c r="BS184" s="289"/>
      <c r="BT184" s="289"/>
      <c r="BU184" s="289"/>
      <c r="BV184" s="289"/>
      <c r="BW184" s="289"/>
      <c r="BX184" s="289"/>
      <c r="BY184" s="289"/>
      <c r="BZ184" s="289"/>
      <c r="CA184" s="198"/>
      <c r="CB184" s="198"/>
      <c r="CC184" s="198"/>
      <c r="CD184" s="198"/>
      <c r="CE184" s="198"/>
      <c r="CF184" s="198"/>
      <c r="CG184" s="198"/>
      <c r="CH184" s="198"/>
      <c r="CI184" s="198"/>
      <c r="CJ184" s="198"/>
      <c r="CK184" s="198"/>
      <c r="CL184" s="198"/>
    </row>
    <row r="185" spans="1:90" hidden="1" outlineLevel="1" x14ac:dyDescent="0.15">
      <c r="A185" s="89"/>
      <c r="B185" s="23"/>
      <c r="C185" s="26">
        <f t="shared" si="25"/>
        <v>25</v>
      </c>
      <c r="D185" s="303">
        <f t="shared" ca="1" si="25"/>
        <v>1.1799061462764433E-3</v>
      </c>
      <c r="E185" s="26">
        <f t="shared" si="25"/>
        <v>3</v>
      </c>
      <c r="G185" s="289">
        <f t="shared" si="26"/>
        <v>0</v>
      </c>
      <c r="H185" s="289">
        <f t="shared" si="26"/>
        <v>0</v>
      </c>
      <c r="I185" s="289">
        <f t="shared" si="26"/>
        <v>0</v>
      </c>
      <c r="J185" s="289">
        <f t="shared" si="26"/>
        <v>0</v>
      </c>
      <c r="K185" s="289">
        <f t="shared" si="26"/>
        <v>0</v>
      </c>
      <c r="L185" s="289">
        <f t="shared" si="26"/>
        <v>0</v>
      </c>
      <c r="M185" s="289">
        <f t="shared" si="26"/>
        <v>0</v>
      </c>
      <c r="N185" s="289">
        <f t="shared" si="26"/>
        <v>0</v>
      </c>
      <c r="O185" s="289">
        <f t="shared" si="26"/>
        <v>0</v>
      </c>
      <c r="P185" s="289">
        <f t="shared" si="26"/>
        <v>0</v>
      </c>
      <c r="Q185" s="289">
        <f t="shared" si="26"/>
        <v>0</v>
      </c>
      <c r="R185" s="289">
        <f t="shared" si="26"/>
        <v>0</v>
      </c>
      <c r="S185" s="289">
        <f t="shared" si="26"/>
        <v>0</v>
      </c>
      <c r="T185" s="289">
        <f t="shared" si="26"/>
        <v>0</v>
      </c>
      <c r="U185" s="289">
        <f t="shared" si="26"/>
        <v>0</v>
      </c>
      <c r="V185" s="289">
        <f t="shared" si="26"/>
        <v>0</v>
      </c>
      <c r="W185" s="289">
        <f t="shared" si="28"/>
        <v>0</v>
      </c>
      <c r="X185" s="289">
        <f t="shared" si="28"/>
        <v>0</v>
      </c>
      <c r="Y185" s="289">
        <f t="shared" si="28"/>
        <v>0</v>
      </c>
      <c r="Z185" s="289">
        <f t="shared" si="28"/>
        <v>0</v>
      </c>
      <c r="AA185" s="289">
        <f t="shared" si="28"/>
        <v>0</v>
      </c>
      <c r="AB185" s="289">
        <f t="shared" si="28"/>
        <v>0</v>
      </c>
      <c r="AC185" s="289">
        <f t="shared" si="28"/>
        <v>0</v>
      </c>
      <c r="AD185" s="289">
        <f t="shared" si="28"/>
        <v>0</v>
      </c>
      <c r="AE185" s="289">
        <f t="shared" ca="1" si="28"/>
        <v>1.1799061462764433E-3</v>
      </c>
      <c r="AF185" s="289">
        <f t="shared" ca="1" si="28"/>
        <v>1.1799061462764433E-3</v>
      </c>
      <c r="AG185" s="289">
        <f t="shared" ca="1" si="28"/>
        <v>1.1799061462764433E-3</v>
      </c>
      <c r="AH185" s="289">
        <f t="shared" si="28"/>
        <v>0</v>
      </c>
      <c r="AI185" s="289">
        <f t="shared" si="28"/>
        <v>0</v>
      </c>
      <c r="AJ185" s="289">
        <f t="shared" si="28"/>
        <v>0</v>
      </c>
      <c r="AK185" s="289">
        <f t="shared" si="28"/>
        <v>0</v>
      </c>
      <c r="AL185" s="289">
        <f t="shared" si="28"/>
        <v>0</v>
      </c>
      <c r="AM185" s="289">
        <f t="shared" si="28"/>
        <v>0</v>
      </c>
      <c r="AN185" s="289">
        <f t="shared" si="28"/>
        <v>0</v>
      </c>
      <c r="AO185" s="289">
        <f t="shared" si="28"/>
        <v>0</v>
      </c>
      <c r="AP185" s="289">
        <f t="shared" si="28"/>
        <v>0</v>
      </c>
      <c r="AQ185" s="289">
        <f t="shared" si="28"/>
        <v>0</v>
      </c>
      <c r="AR185" s="289">
        <f t="shared" si="28"/>
        <v>0</v>
      </c>
      <c r="AS185" s="289">
        <f t="shared" si="28"/>
        <v>0</v>
      </c>
      <c r="AT185" s="289">
        <f t="shared" si="28"/>
        <v>0</v>
      </c>
      <c r="AU185" s="289">
        <f t="shared" si="28"/>
        <v>0</v>
      </c>
      <c r="AV185" s="289">
        <f t="shared" si="28"/>
        <v>0</v>
      </c>
      <c r="AW185" s="289">
        <f t="shared" si="28"/>
        <v>0</v>
      </c>
      <c r="AX185" s="289">
        <f t="shared" si="28"/>
        <v>0</v>
      </c>
      <c r="AY185" s="289">
        <f t="shared" si="28"/>
        <v>0</v>
      </c>
      <c r="AZ185" s="289">
        <f t="shared" si="28"/>
        <v>0</v>
      </c>
      <c r="BA185" s="289">
        <f t="shared" si="28"/>
        <v>0</v>
      </c>
      <c r="BB185" s="289">
        <f t="shared" si="28"/>
        <v>0</v>
      </c>
      <c r="BC185" s="289">
        <f t="shared" si="28"/>
        <v>0</v>
      </c>
      <c r="BD185" s="289">
        <f t="shared" si="28"/>
        <v>0</v>
      </c>
      <c r="BE185" s="289">
        <f t="shared" si="28"/>
        <v>0</v>
      </c>
      <c r="BF185" s="289">
        <f t="shared" si="28"/>
        <v>0</v>
      </c>
      <c r="BG185" s="289">
        <f t="shared" si="28"/>
        <v>0</v>
      </c>
      <c r="BH185" s="289">
        <f t="shared" si="28"/>
        <v>0</v>
      </c>
      <c r="BI185" s="289">
        <f t="shared" si="28"/>
        <v>0</v>
      </c>
      <c r="BJ185" s="289">
        <f t="shared" si="28"/>
        <v>0</v>
      </c>
      <c r="BK185" s="289">
        <f t="shared" si="28"/>
        <v>0</v>
      </c>
      <c r="BL185" s="289">
        <f t="shared" si="28"/>
        <v>0</v>
      </c>
      <c r="BM185" s="289">
        <f t="shared" si="28"/>
        <v>0</v>
      </c>
      <c r="BN185" s="289">
        <f t="shared" si="28"/>
        <v>0</v>
      </c>
      <c r="BO185" s="289"/>
      <c r="BP185" s="289"/>
      <c r="BQ185" s="289"/>
      <c r="BR185" s="289"/>
      <c r="BS185" s="289"/>
      <c r="BT185" s="289"/>
      <c r="BU185" s="289"/>
      <c r="BV185" s="289"/>
      <c r="BW185" s="289"/>
      <c r="BX185" s="289"/>
      <c r="BY185" s="289"/>
      <c r="BZ185" s="289"/>
      <c r="CA185" s="198"/>
      <c r="CB185" s="198"/>
      <c r="CC185" s="198"/>
      <c r="CD185" s="198"/>
      <c r="CE185" s="198"/>
      <c r="CF185" s="198"/>
      <c r="CG185" s="198"/>
      <c r="CH185" s="198"/>
      <c r="CI185" s="198"/>
      <c r="CJ185" s="198"/>
      <c r="CK185" s="198"/>
      <c r="CL185" s="198"/>
    </row>
    <row r="186" spans="1:90" hidden="1" outlineLevel="1" x14ac:dyDescent="0.15">
      <c r="A186" s="89"/>
      <c r="B186" s="23"/>
      <c r="C186" s="26">
        <f t="shared" si="25"/>
        <v>26</v>
      </c>
      <c r="D186" s="303">
        <f t="shared" ca="1" si="25"/>
        <v>1.1649075946735239E-3</v>
      </c>
      <c r="E186" s="26">
        <f t="shared" si="25"/>
        <v>3</v>
      </c>
      <c r="G186" s="289">
        <f t="shared" si="26"/>
        <v>0</v>
      </c>
      <c r="H186" s="289">
        <f t="shared" si="26"/>
        <v>0</v>
      </c>
      <c r="I186" s="289">
        <f t="shared" si="26"/>
        <v>0</v>
      </c>
      <c r="J186" s="289">
        <f t="shared" si="26"/>
        <v>0</v>
      </c>
      <c r="K186" s="289">
        <f t="shared" si="26"/>
        <v>0</v>
      </c>
      <c r="L186" s="289">
        <f t="shared" si="26"/>
        <v>0</v>
      </c>
      <c r="M186" s="289">
        <f t="shared" si="26"/>
        <v>0</v>
      </c>
      <c r="N186" s="289">
        <f t="shared" si="26"/>
        <v>0</v>
      </c>
      <c r="O186" s="289">
        <f t="shared" si="26"/>
        <v>0</v>
      </c>
      <c r="P186" s="289">
        <f t="shared" si="26"/>
        <v>0</v>
      </c>
      <c r="Q186" s="289">
        <f t="shared" si="26"/>
        <v>0</v>
      </c>
      <c r="R186" s="289">
        <f t="shared" si="26"/>
        <v>0</v>
      </c>
      <c r="S186" s="289">
        <f t="shared" si="26"/>
        <v>0</v>
      </c>
      <c r="T186" s="289">
        <f t="shared" si="26"/>
        <v>0</v>
      </c>
      <c r="U186" s="289">
        <f t="shared" si="26"/>
        <v>0</v>
      </c>
      <c r="V186" s="289">
        <f t="shared" si="26"/>
        <v>0</v>
      </c>
      <c r="W186" s="289">
        <f t="shared" si="28"/>
        <v>0</v>
      </c>
      <c r="X186" s="289">
        <f t="shared" si="28"/>
        <v>0</v>
      </c>
      <c r="Y186" s="289">
        <f t="shared" si="28"/>
        <v>0</v>
      </c>
      <c r="Z186" s="289">
        <f t="shared" si="28"/>
        <v>0</v>
      </c>
      <c r="AA186" s="289">
        <f t="shared" si="28"/>
        <v>0</v>
      </c>
      <c r="AB186" s="289">
        <f t="shared" si="28"/>
        <v>0</v>
      </c>
      <c r="AC186" s="289">
        <f t="shared" si="28"/>
        <v>0</v>
      </c>
      <c r="AD186" s="289">
        <f t="shared" si="28"/>
        <v>0</v>
      </c>
      <c r="AE186" s="289">
        <f t="shared" si="28"/>
        <v>0</v>
      </c>
      <c r="AF186" s="289">
        <f t="shared" ca="1" si="28"/>
        <v>1.1649075946735239E-3</v>
      </c>
      <c r="AG186" s="289">
        <f t="shared" ca="1" si="28"/>
        <v>1.1649075946735239E-3</v>
      </c>
      <c r="AH186" s="289">
        <f t="shared" ca="1" si="28"/>
        <v>1.1649075946735239E-3</v>
      </c>
      <c r="AI186" s="289">
        <f t="shared" si="28"/>
        <v>0</v>
      </c>
      <c r="AJ186" s="289">
        <f t="shared" si="28"/>
        <v>0</v>
      </c>
      <c r="AK186" s="289">
        <f t="shared" si="28"/>
        <v>0</v>
      </c>
      <c r="AL186" s="289">
        <f t="shared" si="28"/>
        <v>0</v>
      </c>
      <c r="AM186" s="289">
        <f t="shared" si="28"/>
        <v>0</v>
      </c>
      <c r="AN186" s="289">
        <f t="shared" si="28"/>
        <v>0</v>
      </c>
      <c r="AO186" s="289">
        <f t="shared" si="28"/>
        <v>0</v>
      </c>
      <c r="AP186" s="289">
        <f t="shared" si="28"/>
        <v>0</v>
      </c>
      <c r="AQ186" s="289">
        <f t="shared" si="28"/>
        <v>0</v>
      </c>
      <c r="AR186" s="289">
        <f t="shared" si="28"/>
        <v>0</v>
      </c>
      <c r="AS186" s="289">
        <f t="shared" si="28"/>
        <v>0</v>
      </c>
      <c r="AT186" s="289">
        <f t="shared" si="28"/>
        <v>0</v>
      </c>
      <c r="AU186" s="289">
        <f t="shared" si="28"/>
        <v>0</v>
      </c>
      <c r="AV186" s="289">
        <f t="shared" si="28"/>
        <v>0</v>
      </c>
      <c r="AW186" s="289">
        <f t="shared" si="28"/>
        <v>0</v>
      </c>
      <c r="AX186" s="289">
        <f t="shared" si="28"/>
        <v>0</v>
      </c>
      <c r="AY186" s="289">
        <f t="shared" si="28"/>
        <v>0</v>
      </c>
      <c r="AZ186" s="289">
        <f t="shared" si="28"/>
        <v>0</v>
      </c>
      <c r="BA186" s="289">
        <f t="shared" si="28"/>
        <v>0</v>
      </c>
      <c r="BB186" s="289">
        <f t="shared" si="28"/>
        <v>0</v>
      </c>
      <c r="BC186" s="289">
        <f t="shared" si="28"/>
        <v>0</v>
      </c>
      <c r="BD186" s="289">
        <f t="shared" si="28"/>
        <v>0</v>
      </c>
      <c r="BE186" s="289">
        <f t="shared" si="28"/>
        <v>0</v>
      </c>
      <c r="BF186" s="289">
        <f t="shared" si="28"/>
        <v>0</v>
      </c>
      <c r="BG186" s="289">
        <f t="shared" si="28"/>
        <v>0</v>
      </c>
      <c r="BH186" s="289">
        <f t="shared" si="28"/>
        <v>0</v>
      </c>
      <c r="BI186" s="289">
        <f t="shared" si="28"/>
        <v>0</v>
      </c>
      <c r="BJ186" s="289">
        <f t="shared" si="28"/>
        <v>0</v>
      </c>
      <c r="BK186" s="289">
        <f t="shared" si="28"/>
        <v>0</v>
      </c>
      <c r="BL186" s="289">
        <f t="shared" si="28"/>
        <v>0</v>
      </c>
      <c r="BM186" s="289">
        <f t="shared" si="28"/>
        <v>0</v>
      </c>
      <c r="BN186" s="289">
        <f t="shared" si="28"/>
        <v>0</v>
      </c>
      <c r="BO186" s="289"/>
      <c r="BP186" s="289"/>
      <c r="BQ186" s="289"/>
      <c r="BR186" s="289"/>
      <c r="BS186" s="289"/>
      <c r="BT186" s="289"/>
      <c r="BU186" s="289"/>
      <c r="BV186" s="289"/>
      <c r="BW186" s="289"/>
      <c r="BX186" s="289"/>
      <c r="BY186" s="289"/>
      <c r="BZ186" s="289"/>
      <c r="CA186" s="198"/>
      <c r="CB186" s="198"/>
      <c r="CC186" s="198"/>
      <c r="CD186" s="198"/>
      <c r="CE186" s="198"/>
      <c r="CF186" s="198"/>
      <c r="CG186" s="198"/>
      <c r="CH186" s="198"/>
      <c r="CI186" s="198"/>
      <c r="CJ186" s="198"/>
      <c r="CK186" s="198"/>
      <c r="CL186" s="198"/>
    </row>
    <row r="187" spans="1:90" hidden="1" outlineLevel="1" x14ac:dyDescent="0.15">
      <c r="A187" s="89"/>
      <c r="B187" s="23"/>
      <c r="C187" s="26">
        <f t="shared" si="25"/>
        <v>27</v>
      </c>
      <c r="D187" s="303">
        <f t="shared" ca="1" si="25"/>
        <v>1.1499090430706043E-3</v>
      </c>
      <c r="E187" s="26">
        <f t="shared" si="25"/>
        <v>3</v>
      </c>
      <c r="G187" s="289">
        <f t="shared" si="26"/>
        <v>0</v>
      </c>
      <c r="H187" s="289">
        <f t="shared" si="26"/>
        <v>0</v>
      </c>
      <c r="I187" s="289">
        <f t="shared" si="26"/>
        <v>0</v>
      </c>
      <c r="J187" s="289">
        <f t="shared" si="26"/>
        <v>0</v>
      </c>
      <c r="K187" s="289">
        <f t="shared" si="26"/>
        <v>0</v>
      </c>
      <c r="L187" s="289">
        <f t="shared" si="26"/>
        <v>0</v>
      </c>
      <c r="M187" s="289">
        <f t="shared" si="26"/>
        <v>0</v>
      </c>
      <c r="N187" s="289">
        <f t="shared" si="26"/>
        <v>0</v>
      </c>
      <c r="O187" s="289">
        <f t="shared" si="26"/>
        <v>0</v>
      </c>
      <c r="P187" s="289">
        <f t="shared" si="26"/>
        <v>0</v>
      </c>
      <c r="Q187" s="289">
        <f t="shared" si="26"/>
        <v>0</v>
      </c>
      <c r="R187" s="289">
        <f t="shared" si="26"/>
        <v>0</v>
      </c>
      <c r="S187" s="289">
        <f t="shared" si="26"/>
        <v>0</v>
      </c>
      <c r="T187" s="289">
        <f t="shared" si="26"/>
        <v>0</v>
      </c>
      <c r="U187" s="289">
        <f t="shared" si="26"/>
        <v>0</v>
      </c>
      <c r="V187" s="289">
        <f t="shared" si="26"/>
        <v>0</v>
      </c>
      <c r="W187" s="289">
        <f t="shared" si="28"/>
        <v>0</v>
      </c>
      <c r="X187" s="289">
        <f t="shared" si="28"/>
        <v>0</v>
      </c>
      <c r="Y187" s="289">
        <f t="shared" si="28"/>
        <v>0</v>
      </c>
      <c r="Z187" s="289">
        <f t="shared" si="28"/>
        <v>0</v>
      </c>
      <c r="AA187" s="289">
        <f t="shared" si="28"/>
        <v>0</v>
      </c>
      <c r="AB187" s="289">
        <f t="shared" si="28"/>
        <v>0</v>
      </c>
      <c r="AC187" s="289">
        <f t="shared" si="28"/>
        <v>0</v>
      </c>
      <c r="AD187" s="289">
        <f t="shared" si="28"/>
        <v>0</v>
      </c>
      <c r="AE187" s="289">
        <f t="shared" si="28"/>
        <v>0</v>
      </c>
      <c r="AF187" s="289">
        <f t="shared" si="28"/>
        <v>0</v>
      </c>
      <c r="AG187" s="289">
        <f t="shared" ca="1" si="28"/>
        <v>1.1499090430706043E-3</v>
      </c>
      <c r="AH187" s="289">
        <f t="shared" ca="1" si="28"/>
        <v>1.1499090430706043E-3</v>
      </c>
      <c r="AI187" s="289">
        <f t="shared" ca="1" si="28"/>
        <v>1.1499090430706043E-3</v>
      </c>
      <c r="AJ187" s="289">
        <f t="shared" si="28"/>
        <v>0</v>
      </c>
      <c r="AK187" s="289">
        <f t="shared" si="28"/>
        <v>0</v>
      </c>
      <c r="AL187" s="289">
        <f t="shared" si="28"/>
        <v>0</v>
      </c>
      <c r="AM187" s="289">
        <f t="shared" si="28"/>
        <v>0</v>
      </c>
      <c r="AN187" s="289">
        <f t="shared" si="28"/>
        <v>0</v>
      </c>
      <c r="AO187" s="289">
        <f t="shared" si="28"/>
        <v>0</v>
      </c>
      <c r="AP187" s="289">
        <f t="shared" si="28"/>
        <v>0</v>
      </c>
      <c r="AQ187" s="289">
        <f t="shared" si="28"/>
        <v>0</v>
      </c>
      <c r="AR187" s="289">
        <f t="shared" si="28"/>
        <v>0</v>
      </c>
      <c r="AS187" s="289">
        <f t="shared" si="28"/>
        <v>0</v>
      </c>
      <c r="AT187" s="289">
        <f t="shared" si="28"/>
        <v>0</v>
      </c>
      <c r="AU187" s="289">
        <f t="shared" si="28"/>
        <v>0</v>
      </c>
      <c r="AV187" s="289">
        <f t="shared" si="28"/>
        <v>0</v>
      </c>
      <c r="AW187" s="289">
        <f t="shared" si="28"/>
        <v>0</v>
      </c>
      <c r="AX187" s="289">
        <f t="shared" si="28"/>
        <v>0</v>
      </c>
      <c r="AY187" s="289">
        <f t="shared" si="28"/>
        <v>0</v>
      </c>
      <c r="AZ187" s="289">
        <f t="shared" si="28"/>
        <v>0</v>
      </c>
      <c r="BA187" s="289">
        <f t="shared" si="28"/>
        <v>0</v>
      </c>
      <c r="BB187" s="289">
        <f t="shared" si="28"/>
        <v>0</v>
      </c>
      <c r="BC187" s="289">
        <f t="shared" si="28"/>
        <v>0</v>
      </c>
      <c r="BD187" s="289">
        <f t="shared" si="28"/>
        <v>0</v>
      </c>
      <c r="BE187" s="289">
        <f t="shared" si="28"/>
        <v>0</v>
      </c>
      <c r="BF187" s="289">
        <f t="shared" si="28"/>
        <v>0</v>
      </c>
      <c r="BG187" s="289">
        <f t="shared" si="28"/>
        <v>0</v>
      </c>
      <c r="BH187" s="289">
        <f t="shared" si="28"/>
        <v>0</v>
      </c>
      <c r="BI187" s="289">
        <f t="shared" si="28"/>
        <v>0</v>
      </c>
      <c r="BJ187" s="289">
        <f t="shared" si="28"/>
        <v>0</v>
      </c>
      <c r="BK187" s="289">
        <f t="shared" si="28"/>
        <v>0</v>
      </c>
      <c r="BL187" s="289">
        <f t="shared" si="28"/>
        <v>0</v>
      </c>
      <c r="BM187" s="289">
        <f t="shared" si="28"/>
        <v>0</v>
      </c>
      <c r="BN187" s="289">
        <f t="shared" ref="BN187:DT191" si="29">IF(OR($C187&gt;BN$7,$C187+$E187-1&lt;BN$7),0,$D187)</f>
        <v>0</v>
      </c>
      <c r="BO187" s="289"/>
      <c r="BP187" s="289"/>
      <c r="BQ187" s="289"/>
      <c r="BR187" s="289"/>
      <c r="BS187" s="289"/>
      <c r="BT187" s="289"/>
      <c r="BU187" s="289"/>
      <c r="BV187" s="289"/>
      <c r="BW187" s="289"/>
      <c r="BX187" s="289"/>
      <c r="BY187" s="289"/>
      <c r="BZ187" s="289"/>
      <c r="CA187" s="198"/>
      <c r="CB187" s="198"/>
      <c r="CC187" s="198"/>
      <c r="CD187" s="198"/>
      <c r="CE187" s="198"/>
      <c r="CF187" s="198"/>
      <c r="CG187" s="198"/>
      <c r="CH187" s="198"/>
      <c r="CI187" s="198"/>
      <c r="CJ187" s="198"/>
      <c r="CK187" s="198"/>
      <c r="CL187" s="198"/>
    </row>
    <row r="188" spans="1:90" hidden="1" outlineLevel="1" x14ac:dyDescent="0.15">
      <c r="A188" s="89"/>
      <c r="B188" s="23"/>
      <c r="C188" s="26">
        <f t="shared" si="25"/>
        <v>28</v>
      </c>
      <c r="D188" s="303">
        <f t="shared" ca="1" si="25"/>
        <v>1.1349104914676847E-3</v>
      </c>
      <c r="E188" s="26">
        <f t="shared" si="25"/>
        <v>3</v>
      </c>
      <c r="G188" s="289">
        <f t="shared" si="26"/>
        <v>0</v>
      </c>
      <c r="H188" s="289">
        <f t="shared" si="26"/>
        <v>0</v>
      </c>
      <c r="I188" s="289">
        <f t="shared" si="26"/>
        <v>0</v>
      </c>
      <c r="J188" s="289">
        <f t="shared" si="26"/>
        <v>0</v>
      </c>
      <c r="K188" s="289">
        <f t="shared" si="26"/>
        <v>0</v>
      </c>
      <c r="L188" s="289">
        <f t="shared" si="26"/>
        <v>0</v>
      </c>
      <c r="M188" s="289">
        <f t="shared" si="26"/>
        <v>0</v>
      </c>
      <c r="N188" s="289">
        <f t="shared" si="26"/>
        <v>0</v>
      </c>
      <c r="O188" s="289">
        <f t="shared" si="26"/>
        <v>0</v>
      </c>
      <c r="P188" s="289">
        <f t="shared" si="26"/>
        <v>0</v>
      </c>
      <c r="Q188" s="289">
        <f t="shared" si="26"/>
        <v>0</v>
      </c>
      <c r="R188" s="289">
        <f t="shared" si="26"/>
        <v>0</v>
      </c>
      <c r="S188" s="289">
        <f t="shared" si="26"/>
        <v>0</v>
      </c>
      <c r="T188" s="289">
        <f t="shared" si="26"/>
        <v>0</v>
      </c>
      <c r="U188" s="289">
        <f t="shared" si="26"/>
        <v>0</v>
      </c>
      <c r="V188" s="289">
        <f t="shared" si="26"/>
        <v>0</v>
      </c>
      <c r="W188" s="289">
        <f t="shared" ref="W188:CC192" si="30">IF(OR($C188&gt;W$7,$C188+$E188-1&lt;W$7),0,$D188)</f>
        <v>0</v>
      </c>
      <c r="X188" s="289">
        <f t="shared" si="30"/>
        <v>0</v>
      </c>
      <c r="Y188" s="289">
        <f t="shared" si="30"/>
        <v>0</v>
      </c>
      <c r="Z188" s="289">
        <f t="shared" si="30"/>
        <v>0</v>
      </c>
      <c r="AA188" s="289">
        <f t="shared" si="30"/>
        <v>0</v>
      </c>
      <c r="AB188" s="289">
        <f t="shared" si="30"/>
        <v>0</v>
      </c>
      <c r="AC188" s="289">
        <f t="shared" si="30"/>
        <v>0</v>
      </c>
      <c r="AD188" s="289">
        <f t="shared" si="30"/>
        <v>0</v>
      </c>
      <c r="AE188" s="289">
        <f t="shared" si="30"/>
        <v>0</v>
      </c>
      <c r="AF188" s="289">
        <f t="shared" si="30"/>
        <v>0</v>
      </c>
      <c r="AG188" s="289">
        <f t="shared" si="30"/>
        <v>0</v>
      </c>
      <c r="AH188" s="289">
        <f t="shared" ca="1" si="30"/>
        <v>1.1349104914676847E-3</v>
      </c>
      <c r="AI188" s="289">
        <f t="shared" ca="1" si="30"/>
        <v>1.1349104914676847E-3</v>
      </c>
      <c r="AJ188" s="289">
        <f t="shared" ca="1" si="30"/>
        <v>1.1349104914676847E-3</v>
      </c>
      <c r="AK188" s="289">
        <f t="shared" si="30"/>
        <v>0</v>
      </c>
      <c r="AL188" s="289">
        <f t="shared" si="30"/>
        <v>0</v>
      </c>
      <c r="AM188" s="289">
        <f t="shared" si="30"/>
        <v>0</v>
      </c>
      <c r="AN188" s="289">
        <f t="shared" si="30"/>
        <v>0</v>
      </c>
      <c r="AO188" s="289">
        <f t="shared" si="30"/>
        <v>0</v>
      </c>
      <c r="AP188" s="289">
        <f t="shared" si="30"/>
        <v>0</v>
      </c>
      <c r="AQ188" s="289">
        <f t="shared" si="30"/>
        <v>0</v>
      </c>
      <c r="AR188" s="289">
        <f t="shared" si="30"/>
        <v>0</v>
      </c>
      <c r="AS188" s="289">
        <f t="shared" si="30"/>
        <v>0</v>
      </c>
      <c r="AT188" s="289">
        <f t="shared" si="30"/>
        <v>0</v>
      </c>
      <c r="AU188" s="289">
        <f t="shared" si="30"/>
        <v>0</v>
      </c>
      <c r="AV188" s="289">
        <f t="shared" si="30"/>
        <v>0</v>
      </c>
      <c r="AW188" s="289">
        <f t="shared" si="30"/>
        <v>0</v>
      </c>
      <c r="AX188" s="289">
        <f t="shared" si="30"/>
        <v>0</v>
      </c>
      <c r="AY188" s="289">
        <f t="shared" si="30"/>
        <v>0</v>
      </c>
      <c r="AZ188" s="289">
        <f t="shared" si="30"/>
        <v>0</v>
      </c>
      <c r="BA188" s="289">
        <f t="shared" si="30"/>
        <v>0</v>
      </c>
      <c r="BB188" s="289">
        <f t="shared" si="30"/>
        <v>0</v>
      </c>
      <c r="BC188" s="289">
        <f t="shared" si="30"/>
        <v>0</v>
      </c>
      <c r="BD188" s="289">
        <f t="shared" si="30"/>
        <v>0</v>
      </c>
      <c r="BE188" s="289">
        <f t="shared" si="30"/>
        <v>0</v>
      </c>
      <c r="BF188" s="289">
        <f t="shared" si="30"/>
        <v>0</v>
      </c>
      <c r="BG188" s="289">
        <f t="shared" si="30"/>
        <v>0</v>
      </c>
      <c r="BH188" s="289">
        <f t="shared" si="30"/>
        <v>0</v>
      </c>
      <c r="BI188" s="289">
        <f t="shared" si="30"/>
        <v>0</v>
      </c>
      <c r="BJ188" s="289">
        <f t="shared" si="30"/>
        <v>0</v>
      </c>
      <c r="BK188" s="289">
        <f t="shared" si="30"/>
        <v>0</v>
      </c>
      <c r="BL188" s="289">
        <f t="shared" si="30"/>
        <v>0</v>
      </c>
      <c r="BM188" s="289">
        <f t="shared" si="30"/>
        <v>0</v>
      </c>
      <c r="BN188" s="289">
        <f t="shared" si="30"/>
        <v>0</v>
      </c>
      <c r="BO188" s="289"/>
      <c r="BP188" s="289"/>
      <c r="BQ188" s="289"/>
      <c r="BR188" s="289"/>
      <c r="BS188" s="289"/>
      <c r="BT188" s="289"/>
      <c r="BU188" s="289"/>
      <c r="BV188" s="289"/>
      <c r="BW188" s="289"/>
      <c r="BX188" s="289"/>
      <c r="BY188" s="289"/>
      <c r="BZ188" s="289"/>
      <c r="CA188" s="198"/>
      <c r="CB188" s="198"/>
      <c r="CC188" s="198"/>
      <c r="CD188" s="198"/>
      <c r="CE188" s="198"/>
      <c r="CF188" s="198"/>
      <c r="CG188" s="198"/>
      <c r="CH188" s="198"/>
      <c r="CI188" s="198"/>
      <c r="CJ188" s="198"/>
      <c r="CK188" s="198"/>
      <c r="CL188" s="198"/>
    </row>
    <row r="189" spans="1:90" hidden="1" outlineLevel="1" x14ac:dyDescent="0.15">
      <c r="A189" s="89"/>
      <c r="B189" s="23"/>
      <c r="C189" s="26">
        <f t="shared" si="25"/>
        <v>29</v>
      </c>
      <c r="D189" s="303">
        <f t="shared" ca="1" si="25"/>
        <v>1.1199119398647654E-3</v>
      </c>
      <c r="E189" s="26">
        <f t="shared" si="25"/>
        <v>3</v>
      </c>
      <c r="G189" s="289">
        <f t="shared" si="26"/>
        <v>0</v>
      </c>
      <c r="H189" s="289">
        <f t="shared" si="26"/>
        <v>0</v>
      </c>
      <c r="I189" s="289">
        <f t="shared" si="26"/>
        <v>0</v>
      </c>
      <c r="J189" s="289">
        <f t="shared" si="26"/>
        <v>0</v>
      </c>
      <c r="K189" s="289">
        <f t="shared" si="26"/>
        <v>0</v>
      </c>
      <c r="L189" s="289">
        <f t="shared" si="26"/>
        <v>0</v>
      </c>
      <c r="M189" s="289">
        <f t="shared" si="26"/>
        <v>0</v>
      </c>
      <c r="N189" s="289">
        <f t="shared" si="26"/>
        <v>0</v>
      </c>
      <c r="O189" s="289">
        <f t="shared" si="26"/>
        <v>0</v>
      </c>
      <c r="P189" s="289">
        <f t="shared" si="26"/>
        <v>0</v>
      </c>
      <c r="Q189" s="289">
        <f t="shared" si="26"/>
        <v>0</v>
      </c>
      <c r="R189" s="289">
        <f t="shared" si="26"/>
        <v>0</v>
      </c>
      <c r="S189" s="289">
        <f t="shared" si="26"/>
        <v>0</v>
      </c>
      <c r="T189" s="289">
        <f t="shared" si="26"/>
        <v>0</v>
      </c>
      <c r="U189" s="289">
        <f t="shared" si="26"/>
        <v>0</v>
      </c>
      <c r="V189" s="289">
        <f t="shared" si="26"/>
        <v>0</v>
      </c>
      <c r="W189" s="289">
        <f t="shared" si="30"/>
        <v>0</v>
      </c>
      <c r="X189" s="289">
        <f t="shared" si="30"/>
        <v>0</v>
      </c>
      <c r="Y189" s="289">
        <f t="shared" si="30"/>
        <v>0</v>
      </c>
      <c r="Z189" s="289">
        <f t="shared" si="30"/>
        <v>0</v>
      </c>
      <c r="AA189" s="289">
        <f t="shared" si="30"/>
        <v>0</v>
      </c>
      <c r="AB189" s="289">
        <f t="shared" si="30"/>
        <v>0</v>
      </c>
      <c r="AC189" s="289">
        <f t="shared" si="30"/>
        <v>0</v>
      </c>
      <c r="AD189" s="289">
        <f t="shared" si="30"/>
        <v>0</v>
      </c>
      <c r="AE189" s="289">
        <f t="shared" si="30"/>
        <v>0</v>
      </c>
      <c r="AF189" s="289">
        <f t="shared" si="30"/>
        <v>0</v>
      </c>
      <c r="AG189" s="289">
        <f t="shared" si="30"/>
        <v>0</v>
      </c>
      <c r="AH189" s="289">
        <f t="shared" si="30"/>
        <v>0</v>
      </c>
      <c r="AI189" s="289">
        <f t="shared" ca="1" si="30"/>
        <v>1.1199119398647654E-3</v>
      </c>
      <c r="AJ189" s="289">
        <f t="shared" ca="1" si="30"/>
        <v>1.1199119398647654E-3</v>
      </c>
      <c r="AK189" s="289">
        <f t="shared" ca="1" si="30"/>
        <v>1.1199119398647654E-3</v>
      </c>
      <c r="AL189" s="289">
        <f t="shared" si="30"/>
        <v>0</v>
      </c>
      <c r="AM189" s="289">
        <f t="shared" si="30"/>
        <v>0</v>
      </c>
      <c r="AN189" s="289">
        <f t="shared" si="30"/>
        <v>0</v>
      </c>
      <c r="AO189" s="289">
        <f t="shared" si="30"/>
        <v>0</v>
      </c>
      <c r="AP189" s="289">
        <f t="shared" si="30"/>
        <v>0</v>
      </c>
      <c r="AQ189" s="289">
        <f t="shared" si="30"/>
        <v>0</v>
      </c>
      <c r="AR189" s="289">
        <f t="shared" si="30"/>
        <v>0</v>
      </c>
      <c r="AS189" s="289">
        <f t="shared" si="30"/>
        <v>0</v>
      </c>
      <c r="AT189" s="289">
        <f t="shared" si="30"/>
        <v>0</v>
      </c>
      <c r="AU189" s="289">
        <f t="shared" si="30"/>
        <v>0</v>
      </c>
      <c r="AV189" s="289">
        <f t="shared" si="30"/>
        <v>0</v>
      </c>
      <c r="AW189" s="289">
        <f t="shared" si="30"/>
        <v>0</v>
      </c>
      <c r="AX189" s="289">
        <f t="shared" si="30"/>
        <v>0</v>
      </c>
      <c r="AY189" s="289">
        <f t="shared" si="30"/>
        <v>0</v>
      </c>
      <c r="AZ189" s="289">
        <f t="shared" si="30"/>
        <v>0</v>
      </c>
      <c r="BA189" s="289">
        <f t="shared" si="30"/>
        <v>0</v>
      </c>
      <c r="BB189" s="289">
        <f t="shared" si="30"/>
        <v>0</v>
      </c>
      <c r="BC189" s="289">
        <f t="shared" si="30"/>
        <v>0</v>
      </c>
      <c r="BD189" s="289">
        <f t="shared" si="30"/>
        <v>0</v>
      </c>
      <c r="BE189" s="289">
        <f t="shared" si="30"/>
        <v>0</v>
      </c>
      <c r="BF189" s="289">
        <f t="shared" si="30"/>
        <v>0</v>
      </c>
      <c r="BG189" s="289">
        <f t="shared" si="30"/>
        <v>0</v>
      </c>
      <c r="BH189" s="289">
        <f t="shared" si="30"/>
        <v>0</v>
      </c>
      <c r="BI189" s="289">
        <f t="shared" si="30"/>
        <v>0</v>
      </c>
      <c r="BJ189" s="289">
        <f t="shared" si="30"/>
        <v>0</v>
      </c>
      <c r="BK189" s="289">
        <f t="shared" si="30"/>
        <v>0</v>
      </c>
      <c r="BL189" s="289">
        <f t="shared" si="30"/>
        <v>0</v>
      </c>
      <c r="BM189" s="289">
        <f t="shared" si="30"/>
        <v>0</v>
      </c>
      <c r="BN189" s="289">
        <f t="shared" si="30"/>
        <v>0</v>
      </c>
      <c r="BO189" s="289"/>
      <c r="BP189" s="289"/>
      <c r="BQ189" s="289"/>
      <c r="BR189" s="289"/>
      <c r="BS189" s="289"/>
      <c r="BT189" s="289"/>
      <c r="BU189" s="289"/>
      <c r="BV189" s="289"/>
      <c r="BW189" s="289"/>
      <c r="BX189" s="289"/>
      <c r="BY189" s="289"/>
      <c r="BZ189" s="289"/>
      <c r="CA189" s="198"/>
      <c r="CB189" s="198"/>
      <c r="CC189" s="198"/>
      <c r="CD189" s="198"/>
      <c r="CE189" s="198"/>
      <c r="CF189" s="198"/>
      <c r="CG189" s="198"/>
      <c r="CH189" s="198"/>
      <c r="CI189" s="198"/>
      <c r="CJ189" s="198"/>
      <c r="CK189" s="198"/>
      <c r="CL189" s="198"/>
    </row>
    <row r="190" spans="1:90" hidden="1" outlineLevel="1" x14ac:dyDescent="0.15">
      <c r="A190" s="89"/>
      <c r="B190" s="23"/>
      <c r="C190" s="26">
        <f t="shared" si="25"/>
        <v>30</v>
      </c>
      <c r="D190" s="303">
        <f t="shared" ca="1" si="25"/>
        <v>1.104913388261846E-3</v>
      </c>
      <c r="E190" s="26">
        <f t="shared" si="25"/>
        <v>3</v>
      </c>
      <c r="G190" s="289">
        <f t="shared" si="26"/>
        <v>0</v>
      </c>
      <c r="H190" s="289">
        <f t="shared" si="26"/>
        <v>0</v>
      </c>
      <c r="I190" s="289">
        <f t="shared" si="26"/>
        <v>0</v>
      </c>
      <c r="J190" s="289">
        <f t="shared" si="26"/>
        <v>0</v>
      </c>
      <c r="K190" s="289">
        <f t="shared" si="26"/>
        <v>0</v>
      </c>
      <c r="L190" s="289">
        <f t="shared" si="26"/>
        <v>0</v>
      </c>
      <c r="M190" s="289">
        <f t="shared" si="26"/>
        <v>0</v>
      </c>
      <c r="N190" s="289">
        <f t="shared" si="26"/>
        <v>0</v>
      </c>
      <c r="O190" s="289">
        <f t="shared" si="26"/>
        <v>0</v>
      </c>
      <c r="P190" s="289">
        <f t="shared" si="26"/>
        <v>0</v>
      </c>
      <c r="Q190" s="289">
        <f t="shared" si="26"/>
        <v>0</v>
      </c>
      <c r="R190" s="289">
        <f t="shared" si="26"/>
        <v>0</v>
      </c>
      <c r="S190" s="289">
        <f t="shared" si="26"/>
        <v>0</v>
      </c>
      <c r="T190" s="289">
        <f t="shared" si="26"/>
        <v>0</v>
      </c>
      <c r="U190" s="289">
        <f t="shared" si="26"/>
        <v>0</v>
      </c>
      <c r="V190" s="289">
        <f t="shared" si="26"/>
        <v>0</v>
      </c>
      <c r="W190" s="289">
        <f t="shared" si="30"/>
        <v>0</v>
      </c>
      <c r="X190" s="289">
        <f t="shared" si="30"/>
        <v>0</v>
      </c>
      <c r="Y190" s="289">
        <f t="shared" si="30"/>
        <v>0</v>
      </c>
      <c r="Z190" s="289">
        <f t="shared" si="30"/>
        <v>0</v>
      </c>
      <c r="AA190" s="289">
        <f t="shared" si="30"/>
        <v>0</v>
      </c>
      <c r="AB190" s="289">
        <f t="shared" si="30"/>
        <v>0</v>
      </c>
      <c r="AC190" s="289">
        <f t="shared" si="30"/>
        <v>0</v>
      </c>
      <c r="AD190" s="289">
        <f t="shared" si="30"/>
        <v>0</v>
      </c>
      <c r="AE190" s="289">
        <f t="shared" si="30"/>
        <v>0</v>
      </c>
      <c r="AF190" s="289">
        <f t="shared" si="30"/>
        <v>0</v>
      </c>
      <c r="AG190" s="289">
        <f t="shared" si="30"/>
        <v>0</v>
      </c>
      <c r="AH190" s="289">
        <f t="shared" si="30"/>
        <v>0</v>
      </c>
      <c r="AI190" s="289">
        <f t="shared" si="30"/>
        <v>0</v>
      </c>
      <c r="AJ190" s="289">
        <f t="shared" ca="1" si="30"/>
        <v>1.104913388261846E-3</v>
      </c>
      <c r="AK190" s="289">
        <f t="shared" ca="1" si="30"/>
        <v>1.104913388261846E-3</v>
      </c>
      <c r="AL190" s="289">
        <f t="shared" ca="1" si="30"/>
        <v>1.104913388261846E-3</v>
      </c>
      <c r="AM190" s="289">
        <f t="shared" si="30"/>
        <v>0</v>
      </c>
      <c r="AN190" s="289">
        <f t="shared" si="30"/>
        <v>0</v>
      </c>
      <c r="AO190" s="289">
        <f t="shared" si="30"/>
        <v>0</v>
      </c>
      <c r="AP190" s="289">
        <f t="shared" si="30"/>
        <v>0</v>
      </c>
      <c r="AQ190" s="289">
        <f t="shared" si="30"/>
        <v>0</v>
      </c>
      <c r="AR190" s="289">
        <f t="shared" si="30"/>
        <v>0</v>
      </c>
      <c r="AS190" s="289">
        <f t="shared" si="30"/>
        <v>0</v>
      </c>
      <c r="AT190" s="289">
        <f t="shared" si="30"/>
        <v>0</v>
      </c>
      <c r="AU190" s="289">
        <f t="shared" si="30"/>
        <v>0</v>
      </c>
      <c r="AV190" s="289">
        <f t="shared" si="30"/>
        <v>0</v>
      </c>
      <c r="AW190" s="289">
        <f t="shared" si="30"/>
        <v>0</v>
      </c>
      <c r="AX190" s="289">
        <f t="shared" si="30"/>
        <v>0</v>
      </c>
      <c r="AY190" s="289">
        <f t="shared" si="30"/>
        <v>0</v>
      </c>
      <c r="AZ190" s="289">
        <f t="shared" si="30"/>
        <v>0</v>
      </c>
      <c r="BA190" s="289">
        <f t="shared" si="30"/>
        <v>0</v>
      </c>
      <c r="BB190" s="289">
        <f t="shared" si="30"/>
        <v>0</v>
      </c>
      <c r="BC190" s="289">
        <f t="shared" si="30"/>
        <v>0</v>
      </c>
      <c r="BD190" s="289">
        <f t="shared" si="30"/>
        <v>0</v>
      </c>
      <c r="BE190" s="289">
        <f t="shared" si="30"/>
        <v>0</v>
      </c>
      <c r="BF190" s="289">
        <f t="shared" si="30"/>
        <v>0</v>
      </c>
      <c r="BG190" s="289">
        <f t="shared" si="30"/>
        <v>0</v>
      </c>
      <c r="BH190" s="289">
        <f t="shared" si="30"/>
        <v>0</v>
      </c>
      <c r="BI190" s="289">
        <f t="shared" si="30"/>
        <v>0</v>
      </c>
      <c r="BJ190" s="289">
        <f t="shared" si="30"/>
        <v>0</v>
      </c>
      <c r="BK190" s="289">
        <f t="shared" si="30"/>
        <v>0</v>
      </c>
      <c r="BL190" s="289">
        <f t="shared" si="30"/>
        <v>0</v>
      </c>
      <c r="BM190" s="289">
        <f t="shared" si="30"/>
        <v>0</v>
      </c>
      <c r="BN190" s="289">
        <f t="shared" si="30"/>
        <v>0</v>
      </c>
      <c r="BO190" s="289"/>
      <c r="BP190" s="289"/>
      <c r="BQ190" s="289"/>
      <c r="BR190" s="289"/>
      <c r="BS190" s="289"/>
      <c r="BT190" s="289"/>
      <c r="BU190" s="289"/>
      <c r="BV190" s="289"/>
      <c r="BW190" s="289"/>
      <c r="BX190" s="289"/>
      <c r="BY190" s="289"/>
      <c r="BZ190" s="289"/>
      <c r="CA190" s="198"/>
      <c r="CB190" s="198"/>
      <c r="CC190" s="198"/>
      <c r="CD190" s="198"/>
      <c r="CE190" s="198"/>
      <c r="CF190" s="198"/>
      <c r="CG190" s="198"/>
      <c r="CH190" s="198"/>
      <c r="CI190" s="198"/>
      <c r="CJ190" s="198"/>
      <c r="CK190" s="198"/>
      <c r="CL190" s="198"/>
    </row>
    <row r="191" spans="1:90" hidden="1" outlineLevel="1" x14ac:dyDescent="0.15">
      <c r="A191" s="89"/>
      <c r="B191" s="23"/>
      <c r="C191" s="26">
        <f t="shared" si="25"/>
        <v>31</v>
      </c>
      <c r="D191" s="303">
        <f t="shared" ca="1" si="25"/>
        <v>1.0899148366589264E-3</v>
      </c>
      <c r="E191" s="26">
        <f t="shared" si="25"/>
        <v>3</v>
      </c>
      <c r="G191" s="289">
        <f t="shared" si="26"/>
        <v>0</v>
      </c>
      <c r="H191" s="289">
        <f t="shared" si="26"/>
        <v>0</v>
      </c>
      <c r="I191" s="289">
        <f t="shared" si="26"/>
        <v>0</v>
      </c>
      <c r="J191" s="289">
        <f t="shared" si="26"/>
        <v>0</v>
      </c>
      <c r="K191" s="289">
        <f t="shared" si="26"/>
        <v>0</v>
      </c>
      <c r="L191" s="289">
        <f t="shared" si="26"/>
        <v>0</v>
      </c>
      <c r="M191" s="289">
        <f t="shared" si="26"/>
        <v>0</v>
      </c>
      <c r="N191" s="289">
        <f t="shared" si="26"/>
        <v>0</v>
      </c>
      <c r="O191" s="289">
        <f t="shared" si="26"/>
        <v>0</v>
      </c>
      <c r="P191" s="289">
        <f t="shared" si="26"/>
        <v>0</v>
      </c>
      <c r="Q191" s="289">
        <f t="shared" si="26"/>
        <v>0</v>
      </c>
      <c r="R191" s="289">
        <f t="shared" si="26"/>
        <v>0</v>
      </c>
      <c r="S191" s="289">
        <f t="shared" si="26"/>
        <v>0</v>
      </c>
      <c r="T191" s="289">
        <f t="shared" si="26"/>
        <v>0</v>
      </c>
      <c r="U191" s="289">
        <f t="shared" si="26"/>
        <v>0</v>
      </c>
      <c r="V191" s="289">
        <f t="shared" si="26"/>
        <v>0</v>
      </c>
      <c r="W191" s="289">
        <f t="shared" si="30"/>
        <v>0</v>
      </c>
      <c r="X191" s="289">
        <f t="shared" si="30"/>
        <v>0</v>
      </c>
      <c r="Y191" s="289">
        <f t="shared" si="30"/>
        <v>0</v>
      </c>
      <c r="Z191" s="289">
        <f t="shared" si="30"/>
        <v>0</v>
      </c>
      <c r="AA191" s="289">
        <f t="shared" si="30"/>
        <v>0</v>
      </c>
      <c r="AB191" s="289">
        <f t="shared" si="30"/>
        <v>0</v>
      </c>
      <c r="AC191" s="289">
        <f t="shared" si="30"/>
        <v>0</v>
      </c>
      <c r="AD191" s="289">
        <f t="shared" si="30"/>
        <v>0</v>
      </c>
      <c r="AE191" s="289">
        <f t="shared" si="30"/>
        <v>0</v>
      </c>
      <c r="AF191" s="289">
        <f t="shared" si="30"/>
        <v>0</v>
      </c>
      <c r="AG191" s="289">
        <f t="shared" si="30"/>
        <v>0</v>
      </c>
      <c r="AH191" s="289">
        <f t="shared" si="30"/>
        <v>0</v>
      </c>
      <c r="AI191" s="289">
        <f t="shared" si="30"/>
        <v>0</v>
      </c>
      <c r="AJ191" s="289">
        <f t="shared" si="30"/>
        <v>0</v>
      </c>
      <c r="AK191" s="289">
        <f t="shared" ca="1" si="30"/>
        <v>1.0899148366589264E-3</v>
      </c>
      <c r="AL191" s="289">
        <f t="shared" ca="1" si="30"/>
        <v>1.0899148366589264E-3</v>
      </c>
      <c r="AM191" s="289">
        <f t="shared" ca="1" si="30"/>
        <v>1.0899148366589264E-3</v>
      </c>
      <c r="AN191" s="289">
        <f t="shared" si="30"/>
        <v>0</v>
      </c>
      <c r="AO191" s="289">
        <f t="shared" si="30"/>
        <v>0</v>
      </c>
      <c r="AP191" s="289">
        <f t="shared" si="30"/>
        <v>0</v>
      </c>
      <c r="AQ191" s="289">
        <f t="shared" si="30"/>
        <v>0</v>
      </c>
      <c r="AR191" s="289">
        <f t="shared" si="30"/>
        <v>0</v>
      </c>
      <c r="AS191" s="289">
        <f t="shared" si="30"/>
        <v>0</v>
      </c>
      <c r="AT191" s="289">
        <f t="shared" si="30"/>
        <v>0</v>
      </c>
      <c r="AU191" s="289">
        <f t="shared" si="30"/>
        <v>0</v>
      </c>
      <c r="AV191" s="289">
        <f t="shared" si="30"/>
        <v>0</v>
      </c>
      <c r="AW191" s="289">
        <f t="shared" si="30"/>
        <v>0</v>
      </c>
      <c r="AX191" s="289">
        <f t="shared" si="30"/>
        <v>0</v>
      </c>
      <c r="AY191" s="289">
        <f t="shared" si="30"/>
        <v>0</v>
      </c>
      <c r="AZ191" s="289">
        <f t="shared" si="30"/>
        <v>0</v>
      </c>
      <c r="BA191" s="289">
        <f t="shared" si="30"/>
        <v>0</v>
      </c>
      <c r="BB191" s="289">
        <f t="shared" si="30"/>
        <v>0</v>
      </c>
      <c r="BC191" s="289">
        <f t="shared" si="30"/>
        <v>0</v>
      </c>
      <c r="BD191" s="289">
        <f t="shared" si="30"/>
        <v>0</v>
      </c>
      <c r="BE191" s="289">
        <f t="shared" si="30"/>
        <v>0</v>
      </c>
      <c r="BF191" s="289">
        <f t="shared" si="30"/>
        <v>0</v>
      </c>
      <c r="BG191" s="289">
        <f t="shared" si="30"/>
        <v>0</v>
      </c>
      <c r="BH191" s="289">
        <f t="shared" si="30"/>
        <v>0</v>
      </c>
      <c r="BI191" s="289">
        <f t="shared" si="30"/>
        <v>0</v>
      </c>
      <c r="BJ191" s="289">
        <f t="shared" si="30"/>
        <v>0</v>
      </c>
      <c r="BK191" s="289">
        <f t="shared" si="30"/>
        <v>0</v>
      </c>
      <c r="BL191" s="289">
        <f t="shared" si="30"/>
        <v>0</v>
      </c>
      <c r="BM191" s="289">
        <f t="shared" si="30"/>
        <v>0</v>
      </c>
      <c r="BN191" s="289">
        <f t="shared" si="30"/>
        <v>0</v>
      </c>
      <c r="BO191" s="289"/>
      <c r="BP191" s="289"/>
      <c r="BQ191" s="289"/>
      <c r="BR191" s="289"/>
      <c r="BS191" s="289"/>
      <c r="BT191" s="289"/>
      <c r="BU191" s="289"/>
      <c r="BV191" s="289"/>
      <c r="BW191" s="289"/>
      <c r="BX191" s="289"/>
      <c r="BY191" s="289"/>
      <c r="BZ191" s="289"/>
      <c r="CA191" s="198"/>
      <c r="CB191" s="198"/>
      <c r="CC191" s="198"/>
      <c r="CD191" s="198"/>
      <c r="CE191" s="198"/>
      <c r="CF191" s="198"/>
      <c r="CG191" s="198"/>
      <c r="CH191" s="198"/>
      <c r="CI191" s="198"/>
      <c r="CJ191" s="198"/>
      <c r="CK191" s="198"/>
      <c r="CL191" s="198"/>
    </row>
    <row r="192" spans="1:90" hidden="1" outlineLevel="1" x14ac:dyDescent="0.15">
      <c r="A192" s="89"/>
      <c r="B192" s="23"/>
      <c r="C192" s="26">
        <f t="shared" si="25"/>
        <v>32</v>
      </c>
      <c r="D192" s="303">
        <f t="shared" ca="1" si="25"/>
        <v>1.0749162850560068E-3</v>
      </c>
      <c r="E192" s="26">
        <f t="shared" si="25"/>
        <v>3</v>
      </c>
      <c r="G192" s="289">
        <f t="shared" si="26"/>
        <v>0</v>
      </c>
      <c r="H192" s="289">
        <f t="shared" si="26"/>
        <v>0</v>
      </c>
      <c r="I192" s="289">
        <f t="shared" si="26"/>
        <v>0</v>
      </c>
      <c r="J192" s="289">
        <f t="shared" si="26"/>
        <v>0</v>
      </c>
      <c r="K192" s="289">
        <f t="shared" si="26"/>
        <v>0</v>
      </c>
      <c r="L192" s="289">
        <f t="shared" si="26"/>
        <v>0</v>
      </c>
      <c r="M192" s="289">
        <f t="shared" si="26"/>
        <v>0</v>
      </c>
      <c r="N192" s="289">
        <f t="shared" si="26"/>
        <v>0</v>
      </c>
      <c r="O192" s="289">
        <f t="shared" si="26"/>
        <v>0</v>
      </c>
      <c r="P192" s="289">
        <f t="shared" si="26"/>
        <v>0</v>
      </c>
      <c r="Q192" s="289">
        <f t="shared" si="26"/>
        <v>0</v>
      </c>
      <c r="R192" s="289">
        <f t="shared" si="26"/>
        <v>0</v>
      </c>
      <c r="S192" s="289">
        <f t="shared" si="26"/>
        <v>0</v>
      </c>
      <c r="T192" s="289">
        <f t="shared" si="26"/>
        <v>0</v>
      </c>
      <c r="U192" s="289">
        <f t="shared" si="26"/>
        <v>0</v>
      </c>
      <c r="V192" s="289">
        <f t="shared" ref="V192:CB197" si="31">IF(OR($C192&gt;V$7,$C192+$E192-1&lt;V$7),0,$D192)</f>
        <v>0</v>
      </c>
      <c r="W192" s="289">
        <f t="shared" si="31"/>
        <v>0</v>
      </c>
      <c r="X192" s="289">
        <f t="shared" si="31"/>
        <v>0</v>
      </c>
      <c r="Y192" s="289">
        <f t="shared" si="31"/>
        <v>0</v>
      </c>
      <c r="Z192" s="289">
        <f t="shared" si="31"/>
        <v>0</v>
      </c>
      <c r="AA192" s="289">
        <f t="shared" si="31"/>
        <v>0</v>
      </c>
      <c r="AB192" s="289">
        <f t="shared" si="31"/>
        <v>0</v>
      </c>
      <c r="AC192" s="289">
        <f t="shared" si="31"/>
        <v>0</v>
      </c>
      <c r="AD192" s="289">
        <f t="shared" si="31"/>
        <v>0</v>
      </c>
      <c r="AE192" s="289">
        <f t="shared" si="31"/>
        <v>0</v>
      </c>
      <c r="AF192" s="289">
        <f t="shared" si="31"/>
        <v>0</v>
      </c>
      <c r="AG192" s="289">
        <f t="shared" si="31"/>
        <v>0</v>
      </c>
      <c r="AH192" s="289">
        <f t="shared" si="31"/>
        <v>0</v>
      </c>
      <c r="AI192" s="289">
        <f t="shared" si="31"/>
        <v>0</v>
      </c>
      <c r="AJ192" s="289">
        <f t="shared" si="31"/>
        <v>0</v>
      </c>
      <c r="AK192" s="289">
        <f t="shared" si="31"/>
        <v>0</v>
      </c>
      <c r="AL192" s="289">
        <f t="shared" ca="1" si="31"/>
        <v>1.0749162850560068E-3</v>
      </c>
      <c r="AM192" s="289">
        <f t="shared" ca="1" si="31"/>
        <v>1.0749162850560068E-3</v>
      </c>
      <c r="AN192" s="289">
        <f t="shared" ca="1" si="31"/>
        <v>1.0749162850560068E-3</v>
      </c>
      <c r="AO192" s="289">
        <f t="shared" si="31"/>
        <v>0</v>
      </c>
      <c r="AP192" s="289">
        <f t="shared" si="31"/>
        <v>0</v>
      </c>
      <c r="AQ192" s="289">
        <f t="shared" si="31"/>
        <v>0</v>
      </c>
      <c r="AR192" s="289">
        <f t="shared" si="31"/>
        <v>0</v>
      </c>
      <c r="AS192" s="289">
        <f t="shared" si="31"/>
        <v>0</v>
      </c>
      <c r="AT192" s="289">
        <f t="shared" si="31"/>
        <v>0</v>
      </c>
      <c r="AU192" s="289">
        <f t="shared" si="31"/>
        <v>0</v>
      </c>
      <c r="AV192" s="289">
        <f t="shared" si="31"/>
        <v>0</v>
      </c>
      <c r="AW192" s="289">
        <f t="shared" si="31"/>
        <v>0</v>
      </c>
      <c r="AX192" s="289">
        <f t="shared" si="31"/>
        <v>0</v>
      </c>
      <c r="AY192" s="289">
        <f t="shared" si="31"/>
        <v>0</v>
      </c>
      <c r="AZ192" s="289">
        <f t="shared" si="31"/>
        <v>0</v>
      </c>
      <c r="BA192" s="289">
        <f t="shared" si="31"/>
        <v>0</v>
      </c>
      <c r="BB192" s="289">
        <f t="shared" si="31"/>
        <v>0</v>
      </c>
      <c r="BC192" s="289">
        <f t="shared" si="31"/>
        <v>0</v>
      </c>
      <c r="BD192" s="289">
        <f t="shared" si="31"/>
        <v>0</v>
      </c>
      <c r="BE192" s="289">
        <f t="shared" si="31"/>
        <v>0</v>
      </c>
      <c r="BF192" s="289">
        <f t="shared" si="31"/>
        <v>0</v>
      </c>
      <c r="BG192" s="289">
        <f t="shared" si="31"/>
        <v>0</v>
      </c>
      <c r="BH192" s="289">
        <f t="shared" si="31"/>
        <v>0</v>
      </c>
      <c r="BI192" s="289">
        <f t="shared" si="31"/>
        <v>0</v>
      </c>
      <c r="BJ192" s="289">
        <f t="shared" si="31"/>
        <v>0</v>
      </c>
      <c r="BK192" s="289">
        <f t="shared" si="31"/>
        <v>0</v>
      </c>
      <c r="BL192" s="289">
        <f t="shared" si="31"/>
        <v>0</v>
      </c>
      <c r="BM192" s="289">
        <f t="shared" si="31"/>
        <v>0</v>
      </c>
      <c r="BN192" s="289">
        <f t="shared" si="31"/>
        <v>0</v>
      </c>
      <c r="BO192" s="289"/>
      <c r="BP192" s="289"/>
      <c r="BQ192" s="289"/>
      <c r="BR192" s="289"/>
      <c r="BS192" s="289"/>
      <c r="BT192" s="289"/>
      <c r="BU192" s="289"/>
      <c r="BV192" s="289"/>
      <c r="BW192" s="289"/>
      <c r="BX192" s="289"/>
      <c r="BY192" s="289"/>
      <c r="BZ192" s="289"/>
      <c r="CA192" s="198"/>
      <c r="CB192" s="198"/>
      <c r="CC192" s="198"/>
      <c r="CD192" s="198"/>
      <c r="CE192" s="198"/>
      <c r="CF192" s="198"/>
      <c r="CG192" s="198"/>
      <c r="CH192" s="198"/>
      <c r="CI192" s="198"/>
      <c r="CJ192" s="198"/>
      <c r="CK192" s="198"/>
      <c r="CL192" s="198"/>
    </row>
    <row r="193" spans="1:90" hidden="1" outlineLevel="1" x14ac:dyDescent="0.15">
      <c r="A193" s="89"/>
      <c r="B193" s="23"/>
      <c r="C193" s="26">
        <f t="shared" ref="C193:E208" si="32">C130</f>
        <v>33</v>
      </c>
      <c r="D193" s="303">
        <f t="shared" ca="1" si="32"/>
        <v>1.0599177334530874E-3</v>
      </c>
      <c r="E193" s="26">
        <f t="shared" si="32"/>
        <v>3</v>
      </c>
      <c r="G193" s="289">
        <f t="shared" ref="G193:V220" si="33">IF(OR($C193&gt;G$7,$C193+$E193-1&lt;G$7),0,$D193)</f>
        <v>0</v>
      </c>
      <c r="H193" s="289">
        <f t="shared" si="33"/>
        <v>0</v>
      </c>
      <c r="I193" s="289">
        <f t="shared" si="33"/>
        <v>0</v>
      </c>
      <c r="J193" s="289">
        <f t="shared" si="33"/>
        <v>0</v>
      </c>
      <c r="K193" s="289">
        <f t="shared" si="33"/>
        <v>0</v>
      </c>
      <c r="L193" s="289">
        <f t="shared" si="33"/>
        <v>0</v>
      </c>
      <c r="M193" s="289">
        <f t="shared" si="33"/>
        <v>0</v>
      </c>
      <c r="N193" s="289">
        <f t="shared" si="33"/>
        <v>0</v>
      </c>
      <c r="O193" s="289">
        <f t="shared" si="33"/>
        <v>0</v>
      </c>
      <c r="P193" s="289">
        <f t="shared" si="33"/>
        <v>0</v>
      </c>
      <c r="Q193" s="289">
        <f t="shared" si="33"/>
        <v>0</v>
      </c>
      <c r="R193" s="289">
        <f t="shared" si="33"/>
        <v>0</v>
      </c>
      <c r="S193" s="289">
        <f t="shared" si="33"/>
        <v>0</v>
      </c>
      <c r="T193" s="289">
        <f t="shared" si="33"/>
        <v>0</v>
      </c>
      <c r="U193" s="289">
        <f t="shared" si="33"/>
        <v>0</v>
      </c>
      <c r="V193" s="289">
        <f t="shared" si="33"/>
        <v>0</v>
      </c>
      <c r="W193" s="289">
        <f t="shared" si="31"/>
        <v>0</v>
      </c>
      <c r="X193" s="289">
        <f t="shared" si="31"/>
        <v>0</v>
      </c>
      <c r="Y193" s="289">
        <f t="shared" si="31"/>
        <v>0</v>
      </c>
      <c r="Z193" s="289">
        <f t="shared" si="31"/>
        <v>0</v>
      </c>
      <c r="AA193" s="289">
        <f t="shared" si="31"/>
        <v>0</v>
      </c>
      <c r="AB193" s="289">
        <f t="shared" si="31"/>
        <v>0</v>
      </c>
      <c r="AC193" s="289">
        <f t="shared" si="31"/>
        <v>0</v>
      </c>
      <c r="AD193" s="289">
        <f t="shared" si="31"/>
        <v>0</v>
      </c>
      <c r="AE193" s="289">
        <f t="shared" si="31"/>
        <v>0</v>
      </c>
      <c r="AF193" s="289">
        <f t="shared" si="31"/>
        <v>0</v>
      </c>
      <c r="AG193" s="289">
        <f t="shared" si="31"/>
        <v>0</v>
      </c>
      <c r="AH193" s="289">
        <f t="shared" si="31"/>
        <v>0</v>
      </c>
      <c r="AI193" s="289">
        <f t="shared" si="31"/>
        <v>0</v>
      </c>
      <c r="AJ193" s="289">
        <f t="shared" si="31"/>
        <v>0</v>
      </c>
      <c r="AK193" s="289">
        <f t="shared" si="31"/>
        <v>0</v>
      </c>
      <c r="AL193" s="289">
        <f t="shared" si="31"/>
        <v>0</v>
      </c>
      <c r="AM193" s="289">
        <f t="shared" ca="1" si="31"/>
        <v>1.0599177334530874E-3</v>
      </c>
      <c r="AN193" s="289">
        <f t="shared" ca="1" si="31"/>
        <v>1.0599177334530874E-3</v>
      </c>
      <c r="AO193" s="289">
        <f t="shared" ca="1" si="31"/>
        <v>1.0599177334530874E-3</v>
      </c>
      <c r="AP193" s="289">
        <f t="shared" si="31"/>
        <v>0</v>
      </c>
      <c r="AQ193" s="289">
        <f t="shared" si="31"/>
        <v>0</v>
      </c>
      <c r="AR193" s="289">
        <f t="shared" si="31"/>
        <v>0</v>
      </c>
      <c r="AS193" s="289">
        <f t="shared" si="31"/>
        <v>0</v>
      </c>
      <c r="AT193" s="289">
        <f t="shared" si="31"/>
        <v>0</v>
      </c>
      <c r="AU193" s="289">
        <f t="shared" si="31"/>
        <v>0</v>
      </c>
      <c r="AV193" s="289">
        <f t="shared" si="31"/>
        <v>0</v>
      </c>
      <c r="AW193" s="289">
        <f t="shared" si="31"/>
        <v>0</v>
      </c>
      <c r="AX193" s="289">
        <f t="shared" si="31"/>
        <v>0</v>
      </c>
      <c r="AY193" s="289">
        <f t="shared" si="31"/>
        <v>0</v>
      </c>
      <c r="AZ193" s="289">
        <f t="shared" si="31"/>
        <v>0</v>
      </c>
      <c r="BA193" s="289">
        <f t="shared" si="31"/>
        <v>0</v>
      </c>
      <c r="BB193" s="289">
        <f t="shared" si="31"/>
        <v>0</v>
      </c>
      <c r="BC193" s="289">
        <f t="shared" si="31"/>
        <v>0</v>
      </c>
      <c r="BD193" s="289">
        <f t="shared" si="31"/>
        <v>0</v>
      </c>
      <c r="BE193" s="289">
        <f t="shared" si="31"/>
        <v>0</v>
      </c>
      <c r="BF193" s="289">
        <f t="shared" si="31"/>
        <v>0</v>
      </c>
      <c r="BG193" s="289">
        <f t="shared" si="31"/>
        <v>0</v>
      </c>
      <c r="BH193" s="289">
        <f t="shared" si="31"/>
        <v>0</v>
      </c>
      <c r="BI193" s="289">
        <f t="shared" si="31"/>
        <v>0</v>
      </c>
      <c r="BJ193" s="289">
        <f t="shared" si="31"/>
        <v>0</v>
      </c>
      <c r="BK193" s="289">
        <f t="shared" si="31"/>
        <v>0</v>
      </c>
      <c r="BL193" s="289">
        <f t="shared" si="31"/>
        <v>0</v>
      </c>
      <c r="BM193" s="289">
        <f t="shared" si="31"/>
        <v>0</v>
      </c>
      <c r="BN193" s="289">
        <f t="shared" si="31"/>
        <v>0</v>
      </c>
      <c r="BO193" s="289"/>
      <c r="BP193" s="289"/>
      <c r="BQ193" s="289"/>
      <c r="BR193" s="289"/>
      <c r="BS193" s="289"/>
      <c r="BT193" s="289"/>
      <c r="BU193" s="289"/>
      <c r="BV193" s="289"/>
      <c r="BW193" s="289"/>
      <c r="BX193" s="289"/>
      <c r="BY193" s="289"/>
      <c r="BZ193" s="289"/>
      <c r="CA193" s="198"/>
      <c r="CB193" s="198"/>
      <c r="CC193" s="198"/>
      <c r="CD193" s="198"/>
      <c r="CE193" s="198"/>
      <c r="CF193" s="198"/>
      <c r="CG193" s="198"/>
      <c r="CH193" s="198"/>
      <c r="CI193" s="198"/>
      <c r="CJ193" s="198"/>
      <c r="CK193" s="198"/>
      <c r="CL193" s="198"/>
    </row>
    <row r="194" spans="1:90" hidden="1" outlineLevel="1" x14ac:dyDescent="0.15">
      <c r="A194" s="89"/>
      <c r="B194" s="23"/>
      <c r="C194" s="26">
        <f t="shared" si="32"/>
        <v>34</v>
      </c>
      <c r="D194" s="303">
        <f t="shared" ca="1" si="32"/>
        <v>1.0449191818501678E-3</v>
      </c>
      <c r="E194" s="26">
        <f t="shared" si="32"/>
        <v>3</v>
      </c>
      <c r="G194" s="289">
        <f t="shared" si="33"/>
        <v>0</v>
      </c>
      <c r="H194" s="289">
        <f t="shared" si="33"/>
        <v>0</v>
      </c>
      <c r="I194" s="289">
        <f t="shared" si="33"/>
        <v>0</v>
      </c>
      <c r="J194" s="289">
        <f t="shared" si="33"/>
        <v>0</v>
      </c>
      <c r="K194" s="289">
        <f t="shared" si="33"/>
        <v>0</v>
      </c>
      <c r="L194" s="289">
        <f t="shared" si="33"/>
        <v>0</v>
      </c>
      <c r="M194" s="289">
        <f t="shared" si="33"/>
        <v>0</v>
      </c>
      <c r="N194" s="289">
        <f t="shared" si="33"/>
        <v>0</v>
      </c>
      <c r="O194" s="289">
        <f t="shared" si="33"/>
        <v>0</v>
      </c>
      <c r="P194" s="289">
        <f t="shared" si="33"/>
        <v>0</v>
      </c>
      <c r="Q194" s="289">
        <f t="shared" si="33"/>
        <v>0</v>
      </c>
      <c r="R194" s="289">
        <f t="shared" si="33"/>
        <v>0</v>
      </c>
      <c r="S194" s="289">
        <f t="shared" si="33"/>
        <v>0</v>
      </c>
      <c r="T194" s="289">
        <f t="shared" si="33"/>
        <v>0</v>
      </c>
      <c r="U194" s="289">
        <f t="shared" si="33"/>
        <v>0</v>
      </c>
      <c r="V194" s="289">
        <f t="shared" si="33"/>
        <v>0</v>
      </c>
      <c r="W194" s="289">
        <f t="shared" si="31"/>
        <v>0</v>
      </c>
      <c r="X194" s="289">
        <f t="shared" si="31"/>
        <v>0</v>
      </c>
      <c r="Y194" s="289">
        <f t="shared" si="31"/>
        <v>0</v>
      </c>
      <c r="Z194" s="289">
        <f t="shared" si="31"/>
        <v>0</v>
      </c>
      <c r="AA194" s="289">
        <f t="shared" si="31"/>
        <v>0</v>
      </c>
      <c r="AB194" s="289">
        <f t="shared" si="31"/>
        <v>0</v>
      </c>
      <c r="AC194" s="289">
        <f t="shared" si="31"/>
        <v>0</v>
      </c>
      <c r="AD194" s="289">
        <f t="shared" si="31"/>
        <v>0</v>
      </c>
      <c r="AE194" s="289">
        <f t="shared" si="31"/>
        <v>0</v>
      </c>
      <c r="AF194" s="289">
        <f t="shared" si="31"/>
        <v>0</v>
      </c>
      <c r="AG194" s="289">
        <f t="shared" si="31"/>
        <v>0</v>
      </c>
      <c r="AH194" s="289">
        <f t="shared" si="31"/>
        <v>0</v>
      </c>
      <c r="AI194" s="289">
        <f t="shared" si="31"/>
        <v>0</v>
      </c>
      <c r="AJ194" s="289">
        <f t="shared" si="31"/>
        <v>0</v>
      </c>
      <c r="AK194" s="289">
        <f t="shared" si="31"/>
        <v>0</v>
      </c>
      <c r="AL194" s="289">
        <f t="shared" si="31"/>
        <v>0</v>
      </c>
      <c r="AM194" s="289">
        <f t="shared" si="31"/>
        <v>0</v>
      </c>
      <c r="AN194" s="289">
        <f t="shared" ca="1" si="31"/>
        <v>1.0449191818501678E-3</v>
      </c>
      <c r="AO194" s="289">
        <f t="shared" ca="1" si="31"/>
        <v>1.0449191818501678E-3</v>
      </c>
      <c r="AP194" s="289">
        <f t="shared" ca="1" si="31"/>
        <v>1.0449191818501678E-3</v>
      </c>
      <c r="AQ194" s="289">
        <f t="shared" si="31"/>
        <v>0</v>
      </c>
      <c r="AR194" s="289">
        <f t="shared" si="31"/>
        <v>0</v>
      </c>
      <c r="AS194" s="289">
        <f t="shared" si="31"/>
        <v>0</v>
      </c>
      <c r="AT194" s="289">
        <f t="shared" si="31"/>
        <v>0</v>
      </c>
      <c r="AU194" s="289">
        <f t="shared" si="31"/>
        <v>0</v>
      </c>
      <c r="AV194" s="289">
        <f t="shared" si="31"/>
        <v>0</v>
      </c>
      <c r="AW194" s="289">
        <f t="shared" si="31"/>
        <v>0</v>
      </c>
      <c r="AX194" s="289">
        <f t="shared" si="31"/>
        <v>0</v>
      </c>
      <c r="AY194" s="289">
        <f t="shared" si="31"/>
        <v>0</v>
      </c>
      <c r="AZ194" s="289">
        <f t="shared" si="31"/>
        <v>0</v>
      </c>
      <c r="BA194" s="289">
        <f t="shared" si="31"/>
        <v>0</v>
      </c>
      <c r="BB194" s="289">
        <f t="shared" si="31"/>
        <v>0</v>
      </c>
      <c r="BC194" s="289">
        <f t="shared" si="31"/>
        <v>0</v>
      </c>
      <c r="BD194" s="289">
        <f t="shared" si="31"/>
        <v>0</v>
      </c>
      <c r="BE194" s="289">
        <f t="shared" si="31"/>
        <v>0</v>
      </c>
      <c r="BF194" s="289">
        <f t="shared" si="31"/>
        <v>0</v>
      </c>
      <c r="BG194" s="289">
        <f t="shared" si="31"/>
        <v>0</v>
      </c>
      <c r="BH194" s="289">
        <f t="shared" si="31"/>
        <v>0</v>
      </c>
      <c r="BI194" s="289">
        <f t="shared" si="31"/>
        <v>0</v>
      </c>
      <c r="BJ194" s="289">
        <f t="shared" si="31"/>
        <v>0</v>
      </c>
      <c r="BK194" s="289">
        <f t="shared" si="31"/>
        <v>0</v>
      </c>
      <c r="BL194" s="289">
        <f t="shared" si="31"/>
        <v>0</v>
      </c>
      <c r="BM194" s="289">
        <f t="shared" si="31"/>
        <v>0</v>
      </c>
      <c r="BN194" s="289">
        <f t="shared" si="31"/>
        <v>0</v>
      </c>
      <c r="BO194" s="289"/>
      <c r="BP194" s="289"/>
      <c r="BQ194" s="289"/>
      <c r="BR194" s="289"/>
      <c r="BS194" s="289"/>
      <c r="BT194" s="289"/>
      <c r="BU194" s="289"/>
      <c r="BV194" s="289"/>
      <c r="BW194" s="289"/>
      <c r="BX194" s="289"/>
      <c r="BY194" s="289"/>
      <c r="BZ194" s="289"/>
      <c r="CA194" s="198"/>
      <c r="CB194" s="198"/>
      <c r="CC194" s="198"/>
      <c r="CD194" s="198"/>
      <c r="CE194" s="198"/>
      <c r="CF194" s="198"/>
      <c r="CG194" s="198"/>
      <c r="CH194" s="198"/>
      <c r="CI194" s="198"/>
      <c r="CJ194" s="198"/>
      <c r="CK194" s="198"/>
      <c r="CL194" s="198"/>
    </row>
    <row r="195" spans="1:90" hidden="1" outlineLevel="1" x14ac:dyDescent="0.15">
      <c r="A195" s="89"/>
      <c r="B195" s="23"/>
      <c r="C195" s="26">
        <f t="shared" si="32"/>
        <v>35</v>
      </c>
      <c r="D195" s="303">
        <f t="shared" ca="1" si="32"/>
        <v>1.0299206302472484E-3</v>
      </c>
      <c r="E195" s="26">
        <f t="shared" si="32"/>
        <v>3</v>
      </c>
      <c r="G195" s="289">
        <f t="shared" si="33"/>
        <v>0</v>
      </c>
      <c r="H195" s="289">
        <f t="shared" si="33"/>
        <v>0</v>
      </c>
      <c r="I195" s="289">
        <f t="shared" si="33"/>
        <v>0</v>
      </c>
      <c r="J195" s="289">
        <f t="shared" si="33"/>
        <v>0</v>
      </c>
      <c r="K195" s="289">
        <f t="shared" si="33"/>
        <v>0</v>
      </c>
      <c r="L195" s="289">
        <f t="shared" si="33"/>
        <v>0</v>
      </c>
      <c r="M195" s="289">
        <f t="shared" si="33"/>
        <v>0</v>
      </c>
      <c r="N195" s="289">
        <f t="shared" si="33"/>
        <v>0</v>
      </c>
      <c r="O195" s="289">
        <f t="shared" si="33"/>
        <v>0</v>
      </c>
      <c r="P195" s="289">
        <f t="shared" si="33"/>
        <v>0</v>
      </c>
      <c r="Q195" s="289">
        <f t="shared" si="33"/>
        <v>0</v>
      </c>
      <c r="R195" s="289">
        <f t="shared" si="33"/>
        <v>0</v>
      </c>
      <c r="S195" s="289">
        <f t="shared" si="33"/>
        <v>0</v>
      </c>
      <c r="T195" s="289">
        <f t="shared" si="33"/>
        <v>0</v>
      </c>
      <c r="U195" s="289">
        <f t="shared" si="33"/>
        <v>0</v>
      </c>
      <c r="V195" s="289">
        <f t="shared" si="33"/>
        <v>0</v>
      </c>
      <c r="W195" s="289">
        <f t="shared" si="31"/>
        <v>0</v>
      </c>
      <c r="X195" s="289">
        <f t="shared" si="31"/>
        <v>0</v>
      </c>
      <c r="Y195" s="289">
        <f t="shared" si="31"/>
        <v>0</v>
      </c>
      <c r="Z195" s="289">
        <f t="shared" si="31"/>
        <v>0</v>
      </c>
      <c r="AA195" s="289">
        <f t="shared" si="31"/>
        <v>0</v>
      </c>
      <c r="AB195" s="289">
        <f t="shared" si="31"/>
        <v>0</v>
      </c>
      <c r="AC195" s="289">
        <f t="shared" si="31"/>
        <v>0</v>
      </c>
      <c r="AD195" s="289">
        <f t="shared" si="31"/>
        <v>0</v>
      </c>
      <c r="AE195" s="289">
        <f t="shared" si="31"/>
        <v>0</v>
      </c>
      <c r="AF195" s="289">
        <f t="shared" si="31"/>
        <v>0</v>
      </c>
      <c r="AG195" s="289">
        <f t="shared" si="31"/>
        <v>0</v>
      </c>
      <c r="AH195" s="289">
        <f t="shared" si="31"/>
        <v>0</v>
      </c>
      <c r="AI195" s="289">
        <f t="shared" si="31"/>
        <v>0</v>
      </c>
      <c r="AJ195" s="289">
        <f t="shared" si="31"/>
        <v>0</v>
      </c>
      <c r="AK195" s="289">
        <f t="shared" si="31"/>
        <v>0</v>
      </c>
      <c r="AL195" s="289">
        <f t="shared" si="31"/>
        <v>0</v>
      </c>
      <c r="AM195" s="289">
        <f t="shared" si="31"/>
        <v>0</v>
      </c>
      <c r="AN195" s="289">
        <f t="shared" si="31"/>
        <v>0</v>
      </c>
      <c r="AO195" s="289">
        <f t="shared" ca="1" si="31"/>
        <v>1.0299206302472484E-3</v>
      </c>
      <c r="AP195" s="289">
        <f t="shared" ca="1" si="31"/>
        <v>1.0299206302472484E-3</v>
      </c>
      <c r="AQ195" s="289">
        <f t="shared" ca="1" si="31"/>
        <v>1.0299206302472484E-3</v>
      </c>
      <c r="AR195" s="289">
        <f t="shared" si="31"/>
        <v>0</v>
      </c>
      <c r="AS195" s="289">
        <f t="shared" si="31"/>
        <v>0</v>
      </c>
      <c r="AT195" s="289">
        <f t="shared" si="31"/>
        <v>0</v>
      </c>
      <c r="AU195" s="289">
        <f t="shared" si="31"/>
        <v>0</v>
      </c>
      <c r="AV195" s="289">
        <f t="shared" si="31"/>
        <v>0</v>
      </c>
      <c r="AW195" s="289">
        <f t="shared" si="31"/>
        <v>0</v>
      </c>
      <c r="AX195" s="289">
        <f t="shared" si="31"/>
        <v>0</v>
      </c>
      <c r="AY195" s="289">
        <f t="shared" si="31"/>
        <v>0</v>
      </c>
      <c r="AZ195" s="289">
        <f t="shared" si="31"/>
        <v>0</v>
      </c>
      <c r="BA195" s="289">
        <f t="shared" si="31"/>
        <v>0</v>
      </c>
      <c r="BB195" s="289">
        <f t="shared" si="31"/>
        <v>0</v>
      </c>
      <c r="BC195" s="289">
        <f t="shared" si="31"/>
        <v>0</v>
      </c>
      <c r="BD195" s="289">
        <f t="shared" si="31"/>
        <v>0</v>
      </c>
      <c r="BE195" s="289">
        <f t="shared" si="31"/>
        <v>0</v>
      </c>
      <c r="BF195" s="289">
        <f t="shared" si="31"/>
        <v>0</v>
      </c>
      <c r="BG195" s="289">
        <f t="shared" si="31"/>
        <v>0</v>
      </c>
      <c r="BH195" s="289">
        <f t="shared" si="31"/>
        <v>0</v>
      </c>
      <c r="BI195" s="289">
        <f t="shared" si="31"/>
        <v>0</v>
      </c>
      <c r="BJ195" s="289">
        <f t="shared" si="31"/>
        <v>0</v>
      </c>
      <c r="BK195" s="289">
        <f t="shared" si="31"/>
        <v>0</v>
      </c>
      <c r="BL195" s="289">
        <f t="shared" si="31"/>
        <v>0</v>
      </c>
      <c r="BM195" s="289">
        <f t="shared" si="31"/>
        <v>0</v>
      </c>
      <c r="BN195" s="289">
        <f t="shared" si="31"/>
        <v>0</v>
      </c>
      <c r="BO195" s="289"/>
      <c r="BP195" s="289"/>
      <c r="BQ195" s="289"/>
      <c r="BR195" s="289"/>
      <c r="BS195" s="289"/>
      <c r="BT195" s="289"/>
      <c r="BU195" s="289"/>
      <c r="BV195" s="289"/>
      <c r="BW195" s="289"/>
      <c r="BX195" s="289"/>
      <c r="BY195" s="289"/>
      <c r="BZ195" s="289"/>
      <c r="CA195" s="198"/>
      <c r="CB195" s="198"/>
      <c r="CC195" s="198"/>
      <c r="CD195" s="198"/>
      <c r="CE195" s="198"/>
      <c r="CF195" s="198"/>
      <c r="CG195" s="198"/>
      <c r="CH195" s="198"/>
      <c r="CI195" s="198"/>
      <c r="CJ195" s="198"/>
      <c r="CK195" s="198"/>
      <c r="CL195" s="198"/>
    </row>
    <row r="196" spans="1:90" hidden="1" outlineLevel="1" x14ac:dyDescent="0.15">
      <c r="A196" s="89"/>
      <c r="B196" s="23"/>
      <c r="C196" s="26">
        <f t="shared" si="32"/>
        <v>36</v>
      </c>
      <c r="D196" s="303">
        <f t="shared" ca="1" si="32"/>
        <v>1.014922078644329E-3</v>
      </c>
      <c r="E196" s="26">
        <f t="shared" si="32"/>
        <v>3</v>
      </c>
      <c r="G196" s="289">
        <f t="shared" si="33"/>
        <v>0</v>
      </c>
      <c r="H196" s="289">
        <f t="shared" si="33"/>
        <v>0</v>
      </c>
      <c r="I196" s="289">
        <f t="shared" si="33"/>
        <v>0</v>
      </c>
      <c r="J196" s="289">
        <f t="shared" si="33"/>
        <v>0</v>
      </c>
      <c r="K196" s="289">
        <f t="shared" si="33"/>
        <v>0</v>
      </c>
      <c r="L196" s="289">
        <f t="shared" si="33"/>
        <v>0</v>
      </c>
      <c r="M196" s="289">
        <f t="shared" si="33"/>
        <v>0</v>
      </c>
      <c r="N196" s="289">
        <f t="shared" si="33"/>
        <v>0</v>
      </c>
      <c r="O196" s="289">
        <f t="shared" si="33"/>
        <v>0</v>
      </c>
      <c r="P196" s="289">
        <f t="shared" si="33"/>
        <v>0</v>
      </c>
      <c r="Q196" s="289">
        <f t="shared" si="33"/>
        <v>0</v>
      </c>
      <c r="R196" s="289">
        <f t="shared" si="33"/>
        <v>0</v>
      </c>
      <c r="S196" s="289">
        <f t="shared" si="33"/>
        <v>0</v>
      </c>
      <c r="T196" s="289">
        <f t="shared" si="33"/>
        <v>0</v>
      </c>
      <c r="U196" s="289">
        <f t="shared" si="33"/>
        <v>0</v>
      </c>
      <c r="V196" s="289">
        <f t="shared" si="33"/>
        <v>0</v>
      </c>
      <c r="W196" s="289">
        <f t="shared" si="31"/>
        <v>0</v>
      </c>
      <c r="X196" s="289">
        <f t="shared" si="31"/>
        <v>0</v>
      </c>
      <c r="Y196" s="289">
        <f t="shared" si="31"/>
        <v>0</v>
      </c>
      <c r="Z196" s="289">
        <f t="shared" si="31"/>
        <v>0</v>
      </c>
      <c r="AA196" s="289">
        <f t="shared" si="31"/>
        <v>0</v>
      </c>
      <c r="AB196" s="289">
        <f t="shared" si="31"/>
        <v>0</v>
      </c>
      <c r="AC196" s="289">
        <f t="shared" si="31"/>
        <v>0</v>
      </c>
      <c r="AD196" s="289">
        <f t="shared" si="31"/>
        <v>0</v>
      </c>
      <c r="AE196" s="289">
        <f t="shared" si="31"/>
        <v>0</v>
      </c>
      <c r="AF196" s="289">
        <f t="shared" si="31"/>
        <v>0</v>
      </c>
      <c r="AG196" s="289">
        <f t="shared" si="31"/>
        <v>0</v>
      </c>
      <c r="AH196" s="289">
        <f t="shared" si="31"/>
        <v>0</v>
      </c>
      <c r="AI196" s="289">
        <f t="shared" si="31"/>
        <v>0</v>
      </c>
      <c r="AJ196" s="289">
        <f t="shared" si="31"/>
        <v>0</v>
      </c>
      <c r="AK196" s="289">
        <f t="shared" si="31"/>
        <v>0</v>
      </c>
      <c r="AL196" s="289">
        <f t="shared" si="31"/>
        <v>0</v>
      </c>
      <c r="AM196" s="289">
        <f t="shared" si="31"/>
        <v>0</v>
      </c>
      <c r="AN196" s="289">
        <f t="shared" si="31"/>
        <v>0</v>
      </c>
      <c r="AO196" s="289">
        <f t="shared" si="31"/>
        <v>0</v>
      </c>
      <c r="AP196" s="289">
        <f t="shared" ca="1" si="31"/>
        <v>1.014922078644329E-3</v>
      </c>
      <c r="AQ196" s="289">
        <f t="shared" ca="1" si="31"/>
        <v>1.014922078644329E-3</v>
      </c>
      <c r="AR196" s="289">
        <f t="shared" ca="1" si="31"/>
        <v>1.014922078644329E-3</v>
      </c>
      <c r="AS196" s="289">
        <f t="shared" si="31"/>
        <v>0</v>
      </c>
      <c r="AT196" s="289">
        <f t="shared" si="31"/>
        <v>0</v>
      </c>
      <c r="AU196" s="289">
        <f t="shared" si="31"/>
        <v>0</v>
      </c>
      <c r="AV196" s="289">
        <f t="shared" si="31"/>
        <v>0</v>
      </c>
      <c r="AW196" s="289">
        <f t="shared" si="31"/>
        <v>0</v>
      </c>
      <c r="AX196" s="289">
        <f t="shared" si="31"/>
        <v>0</v>
      </c>
      <c r="AY196" s="289">
        <f t="shared" si="31"/>
        <v>0</v>
      </c>
      <c r="AZ196" s="289">
        <f t="shared" si="31"/>
        <v>0</v>
      </c>
      <c r="BA196" s="289">
        <f t="shared" si="31"/>
        <v>0</v>
      </c>
      <c r="BB196" s="289">
        <f t="shared" si="31"/>
        <v>0</v>
      </c>
      <c r="BC196" s="289">
        <f t="shared" si="31"/>
        <v>0</v>
      </c>
      <c r="BD196" s="289">
        <f t="shared" si="31"/>
        <v>0</v>
      </c>
      <c r="BE196" s="289">
        <f t="shared" si="31"/>
        <v>0</v>
      </c>
      <c r="BF196" s="289">
        <f t="shared" si="31"/>
        <v>0</v>
      </c>
      <c r="BG196" s="289">
        <f t="shared" si="31"/>
        <v>0</v>
      </c>
      <c r="BH196" s="289">
        <f t="shared" si="31"/>
        <v>0</v>
      </c>
      <c r="BI196" s="289">
        <f t="shared" si="31"/>
        <v>0</v>
      </c>
      <c r="BJ196" s="289">
        <f t="shared" si="31"/>
        <v>0</v>
      </c>
      <c r="BK196" s="289">
        <f t="shared" si="31"/>
        <v>0</v>
      </c>
      <c r="BL196" s="289">
        <f t="shared" si="31"/>
        <v>0</v>
      </c>
      <c r="BM196" s="289">
        <f t="shared" si="31"/>
        <v>0</v>
      </c>
      <c r="BN196" s="289">
        <f t="shared" si="31"/>
        <v>0</v>
      </c>
      <c r="BO196" s="289"/>
      <c r="BP196" s="289"/>
      <c r="BQ196" s="289"/>
      <c r="BR196" s="289"/>
      <c r="BS196" s="289"/>
      <c r="BT196" s="289"/>
      <c r="BU196" s="289"/>
      <c r="BV196" s="289"/>
      <c r="BW196" s="289"/>
      <c r="BX196" s="289"/>
      <c r="BY196" s="289"/>
      <c r="BZ196" s="289"/>
      <c r="CA196" s="198"/>
      <c r="CB196" s="198"/>
      <c r="CC196" s="198"/>
      <c r="CD196" s="198"/>
      <c r="CE196" s="198"/>
      <c r="CF196" s="198"/>
      <c r="CG196" s="198"/>
      <c r="CH196" s="198"/>
      <c r="CI196" s="198"/>
      <c r="CJ196" s="198"/>
      <c r="CK196" s="198"/>
      <c r="CL196" s="198"/>
    </row>
    <row r="197" spans="1:90" hidden="1" outlineLevel="1" x14ac:dyDescent="0.15">
      <c r="A197" s="89"/>
      <c r="B197" s="23"/>
      <c r="C197" s="26">
        <f t="shared" si="32"/>
        <v>37</v>
      </c>
      <c r="D197" s="303">
        <f t="shared" ca="1" si="32"/>
        <v>1.0031767086634532E-3</v>
      </c>
      <c r="E197" s="26">
        <f t="shared" si="32"/>
        <v>3</v>
      </c>
      <c r="G197" s="289">
        <f t="shared" si="33"/>
        <v>0</v>
      </c>
      <c r="H197" s="289">
        <f t="shared" si="33"/>
        <v>0</v>
      </c>
      <c r="I197" s="289">
        <f t="shared" si="33"/>
        <v>0</v>
      </c>
      <c r="J197" s="289">
        <f t="shared" si="33"/>
        <v>0</v>
      </c>
      <c r="K197" s="289">
        <f t="shared" si="33"/>
        <v>0</v>
      </c>
      <c r="L197" s="289">
        <f t="shared" si="33"/>
        <v>0</v>
      </c>
      <c r="M197" s="289">
        <f t="shared" si="33"/>
        <v>0</v>
      </c>
      <c r="N197" s="289">
        <f t="shared" si="33"/>
        <v>0</v>
      </c>
      <c r="O197" s="289">
        <f t="shared" si="33"/>
        <v>0</v>
      </c>
      <c r="P197" s="289">
        <f t="shared" si="33"/>
        <v>0</v>
      </c>
      <c r="Q197" s="289">
        <f t="shared" si="33"/>
        <v>0</v>
      </c>
      <c r="R197" s="289">
        <f t="shared" si="33"/>
        <v>0</v>
      </c>
      <c r="S197" s="289">
        <f t="shared" si="33"/>
        <v>0</v>
      </c>
      <c r="T197" s="289">
        <f t="shared" si="33"/>
        <v>0</v>
      </c>
      <c r="U197" s="289">
        <f t="shared" si="33"/>
        <v>0</v>
      </c>
      <c r="V197" s="289">
        <f t="shared" si="33"/>
        <v>0</v>
      </c>
      <c r="W197" s="289">
        <f t="shared" si="31"/>
        <v>0</v>
      </c>
      <c r="X197" s="289">
        <f t="shared" si="31"/>
        <v>0</v>
      </c>
      <c r="Y197" s="289">
        <f t="shared" si="31"/>
        <v>0</v>
      </c>
      <c r="Z197" s="289">
        <f t="shared" si="31"/>
        <v>0</v>
      </c>
      <c r="AA197" s="289">
        <f t="shared" si="31"/>
        <v>0</v>
      </c>
      <c r="AB197" s="289">
        <f t="shared" si="31"/>
        <v>0</v>
      </c>
      <c r="AC197" s="289">
        <f t="shared" si="31"/>
        <v>0</v>
      </c>
      <c r="AD197" s="289">
        <f t="shared" si="31"/>
        <v>0</v>
      </c>
      <c r="AE197" s="289">
        <f t="shared" si="31"/>
        <v>0</v>
      </c>
      <c r="AF197" s="289">
        <f t="shared" si="31"/>
        <v>0</v>
      </c>
      <c r="AG197" s="289">
        <f t="shared" si="31"/>
        <v>0</v>
      </c>
      <c r="AH197" s="289">
        <f t="shared" si="31"/>
        <v>0</v>
      </c>
      <c r="AI197" s="289">
        <f t="shared" si="31"/>
        <v>0</v>
      </c>
      <c r="AJ197" s="289">
        <f t="shared" si="31"/>
        <v>0</v>
      </c>
      <c r="AK197" s="289">
        <f t="shared" si="31"/>
        <v>0</v>
      </c>
      <c r="AL197" s="289">
        <f t="shared" si="31"/>
        <v>0</v>
      </c>
      <c r="AM197" s="289">
        <f t="shared" si="31"/>
        <v>0</v>
      </c>
      <c r="AN197" s="289">
        <f t="shared" si="31"/>
        <v>0</v>
      </c>
      <c r="AO197" s="289">
        <f t="shared" si="31"/>
        <v>0</v>
      </c>
      <c r="AP197" s="289">
        <f t="shared" si="31"/>
        <v>0</v>
      </c>
      <c r="AQ197" s="289">
        <f t="shared" ca="1" si="31"/>
        <v>1.0031767086634532E-3</v>
      </c>
      <c r="AR197" s="289">
        <f t="shared" ca="1" si="31"/>
        <v>1.0031767086634532E-3</v>
      </c>
      <c r="AS197" s="289">
        <f t="shared" ca="1" si="31"/>
        <v>1.0031767086634532E-3</v>
      </c>
      <c r="AT197" s="289">
        <f t="shared" si="31"/>
        <v>0</v>
      </c>
      <c r="AU197" s="289">
        <f t="shared" si="31"/>
        <v>0</v>
      </c>
      <c r="AV197" s="289">
        <f t="shared" si="31"/>
        <v>0</v>
      </c>
      <c r="AW197" s="289">
        <f t="shared" si="31"/>
        <v>0</v>
      </c>
      <c r="AX197" s="289">
        <f t="shared" si="31"/>
        <v>0</v>
      </c>
      <c r="AY197" s="289">
        <f t="shared" si="31"/>
        <v>0</v>
      </c>
      <c r="AZ197" s="289">
        <f t="shared" si="31"/>
        <v>0</v>
      </c>
      <c r="BA197" s="289">
        <f t="shared" si="31"/>
        <v>0</v>
      </c>
      <c r="BB197" s="289">
        <f t="shared" si="31"/>
        <v>0</v>
      </c>
      <c r="BC197" s="289">
        <f t="shared" si="31"/>
        <v>0</v>
      </c>
      <c r="BD197" s="289">
        <f t="shared" si="31"/>
        <v>0</v>
      </c>
      <c r="BE197" s="289">
        <f t="shared" ref="BE197:DK202" si="34">IF(OR($C197&gt;BE$7,$C197+$E197-1&lt;BE$7),0,$D197)</f>
        <v>0</v>
      </c>
      <c r="BF197" s="289">
        <f t="shared" si="34"/>
        <v>0</v>
      </c>
      <c r="BG197" s="289">
        <f t="shared" si="34"/>
        <v>0</v>
      </c>
      <c r="BH197" s="289">
        <f t="shared" si="34"/>
        <v>0</v>
      </c>
      <c r="BI197" s="289">
        <f t="shared" si="34"/>
        <v>0</v>
      </c>
      <c r="BJ197" s="289">
        <f t="shared" si="34"/>
        <v>0</v>
      </c>
      <c r="BK197" s="289">
        <f t="shared" si="34"/>
        <v>0</v>
      </c>
      <c r="BL197" s="289">
        <f t="shared" si="34"/>
        <v>0</v>
      </c>
      <c r="BM197" s="289">
        <f t="shared" si="34"/>
        <v>0</v>
      </c>
      <c r="BN197" s="289">
        <f t="shared" si="34"/>
        <v>0</v>
      </c>
      <c r="BO197" s="289"/>
      <c r="BP197" s="289"/>
      <c r="BQ197" s="289"/>
      <c r="BR197" s="289"/>
      <c r="BS197" s="289"/>
      <c r="BT197" s="289"/>
      <c r="BU197" s="289"/>
      <c r="BV197" s="289"/>
      <c r="BW197" s="289"/>
      <c r="BX197" s="289"/>
      <c r="BY197" s="289"/>
      <c r="BZ197" s="289"/>
      <c r="CA197" s="198"/>
      <c r="CB197" s="198"/>
      <c r="CC197" s="198"/>
      <c r="CD197" s="198"/>
      <c r="CE197" s="198"/>
      <c r="CF197" s="198"/>
      <c r="CG197" s="198"/>
      <c r="CH197" s="198"/>
      <c r="CI197" s="198"/>
      <c r="CJ197" s="198"/>
      <c r="CK197" s="198"/>
      <c r="CL197" s="198"/>
    </row>
    <row r="198" spans="1:90" hidden="1" outlineLevel="1" x14ac:dyDescent="0.15">
      <c r="A198" s="89"/>
      <c r="B198" s="23"/>
      <c r="C198" s="26">
        <f t="shared" si="32"/>
        <v>38</v>
      </c>
      <c r="D198" s="303">
        <f t="shared" ca="1" si="32"/>
        <v>9.9143133868257729E-4</v>
      </c>
      <c r="E198" s="26">
        <f t="shared" si="32"/>
        <v>3</v>
      </c>
      <c r="G198" s="289">
        <f t="shared" si="33"/>
        <v>0</v>
      </c>
      <c r="H198" s="289">
        <f t="shared" si="33"/>
        <v>0</v>
      </c>
      <c r="I198" s="289">
        <f t="shared" si="33"/>
        <v>0</v>
      </c>
      <c r="J198" s="289">
        <f t="shared" si="33"/>
        <v>0</v>
      </c>
      <c r="K198" s="289">
        <f t="shared" si="33"/>
        <v>0</v>
      </c>
      <c r="L198" s="289">
        <f t="shared" si="33"/>
        <v>0</v>
      </c>
      <c r="M198" s="289">
        <f t="shared" si="33"/>
        <v>0</v>
      </c>
      <c r="N198" s="289">
        <f t="shared" si="33"/>
        <v>0</v>
      </c>
      <c r="O198" s="289">
        <f t="shared" si="33"/>
        <v>0</v>
      </c>
      <c r="P198" s="289">
        <f t="shared" si="33"/>
        <v>0</v>
      </c>
      <c r="Q198" s="289">
        <f t="shared" si="33"/>
        <v>0</v>
      </c>
      <c r="R198" s="289">
        <f t="shared" si="33"/>
        <v>0</v>
      </c>
      <c r="S198" s="289">
        <f t="shared" si="33"/>
        <v>0</v>
      </c>
      <c r="T198" s="289">
        <f t="shared" si="33"/>
        <v>0</v>
      </c>
      <c r="U198" s="289">
        <f t="shared" si="33"/>
        <v>0</v>
      </c>
      <c r="V198" s="289">
        <f t="shared" si="33"/>
        <v>0</v>
      </c>
      <c r="W198" s="289">
        <f t="shared" ref="W198:CC203" si="35">IF(OR($C198&gt;W$7,$C198+$E198-1&lt;W$7),0,$D198)</f>
        <v>0</v>
      </c>
      <c r="X198" s="289">
        <f t="shared" si="35"/>
        <v>0</v>
      </c>
      <c r="Y198" s="289">
        <f t="shared" si="35"/>
        <v>0</v>
      </c>
      <c r="Z198" s="289">
        <f t="shared" si="35"/>
        <v>0</v>
      </c>
      <c r="AA198" s="289">
        <f t="shared" si="35"/>
        <v>0</v>
      </c>
      <c r="AB198" s="289">
        <f t="shared" si="35"/>
        <v>0</v>
      </c>
      <c r="AC198" s="289">
        <f t="shared" si="35"/>
        <v>0</v>
      </c>
      <c r="AD198" s="289">
        <f t="shared" si="35"/>
        <v>0</v>
      </c>
      <c r="AE198" s="289">
        <f t="shared" si="35"/>
        <v>0</v>
      </c>
      <c r="AF198" s="289">
        <f t="shared" si="35"/>
        <v>0</v>
      </c>
      <c r="AG198" s="289">
        <f t="shared" si="35"/>
        <v>0</v>
      </c>
      <c r="AH198" s="289">
        <f t="shared" si="35"/>
        <v>0</v>
      </c>
      <c r="AI198" s="289">
        <f t="shared" si="35"/>
        <v>0</v>
      </c>
      <c r="AJ198" s="289">
        <f t="shared" si="35"/>
        <v>0</v>
      </c>
      <c r="AK198" s="289">
        <f t="shared" si="35"/>
        <v>0</v>
      </c>
      <c r="AL198" s="289">
        <f t="shared" si="35"/>
        <v>0</v>
      </c>
      <c r="AM198" s="289">
        <f t="shared" si="35"/>
        <v>0</v>
      </c>
      <c r="AN198" s="289">
        <f t="shared" si="35"/>
        <v>0</v>
      </c>
      <c r="AO198" s="289">
        <f t="shared" si="35"/>
        <v>0</v>
      </c>
      <c r="AP198" s="289">
        <f t="shared" si="35"/>
        <v>0</v>
      </c>
      <c r="AQ198" s="289">
        <f t="shared" si="35"/>
        <v>0</v>
      </c>
      <c r="AR198" s="289">
        <f t="shared" ca="1" si="35"/>
        <v>9.9143133868257729E-4</v>
      </c>
      <c r="AS198" s="289">
        <f t="shared" ca="1" si="35"/>
        <v>9.9143133868257729E-4</v>
      </c>
      <c r="AT198" s="289">
        <f t="shared" ca="1" si="35"/>
        <v>9.9143133868257729E-4</v>
      </c>
      <c r="AU198" s="289">
        <f t="shared" si="35"/>
        <v>0</v>
      </c>
      <c r="AV198" s="289">
        <f t="shared" si="35"/>
        <v>0</v>
      </c>
      <c r="AW198" s="289">
        <f t="shared" si="35"/>
        <v>0</v>
      </c>
      <c r="AX198" s="289">
        <f t="shared" si="35"/>
        <v>0</v>
      </c>
      <c r="AY198" s="289">
        <f t="shared" si="35"/>
        <v>0</v>
      </c>
      <c r="AZ198" s="289">
        <f t="shared" si="35"/>
        <v>0</v>
      </c>
      <c r="BA198" s="289">
        <f t="shared" si="35"/>
        <v>0</v>
      </c>
      <c r="BB198" s="289">
        <f t="shared" si="35"/>
        <v>0</v>
      </c>
      <c r="BC198" s="289">
        <f t="shared" si="35"/>
        <v>0</v>
      </c>
      <c r="BD198" s="289">
        <f t="shared" si="35"/>
        <v>0</v>
      </c>
      <c r="BE198" s="289">
        <f t="shared" si="35"/>
        <v>0</v>
      </c>
      <c r="BF198" s="289">
        <f t="shared" si="35"/>
        <v>0</v>
      </c>
      <c r="BG198" s="289">
        <f t="shared" si="35"/>
        <v>0</v>
      </c>
      <c r="BH198" s="289">
        <f t="shared" si="35"/>
        <v>0</v>
      </c>
      <c r="BI198" s="289">
        <f t="shared" si="35"/>
        <v>0</v>
      </c>
      <c r="BJ198" s="289">
        <f t="shared" si="35"/>
        <v>0</v>
      </c>
      <c r="BK198" s="289">
        <f t="shared" si="35"/>
        <v>0</v>
      </c>
      <c r="BL198" s="289">
        <f t="shared" si="35"/>
        <v>0</v>
      </c>
      <c r="BM198" s="289">
        <f t="shared" si="35"/>
        <v>0</v>
      </c>
      <c r="BN198" s="289">
        <f t="shared" si="35"/>
        <v>0</v>
      </c>
      <c r="BO198" s="289"/>
      <c r="BP198" s="289"/>
      <c r="BQ198" s="289"/>
      <c r="BR198" s="289"/>
      <c r="BS198" s="289"/>
      <c r="BT198" s="289"/>
      <c r="BU198" s="289"/>
      <c r="BV198" s="289"/>
      <c r="BW198" s="289"/>
      <c r="BX198" s="289"/>
      <c r="BY198" s="289"/>
      <c r="BZ198" s="289"/>
      <c r="CA198" s="198"/>
      <c r="CB198" s="198"/>
      <c r="CC198" s="198"/>
      <c r="CD198" s="198"/>
      <c r="CE198" s="198"/>
      <c r="CF198" s="198"/>
      <c r="CG198" s="198"/>
      <c r="CH198" s="198"/>
      <c r="CI198" s="198"/>
      <c r="CJ198" s="198"/>
      <c r="CK198" s="198"/>
      <c r="CL198" s="198"/>
    </row>
    <row r="199" spans="1:90" hidden="1" outlineLevel="1" x14ac:dyDescent="0.15">
      <c r="A199" s="89"/>
      <c r="B199" s="23"/>
      <c r="C199" s="26">
        <f t="shared" si="32"/>
        <v>39</v>
      </c>
      <c r="D199" s="303">
        <f t="shared" ca="1" si="32"/>
        <v>9.7968596870170164E-4</v>
      </c>
      <c r="E199" s="26">
        <f t="shared" si="32"/>
        <v>3</v>
      </c>
      <c r="G199" s="289">
        <f t="shared" si="33"/>
        <v>0</v>
      </c>
      <c r="H199" s="289">
        <f t="shared" si="33"/>
        <v>0</v>
      </c>
      <c r="I199" s="289">
        <f t="shared" si="33"/>
        <v>0</v>
      </c>
      <c r="J199" s="289">
        <f t="shared" si="33"/>
        <v>0</v>
      </c>
      <c r="K199" s="289">
        <f t="shared" si="33"/>
        <v>0</v>
      </c>
      <c r="L199" s="289">
        <f t="shared" si="33"/>
        <v>0</v>
      </c>
      <c r="M199" s="289">
        <f t="shared" si="33"/>
        <v>0</v>
      </c>
      <c r="N199" s="289">
        <f t="shared" si="33"/>
        <v>0</v>
      </c>
      <c r="O199" s="289">
        <f t="shared" si="33"/>
        <v>0</v>
      </c>
      <c r="P199" s="289">
        <f t="shared" si="33"/>
        <v>0</v>
      </c>
      <c r="Q199" s="289">
        <f t="shared" si="33"/>
        <v>0</v>
      </c>
      <c r="R199" s="289">
        <f t="shared" si="33"/>
        <v>0</v>
      </c>
      <c r="S199" s="289">
        <f t="shared" si="33"/>
        <v>0</v>
      </c>
      <c r="T199" s="289">
        <f t="shared" si="33"/>
        <v>0</v>
      </c>
      <c r="U199" s="289">
        <f t="shared" si="33"/>
        <v>0</v>
      </c>
      <c r="V199" s="289">
        <f t="shared" si="33"/>
        <v>0</v>
      </c>
      <c r="W199" s="289">
        <f t="shared" si="35"/>
        <v>0</v>
      </c>
      <c r="X199" s="289">
        <f t="shared" si="35"/>
        <v>0</v>
      </c>
      <c r="Y199" s="289">
        <f t="shared" si="35"/>
        <v>0</v>
      </c>
      <c r="Z199" s="289">
        <f t="shared" si="35"/>
        <v>0</v>
      </c>
      <c r="AA199" s="289">
        <f t="shared" si="35"/>
        <v>0</v>
      </c>
      <c r="AB199" s="289">
        <f t="shared" si="35"/>
        <v>0</v>
      </c>
      <c r="AC199" s="289">
        <f t="shared" si="35"/>
        <v>0</v>
      </c>
      <c r="AD199" s="289">
        <f t="shared" si="35"/>
        <v>0</v>
      </c>
      <c r="AE199" s="289">
        <f t="shared" si="35"/>
        <v>0</v>
      </c>
      <c r="AF199" s="289">
        <f t="shared" si="35"/>
        <v>0</v>
      </c>
      <c r="AG199" s="289">
        <f t="shared" si="35"/>
        <v>0</v>
      </c>
      <c r="AH199" s="289">
        <f t="shared" si="35"/>
        <v>0</v>
      </c>
      <c r="AI199" s="289">
        <f t="shared" si="35"/>
        <v>0</v>
      </c>
      <c r="AJ199" s="289">
        <f t="shared" si="35"/>
        <v>0</v>
      </c>
      <c r="AK199" s="289">
        <f t="shared" si="35"/>
        <v>0</v>
      </c>
      <c r="AL199" s="289">
        <f t="shared" si="35"/>
        <v>0</v>
      </c>
      <c r="AM199" s="289">
        <f t="shared" si="35"/>
        <v>0</v>
      </c>
      <c r="AN199" s="289">
        <f t="shared" si="35"/>
        <v>0</v>
      </c>
      <c r="AO199" s="289">
        <f t="shared" si="35"/>
        <v>0</v>
      </c>
      <c r="AP199" s="289">
        <f t="shared" si="35"/>
        <v>0</v>
      </c>
      <c r="AQ199" s="289">
        <f t="shared" si="35"/>
        <v>0</v>
      </c>
      <c r="AR199" s="289">
        <f t="shared" si="35"/>
        <v>0</v>
      </c>
      <c r="AS199" s="289">
        <f t="shared" ca="1" si="35"/>
        <v>9.7968596870170164E-4</v>
      </c>
      <c r="AT199" s="289">
        <f t="shared" ca="1" si="35"/>
        <v>9.7968596870170164E-4</v>
      </c>
      <c r="AU199" s="289">
        <f t="shared" ca="1" si="35"/>
        <v>9.7968596870170164E-4</v>
      </c>
      <c r="AV199" s="289">
        <f t="shared" si="35"/>
        <v>0</v>
      </c>
      <c r="AW199" s="289">
        <f t="shared" si="35"/>
        <v>0</v>
      </c>
      <c r="AX199" s="289">
        <f t="shared" si="35"/>
        <v>0</v>
      </c>
      <c r="AY199" s="289">
        <f t="shared" si="35"/>
        <v>0</v>
      </c>
      <c r="AZ199" s="289">
        <f t="shared" si="35"/>
        <v>0</v>
      </c>
      <c r="BA199" s="289">
        <f t="shared" si="35"/>
        <v>0</v>
      </c>
      <c r="BB199" s="289">
        <f t="shared" si="35"/>
        <v>0</v>
      </c>
      <c r="BC199" s="289">
        <f t="shared" si="35"/>
        <v>0</v>
      </c>
      <c r="BD199" s="289">
        <f t="shared" si="35"/>
        <v>0</v>
      </c>
      <c r="BE199" s="289">
        <f t="shared" si="35"/>
        <v>0</v>
      </c>
      <c r="BF199" s="289">
        <f t="shared" si="35"/>
        <v>0</v>
      </c>
      <c r="BG199" s="289">
        <f t="shared" si="35"/>
        <v>0</v>
      </c>
      <c r="BH199" s="289">
        <f t="shared" si="35"/>
        <v>0</v>
      </c>
      <c r="BI199" s="289">
        <f t="shared" si="35"/>
        <v>0</v>
      </c>
      <c r="BJ199" s="289">
        <f t="shared" si="35"/>
        <v>0</v>
      </c>
      <c r="BK199" s="289">
        <f t="shared" si="35"/>
        <v>0</v>
      </c>
      <c r="BL199" s="289">
        <f t="shared" si="35"/>
        <v>0</v>
      </c>
      <c r="BM199" s="289">
        <f t="shared" si="35"/>
        <v>0</v>
      </c>
      <c r="BN199" s="289">
        <f t="shared" si="35"/>
        <v>0</v>
      </c>
      <c r="BO199" s="289"/>
      <c r="BP199" s="289"/>
      <c r="BQ199" s="289"/>
      <c r="BR199" s="289"/>
      <c r="BS199" s="289"/>
      <c r="BT199" s="289"/>
      <c r="BU199" s="289"/>
      <c r="BV199" s="289"/>
      <c r="BW199" s="289"/>
      <c r="BX199" s="289"/>
      <c r="BY199" s="289"/>
      <c r="BZ199" s="289"/>
      <c r="CA199" s="198"/>
      <c r="CB199" s="198"/>
      <c r="CC199" s="198"/>
      <c r="CD199" s="198"/>
      <c r="CE199" s="198"/>
      <c r="CF199" s="198"/>
      <c r="CG199" s="198"/>
      <c r="CH199" s="198"/>
      <c r="CI199" s="198"/>
      <c r="CJ199" s="198"/>
      <c r="CK199" s="198"/>
      <c r="CL199" s="198"/>
    </row>
    <row r="200" spans="1:90" hidden="1" outlineLevel="1" x14ac:dyDescent="0.15">
      <c r="A200" s="89"/>
      <c r="B200" s="23"/>
      <c r="C200" s="26">
        <f t="shared" si="32"/>
        <v>40</v>
      </c>
      <c r="D200" s="303">
        <f t="shared" ca="1" si="32"/>
        <v>9.6794059872082588E-4</v>
      </c>
      <c r="E200" s="26">
        <f t="shared" si="32"/>
        <v>3</v>
      </c>
      <c r="G200" s="289">
        <f t="shared" si="33"/>
        <v>0</v>
      </c>
      <c r="H200" s="289">
        <f t="shared" si="33"/>
        <v>0</v>
      </c>
      <c r="I200" s="289">
        <f t="shared" si="33"/>
        <v>0</v>
      </c>
      <c r="J200" s="289">
        <f t="shared" si="33"/>
        <v>0</v>
      </c>
      <c r="K200" s="289">
        <f t="shared" si="33"/>
        <v>0</v>
      </c>
      <c r="L200" s="289">
        <f t="shared" si="33"/>
        <v>0</v>
      </c>
      <c r="M200" s="289">
        <f t="shared" si="33"/>
        <v>0</v>
      </c>
      <c r="N200" s="289">
        <f t="shared" si="33"/>
        <v>0</v>
      </c>
      <c r="O200" s="289">
        <f t="shared" si="33"/>
        <v>0</v>
      </c>
      <c r="P200" s="289">
        <f t="shared" si="33"/>
        <v>0</v>
      </c>
      <c r="Q200" s="289">
        <f t="shared" si="33"/>
        <v>0</v>
      </c>
      <c r="R200" s="289">
        <f t="shared" si="33"/>
        <v>0</v>
      </c>
      <c r="S200" s="289">
        <f t="shared" si="33"/>
        <v>0</v>
      </c>
      <c r="T200" s="289">
        <f t="shared" si="33"/>
        <v>0</v>
      </c>
      <c r="U200" s="289">
        <f t="shared" si="33"/>
        <v>0</v>
      </c>
      <c r="V200" s="289">
        <f t="shared" si="33"/>
        <v>0</v>
      </c>
      <c r="W200" s="289">
        <f t="shared" si="35"/>
        <v>0</v>
      </c>
      <c r="X200" s="289">
        <f t="shared" si="35"/>
        <v>0</v>
      </c>
      <c r="Y200" s="289">
        <f t="shared" si="35"/>
        <v>0</v>
      </c>
      <c r="Z200" s="289">
        <f t="shared" si="35"/>
        <v>0</v>
      </c>
      <c r="AA200" s="289">
        <f t="shared" si="35"/>
        <v>0</v>
      </c>
      <c r="AB200" s="289">
        <f t="shared" si="35"/>
        <v>0</v>
      </c>
      <c r="AC200" s="289">
        <f t="shared" si="35"/>
        <v>0</v>
      </c>
      <c r="AD200" s="289">
        <f t="shared" si="35"/>
        <v>0</v>
      </c>
      <c r="AE200" s="289">
        <f t="shared" si="35"/>
        <v>0</v>
      </c>
      <c r="AF200" s="289">
        <f t="shared" si="35"/>
        <v>0</v>
      </c>
      <c r="AG200" s="289">
        <f t="shared" si="35"/>
        <v>0</v>
      </c>
      <c r="AH200" s="289">
        <f t="shared" si="35"/>
        <v>0</v>
      </c>
      <c r="AI200" s="289">
        <f t="shared" si="35"/>
        <v>0</v>
      </c>
      <c r="AJ200" s="289">
        <f t="shared" si="35"/>
        <v>0</v>
      </c>
      <c r="AK200" s="289">
        <f t="shared" si="35"/>
        <v>0</v>
      </c>
      <c r="AL200" s="289">
        <f t="shared" si="35"/>
        <v>0</v>
      </c>
      <c r="AM200" s="289">
        <f t="shared" si="35"/>
        <v>0</v>
      </c>
      <c r="AN200" s="289">
        <f t="shared" si="35"/>
        <v>0</v>
      </c>
      <c r="AO200" s="289">
        <f t="shared" si="35"/>
        <v>0</v>
      </c>
      <c r="AP200" s="289">
        <f t="shared" si="35"/>
        <v>0</v>
      </c>
      <c r="AQ200" s="289">
        <f t="shared" si="35"/>
        <v>0</v>
      </c>
      <c r="AR200" s="289">
        <f t="shared" si="35"/>
        <v>0</v>
      </c>
      <c r="AS200" s="289">
        <f t="shared" si="35"/>
        <v>0</v>
      </c>
      <c r="AT200" s="289">
        <f t="shared" ca="1" si="35"/>
        <v>9.6794059872082588E-4</v>
      </c>
      <c r="AU200" s="289">
        <f t="shared" ca="1" si="35"/>
        <v>9.6794059872082588E-4</v>
      </c>
      <c r="AV200" s="289">
        <f t="shared" ca="1" si="35"/>
        <v>9.6794059872082588E-4</v>
      </c>
      <c r="AW200" s="289">
        <f t="shared" si="35"/>
        <v>0</v>
      </c>
      <c r="AX200" s="289">
        <f t="shared" si="35"/>
        <v>0</v>
      </c>
      <c r="AY200" s="289">
        <f t="shared" si="35"/>
        <v>0</v>
      </c>
      <c r="AZ200" s="289">
        <f t="shared" si="35"/>
        <v>0</v>
      </c>
      <c r="BA200" s="289">
        <f t="shared" si="35"/>
        <v>0</v>
      </c>
      <c r="BB200" s="289">
        <f t="shared" si="35"/>
        <v>0</v>
      </c>
      <c r="BC200" s="289">
        <f t="shared" si="35"/>
        <v>0</v>
      </c>
      <c r="BD200" s="289">
        <f t="shared" si="35"/>
        <v>0</v>
      </c>
      <c r="BE200" s="289">
        <f t="shared" si="35"/>
        <v>0</v>
      </c>
      <c r="BF200" s="289">
        <f t="shared" si="35"/>
        <v>0</v>
      </c>
      <c r="BG200" s="289">
        <f t="shared" si="35"/>
        <v>0</v>
      </c>
      <c r="BH200" s="289">
        <f t="shared" si="35"/>
        <v>0</v>
      </c>
      <c r="BI200" s="289">
        <f t="shared" si="35"/>
        <v>0</v>
      </c>
      <c r="BJ200" s="289">
        <f t="shared" si="35"/>
        <v>0</v>
      </c>
      <c r="BK200" s="289">
        <f t="shared" si="35"/>
        <v>0</v>
      </c>
      <c r="BL200" s="289">
        <f t="shared" si="35"/>
        <v>0</v>
      </c>
      <c r="BM200" s="289">
        <f t="shared" si="35"/>
        <v>0</v>
      </c>
      <c r="BN200" s="289">
        <f t="shared" si="35"/>
        <v>0</v>
      </c>
      <c r="BO200" s="289"/>
      <c r="BP200" s="289"/>
      <c r="BQ200" s="289"/>
      <c r="BR200" s="289"/>
      <c r="BS200" s="289"/>
      <c r="BT200" s="289"/>
      <c r="BU200" s="289"/>
      <c r="BV200" s="289"/>
      <c r="BW200" s="289"/>
      <c r="BX200" s="289"/>
      <c r="BY200" s="289"/>
      <c r="BZ200" s="289"/>
      <c r="CA200" s="198"/>
      <c r="CB200" s="198"/>
      <c r="CC200" s="198"/>
      <c r="CD200" s="198"/>
      <c r="CE200" s="198"/>
      <c r="CF200" s="198"/>
      <c r="CG200" s="198"/>
      <c r="CH200" s="198"/>
      <c r="CI200" s="198"/>
      <c r="CJ200" s="198"/>
      <c r="CK200" s="198"/>
      <c r="CL200" s="198"/>
    </row>
    <row r="201" spans="1:90" hidden="1" outlineLevel="1" x14ac:dyDescent="0.15">
      <c r="A201" s="89"/>
      <c r="B201" s="23"/>
      <c r="C201" s="26">
        <f t="shared" si="32"/>
        <v>41</v>
      </c>
      <c r="D201" s="303">
        <f t="shared" ca="1" si="32"/>
        <v>9.5619522873995012E-4</v>
      </c>
      <c r="E201" s="26">
        <f t="shared" si="32"/>
        <v>3</v>
      </c>
      <c r="G201" s="289">
        <f t="shared" si="33"/>
        <v>0</v>
      </c>
      <c r="H201" s="289">
        <f t="shared" si="33"/>
        <v>0</v>
      </c>
      <c r="I201" s="289">
        <f t="shared" si="33"/>
        <v>0</v>
      </c>
      <c r="J201" s="289">
        <f t="shared" si="33"/>
        <v>0</v>
      </c>
      <c r="K201" s="289">
        <f t="shared" si="33"/>
        <v>0</v>
      </c>
      <c r="L201" s="289">
        <f t="shared" si="33"/>
        <v>0</v>
      </c>
      <c r="M201" s="289">
        <f t="shared" si="33"/>
        <v>0</v>
      </c>
      <c r="N201" s="289">
        <f t="shared" si="33"/>
        <v>0</v>
      </c>
      <c r="O201" s="289">
        <f t="shared" si="33"/>
        <v>0</v>
      </c>
      <c r="P201" s="289">
        <f t="shared" si="33"/>
        <v>0</v>
      </c>
      <c r="Q201" s="289">
        <f t="shared" si="33"/>
        <v>0</v>
      </c>
      <c r="R201" s="289">
        <f t="shared" si="33"/>
        <v>0</v>
      </c>
      <c r="S201" s="289">
        <f t="shared" si="33"/>
        <v>0</v>
      </c>
      <c r="T201" s="289">
        <f t="shared" si="33"/>
        <v>0</v>
      </c>
      <c r="U201" s="289">
        <f t="shared" si="33"/>
        <v>0</v>
      </c>
      <c r="V201" s="289">
        <f t="shared" si="33"/>
        <v>0</v>
      </c>
      <c r="W201" s="289">
        <f t="shared" si="35"/>
        <v>0</v>
      </c>
      <c r="X201" s="289">
        <f t="shared" si="35"/>
        <v>0</v>
      </c>
      <c r="Y201" s="289">
        <f t="shared" si="35"/>
        <v>0</v>
      </c>
      <c r="Z201" s="289">
        <f t="shared" si="35"/>
        <v>0</v>
      </c>
      <c r="AA201" s="289">
        <f t="shared" si="35"/>
        <v>0</v>
      </c>
      <c r="AB201" s="289">
        <f t="shared" si="35"/>
        <v>0</v>
      </c>
      <c r="AC201" s="289">
        <f t="shared" si="35"/>
        <v>0</v>
      </c>
      <c r="AD201" s="289">
        <f t="shared" si="35"/>
        <v>0</v>
      </c>
      <c r="AE201" s="289">
        <f t="shared" si="35"/>
        <v>0</v>
      </c>
      <c r="AF201" s="289">
        <f t="shared" si="35"/>
        <v>0</v>
      </c>
      <c r="AG201" s="289">
        <f t="shared" si="35"/>
        <v>0</v>
      </c>
      <c r="AH201" s="289">
        <f t="shared" si="35"/>
        <v>0</v>
      </c>
      <c r="AI201" s="289">
        <f t="shared" si="35"/>
        <v>0</v>
      </c>
      <c r="AJ201" s="289">
        <f t="shared" si="35"/>
        <v>0</v>
      </c>
      <c r="AK201" s="289">
        <f t="shared" si="35"/>
        <v>0</v>
      </c>
      <c r="AL201" s="289">
        <f t="shared" si="35"/>
        <v>0</v>
      </c>
      <c r="AM201" s="289">
        <f t="shared" si="35"/>
        <v>0</v>
      </c>
      <c r="AN201" s="289">
        <f t="shared" si="35"/>
        <v>0</v>
      </c>
      <c r="AO201" s="289">
        <f t="shared" si="35"/>
        <v>0</v>
      </c>
      <c r="AP201" s="289">
        <f t="shared" si="35"/>
        <v>0</v>
      </c>
      <c r="AQ201" s="289">
        <f t="shared" si="35"/>
        <v>0</v>
      </c>
      <c r="AR201" s="289">
        <f t="shared" si="35"/>
        <v>0</v>
      </c>
      <c r="AS201" s="289">
        <f t="shared" si="35"/>
        <v>0</v>
      </c>
      <c r="AT201" s="289">
        <f t="shared" si="35"/>
        <v>0</v>
      </c>
      <c r="AU201" s="289">
        <f t="shared" ca="1" si="35"/>
        <v>9.5619522873995012E-4</v>
      </c>
      <c r="AV201" s="289">
        <f t="shared" ca="1" si="35"/>
        <v>9.5619522873995012E-4</v>
      </c>
      <c r="AW201" s="289">
        <f t="shared" ca="1" si="35"/>
        <v>9.5619522873995012E-4</v>
      </c>
      <c r="AX201" s="289">
        <f t="shared" si="35"/>
        <v>0</v>
      </c>
      <c r="AY201" s="289">
        <f t="shared" si="35"/>
        <v>0</v>
      </c>
      <c r="AZ201" s="289">
        <f t="shared" si="35"/>
        <v>0</v>
      </c>
      <c r="BA201" s="289">
        <f t="shared" si="35"/>
        <v>0</v>
      </c>
      <c r="BB201" s="289">
        <f t="shared" si="35"/>
        <v>0</v>
      </c>
      <c r="BC201" s="289">
        <f t="shared" si="35"/>
        <v>0</v>
      </c>
      <c r="BD201" s="289">
        <f t="shared" si="35"/>
        <v>0</v>
      </c>
      <c r="BE201" s="289">
        <f t="shared" si="35"/>
        <v>0</v>
      </c>
      <c r="BF201" s="289">
        <f t="shared" si="35"/>
        <v>0</v>
      </c>
      <c r="BG201" s="289">
        <f t="shared" si="35"/>
        <v>0</v>
      </c>
      <c r="BH201" s="289">
        <f t="shared" si="35"/>
        <v>0</v>
      </c>
      <c r="BI201" s="289">
        <f t="shared" si="35"/>
        <v>0</v>
      </c>
      <c r="BJ201" s="289">
        <f t="shared" si="35"/>
        <v>0</v>
      </c>
      <c r="BK201" s="289">
        <f t="shared" si="35"/>
        <v>0</v>
      </c>
      <c r="BL201" s="289">
        <f t="shared" si="35"/>
        <v>0</v>
      </c>
      <c r="BM201" s="289">
        <f t="shared" si="35"/>
        <v>0</v>
      </c>
      <c r="BN201" s="289">
        <f t="shared" si="35"/>
        <v>0</v>
      </c>
      <c r="BO201" s="289"/>
      <c r="BP201" s="289"/>
      <c r="BQ201" s="289"/>
      <c r="BR201" s="289"/>
      <c r="BS201" s="289"/>
      <c r="BT201" s="289"/>
      <c r="BU201" s="289"/>
      <c r="BV201" s="289"/>
      <c r="BW201" s="289"/>
      <c r="BX201" s="289"/>
      <c r="BY201" s="289"/>
      <c r="BZ201" s="289"/>
      <c r="CA201" s="198"/>
      <c r="CB201" s="198"/>
      <c r="CC201" s="198"/>
      <c r="CD201" s="198"/>
      <c r="CE201" s="198"/>
      <c r="CF201" s="198"/>
      <c r="CG201" s="198"/>
      <c r="CH201" s="198"/>
      <c r="CI201" s="198"/>
      <c r="CJ201" s="198"/>
      <c r="CK201" s="198"/>
      <c r="CL201" s="198"/>
    </row>
    <row r="202" spans="1:90" hidden="1" outlineLevel="1" x14ac:dyDescent="0.15">
      <c r="A202" s="89"/>
      <c r="B202" s="23"/>
      <c r="C202" s="26">
        <f t="shared" si="32"/>
        <v>42</v>
      </c>
      <c r="D202" s="303">
        <f t="shared" ca="1" si="32"/>
        <v>9.4444985875907425E-4</v>
      </c>
      <c r="E202" s="26">
        <f t="shared" si="32"/>
        <v>3</v>
      </c>
      <c r="G202" s="289">
        <f t="shared" si="33"/>
        <v>0</v>
      </c>
      <c r="H202" s="289">
        <f t="shared" si="33"/>
        <v>0</v>
      </c>
      <c r="I202" s="289">
        <f t="shared" si="33"/>
        <v>0</v>
      </c>
      <c r="J202" s="289">
        <f t="shared" si="33"/>
        <v>0</v>
      </c>
      <c r="K202" s="289">
        <f t="shared" si="33"/>
        <v>0</v>
      </c>
      <c r="L202" s="289">
        <f t="shared" si="33"/>
        <v>0</v>
      </c>
      <c r="M202" s="289">
        <f t="shared" si="33"/>
        <v>0</v>
      </c>
      <c r="N202" s="289">
        <f t="shared" si="33"/>
        <v>0</v>
      </c>
      <c r="O202" s="289">
        <f t="shared" si="33"/>
        <v>0</v>
      </c>
      <c r="P202" s="289">
        <f t="shared" si="33"/>
        <v>0</v>
      </c>
      <c r="Q202" s="289">
        <f t="shared" si="33"/>
        <v>0</v>
      </c>
      <c r="R202" s="289">
        <f t="shared" si="33"/>
        <v>0</v>
      </c>
      <c r="S202" s="289">
        <f t="shared" si="33"/>
        <v>0</v>
      </c>
      <c r="T202" s="289">
        <f t="shared" si="33"/>
        <v>0</v>
      </c>
      <c r="U202" s="289">
        <f t="shared" si="33"/>
        <v>0</v>
      </c>
      <c r="V202" s="289">
        <f t="shared" si="33"/>
        <v>0</v>
      </c>
      <c r="W202" s="289">
        <f t="shared" si="35"/>
        <v>0</v>
      </c>
      <c r="X202" s="289">
        <f t="shared" si="35"/>
        <v>0</v>
      </c>
      <c r="Y202" s="289">
        <f t="shared" si="35"/>
        <v>0</v>
      </c>
      <c r="Z202" s="289">
        <f t="shared" si="35"/>
        <v>0</v>
      </c>
      <c r="AA202" s="289">
        <f t="shared" si="35"/>
        <v>0</v>
      </c>
      <c r="AB202" s="289">
        <f t="shared" si="35"/>
        <v>0</v>
      </c>
      <c r="AC202" s="289">
        <f t="shared" si="35"/>
        <v>0</v>
      </c>
      <c r="AD202" s="289">
        <f t="shared" si="35"/>
        <v>0</v>
      </c>
      <c r="AE202" s="289">
        <f t="shared" si="35"/>
        <v>0</v>
      </c>
      <c r="AF202" s="289">
        <f t="shared" si="35"/>
        <v>0</v>
      </c>
      <c r="AG202" s="289">
        <f t="shared" si="35"/>
        <v>0</v>
      </c>
      <c r="AH202" s="289">
        <f t="shared" si="35"/>
        <v>0</v>
      </c>
      <c r="AI202" s="289">
        <f t="shared" si="35"/>
        <v>0</v>
      </c>
      <c r="AJ202" s="289">
        <f t="shared" si="35"/>
        <v>0</v>
      </c>
      <c r="AK202" s="289">
        <f t="shared" si="35"/>
        <v>0</v>
      </c>
      <c r="AL202" s="289">
        <f t="shared" si="35"/>
        <v>0</v>
      </c>
      <c r="AM202" s="289">
        <f t="shared" si="35"/>
        <v>0</v>
      </c>
      <c r="AN202" s="289">
        <f t="shared" si="35"/>
        <v>0</v>
      </c>
      <c r="AO202" s="289">
        <f t="shared" si="35"/>
        <v>0</v>
      </c>
      <c r="AP202" s="289">
        <f t="shared" si="35"/>
        <v>0</v>
      </c>
      <c r="AQ202" s="289">
        <f t="shared" si="35"/>
        <v>0</v>
      </c>
      <c r="AR202" s="289">
        <f t="shared" si="35"/>
        <v>0</v>
      </c>
      <c r="AS202" s="289">
        <f t="shared" si="35"/>
        <v>0</v>
      </c>
      <c r="AT202" s="289">
        <f t="shared" si="35"/>
        <v>0</v>
      </c>
      <c r="AU202" s="289">
        <f t="shared" si="35"/>
        <v>0</v>
      </c>
      <c r="AV202" s="289">
        <f t="shared" ca="1" si="35"/>
        <v>9.4444985875907425E-4</v>
      </c>
      <c r="AW202" s="289">
        <f t="shared" ca="1" si="35"/>
        <v>9.4444985875907425E-4</v>
      </c>
      <c r="AX202" s="289">
        <f t="shared" ca="1" si="35"/>
        <v>9.4444985875907425E-4</v>
      </c>
      <c r="AY202" s="289">
        <f t="shared" si="35"/>
        <v>0</v>
      </c>
      <c r="AZ202" s="289">
        <f t="shared" si="35"/>
        <v>0</v>
      </c>
      <c r="BA202" s="289">
        <f t="shared" si="35"/>
        <v>0</v>
      </c>
      <c r="BB202" s="289">
        <f t="shared" si="35"/>
        <v>0</v>
      </c>
      <c r="BC202" s="289">
        <f t="shared" si="35"/>
        <v>0</v>
      </c>
      <c r="BD202" s="289">
        <f t="shared" si="35"/>
        <v>0</v>
      </c>
      <c r="BE202" s="289">
        <f t="shared" si="35"/>
        <v>0</v>
      </c>
      <c r="BF202" s="289">
        <f t="shared" si="35"/>
        <v>0</v>
      </c>
      <c r="BG202" s="289">
        <f t="shared" si="35"/>
        <v>0</v>
      </c>
      <c r="BH202" s="289">
        <f t="shared" si="35"/>
        <v>0</v>
      </c>
      <c r="BI202" s="289">
        <f t="shared" si="35"/>
        <v>0</v>
      </c>
      <c r="BJ202" s="289">
        <f t="shared" si="35"/>
        <v>0</v>
      </c>
      <c r="BK202" s="289">
        <f t="shared" si="35"/>
        <v>0</v>
      </c>
      <c r="BL202" s="289">
        <f t="shared" si="35"/>
        <v>0</v>
      </c>
      <c r="BM202" s="289">
        <f t="shared" si="35"/>
        <v>0</v>
      </c>
      <c r="BN202" s="289">
        <f t="shared" si="35"/>
        <v>0</v>
      </c>
      <c r="BO202" s="289"/>
      <c r="BP202" s="289"/>
      <c r="BQ202" s="289"/>
      <c r="BR202" s="289"/>
      <c r="BS202" s="289"/>
      <c r="BT202" s="289"/>
      <c r="BU202" s="289"/>
      <c r="BV202" s="289"/>
      <c r="BW202" s="289"/>
      <c r="BX202" s="289"/>
      <c r="BY202" s="289"/>
      <c r="BZ202" s="289"/>
      <c r="CA202" s="198"/>
      <c r="CB202" s="198"/>
      <c r="CC202" s="198"/>
      <c r="CD202" s="198"/>
      <c r="CE202" s="198"/>
      <c r="CF202" s="198"/>
      <c r="CG202" s="198"/>
      <c r="CH202" s="198"/>
      <c r="CI202" s="198"/>
      <c r="CJ202" s="198"/>
      <c r="CK202" s="198"/>
      <c r="CL202" s="198"/>
    </row>
    <row r="203" spans="1:90" hidden="1" outlineLevel="1" x14ac:dyDescent="0.15">
      <c r="A203" s="89"/>
      <c r="B203" s="23"/>
      <c r="C203" s="26">
        <f t="shared" si="32"/>
        <v>43</v>
      </c>
      <c r="D203" s="303">
        <f t="shared" ca="1" si="32"/>
        <v>9.3270448877819849E-4</v>
      </c>
      <c r="E203" s="26">
        <f t="shared" si="32"/>
        <v>3</v>
      </c>
      <c r="G203" s="289">
        <f t="shared" si="33"/>
        <v>0</v>
      </c>
      <c r="H203" s="289">
        <f t="shared" si="33"/>
        <v>0</v>
      </c>
      <c r="I203" s="289">
        <f t="shared" si="33"/>
        <v>0</v>
      </c>
      <c r="J203" s="289">
        <f t="shared" si="33"/>
        <v>0</v>
      </c>
      <c r="K203" s="289">
        <f t="shared" si="33"/>
        <v>0</v>
      </c>
      <c r="L203" s="289">
        <f t="shared" si="33"/>
        <v>0</v>
      </c>
      <c r="M203" s="289">
        <f t="shared" si="33"/>
        <v>0</v>
      </c>
      <c r="N203" s="289">
        <f t="shared" si="33"/>
        <v>0</v>
      </c>
      <c r="O203" s="289">
        <f t="shared" si="33"/>
        <v>0</v>
      </c>
      <c r="P203" s="289">
        <f t="shared" si="33"/>
        <v>0</v>
      </c>
      <c r="Q203" s="289">
        <f t="shared" si="33"/>
        <v>0</v>
      </c>
      <c r="R203" s="289">
        <f t="shared" si="33"/>
        <v>0</v>
      </c>
      <c r="S203" s="289">
        <f t="shared" si="33"/>
        <v>0</v>
      </c>
      <c r="T203" s="289">
        <f t="shared" si="33"/>
        <v>0</v>
      </c>
      <c r="U203" s="289">
        <f t="shared" si="33"/>
        <v>0</v>
      </c>
      <c r="V203" s="289">
        <f t="shared" si="33"/>
        <v>0</v>
      </c>
      <c r="W203" s="289">
        <f t="shared" si="35"/>
        <v>0</v>
      </c>
      <c r="X203" s="289">
        <f t="shared" si="35"/>
        <v>0</v>
      </c>
      <c r="Y203" s="289">
        <f t="shared" si="35"/>
        <v>0</v>
      </c>
      <c r="Z203" s="289">
        <f t="shared" si="35"/>
        <v>0</v>
      </c>
      <c r="AA203" s="289">
        <f t="shared" si="35"/>
        <v>0</v>
      </c>
      <c r="AB203" s="289">
        <f t="shared" si="35"/>
        <v>0</v>
      </c>
      <c r="AC203" s="289">
        <f t="shared" si="35"/>
        <v>0</v>
      </c>
      <c r="AD203" s="289">
        <f t="shared" si="35"/>
        <v>0</v>
      </c>
      <c r="AE203" s="289">
        <f t="shared" si="35"/>
        <v>0</v>
      </c>
      <c r="AF203" s="289">
        <f t="shared" si="35"/>
        <v>0</v>
      </c>
      <c r="AG203" s="289">
        <f t="shared" si="35"/>
        <v>0</v>
      </c>
      <c r="AH203" s="289">
        <f t="shared" si="35"/>
        <v>0</v>
      </c>
      <c r="AI203" s="289">
        <f t="shared" si="35"/>
        <v>0</v>
      </c>
      <c r="AJ203" s="289">
        <f t="shared" si="35"/>
        <v>0</v>
      </c>
      <c r="AK203" s="289">
        <f t="shared" si="35"/>
        <v>0</v>
      </c>
      <c r="AL203" s="289">
        <f t="shared" si="35"/>
        <v>0</v>
      </c>
      <c r="AM203" s="289">
        <f t="shared" si="35"/>
        <v>0</v>
      </c>
      <c r="AN203" s="289">
        <f t="shared" si="35"/>
        <v>0</v>
      </c>
      <c r="AO203" s="289">
        <f t="shared" si="35"/>
        <v>0</v>
      </c>
      <c r="AP203" s="289">
        <f t="shared" si="35"/>
        <v>0</v>
      </c>
      <c r="AQ203" s="289">
        <f t="shared" si="35"/>
        <v>0</v>
      </c>
      <c r="AR203" s="289">
        <f t="shared" si="35"/>
        <v>0</v>
      </c>
      <c r="AS203" s="289">
        <f t="shared" si="35"/>
        <v>0</v>
      </c>
      <c r="AT203" s="289">
        <f t="shared" si="35"/>
        <v>0</v>
      </c>
      <c r="AU203" s="289">
        <f t="shared" si="35"/>
        <v>0</v>
      </c>
      <c r="AV203" s="289">
        <f t="shared" si="35"/>
        <v>0</v>
      </c>
      <c r="AW203" s="289">
        <f t="shared" ca="1" si="35"/>
        <v>9.3270448877819849E-4</v>
      </c>
      <c r="AX203" s="289">
        <f t="shared" ca="1" si="35"/>
        <v>9.3270448877819849E-4</v>
      </c>
      <c r="AY203" s="289">
        <f t="shared" ca="1" si="35"/>
        <v>9.3270448877819849E-4</v>
      </c>
      <c r="AZ203" s="289">
        <f t="shared" si="35"/>
        <v>0</v>
      </c>
      <c r="BA203" s="289">
        <f t="shared" si="35"/>
        <v>0</v>
      </c>
      <c r="BB203" s="289">
        <f t="shared" si="35"/>
        <v>0</v>
      </c>
      <c r="BC203" s="289">
        <f t="shared" si="35"/>
        <v>0</v>
      </c>
      <c r="BD203" s="289">
        <f t="shared" si="35"/>
        <v>0</v>
      </c>
      <c r="BE203" s="289">
        <f t="shared" si="35"/>
        <v>0</v>
      </c>
      <c r="BF203" s="289">
        <f t="shared" ref="BF203:DL207" si="36">IF(OR($C203&gt;BF$7,$C203+$E203-1&lt;BF$7),0,$D203)</f>
        <v>0</v>
      </c>
      <c r="BG203" s="289">
        <f t="shared" si="36"/>
        <v>0</v>
      </c>
      <c r="BH203" s="289">
        <f t="shared" si="36"/>
        <v>0</v>
      </c>
      <c r="BI203" s="289">
        <f t="shared" si="36"/>
        <v>0</v>
      </c>
      <c r="BJ203" s="289">
        <f t="shared" si="36"/>
        <v>0</v>
      </c>
      <c r="BK203" s="289">
        <f t="shared" si="36"/>
        <v>0</v>
      </c>
      <c r="BL203" s="289">
        <f t="shared" si="36"/>
        <v>0</v>
      </c>
      <c r="BM203" s="289">
        <f t="shared" si="36"/>
        <v>0</v>
      </c>
      <c r="BN203" s="289">
        <f t="shared" si="36"/>
        <v>0</v>
      </c>
      <c r="BO203" s="289"/>
      <c r="BP203" s="289"/>
      <c r="BQ203" s="289"/>
      <c r="BR203" s="289"/>
      <c r="BS203" s="289"/>
      <c r="BT203" s="289"/>
      <c r="BU203" s="289"/>
      <c r="BV203" s="289"/>
      <c r="BW203" s="289"/>
      <c r="BX203" s="289"/>
      <c r="BY203" s="289"/>
      <c r="BZ203" s="289"/>
      <c r="CA203" s="198"/>
      <c r="CB203" s="198"/>
      <c r="CC203" s="198"/>
      <c r="CD203" s="198"/>
      <c r="CE203" s="198"/>
      <c r="CF203" s="198"/>
      <c r="CG203" s="198"/>
      <c r="CH203" s="198"/>
      <c r="CI203" s="198"/>
      <c r="CJ203" s="198"/>
      <c r="CK203" s="198"/>
      <c r="CL203" s="198"/>
    </row>
    <row r="204" spans="1:90" hidden="1" outlineLevel="1" x14ac:dyDescent="0.15">
      <c r="A204" s="89"/>
      <c r="B204" s="23"/>
      <c r="C204" s="26">
        <f t="shared" si="32"/>
        <v>44</v>
      </c>
      <c r="D204" s="303">
        <f t="shared" ca="1" si="32"/>
        <v>9.2095911879732284E-4</v>
      </c>
      <c r="E204" s="26">
        <f t="shared" si="32"/>
        <v>3</v>
      </c>
      <c r="G204" s="289">
        <f t="shared" si="33"/>
        <v>0</v>
      </c>
      <c r="H204" s="289">
        <f t="shared" si="33"/>
        <v>0</v>
      </c>
      <c r="I204" s="289">
        <f t="shared" si="33"/>
        <v>0</v>
      </c>
      <c r="J204" s="289">
        <f t="shared" si="33"/>
        <v>0</v>
      </c>
      <c r="K204" s="289">
        <f t="shared" si="33"/>
        <v>0</v>
      </c>
      <c r="L204" s="289">
        <f t="shared" si="33"/>
        <v>0</v>
      </c>
      <c r="M204" s="289">
        <f t="shared" si="33"/>
        <v>0</v>
      </c>
      <c r="N204" s="289">
        <f t="shared" si="33"/>
        <v>0</v>
      </c>
      <c r="O204" s="289">
        <f t="shared" si="33"/>
        <v>0</v>
      </c>
      <c r="P204" s="289">
        <f t="shared" si="33"/>
        <v>0</v>
      </c>
      <c r="Q204" s="289">
        <f t="shared" si="33"/>
        <v>0</v>
      </c>
      <c r="R204" s="289">
        <f t="shared" si="33"/>
        <v>0</v>
      </c>
      <c r="S204" s="289">
        <f t="shared" si="33"/>
        <v>0</v>
      </c>
      <c r="T204" s="289">
        <f t="shared" si="33"/>
        <v>0</v>
      </c>
      <c r="U204" s="289">
        <f t="shared" si="33"/>
        <v>0</v>
      </c>
      <c r="V204" s="289">
        <f t="shared" si="33"/>
        <v>0</v>
      </c>
      <c r="W204" s="289">
        <f t="shared" ref="W204:CC208" si="37">IF(OR($C204&gt;W$7,$C204+$E204-1&lt;W$7),0,$D204)</f>
        <v>0</v>
      </c>
      <c r="X204" s="289">
        <f t="shared" si="37"/>
        <v>0</v>
      </c>
      <c r="Y204" s="289">
        <f t="shared" si="37"/>
        <v>0</v>
      </c>
      <c r="Z204" s="289">
        <f t="shared" si="37"/>
        <v>0</v>
      </c>
      <c r="AA204" s="289">
        <f t="shared" si="37"/>
        <v>0</v>
      </c>
      <c r="AB204" s="289">
        <f t="shared" si="37"/>
        <v>0</v>
      </c>
      <c r="AC204" s="289">
        <f t="shared" si="37"/>
        <v>0</v>
      </c>
      <c r="AD204" s="289">
        <f t="shared" si="37"/>
        <v>0</v>
      </c>
      <c r="AE204" s="289">
        <f t="shared" si="37"/>
        <v>0</v>
      </c>
      <c r="AF204" s="289">
        <f t="shared" si="37"/>
        <v>0</v>
      </c>
      <c r="AG204" s="289">
        <f t="shared" si="37"/>
        <v>0</v>
      </c>
      <c r="AH204" s="289">
        <f t="shared" si="37"/>
        <v>0</v>
      </c>
      <c r="AI204" s="289">
        <f t="shared" si="37"/>
        <v>0</v>
      </c>
      <c r="AJ204" s="289">
        <f t="shared" si="37"/>
        <v>0</v>
      </c>
      <c r="AK204" s="289">
        <f t="shared" si="37"/>
        <v>0</v>
      </c>
      <c r="AL204" s="289">
        <f t="shared" si="37"/>
        <v>0</v>
      </c>
      <c r="AM204" s="289">
        <f t="shared" si="37"/>
        <v>0</v>
      </c>
      <c r="AN204" s="289">
        <f t="shared" si="37"/>
        <v>0</v>
      </c>
      <c r="AO204" s="289">
        <f t="shared" si="37"/>
        <v>0</v>
      </c>
      <c r="AP204" s="289">
        <f t="shared" si="37"/>
        <v>0</v>
      </c>
      <c r="AQ204" s="289">
        <f t="shared" si="37"/>
        <v>0</v>
      </c>
      <c r="AR204" s="289">
        <f t="shared" si="37"/>
        <v>0</v>
      </c>
      <c r="AS204" s="289">
        <f t="shared" si="37"/>
        <v>0</v>
      </c>
      <c r="AT204" s="289">
        <f t="shared" si="37"/>
        <v>0</v>
      </c>
      <c r="AU204" s="289">
        <f t="shared" si="37"/>
        <v>0</v>
      </c>
      <c r="AV204" s="289">
        <f t="shared" si="37"/>
        <v>0</v>
      </c>
      <c r="AW204" s="289">
        <f t="shared" si="37"/>
        <v>0</v>
      </c>
      <c r="AX204" s="289">
        <f t="shared" ca="1" si="37"/>
        <v>9.2095911879732284E-4</v>
      </c>
      <c r="AY204" s="289">
        <f t="shared" ca="1" si="37"/>
        <v>9.2095911879732284E-4</v>
      </c>
      <c r="AZ204" s="289">
        <f t="shared" ca="1" si="37"/>
        <v>9.2095911879732284E-4</v>
      </c>
      <c r="BA204" s="289">
        <f t="shared" si="37"/>
        <v>0</v>
      </c>
      <c r="BB204" s="289">
        <f t="shared" si="37"/>
        <v>0</v>
      </c>
      <c r="BC204" s="289">
        <f t="shared" si="37"/>
        <v>0</v>
      </c>
      <c r="BD204" s="289">
        <f t="shared" si="37"/>
        <v>0</v>
      </c>
      <c r="BE204" s="289">
        <f t="shared" si="37"/>
        <v>0</v>
      </c>
      <c r="BF204" s="289">
        <f t="shared" si="37"/>
        <v>0</v>
      </c>
      <c r="BG204" s="289">
        <f t="shared" si="37"/>
        <v>0</v>
      </c>
      <c r="BH204" s="289">
        <f t="shared" si="37"/>
        <v>0</v>
      </c>
      <c r="BI204" s="289">
        <f t="shared" si="37"/>
        <v>0</v>
      </c>
      <c r="BJ204" s="289">
        <f t="shared" si="37"/>
        <v>0</v>
      </c>
      <c r="BK204" s="289">
        <f t="shared" si="37"/>
        <v>0</v>
      </c>
      <c r="BL204" s="289">
        <f t="shared" si="37"/>
        <v>0</v>
      </c>
      <c r="BM204" s="289">
        <f t="shared" si="37"/>
        <v>0</v>
      </c>
      <c r="BN204" s="289">
        <f t="shared" si="37"/>
        <v>0</v>
      </c>
      <c r="BO204" s="289"/>
      <c r="BP204" s="289"/>
      <c r="BQ204" s="289"/>
      <c r="BR204" s="289"/>
      <c r="BS204" s="289"/>
      <c r="BT204" s="289"/>
      <c r="BU204" s="289"/>
      <c r="BV204" s="289"/>
      <c r="BW204" s="289"/>
      <c r="BX204" s="289"/>
      <c r="BY204" s="289"/>
      <c r="BZ204" s="289"/>
      <c r="CA204" s="198"/>
      <c r="CB204" s="198"/>
      <c r="CC204" s="198"/>
      <c r="CD204" s="198"/>
      <c r="CE204" s="198"/>
      <c r="CF204" s="198"/>
      <c r="CG204" s="198"/>
      <c r="CH204" s="198"/>
      <c r="CI204" s="198"/>
      <c r="CJ204" s="198"/>
      <c r="CK204" s="198"/>
      <c r="CL204" s="198"/>
    </row>
    <row r="205" spans="1:90" hidden="1" outlineLevel="1" x14ac:dyDescent="0.15">
      <c r="A205" s="89"/>
      <c r="B205" s="23"/>
      <c r="C205" s="26">
        <f t="shared" si="32"/>
        <v>45</v>
      </c>
      <c r="D205" s="303">
        <f t="shared" ca="1" si="32"/>
        <v>9.0921374881644697E-4</v>
      </c>
      <c r="E205" s="26">
        <f t="shared" si="32"/>
        <v>3</v>
      </c>
      <c r="G205" s="289">
        <f t="shared" si="33"/>
        <v>0</v>
      </c>
      <c r="H205" s="289">
        <f t="shared" si="33"/>
        <v>0</v>
      </c>
      <c r="I205" s="289">
        <f t="shared" si="33"/>
        <v>0</v>
      </c>
      <c r="J205" s="289">
        <f t="shared" si="33"/>
        <v>0</v>
      </c>
      <c r="K205" s="289">
        <f t="shared" si="33"/>
        <v>0</v>
      </c>
      <c r="L205" s="289">
        <f t="shared" si="33"/>
        <v>0</v>
      </c>
      <c r="M205" s="289">
        <f t="shared" si="33"/>
        <v>0</v>
      </c>
      <c r="N205" s="289">
        <f t="shared" si="33"/>
        <v>0</v>
      </c>
      <c r="O205" s="289">
        <f t="shared" si="33"/>
        <v>0</v>
      </c>
      <c r="P205" s="289">
        <f t="shared" si="33"/>
        <v>0</v>
      </c>
      <c r="Q205" s="289">
        <f t="shared" si="33"/>
        <v>0</v>
      </c>
      <c r="R205" s="289">
        <f t="shared" si="33"/>
        <v>0</v>
      </c>
      <c r="S205" s="289">
        <f t="shared" si="33"/>
        <v>0</v>
      </c>
      <c r="T205" s="289">
        <f t="shared" si="33"/>
        <v>0</v>
      </c>
      <c r="U205" s="289">
        <f t="shared" si="33"/>
        <v>0</v>
      </c>
      <c r="V205" s="289">
        <f t="shared" si="33"/>
        <v>0</v>
      </c>
      <c r="W205" s="289">
        <f t="shared" si="37"/>
        <v>0</v>
      </c>
      <c r="X205" s="289">
        <f t="shared" si="37"/>
        <v>0</v>
      </c>
      <c r="Y205" s="289">
        <f t="shared" si="37"/>
        <v>0</v>
      </c>
      <c r="Z205" s="289">
        <f t="shared" si="37"/>
        <v>0</v>
      </c>
      <c r="AA205" s="289">
        <f t="shared" si="37"/>
        <v>0</v>
      </c>
      <c r="AB205" s="289">
        <f t="shared" si="37"/>
        <v>0</v>
      </c>
      <c r="AC205" s="289">
        <f t="shared" si="37"/>
        <v>0</v>
      </c>
      <c r="AD205" s="289">
        <f t="shared" si="37"/>
        <v>0</v>
      </c>
      <c r="AE205" s="289">
        <f t="shared" si="37"/>
        <v>0</v>
      </c>
      <c r="AF205" s="289">
        <f t="shared" si="37"/>
        <v>0</v>
      </c>
      <c r="AG205" s="289">
        <f t="shared" si="37"/>
        <v>0</v>
      </c>
      <c r="AH205" s="289">
        <f t="shared" si="37"/>
        <v>0</v>
      </c>
      <c r="AI205" s="289">
        <f t="shared" si="37"/>
        <v>0</v>
      </c>
      <c r="AJ205" s="289">
        <f t="shared" si="37"/>
        <v>0</v>
      </c>
      <c r="AK205" s="289">
        <f t="shared" si="37"/>
        <v>0</v>
      </c>
      <c r="AL205" s="289">
        <f t="shared" si="37"/>
        <v>0</v>
      </c>
      <c r="AM205" s="289">
        <f t="shared" si="37"/>
        <v>0</v>
      </c>
      <c r="AN205" s="289">
        <f t="shared" si="37"/>
        <v>0</v>
      </c>
      <c r="AO205" s="289">
        <f t="shared" si="37"/>
        <v>0</v>
      </c>
      <c r="AP205" s="289">
        <f t="shared" si="37"/>
        <v>0</v>
      </c>
      <c r="AQ205" s="289">
        <f t="shared" si="37"/>
        <v>0</v>
      </c>
      <c r="AR205" s="289">
        <f t="shared" si="37"/>
        <v>0</v>
      </c>
      <c r="AS205" s="289">
        <f t="shared" si="37"/>
        <v>0</v>
      </c>
      <c r="AT205" s="289">
        <f t="shared" si="37"/>
        <v>0</v>
      </c>
      <c r="AU205" s="289">
        <f t="shared" si="37"/>
        <v>0</v>
      </c>
      <c r="AV205" s="289">
        <f t="shared" si="37"/>
        <v>0</v>
      </c>
      <c r="AW205" s="289">
        <f t="shared" si="37"/>
        <v>0</v>
      </c>
      <c r="AX205" s="289">
        <f t="shared" si="37"/>
        <v>0</v>
      </c>
      <c r="AY205" s="289">
        <f t="shared" ca="1" si="37"/>
        <v>9.0921374881644697E-4</v>
      </c>
      <c r="AZ205" s="289">
        <f t="shared" ca="1" si="37"/>
        <v>9.0921374881644697E-4</v>
      </c>
      <c r="BA205" s="289">
        <f t="shared" ca="1" si="37"/>
        <v>9.0921374881644697E-4</v>
      </c>
      <c r="BB205" s="289">
        <f t="shared" si="37"/>
        <v>0</v>
      </c>
      <c r="BC205" s="289">
        <f t="shared" si="37"/>
        <v>0</v>
      </c>
      <c r="BD205" s="289">
        <f t="shared" si="37"/>
        <v>0</v>
      </c>
      <c r="BE205" s="289">
        <f t="shared" si="37"/>
        <v>0</v>
      </c>
      <c r="BF205" s="289">
        <f t="shared" si="37"/>
        <v>0</v>
      </c>
      <c r="BG205" s="289">
        <f t="shared" si="37"/>
        <v>0</v>
      </c>
      <c r="BH205" s="289">
        <f t="shared" si="37"/>
        <v>0</v>
      </c>
      <c r="BI205" s="289">
        <f t="shared" si="37"/>
        <v>0</v>
      </c>
      <c r="BJ205" s="289">
        <f t="shared" si="37"/>
        <v>0</v>
      </c>
      <c r="BK205" s="289">
        <f t="shared" si="37"/>
        <v>0</v>
      </c>
      <c r="BL205" s="289">
        <f t="shared" si="37"/>
        <v>0</v>
      </c>
      <c r="BM205" s="289">
        <f t="shared" si="37"/>
        <v>0</v>
      </c>
      <c r="BN205" s="289">
        <f t="shared" si="37"/>
        <v>0</v>
      </c>
      <c r="BO205" s="289"/>
      <c r="BP205" s="289"/>
      <c r="BQ205" s="289"/>
      <c r="BR205" s="289"/>
      <c r="BS205" s="289"/>
      <c r="BT205" s="289"/>
      <c r="BU205" s="289"/>
      <c r="BV205" s="289"/>
      <c r="BW205" s="289"/>
      <c r="BX205" s="289"/>
      <c r="BY205" s="289"/>
      <c r="BZ205" s="289"/>
      <c r="CA205" s="198"/>
      <c r="CB205" s="198"/>
      <c r="CC205" s="198"/>
      <c r="CD205" s="198"/>
      <c r="CE205" s="198"/>
      <c r="CF205" s="198"/>
      <c r="CG205" s="198"/>
      <c r="CH205" s="198"/>
      <c r="CI205" s="198"/>
      <c r="CJ205" s="198"/>
      <c r="CK205" s="198"/>
      <c r="CL205" s="198"/>
    </row>
    <row r="206" spans="1:90" hidden="1" outlineLevel="1" x14ac:dyDescent="0.15">
      <c r="A206" s="89"/>
      <c r="B206" s="23"/>
      <c r="C206" s="26">
        <f t="shared" si="32"/>
        <v>46</v>
      </c>
      <c r="D206" s="303">
        <f t="shared" ca="1" si="32"/>
        <v>8.9746837883557121E-4</v>
      </c>
      <c r="E206" s="26">
        <f t="shared" si="32"/>
        <v>3</v>
      </c>
      <c r="G206" s="289">
        <f t="shared" si="33"/>
        <v>0</v>
      </c>
      <c r="H206" s="289">
        <f t="shared" si="33"/>
        <v>0</v>
      </c>
      <c r="I206" s="289">
        <f t="shared" si="33"/>
        <v>0</v>
      </c>
      <c r="J206" s="289">
        <f t="shared" si="33"/>
        <v>0</v>
      </c>
      <c r="K206" s="289">
        <f t="shared" si="33"/>
        <v>0</v>
      </c>
      <c r="L206" s="289">
        <f t="shared" si="33"/>
        <v>0</v>
      </c>
      <c r="M206" s="289">
        <f t="shared" si="33"/>
        <v>0</v>
      </c>
      <c r="N206" s="289">
        <f t="shared" si="33"/>
        <v>0</v>
      </c>
      <c r="O206" s="289">
        <f t="shared" si="33"/>
        <v>0</v>
      </c>
      <c r="P206" s="289">
        <f t="shared" si="33"/>
        <v>0</v>
      </c>
      <c r="Q206" s="289">
        <f t="shared" si="33"/>
        <v>0</v>
      </c>
      <c r="R206" s="289">
        <f t="shared" si="33"/>
        <v>0</v>
      </c>
      <c r="S206" s="289">
        <f t="shared" si="33"/>
        <v>0</v>
      </c>
      <c r="T206" s="289">
        <f t="shared" si="33"/>
        <v>0</v>
      </c>
      <c r="U206" s="289">
        <f t="shared" si="33"/>
        <v>0</v>
      </c>
      <c r="V206" s="289">
        <f t="shared" si="33"/>
        <v>0</v>
      </c>
      <c r="W206" s="289">
        <f t="shared" si="37"/>
        <v>0</v>
      </c>
      <c r="X206" s="289">
        <f t="shared" si="37"/>
        <v>0</v>
      </c>
      <c r="Y206" s="289">
        <f t="shared" si="37"/>
        <v>0</v>
      </c>
      <c r="Z206" s="289">
        <f t="shared" si="37"/>
        <v>0</v>
      </c>
      <c r="AA206" s="289">
        <f t="shared" si="37"/>
        <v>0</v>
      </c>
      <c r="AB206" s="289">
        <f t="shared" si="37"/>
        <v>0</v>
      </c>
      <c r="AC206" s="289">
        <f t="shared" si="37"/>
        <v>0</v>
      </c>
      <c r="AD206" s="289">
        <f t="shared" si="37"/>
        <v>0</v>
      </c>
      <c r="AE206" s="289">
        <f t="shared" si="37"/>
        <v>0</v>
      </c>
      <c r="AF206" s="289">
        <f t="shared" si="37"/>
        <v>0</v>
      </c>
      <c r="AG206" s="289">
        <f t="shared" si="37"/>
        <v>0</v>
      </c>
      <c r="AH206" s="289">
        <f t="shared" si="37"/>
        <v>0</v>
      </c>
      <c r="AI206" s="289">
        <f t="shared" si="37"/>
        <v>0</v>
      </c>
      <c r="AJ206" s="289">
        <f t="shared" si="37"/>
        <v>0</v>
      </c>
      <c r="AK206" s="289">
        <f t="shared" si="37"/>
        <v>0</v>
      </c>
      <c r="AL206" s="289">
        <f t="shared" si="37"/>
        <v>0</v>
      </c>
      <c r="AM206" s="289">
        <f t="shared" si="37"/>
        <v>0</v>
      </c>
      <c r="AN206" s="289">
        <f t="shared" si="37"/>
        <v>0</v>
      </c>
      <c r="AO206" s="289">
        <f t="shared" si="37"/>
        <v>0</v>
      </c>
      <c r="AP206" s="289">
        <f t="shared" si="37"/>
        <v>0</v>
      </c>
      <c r="AQ206" s="289">
        <f t="shared" si="37"/>
        <v>0</v>
      </c>
      <c r="AR206" s="289">
        <f t="shared" si="37"/>
        <v>0</v>
      </c>
      <c r="AS206" s="289">
        <f t="shared" si="37"/>
        <v>0</v>
      </c>
      <c r="AT206" s="289">
        <f t="shared" si="37"/>
        <v>0</v>
      </c>
      <c r="AU206" s="289">
        <f t="shared" si="37"/>
        <v>0</v>
      </c>
      <c r="AV206" s="289">
        <f t="shared" si="37"/>
        <v>0</v>
      </c>
      <c r="AW206" s="289">
        <f t="shared" si="37"/>
        <v>0</v>
      </c>
      <c r="AX206" s="289">
        <f t="shared" si="37"/>
        <v>0</v>
      </c>
      <c r="AY206" s="289">
        <f t="shared" si="37"/>
        <v>0</v>
      </c>
      <c r="AZ206" s="289">
        <f t="shared" ca="1" si="37"/>
        <v>8.9746837883557121E-4</v>
      </c>
      <c r="BA206" s="289">
        <f t="shared" ca="1" si="37"/>
        <v>8.9746837883557121E-4</v>
      </c>
      <c r="BB206" s="289">
        <f t="shared" ca="1" si="37"/>
        <v>8.9746837883557121E-4</v>
      </c>
      <c r="BC206" s="289">
        <f t="shared" si="37"/>
        <v>0</v>
      </c>
      <c r="BD206" s="289">
        <f t="shared" si="37"/>
        <v>0</v>
      </c>
      <c r="BE206" s="289">
        <f t="shared" si="37"/>
        <v>0</v>
      </c>
      <c r="BF206" s="289">
        <f t="shared" si="37"/>
        <v>0</v>
      </c>
      <c r="BG206" s="289">
        <f t="shared" si="37"/>
        <v>0</v>
      </c>
      <c r="BH206" s="289">
        <f t="shared" si="37"/>
        <v>0</v>
      </c>
      <c r="BI206" s="289">
        <f t="shared" si="37"/>
        <v>0</v>
      </c>
      <c r="BJ206" s="289">
        <f t="shared" si="37"/>
        <v>0</v>
      </c>
      <c r="BK206" s="289">
        <f t="shared" si="37"/>
        <v>0</v>
      </c>
      <c r="BL206" s="289">
        <f t="shared" si="37"/>
        <v>0</v>
      </c>
      <c r="BM206" s="289">
        <f t="shared" si="37"/>
        <v>0</v>
      </c>
      <c r="BN206" s="289">
        <f t="shared" si="37"/>
        <v>0</v>
      </c>
      <c r="BO206" s="289"/>
      <c r="BP206" s="289"/>
      <c r="BQ206" s="289"/>
      <c r="BR206" s="289"/>
      <c r="BS206" s="289"/>
      <c r="BT206" s="289"/>
      <c r="BU206" s="289"/>
      <c r="BV206" s="289"/>
      <c r="BW206" s="289"/>
      <c r="BX206" s="289"/>
      <c r="BY206" s="289"/>
      <c r="BZ206" s="289"/>
      <c r="CA206" s="198"/>
      <c r="CB206" s="198"/>
      <c r="CC206" s="198"/>
      <c r="CD206" s="198"/>
      <c r="CE206" s="198"/>
      <c r="CF206" s="198"/>
      <c r="CG206" s="198"/>
      <c r="CH206" s="198"/>
      <c r="CI206" s="198"/>
      <c r="CJ206" s="198"/>
      <c r="CK206" s="198"/>
      <c r="CL206" s="198"/>
    </row>
    <row r="207" spans="1:90" hidden="1" outlineLevel="1" x14ac:dyDescent="0.15">
      <c r="A207" s="89"/>
      <c r="B207" s="23"/>
      <c r="C207" s="26">
        <f t="shared" si="32"/>
        <v>47</v>
      </c>
      <c r="D207" s="303">
        <f t="shared" ca="1" si="32"/>
        <v>8.8572300885469545E-4</v>
      </c>
      <c r="E207" s="26">
        <f t="shared" si="32"/>
        <v>3</v>
      </c>
      <c r="G207" s="289">
        <f t="shared" si="33"/>
        <v>0</v>
      </c>
      <c r="H207" s="289">
        <f t="shared" si="33"/>
        <v>0</v>
      </c>
      <c r="I207" s="289">
        <f t="shared" si="33"/>
        <v>0</v>
      </c>
      <c r="J207" s="289">
        <f t="shared" si="33"/>
        <v>0</v>
      </c>
      <c r="K207" s="289">
        <f t="shared" si="33"/>
        <v>0</v>
      </c>
      <c r="L207" s="289">
        <f t="shared" si="33"/>
        <v>0</v>
      </c>
      <c r="M207" s="289">
        <f t="shared" si="33"/>
        <v>0</v>
      </c>
      <c r="N207" s="289">
        <f t="shared" si="33"/>
        <v>0</v>
      </c>
      <c r="O207" s="289">
        <f t="shared" si="33"/>
        <v>0</v>
      </c>
      <c r="P207" s="289">
        <f t="shared" si="33"/>
        <v>0</v>
      </c>
      <c r="Q207" s="289">
        <f t="shared" si="33"/>
        <v>0</v>
      </c>
      <c r="R207" s="289">
        <f t="shared" si="33"/>
        <v>0</v>
      </c>
      <c r="S207" s="289">
        <f t="shared" si="33"/>
        <v>0</v>
      </c>
      <c r="T207" s="289">
        <f t="shared" si="33"/>
        <v>0</v>
      </c>
      <c r="U207" s="289">
        <f t="shared" si="33"/>
        <v>0</v>
      </c>
      <c r="V207" s="289">
        <f t="shared" si="33"/>
        <v>0</v>
      </c>
      <c r="W207" s="289">
        <f t="shared" si="37"/>
        <v>0</v>
      </c>
      <c r="X207" s="289">
        <f t="shared" si="37"/>
        <v>0</v>
      </c>
      <c r="Y207" s="289">
        <f t="shared" si="37"/>
        <v>0</v>
      </c>
      <c r="Z207" s="289">
        <f t="shared" si="37"/>
        <v>0</v>
      </c>
      <c r="AA207" s="289">
        <f t="shared" si="37"/>
        <v>0</v>
      </c>
      <c r="AB207" s="289">
        <f t="shared" si="37"/>
        <v>0</v>
      </c>
      <c r="AC207" s="289">
        <f t="shared" si="37"/>
        <v>0</v>
      </c>
      <c r="AD207" s="289">
        <f t="shared" si="37"/>
        <v>0</v>
      </c>
      <c r="AE207" s="289">
        <f t="shared" si="37"/>
        <v>0</v>
      </c>
      <c r="AF207" s="289">
        <f t="shared" si="37"/>
        <v>0</v>
      </c>
      <c r="AG207" s="289">
        <f t="shared" si="37"/>
        <v>0</v>
      </c>
      <c r="AH207" s="289">
        <f t="shared" si="37"/>
        <v>0</v>
      </c>
      <c r="AI207" s="289">
        <f t="shared" si="37"/>
        <v>0</v>
      </c>
      <c r="AJ207" s="289">
        <f t="shared" si="37"/>
        <v>0</v>
      </c>
      <c r="AK207" s="289">
        <f t="shared" si="37"/>
        <v>0</v>
      </c>
      <c r="AL207" s="289">
        <f t="shared" si="37"/>
        <v>0</v>
      </c>
      <c r="AM207" s="289">
        <f t="shared" si="37"/>
        <v>0</v>
      </c>
      <c r="AN207" s="289">
        <f t="shared" si="37"/>
        <v>0</v>
      </c>
      <c r="AO207" s="289">
        <f t="shared" si="37"/>
        <v>0</v>
      </c>
      <c r="AP207" s="289">
        <f t="shared" si="37"/>
        <v>0</v>
      </c>
      <c r="AQ207" s="289">
        <f t="shared" si="37"/>
        <v>0</v>
      </c>
      <c r="AR207" s="289">
        <f t="shared" si="37"/>
        <v>0</v>
      </c>
      <c r="AS207" s="289">
        <f t="shared" si="37"/>
        <v>0</v>
      </c>
      <c r="AT207" s="289">
        <f t="shared" si="37"/>
        <v>0</v>
      </c>
      <c r="AU207" s="289">
        <f t="shared" si="37"/>
        <v>0</v>
      </c>
      <c r="AV207" s="289">
        <f t="shared" si="37"/>
        <v>0</v>
      </c>
      <c r="AW207" s="289">
        <f t="shared" si="37"/>
        <v>0</v>
      </c>
      <c r="AX207" s="289">
        <f t="shared" si="37"/>
        <v>0</v>
      </c>
      <c r="AY207" s="289">
        <f t="shared" si="37"/>
        <v>0</v>
      </c>
      <c r="AZ207" s="289">
        <f t="shared" si="37"/>
        <v>0</v>
      </c>
      <c r="BA207" s="289">
        <f t="shared" ca="1" si="37"/>
        <v>8.8572300885469545E-4</v>
      </c>
      <c r="BB207" s="289">
        <f t="shared" ca="1" si="37"/>
        <v>8.8572300885469545E-4</v>
      </c>
      <c r="BC207" s="289">
        <f t="shared" ca="1" si="37"/>
        <v>8.8572300885469545E-4</v>
      </c>
      <c r="BD207" s="289">
        <f t="shared" si="37"/>
        <v>0</v>
      </c>
      <c r="BE207" s="289">
        <f t="shared" si="37"/>
        <v>0</v>
      </c>
      <c r="BF207" s="289">
        <f t="shared" si="37"/>
        <v>0</v>
      </c>
      <c r="BG207" s="289">
        <f t="shared" si="37"/>
        <v>0</v>
      </c>
      <c r="BH207" s="289">
        <f t="shared" si="37"/>
        <v>0</v>
      </c>
      <c r="BI207" s="289">
        <f t="shared" si="37"/>
        <v>0</v>
      </c>
      <c r="BJ207" s="289">
        <f t="shared" si="37"/>
        <v>0</v>
      </c>
      <c r="BK207" s="289">
        <f t="shared" si="37"/>
        <v>0</v>
      </c>
      <c r="BL207" s="289">
        <f t="shared" si="37"/>
        <v>0</v>
      </c>
      <c r="BM207" s="289">
        <f t="shared" si="37"/>
        <v>0</v>
      </c>
      <c r="BN207" s="289">
        <f t="shared" si="37"/>
        <v>0</v>
      </c>
      <c r="BO207" s="289"/>
      <c r="BP207" s="289"/>
      <c r="BQ207" s="289"/>
      <c r="BR207" s="289"/>
      <c r="BS207" s="289"/>
      <c r="BT207" s="289"/>
      <c r="BU207" s="289"/>
      <c r="BV207" s="289"/>
      <c r="BW207" s="289"/>
      <c r="BX207" s="289"/>
      <c r="BY207" s="289"/>
      <c r="BZ207" s="289"/>
      <c r="CA207" s="198"/>
      <c r="CB207" s="198"/>
      <c r="CC207" s="198"/>
      <c r="CD207" s="198"/>
      <c r="CE207" s="198"/>
      <c r="CF207" s="198"/>
      <c r="CG207" s="198"/>
      <c r="CH207" s="198"/>
      <c r="CI207" s="198"/>
      <c r="CJ207" s="198"/>
      <c r="CK207" s="198"/>
      <c r="CL207" s="198"/>
    </row>
    <row r="208" spans="1:90" hidden="1" outlineLevel="1" x14ac:dyDescent="0.15">
      <c r="A208" s="89"/>
      <c r="B208" s="23"/>
      <c r="C208" s="26">
        <f t="shared" si="32"/>
        <v>48</v>
      </c>
      <c r="D208" s="303">
        <f t="shared" ca="1" si="32"/>
        <v>8.739776388738198E-4</v>
      </c>
      <c r="E208" s="26">
        <f t="shared" si="32"/>
        <v>3</v>
      </c>
      <c r="G208" s="289">
        <f t="shared" si="33"/>
        <v>0</v>
      </c>
      <c r="H208" s="289">
        <f t="shared" si="33"/>
        <v>0</v>
      </c>
      <c r="I208" s="289">
        <f t="shared" si="33"/>
        <v>0</v>
      </c>
      <c r="J208" s="289">
        <f t="shared" si="33"/>
        <v>0</v>
      </c>
      <c r="K208" s="289">
        <f t="shared" si="33"/>
        <v>0</v>
      </c>
      <c r="L208" s="289">
        <f t="shared" si="33"/>
        <v>0</v>
      </c>
      <c r="M208" s="289">
        <f t="shared" si="33"/>
        <v>0</v>
      </c>
      <c r="N208" s="289">
        <f t="shared" si="33"/>
        <v>0</v>
      </c>
      <c r="O208" s="289">
        <f t="shared" si="33"/>
        <v>0</v>
      </c>
      <c r="P208" s="289">
        <f t="shared" si="33"/>
        <v>0</v>
      </c>
      <c r="Q208" s="289">
        <f t="shared" si="33"/>
        <v>0</v>
      </c>
      <c r="R208" s="289">
        <f t="shared" si="33"/>
        <v>0</v>
      </c>
      <c r="S208" s="289">
        <f t="shared" si="33"/>
        <v>0</v>
      </c>
      <c r="T208" s="289">
        <f t="shared" si="33"/>
        <v>0</v>
      </c>
      <c r="U208" s="289">
        <f t="shared" si="33"/>
        <v>0</v>
      </c>
      <c r="V208" s="289">
        <f t="shared" ref="V208:CB214" si="38">IF(OR($C208&gt;V$7,$C208+$E208-1&lt;V$7),0,$D208)</f>
        <v>0</v>
      </c>
      <c r="W208" s="289">
        <f t="shared" si="38"/>
        <v>0</v>
      </c>
      <c r="X208" s="289">
        <f t="shared" si="38"/>
        <v>0</v>
      </c>
      <c r="Y208" s="289">
        <f t="shared" si="38"/>
        <v>0</v>
      </c>
      <c r="Z208" s="289">
        <f t="shared" si="38"/>
        <v>0</v>
      </c>
      <c r="AA208" s="289">
        <f t="shared" si="38"/>
        <v>0</v>
      </c>
      <c r="AB208" s="289">
        <f t="shared" si="38"/>
        <v>0</v>
      </c>
      <c r="AC208" s="289">
        <f t="shared" si="38"/>
        <v>0</v>
      </c>
      <c r="AD208" s="289">
        <f t="shared" si="38"/>
        <v>0</v>
      </c>
      <c r="AE208" s="289">
        <f t="shared" si="38"/>
        <v>0</v>
      </c>
      <c r="AF208" s="289">
        <f t="shared" si="38"/>
        <v>0</v>
      </c>
      <c r="AG208" s="289">
        <f t="shared" si="38"/>
        <v>0</v>
      </c>
      <c r="AH208" s="289">
        <f t="shared" si="38"/>
        <v>0</v>
      </c>
      <c r="AI208" s="289">
        <f t="shared" si="38"/>
        <v>0</v>
      </c>
      <c r="AJ208" s="289">
        <f t="shared" si="38"/>
        <v>0</v>
      </c>
      <c r="AK208" s="289">
        <f t="shared" si="38"/>
        <v>0</v>
      </c>
      <c r="AL208" s="289">
        <f t="shared" si="38"/>
        <v>0</v>
      </c>
      <c r="AM208" s="289">
        <f t="shared" si="38"/>
        <v>0</v>
      </c>
      <c r="AN208" s="289">
        <f t="shared" si="38"/>
        <v>0</v>
      </c>
      <c r="AO208" s="289">
        <f t="shared" si="38"/>
        <v>0</v>
      </c>
      <c r="AP208" s="289">
        <f t="shared" si="38"/>
        <v>0</v>
      </c>
      <c r="AQ208" s="289">
        <f t="shared" si="38"/>
        <v>0</v>
      </c>
      <c r="AR208" s="289">
        <f t="shared" si="38"/>
        <v>0</v>
      </c>
      <c r="AS208" s="289">
        <f t="shared" si="38"/>
        <v>0</v>
      </c>
      <c r="AT208" s="289">
        <f t="shared" si="38"/>
        <v>0</v>
      </c>
      <c r="AU208" s="289">
        <f t="shared" si="38"/>
        <v>0</v>
      </c>
      <c r="AV208" s="289">
        <f t="shared" si="38"/>
        <v>0</v>
      </c>
      <c r="AW208" s="289">
        <f t="shared" si="38"/>
        <v>0</v>
      </c>
      <c r="AX208" s="289">
        <f t="shared" si="38"/>
        <v>0</v>
      </c>
      <c r="AY208" s="289">
        <f t="shared" si="38"/>
        <v>0</v>
      </c>
      <c r="AZ208" s="289">
        <f t="shared" si="38"/>
        <v>0</v>
      </c>
      <c r="BA208" s="289">
        <f t="shared" si="38"/>
        <v>0</v>
      </c>
      <c r="BB208" s="289">
        <f t="shared" ca="1" si="38"/>
        <v>8.739776388738198E-4</v>
      </c>
      <c r="BC208" s="289">
        <f t="shared" ca="1" si="37"/>
        <v>8.739776388738198E-4</v>
      </c>
      <c r="BD208" s="289">
        <f t="shared" ca="1" si="37"/>
        <v>8.739776388738198E-4</v>
      </c>
      <c r="BE208" s="289">
        <f t="shared" si="37"/>
        <v>0</v>
      </c>
      <c r="BF208" s="289">
        <f t="shared" si="37"/>
        <v>0</v>
      </c>
      <c r="BG208" s="289">
        <f t="shared" si="37"/>
        <v>0</v>
      </c>
      <c r="BH208" s="289">
        <f t="shared" si="37"/>
        <v>0</v>
      </c>
      <c r="BI208" s="289">
        <f t="shared" si="37"/>
        <v>0</v>
      </c>
      <c r="BJ208" s="289">
        <f t="shared" si="37"/>
        <v>0</v>
      </c>
      <c r="BK208" s="289">
        <f t="shared" si="37"/>
        <v>0</v>
      </c>
      <c r="BL208" s="289">
        <f t="shared" si="37"/>
        <v>0</v>
      </c>
      <c r="BM208" s="289">
        <f t="shared" si="37"/>
        <v>0</v>
      </c>
      <c r="BN208" s="289">
        <f t="shared" si="37"/>
        <v>0</v>
      </c>
      <c r="BO208" s="289"/>
      <c r="BP208" s="289"/>
      <c r="BQ208" s="289"/>
      <c r="BR208" s="289"/>
      <c r="BS208" s="289"/>
      <c r="BT208" s="289"/>
      <c r="BU208" s="289"/>
      <c r="BV208" s="289"/>
      <c r="BW208" s="289"/>
      <c r="BX208" s="289"/>
      <c r="BY208" s="289"/>
      <c r="BZ208" s="289"/>
      <c r="CA208" s="198"/>
      <c r="CB208" s="198"/>
      <c r="CC208" s="198"/>
      <c r="CD208" s="198"/>
      <c r="CE208" s="198"/>
      <c r="CF208" s="198"/>
      <c r="CG208" s="198"/>
      <c r="CH208" s="198"/>
      <c r="CI208" s="198"/>
      <c r="CJ208" s="198"/>
      <c r="CK208" s="198"/>
      <c r="CL208" s="198"/>
    </row>
    <row r="209" spans="1:90" hidden="1" outlineLevel="1" x14ac:dyDescent="0.15">
      <c r="A209" s="89"/>
      <c r="B209" s="23"/>
      <c r="C209" s="26">
        <f t="shared" ref="C209:E220" si="39">C146</f>
        <v>49</v>
      </c>
      <c r="D209" s="303">
        <f t="shared" ca="1" si="39"/>
        <v>8.6487157286701567E-4</v>
      </c>
      <c r="E209" s="26">
        <f t="shared" si="39"/>
        <v>3</v>
      </c>
      <c r="G209" s="289">
        <f t="shared" ref="G209:V236" si="40">IF(OR($C209&gt;G$7,$C209+$E209-1&lt;G$7),0,$D209)</f>
        <v>0</v>
      </c>
      <c r="H209" s="289">
        <f t="shared" si="40"/>
        <v>0</v>
      </c>
      <c r="I209" s="289">
        <f t="shared" si="40"/>
        <v>0</v>
      </c>
      <c r="J209" s="289">
        <f t="shared" si="40"/>
        <v>0</v>
      </c>
      <c r="K209" s="289">
        <f t="shared" si="40"/>
        <v>0</v>
      </c>
      <c r="L209" s="289">
        <f t="shared" si="40"/>
        <v>0</v>
      </c>
      <c r="M209" s="289">
        <f t="shared" si="40"/>
        <v>0</v>
      </c>
      <c r="N209" s="289">
        <f t="shared" si="40"/>
        <v>0</v>
      </c>
      <c r="O209" s="289">
        <f t="shared" si="40"/>
        <v>0</v>
      </c>
      <c r="P209" s="289">
        <f t="shared" si="40"/>
        <v>0</v>
      </c>
      <c r="Q209" s="289">
        <f t="shared" si="40"/>
        <v>0</v>
      </c>
      <c r="R209" s="289">
        <f t="shared" si="40"/>
        <v>0</v>
      </c>
      <c r="S209" s="289">
        <f t="shared" si="40"/>
        <v>0</v>
      </c>
      <c r="T209" s="289">
        <f t="shared" si="40"/>
        <v>0</v>
      </c>
      <c r="U209" s="289">
        <f t="shared" si="40"/>
        <v>0</v>
      </c>
      <c r="V209" s="289">
        <f t="shared" si="40"/>
        <v>0</v>
      </c>
      <c r="W209" s="289">
        <f t="shared" si="38"/>
        <v>0</v>
      </c>
      <c r="X209" s="289">
        <f t="shared" si="38"/>
        <v>0</v>
      </c>
      <c r="Y209" s="289">
        <f t="shared" si="38"/>
        <v>0</v>
      </c>
      <c r="Z209" s="289">
        <f t="shared" si="38"/>
        <v>0</v>
      </c>
      <c r="AA209" s="289">
        <f t="shared" si="38"/>
        <v>0</v>
      </c>
      <c r="AB209" s="289">
        <f t="shared" si="38"/>
        <v>0</v>
      </c>
      <c r="AC209" s="289">
        <f t="shared" si="38"/>
        <v>0</v>
      </c>
      <c r="AD209" s="289">
        <f t="shared" si="38"/>
        <v>0</v>
      </c>
      <c r="AE209" s="289">
        <f t="shared" si="38"/>
        <v>0</v>
      </c>
      <c r="AF209" s="289">
        <f t="shared" si="38"/>
        <v>0</v>
      </c>
      <c r="AG209" s="289">
        <f t="shared" si="38"/>
        <v>0</v>
      </c>
      <c r="AH209" s="289">
        <f t="shared" si="38"/>
        <v>0</v>
      </c>
      <c r="AI209" s="289">
        <f t="shared" si="38"/>
        <v>0</v>
      </c>
      <c r="AJ209" s="289">
        <f t="shared" si="38"/>
        <v>0</v>
      </c>
      <c r="AK209" s="289">
        <f t="shared" si="38"/>
        <v>0</v>
      </c>
      <c r="AL209" s="289">
        <f t="shared" si="38"/>
        <v>0</v>
      </c>
      <c r="AM209" s="289">
        <f t="shared" si="38"/>
        <v>0</v>
      </c>
      <c r="AN209" s="289">
        <f t="shared" si="38"/>
        <v>0</v>
      </c>
      <c r="AO209" s="289">
        <f t="shared" si="38"/>
        <v>0</v>
      </c>
      <c r="AP209" s="289">
        <f t="shared" si="38"/>
        <v>0</v>
      </c>
      <c r="AQ209" s="289">
        <f t="shared" si="38"/>
        <v>0</v>
      </c>
      <c r="AR209" s="289">
        <f t="shared" si="38"/>
        <v>0</v>
      </c>
      <c r="AS209" s="289">
        <f t="shared" si="38"/>
        <v>0</v>
      </c>
      <c r="AT209" s="289">
        <f t="shared" si="38"/>
        <v>0</v>
      </c>
      <c r="AU209" s="289">
        <f t="shared" si="38"/>
        <v>0</v>
      </c>
      <c r="AV209" s="289">
        <f t="shared" si="38"/>
        <v>0</v>
      </c>
      <c r="AW209" s="289">
        <f t="shared" si="38"/>
        <v>0</v>
      </c>
      <c r="AX209" s="289">
        <f t="shared" si="38"/>
        <v>0</v>
      </c>
      <c r="AY209" s="289">
        <f t="shared" si="38"/>
        <v>0</v>
      </c>
      <c r="AZ209" s="289">
        <f t="shared" si="38"/>
        <v>0</v>
      </c>
      <c r="BA209" s="289">
        <f t="shared" si="38"/>
        <v>0</v>
      </c>
      <c r="BB209" s="289">
        <f t="shared" si="38"/>
        <v>0</v>
      </c>
      <c r="BC209" s="289">
        <f t="shared" ca="1" si="38"/>
        <v>8.6487157286701567E-4</v>
      </c>
      <c r="BD209" s="289">
        <f t="shared" ca="1" si="38"/>
        <v>8.6487157286701567E-4</v>
      </c>
      <c r="BE209" s="289">
        <f t="shared" ca="1" si="38"/>
        <v>8.6487157286701567E-4</v>
      </c>
      <c r="BF209" s="289">
        <f t="shared" si="38"/>
        <v>0</v>
      </c>
      <c r="BG209" s="289">
        <f t="shared" si="38"/>
        <v>0</v>
      </c>
      <c r="BH209" s="289">
        <f t="shared" si="38"/>
        <v>0</v>
      </c>
      <c r="BI209" s="289">
        <f t="shared" si="38"/>
        <v>0</v>
      </c>
      <c r="BJ209" s="289">
        <f t="shared" si="38"/>
        <v>0</v>
      </c>
      <c r="BK209" s="289">
        <f t="shared" si="38"/>
        <v>0</v>
      </c>
      <c r="BL209" s="289">
        <f t="shared" si="38"/>
        <v>0</v>
      </c>
      <c r="BM209" s="289">
        <f t="shared" si="38"/>
        <v>0</v>
      </c>
      <c r="BN209" s="289">
        <f t="shared" si="38"/>
        <v>0</v>
      </c>
      <c r="BO209" s="289"/>
      <c r="BP209" s="289"/>
      <c r="BQ209" s="289"/>
      <c r="BR209" s="289"/>
      <c r="BS209" s="289"/>
      <c r="BT209" s="289"/>
      <c r="BU209" s="289"/>
      <c r="BV209" s="289"/>
      <c r="BW209" s="289"/>
      <c r="BX209" s="289"/>
      <c r="BY209" s="289"/>
      <c r="BZ209" s="289"/>
      <c r="CA209" s="198"/>
      <c r="CB209" s="198"/>
      <c r="CC209" s="198"/>
      <c r="CD209" s="198"/>
      <c r="CE209" s="198"/>
      <c r="CF209" s="198"/>
      <c r="CG209" s="198"/>
      <c r="CH209" s="198"/>
      <c r="CI209" s="198"/>
      <c r="CJ209" s="198"/>
      <c r="CK209" s="198"/>
      <c r="CL209" s="198"/>
    </row>
    <row r="210" spans="1:90" hidden="1" outlineLevel="1" x14ac:dyDescent="0.15">
      <c r="A210" s="89"/>
      <c r="B210" s="23"/>
      <c r="C210" s="26">
        <f t="shared" si="39"/>
        <v>50</v>
      </c>
      <c r="D210" s="303">
        <f t="shared" ca="1" si="39"/>
        <v>8.5576550686021166E-4</v>
      </c>
      <c r="E210" s="26">
        <f t="shared" si="39"/>
        <v>3</v>
      </c>
      <c r="G210" s="289">
        <f t="shared" si="40"/>
        <v>0</v>
      </c>
      <c r="H210" s="289">
        <f t="shared" si="40"/>
        <v>0</v>
      </c>
      <c r="I210" s="289">
        <f t="shared" si="40"/>
        <v>0</v>
      </c>
      <c r="J210" s="289">
        <f t="shared" si="40"/>
        <v>0</v>
      </c>
      <c r="K210" s="289">
        <f t="shared" si="40"/>
        <v>0</v>
      </c>
      <c r="L210" s="289">
        <f t="shared" si="40"/>
        <v>0</v>
      </c>
      <c r="M210" s="289">
        <f t="shared" si="40"/>
        <v>0</v>
      </c>
      <c r="N210" s="289">
        <f t="shared" si="40"/>
        <v>0</v>
      </c>
      <c r="O210" s="289">
        <f t="shared" si="40"/>
        <v>0</v>
      </c>
      <c r="P210" s="289">
        <f t="shared" si="40"/>
        <v>0</v>
      </c>
      <c r="Q210" s="289">
        <f t="shared" si="40"/>
        <v>0</v>
      </c>
      <c r="R210" s="289">
        <f t="shared" si="40"/>
        <v>0</v>
      </c>
      <c r="S210" s="289">
        <f t="shared" si="40"/>
        <v>0</v>
      </c>
      <c r="T210" s="289">
        <f t="shared" si="40"/>
        <v>0</v>
      </c>
      <c r="U210" s="289">
        <f t="shared" si="40"/>
        <v>0</v>
      </c>
      <c r="V210" s="289">
        <f t="shared" si="40"/>
        <v>0</v>
      </c>
      <c r="W210" s="289">
        <f t="shared" si="38"/>
        <v>0</v>
      </c>
      <c r="X210" s="289">
        <f t="shared" si="38"/>
        <v>0</v>
      </c>
      <c r="Y210" s="289">
        <f t="shared" si="38"/>
        <v>0</v>
      </c>
      <c r="Z210" s="289">
        <f t="shared" si="38"/>
        <v>0</v>
      </c>
      <c r="AA210" s="289">
        <f t="shared" si="38"/>
        <v>0</v>
      </c>
      <c r="AB210" s="289">
        <f t="shared" si="38"/>
        <v>0</v>
      </c>
      <c r="AC210" s="289">
        <f t="shared" si="38"/>
        <v>0</v>
      </c>
      <c r="AD210" s="289">
        <f t="shared" si="38"/>
        <v>0</v>
      </c>
      <c r="AE210" s="289">
        <f t="shared" si="38"/>
        <v>0</v>
      </c>
      <c r="AF210" s="289">
        <f t="shared" si="38"/>
        <v>0</v>
      </c>
      <c r="AG210" s="289">
        <f t="shared" si="38"/>
        <v>0</v>
      </c>
      <c r="AH210" s="289">
        <f t="shared" si="38"/>
        <v>0</v>
      </c>
      <c r="AI210" s="289">
        <f t="shared" si="38"/>
        <v>0</v>
      </c>
      <c r="AJ210" s="289">
        <f t="shared" si="38"/>
        <v>0</v>
      </c>
      <c r="AK210" s="289">
        <f t="shared" si="38"/>
        <v>0</v>
      </c>
      <c r="AL210" s="289">
        <f t="shared" si="38"/>
        <v>0</v>
      </c>
      <c r="AM210" s="289">
        <f t="shared" si="38"/>
        <v>0</v>
      </c>
      <c r="AN210" s="289">
        <f t="shared" si="38"/>
        <v>0</v>
      </c>
      <c r="AO210" s="289">
        <f t="shared" si="38"/>
        <v>0</v>
      </c>
      <c r="AP210" s="289">
        <f t="shared" si="38"/>
        <v>0</v>
      </c>
      <c r="AQ210" s="289">
        <f t="shared" si="38"/>
        <v>0</v>
      </c>
      <c r="AR210" s="289">
        <f t="shared" si="38"/>
        <v>0</v>
      </c>
      <c r="AS210" s="289">
        <f t="shared" si="38"/>
        <v>0</v>
      </c>
      <c r="AT210" s="289">
        <f t="shared" si="38"/>
        <v>0</v>
      </c>
      <c r="AU210" s="289">
        <f t="shared" si="38"/>
        <v>0</v>
      </c>
      <c r="AV210" s="289">
        <f t="shared" si="38"/>
        <v>0</v>
      </c>
      <c r="AW210" s="289">
        <f t="shared" si="38"/>
        <v>0</v>
      </c>
      <c r="AX210" s="289">
        <f t="shared" si="38"/>
        <v>0</v>
      </c>
      <c r="AY210" s="289">
        <f t="shared" si="38"/>
        <v>0</v>
      </c>
      <c r="AZ210" s="289">
        <f t="shared" si="38"/>
        <v>0</v>
      </c>
      <c r="BA210" s="289">
        <f t="shared" si="38"/>
        <v>0</v>
      </c>
      <c r="BB210" s="289">
        <f t="shared" si="38"/>
        <v>0</v>
      </c>
      <c r="BC210" s="289">
        <f t="shared" si="38"/>
        <v>0</v>
      </c>
      <c r="BD210" s="289">
        <f t="shared" ca="1" si="38"/>
        <v>8.5576550686021166E-4</v>
      </c>
      <c r="BE210" s="289">
        <f t="shared" ca="1" si="38"/>
        <v>8.5576550686021166E-4</v>
      </c>
      <c r="BF210" s="289">
        <f t="shared" ca="1" si="38"/>
        <v>8.5576550686021166E-4</v>
      </c>
      <c r="BG210" s="289">
        <f t="shared" si="38"/>
        <v>0</v>
      </c>
      <c r="BH210" s="289">
        <f t="shared" si="38"/>
        <v>0</v>
      </c>
      <c r="BI210" s="289">
        <f t="shared" si="38"/>
        <v>0</v>
      </c>
      <c r="BJ210" s="289">
        <f t="shared" si="38"/>
        <v>0</v>
      </c>
      <c r="BK210" s="289">
        <f t="shared" si="38"/>
        <v>0</v>
      </c>
      <c r="BL210" s="289">
        <f t="shared" si="38"/>
        <v>0</v>
      </c>
      <c r="BM210" s="289">
        <f t="shared" si="38"/>
        <v>0</v>
      </c>
      <c r="BN210" s="289">
        <f t="shared" si="38"/>
        <v>0</v>
      </c>
      <c r="BO210" s="289"/>
      <c r="BP210" s="289"/>
      <c r="BQ210" s="289"/>
      <c r="BR210" s="289"/>
      <c r="BS210" s="289"/>
      <c r="BT210" s="289"/>
      <c r="BU210" s="289"/>
      <c r="BV210" s="289"/>
      <c r="BW210" s="289"/>
      <c r="BX210" s="289"/>
      <c r="BY210" s="289"/>
      <c r="BZ210" s="289"/>
      <c r="CA210" s="198"/>
      <c r="CB210" s="198"/>
      <c r="CC210" s="198"/>
      <c r="CD210" s="198"/>
      <c r="CE210" s="198"/>
      <c r="CF210" s="198"/>
      <c r="CG210" s="198"/>
      <c r="CH210" s="198"/>
      <c r="CI210" s="198"/>
      <c r="CJ210" s="198"/>
      <c r="CK210" s="198"/>
      <c r="CL210" s="198"/>
    </row>
    <row r="211" spans="1:90" hidden="1" outlineLevel="1" x14ac:dyDescent="0.15">
      <c r="A211" s="89"/>
      <c r="B211" s="23"/>
      <c r="C211" s="26">
        <f t="shared" si="39"/>
        <v>51</v>
      </c>
      <c r="D211" s="303">
        <f t="shared" ca="1" si="39"/>
        <v>8.4665944085340753E-4</v>
      </c>
      <c r="E211" s="26">
        <f t="shared" si="39"/>
        <v>3</v>
      </c>
      <c r="G211" s="289">
        <f t="shared" si="40"/>
        <v>0</v>
      </c>
      <c r="H211" s="289">
        <f t="shared" si="40"/>
        <v>0</v>
      </c>
      <c r="I211" s="289">
        <f t="shared" si="40"/>
        <v>0</v>
      </c>
      <c r="J211" s="289">
        <f t="shared" si="40"/>
        <v>0</v>
      </c>
      <c r="K211" s="289">
        <f t="shared" si="40"/>
        <v>0</v>
      </c>
      <c r="L211" s="289">
        <f t="shared" si="40"/>
        <v>0</v>
      </c>
      <c r="M211" s="289">
        <f t="shared" si="40"/>
        <v>0</v>
      </c>
      <c r="N211" s="289">
        <f t="shared" si="40"/>
        <v>0</v>
      </c>
      <c r="O211" s="289">
        <f t="shared" si="40"/>
        <v>0</v>
      </c>
      <c r="P211" s="289">
        <f t="shared" si="40"/>
        <v>0</v>
      </c>
      <c r="Q211" s="289">
        <f t="shared" si="40"/>
        <v>0</v>
      </c>
      <c r="R211" s="289">
        <f t="shared" si="40"/>
        <v>0</v>
      </c>
      <c r="S211" s="289">
        <f t="shared" si="40"/>
        <v>0</v>
      </c>
      <c r="T211" s="289">
        <f t="shared" si="40"/>
        <v>0</v>
      </c>
      <c r="U211" s="289">
        <f t="shared" si="40"/>
        <v>0</v>
      </c>
      <c r="V211" s="289">
        <f t="shared" si="40"/>
        <v>0</v>
      </c>
      <c r="W211" s="289">
        <f t="shared" si="38"/>
        <v>0</v>
      </c>
      <c r="X211" s="289">
        <f t="shared" si="38"/>
        <v>0</v>
      </c>
      <c r="Y211" s="289">
        <f t="shared" si="38"/>
        <v>0</v>
      </c>
      <c r="Z211" s="289">
        <f t="shared" si="38"/>
        <v>0</v>
      </c>
      <c r="AA211" s="289">
        <f t="shared" si="38"/>
        <v>0</v>
      </c>
      <c r="AB211" s="289">
        <f t="shared" si="38"/>
        <v>0</v>
      </c>
      <c r="AC211" s="289">
        <f t="shared" si="38"/>
        <v>0</v>
      </c>
      <c r="AD211" s="289">
        <f t="shared" si="38"/>
        <v>0</v>
      </c>
      <c r="AE211" s="289">
        <f t="shared" si="38"/>
        <v>0</v>
      </c>
      <c r="AF211" s="289">
        <f t="shared" si="38"/>
        <v>0</v>
      </c>
      <c r="AG211" s="289">
        <f t="shared" si="38"/>
        <v>0</v>
      </c>
      <c r="AH211" s="289">
        <f t="shared" si="38"/>
        <v>0</v>
      </c>
      <c r="AI211" s="289">
        <f t="shared" si="38"/>
        <v>0</v>
      </c>
      <c r="AJ211" s="289">
        <f t="shared" si="38"/>
        <v>0</v>
      </c>
      <c r="AK211" s="289">
        <f t="shared" si="38"/>
        <v>0</v>
      </c>
      <c r="AL211" s="289">
        <f t="shared" si="38"/>
        <v>0</v>
      </c>
      <c r="AM211" s="289">
        <f t="shared" si="38"/>
        <v>0</v>
      </c>
      <c r="AN211" s="289">
        <f t="shared" si="38"/>
        <v>0</v>
      </c>
      <c r="AO211" s="289">
        <f t="shared" si="38"/>
        <v>0</v>
      </c>
      <c r="AP211" s="289">
        <f t="shared" si="38"/>
        <v>0</v>
      </c>
      <c r="AQ211" s="289">
        <f t="shared" si="38"/>
        <v>0</v>
      </c>
      <c r="AR211" s="289">
        <f t="shared" si="38"/>
        <v>0</v>
      </c>
      <c r="AS211" s="289">
        <f t="shared" si="38"/>
        <v>0</v>
      </c>
      <c r="AT211" s="289">
        <f t="shared" si="38"/>
        <v>0</v>
      </c>
      <c r="AU211" s="289">
        <f t="shared" si="38"/>
        <v>0</v>
      </c>
      <c r="AV211" s="289">
        <f t="shared" si="38"/>
        <v>0</v>
      </c>
      <c r="AW211" s="289">
        <f t="shared" si="38"/>
        <v>0</v>
      </c>
      <c r="AX211" s="289">
        <f t="shared" si="38"/>
        <v>0</v>
      </c>
      <c r="AY211" s="289">
        <f t="shared" si="38"/>
        <v>0</v>
      </c>
      <c r="AZ211" s="289">
        <f t="shared" si="38"/>
        <v>0</v>
      </c>
      <c r="BA211" s="289">
        <f t="shared" si="38"/>
        <v>0</v>
      </c>
      <c r="BB211" s="289">
        <f t="shared" si="38"/>
        <v>0</v>
      </c>
      <c r="BC211" s="289">
        <f t="shared" si="38"/>
        <v>0</v>
      </c>
      <c r="BD211" s="289">
        <f t="shared" si="38"/>
        <v>0</v>
      </c>
      <c r="BE211" s="289">
        <f t="shared" ca="1" si="38"/>
        <v>8.4665944085340753E-4</v>
      </c>
      <c r="BF211" s="289">
        <f t="shared" ca="1" si="38"/>
        <v>8.4665944085340753E-4</v>
      </c>
      <c r="BG211" s="289">
        <f t="shared" ca="1" si="38"/>
        <v>8.4665944085340753E-4</v>
      </c>
      <c r="BH211" s="289">
        <f t="shared" si="38"/>
        <v>0</v>
      </c>
      <c r="BI211" s="289">
        <f t="shared" si="38"/>
        <v>0</v>
      </c>
      <c r="BJ211" s="289">
        <f t="shared" si="38"/>
        <v>0</v>
      </c>
      <c r="BK211" s="289">
        <f t="shared" si="38"/>
        <v>0</v>
      </c>
      <c r="BL211" s="289">
        <f t="shared" si="38"/>
        <v>0</v>
      </c>
      <c r="BM211" s="289">
        <f t="shared" si="38"/>
        <v>0</v>
      </c>
      <c r="BN211" s="289">
        <f t="shared" si="38"/>
        <v>0</v>
      </c>
      <c r="BO211" s="289"/>
      <c r="BP211" s="289"/>
      <c r="BQ211" s="289"/>
      <c r="BR211" s="289"/>
      <c r="BS211" s="289"/>
      <c r="BT211" s="289"/>
      <c r="BU211" s="289"/>
      <c r="BV211" s="289"/>
      <c r="BW211" s="289"/>
      <c r="BX211" s="289"/>
      <c r="BY211" s="289"/>
      <c r="BZ211" s="289"/>
      <c r="CA211" s="198"/>
      <c r="CB211" s="198"/>
      <c r="CC211" s="198"/>
      <c r="CD211" s="198"/>
      <c r="CE211" s="198"/>
      <c r="CF211" s="198"/>
      <c r="CG211" s="198"/>
      <c r="CH211" s="198"/>
      <c r="CI211" s="198"/>
      <c r="CJ211" s="198"/>
      <c r="CK211" s="198"/>
      <c r="CL211" s="198"/>
    </row>
    <row r="212" spans="1:90" hidden="1" outlineLevel="1" x14ac:dyDescent="0.15">
      <c r="A212" s="89"/>
      <c r="B212" s="23"/>
      <c r="C212" s="26">
        <f t="shared" si="39"/>
        <v>52</v>
      </c>
      <c r="D212" s="303">
        <f t="shared" ca="1" si="39"/>
        <v>8.3755337484660351E-4</v>
      </c>
      <c r="E212" s="26">
        <f t="shared" si="39"/>
        <v>3</v>
      </c>
      <c r="G212" s="289">
        <f t="shared" si="40"/>
        <v>0</v>
      </c>
      <c r="H212" s="289">
        <f t="shared" si="40"/>
        <v>0</v>
      </c>
      <c r="I212" s="289">
        <f t="shared" si="40"/>
        <v>0</v>
      </c>
      <c r="J212" s="289">
        <f t="shared" si="40"/>
        <v>0</v>
      </c>
      <c r="K212" s="289">
        <f t="shared" si="40"/>
        <v>0</v>
      </c>
      <c r="L212" s="289">
        <f t="shared" si="40"/>
        <v>0</v>
      </c>
      <c r="M212" s="289">
        <f t="shared" si="40"/>
        <v>0</v>
      </c>
      <c r="N212" s="289">
        <f t="shared" si="40"/>
        <v>0</v>
      </c>
      <c r="O212" s="289">
        <f t="shared" si="40"/>
        <v>0</v>
      </c>
      <c r="P212" s="289">
        <f t="shared" si="40"/>
        <v>0</v>
      </c>
      <c r="Q212" s="289">
        <f t="shared" si="40"/>
        <v>0</v>
      </c>
      <c r="R212" s="289">
        <f t="shared" si="40"/>
        <v>0</v>
      </c>
      <c r="S212" s="289">
        <f t="shared" si="40"/>
        <v>0</v>
      </c>
      <c r="T212" s="289">
        <f t="shared" si="40"/>
        <v>0</v>
      </c>
      <c r="U212" s="289">
        <f t="shared" si="40"/>
        <v>0</v>
      </c>
      <c r="V212" s="289">
        <f t="shared" si="40"/>
        <v>0</v>
      </c>
      <c r="W212" s="289">
        <f t="shared" si="38"/>
        <v>0</v>
      </c>
      <c r="X212" s="289">
        <f t="shared" si="38"/>
        <v>0</v>
      </c>
      <c r="Y212" s="289">
        <f t="shared" si="38"/>
        <v>0</v>
      </c>
      <c r="Z212" s="289">
        <f t="shared" si="38"/>
        <v>0</v>
      </c>
      <c r="AA212" s="289">
        <f t="shared" si="38"/>
        <v>0</v>
      </c>
      <c r="AB212" s="289">
        <f t="shared" si="38"/>
        <v>0</v>
      </c>
      <c r="AC212" s="289">
        <f t="shared" si="38"/>
        <v>0</v>
      </c>
      <c r="AD212" s="289">
        <f t="shared" si="38"/>
        <v>0</v>
      </c>
      <c r="AE212" s="289">
        <f t="shared" si="38"/>
        <v>0</v>
      </c>
      <c r="AF212" s="289">
        <f t="shared" si="38"/>
        <v>0</v>
      </c>
      <c r="AG212" s="289">
        <f t="shared" si="38"/>
        <v>0</v>
      </c>
      <c r="AH212" s="289">
        <f t="shared" si="38"/>
        <v>0</v>
      </c>
      <c r="AI212" s="289">
        <f t="shared" si="38"/>
        <v>0</v>
      </c>
      <c r="AJ212" s="289">
        <f t="shared" si="38"/>
        <v>0</v>
      </c>
      <c r="AK212" s="289">
        <f t="shared" si="38"/>
        <v>0</v>
      </c>
      <c r="AL212" s="289">
        <f t="shared" si="38"/>
        <v>0</v>
      </c>
      <c r="AM212" s="289">
        <f t="shared" si="38"/>
        <v>0</v>
      </c>
      <c r="AN212" s="289">
        <f t="shared" si="38"/>
        <v>0</v>
      </c>
      <c r="AO212" s="289">
        <f t="shared" si="38"/>
        <v>0</v>
      </c>
      <c r="AP212" s="289">
        <f t="shared" si="38"/>
        <v>0</v>
      </c>
      <c r="AQ212" s="289">
        <f t="shared" si="38"/>
        <v>0</v>
      </c>
      <c r="AR212" s="289">
        <f t="shared" si="38"/>
        <v>0</v>
      </c>
      <c r="AS212" s="289">
        <f t="shared" si="38"/>
        <v>0</v>
      </c>
      <c r="AT212" s="289">
        <f t="shared" si="38"/>
        <v>0</v>
      </c>
      <c r="AU212" s="289">
        <f t="shared" si="38"/>
        <v>0</v>
      </c>
      <c r="AV212" s="289">
        <f t="shared" si="38"/>
        <v>0</v>
      </c>
      <c r="AW212" s="289">
        <f t="shared" si="38"/>
        <v>0</v>
      </c>
      <c r="AX212" s="289">
        <f t="shared" si="38"/>
        <v>0</v>
      </c>
      <c r="AY212" s="289">
        <f t="shared" si="38"/>
        <v>0</v>
      </c>
      <c r="AZ212" s="289">
        <f t="shared" si="38"/>
        <v>0</v>
      </c>
      <c r="BA212" s="289">
        <f t="shared" si="38"/>
        <v>0</v>
      </c>
      <c r="BB212" s="289">
        <f t="shared" si="38"/>
        <v>0</v>
      </c>
      <c r="BC212" s="289">
        <f t="shared" si="38"/>
        <v>0</v>
      </c>
      <c r="BD212" s="289">
        <f t="shared" si="38"/>
        <v>0</v>
      </c>
      <c r="BE212" s="289">
        <f t="shared" si="38"/>
        <v>0</v>
      </c>
      <c r="BF212" s="289">
        <f t="shared" ca="1" si="38"/>
        <v>8.3755337484660351E-4</v>
      </c>
      <c r="BG212" s="289">
        <f t="shared" ca="1" si="38"/>
        <v>8.3755337484660351E-4</v>
      </c>
      <c r="BH212" s="289">
        <f t="shared" ca="1" si="38"/>
        <v>8.3755337484660351E-4</v>
      </c>
      <c r="BI212" s="289">
        <f t="shared" si="38"/>
        <v>0</v>
      </c>
      <c r="BJ212" s="289">
        <f t="shared" si="38"/>
        <v>0</v>
      </c>
      <c r="BK212" s="289">
        <f t="shared" si="38"/>
        <v>0</v>
      </c>
      <c r="BL212" s="289">
        <f t="shared" si="38"/>
        <v>0</v>
      </c>
      <c r="BM212" s="289">
        <f t="shared" si="38"/>
        <v>0</v>
      </c>
      <c r="BN212" s="289">
        <f t="shared" si="38"/>
        <v>0</v>
      </c>
      <c r="BO212" s="289"/>
      <c r="BP212" s="289"/>
      <c r="BQ212" s="289"/>
      <c r="BR212" s="289"/>
      <c r="BS212" s="289"/>
      <c r="BT212" s="289"/>
      <c r="BU212" s="289"/>
      <c r="BV212" s="289"/>
      <c r="BW212" s="289"/>
      <c r="BX212" s="289"/>
      <c r="BY212" s="289"/>
      <c r="BZ212" s="289"/>
      <c r="CA212" s="198"/>
      <c r="CB212" s="198"/>
      <c r="CC212" s="198"/>
      <c r="CD212" s="198"/>
      <c r="CE212" s="198"/>
      <c r="CF212" s="198"/>
      <c r="CG212" s="198"/>
      <c r="CH212" s="198"/>
      <c r="CI212" s="198"/>
      <c r="CJ212" s="198"/>
      <c r="CK212" s="198"/>
      <c r="CL212" s="198"/>
    </row>
    <row r="213" spans="1:90" hidden="1" outlineLevel="1" x14ac:dyDescent="0.15">
      <c r="A213" s="89"/>
      <c r="B213" s="23"/>
      <c r="C213" s="26">
        <f t="shared" si="39"/>
        <v>53</v>
      </c>
      <c r="D213" s="303">
        <f t="shared" ca="1" si="39"/>
        <v>8.284473088397995E-4</v>
      </c>
      <c r="E213" s="26">
        <f t="shared" si="39"/>
        <v>3</v>
      </c>
      <c r="G213" s="289">
        <f t="shared" si="40"/>
        <v>0</v>
      </c>
      <c r="H213" s="289">
        <f t="shared" si="40"/>
        <v>0</v>
      </c>
      <c r="I213" s="289">
        <f t="shared" si="40"/>
        <v>0</v>
      </c>
      <c r="J213" s="289">
        <f t="shared" si="40"/>
        <v>0</v>
      </c>
      <c r="K213" s="289">
        <f t="shared" si="40"/>
        <v>0</v>
      </c>
      <c r="L213" s="289">
        <f t="shared" si="40"/>
        <v>0</v>
      </c>
      <c r="M213" s="289">
        <f t="shared" si="40"/>
        <v>0</v>
      </c>
      <c r="N213" s="289">
        <f t="shared" si="40"/>
        <v>0</v>
      </c>
      <c r="O213" s="289">
        <f t="shared" si="40"/>
        <v>0</v>
      </c>
      <c r="P213" s="289">
        <f t="shared" si="40"/>
        <v>0</v>
      </c>
      <c r="Q213" s="289">
        <f t="shared" si="40"/>
        <v>0</v>
      </c>
      <c r="R213" s="289">
        <f t="shared" si="40"/>
        <v>0</v>
      </c>
      <c r="S213" s="289">
        <f t="shared" si="40"/>
        <v>0</v>
      </c>
      <c r="T213" s="289">
        <f t="shared" si="40"/>
        <v>0</v>
      </c>
      <c r="U213" s="289">
        <f t="shared" si="40"/>
        <v>0</v>
      </c>
      <c r="V213" s="289">
        <f t="shared" si="40"/>
        <v>0</v>
      </c>
      <c r="W213" s="289">
        <f t="shared" si="38"/>
        <v>0</v>
      </c>
      <c r="X213" s="289">
        <f t="shared" si="38"/>
        <v>0</v>
      </c>
      <c r="Y213" s="289">
        <f t="shared" si="38"/>
        <v>0</v>
      </c>
      <c r="Z213" s="289">
        <f t="shared" si="38"/>
        <v>0</v>
      </c>
      <c r="AA213" s="289">
        <f t="shared" si="38"/>
        <v>0</v>
      </c>
      <c r="AB213" s="289">
        <f t="shared" si="38"/>
        <v>0</v>
      </c>
      <c r="AC213" s="289">
        <f t="shared" si="38"/>
        <v>0</v>
      </c>
      <c r="AD213" s="289">
        <f t="shared" si="38"/>
        <v>0</v>
      </c>
      <c r="AE213" s="289">
        <f t="shared" si="38"/>
        <v>0</v>
      </c>
      <c r="AF213" s="289">
        <f t="shared" si="38"/>
        <v>0</v>
      </c>
      <c r="AG213" s="289">
        <f t="shared" si="38"/>
        <v>0</v>
      </c>
      <c r="AH213" s="289">
        <f t="shared" si="38"/>
        <v>0</v>
      </c>
      <c r="AI213" s="289">
        <f t="shared" si="38"/>
        <v>0</v>
      </c>
      <c r="AJ213" s="289">
        <f t="shared" si="38"/>
        <v>0</v>
      </c>
      <c r="AK213" s="289">
        <f t="shared" si="38"/>
        <v>0</v>
      </c>
      <c r="AL213" s="289">
        <f t="shared" si="38"/>
        <v>0</v>
      </c>
      <c r="AM213" s="289">
        <f t="shared" si="38"/>
        <v>0</v>
      </c>
      <c r="AN213" s="289">
        <f t="shared" si="38"/>
        <v>0</v>
      </c>
      <c r="AO213" s="289">
        <f t="shared" si="38"/>
        <v>0</v>
      </c>
      <c r="AP213" s="289">
        <f t="shared" si="38"/>
        <v>0</v>
      </c>
      <c r="AQ213" s="289">
        <f t="shared" si="38"/>
        <v>0</v>
      </c>
      <c r="AR213" s="289">
        <f t="shared" si="38"/>
        <v>0</v>
      </c>
      <c r="AS213" s="289">
        <f t="shared" si="38"/>
        <v>0</v>
      </c>
      <c r="AT213" s="289">
        <f t="shared" si="38"/>
        <v>0</v>
      </c>
      <c r="AU213" s="289">
        <f t="shared" si="38"/>
        <v>0</v>
      </c>
      <c r="AV213" s="289">
        <f t="shared" si="38"/>
        <v>0</v>
      </c>
      <c r="AW213" s="289">
        <f t="shared" si="38"/>
        <v>0</v>
      </c>
      <c r="AX213" s="289">
        <f t="shared" si="38"/>
        <v>0</v>
      </c>
      <c r="AY213" s="289">
        <f t="shared" si="38"/>
        <v>0</v>
      </c>
      <c r="AZ213" s="289">
        <f t="shared" si="38"/>
        <v>0</v>
      </c>
      <c r="BA213" s="289">
        <f t="shared" si="38"/>
        <v>0</v>
      </c>
      <c r="BB213" s="289">
        <f t="shared" si="38"/>
        <v>0</v>
      </c>
      <c r="BC213" s="289">
        <f t="shared" si="38"/>
        <v>0</v>
      </c>
      <c r="BD213" s="289">
        <f t="shared" si="38"/>
        <v>0</v>
      </c>
      <c r="BE213" s="289">
        <f t="shared" si="38"/>
        <v>0</v>
      </c>
      <c r="BF213" s="289">
        <f t="shared" si="38"/>
        <v>0</v>
      </c>
      <c r="BG213" s="289">
        <f t="shared" ca="1" si="38"/>
        <v>8.284473088397995E-4</v>
      </c>
      <c r="BH213" s="289">
        <f t="shared" ca="1" si="38"/>
        <v>8.284473088397995E-4</v>
      </c>
      <c r="BI213" s="289">
        <f t="shared" ca="1" si="38"/>
        <v>8.284473088397995E-4</v>
      </c>
      <c r="BJ213" s="289">
        <f t="shared" si="38"/>
        <v>0</v>
      </c>
      <c r="BK213" s="289">
        <f t="shared" si="38"/>
        <v>0</v>
      </c>
      <c r="BL213" s="289">
        <f t="shared" si="38"/>
        <v>0</v>
      </c>
      <c r="BM213" s="289">
        <f t="shared" si="38"/>
        <v>0</v>
      </c>
      <c r="BN213" s="289">
        <f t="shared" si="38"/>
        <v>0</v>
      </c>
      <c r="BO213" s="289"/>
      <c r="BP213" s="289"/>
      <c r="BQ213" s="289"/>
      <c r="BR213" s="289"/>
      <c r="BS213" s="289"/>
      <c r="BT213" s="289"/>
      <c r="BU213" s="289"/>
      <c r="BV213" s="289"/>
      <c r="BW213" s="289"/>
      <c r="BX213" s="289"/>
      <c r="BY213" s="289"/>
      <c r="BZ213" s="289"/>
      <c r="CA213" s="198"/>
      <c r="CB213" s="198"/>
      <c r="CC213" s="198"/>
      <c r="CD213" s="198"/>
      <c r="CE213" s="198"/>
      <c r="CF213" s="198"/>
      <c r="CG213" s="198"/>
      <c r="CH213" s="198"/>
      <c r="CI213" s="198"/>
      <c r="CJ213" s="198"/>
      <c r="CK213" s="198"/>
      <c r="CL213" s="198"/>
    </row>
    <row r="214" spans="1:90" hidden="1" outlineLevel="1" x14ac:dyDescent="0.15">
      <c r="A214" s="89"/>
      <c r="B214" s="23"/>
      <c r="C214" s="26">
        <f t="shared" si="39"/>
        <v>54</v>
      </c>
      <c r="D214" s="303">
        <f t="shared" ca="1" si="39"/>
        <v>8.1934124283299537E-4</v>
      </c>
      <c r="E214" s="26">
        <f t="shared" si="39"/>
        <v>3</v>
      </c>
      <c r="G214" s="289">
        <f t="shared" si="40"/>
        <v>0</v>
      </c>
      <c r="H214" s="289">
        <f t="shared" si="40"/>
        <v>0</v>
      </c>
      <c r="I214" s="289">
        <f t="shared" si="40"/>
        <v>0</v>
      </c>
      <c r="J214" s="289">
        <f t="shared" si="40"/>
        <v>0</v>
      </c>
      <c r="K214" s="289">
        <f t="shared" si="40"/>
        <v>0</v>
      </c>
      <c r="L214" s="289">
        <f t="shared" si="40"/>
        <v>0</v>
      </c>
      <c r="M214" s="289">
        <f t="shared" si="40"/>
        <v>0</v>
      </c>
      <c r="N214" s="289">
        <f t="shared" si="40"/>
        <v>0</v>
      </c>
      <c r="O214" s="289">
        <f t="shared" si="40"/>
        <v>0</v>
      </c>
      <c r="P214" s="289">
        <f t="shared" si="40"/>
        <v>0</v>
      </c>
      <c r="Q214" s="289">
        <f t="shared" si="40"/>
        <v>0</v>
      </c>
      <c r="R214" s="289">
        <f t="shared" si="40"/>
        <v>0</v>
      </c>
      <c r="S214" s="289">
        <f t="shared" si="40"/>
        <v>0</v>
      </c>
      <c r="T214" s="289">
        <f t="shared" si="40"/>
        <v>0</v>
      </c>
      <c r="U214" s="289">
        <f t="shared" si="40"/>
        <v>0</v>
      </c>
      <c r="V214" s="289">
        <f t="shared" si="40"/>
        <v>0</v>
      </c>
      <c r="W214" s="289">
        <f t="shared" si="38"/>
        <v>0</v>
      </c>
      <c r="X214" s="289">
        <f t="shared" si="38"/>
        <v>0</v>
      </c>
      <c r="Y214" s="289">
        <f t="shared" ref="Y214:CE218" si="41">IF(OR($C214&gt;Y$7,$C214+$E214-1&lt;Y$7),0,$D214)</f>
        <v>0</v>
      </c>
      <c r="Z214" s="289">
        <f t="shared" si="41"/>
        <v>0</v>
      </c>
      <c r="AA214" s="289">
        <f t="shared" si="41"/>
        <v>0</v>
      </c>
      <c r="AB214" s="289">
        <f t="shared" si="41"/>
        <v>0</v>
      </c>
      <c r="AC214" s="289">
        <f t="shared" si="41"/>
        <v>0</v>
      </c>
      <c r="AD214" s="289">
        <f t="shared" si="41"/>
        <v>0</v>
      </c>
      <c r="AE214" s="289">
        <f t="shared" si="41"/>
        <v>0</v>
      </c>
      <c r="AF214" s="289">
        <f t="shared" si="41"/>
        <v>0</v>
      </c>
      <c r="AG214" s="289">
        <f t="shared" si="41"/>
        <v>0</v>
      </c>
      <c r="AH214" s="289">
        <f t="shared" si="41"/>
        <v>0</v>
      </c>
      <c r="AI214" s="289">
        <f t="shared" si="41"/>
        <v>0</v>
      </c>
      <c r="AJ214" s="289">
        <f t="shared" si="41"/>
        <v>0</v>
      </c>
      <c r="AK214" s="289">
        <f t="shared" si="41"/>
        <v>0</v>
      </c>
      <c r="AL214" s="289">
        <f t="shared" si="41"/>
        <v>0</v>
      </c>
      <c r="AM214" s="289">
        <f t="shared" si="41"/>
        <v>0</v>
      </c>
      <c r="AN214" s="289">
        <f t="shared" si="41"/>
        <v>0</v>
      </c>
      <c r="AO214" s="289">
        <f t="shared" si="41"/>
        <v>0</v>
      </c>
      <c r="AP214" s="289">
        <f t="shared" si="41"/>
        <v>0</v>
      </c>
      <c r="AQ214" s="289">
        <f t="shared" si="41"/>
        <v>0</v>
      </c>
      <c r="AR214" s="289">
        <f t="shared" si="41"/>
        <v>0</v>
      </c>
      <c r="AS214" s="289">
        <f t="shared" si="41"/>
        <v>0</v>
      </c>
      <c r="AT214" s="289">
        <f t="shared" si="41"/>
        <v>0</v>
      </c>
      <c r="AU214" s="289">
        <f t="shared" si="41"/>
        <v>0</v>
      </c>
      <c r="AV214" s="289">
        <f t="shared" si="41"/>
        <v>0</v>
      </c>
      <c r="AW214" s="289">
        <f t="shared" si="41"/>
        <v>0</v>
      </c>
      <c r="AX214" s="289">
        <f t="shared" si="41"/>
        <v>0</v>
      </c>
      <c r="AY214" s="289">
        <f t="shared" si="41"/>
        <v>0</v>
      </c>
      <c r="AZ214" s="289">
        <f t="shared" si="41"/>
        <v>0</v>
      </c>
      <c r="BA214" s="289">
        <f t="shared" si="41"/>
        <v>0</v>
      </c>
      <c r="BB214" s="289">
        <f t="shared" si="41"/>
        <v>0</v>
      </c>
      <c r="BC214" s="289">
        <f t="shared" si="41"/>
        <v>0</v>
      </c>
      <c r="BD214" s="289">
        <f t="shared" si="41"/>
        <v>0</v>
      </c>
      <c r="BE214" s="289">
        <f t="shared" si="41"/>
        <v>0</v>
      </c>
      <c r="BF214" s="289">
        <f t="shared" si="41"/>
        <v>0</v>
      </c>
      <c r="BG214" s="289">
        <f t="shared" si="41"/>
        <v>0</v>
      </c>
      <c r="BH214" s="289">
        <f t="shared" ca="1" si="41"/>
        <v>8.1934124283299537E-4</v>
      </c>
      <c r="BI214" s="289">
        <f t="shared" ca="1" si="41"/>
        <v>8.1934124283299537E-4</v>
      </c>
      <c r="BJ214" s="289">
        <f t="shared" ca="1" si="41"/>
        <v>8.1934124283299537E-4</v>
      </c>
      <c r="BK214" s="289">
        <f t="shared" si="41"/>
        <v>0</v>
      </c>
      <c r="BL214" s="289">
        <f t="shared" si="41"/>
        <v>0</v>
      </c>
      <c r="BM214" s="289">
        <f t="shared" si="41"/>
        <v>0</v>
      </c>
      <c r="BN214" s="289">
        <f t="shared" si="41"/>
        <v>0</v>
      </c>
      <c r="BO214" s="289"/>
      <c r="BP214" s="289"/>
      <c r="BQ214" s="289"/>
      <c r="BR214" s="289"/>
      <c r="BS214" s="289"/>
      <c r="BT214" s="289"/>
      <c r="BU214" s="289"/>
      <c r="BV214" s="289"/>
      <c r="BW214" s="289"/>
      <c r="BX214" s="289"/>
      <c r="BY214" s="289"/>
      <c r="BZ214" s="289"/>
      <c r="CA214" s="198"/>
      <c r="CB214" s="198"/>
      <c r="CC214" s="198"/>
      <c r="CD214" s="198"/>
      <c r="CE214" s="198"/>
      <c r="CF214" s="198"/>
      <c r="CG214" s="198"/>
      <c r="CH214" s="198"/>
      <c r="CI214" s="198"/>
      <c r="CJ214" s="198"/>
      <c r="CK214" s="198"/>
      <c r="CL214" s="198"/>
    </row>
    <row r="215" spans="1:90" hidden="1" outlineLevel="1" x14ac:dyDescent="0.15">
      <c r="A215" s="89"/>
      <c r="B215" s="23"/>
      <c r="C215" s="26">
        <f t="shared" si="39"/>
        <v>55</v>
      </c>
      <c r="D215" s="303">
        <f t="shared" ca="1" si="39"/>
        <v>8.1023517682619135E-4</v>
      </c>
      <c r="E215" s="26">
        <f t="shared" si="39"/>
        <v>3</v>
      </c>
      <c r="G215" s="289">
        <f t="shared" si="40"/>
        <v>0</v>
      </c>
      <c r="H215" s="289">
        <f t="shared" si="40"/>
        <v>0</v>
      </c>
      <c r="I215" s="289">
        <f t="shared" si="40"/>
        <v>0</v>
      </c>
      <c r="J215" s="289">
        <f t="shared" si="40"/>
        <v>0</v>
      </c>
      <c r="K215" s="289">
        <f t="shared" si="40"/>
        <v>0</v>
      </c>
      <c r="L215" s="289">
        <f t="shared" si="40"/>
        <v>0</v>
      </c>
      <c r="M215" s="289">
        <f t="shared" si="40"/>
        <v>0</v>
      </c>
      <c r="N215" s="289">
        <f t="shared" si="40"/>
        <v>0</v>
      </c>
      <c r="O215" s="289">
        <f t="shared" si="40"/>
        <v>0</v>
      </c>
      <c r="P215" s="289">
        <f t="shared" si="40"/>
        <v>0</v>
      </c>
      <c r="Q215" s="289">
        <f t="shared" si="40"/>
        <v>0</v>
      </c>
      <c r="R215" s="289">
        <f t="shared" si="40"/>
        <v>0</v>
      </c>
      <c r="S215" s="289">
        <f t="shared" si="40"/>
        <v>0</v>
      </c>
      <c r="T215" s="289">
        <f t="shared" si="40"/>
        <v>0</v>
      </c>
      <c r="U215" s="289">
        <f t="shared" si="40"/>
        <v>0</v>
      </c>
      <c r="V215" s="289">
        <f t="shared" si="40"/>
        <v>0</v>
      </c>
      <c r="W215" s="289">
        <f t="shared" ref="W215:CC220" si="42">IF(OR($C215&gt;W$7,$C215+$E215-1&lt;W$7),0,$D215)</f>
        <v>0</v>
      </c>
      <c r="X215" s="289">
        <f t="shared" si="42"/>
        <v>0</v>
      </c>
      <c r="Y215" s="289">
        <f t="shared" si="42"/>
        <v>0</v>
      </c>
      <c r="Z215" s="289">
        <f t="shared" si="42"/>
        <v>0</v>
      </c>
      <c r="AA215" s="289">
        <f t="shared" si="42"/>
        <v>0</v>
      </c>
      <c r="AB215" s="289">
        <f t="shared" si="42"/>
        <v>0</v>
      </c>
      <c r="AC215" s="289">
        <f t="shared" si="42"/>
        <v>0</v>
      </c>
      <c r="AD215" s="289">
        <f t="shared" si="42"/>
        <v>0</v>
      </c>
      <c r="AE215" s="289">
        <f t="shared" si="42"/>
        <v>0</v>
      </c>
      <c r="AF215" s="289">
        <f t="shared" si="42"/>
        <v>0</v>
      </c>
      <c r="AG215" s="289">
        <f t="shared" si="42"/>
        <v>0</v>
      </c>
      <c r="AH215" s="289">
        <f t="shared" si="42"/>
        <v>0</v>
      </c>
      <c r="AI215" s="289">
        <f t="shared" si="42"/>
        <v>0</v>
      </c>
      <c r="AJ215" s="289">
        <f t="shared" si="42"/>
        <v>0</v>
      </c>
      <c r="AK215" s="289">
        <f t="shared" si="42"/>
        <v>0</v>
      </c>
      <c r="AL215" s="289">
        <f t="shared" si="42"/>
        <v>0</v>
      </c>
      <c r="AM215" s="289">
        <f t="shared" si="42"/>
        <v>0</v>
      </c>
      <c r="AN215" s="289">
        <f t="shared" si="42"/>
        <v>0</v>
      </c>
      <c r="AO215" s="289">
        <f t="shared" si="42"/>
        <v>0</v>
      </c>
      <c r="AP215" s="289">
        <f t="shared" si="42"/>
        <v>0</v>
      </c>
      <c r="AQ215" s="289">
        <f t="shared" si="42"/>
        <v>0</v>
      </c>
      <c r="AR215" s="289">
        <f t="shared" si="42"/>
        <v>0</v>
      </c>
      <c r="AS215" s="289">
        <f t="shared" si="42"/>
        <v>0</v>
      </c>
      <c r="AT215" s="289">
        <f t="shared" si="42"/>
        <v>0</v>
      </c>
      <c r="AU215" s="289">
        <f t="shared" si="42"/>
        <v>0</v>
      </c>
      <c r="AV215" s="289">
        <f t="shared" si="42"/>
        <v>0</v>
      </c>
      <c r="AW215" s="289">
        <f t="shared" si="42"/>
        <v>0</v>
      </c>
      <c r="AX215" s="289">
        <f t="shared" si="42"/>
        <v>0</v>
      </c>
      <c r="AY215" s="289">
        <f t="shared" si="42"/>
        <v>0</v>
      </c>
      <c r="AZ215" s="289">
        <f t="shared" si="42"/>
        <v>0</v>
      </c>
      <c r="BA215" s="289">
        <f t="shared" si="42"/>
        <v>0</v>
      </c>
      <c r="BB215" s="289">
        <f t="shared" si="42"/>
        <v>0</v>
      </c>
      <c r="BC215" s="289">
        <f t="shared" si="42"/>
        <v>0</v>
      </c>
      <c r="BD215" s="289">
        <f t="shared" si="42"/>
        <v>0</v>
      </c>
      <c r="BE215" s="289">
        <f t="shared" si="42"/>
        <v>0</v>
      </c>
      <c r="BF215" s="289">
        <f t="shared" si="42"/>
        <v>0</v>
      </c>
      <c r="BG215" s="289">
        <f t="shared" si="42"/>
        <v>0</v>
      </c>
      <c r="BH215" s="289">
        <f t="shared" si="42"/>
        <v>0</v>
      </c>
      <c r="BI215" s="289">
        <f t="shared" ca="1" si="42"/>
        <v>8.1023517682619135E-4</v>
      </c>
      <c r="BJ215" s="289">
        <f t="shared" ca="1" si="42"/>
        <v>8.1023517682619135E-4</v>
      </c>
      <c r="BK215" s="289">
        <f t="shared" ca="1" si="42"/>
        <v>8.1023517682619135E-4</v>
      </c>
      <c r="BL215" s="289">
        <f t="shared" si="42"/>
        <v>0</v>
      </c>
      <c r="BM215" s="289">
        <f t="shared" si="42"/>
        <v>0</v>
      </c>
      <c r="BN215" s="289">
        <f t="shared" si="42"/>
        <v>0</v>
      </c>
      <c r="BO215" s="289"/>
      <c r="BP215" s="289"/>
      <c r="BQ215" s="289"/>
      <c r="BR215" s="289"/>
      <c r="BS215" s="289"/>
      <c r="BT215" s="289"/>
      <c r="BU215" s="289"/>
      <c r="BV215" s="289"/>
      <c r="BW215" s="289"/>
      <c r="BX215" s="289"/>
      <c r="BY215" s="289"/>
      <c r="BZ215" s="289"/>
      <c r="CA215" s="198"/>
      <c r="CB215" s="198"/>
      <c r="CC215" s="198"/>
      <c r="CD215" s="198"/>
      <c r="CE215" s="198"/>
      <c r="CF215" s="198"/>
      <c r="CG215" s="198"/>
      <c r="CH215" s="198"/>
      <c r="CI215" s="198"/>
      <c r="CJ215" s="198"/>
      <c r="CK215" s="198"/>
      <c r="CL215" s="198"/>
    </row>
    <row r="216" spans="1:90" hidden="1" outlineLevel="1" x14ac:dyDescent="0.15">
      <c r="A216" s="89"/>
      <c r="B216" s="23"/>
      <c r="C216" s="26">
        <f t="shared" si="39"/>
        <v>56</v>
      </c>
      <c r="D216" s="303">
        <f t="shared" ca="1" si="39"/>
        <v>8.0112911081938734E-4</v>
      </c>
      <c r="E216" s="26">
        <f t="shared" si="39"/>
        <v>3</v>
      </c>
      <c r="G216" s="289">
        <f t="shared" si="40"/>
        <v>0</v>
      </c>
      <c r="H216" s="289">
        <f t="shared" si="40"/>
        <v>0</v>
      </c>
      <c r="I216" s="289">
        <f t="shared" si="40"/>
        <v>0</v>
      </c>
      <c r="J216" s="289">
        <f t="shared" si="40"/>
        <v>0</v>
      </c>
      <c r="K216" s="289">
        <f t="shared" si="40"/>
        <v>0</v>
      </c>
      <c r="L216" s="289">
        <f t="shared" si="40"/>
        <v>0</v>
      </c>
      <c r="M216" s="289">
        <f t="shared" si="40"/>
        <v>0</v>
      </c>
      <c r="N216" s="289">
        <f t="shared" si="40"/>
        <v>0</v>
      </c>
      <c r="O216" s="289">
        <f t="shared" si="40"/>
        <v>0</v>
      </c>
      <c r="P216" s="289">
        <f t="shared" si="40"/>
        <v>0</v>
      </c>
      <c r="Q216" s="289">
        <f t="shared" si="40"/>
        <v>0</v>
      </c>
      <c r="R216" s="289">
        <f t="shared" si="40"/>
        <v>0</v>
      </c>
      <c r="S216" s="289">
        <f t="shared" si="40"/>
        <v>0</v>
      </c>
      <c r="T216" s="289">
        <f t="shared" si="40"/>
        <v>0</v>
      </c>
      <c r="U216" s="289">
        <f t="shared" si="40"/>
        <v>0</v>
      </c>
      <c r="V216" s="289">
        <f t="shared" si="40"/>
        <v>0</v>
      </c>
      <c r="W216" s="289">
        <f t="shared" si="42"/>
        <v>0</v>
      </c>
      <c r="X216" s="289">
        <f t="shared" si="42"/>
        <v>0</v>
      </c>
      <c r="Y216" s="289">
        <f t="shared" si="42"/>
        <v>0</v>
      </c>
      <c r="Z216" s="289">
        <f t="shared" si="42"/>
        <v>0</v>
      </c>
      <c r="AA216" s="289">
        <f t="shared" si="42"/>
        <v>0</v>
      </c>
      <c r="AB216" s="289">
        <f t="shared" si="42"/>
        <v>0</v>
      </c>
      <c r="AC216" s="289">
        <f t="shared" si="42"/>
        <v>0</v>
      </c>
      <c r="AD216" s="289">
        <f t="shared" si="42"/>
        <v>0</v>
      </c>
      <c r="AE216" s="289">
        <f t="shared" si="42"/>
        <v>0</v>
      </c>
      <c r="AF216" s="289">
        <f t="shared" si="42"/>
        <v>0</v>
      </c>
      <c r="AG216" s="289">
        <f t="shared" si="42"/>
        <v>0</v>
      </c>
      <c r="AH216" s="289">
        <f t="shared" si="42"/>
        <v>0</v>
      </c>
      <c r="AI216" s="289">
        <f t="shared" si="42"/>
        <v>0</v>
      </c>
      <c r="AJ216" s="289">
        <f t="shared" si="42"/>
        <v>0</v>
      </c>
      <c r="AK216" s="289">
        <f t="shared" si="42"/>
        <v>0</v>
      </c>
      <c r="AL216" s="289">
        <f t="shared" si="42"/>
        <v>0</v>
      </c>
      <c r="AM216" s="289">
        <f t="shared" si="42"/>
        <v>0</v>
      </c>
      <c r="AN216" s="289">
        <f t="shared" si="42"/>
        <v>0</v>
      </c>
      <c r="AO216" s="289">
        <f t="shared" si="42"/>
        <v>0</v>
      </c>
      <c r="AP216" s="289">
        <f t="shared" si="42"/>
        <v>0</v>
      </c>
      <c r="AQ216" s="289">
        <f t="shared" si="42"/>
        <v>0</v>
      </c>
      <c r="AR216" s="289">
        <f t="shared" si="42"/>
        <v>0</v>
      </c>
      <c r="AS216" s="289">
        <f t="shared" si="42"/>
        <v>0</v>
      </c>
      <c r="AT216" s="289">
        <f t="shared" si="42"/>
        <v>0</v>
      </c>
      <c r="AU216" s="289">
        <f t="shared" si="42"/>
        <v>0</v>
      </c>
      <c r="AV216" s="289">
        <f t="shared" si="42"/>
        <v>0</v>
      </c>
      <c r="AW216" s="289">
        <f t="shared" si="42"/>
        <v>0</v>
      </c>
      <c r="AX216" s="289">
        <f t="shared" si="42"/>
        <v>0</v>
      </c>
      <c r="AY216" s="289">
        <f t="shared" si="42"/>
        <v>0</v>
      </c>
      <c r="AZ216" s="289">
        <f t="shared" si="42"/>
        <v>0</v>
      </c>
      <c r="BA216" s="289">
        <f t="shared" si="42"/>
        <v>0</v>
      </c>
      <c r="BB216" s="289">
        <f t="shared" si="42"/>
        <v>0</v>
      </c>
      <c r="BC216" s="289">
        <f t="shared" si="42"/>
        <v>0</v>
      </c>
      <c r="BD216" s="289">
        <f t="shared" si="42"/>
        <v>0</v>
      </c>
      <c r="BE216" s="289">
        <f t="shared" si="42"/>
        <v>0</v>
      </c>
      <c r="BF216" s="289">
        <f t="shared" si="42"/>
        <v>0</v>
      </c>
      <c r="BG216" s="289">
        <f t="shared" si="42"/>
        <v>0</v>
      </c>
      <c r="BH216" s="289">
        <f t="shared" si="42"/>
        <v>0</v>
      </c>
      <c r="BI216" s="289">
        <f t="shared" si="42"/>
        <v>0</v>
      </c>
      <c r="BJ216" s="289">
        <f t="shared" ca="1" si="42"/>
        <v>8.0112911081938734E-4</v>
      </c>
      <c r="BK216" s="289">
        <f t="shared" ca="1" si="42"/>
        <v>8.0112911081938734E-4</v>
      </c>
      <c r="BL216" s="289">
        <f t="shared" ca="1" si="42"/>
        <v>8.0112911081938734E-4</v>
      </c>
      <c r="BM216" s="289">
        <f t="shared" si="42"/>
        <v>0</v>
      </c>
      <c r="BN216" s="289">
        <f t="shared" si="42"/>
        <v>0</v>
      </c>
      <c r="BO216" s="289"/>
      <c r="BP216" s="289"/>
      <c r="BQ216" s="289"/>
      <c r="BR216" s="289"/>
      <c r="BS216" s="289"/>
      <c r="BT216" s="289"/>
      <c r="BU216" s="289"/>
      <c r="BV216" s="289"/>
      <c r="BW216" s="289"/>
      <c r="BX216" s="289"/>
      <c r="BY216" s="289"/>
      <c r="BZ216" s="289"/>
      <c r="CA216" s="198"/>
      <c r="CB216" s="198"/>
      <c r="CC216" s="198"/>
      <c r="CD216" s="198"/>
      <c r="CE216" s="198"/>
      <c r="CF216" s="198"/>
      <c r="CG216" s="198"/>
      <c r="CH216" s="198"/>
      <c r="CI216" s="198"/>
      <c r="CJ216" s="198"/>
      <c r="CK216" s="198"/>
      <c r="CL216" s="198"/>
    </row>
    <row r="217" spans="1:90" hidden="1" outlineLevel="1" x14ac:dyDescent="0.15">
      <c r="A217" s="89"/>
      <c r="B217" s="23"/>
      <c r="C217" s="26">
        <f t="shared" si="39"/>
        <v>57</v>
      </c>
      <c r="D217" s="303">
        <f t="shared" ca="1" si="39"/>
        <v>7.9202304481258321E-4</v>
      </c>
      <c r="E217" s="26">
        <f t="shared" si="39"/>
        <v>3</v>
      </c>
      <c r="G217" s="289">
        <f t="shared" si="40"/>
        <v>0</v>
      </c>
      <c r="H217" s="289">
        <f t="shared" si="40"/>
        <v>0</v>
      </c>
      <c r="I217" s="289">
        <f t="shared" si="40"/>
        <v>0</v>
      </c>
      <c r="J217" s="289">
        <f t="shared" si="40"/>
        <v>0</v>
      </c>
      <c r="K217" s="289">
        <f t="shared" si="40"/>
        <v>0</v>
      </c>
      <c r="L217" s="289">
        <f t="shared" si="40"/>
        <v>0</v>
      </c>
      <c r="M217" s="289">
        <f t="shared" si="40"/>
        <v>0</v>
      </c>
      <c r="N217" s="289">
        <f t="shared" si="40"/>
        <v>0</v>
      </c>
      <c r="O217" s="289">
        <f t="shared" si="40"/>
        <v>0</v>
      </c>
      <c r="P217" s="289">
        <f t="shared" si="40"/>
        <v>0</v>
      </c>
      <c r="Q217" s="289">
        <f t="shared" si="40"/>
        <v>0</v>
      </c>
      <c r="R217" s="289">
        <f t="shared" si="40"/>
        <v>0</v>
      </c>
      <c r="S217" s="289">
        <f t="shared" si="40"/>
        <v>0</v>
      </c>
      <c r="T217" s="289">
        <f t="shared" si="40"/>
        <v>0</v>
      </c>
      <c r="U217" s="289">
        <f t="shared" si="40"/>
        <v>0</v>
      </c>
      <c r="V217" s="289">
        <f t="shared" si="40"/>
        <v>0</v>
      </c>
      <c r="W217" s="289">
        <f t="shared" si="42"/>
        <v>0</v>
      </c>
      <c r="X217" s="289">
        <f t="shared" si="42"/>
        <v>0</v>
      </c>
      <c r="Y217" s="289">
        <f t="shared" si="42"/>
        <v>0</v>
      </c>
      <c r="Z217" s="289">
        <f t="shared" si="42"/>
        <v>0</v>
      </c>
      <c r="AA217" s="289">
        <f t="shared" si="42"/>
        <v>0</v>
      </c>
      <c r="AB217" s="289">
        <f t="shared" si="42"/>
        <v>0</v>
      </c>
      <c r="AC217" s="289">
        <f t="shared" si="42"/>
        <v>0</v>
      </c>
      <c r="AD217" s="289">
        <f t="shared" si="42"/>
        <v>0</v>
      </c>
      <c r="AE217" s="289">
        <f t="shared" si="42"/>
        <v>0</v>
      </c>
      <c r="AF217" s="289">
        <f t="shared" si="42"/>
        <v>0</v>
      </c>
      <c r="AG217" s="289">
        <f t="shared" si="42"/>
        <v>0</v>
      </c>
      <c r="AH217" s="289">
        <f t="shared" si="42"/>
        <v>0</v>
      </c>
      <c r="AI217" s="289">
        <f t="shared" si="42"/>
        <v>0</v>
      </c>
      <c r="AJ217" s="289">
        <f t="shared" si="42"/>
        <v>0</v>
      </c>
      <c r="AK217" s="289">
        <f t="shared" si="42"/>
        <v>0</v>
      </c>
      <c r="AL217" s="289">
        <f t="shared" si="42"/>
        <v>0</v>
      </c>
      <c r="AM217" s="289">
        <f t="shared" si="42"/>
        <v>0</v>
      </c>
      <c r="AN217" s="289">
        <f t="shared" si="42"/>
        <v>0</v>
      </c>
      <c r="AO217" s="289">
        <f t="shared" si="42"/>
        <v>0</v>
      </c>
      <c r="AP217" s="289">
        <f t="shared" si="42"/>
        <v>0</v>
      </c>
      <c r="AQ217" s="289">
        <f t="shared" si="42"/>
        <v>0</v>
      </c>
      <c r="AR217" s="289">
        <f t="shared" si="42"/>
        <v>0</v>
      </c>
      <c r="AS217" s="289">
        <f t="shared" si="42"/>
        <v>0</v>
      </c>
      <c r="AT217" s="289">
        <f t="shared" si="42"/>
        <v>0</v>
      </c>
      <c r="AU217" s="289">
        <f t="shared" si="42"/>
        <v>0</v>
      </c>
      <c r="AV217" s="289">
        <f t="shared" si="42"/>
        <v>0</v>
      </c>
      <c r="AW217" s="289">
        <f t="shared" si="42"/>
        <v>0</v>
      </c>
      <c r="AX217" s="289">
        <f t="shared" si="42"/>
        <v>0</v>
      </c>
      <c r="AY217" s="289">
        <f t="shared" si="42"/>
        <v>0</v>
      </c>
      <c r="AZ217" s="289">
        <f t="shared" si="42"/>
        <v>0</v>
      </c>
      <c r="BA217" s="289">
        <f t="shared" si="42"/>
        <v>0</v>
      </c>
      <c r="BB217" s="289">
        <f t="shared" si="42"/>
        <v>0</v>
      </c>
      <c r="BC217" s="289">
        <f t="shared" si="42"/>
        <v>0</v>
      </c>
      <c r="BD217" s="289">
        <f t="shared" si="42"/>
        <v>0</v>
      </c>
      <c r="BE217" s="289">
        <f t="shared" si="42"/>
        <v>0</v>
      </c>
      <c r="BF217" s="289">
        <f t="shared" si="42"/>
        <v>0</v>
      </c>
      <c r="BG217" s="289">
        <f t="shared" si="42"/>
        <v>0</v>
      </c>
      <c r="BH217" s="289">
        <f t="shared" si="42"/>
        <v>0</v>
      </c>
      <c r="BI217" s="289">
        <f t="shared" si="42"/>
        <v>0</v>
      </c>
      <c r="BJ217" s="289">
        <f t="shared" si="42"/>
        <v>0</v>
      </c>
      <c r="BK217" s="289">
        <f t="shared" ca="1" si="42"/>
        <v>7.9202304481258321E-4</v>
      </c>
      <c r="BL217" s="289">
        <f t="shared" ca="1" si="42"/>
        <v>7.9202304481258321E-4</v>
      </c>
      <c r="BM217" s="289">
        <f t="shared" ca="1" si="42"/>
        <v>7.9202304481258321E-4</v>
      </c>
      <c r="BN217" s="289">
        <f t="shared" si="42"/>
        <v>0</v>
      </c>
      <c r="BO217" s="289"/>
      <c r="BP217" s="289"/>
      <c r="BQ217" s="289"/>
      <c r="BR217" s="289"/>
      <c r="BS217" s="289"/>
      <c r="BT217" s="289"/>
      <c r="BU217" s="289"/>
      <c r="BV217" s="289"/>
      <c r="BW217" s="289"/>
      <c r="BX217" s="289"/>
      <c r="BY217" s="289"/>
      <c r="BZ217" s="289"/>
      <c r="CA217" s="198"/>
      <c r="CB217" s="198"/>
      <c r="CC217" s="198"/>
      <c r="CD217" s="198"/>
      <c r="CE217" s="198"/>
      <c r="CF217" s="198"/>
      <c r="CG217" s="198"/>
      <c r="CH217" s="198"/>
      <c r="CI217" s="198"/>
      <c r="CJ217" s="198"/>
      <c r="CK217" s="198"/>
      <c r="CL217" s="198"/>
    </row>
    <row r="218" spans="1:90" hidden="1" outlineLevel="1" x14ac:dyDescent="0.15">
      <c r="A218" s="89"/>
      <c r="B218" s="23"/>
      <c r="C218" s="26">
        <f t="shared" si="39"/>
        <v>58</v>
      </c>
      <c r="D218" s="303">
        <f t="shared" ca="1" si="39"/>
        <v>7.829169788057792E-4</v>
      </c>
      <c r="E218" s="26">
        <f t="shared" si="39"/>
        <v>3</v>
      </c>
      <c r="G218" s="289">
        <f t="shared" si="40"/>
        <v>0</v>
      </c>
      <c r="H218" s="289">
        <f t="shared" si="40"/>
        <v>0</v>
      </c>
      <c r="I218" s="289">
        <f t="shared" si="40"/>
        <v>0</v>
      </c>
      <c r="J218" s="289">
        <f t="shared" si="40"/>
        <v>0</v>
      </c>
      <c r="K218" s="289">
        <f t="shared" si="40"/>
        <v>0</v>
      </c>
      <c r="L218" s="289">
        <f t="shared" si="40"/>
        <v>0</v>
      </c>
      <c r="M218" s="289">
        <f t="shared" si="40"/>
        <v>0</v>
      </c>
      <c r="N218" s="289">
        <f t="shared" si="40"/>
        <v>0</v>
      </c>
      <c r="O218" s="289">
        <f t="shared" si="40"/>
        <v>0</v>
      </c>
      <c r="P218" s="289">
        <f t="shared" si="40"/>
        <v>0</v>
      </c>
      <c r="Q218" s="289">
        <f t="shared" si="40"/>
        <v>0</v>
      </c>
      <c r="R218" s="289">
        <f t="shared" si="40"/>
        <v>0</v>
      </c>
      <c r="S218" s="289">
        <f t="shared" si="40"/>
        <v>0</v>
      </c>
      <c r="T218" s="289">
        <f t="shared" si="40"/>
        <v>0</v>
      </c>
      <c r="U218" s="289">
        <f t="shared" si="40"/>
        <v>0</v>
      </c>
      <c r="V218" s="289">
        <f t="shared" si="40"/>
        <v>0</v>
      </c>
      <c r="W218" s="289">
        <f t="shared" si="42"/>
        <v>0</v>
      </c>
      <c r="X218" s="289">
        <f t="shared" si="42"/>
        <v>0</v>
      </c>
      <c r="Y218" s="289">
        <f t="shared" si="42"/>
        <v>0</v>
      </c>
      <c r="Z218" s="289">
        <f t="shared" si="42"/>
        <v>0</v>
      </c>
      <c r="AA218" s="289">
        <f t="shared" si="42"/>
        <v>0</v>
      </c>
      <c r="AB218" s="289">
        <f t="shared" si="42"/>
        <v>0</v>
      </c>
      <c r="AC218" s="289">
        <f t="shared" si="42"/>
        <v>0</v>
      </c>
      <c r="AD218" s="289">
        <f t="shared" si="42"/>
        <v>0</v>
      </c>
      <c r="AE218" s="289">
        <f t="shared" si="42"/>
        <v>0</v>
      </c>
      <c r="AF218" s="289">
        <f t="shared" si="42"/>
        <v>0</v>
      </c>
      <c r="AG218" s="289">
        <f t="shared" si="42"/>
        <v>0</v>
      </c>
      <c r="AH218" s="289">
        <f t="shared" si="42"/>
        <v>0</v>
      </c>
      <c r="AI218" s="289">
        <f t="shared" si="42"/>
        <v>0</v>
      </c>
      <c r="AJ218" s="289">
        <f t="shared" si="42"/>
        <v>0</v>
      </c>
      <c r="AK218" s="289">
        <f t="shared" si="42"/>
        <v>0</v>
      </c>
      <c r="AL218" s="289">
        <f t="shared" si="42"/>
        <v>0</v>
      </c>
      <c r="AM218" s="289">
        <f t="shared" si="42"/>
        <v>0</v>
      </c>
      <c r="AN218" s="289">
        <f t="shared" si="42"/>
        <v>0</v>
      </c>
      <c r="AO218" s="289">
        <f t="shared" si="42"/>
        <v>0</v>
      </c>
      <c r="AP218" s="289">
        <f t="shared" si="42"/>
        <v>0</v>
      </c>
      <c r="AQ218" s="289">
        <f t="shared" si="42"/>
        <v>0</v>
      </c>
      <c r="AR218" s="289">
        <f t="shared" si="42"/>
        <v>0</v>
      </c>
      <c r="AS218" s="289">
        <f t="shared" si="42"/>
        <v>0</v>
      </c>
      <c r="AT218" s="289">
        <f t="shared" si="42"/>
        <v>0</v>
      </c>
      <c r="AU218" s="289">
        <f t="shared" si="42"/>
        <v>0</v>
      </c>
      <c r="AV218" s="289">
        <f t="shared" si="42"/>
        <v>0</v>
      </c>
      <c r="AW218" s="289">
        <f t="shared" si="42"/>
        <v>0</v>
      </c>
      <c r="AX218" s="289">
        <f t="shared" si="42"/>
        <v>0</v>
      </c>
      <c r="AY218" s="289">
        <f t="shared" si="42"/>
        <v>0</v>
      </c>
      <c r="AZ218" s="289">
        <f t="shared" si="42"/>
        <v>0</v>
      </c>
      <c r="BA218" s="289">
        <f t="shared" si="42"/>
        <v>0</v>
      </c>
      <c r="BB218" s="289">
        <f t="shared" si="42"/>
        <v>0</v>
      </c>
      <c r="BC218" s="289">
        <f t="shared" si="42"/>
        <v>0</v>
      </c>
      <c r="BD218" s="289">
        <f t="shared" si="42"/>
        <v>0</v>
      </c>
      <c r="BE218" s="289">
        <f t="shared" si="42"/>
        <v>0</v>
      </c>
      <c r="BF218" s="289">
        <f t="shared" si="42"/>
        <v>0</v>
      </c>
      <c r="BG218" s="289">
        <f t="shared" si="42"/>
        <v>0</v>
      </c>
      <c r="BH218" s="289">
        <f t="shared" si="42"/>
        <v>0</v>
      </c>
      <c r="BI218" s="289">
        <f t="shared" si="42"/>
        <v>0</v>
      </c>
      <c r="BJ218" s="289">
        <f t="shared" si="42"/>
        <v>0</v>
      </c>
      <c r="BK218" s="289">
        <f t="shared" si="42"/>
        <v>0</v>
      </c>
      <c r="BL218" s="289">
        <f t="shared" ca="1" si="42"/>
        <v>7.829169788057792E-4</v>
      </c>
      <c r="BM218" s="289">
        <f t="shared" ca="1" si="42"/>
        <v>7.829169788057792E-4</v>
      </c>
      <c r="BN218" s="289">
        <f t="shared" ca="1" si="42"/>
        <v>7.829169788057792E-4</v>
      </c>
      <c r="BO218" s="289"/>
      <c r="BP218" s="289"/>
      <c r="BQ218" s="289"/>
      <c r="BR218" s="289"/>
      <c r="BS218" s="289"/>
      <c r="BT218" s="289"/>
      <c r="BU218" s="289"/>
      <c r="BV218" s="289"/>
      <c r="BW218" s="289"/>
      <c r="BX218" s="289"/>
      <c r="BY218" s="289"/>
      <c r="BZ218" s="289"/>
      <c r="CA218" s="198"/>
      <c r="CB218" s="198"/>
      <c r="CC218" s="198"/>
      <c r="CD218" s="198"/>
      <c r="CE218" s="198"/>
      <c r="CF218" s="198"/>
      <c r="CG218" s="198"/>
      <c r="CH218" s="198"/>
      <c r="CI218" s="198"/>
      <c r="CJ218" s="198"/>
      <c r="CK218" s="198"/>
      <c r="CL218" s="198"/>
    </row>
    <row r="219" spans="1:90" hidden="1" outlineLevel="1" x14ac:dyDescent="0.15">
      <c r="A219" s="89"/>
      <c r="B219" s="23"/>
      <c r="C219" s="26">
        <f t="shared" si="39"/>
        <v>59</v>
      </c>
      <c r="D219" s="303">
        <f t="shared" ca="1" si="39"/>
        <v>0</v>
      </c>
      <c r="E219" s="26">
        <f t="shared" si="39"/>
        <v>3</v>
      </c>
      <c r="G219" s="289">
        <f t="shared" si="40"/>
        <v>0</v>
      </c>
      <c r="H219" s="289">
        <f t="shared" si="40"/>
        <v>0</v>
      </c>
      <c r="I219" s="289">
        <f t="shared" si="40"/>
        <v>0</v>
      </c>
      <c r="J219" s="289">
        <f t="shared" si="40"/>
        <v>0</v>
      </c>
      <c r="K219" s="289">
        <f t="shared" si="40"/>
        <v>0</v>
      </c>
      <c r="L219" s="289">
        <f t="shared" si="40"/>
        <v>0</v>
      </c>
      <c r="M219" s="289">
        <f t="shared" si="40"/>
        <v>0</v>
      </c>
      <c r="N219" s="289">
        <f t="shared" si="40"/>
        <v>0</v>
      </c>
      <c r="O219" s="289">
        <f t="shared" si="40"/>
        <v>0</v>
      </c>
      <c r="P219" s="289">
        <f t="shared" si="40"/>
        <v>0</v>
      </c>
      <c r="Q219" s="289">
        <f t="shared" si="40"/>
        <v>0</v>
      </c>
      <c r="R219" s="289">
        <f t="shared" si="40"/>
        <v>0</v>
      </c>
      <c r="S219" s="289">
        <f t="shared" si="40"/>
        <v>0</v>
      </c>
      <c r="T219" s="289">
        <f t="shared" si="40"/>
        <v>0</v>
      </c>
      <c r="U219" s="289">
        <f t="shared" si="40"/>
        <v>0</v>
      </c>
      <c r="V219" s="289">
        <f t="shared" si="40"/>
        <v>0</v>
      </c>
      <c r="W219" s="289">
        <f t="shared" si="42"/>
        <v>0</v>
      </c>
      <c r="X219" s="289">
        <f t="shared" si="42"/>
        <v>0</v>
      </c>
      <c r="Y219" s="289">
        <f t="shared" si="42"/>
        <v>0</v>
      </c>
      <c r="Z219" s="289">
        <f t="shared" si="42"/>
        <v>0</v>
      </c>
      <c r="AA219" s="289">
        <f t="shared" si="42"/>
        <v>0</v>
      </c>
      <c r="AB219" s="289">
        <f t="shared" si="42"/>
        <v>0</v>
      </c>
      <c r="AC219" s="289">
        <f t="shared" si="42"/>
        <v>0</v>
      </c>
      <c r="AD219" s="289">
        <f t="shared" si="42"/>
        <v>0</v>
      </c>
      <c r="AE219" s="289">
        <f t="shared" si="42"/>
        <v>0</v>
      </c>
      <c r="AF219" s="289">
        <f t="shared" si="42"/>
        <v>0</v>
      </c>
      <c r="AG219" s="289">
        <f t="shared" si="42"/>
        <v>0</v>
      </c>
      <c r="AH219" s="289">
        <f t="shared" si="42"/>
        <v>0</v>
      </c>
      <c r="AI219" s="289">
        <f t="shared" si="42"/>
        <v>0</v>
      </c>
      <c r="AJ219" s="289">
        <f t="shared" si="42"/>
        <v>0</v>
      </c>
      <c r="AK219" s="289">
        <f t="shared" si="42"/>
        <v>0</v>
      </c>
      <c r="AL219" s="289">
        <f t="shared" si="42"/>
        <v>0</v>
      </c>
      <c r="AM219" s="289">
        <f t="shared" si="42"/>
        <v>0</v>
      </c>
      <c r="AN219" s="289">
        <f t="shared" si="42"/>
        <v>0</v>
      </c>
      <c r="AO219" s="289">
        <f t="shared" si="42"/>
        <v>0</v>
      </c>
      <c r="AP219" s="289">
        <f t="shared" si="42"/>
        <v>0</v>
      </c>
      <c r="AQ219" s="289">
        <f t="shared" si="42"/>
        <v>0</v>
      </c>
      <c r="AR219" s="289">
        <f t="shared" si="42"/>
        <v>0</v>
      </c>
      <c r="AS219" s="289">
        <f t="shared" si="42"/>
        <v>0</v>
      </c>
      <c r="AT219" s="289">
        <f t="shared" si="42"/>
        <v>0</v>
      </c>
      <c r="AU219" s="289">
        <f t="shared" si="42"/>
        <v>0</v>
      </c>
      <c r="AV219" s="289">
        <f t="shared" si="42"/>
        <v>0</v>
      </c>
      <c r="AW219" s="289">
        <f t="shared" si="42"/>
        <v>0</v>
      </c>
      <c r="AX219" s="289">
        <f t="shared" si="42"/>
        <v>0</v>
      </c>
      <c r="AY219" s="289">
        <f t="shared" si="42"/>
        <v>0</v>
      </c>
      <c r="AZ219" s="289">
        <f t="shared" si="42"/>
        <v>0</v>
      </c>
      <c r="BA219" s="289">
        <f t="shared" si="42"/>
        <v>0</v>
      </c>
      <c r="BB219" s="289">
        <f t="shared" si="42"/>
        <v>0</v>
      </c>
      <c r="BC219" s="289">
        <f t="shared" si="42"/>
        <v>0</v>
      </c>
      <c r="BD219" s="289">
        <f t="shared" si="42"/>
        <v>0</v>
      </c>
      <c r="BE219" s="289">
        <f t="shared" si="42"/>
        <v>0</v>
      </c>
      <c r="BF219" s="289">
        <f t="shared" si="42"/>
        <v>0</v>
      </c>
      <c r="BG219" s="289">
        <f t="shared" si="42"/>
        <v>0</v>
      </c>
      <c r="BH219" s="289">
        <f t="shared" si="42"/>
        <v>0</v>
      </c>
      <c r="BI219" s="289">
        <f t="shared" si="42"/>
        <v>0</v>
      </c>
      <c r="BJ219" s="289">
        <f t="shared" si="42"/>
        <v>0</v>
      </c>
      <c r="BK219" s="289">
        <f t="shared" si="42"/>
        <v>0</v>
      </c>
      <c r="BL219" s="289">
        <f t="shared" si="42"/>
        <v>0</v>
      </c>
      <c r="BM219" s="289">
        <f t="shared" ca="1" si="42"/>
        <v>0</v>
      </c>
      <c r="BN219" s="289">
        <f t="shared" ca="1" si="42"/>
        <v>0</v>
      </c>
      <c r="BO219" s="289"/>
      <c r="BP219" s="289"/>
      <c r="BQ219" s="289"/>
      <c r="BR219" s="289"/>
      <c r="BS219" s="289"/>
      <c r="BT219" s="289"/>
      <c r="BU219" s="289"/>
      <c r="BV219" s="289"/>
      <c r="BW219" s="289"/>
      <c r="BX219" s="289"/>
      <c r="BY219" s="289"/>
      <c r="BZ219" s="289"/>
      <c r="CA219" s="198"/>
      <c r="CB219" s="198"/>
      <c r="CC219" s="198"/>
      <c r="CD219" s="198"/>
      <c r="CE219" s="198"/>
      <c r="CF219" s="198"/>
      <c r="CG219" s="198"/>
      <c r="CH219" s="198"/>
      <c r="CI219" s="198"/>
      <c r="CJ219" s="198"/>
      <c r="CK219" s="198"/>
      <c r="CL219" s="198"/>
    </row>
    <row r="220" spans="1:90" hidden="1" outlineLevel="1" x14ac:dyDescent="0.15">
      <c r="A220" s="89"/>
      <c r="B220" s="23"/>
      <c r="C220" s="26">
        <f t="shared" si="39"/>
        <v>60</v>
      </c>
      <c r="D220" s="303">
        <f t="shared" ca="1" si="39"/>
        <v>0</v>
      </c>
      <c r="E220" s="26">
        <f t="shared" si="39"/>
        <v>3</v>
      </c>
      <c r="G220" s="289">
        <f t="shared" si="40"/>
        <v>0</v>
      </c>
      <c r="H220" s="289">
        <f t="shared" si="40"/>
        <v>0</v>
      </c>
      <c r="I220" s="289">
        <f t="shared" si="40"/>
        <v>0</v>
      </c>
      <c r="J220" s="289">
        <f t="shared" si="40"/>
        <v>0</v>
      </c>
      <c r="K220" s="289">
        <f t="shared" si="40"/>
        <v>0</v>
      </c>
      <c r="L220" s="289">
        <f t="shared" si="40"/>
        <v>0</v>
      </c>
      <c r="M220" s="289">
        <f t="shared" si="40"/>
        <v>0</v>
      </c>
      <c r="N220" s="289">
        <f t="shared" si="40"/>
        <v>0</v>
      </c>
      <c r="O220" s="289">
        <f t="shared" si="40"/>
        <v>0</v>
      </c>
      <c r="P220" s="289">
        <f t="shared" si="40"/>
        <v>0</v>
      </c>
      <c r="Q220" s="289">
        <f t="shared" si="40"/>
        <v>0</v>
      </c>
      <c r="R220" s="289">
        <f t="shared" si="40"/>
        <v>0</v>
      </c>
      <c r="S220" s="289">
        <f t="shared" si="40"/>
        <v>0</v>
      </c>
      <c r="T220" s="289">
        <f t="shared" si="40"/>
        <v>0</v>
      </c>
      <c r="U220" s="289">
        <f t="shared" si="40"/>
        <v>0</v>
      </c>
      <c r="V220" s="289">
        <f t="shared" si="40"/>
        <v>0</v>
      </c>
      <c r="W220" s="289">
        <f t="shared" si="42"/>
        <v>0</v>
      </c>
      <c r="X220" s="289">
        <f t="shared" si="42"/>
        <v>0</v>
      </c>
      <c r="Y220" s="289">
        <f t="shared" si="42"/>
        <v>0</v>
      </c>
      <c r="Z220" s="289">
        <f t="shared" si="42"/>
        <v>0</v>
      </c>
      <c r="AA220" s="289">
        <f t="shared" si="42"/>
        <v>0</v>
      </c>
      <c r="AB220" s="289">
        <f t="shared" si="42"/>
        <v>0</v>
      </c>
      <c r="AC220" s="289">
        <f t="shared" si="42"/>
        <v>0</v>
      </c>
      <c r="AD220" s="289">
        <f t="shared" si="42"/>
        <v>0</v>
      </c>
      <c r="AE220" s="289">
        <f t="shared" si="42"/>
        <v>0</v>
      </c>
      <c r="AF220" s="289">
        <f t="shared" si="42"/>
        <v>0</v>
      </c>
      <c r="AG220" s="289">
        <f t="shared" si="42"/>
        <v>0</v>
      </c>
      <c r="AH220" s="289">
        <f t="shared" si="42"/>
        <v>0</v>
      </c>
      <c r="AI220" s="289">
        <f t="shared" si="42"/>
        <v>0</v>
      </c>
      <c r="AJ220" s="289">
        <f t="shared" si="42"/>
        <v>0</v>
      </c>
      <c r="AK220" s="289">
        <f t="shared" si="42"/>
        <v>0</v>
      </c>
      <c r="AL220" s="289">
        <f t="shared" si="42"/>
        <v>0</v>
      </c>
      <c r="AM220" s="289">
        <f t="shared" si="42"/>
        <v>0</v>
      </c>
      <c r="AN220" s="289">
        <f t="shared" si="42"/>
        <v>0</v>
      </c>
      <c r="AO220" s="289">
        <f t="shared" si="42"/>
        <v>0</v>
      </c>
      <c r="AP220" s="289">
        <f t="shared" si="42"/>
        <v>0</v>
      </c>
      <c r="AQ220" s="289">
        <f t="shared" si="42"/>
        <v>0</v>
      </c>
      <c r="AR220" s="289">
        <f t="shared" si="42"/>
        <v>0</v>
      </c>
      <c r="AS220" s="289">
        <f t="shared" si="42"/>
        <v>0</v>
      </c>
      <c r="AT220" s="289">
        <f t="shared" si="42"/>
        <v>0</v>
      </c>
      <c r="AU220" s="289">
        <f t="shared" si="42"/>
        <v>0</v>
      </c>
      <c r="AV220" s="289">
        <f t="shared" si="42"/>
        <v>0</v>
      </c>
      <c r="AW220" s="289">
        <f t="shared" si="42"/>
        <v>0</v>
      </c>
      <c r="AX220" s="289">
        <f t="shared" si="42"/>
        <v>0</v>
      </c>
      <c r="AY220" s="289">
        <f t="shared" si="42"/>
        <v>0</v>
      </c>
      <c r="AZ220" s="289">
        <f t="shared" si="42"/>
        <v>0</v>
      </c>
      <c r="BA220" s="289">
        <f t="shared" si="42"/>
        <v>0</v>
      </c>
      <c r="BB220" s="289">
        <f t="shared" si="42"/>
        <v>0</v>
      </c>
      <c r="BC220" s="289">
        <f t="shared" si="42"/>
        <v>0</v>
      </c>
      <c r="BD220" s="289">
        <f t="shared" si="42"/>
        <v>0</v>
      </c>
      <c r="BE220" s="289">
        <f t="shared" si="42"/>
        <v>0</v>
      </c>
      <c r="BF220" s="289">
        <f t="shared" ref="BF220:DL223" si="43">IF(OR($C220&gt;BF$7,$C220+$E220-1&lt;BF$7),0,$D220)</f>
        <v>0</v>
      </c>
      <c r="BG220" s="289">
        <f t="shared" si="43"/>
        <v>0</v>
      </c>
      <c r="BH220" s="289">
        <f t="shared" si="43"/>
        <v>0</v>
      </c>
      <c r="BI220" s="289">
        <f t="shared" si="43"/>
        <v>0</v>
      </c>
      <c r="BJ220" s="289">
        <f t="shared" si="43"/>
        <v>0</v>
      </c>
      <c r="BK220" s="289">
        <f t="shared" si="43"/>
        <v>0</v>
      </c>
      <c r="BL220" s="289">
        <f t="shared" si="43"/>
        <v>0</v>
      </c>
      <c r="BM220" s="289">
        <f t="shared" si="43"/>
        <v>0</v>
      </c>
      <c r="BN220" s="289">
        <f t="shared" ca="1" si="43"/>
        <v>0</v>
      </c>
      <c r="BO220" s="289"/>
      <c r="BP220" s="289"/>
      <c r="BQ220" s="289"/>
      <c r="BR220" s="289"/>
      <c r="BS220" s="289"/>
      <c r="BT220" s="289"/>
      <c r="BU220" s="289"/>
      <c r="BV220" s="289"/>
      <c r="BW220" s="289"/>
      <c r="BX220" s="289"/>
      <c r="BY220" s="289"/>
      <c r="BZ220" s="289"/>
      <c r="CA220" s="198"/>
      <c r="CB220" s="198"/>
      <c r="CC220" s="198"/>
      <c r="CD220" s="198"/>
      <c r="CE220" s="198"/>
      <c r="CF220" s="198"/>
      <c r="CG220" s="198"/>
      <c r="CH220" s="198"/>
      <c r="CI220" s="198"/>
      <c r="CJ220" s="198"/>
      <c r="CK220" s="198"/>
      <c r="CL220" s="198"/>
    </row>
    <row r="221" spans="1:90" collapsed="1" x14ac:dyDescent="0.15">
      <c r="A221" s="89"/>
      <c r="B221" s="23"/>
      <c r="D221" s="303"/>
      <c r="G221" s="288"/>
      <c r="H221" s="288"/>
      <c r="I221" s="288"/>
      <c r="J221" s="288"/>
      <c r="K221" s="288"/>
      <c r="L221" s="288"/>
      <c r="M221" s="288"/>
      <c r="N221" s="288"/>
      <c r="O221" s="288"/>
      <c r="P221" s="288"/>
      <c r="Q221" s="288"/>
      <c r="R221" s="288"/>
      <c r="S221" s="288"/>
      <c r="T221" s="288"/>
      <c r="U221" s="288"/>
      <c r="V221" s="288"/>
      <c r="W221" s="288"/>
      <c r="X221" s="288"/>
      <c r="Y221" s="288"/>
      <c r="Z221" s="288"/>
      <c r="AA221" s="288"/>
      <c r="AB221" s="288"/>
      <c r="AC221" s="288"/>
      <c r="AD221" s="288"/>
      <c r="AE221" s="288"/>
      <c r="AF221" s="288"/>
      <c r="AG221" s="288"/>
      <c r="AH221" s="288"/>
      <c r="AI221" s="288"/>
      <c r="AJ221" s="288"/>
      <c r="AK221" s="288"/>
      <c r="AL221" s="288"/>
      <c r="AM221" s="288"/>
      <c r="AN221" s="288"/>
      <c r="AO221" s="288"/>
      <c r="AP221" s="288"/>
      <c r="AQ221" s="288"/>
      <c r="AR221" s="288"/>
      <c r="AS221" s="288"/>
      <c r="AT221" s="288"/>
      <c r="AU221" s="288"/>
      <c r="AV221" s="288"/>
      <c r="AW221" s="288"/>
      <c r="AX221" s="288"/>
      <c r="AY221" s="288"/>
      <c r="AZ221" s="288"/>
      <c r="BA221" s="288"/>
      <c r="BB221" s="288"/>
      <c r="BC221" s="288"/>
      <c r="BD221" s="288"/>
      <c r="BE221" s="288"/>
      <c r="BF221" s="288"/>
      <c r="BG221" s="288"/>
      <c r="BH221" s="288"/>
      <c r="BI221" s="288"/>
      <c r="BJ221" s="288"/>
      <c r="BK221" s="288"/>
      <c r="BL221" s="288"/>
      <c r="BM221" s="288"/>
      <c r="BN221" s="288"/>
      <c r="BO221" s="289"/>
      <c r="BP221" s="289"/>
      <c r="BQ221" s="289"/>
      <c r="BR221" s="289"/>
      <c r="BS221" s="289"/>
      <c r="BT221" s="289"/>
      <c r="BU221" s="289"/>
      <c r="BV221" s="289"/>
      <c r="BW221" s="289"/>
      <c r="BX221" s="289"/>
      <c r="BY221" s="289"/>
      <c r="BZ221" s="289"/>
      <c r="CA221" s="198"/>
      <c r="CB221" s="198"/>
      <c r="CC221" s="198"/>
      <c r="CD221" s="198"/>
      <c r="CE221" s="198"/>
      <c r="CF221" s="198"/>
      <c r="CG221" s="198"/>
      <c r="CH221" s="198"/>
      <c r="CI221" s="198"/>
      <c r="CJ221" s="198"/>
      <c r="CK221" s="198"/>
      <c r="CL221" s="198"/>
    </row>
    <row r="222" spans="1:90" x14ac:dyDescent="0.15">
      <c r="A222" s="89"/>
      <c r="B222" s="23"/>
      <c r="D222" s="23"/>
      <c r="G222" s="288"/>
      <c r="H222" s="288"/>
      <c r="I222" s="288"/>
      <c r="J222" s="288"/>
      <c r="K222" s="288"/>
      <c r="L222" s="288"/>
      <c r="M222" s="288"/>
      <c r="N222" s="288"/>
      <c r="O222" s="288"/>
      <c r="P222" s="288"/>
      <c r="Q222" s="288"/>
      <c r="R222" s="288"/>
      <c r="S222" s="288"/>
      <c r="T222" s="288"/>
      <c r="U222" s="288"/>
      <c r="V222" s="288"/>
      <c r="W222" s="288"/>
      <c r="X222" s="288"/>
      <c r="Y222" s="288"/>
      <c r="Z222" s="288"/>
      <c r="AA222" s="288"/>
      <c r="AB222" s="288"/>
      <c r="AC222" s="288"/>
      <c r="AD222" s="288"/>
      <c r="AE222" s="288"/>
      <c r="AF222" s="288"/>
      <c r="AG222" s="288"/>
      <c r="AH222" s="288"/>
      <c r="AI222" s="288"/>
      <c r="AJ222" s="288"/>
      <c r="AK222" s="288"/>
      <c r="AL222" s="288"/>
      <c r="AM222" s="288"/>
      <c r="AN222" s="288"/>
      <c r="AO222" s="288"/>
      <c r="AP222" s="288"/>
      <c r="AQ222" s="288"/>
      <c r="AR222" s="288"/>
      <c r="AS222" s="288"/>
      <c r="AT222" s="288"/>
      <c r="AU222" s="288"/>
      <c r="AV222" s="288"/>
      <c r="AW222" s="288"/>
      <c r="AX222" s="288"/>
      <c r="AY222" s="288"/>
      <c r="AZ222" s="288"/>
      <c r="BA222" s="288"/>
      <c r="BB222" s="288"/>
      <c r="BC222" s="288"/>
      <c r="BD222" s="288"/>
      <c r="BE222" s="288"/>
      <c r="BF222" s="288"/>
      <c r="BG222" s="288"/>
      <c r="BH222" s="288"/>
      <c r="BI222" s="288"/>
      <c r="BJ222" s="288"/>
      <c r="BK222" s="288"/>
      <c r="BL222" s="288"/>
      <c r="BM222" s="288"/>
      <c r="BN222" s="288"/>
      <c r="BO222" s="289"/>
      <c r="BP222" s="289"/>
      <c r="BQ222" s="289"/>
      <c r="BR222" s="289"/>
      <c r="BS222" s="289"/>
      <c r="BT222" s="289"/>
      <c r="BU222" s="289"/>
      <c r="BV222" s="289"/>
      <c r="BW222" s="289"/>
      <c r="BX222" s="289"/>
      <c r="BY222" s="289"/>
      <c r="BZ222" s="289"/>
      <c r="CA222" s="198"/>
      <c r="CB222" s="198"/>
      <c r="CC222" s="198"/>
      <c r="CD222" s="198"/>
      <c r="CE222" s="198"/>
      <c r="CF222" s="198"/>
      <c r="CG222" s="198"/>
      <c r="CH222" s="198"/>
      <c r="CI222" s="198"/>
      <c r="CJ222" s="198"/>
      <c r="CK222" s="198"/>
      <c r="CL222" s="198"/>
    </row>
    <row r="223" spans="1:90" x14ac:dyDescent="0.15">
      <c r="A223" s="89"/>
      <c r="B223" s="23"/>
      <c r="C223" s="23" t="s">
        <v>372</v>
      </c>
      <c r="D223" s="23" t="s">
        <v>360</v>
      </c>
      <c r="F223" s="23" t="s">
        <v>356</v>
      </c>
      <c r="G223" s="288">
        <v>0</v>
      </c>
      <c r="H223" s="288">
        <f ca="1">G348</f>
        <v>2.7343864820995923E-2</v>
      </c>
      <c r="I223" s="288">
        <f t="shared" ref="I223:BN223" ca="1" si="44">H348</f>
        <v>4.8747134426472931E-2</v>
      </c>
      <c r="J223" s="288">
        <f t="shared" ca="1" si="44"/>
        <v>6.430417326669495E-2</v>
      </c>
      <c r="K223" s="288">
        <f t="shared" ca="1" si="44"/>
        <v>7.4109345791925962E-2</v>
      </c>
      <c r="L223" s="288">
        <f t="shared" ca="1" si="44"/>
        <v>7.8257016452429884E-2</v>
      </c>
      <c r="M223" s="288">
        <f t="shared" ca="1" si="44"/>
        <v>7.6841549698470679E-2</v>
      </c>
      <c r="N223" s="288">
        <f t="shared" ca="1" si="44"/>
        <v>7.5426082944511474E-2</v>
      </c>
      <c r="O223" s="288">
        <f t="shared" ca="1" si="44"/>
        <v>7.401061619055227E-2</v>
      </c>
      <c r="P223" s="288">
        <f t="shared" ca="1" si="44"/>
        <v>7.2595149436593065E-2</v>
      </c>
      <c r="Q223" s="288">
        <f t="shared" ca="1" si="44"/>
        <v>7.117968268263386E-2</v>
      </c>
      <c r="R223" s="288">
        <f t="shared" ca="1" si="44"/>
        <v>6.9764215928674655E-2</v>
      </c>
      <c r="S223" s="288">
        <f t="shared" ca="1" si="44"/>
        <v>6.8348749174715451E-2</v>
      </c>
      <c r="T223" s="288">
        <f t="shared" ca="1" si="44"/>
        <v>6.711090521738132E-2</v>
      </c>
      <c r="U223" s="288">
        <f t="shared" ca="1" si="44"/>
        <v>6.6015159497347251E-2</v>
      </c>
      <c r="V223" s="288">
        <f t="shared" ca="1" si="44"/>
        <v>6.5025987455288217E-2</v>
      </c>
      <c r="W223" s="288">
        <f t="shared" ca="1" si="44"/>
        <v>6.4107864531879194E-2</v>
      </c>
      <c r="X223" s="288">
        <f t="shared" ca="1" si="44"/>
        <v>6.3225266167795197E-2</v>
      </c>
      <c r="Y223" s="288">
        <f t="shared" ca="1" si="44"/>
        <v>6.2342667803711199E-2</v>
      </c>
      <c r="Z223" s="288">
        <f t="shared" ca="1" si="44"/>
        <v>6.1460069439627202E-2</v>
      </c>
      <c r="AA223" s="288">
        <f t="shared" ca="1" si="44"/>
        <v>6.0577471075543191E-2</v>
      </c>
      <c r="AB223" s="288">
        <f t="shared" ca="1" si="44"/>
        <v>5.96948727114592E-2</v>
      </c>
      <c r="AC223" s="288">
        <f t="shared" ca="1" si="44"/>
        <v>5.8812274347375196E-2</v>
      </c>
      <c r="AD223" s="288">
        <f t="shared" ca="1" si="44"/>
        <v>5.7929675983291191E-2</v>
      </c>
      <c r="AE223" s="288">
        <f t="shared" ca="1" si="44"/>
        <v>5.7047077619207187E-2</v>
      </c>
      <c r="AF223" s="288">
        <f t="shared" ca="1" si="44"/>
        <v>5.622491577844671E-2</v>
      </c>
      <c r="AG223" s="288">
        <f t="shared" ca="1" si="44"/>
        <v>5.5451103156345063E-2</v>
      </c>
      <c r="AH223" s="288">
        <f t="shared" ca="1" si="44"/>
        <v>5.4713552448237543E-2</v>
      </c>
      <c r="AI223" s="288">
        <f t="shared" ca="1" si="44"/>
        <v>5.4000176349459417E-2</v>
      </c>
      <c r="AJ223" s="288">
        <f t="shared" ca="1" si="44"/>
        <v>5.3298887555345995E-2</v>
      </c>
      <c r="AK223" s="288">
        <f t="shared" ca="1" si="44"/>
        <v>5.2597598761232572E-2</v>
      </c>
      <c r="AL223" s="288">
        <f t="shared" ca="1" si="44"/>
        <v>5.189630996711915E-2</v>
      </c>
      <c r="AM223" s="288">
        <f t="shared" ca="1" si="44"/>
        <v>5.1195021173005735E-2</v>
      </c>
      <c r="AN223" s="288">
        <f t="shared" ca="1" si="44"/>
        <v>5.0493732378892313E-2</v>
      </c>
      <c r="AO223" s="288">
        <f t="shared" ca="1" si="44"/>
        <v>4.9792443584778898E-2</v>
      </c>
      <c r="AP223" s="288">
        <f t="shared" ca="1" si="44"/>
        <v>4.9091154790665475E-2</v>
      </c>
      <c r="AQ223" s="288">
        <f t="shared" ca="1" si="44"/>
        <v>4.8389865996552053E-2</v>
      </c>
      <c r="AR223" s="288">
        <f t="shared" ca="1" si="44"/>
        <v>4.7739280316471566E-2</v>
      </c>
      <c r="AS223" s="288">
        <f t="shared" ca="1" si="44"/>
        <v>4.7129257127617424E-2</v>
      </c>
      <c r="AT223" s="288">
        <f t="shared" ca="1" si="44"/>
        <v>4.6549655807183052E-2</v>
      </c>
      <c r="AU223" s="288">
        <f t="shared" ca="1" si="44"/>
        <v>4.5990335732361859E-2</v>
      </c>
      <c r="AV223" s="288">
        <f t="shared" ca="1" si="44"/>
        <v>4.5441156280347242E-2</v>
      </c>
      <c r="AW223" s="288">
        <f t="shared" ca="1" si="44"/>
        <v>4.4891976828332618E-2</v>
      </c>
      <c r="AX223" s="288">
        <f t="shared" ca="1" si="44"/>
        <v>4.4342797376318001E-2</v>
      </c>
      <c r="AY223" s="288">
        <f t="shared" ca="1" si="44"/>
        <v>4.3793617924303384E-2</v>
      </c>
      <c r="AZ223" s="288">
        <f t="shared" ca="1" si="44"/>
        <v>4.3244438472288767E-2</v>
      </c>
      <c r="BA223" s="288">
        <f t="shared" ca="1" si="44"/>
        <v>4.269525902027415E-2</v>
      </c>
      <c r="BB223" s="288">
        <f t="shared" ca="1" si="44"/>
        <v>4.2146079568259533E-2</v>
      </c>
      <c r="BC223" s="288">
        <f t="shared" ca="1" si="44"/>
        <v>4.1596900116244916E-2</v>
      </c>
      <c r="BD223" s="288">
        <f t="shared" ca="1" si="44"/>
        <v>4.1088856065173832E-2</v>
      </c>
      <c r="BE223" s="288">
        <f t="shared" ca="1" si="44"/>
        <v>4.0613720334857592E-2</v>
      </c>
      <c r="BF223" s="288">
        <f t="shared" ca="1" si="44"/>
        <v>4.0163265845107474E-2</v>
      </c>
      <c r="BG223" s="288">
        <f t="shared" ca="1" si="44"/>
        <v>3.9729265515734774E-2</v>
      </c>
      <c r="BH223" s="288">
        <f t="shared" ca="1" si="44"/>
        <v>3.9303492266550784E-2</v>
      </c>
      <c r="BI223" s="288">
        <f t="shared" ca="1" si="44"/>
        <v>3.8877719017366794E-2</v>
      </c>
      <c r="BJ223" s="288">
        <f t="shared" ca="1" si="44"/>
        <v>3.8451945768182796E-2</v>
      </c>
      <c r="BK223" s="288">
        <f t="shared" ca="1" si="44"/>
        <v>2.5540014234525427E-2</v>
      </c>
      <c r="BL223" s="288">
        <f t="shared" ca="1" si="44"/>
        <v>1.5267238774157399E-2</v>
      </c>
      <c r="BM223" s="288">
        <f t="shared" ca="1" si="44"/>
        <v>7.605234503799776E-3</v>
      </c>
      <c r="BN223" s="288">
        <f t="shared" ca="1" si="44"/>
        <v>2.5256165401736277E-3</v>
      </c>
      <c r="BO223" s="198"/>
      <c r="BP223" s="198"/>
      <c r="BQ223" s="198"/>
      <c r="BR223" s="198"/>
      <c r="BS223" s="198"/>
      <c r="BT223" s="198"/>
      <c r="BU223" s="198"/>
      <c r="BV223" s="198"/>
      <c r="BW223" s="198"/>
      <c r="BX223" s="198"/>
      <c r="BY223" s="198"/>
      <c r="BZ223" s="198"/>
      <c r="CA223" s="198"/>
      <c r="CB223" s="198"/>
      <c r="CC223" s="198"/>
      <c r="CD223" s="198"/>
      <c r="CE223" s="198"/>
      <c r="CF223" s="198"/>
      <c r="CG223" s="198"/>
      <c r="CH223" s="198"/>
      <c r="CI223" s="198"/>
      <c r="CJ223" s="198"/>
      <c r="CK223" s="198"/>
      <c r="CL223" s="198"/>
    </row>
    <row r="224" spans="1:90" x14ac:dyDescent="0.15">
      <c r="A224" s="89"/>
      <c r="B224" s="23"/>
      <c r="D224" s="26" t="s">
        <v>368</v>
      </c>
      <c r="F224" s="26" t="s">
        <v>356</v>
      </c>
      <c r="G224" s="289">
        <f ca="1">IF(SAP_Leadsheet!$C$9="non-EMI",0,IF(G$7+SAP_Leadsheet!$E$57-1&gt;SAP_Leadsheet!$E$21,0,SAP_Leadsheet!$E$56*G21))</f>
        <v>3.2812637785195109E-2</v>
      </c>
      <c r="H224" s="289">
        <f ca="1">IF(SAP_Leadsheet!$C$9="non-EMI",0,IF(H$7+SAP_Leadsheet!$E$57-1&gt;SAP_Leadsheet!$E$21,0,SAP_Leadsheet!$E$56*H21))</f>
        <v>3.2246451083611426E-2</v>
      </c>
      <c r="I224" s="289">
        <f ca="1">IF(SAP_Leadsheet!$C$9="non-EMI",0,IF(I$7+SAP_Leadsheet!$E$57-1&gt;SAP_Leadsheet!$E$21,0,SAP_Leadsheet!$E$56*I21))</f>
        <v>3.1680264382027742E-2</v>
      </c>
      <c r="J224" s="289">
        <f ca="1">IF(SAP_Leadsheet!$C$9="non-EMI",0,IF(J$7+SAP_Leadsheet!$E$57-1&gt;SAP_Leadsheet!$E$21,0,SAP_Leadsheet!$E$56*J21))</f>
        <v>3.1114077680444059E-2</v>
      </c>
      <c r="K224" s="289">
        <f ca="1">IF(SAP_Leadsheet!$C$9="non-EMI",0,IF(K$7+SAP_Leadsheet!$E$57-1&gt;SAP_Leadsheet!$E$21,0,SAP_Leadsheet!$E$56*K21))</f>
        <v>3.0547890978860379E-2</v>
      </c>
      <c r="L224" s="289">
        <f ca="1">IF(SAP_Leadsheet!$C$9="non-EMI",0,IF(L$7+SAP_Leadsheet!$E$57-1&gt;SAP_Leadsheet!$E$21,0,SAP_Leadsheet!$E$56*L21))</f>
        <v>2.99817042772767E-2</v>
      </c>
      <c r="M224" s="289">
        <f ca="1">IF(SAP_Leadsheet!$C$9="non-EMI",0,IF(M$7+SAP_Leadsheet!$E$57-1&gt;SAP_Leadsheet!$E$21,0,SAP_Leadsheet!$E$56*M21))</f>
        <v>2.9415517575693016E-2</v>
      </c>
      <c r="N224" s="289">
        <f ca="1">IF(SAP_Leadsheet!$C$9="non-EMI",0,IF(N$7+SAP_Leadsheet!$E$57-1&gt;SAP_Leadsheet!$E$21,0,SAP_Leadsheet!$E$56*N21))</f>
        <v>2.8849330874109336E-2</v>
      </c>
      <c r="O224" s="289">
        <f ca="1">IF(SAP_Leadsheet!$C$9="non-EMI",0,IF(O$7+SAP_Leadsheet!$E$57-1&gt;SAP_Leadsheet!$E$21,0,SAP_Leadsheet!$E$56*O21))</f>
        <v>2.8283144172525653E-2</v>
      </c>
      <c r="P224" s="289">
        <f ca="1">IF(SAP_Leadsheet!$C$9="non-EMI",0,IF(P$7+SAP_Leadsheet!$E$57-1&gt;SAP_Leadsheet!$E$21,0,SAP_Leadsheet!$E$56*P21))</f>
        <v>2.771695747094197E-2</v>
      </c>
      <c r="Q224" s="289">
        <f ca="1">IF(SAP_Leadsheet!$C$9="non-EMI",0,IF(Q$7+SAP_Leadsheet!$E$57-1&gt;SAP_Leadsheet!$E$21,0,SAP_Leadsheet!$E$56*Q21))</f>
        <v>2.715077076935829E-2</v>
      </c>
      <c r="R224" s="289">
        <f ca="1">IF(SAP_Leadsheet!$C$9="non-EMI",0,IF(R$7+SAP_Leadsheet!$E$57-1&gt;SAP_Leadsheet!$E$21,0,SAP_Leadsheet!$E$56*R21))</f>
        <v>2.658458406777461E-2</v>
      </c>
      <c r="S224" s="289">
        <f ca="1">IF(SAP_Leadsheet!$C$9="non-EMI",0,IF(S$7+SAP_Leadsheet!$E$57-1&gt;SAP_Leadsheet!$E$21,0,SAP_Leadsheet!$E$56*S21))</f>
        <v>2.6231544722141006E-2</v>
      </c>
      <c r="T224" s="289">
        <f ca="1">IF(SAP_Leadsheet!$C$9="non-EMI",0,IF(T$7+SAP_Leadsheet!$E$57-1&gt;SAP_Leadsheet!$E$21,0,SAP_Leadsheet!$E$56*T21))</f>
        <v>2.5878505376507412E-2</v>
      </c>
      <c r="U224" s="289">
        <f ca="1">IF(SAP_Leadsheet!$C$9="non-EMI",0,IF(U$7+SAP_Leadsheet!$E$57-1&gt;SAP_Leadsheet!$E$21,0,SAP_Leadsheet!$E$56*U21))</f>
        <v>2.5525466030873807E-2</v>
      </c>
      <c r="V224" s="289">
        <f ca="1">IF(SAP_Leadsheet!$C$9="non-EMI",0,IF(V$7+SAP_Leadsheet!$E$57-1&gt;SAP_Leadsheet!$E$21,0,SAP_Leadsheet!$E$56*V21))</f>
        <v>2.517242668524021E-2</v>
      </c>
      <c r="W224" s="289">
        <f ca="1">IF(SAP_Leadsheet!$C$9="non-EMI",0,IF(W$7+SAP_Leadsheet!$E$57-1&gt;SAP_Leadsheet!$E$21,0,SAP_Leadsheet!$E$56*W21))</f>
        <v>2.4819387339606609E-2</v>
      </c>
      <c r="X224" s="289">
        <f ca="1">IF(SAP_Leadsheet!$C$9="non-EMI",0,IF(X$7+SAP_Leadsheet!$E$57-1&gt;SAP_Leadsheet!$E$21,0,SAP_Leadsheet!$E$56*X21))</f>
        <v>2.4466347993973011E-2</v>
      </c>
      <c r="Y224" s="289">
        <f ca="1">IF(SAP_Leadsheet!$C$9="non-EMI",0,IF(Y$7+SAP_Leadsheet!$E$57-1&gt;SAP_Leadsheet!$E$21,0,SAP_Leadsheet!$E$56*Y21))</f>
        <v>2.411330864833941E-2</v>
      </c>
      <c r="Z224" s="289">
        <f ca="1">IF(SAP_Leadsheet!$C$9="non-EMI",0,IF(Z$7+SAP_Leadsheet!$E$57-1&gt;SAP_Leadsheet!$E$21,0,SAP_Leadsheet!$E$56*Z21))</f>
        <v>2.3760269302705809E-2</v>
      </c>
      <c r="AA224" s="289">
        <f ca="1">IF(SAP_Leadsheet!$C$9="non-EMI",0,IF(AA$7+SAP_Leadsheet!$E$57-1&gt;SAP_Leadsheet!$E$21,0,SAP_Leadsheet!$E$56*AA21))</f>
        <v>2.3407229957072208E-2</v>
      </c>
      <c r="AB224" s="289">
        <f ca="1">IF(SAP_Leadsheet!$C$9="non-EMI",0,IF(AB$7+SAP_Leadsheet!$E$57-1&gt;SAP_Leadsheet!$E$21,0,SAP_Leadsheet!$E$56*AB21))</f>
        <v>2.305419061143861E-2</v>
      </c>
      <c r="AC224" s="289">
        <f ca="1">IF(SAP_Leadsheet!$C$9="non-EMI",0,IF(AC$7+SAP_Leadsheet!$E$57-1&gt;SAP_Leadsheet!$E$21,0,SAP_Leadsheet!$E$56*AC21))</f>
        <v>2.2701151265805009E-2</v>
      </c>
      <c r="AD224" s="289">
        <f ca="1">IF(SAP_Leadsheet!$C$9="non-EMI",0,IF(AD$7+SAP_Leadsheet!$E$57-1&gt;SAP_Leadsheet!$E$21,0,SAP_Leadsheet!$E$56*AD21))</f>
        <v>2.2348111920171412E-2</v>
      </c>
      <c r="AE224" s="289">
        <f ca="1">IF(SAP_Leadsheet!$C$9="non-EMI",0,IF(AE$7+SAP_Leadsheet!$E$57-1&gt;SAP_Leadsheet!$E$21,0,SAP_Leadsheet!$E$56*AE21))</f>
        <v>2.2067596402526042E-2</v>
      </c>
      <c r="AF224" s="289">
        <f ca="1">IF(SAP_Leadsheet!$C$9="non-EMI",0,IF(AF$7+SAP_Leadsheet!$E$57-1&gt;SAP_Leadsheet!$E$21,0,SAP_Leadsheet!$E$56*AF21))</f>
        <v>2.1787080884880676E-2</v>
      </c>
      <c r="AG224" s="289">
        <f ca="1">IF(SAP_Leadsheet!$C$9="non-EMI",0,IF(AG$7+SAP_Leadsheet!$E$57-1&gt;SAP_Leadsheet!$E$21,0,SAP_Leadsheet!$E$56*AG21))</f>
        <v>2.150656536723531E-2</v>
      </c>
      <c r="AH224" s="289">
        <f ca="1">IF(SAP_Leadsheet!$C$9="non-EMI",0,IF(AH$7+SAP_Leadsheet!$E$57-1&gt;SAP_Leadsheet!$E$21,0,SAP_Leadsheet!$E$56*AH21))</f>
        <v>2.122604984958994E-2</v>
      </c>
      <c r="AI224" s="289">
        <f ca="1">IF(SAP_Leadsheet!$C$9="non-EMI",0,IF(AI$7+SAP_Leadsheet!$E$57-1&gt;SAP_Leadsheet!$E$21,0,SAP_Leadsheet!$E$56*AI21))</f>
        <v>2.0945534331944571E-2</v>
      </c>
      <c r="AJ224" s="289">
        <f ca="1">IF(SAP_Leadsheet!$C$9="non-EMI",0,IF(AJ$7+SAP_Leadsheet!$E$57-1&gt;SAP_Leadsheet!$E$21,0,SAP_Leadsheet!$E$56*AJ21))</f>
        <v>2.0665018814299205E-2</v>
      </c>
      <c r="AK224" s="289">
        <f ca="1">IF(SAP_Leadsheet!$C$9="non-EMI",0,IF(AK$7+SAP_Leadsheet!$E$57-1&gt;SAP_Leadsheet!$E$21,0,SAP_Leadsheet!$E$56*AK21))</f>
        <v>2.0384503296653835E-2</v>
      </c>
      <c r="AL224" s="289">
        <f ca="1">IF(SAP_Leadsheet!$C$9="non-EMI",0,IF(AL$7+SAP_Leadsheet!$E$57-1&gt;SAP_Leadsheet!$E$21,0,SAP_Leadsheet!$E$56*AL21))</f>
        <v>2.0103987779008469E-2</v>
      </c>
      <c r="AM224" s="289">
        <f ca="1">IF(SAP_Leadsheet!$C$9="non-EMI",0,IF(AM$7+SAP_Leadsheet!$E$57-1&gt;SAP_Leadsheet!$E$21,0,SAP_Leadsheet!$E$56*AM21))</f>
        <v>1.9823472261363103E-2</v>
      </c>
      <c r="AN224" s="289">
        <f ca="1">IF(SAP_Leadsheet!$C$9="non-EMI",0,IF(AN$7+SAP_Leadsheet!$E$57-1&gt;SAP_Leadsheet!$E$21,0,SAP_Leadsheet!$E$56*AN21))</f>
        <v>1.9542956743717733E-2</v>
      </c>
      <c r="AO224" s="289">
        <f ca="1">IF(SAP_Leadsheet!$C$9="non-EMI",0,IF(AO$7+SAP_Leadsheet!$E$57-1&gt;SAP_Leadsheet!$E$21,0,SAP_Leadsheet!$E$56*AO21))</f>
        <v>1.9262441226072367E-2</v>
      </c>
      <c r="AP224" s="289">
        <f ca="1">IF(SAP_Leadsheet!$C$9="non-EMI",0,IF(AP$7+SAP_Leadsheet!$E$57-1&gt;SAP_Leadsheet!$E$21,0,SAP_Leadsheet!$E$56*AP21))</f>
        <v>1.8981925708426998E-2</v>
      </c>
      <c r="AQ224" s="289">
        <f ca="1">IF(SAP_Leadsheet!$C$9="non-EMI",0,IF(AQ$7+SAP_Leadsheet!$E$57-1&gt;SAP_Leadsheet!$E$21,0,SAP_Leadsheet!$E$56*AQ21))</f>
        <v>1.876225392762115E-2</v>
      </c>
      <c r="AR224" s="289">
        <f ca="1">IF(SAP_Leadsheet!$C$9="non-EMI",0,IF(AR$7+SAP_Leadsheet!$E$57-1&gt;SAP_Leadsheet!$E$21,0,SAP_Leadsheet!$E$56*AR21))</f>
        <v>1.8542582146815301E-2</v>
      </c>
      <c r="AS224" s="289">
        <f ca="1">IF(SAP_Leadsheet!$C$9="non-EMI",0,IF(AS$7+SAP_Leadsheet!$E$57-1&gt;SAP_Leadsheet!$E$21,0,SAP_Leadsheet!$E$56*AS21))</f>
        <v>1.8322910366009457E-2</v>
      </c>
      <c r="AT224" s="289">
        <f ca="1">IF(SAP_Leadsheet!$C$9="non-EMI",0,IF(AT$7+SAP_Leadsheet!$E$57-1&gt;SAP_Leadsheet!$E$21,0,SAP_Leadsheet!$E$56*AT21))</f>
        <v>1.8103238585203608E-2</v>
      </c>
      <c r="AU224" s="289">
        <f ca="1">IF(SAP_Leadsheet!$C$9="non-EMI",0,IF(AU$7+SAP_Leadsheet!$E$57-1&gt;SAP_Leadsheet!$E$21,0,SAP_Leadsheet!$E$56*AU21))</f>
        <v>1.788356680439776E-2</v>
      </c>
      <c r="AV224" s="289">
        <f ca="1">IF(SAP_Leadsheet!$C$9="non-EMI",0,IF(AV$7+SAP_Leadsheet!$E$57-1&gt;SAP_Leadsheet!$E$21,0,SAP_Leadsheet!$E$56*AV21))</f>
        <v>1.7663895023591912E-2</v>
      </c>
      <c r="AW224" s="289">
        <f ca="1">IF(SAP_Leadsheet!$C$9="non-EMI",0,IF(AW$7+SAP_Leadsheet!$E$57-1&gt;SAP_Leadsheet!$E$21,0,SAP_Leadsheet!$E$56*AW21))</f>
        <v>1.7444223242786064E-2</v>
      </c>
      <c r="AX224" s="289">
        <f ca="1">IF(SAP_Leadsheet!$C$9="non-EMI",0,IF(AX$7+SAP_Leadsheet!$E$57-1&gt;SAP_Leadsheet!$E$21,0,SAP_Leadsheet!$E$56*AX21))</f>
        <v>1.7224551461980216E-2</v>
      </c>
      <c r="AY224" s="289">
        <f ca="1">IF(SAP_Leadsheet!$C$9="non-EMI",0,IF(AY$7+SAP_Leadsheet!$E$57-1&gt;SAP_Leadsheet!$E$21,0,SAP_Leadsheet!$E$56*AY21))</f>
        <v>1.7004879681174367E-2</v>
      </c>
      <c r="AZ224" s="289">
        <f ca="1">IF(SAP_Leadsheet!$C$9="non-EMI",0,IF(AZ$7+SAP_Leadsheet!$E$57-1&gt;SAP_Leadsheet!$E$21,0,SAP_Leadsheet!$E$56*AZ21))</f>
        <v>1.6785207900368519E-2</v>
      </c>
      <c r="BA224" s="289">
        <f ca="1">IF(SAP_Leadsheet!$C$9="non-EMI",0,IF(BA$7+SAP_Leadsheet!$E$57-1&gt;SAP_Leadsheet!$E$21,0,SAP_Leadsheet!$E$56*BA21))</f>
        <v>1.6565536119562671E-2</v>
      </c>
      <c r="BB224" s="289">
        <f ca="1">IF(SAP_Leadsheet!$C$9="non-EMI",0,IF(BB$7+SAP_Leadsheet!$E$57-1&gt;SAP_Leadsheet!$E$21,0,SAP_Leadsheet!$E$56*BB21))</f>
        <v>1.6345864338756826E-2</v>
      </c>
      <c r="BC224" s="289">
        <f ca="1">IF(SAP_Leadsheet!$C$9="non-EMI",0,IF(BC$7+SAP_Leadsheet!$E$57-1&gt;SAP_Leadsheet!$E$21,0,SAP_Leadsheet!$E$56*BC21))</f>
        <v>1.6175555039083227E-2</v>
      </c>
      <c r="BD224" s="289">
        <f ca="1">IF(SAP_Leadsheet!$C$9="non-EMI",0,IF(BD$7+SAP_Leadsheet!$E$57-1&gt;SAP_Leadsheet!$E$21,0,SAP_Leadsheet!$E$56*BD21))</f>
        <v>1.6005245739409632E-2</v>
      </c>
      <c r="BE224" s="289">
        <f ca="1">IF(SAP_Leadsheet!$C$9="non-EMI",0,IF(BE$7+SAP_Leadsheet!$E$57-1&gt;SAP_Leadsheet!$E$21,0,SAP_Leadsheet!$E$56*BE21))</f>
        <v>1.5834936439736033E-2</v>
      </c>
      <c r="BF224" s="289">
        <f ca="1">IF(SAP_Leadsheet!$C$9="non-EMI",0,IF(BF$7+SAP_Leadsheet!$E$57-1&gt;SAP_Leadsheet!$E$21,0,SAP_Leadsheet!$E$56*BF21))</f>
        <v>1.5664627140062438E-2</v>
      </c>
      <c r="BG224" s="289">
        <f ca="1">IF(SAP_Leadsheet!$C$9="non-EMI",0,IF(BG$7+SAP_Leadsheet!$E$57-1&gt;SAP_Leadsheet!$E$21,0,SAP_Leadsheet!$E$56*BG21))</f>
        <v>1.5494317840388841E-2</v>
      </c>
      <c r="BH224" s="289">
        <f ca="1">IF(SAP_Leadsheet!$C$9="non-EMI",0,IF(BH$7+SAP_Leadsheet!$E$57-1&gt;SAP_Leadsheet!$E$21,0,SAP_Leadsheet!$E$56*BH21))</f>
        <v>1.5324008540715243E-2</v>
      </c>
      <c r="BI224" s="289">
        <f ca="1">IF(SAP_Leadsheet!$C$9="non-EMI",0,IF(BI$7+SAP_Leadsheet!$E$57-1&gt;SAP_Leadsheet!$E$21,0,SAP_Leadsheet!$E$56*BI21))</f>
        <v>1.5153699241041646E-2</v>
      </c>
      <c r="BJ224" s="289">
        <f>IF(SAP_Leadsheet!$C$9="non-EMI",0,IF(BJ$7+SAP_Leadsheet!$E$57-1&gt;SAP_Leadsheet!$E$21,0,SAP_Leadsheet!$E$56*BJ21))</f>
        <v>0</v>
      </c>
      <c r="BK224" s="289">
        <f>IF(SAP_Leadsheet!$C$9="non-EMI",0,IF(BK$7+SAP_Leadsheet!$E$57-1&gt;SAP_Leadsheet!$E$21,0,SAP_Leadsheet!$E$56*BK21))</f>
        <v>0</v>
      </c>
      <c r="BL224" s="289">
        <f>IF(SAP_Leadsheet!$C$9="non-EMI",0,IF(BL$7+SAP_Leadsheet!$E$57-1&gt;SAP_Leadsheet!$E$21,0,SAP_Leadsheet!$E$56*BL21))</f>
        <v>0</v>
      </c>
      <c r="BM224" s="289">
        <f>IF(SAP_Leadsheet!$C$9="non-EMI",0,IF(BM$7+SAP_Leadsheet!$E$57-1&gt;SAP_Leadsheet!$E$21,0,SAP_Leadsheet!$E$56*BM21))</f>
        <v>0</v>
      </c>
      <c r="BN224" s="289">
        <f>IF(SAP_Leadsheet!$C$9="non-EMI",0,IF(BN$7+SAP_Leadsheet!$E$57-1&gt;SAP_Leadsheet!$E$21,0,SAP_Leadsheet!$E$56*BN21))</f>
        <v>0</v>
      </c>
      <c r="BO224" s="198"/>
      <c r="BP224" s="198"/>
      <c r="BQ224" s="198"/>
      <c r="BR224" s="198"/>
      <c r="BS224" s="198"/>
      <c r="BT224" s="198"/>
      <c r="BU224" s="198"/>
      <c r="BV224" s="198"/>
      <c r="BW224" s="198"/>
      <c r="BX224" s="198"/>
      <c r="BY224" s="198"/>
      <c r="BZ224" s="198"/>
      <c r="CA224" s="198"/>
      <c r="CB224" s="198"/>
      <c r="CC224" s="198"/>
      <c r="CD224" s="198"/>
      <c r="CE224" s="198"/>
      <c r="CF224" s="198"/>
      <c r="CG224" s="198"/>
      <c r="CH224" s="198"/>
      <c r="CI224" s="198"/>
      <c r="CJ224" s="198"/>
      <c r="CK224" s="198"/>
      <c r="CL224" s="198"/>
    </row>
    <row r="225" spans="1:90" x14ac:dyDescent="0.15">
      <c r="A225" s="89"/>
      <c r="B225" s="23"/>
      <c r="D225" s="26" t="s">
        <v>364</v>
      </c>
      <c r="F225" s="26" t="s">
        <v>356</v>
      </c>
      <c r="G225" s="289">
        <f ca="1">G226+G287</f>
        <v>-5.4687729641991851E-3</v>
      </c>
      <c r="H225" s="289">
        <f t="shared" ref="H225:BN225" ca="1" si="45">H226+H287</f>
        <v>-1.0843181478134421E-2</v>
      </c>
      <c r="I225" s="289">
        <f t="shared" ca="1" si="45"/>
        <v>-1.6123225541805713E-2</v>
      </c>
      <c r="J225" s="289">
        <f t="shared" ca="1" si="45"/>
        <v>-2.1308905155213057E-2</v>
      </c>
      <c r="K225" s="289">
        <f t="shared" ca="1" si="45"/>
        <v>-2.6400220318356451E-2</v>
      </c>
      <c r="L225" s="289">
        <f t="shared" ca="1" si="45"/>
        <v>-3.1397171031235904E-2</v>
      </c>
      <c r="M225" s="289">
        <f t="shared" ca="1" si="45"/>
        <v>-3.0830984329652221E-2</v>
      </c>
      <c r="N225" s="289">
        <f t="shared" ca="1" si="45"/>
        <v>-3.0264797628068534E-2</v>
      </c>
      <c r="O225" s="289">
        <f t="shared" ca="1" si="45"/>
        <v>-2.9698610926484858E-2</v>
      </c>
      <c r="P225" s="289">
        <f t="shared" ca="1" si="45"/>
        <v>-2.9132424224901175E-2</v>
      </c>
      <c r="Q225" s="289">
        <f t="shared" ca="1" si="45"/>
        <v>-2.8566237523317491E-2</v>
      </c>
      <c r="R225" s="289">
        <f t="shared" ca="1" si="45"/>
        <v>-2.8000050821733811E-2</v>
      </c>
      <c r="S225" s="289">
        <f t="shared" ca="1" si="45"/>
        <v>-2.746938867947514E-2</v>
      </c>
      <c r="T225" s="289">
        <f t="shared" ca="1" si="45"/>
        <v>-2.6974251096541488E-2</v>
      </c>
      <c r="U225" s="289">
        <f t="shared" ca="1" si="45"/>
        <v>-2.6514638072932851E-2</v>
      </c>
      <c r="V225" s="289">
        <f t="shared" ca="1" si="45"/>
        <v>-2.6090549608649226E-2</v>
      </c>
      <c r="W225" s="289">
        <f t="shared" ca="1" si="45"/>
        <v>-2.5701985703690609E-2</v>
      </c>
      <c r="X225" s="289">
        <f t="shared" ca="1" si="45"/>
        <v>-2.5348946358057008E-2</v>
      </c>
      <c r="Y225" s="289">
        <f t="shared" ca="1" si="45"/>
        <v>-2.4995907012423411E-2</v>
      </c>
      <c r="Z225" s="289">
        <f t="shared" ca="1" si="45"/>
        <v>-2.4642867666789813E-2</v>
      </c>
      <c r="AA225" s="289">
        <f t="shared" ca="1" si="45"/>
        <v>-2.4289828321156205E-2</v>
      </c>
      <c r="AB225" s="289">
        <f t="shared" ca="1" si="45"/>
        <v>-2.3936788975522608E-2</v>
      </c>
      <c r="AC225" s="289">
        <f t="shared" ca="1" si="45"/>
        <v>-2.358374962988901E-2</v>
      </c>
      <c r="AD225" s="289">
        <f t="shared" ca="1" si="45"/>
        <v>-2.3230710284255416E-2</v>
      </c>
      <c r="AE225" s="289">
        <f t="shared" ca="1" si="45"/>
        <v>-2.2889758243286516E-2</v>
      </c>
      <c r="AF225" s="289">
        <f t="shared" ca="1" si="45"/>
        <v>-2.2560893506982326E-2</v>
      </c>
      <c r="AG225" s="289">
        <f t="shared" ca="1" si="45"/>
        <v>-2.2244116075342841E-2</v>
      </c>
      <c r="AH225" s="289">
        <f t="shared" ca="1" si="45"/>
        <v>-2.1939425948368063E-2</v>
      </c>
      <c r="AI225" s="289">
        <f t="shared" ca="1" si="45"/>
        <v>-2.1646823126057993E-2</v>
      </c>
      <c r="AJ225" s="289">
        <f t="shared" ca="1" si="45"/>
        <v>-2.1366307608412627E-2</v>
      </c>
      <c r="AK225" s="289">
        <f t="shared" ca="1" si="45"/>
        <v>-2.1085792090767261E-2</v>
      </c>
      <c r="AL225" s="289">
        <f t="shared" ca="1" si="45"/>
        <v>-2.0805276573121888E-2</v>
      </c>
      <c r="AM225" s="289">
        <f t="shared" ca="1" si="45"/>
        <v>-2.0524761055476522E-2</v>
      </c>
      <c r="AN225" s="289">
        <f t="shared" ca="1" si="45"/>
        <v>-2.0244245537831152E-2</v>
      </c>
      <c r="AO225" s="289">
        <f t="shared" ca="1" si="45"/>
        <v>-1.9963730020185786E-2</v>
      </c>
      <c r="AP225" s="289">
        <f t="shared" ca="1" si="45"/>
        <v>-1.9683214502540416E-2</v>
      </c>
      <c r="AQ225" s="289">
        <f t="shared" ca="1" si="45"/>
        <v>-1.9412839607701637E-2</v>
      </c>
      <c r="AR225" s="289">
        <f t="shared" ca="1" si="45"/>
        <v>-1.9152605335669443E-2</v>
      </c>
      <c r="AS225" s="289">
        <f t="shared" ca="1" si="45"/>
        <v>-1.8902511686443833E-2</v>
      </c>
      <c r="AT225" s="289">
        <f t="shared" ca="1" si="45"/>
        <v>-1.8662558660024812E-2</v>
      </c>
      <c r="AU225" s="289">
        <f t="shared" ca="1" si="45"/>
        <v>-1.8432746256412377E-2</v>
      </c>
      <c r="AV225" s="289">
        <f t="shared" ca="1" si="45"/>
        <v>-1.8213074475606529E-2</v>
      </c>
      <c r="AW225" s="289">
        <f t="shared" ca="1" si="45"/>
        <v>-1.7993402694800681E-2</v>
      </c>
      <c r="AX225" s="289">
        <f t="shared" ca="1" si="45"/>
        <v>-1.7773730913994833E-2</v>
      </c>
      <c r="AY225" s="289">
        <f t="shared" ca="1" si="45"/>
        <v>-1.7554059133188984E-2</v>
      </c>
      <c r="AZ225" s="289">
        <f t="shared" ca="1" si="45"/>
        <v>-1.7334387352383136E-2</v>
      </c>
      <c r="BA225" s="289">
        <f t="shared" ca="1" si="45"/>
        <v>-1.7114715571577288E-2</v>
      </c>
      <c r="BB225" s="289">
        <f t="shared" ca="1" si="45"/>
        <v>-1.689504379077144E-2</v>
      </c>
      <c r="BC225" s="289">
        <f t="shared" ca="1" si="45"/>
        <v>-1.6683599090154305E-2</v>
      </c>
      <c r="BD225" s="289">
        <f t="shared" ca="1" si="45"/>
        <v>-1.6480381469725872E-2</v>
      </c>
      <c r="BE225" s="289">
        <f t="shared" ca="1" si="45"/>
        <v>-1.6285390929486152E-2</v>
      </c>
      <c r="BF225" s="289">
        <f t="shared" ca="1" si="45"/>
        <v>-1.6098627469435134E-2</v>
      </c>
      <c r="BG225" s="289">
        <f t="shared" ca="1" si="45"/>
        <v>-1.5920091089572833E-2</v>
      </c>
      <c r="BH225" s="289">
        <f t="shared" ca="1" si="45"/>
        <v>-1.5749781789899234E-2</v>
      </c>
      <c r="BI225" s="289">
        <f t="shared" ca="1" si="45"/>
        <v>-1.5579472490225638E-2</v>
      </c>
      <c r="BJ225" s="289">
        <f t="shared" ca="1" si="45"/>
        <v>-1.291193153365737E-2</v>
      </c>
      <c r="BK225" s="289">
        <f t="shared" ca="1" si="45"/>
        <v>-1.0272775460368028E-2</v>
      </c>
      <c r="BL225" s="289">
        <f t="shared" ca="1" si="45"/>
        <v>-7.6620042703576226E-3</v>
      </c>
      <c r="BM225" s="289">
        <f t="shared" ca="1" si="45"/>
        <v>-5.0796179636261483E-3</v>
      </c>
      <c r="BN225" s="289">
        <f t="shared" ca="1" si="45"/>
        <v>-2.5256165401736069E-3</v>
      </c>
      <c r="BO225" s="198"/>
      <c r="BP225" s="198"/>
      <c r="BQ225" s="198"/>
      <c r="BR225" s="198"/>
      <c r="BS225" s="198"/>
      <c r="BT225" s="198"/>
      <c r="BU225" s="198"/>
      <c r="BV225" s="198"/>
      <c r="BW225" s="198"/>
      <c r="BX225" s="198"/>
      <c r="BY225" s="198"/>
      <c r="BZ225" s="198"/>
      <c r="CA225" s="198"/>
      <c r="CB225" s="198"/>
      <c r="CC225" s="198"/>
      <c r="CD225" s="198"/>
      <c r="CE225" s="198"/>
      <c r="CF225" s="198"/>
      <c r="CG225" s="198"/>
      <c r="CH225" s="198"/>
      <c r="CI225" s="198"/>
      <c r="CJ225" s="198"/>
      <c r="CK225" s="198"/>
      <c r="CL225" s="198"/>
    </row>
    <row r="226" spans="1:90" x14ac:dyDescent="0.15">
      <c r="A226" s="89"/>
      <c r="B226" s="23"/>
      <c r="D226" s="298" t="s">
        <v>369</v>
      </c>
      <c r="G226" s="299">
        <f t="shared" ref="G226:BN226" ca="1" si="46">-SUM(G227:G286)</f>
        <v>0</v>
      </c>
      <c r="H226" s="299">
        <f t="shared" ca="1" si="46"/>
        <v>0</v>
      </c>
      <c r="I226" s="299">
        <f t="shared" ca="1" si="46"/>
        <v>0</v>
      </c>
      <c r="J226" s="299">
        <f t="shared" ca="1" si="46"/>
        <v>0</v>
      </c>
      <c r="K226" s="299">
        <f t="shared" ca="1" si="46"/>
        <v>0</v>
      </c>
      <c r="L226" s="299">
        <f t="shared" ca="1" si="46"/>
        <v>0</v>
      </c>
      <c r="M226" s="299">
        <f t="shared" ca="1" si="46"/>
        <v>0</v>
      </c>
      <c r="N226" s="299">
        <f t="shared" ca="1" si="46"/>
        <v>0</v>
      </c>
      <c r="O226" s="299">
        <f t="shared" ca="1" si="46"/>
        <v>0</v>
      </c>
      <c r="P226" s="299">
        <f t="shared" ca="1" si="46"/>
        <v>0</v>
      </c>
      <c r="Q226" s="299">
        <f t="shared" ca="1" si="46"/>
        <v>0</v>
      </c>
      <c r="R226" s="299">
        <f t="shared" ca="1" si="46"/>
        <v>0</v>
      </c>
      <c r="S226" s="299">
        <f t="shared" ca="1" si="46"/>
        <v>0</v>
      </c>
      <c r="T226" s="299">
        <f t="shared" ca="1" si="46"/>
        <v>0</v>
      </c>
      <c r="U226" s="299">
        <f t="shared" ca="1" si="46"/>
        <v>0</v>
      </c>
      <c r="V226" s="299">
        <f t="shared" ca="1" si="46"/>
        <v>0</v>
      </c>
      <c r="W226" s="299">
        <f t="shared" ca="1" si="46"/>
        <v>0</v>
      </c>
      <c r="X226" s="299">
        <f t="shared" ca="1" si="46"/>
        <v>0</v>
      </c>
      <c r="Y226" s="299">
        <f t="shared" ca="1" si="46"/>
        <v>0</v>
      </c>
      <c r="Z226" s="299">
        <f t="shared" ca="1" si="46"/>
        <v>0</v>
      </c>
      <c r="AA226" s="299">
        <f t="shared" ca="1" si="46"/>
        <v>0</v>
      </c>
      <c r="AB226" s="299">
        <f t="shared" ca="1" si="46"/>
        <v>0</v>
      </c>
      <c r="AC226" s="299">
        <f t="shared" ca="1" si="46"/>
        <v>0</v>
      </c>
      <c r="AD226" s="299">
        <f t="shared" ca="1" si="46"/>
        <v>0</v>
      </c>
      <c r="AE226" s="299">
        <f t="shared" ca="1" si="46"/>
        <v>0</v>
      </c>
      <c r="AF226" s="299">
        <f t="shared" ca="1" si="46"/>
        <v>0</v>
      </c>
      <c r="AG226" s="299">
        <f t="shared" ca="1" si="46"/>
        <v>0</v>
      </c>
      <c r="AH226" s="299">
        <f t="shared" ca="1" si="46"/>
        <v>0</v>
      </c>
      <c r="AI226" s="299">
        <f t="shared" ca="1" si="46"/>
        <v>0</v>
      </c>
      <c r="AJ226" s="299">
        <f t="shared" ca="1" si="46"/>
        <v>0</v>
      </c>
      <c r="AK226" s="299">
        <f t="shared" ca="1" si="46"/>
        <v>0</v>
      </c>
      <c r="AL226" s="299">
        <f t="shared" ca="1" si="46"/>
        <v>0</v>
      </c>
      <c r="AM226" s="299">
        <f t="shared" ca="1" si="46"/>
        <v>0</v>
      </c>
      <c r="AN226" s="299">
        <f t="shared" ca="1" si="46"/>
        <v>0</v>
      </c>
      <c r="AO226" s="299">
        <f t="shared" ca="1" si="46"/>
        <v>0</v>
      </c>
      <c r="AP226" s="299">
        <f t="shared" ca="1" si="46"/>
        <v>0</v>
      </c>
      <c r="AQ226" s="299">
        <f t="shared" ca="1" si="46"/>
        <v>0</v>
      </c>
      <c r="AR226" s="299">
        <f t="shared" ca="1" si="46"/>
        <v>0</v>
      </c>
      <c r="AS226" s="299">
        <f t="shared" ca="1" si="46"/>
        <v>0</v>
      </c>
      <c r="AT226" s="299">
        <f t="shared" ca="1" si="46"/>
        <v>0</v>
      </c>
      <c r="AU226" s="299">
        <f t="shared" ca="1" si="46"/>
        <v>0</v>
      </c>
      <c r="AV226" s="299">
        <f t="shared" ca="1" si="46"/>
        <v>0</v>
      </c>
      <c r="AW226" s="299">
        <f t="shared" ca="1" si="46"/>
        <v>0</v>
      </c>
      <c r="AX226" s="299">
        <f t="shared" ca="1" si="46"/>
        <v>0</v>
      </c>
      <c r="AY226" s="299">
        <f t="shared" ca="1" si="46"/>
        <v>0</v>
      </c>
      <c r="AZ226" s="299">
        <f t="shared" ca="1" si="46"/>
        <v>0</v>
      </c>
      <c r="BA226" s="299">
        <f t="shared" ca="1" si="46"/>
        <v>0</v>
      </c>
      <c r="BB226" s="299">
        <f t="shared" ca="1" si="46"/>
        <v>0</v>
      </c>
      <c r="BC226" s="299">
        <f t="shared" ca="1" si="46"/>
        <v>0</v>
      </c>
      <c r="BD226" s="299">
        <f t="shared" ca="1" si="46"/>
        <v>0</v>
      </c>
      <c r="BE226" s="299">
        <f t="shared" ca="1" si="46"/>
        <v>0</v>
      </c>
      <c r="BF226" s="299">
        <f t="shared" ca="1" si="46"/>
        <v>0</v>
      </c>
      <c r="BG226" s="299">
        <f t="shared" ca="1" si="46"/>
        <v>0</v>
      </c>
      <c r="BH226" s="299">
        <f t="shared" ca="1" si="46"/>
        <v>0</v>
      </c>
      <c r="BI226" s="299">
        <f t="shared" ca="1" si="46"/>
        <v>0</v>
      </c>
      <c r="BJ226" s="299">
        <f t="shared" ca="1" si="46"/>
        <v>0</v>
      </c>
      <c r="BK226" s="299">
        <f t="shared" ca="1" si="46"/>
        <v>0</v>
      </c>
      <c r="BL226" s="299">
        <f t="shared" ca="1" si="46"/>
        <v>0</v>
      </c>
      <c r="BM226" s="299">
        <f t="shared" ca="1" si="46"/>
        <v>0</v>
      </c>
      <c r="BN226" s="299">
        <f t="shared" ca="1" si="46"/>
        <v>0</v>
      </c>
      <c r="BO226" s="198"/>
      <c r="BP226" s="198"/>
      <c r="BQ226" s="198"/>
      <c r="BR226" s="198"/>
      <c r="BS226" s="198"/>
      <c r="BT226" s="198"/>
      <c r="BU226" s="198"/>
      <c r="BV226" s="198"/>
      <c r="BW226" s="198"/>
      <c r="BX226" s="198"/>
      <c r="BY226" s="198"/>
      <c r="BZ226" s="198"/>
      <c r="CA226" s="198"/>
      <c r="CB226" s="198"/>
      <c r="CC226" s="198"/>
      <c r="CD226" s="198"/>
      <c r="CE226" s="198"/>
      <c r="CF226" s="198"/>
      <c r="CG226" s="198"/>
      <c r="CH226" s="198"/>
      <c r="CI226" s="198"/>
      <c r="CJ226" s="198"/>
      <c r="CK226" s="198"/>
      <c r="CL226" s="198"/>
    </row>
    <row r="227" spans="1:90" hidden="1" outlineLevel="1" x14ac:dyDescent="0.15">
      <c r="A227" s="89"/>
      <c r="B227" s="23"/>
      <c r="C227" s="26" cm="1">
        <f t="array" ref="C227:C286">TRANSPOSE($G$7:$BN$7)</f>
        <v>1</v>
      </c>
      <c r="D227" s="298"/>
      <c r="G227" s="289">
        <f ca="1">IF(OR($C288&gt;G$7,$C288+$E288-2&lt;G$7),0,($D288-SUM($F288:F288)-SUM($F227:F227))*SAP_Leadsheet!$E$61)</f>
        <v>0</v>
      </c>
      <c r="H227" s="289">
        <f ca="1">IF(OR($C288&gt;H$7,$C288+$E288-2&lt;H$7),0,($D288-SUM($F288:G288)-SUM($F227:G227))*SAP_Leadsheet!$E$61)</f>
        <v>0</v>
      </c>
      <c r="I227" s="289">
        <f ca="1">IF(OR($C288&gt;I$7,$C288+$E288-2&lt;I$7),0,($D288-SUM($F288:H288)-SUM($F227:H227))*SAP_Leadsheet!$E$61)</f>
        <v>0</v>
      </c>
      <c r="J227" s="289">
        <f ca="1">IF(OR($C288&gt;J$7,$C288+$E288-2&lt;J$7),0,($D288-SUM($F288:I288)-SUM($F227:I227))*SAP_Leadsheet!$E$61)</f>
        <v>0</v>
      </c>
      <c r="K227" s="289">
        <f ca="1">IF(OR($C288&gt;K$7,$C288+$E288-2&lt;K$7),0,($D288-SUM($F288:J288)-SUM($F227:J227))*SAP_Leadsheet!$E$61)</f>
        <v>0</v>
      </c>
      <c r="L227" s="289">
        <f>IF(OR($C288&gt;L$7,$C288+$E288-2&lt;L$7),0,($D288-SUM($F288:K288)-SUM($F227:K227))*SAP_Leadsheet!$E$61)</f>
        <v>0</v>
      </c>
      <c r="M227" s="289">
        <f>IF(OR($C288&gt;M$7,$C288+$E288-2&lt;M$7),0,($D288-SUM($F288:L288)-SUM($F227:L227))*SAP_Leadsheet!$E$61)</f>
        <v>0</v>
      </c>
      <c r="N227" s="289">
        <f>IF(OR($C288&gt;N$7,$C288+$E288-2&lt;N$7),0,($D288-SUM($F288:M288)-SUM($F227:M227))*SAP_Leadsheet!$E$61)</f>
        <v>0</v>
      </c>
      <c r="O227" s="289">
        <f>IF(OR($C288&gt;O$7,$C288+$E288-2&lt;O$7),0,($D288-SUM($F288:N288)-SUM($F227:N227))*SAP_Leadsheet!$E$61)</f>
        <v>0</v>
      </c>
      <c r="P227" s="289">
        <f>IF(OR($C288&gt;P$7,$C288+$E288-2&lt;P$7),0,($D288-SUM($F288:O288)-SUM($F227:O227))*SAP_Leadsheet!$E$61)</f>
        <v>0</v>
      </c>
      <c r="Q227" s="289">
        <f>IF(OR($C288&gt;Q$7,$C288+$E288-2&lt;Q$7),0,($D288-SUM($F288:P288)-SUM($F227:P227))*SAP_Leadsheet!$E$61)</f>
        <v>0</v>
      </c>
      <c r="R227" s="289">
        <f>IF(OR($C288&gt;R$7,$C288+$E288-2&lt;R$7),0,($D288-SUM($F288:Q288)-SUM($F227:Q227))*SAP_Leadsheet!$E$61)</f>
        <v>0</v>
      </c>
      <c r="S227" s="289">
        <f>IF(OR($C288&gt;S$7,$C288+$E288-2&lt;S$7),0,($D288-SUM($F288:R288)-SUM($F227:R227))*SAP_Leadsheet!$E$61)</f>
        <v>0</v>
      </c>
      <c r="T227" s="289">
        <f>IF(OR($C288&gt;T$7,$C288+$E288-2&lt;T$7),0,($D288-SUM($F288:S288)-SUM($F227:S227))*SAP_Leadsheet!$E$61)</f>
        <v>0</v>
      </c>
      <c r="U227" s="289">
        <f>IF(OR($C288&gt;U$7,$C288+$E288-2&lt;U$7),0,($D288-SUM($F288:T288)-SUM($F227:T227))*SAP_Leadsheet!$E$61)</f>
        <v>0</v>
      </c>
      <c r="V227" s="289">
        <f>IF(OR($C288&gt;V$7,$C288+$E288-2&lt;V$7),0,($D288-SUM($F288:U288)-SUM($F227:U227))*SAP_Leadsheet!$E$61)</f>
        <v>0</v>
      </c>
      <c r="W227" s="289">
        <f>IF(OR($C288&gt;W$7,$C288+$E288-2&lt;W$7),0,($D288-SUM($F288:V288)-SUM($F227:V227))*SAP_Leadsheet!$E$61)</f>
        <v>0</v>
      </c>
      <c r="X227" s="289">
        <f>IF(OR($C288&gt;X$7,$C288+$E288-2&lt;X$7),0,($D288-SUM($F288:W288)-SUM($F227:W227))*SAP_Leadsheet!$E$61)</f>
        <v>0</v>
      </c>
      <c r="Y227" s="289">
        <f>IF(OR($C288&gt;Y$7,$C288+$E288-2&lt;Y$7),0,($D288-SUM($F288:X288)-SUM($F227:X227))*SAP_Leadsheet!$E$61)</f>
        <v>0</v>
      </c>
      <c r="Z227" s="289">
        <f>IF(OR($C288&gt;Z$7,$C288+$E288-2&lt;Z$7),0,($D288-SUM($F288:Y288)-SUM($F227:Y227))*SAP_Leadsheet!$E$61)</f>
        <v>0</v>
      </c>
      <c r="AA227" s="289">
        <f>IF(OR($C288&gt;AA$7,$C288+$E288-2&lt;AA$7),0,($D288-SUM($F288:Z288)-SUM($F227:Z227))*SAP_Leadsheet!$E$61)</f>
        <v>0</v>
      </c>
      <c r="AB227" s="289">
        <f>IF(OR($C288&gt;AB$7,$C288+$E288-2&lt;AB$7),0,($D288-SUM($F288:AA288)-SUM($F227:AA227))*SAP_Leadsheet!$E$61)</f>
        <v>0</v>
      </c>
      <c r="AC227" s="289">
        <f>IF(OR($C288&gt;AC$7,$C288+$E288-2&lt;AC$7),0,($D288-SUM($F288:AB288)-SUM($F227:AB227))*SAP_Leadsheet!$E$61)</f>
        <v>0</v>
      </c>
      <c r="AD227" s="289">
        <f>IF(OR($C288&gt;AD$7,$C288+$E288-2&lt;AD$7),0,($D288-SUM($F288:AC288)-SUM($F227:AC227))*SAP_Leadsheet!$E$61)</f>
        <v>0</v>
      </c>
      <c r="AE227" s="289">
        <f>IF(OR($C288&gt;AE$7,$C288+$E288-2&lt;AE$7),0,($D288-SUM($F288:AD288)-SUM($F227:AD227))*SAP_Leadsheet!$E$61)</f>
        <v>0</v>
      </c>
      <c r="AF227" s="289">
        <f>IF(OR($C288&gt;AF$7,$C288+$E288-2&lt;AF$7),0,($D288-SUM($F288:AE288)-SUM($F227:AE227))*SAP_Leadsheet!$E$61)</f>
        <v>0</v>
      </c>
      <c r="AG227" s="289">
        <f>IF(OR($C288&gt;AG$7,$C288+$E288-2&lt;AG$7),0,($D288-SUM($F288:AF288)-SUM($F227:AF227))*SAP_Leadsheet!$E$61)</f>
        <v>0</v>
      </c>
      <c r="AH227" s="289">
        <f>IF(OR($C288&gt;AH$7,$C288+$E288-2&lt;AH$7),0,($D288-SUM($F288:AG288)-SUM($F227:AG227))*SAP_Leadsheet!$E$61)</f>
        <v>0</v>
      </c>
      <c r="AI227" s="289">
        <f>IF(OR($C288&gt;AI$7,$C288+$E288-2&lt;AI$7),0,($D288-SUM($F288:AH288)-SUM($F227:AH227))*SAP_Leadsheet!$E$61)</f>
        <v>0</v>
      </c>
      <c r="AJ227" s="289">
        <f>IF(OR($C288&gt;AJ$7,$C288+$E288-2&lt;AJ$7),0,($D288-SUM($F288:AI288)-SUM($F227:AI227))*SAP_Leadsheet!$E$61)</f>
        <v>0</v>
      </c>
      <c r="AK227" s="289">
        <f>IF(OR($C288&gt;AK$7,$C288+$E288-2&lt;AK$7),0,($D288-SUM($F288:AJ288)-SUM($F227:AJ227))*SAP_Leadsheet!$E$61)</f>
        <v>0</v>
      </c>
      <c r="AL227" s="289">
        <f>IF(OR($C288&gt;AL$7,$C288+$E288-2&lt;AL$7),0,($D288-SUM($F288:AK288)-SUM($F227:AK227))*SAP_Leadsheet!$E$61)</f>
        <v>0</v>
      </c>
      <c r="AM227" s="289">
        <f>IF(OR($C288&gt;AM$7,$C288+$E288-2&lt;AM$7),0,($D288-SUM($F288:AL288)-SUM($F227:AL227))*SAP_Leadsheet!$E$61)</f>
        <v>0</v>
      </c>
      <c r="AN227" s="289">
        <f>IF(OR($C288&gt;AN$7,$C288+$E288-2&lt;AN$7),0,($D288-SUM($F288:AM288)-SUM($F227:AM227))*SAP_Leadsheet!$E$61)</f>
        <v>0</v>
      </c>
      <c r="AO227" s="289">
        <f>IF(OR($C288&gt;AO$7,$C288+$E288-2&lt;AO$7),0,($D288-SUM($F288:AN288)-SUM($F227:AN227))*SAP_Leadsheet!$E$61)</f>
        <v>0</v>
      </c>
      <c r="AP227" s="289">
        <f>IF(OR($C288&gt;AP$7,$C288+$E288-2&lt;AP$7),0,($D288-SUM($F288:AO288)-SUM($F227:AO227))*SAP_Leadsheet!$E$61)</f>
        <v>0</v>
      </c>
      <c r="AQ227" s="289">
        <f>IF(OR($C288&gt;AQ$7,$C288+$E288-2&lt;AQ$7),0,($D288-SUM($F288:AP288)-SUM($F227:AP227))*SAP_Leadsheet!$E$61)</f>
        <v>0</v>
      </c>
      <c r="AR227" s="289">
        <f>IF(OR($C288&gt;AR$7,$C288+$E288-2&lt;AR$7),0,($D288-SUM($F288:AQ288)-SUM($F227:AQ227))*SAP_Leadsheet!$E$61)</f>
        <v>0</v>
      </c>
      <c r="AS227" s="289">
        <f>IF(OR($C288&gt;AS$7,$C288+$E288-2&lt;AS$7),0,($D288-SUM($F288:AR288)-SUM($F227:AR227))*SAP_Leadsheet!$E$61)</f>
        <v>0</v>
      </c>
      <c r="AT227" s="289">
        <f>IF(OR($C288&gt;AT$7,$C288+$E288-2&lt;AT$7),0,($D288-SUM($F288:AS288)-SUM($F227:AS227))*SAP_Leadsheet!$E$61)</f>
        <v>0</v>
      </c>
      <c r="AU227" s="289">
        <f>IF(OR($C288&gt;AU$7,$C288+$E288-2&lt;AU$7),0,($D288-SUM($F288:AT288)-SUM($F227:AT227))*SAP_Leadsheet!$E$61)</f>
        <v>0</v>
      </c>
      <c r="AV227" s="289">
        <f>IF(OR($C288&gt;AV$7,$C288+$E288-2&lt;AV$7),0,($D288-SUM($F288:AU288)-SUM($F227:AU227))*SAP_Leadsheet!$E$61)</f>
        <v>0</v>
      </c>
      <c r="AW227" s="289">
        <f>IF(OR($C288&gt;AW$7,$C288+$E288-2&lt;AW$7),0,($D288-SUM($F288:AV288)-SUM($F227:AV227))*SAP_Leadsheet!$E$61)</f>
        <v>0</v>
      </c>
      <c r="AX227" s="289">
        <f>IF(OR($C288&gt;AX$7,$C288+$E288-2&lt;AX$7),0,($D288-SUM($F288:AW288)-SUM($F227:AW227))*SAP_Leadsheet!$E$61)</f>
        <v>0</v>
      </c>
      <c r="AY227" s="289">
        <f>IF(OR($C288&gt;AY$7,$C288+$E288-2&lt;AY$7),0,($D288-SUM($F288:AX288)-SUM($F227:AX227))*SAP_Leadsheet!$E$61)</f>
        <v>0</v>
      </c>
      <c r="AZ227" s="289">
        <f>IF(OR($C288&gt;AZ$7,$C288+$E288-2&lt;AZ$7),0,($D288-SUM($F288:AY288)-SUM($F227:AY227))*SAP_Leadsheet!$E$61)</f>
        <v>0</v>
      </c>
      <c r="BA227" s="289">
        <f>IF(OR($C288&gt;BA$7,$C288+$E288-2&lt;BA$7),0,($D288-SUM($F288:AZ288)-SUM($F227:AZ227))*SAP_Leadsheet!$E$61)</f>
        <v>0</v>
      </c>
      <c r="BB227" s="289">
        <f>IF(OR($C288&gt;BB$7,$C288+$E288-2&lt;BB$7),0,($D288-SUM($F288:BA288)-SUM($F227:BA227))*SAP_Leadsheet!$E$61)</f>
        <v>0</v>
      </c>
      <c r="BC227" s="289">
        <f>IF(OR($C288&gt;BC$7,$C288+$E288-2&lt;BC$7),0,($D288-SUM($F288:BB288)-SUM($F227:BB227))*SAP_Leadsheet!$E$61)</f>
        <v>0</v>
      </c>
      <c r="BD227" s="289">
        <f>IF(OR($C288&gt;BD$7,$C288+$E288-2&lt;BD$7),0,($D288-SUM($F288:BC288)-SUM($F227:BC227))*SAP_Leadsheet!$E$61)</f>
        <v>0</v>
      </c>
      <c r="BE227" s="289">
        <f>IF(OR($C288&gt;BE$7,$C288+$E288-2&lt;BE$7),0,($D288-SUM($F288:BD288)-SUM($F227:BD227))*SAP_Leadsheet!$E$61)</f>
        <v>0</v>
      </c>
      <c r="BF227" s="289">
        <f>IF(OR($C288&gt;BF$7,$C288+$E288-2&lt;BF$7),0,($D288-SUM($F288:BE288)-SUM($F227:BE227))*SAP_Leadsheet!$E$61)</f>
        <v>0</v>
      </c>
      <c r="BG227" s="289">
        <f>IF(OR($C288&gt;BG$7,$C288+$E288-2&lt;BG$7),0,($D288-SUM($F288:BF288)-SUM($F227:BF227))*SAP_Leadsheet!$E$61)</f>
        <v>0</v>
      </c>
      <c r="BH227" s="289">
        <f>IF(OR($C288&gt;BH$7,$C288+$E288-2&lt;BH$7),0,($D288-SUM($F288:BG288)-SUM($F227:BG227))*SAP_Leadsheet!$E$61)</f>
        <v>0</v>
      </c>
      <c r="BI227" s="289">
        <f>IF(OR($C288&gt;BI$7,$C288+$E288-2&lt;BI$7),0,($D288-SUM($F288:BH288)-SUM($F227:BH227))*SAP_Leadsheet!$E$61)</f>
        <v>0</v>
      </c>
      <c r="BJ227" s="289">
        <f>IF(OR($C288&gt;BJ$7,$C288+$E288-2&lt;BJ$7),0,($D288-SUM($F288:BI288)-SUM($F227:BI227))*SAP_Leadsheet!$E$61)</f>
        <v>0</v>
      </c>
      <c r="BK227" s="289">
        <f>IF(OR($C288&gt;BK$7,$C288+$E288-2&lt;BK$7),0,($D288-SUM($F288:BJ288)-SUM($F227:BJ227))*SAP_Leadsheet!$E$61)</f>
        <v>0</v>
      </c>
      <c r="BL227" s="289">
        <f>IF(OR($C288&gt;BL$7,$C288+$E288-2&lt;BL$7),0,($D288-SUM($F288:BK288)-SUM($F227:BK227))*SAP_Leadsheet!$E$61)</f>
        <v>0</v>
      </c>
      <c r="BM227" s="289">
        <f>IF(OR($C288&gt;BM$7,$C288+$E288-2&lt;BM$7),0,($D288-SUM($F288:BL288)-SUM($F227:BL227))*SAP_Leadsheet!$E$61)</f>
        <v>0</v>
      </c>
      <c r="BN227" s="289">
        <f>IF(OR($C288&gt;BN$7,$C288+$E288-2&lt;BN$7),0,($D288-SUM($F288:BM288)-SUM($F227:BM227))*SAP_Leadsheet!$E$61)</f>
        <v>0</v>
      </c>
      <c r="BO227" s="198"/>
      <c r="BP227" s="198"/>
      <c r="BQ227" s="198"/>
      <c r="BR227" s="198"/>
      <c r="BS227" s="198"/>
      <c r="BT227" s="198"/>
      <c r="BU227" s="198"/>
      <c r="BV227" s="198"/>
      <c r="BW227" s="198"/>
      <c r="BX227" s="198"/>
      <c r="BY227" s="198"/>
      <c r="BZ227" s="198"/>
      <c r="CA227" s="198"/>
      <c r="CB227" s="198"/>
      <c r="CC227" s="198"/>
      <c r="CD227" s="198"/>
      <c r="CE227" s="198"/>
      <c r="CF227" s="198"/>
      <c r="CG227" s="198"/>
      <c r="CH227" s="198"/>
      <c r="CI227" s="198"/>
      <c r="CJ227" s="198"/>
      <c r="CK227" s="198"/>
      <c r="CL227" s="198"/>
    </row>
    <row r="228" spans="1:90" hidden="1" outlineLevel="1" x14ac:dyDescent="0.15">
      <c r="A228" s="89"/>
      <c r="B228" s="23"/>
      <c r="C228" s="26">
        <v>2</v>
      </c>
      <c r="D228" s="298"/>
      <c r="G228" s="289">
        <f>IF(OR($C289&gt;G$7,$C289+$E289-2&lt;G$7),0,($D289-SUM($F289:F289)-SUM($F228:F228))*SAP_Leadsheet!$E$61)</f>
        <v>0</v>
      </c>
      <c r="H228" s="289">
        <f ca="1">IF(OR($C289&gt;H$7,$C289+$E289-2&lt;H$7),0,($D289-SUM($F289:G289)-SUM($F228:G228))*SAP_Leadsheet!$E$61)</f>
        <v>0</v>
      </c>
      <c r="I228" s="289">
        <f ca="1">IF(OR($C289&gt;I$7,$C289+$E289-2&lt;I$7),0,($D289-SUM($F289:H289)-SUM($F228:H228))*SAP_Leadsheet!$E$61)</f>
        <v>0</v>
      </c>
      <c r="J228" s="289">
        <f ca="1">IF(OR($C289&gt;J$7,$C289+$E289-2&lt;J$7),0,($D289-SUM($F289:I289)-SUM($F228:I228))*SAP_Leadsheet!$E$61)</f>
        <v>0</v>
      </c>
      <c r="K228" s="289">
        <f ca="1">IF(OR($C289&gt;K$7,$C289+$E289-2&lt;K$7),0,($D289-SUM($F289:J289)-SUM($F228:J228))*SAP_Leadsheet!$E$61)</f>
        <v>0</v>
      </c>
      <c r="L228" s="289">
        <f ca="1">IF(OR($C289&gt;L$7,$C289+$E289-2&lt;L$7),0,($D289-SUM($F289:K289)-SUM($F228:K228))*SAP_Leadsheet!$E$61)</f>
        <v>0</v>
      </c>
      <c r="M228" s="289">
        <f>IF(OR($C289&gt;M$7,$C289+$E289-2&lt;M$7),0,($D289-SUM($F289:L289)-SUM($F228:L228))*SAP_Leadsheet!$E$61)</f>
        <v>0</v>
      </c>
      <c r="N228" s="289">
        <f>IF(OR($C289&gt;N$7,$C289+$E289-2&lt;N$7),0,($D289-SUM($F289:M289)-SUM($F228:M228))*SAP_Leadsheet!$E$61)</f>
        <v>0</v>
      </c>
      <c r="O228" s="289">
        <f>IF(OR($C289&gt;O$7,$C289+$E289-2&lt;O$7),0,($D289-SUM($F289:N289)-SUM($F228:N228))*SAP_Leadsheet!$E$61)</f>
        <v>0</v>
      </c>
      <c r="P228" s="289">
        <f>IF(OR($C289&gt;P$7,$C289+$E289-2&lt;P$7),0,($D289-SUM($F289:O289)-SUM($F228:O228))*SAP_Leadsheet!$E$61)</f>
        <v>0</v>
      </c>
      <c r="Q228" s="289">
        <f>IF(OR($C289&gt;Q$7,$C289+$E289-2&lt;Q$7),0,($D289-SUM($F289:P289)-SUM($F228:P228))*SAP_Leadsheet!$E$61)</f>
        <v>0</v>
      </c>
      <c r="R228" s="289">
        <f>IF(OR($C289&gt;R$7,$C289+$E289-2&lt;R$7),0,($D289-SUM($F289:Q289)-SUM($F228:Q228))*SAP_Leadsheet!$E$61)</f>
        <v>0</v>
      </c>
      <c r="S228" s="289">
        <f>IF(OR($C289&gt;S$7,$C289+$E289-2&lt;S$7),0,($D289-SUM($F289:R289)-SUM($F228:R228))*SAP_Leadsheet!$E$61)</f>
        <v>0</v>
      </c>
      <c r="T228" s="289">
        <f>IF(OR($C289&gt;T$7,$C289+$E289-2&lt;T$7),0,($D289-SUM($F289:S289)-SUM($F228:S228))*SAP_Leadsheet!$E$61)</f>
        <v>0</v>
      </c>
      <c r="U228" s="289">
        <f>IF(OR($C289&gt;U$7,$C289+$E289-2&lt;U$7),0,($D289-SUM($F289:T289)-SUM($F228:T228))*SAP_Leadsheet!$E$61)</f>
        <v>0</v>
      </c>
      <c r="V228" s="289">
        <f>IF(OR($C289&gt;V$7,$C289+$E289-2&lt;V$7),0,($D289-SUM($F289:U289)-SUM($F228:U228))*SAP_Leadsheet!$E$61)</f>
        <v>0</v>
      </c>
      <c r="W228" s="289">
        <f>IF(OR($C289&gt;W$7,$C289+$E289-2&lt;W$7),0,($D289-SUM($F289:V289)-SUM($F228:V228))*SAP_Leadsheet!$E$61)</f>
        <v>0</v>
      </c>
      <c r="X228" s="289">
        <f>IF(OR($C289&gt;X$7,$C289+$E289-2&lt;X$7),0,($D289-SUM($F289:W289)-SUM($F228:W228))*SAP_Leadsheet!$E$61)</f>
        <v>0</v>
      </c>
      <c r="Y228" s="289">
        <f>IF(OR($C289&gt;Y$7,$C289+$E289-2&lt;Y$7),0,($D289-SUM($F289:X289)-SUM($F228:X228))*SAP_Leadsheet!$E$61)</f>
        <v>0</v>
      </c>
      <c r="Z228" s="289">
        <f>IF(OR($C289&gt;Z$7,$C289+$E289-2&lt;Z$7),0,($D289-SUM($F289:Y289)-SUM($F228:Y228))*SAP_Leadsheet!$E$61)</f>
        <v>0</v>
      </c>
      <c r="AA228" s="289">
        <f>IF(OR($C289&gt;AA$7,$C289+$E289-2&lt;AA$7),0,($D289-SUM($F289:Z289)-SUM($F228:Z228))*SAP_Leadsheet!$E$61)</f>
        <v>0</v>
      </c>
      <c r="AB228" s="289">
        <f>IF(OR($C289&gt;AB$7,$C289+$E289-2&lt;AB$7),0,($D289-SUM($F289:AA289)-SUM($F228:AA228))*SAP_Leadsheet!$E$61)</f>
        <v>0</v>
      </c>
      <c r="AC228" s="289">
        <f>IF(OR($C289&gt;AC$7,$C289+$E289-2&lt;AC$7),0,($D289-SUM($F289:AB289)-SUM($F228:AB228))*SAP_Leadsheet!$E$61)</f>
        <v>0</v>
      </c>
      <c r="AD228" s="289">
        <f>IF(OR($C289&gt;AD$7,$C289+$E289-2&lt;AD$7),0,($D289-SUM($F289:AC289)-SUM($F228:AC228))*SAP_Leadsheet!$E$61)</f>
        <v>0</v>
      </c>
      <c r="AE228" s="289">
        <f>IF(OR($C289&gt;AE$7,$C289+$E289-2&lt;AE$7),0,($D289-SUM($F289:AD289)-SUM($F228:AD228))*SAP_Leadsheet!$E$61)</f>
        <v>0</v>
      </c>
      <c r="AF228" s="289">
        <f>IF(OR($C289&gt;AF$7,$C289+$E289-2&lt;AF$7),0,($D289-SUM($F289:AE289)-SUM($F228:AE228))*SAP_Leadsheet!$E$61)</f>
        <v>0</v>
      </c>
      <c r="AG228" s="289">
        <f>IF(OR($C289&gt;AG$7,$C289+$E289-2&lt;AG$7),0,($D289-SUM($F289:AF289)-SUM($F228:AF228))*SAP_Leadsheet!$E$61)</f>
        <v>0</v>
      </c>
      <c r="AH228" s="289">
        <f>IF(OR($C289&gt;AH$7,$C289+$E289-2&lt;AH$7),0,($D289-SUM($F289:AG289)-SUM($F228:AG228))*SAP_Leadsheet!$E$61)</f>
        <v>0</v>
      </c>
      <c r="AI228" s="289">
        <f>IF(OR($C289&gt;AI$7,$C289+$E289-2&lt;AI$7),0,($D289-SUM($F289:AH289)-SUM($F228:AH228))*SAP_Leadsheet!$E$61)</f>
        <v>0</v>
      </c>
      <c r="AJ228" s="289">
        <f>IF(OR($C289&gt;AJ$7,$C289+$E289-2&lt;AJ$7),0,($D289-SUM($F289:AI289)-SUM($F228:AI228))*SAP_Leadsheet!$E$61)</f>
        <v>0</v>
      </c>
      <c r="AK228" s="289">
        <f>IF(OR($C289&gt;AK$7,$C289+$E289-2&lt;AK$7),0,($D289-SUM($F289:AJ289)-SUM($F228:AJ228))*SAP_Leadsheet!$E$61)</f>
        <v>0</v>
      </c>
      <c r="AL228" s="289">
        <f>IF(OR($C289&gt;AL$7,$C289+$E289-2&lt;AL$7),0,($D289-SUM($F289:AK289)-SUM($F228:AK228))*SAP_Leadsheet!$E$61)</f>
        <v>0</v>
      </c>
      <c r="AM228" s="289">
        <f>IF(OR($C289&gt;AM$7,$C289+$E289-2&lt;AM$7),0,($D289-SUM($F289:AL289)-SUM($F228:AL228))*SAP_Leadsheet!$E$61)</f>
        <v>0</v>
      </c>
      <c r="AN228" s="289">
        <f>IF(OR($C289&gt;AN$7,$C289+$E289-2&lt;AN$7),0,($D289-SUM($F289:AM289)-SUM($F228:AM228))*SAP_Leadsheet!$E$61)</f>
        <v>0</v>
      </c>
      <c r="AO228" s="289">
        <f>IF(OR($C289&gt;AO$7,$C289+$E289-2&lt;AO$7),0,($D289-SUM($F289:AN289)-SUM($F228:AN228))*SAP_Leadsheet!$E$61)</f>
        <v>0</v>
      </c>
      <c r="AP228" s="289">
        <f>IF(OR($C289&gt;AP$7,$C289+$E289-2&lt;AP$7),0,($D289-SUM($F289:AO289)-SUM($F228:AO228))*SAP_Leadsheet!$E$61)</f>
        <v>0</v>
      </c>
      <c r="AQ228" s="289">
        <f>IF(OR($C289&gt;AQ$7,$C289+$E289-2&lt;AQ$7),0,($D289-SUM($F289:AP289)-SUM($F228:AP228))*SAP_Leadsheet!$E$61)</f>
        <v>0</v>
      </c>
      <c r="AR228" s="289">
        <f>IF(OR($C289&gt;AR$7,$C289+$E289-2&lt;AR$7),0,($D289-SUM($F289:AQ289)-SUM($F228:AQ228))*SAP_Leadsheet!$E$61)</f>
        <v>0</v>
      </c>
      <c r="AS228" s="289">
        <f>IF(OR($C289&gt;AS$7,$C289+$E289-2&lt;AS$7),0,($D289-SUM($F289:AR289)-SUM($F228:AR228))*SAP_Leadsheet!$E$61)</f>
        <v>0</v>
      </c>
      <c r="AT228" s="289">
        <f>IF(OR($C289&gt;AT$7,$C289+$E289-2&lt;AT$7),0,($D289-SUM($F289:AS289)-SUM($F228:AS228))*SAP_Leadsheet!$E$61)</f>
        <v>0</v>
      </c>
      <c r="AU228" s="289">
        <f>IF(OR($C289&gt;AU$7,$C289+$E289-2&lt;AU$7),0,($D289-SUM($F289:AT289)-SUM($F228:AT228))*SAP_Leadsheet!$E$61)</f>
        <v>0</v>
      </c>
      <c r="AV228" s="289">
        <f>IF(OR($C289&gt;AV$7,$C289+$E289-2&lt;AV$7),0,($D289-SUM($F289:AU289)-SUM($F228:AU228))*SAP_Leadsheet!$E$61)</f>
        <v>0</v>
      </c>
      <c r="AW228" s="289">
        <f>IF(OR($C289&gt;AW$7,$C289+$E289-2&lt;AW$7),0,($D289-SUM($F289:AV289)-SUM($F228:AV228))*SAP_Leadsheet!$E$61)</f>
        <v>0</v>
      </c>
      <c r="AX228" s="289">
        <f>IF(OR($C289&gt;AX$7,$C289+$E289-2&lt;AX$7),0,($D289-SUM($F289:AW289)-SUM($F228:AW228))*SAP_Leadsheet!$E$61)</f>
        <v>0</v>
      </c>
      <c r="AY228" s="289">
        <f>IF(OR($C289&gt;AY$7,$C289+$E289-2&lt;AY$7),0,($D289-SUM($F289:AX289)-SUM($F228:AX228))*SAP_Leadsheet!$E$61)</f>
        <v>0</v>
      </c>
      <c r="AZ228" s="289">
        <f>IF(OR($C289&gt;AZ$7,$C289+$E289-2&lt;AZ$7),0,($D289-SUM($F289:AY289)-SUM($F228:AY228))*SAP_Leadsheet!$E$61)</f>
        <v>0</v>
      </c>
      <c r="BA228" s="289">
        <f>IF(OR($C289&gt;BA$7,$C289+$E289-2&lt;BA$7),0,($D289-SUM($F289:AZ289)-SUM($F228:AZ228))*SAP_Leadsheet!$E$61)</f>
        <v>0</v>
      </c>
      <c r="BB228" s="289">
        <f>IF(OR($C289&gt;BB$7,$C289+$E289-2&lt;BB$7),0,($D289-SUM($F289:BA289)-SUM($F228:BA228))*SAP_Leadsheet!$E$61)</f>
        <v>0</v>
      </c>
      <c r="BC228" s="289">
        <f>IF(OR($C289&gt;BC$7,$C289+$E289-2&lt;BC$7),0,($D289-SUM($F289:BB289)-SUM($F228:BB228))*SAP_Leadsheet!$E$61)</f>
        <v>0</v>
      </c>
      <c r="BD228" s="289">
        <f>IF(OR($C289&gt;BD$7,$C289+$E289-2&lt;BD$7),0,($D289-SUM($F289:BC289)-SUM($F228:BC228))*SAP_Leadsheet!$E$61)</f>
        <v>0</v>
      </c>
      <c r="BE228" s="289">
        <f>IF(OR($C289&gt;BE$7,$C289+$E289-2&lt;BE$7),0,($D289-SUM($F289:BD289)-SUM($F228:BD228))*SAP_Leadsheet!$E$61)</f>
        <v>0</v>
      </c>
      <c r="BF228" s="289">
        <f>IF(OR($C289&gt;BF$7,$C289+$E289-2&lt;BF$7),0,($D289-SUM($F289:BE289)-SUM($F228:BE228))*SAP_Leadsheet!$E$61)</f>
        <v>0</v>
      </c>
      <c r="BG228" s="289">
        <f>IF(OR($C289&gt;BG$7,$C289+$E289-2&lt;BG$7),0,($D289-SUM($F289:BF289)-SUM($F228:BF228))*SAP_Leadsheet!$E$61)</f>
        <v>0</v>
      </c>
      <c r="BH228" s="289">
        <f>IF(OR($C289&gt;BH$7,$C289+$E289-2&lt;BH$7),0,($D289-SUM($F289:BG289)-SUM($F228:BG228))*SAP_Leadsheet!$E$61)</f>
        <v>0</v>
      </c>
      <c r="BI228" s="289">
        <f>IF(OR($C289&gt;BI$7,$C289+$E289-2&lt;BI$7),0,($D289-SUM($F289:BH289)-SUM($F228:BH228))*SAP_Leadsheet!$E$61)</f>
        <v>0</v>
      </c>
      <c r="BJ228" s="289">
        <f>IF(OR($C289&gt;BJ$7,$C289+$E289-2&lt;BJ$7),0,($D289-SUM($F289:BI289)-SUM($F228:BI228))*SAP_Leadsheet!$E$61)</f>
        <v>0</v>
      </c>
      <c r="BK228" s="289">
        <f>IF(OR($C289&gt;BK$7,$C289+$E289-2&lt;BK$7),0,($D289-SUM($F289:BJ289)-SUM($F228:BJ228))*SAP_Leadsheet!$E$61)</f>
        <v>0</v>
      </c>
      <c r="BL228" s="289">
        <f>IF(OR($C289&gt;BL$7,$C289+$E289-2&lt;BL$7),0,($D289-SUM($F289:BK289)-SUM($F228:BK228))*SAP_Leadsheet!$E$61)</f>
        <v>0</v>
      </c>
      <c r="BM228" s="289">
        <f>IF(OR($C289&gt;BM$7,$C289+$E289-2&lt;BM$7),0,($D289-SUM($F289:BL289)-SUM($F228:BL228))*SAP_Leadsheet!$E$61)</f>
        <v>0</v>
      </c>
      <c r="BN228" s="289">
        <f>IF(OR($C289&gt;BN$7,$C289+$E289-2&lt;BN$7),0,($D289-SUM($F289:BM289)-SUM($F228:BM228))*SAP_Leadsheet!$E$61)</f>
        <v>0</v>
      </c>
      <c r="BO228" s="198"/>
      <c r="BP228" s="198"/>
      <c r="BQ228" s="198"/>
      <c r="BR228" s="198"/>
      <c r="BS228" s="198"/>
      <c r="BT228" s="198"/>
      <c r="BU228" s="198"/>
      <c r="BV228" s="198"/>
      <c r="BW228" s="198"/>
      <c r="BX228" s="198"/>
      <c r="BY228" s="198"/>
      <c r="BZ228" s="198"/>
      <c r="CA228" s="198"/>
      <c r="CB228" s="198"/>
      <c r="CC228" s="198"/>
      <c r="CD228" s="198"/>
      <c r="CE228" s="198"/>
      <c r="CF228" s="198"/>
      <c r="CG228" s="198"/>
      <c r="CH228" s="198"/>
      <c r="CI228" s="198"/>
      <c r="CJ228" s="198"/>
      <c r="CK228" s="198"/>
      <c r="CL228" s="198"/>
    </row>
    <row r="229" spans="1:90" hidden="1" outlineLevel="1" x14ac:dyDescent="0.15">
      <c r="A229" s="89"/>
      <c r="B229" s="23"/>
      <c r="C229" s="26">
        <v>3</v>
      </c>
      <c r="D229" s="298"/>
      <c r="G229" s="289">
        <f>IF(OR($C290&gt;G$7,$C290+$E290-2&lt;G$7),0,($D290-SUM($F290:F290)-SUM($F229:F229))*SAP_Leadsheet!$E$61)</f>
        <v>0</v>
      </c>
      <c r="H229" s="289">
        <f>IF(OR($C290&gt;H$7,$C290+$E290-2&lt;H$7),0,($D290-SUM($F290:G290)-SUM($F229:G229))*SAP_Leadsheet!$E$61)</f>
        <v>0</v>
      </c>
      <c r="I229" s="289">
        <f ca="1">IF(OR($C290&gt;I$7,$C290+$E290-2&lt;I$7),0,($D290-SUM($F290:H290)-SUM($F229:H229))*SAP_Leadsheet!$E$61)</f>
        <v>0</v>
      </c>
      <c r="J229" s="289">
        <f ca="1">IF(OR($C290&gt;J$7,$C290+$E290-2&lt;J$7),0,($D290-SUM($F290:I290)-SUM($F229:I229))*SAP_Leadsheet!$E$61)</f>
        <v>0</v>
      </c>
      <c r="K229" s="289">
        <f ca="1">IF(OR($C290&gt;K$7,$C290+$E290-2&lt;K$7),0,($D290-SUM($F290:J290)-SUM($F229:J229))*SAP_Leadsheet!$E$61)</f>
        <v>0</v>
      </c>
      <c r="L229" s="289">
        <f ca="1">IF(OR($C290&gt;L$7,$C290+$E290-2&lt;L$7),0,($D290-SUM($F290:K290)-SUM($F229:K229))*SAP_Leadsheet!$E$61)</f>
        <v>0</v>
      </c>
      <c r="M229" s="289">
        <f ca="1">IF(OR($C290&gt;M$7,$C290+$E290-2&lt;M$7),0,($D290-SUM($F290:L290)-SUM($F229:L229))*SAP_Leadsheet!$E$61)</f>
        <v>0</v>
      </c>
      <c r="N229" s="289">
        <f>IF(OR($C290&gt;N$7,$C290+$E290-2&lt;N$7),0,($D290-SUM($F290:M290)-SUM($F229:M229))*SAP_Leadsheet!$E$61)</f>
        <v>0</v>
      </c>
      <c r="O229" s="289">
        <f>IF(OR($C290&gt;O$7,$C290+$E290-2&lt;O$7),0,($D290-SUM($F290:N290)-SUM($F229:N229))*SAP_Leadsheet!$E$61)</f>
        <v>0</v>
      </c>
      <c r="P229" s="289">
        <f>IF(OR($C290&gt;P$7,$C290+$E290-2&lt;P$7),0,($D290-SUM($F290:O290)-SUM($F229:O229))*SAP_Leadsheet!$E$61)</f>
        <v>0</v>
      </c>
      <c r="Q229" s="289">
        <f>IF(OR($C290&gt;Q$7,$C290+$E290-2&lt;Q$7),0,($D290-SUM($F290:P290)-SUM($F229:P229))*SAP_Leadsheet!$E$61)</f>
        <v>0</v>
      </c>
      <c r="R229" s="289">
        <f>IF(OR($C290&gt;R$7,$C290+$E290-2&lt;R$7),0,($D290-SUM($F290:Q290)-SUM($F229:Q229))*SAP_Leadsheet!$E$61)</f>
        <v>0</v>
      </c>
      <c r="S229" s="289">
        <f>IF(OR($C290&gt;S$7,$C290+$E290-2&lt;S$7),0,($D290-SUM($F290:R290)-SUM($F229:R229))*SAP_Leadsheet!$E$61)</f>
        <v>0</v>
      </c>
      <c r="T229" s="289">
        <f>IF(OR($C290&gt;T$7,$C290+$E290-2&lt;T$7),0,($D290-SUM($F290:S290)-SUM($F229:S229))*SAP_Leadsheet!$E$61)</f>
        <v>0</v>
      </c>
      <c r="U229" s="289">
        <f>IF(OR($C290&gt;U$7,$C290+$E290-2&lt;U$7),0,($D290-SUM($F290:T290)-SUM($F229:T229))*SAP_Leadsheet!$E$61)</f>
        <v>0</v>
      </c>
      <c r="V229" s="289">
        <f>IF(OR($C290&gt;V$7,$C290+$E290-2&lt;V$7),0,($D290-SUM($F290:U290)-SUM($F229:U229))*SAP_Leadsheet!$E$61)</f>
        <v>0</v>
      </c>
      <c r="W229" s="289">
        <f>IF(OR($C290&gt;W$7,$C290+$E290-2&lt;W$7),0,($D290-SUM($F290:V290)-SUM($F229:V229))*SAP_Leadsheet!$E$61)</f>
        <v>0</v>
      </c>
      <c r="X229" s="289">
        <f>IF(OR($C290&gt;X$7,$C290+$E290-2&lt;X$7),0,($D290-SUM($F290:W290)-SUM($F229:W229))*SAP_Leadsheet!$E$61)</f>
        <v>0</v>
      </c>
      <c r="Y229" s="289">
        <f>IF(OR($C290&gt;Y$7,$C290+$E290-2&lt;Y$7),0,($D290-SUM($F290:X290)-SUM($F229:X229))*SAP_Leadsheet!$E$61)</f>
        <v>0</v>
      </c>
      <c r="Z229" s="289">
        <f>IF(OR($C290&gt;Z$7,$C290+$E290-2&lt;Z$7),0,($D290-SUM($F290:Y290)-SUM($F229:Y229))*SAP_Leadsheet!$E$61)</f>
        <v>0</v>
      </c>
      <c r="AA229" s="289">
        <f>IF(OR($C290&gt;AA$7,$C290+$E290-2&lt;AA$7),0,($D290-SUM($F290:Z290)-SUM($F229:Z229))*SAP_Leadsheet!$E$61)</f>
        <v>0</v>
      </c>
      <c r="AB229" s="289">
        <f>IF(OR($C290&gt;AB$7,$C290+$E290-2&lt;AB$7),0,($D290-SUM($F290:AA290)-SUM($F229:AA229))*SAP_Leadsheet!$E$61)</f>
        <v>0</v>
      </c>
      <c r="AC229" s="289">
        <f>IF(OR($C290&gt;AC$7,$C290+$E290-2&lt;AC$7),0,($D290-SUM($F290:AB290)-SUM($F229:AB229))*SAP_Leadsheet!$E$61)</f>
        <v>0</v>
      </c>
      <c r="AD229" s="289">
        <f>IF(OR($C290&gt;AD$7,$C290+$E290-2&lt;AD$7),0,($D290-SUM($F290:AC290)-SUM($F229:AC229))*SAP_Leadsheet!$E$61)</f>
        <v>0</v>
      </c>
      <c r="AE229" s="289">
        <f>IF(OR($C290&gt;AE$7,$C290+$E290-2&lt;AE$7),0,($D290-SUM($F290:AD290)-SUM($F229:AD229))*SAP_Leadsheet!$E$61)</f>
        <v>0</v>
      </c>
      <c r="AF229" s="289">
        <f>IF(OR($C290&gt;AF$7,$C290+$E290-2&lt;AF$7),0,($D290-SUM($F290:AE290)-SUM($F229:AE229))*SAP_Leadsheet!$E$61)</f>
        <v>0</v>
      </c>
      <c r="AG229" s="289">
        <f>IF(OR($C290&gt;AG$7,$C290+$E290-2&lt;AG$7),0,($D290-SUM($F290:AF290)-SUM($F229:AF229))*SAP_Leadsheet!$E$61)</f>
        <v>0</v>
      </c>
      <c r="AH229" s="289">
        <f>IF(OR($C290&gt;AH$7,$C290+$E290-2&lt;AH$7),0,($D290-SUM($F290:AG290)-SUM($F229:AG229))*SAP_Leadsheet!$E$61)</f>
        <v>0</v>
      </c>
      <c r="AI229" s="289">
        <f>IF(OR($C290&gt;AI$7,$C290+$E290-2&lt;AI$7),0,($D290-SUM($F290:AH290)-SUM($F229:AH229))*SAP_Leadsheet!$E$61)</f>
        <v>0</v>
      </c>
      <c r="AJ229" s="289">
        <f>IF(OR($C290&gt;AJ$7,$C290+$E290-2&lt;AJ$7),0,($D290-SUM($F290:AI290)-SUM($F229:AI229))*SAP_Leadsheet!$E$61)</f>
        <v>0</v>
      </c>
      <c r="AK229" s="289">
        <f>IF(OR($C290&gt;AK$7,$C290+$E290-2&lt;AK$7),0,($D290-SUM($F290:AJ290)-SUM($F229:AJ229))*SAP_Leadsheet!$E$61)</f>
        <v>0</v>
      </c>
      <c r="AL229" s="289">
        <f>IF(OR($C290&gt;AL$7,$C290+$E290-2&lt;AL$7),0,($D290-SUM($F290:AK290)-SUM($F229:AK229))*SAP_Leadsheet!$E$61)</f>
        <v>0</v>
      </c>
      <c r="AM229" s="289">
        <f>IF(OR($C290&gt;AM$7,$C290+$E290-2&lt;AM$7),0,($D290-SUM($F290:AL290)-SUM($F229:AL229))*SAP_Leadsheet!$E$61)</f>
        <v>0</v>
      </c>
      <c r="AN229" s="289">
        <f>IF(OR($C290&gt;AN$7,$C290+$E290-2&lt;AN$7),0,($D290-SUM($F290:AM290)-SUM($F229:AM229))*SAP_Leadsheet!$E$61)</f>
        <v>0</v>
      </c>
      <c r="AO229" s="289">
        <f>IF(OR($C290&gt;AO$7,$C290+$E290-2&lt;AO$7),0,($D290-SUM($F290:AN290)-SUM($F229:AN229))*SAP_Leadsheet!$E$61)</f>
        <v>0</v>
      </c>
      <c r="AP229" s="289">
        <f>IF(OR($C290&gt;AP$7,$C290+$E290-2&lt;AP$7),0,($D290-SUM($F290:AO290)-SUM($F229:AO229))*SAP_Leadsheet!$E$61)</f>
        <v>0</v>
      </c>
      <c r="AQ229" s="289">
        <f>IF(OR($C290&gt;AQ$7,$C290+$E290-2&lt;AQ$7),0,($D290-SUM($F290:AP290)-SUM($F229:AP229))*SAP_Leadsheet!$E$61)</f>
        <v>0</v>
      </c>
      <c r="AR229" s="289">
        <f>IF(OR($C290&gt;AR$7,$C290+$E290-2&lt;AR$7),0,($D290-SUM($F290:AQ290)-SUM($F229:AQ229))*SAP_Leadsheet!$E$61)</f>
        <v>0</v>
      </c>
      <c r="AS229" s="289">
        <f>IF(OR($C290&gt;AS$7,$C290+$E290-2&lt;AS$7),0,($D290-SUM($F290:AR290)-SUM($F229:AR229))*SAP_Leadsheet!$E$61)</f>
        <v>0</v>
      </c>
      <c r="AT229" s="289">
        <f>IF(OR($C290&gt;AT$7,$C290+$E290-2&lt;AT$7),0,($D290-SUM($F290:AS290)-SUM($F229:AS229))*SAP_Leadsheet!$E$61)</f>
        <v>0</v>
      </c>
      <c r="AU229" s="289">
        <f>IF(OR($C290&gt;AU$7,$C290+$E290-2&lt;AU$7),0,($D290-SUM($F290:AT290)-SUM($F229:AT229))*SAP_Leadsheet!$E$61)</f>
        <v>0</v>
      </c>
      <c r="AV229" s="289">
        <f>IF(OR($C290&gt;AV$7,$C290+$E290-2&lt;AV$7),0,($D290-SUM($F290:AU290)-SUM($F229:AU229))*SAP_Leadsheet!$E$61)</f>
        <v>0</v>
      </c>
      <c r="AW229" s="289">
        <f>IF(OR($C290&gt;AW$7,$C290+$E290-2&lt;AW$7),0,($D290-SUM($F290:AV290)-SUM($F229:AV229))*SAP_Leadsheet!$E$61)</f>
        <v>0</v>
      </c>
      <c r="AX229" s="289">
        <f>IF(OR($C290&gt;AX$7,$C290+$E290-2&lt;AX$7),0,($D290-SUM($F290:AW290)-SUM($F229:AW229))*SAP_Leadsheet!$E$61)</f>
        <v>0</v>
      </c>
      <c r="AY229" s="289">
        <f>IF(OR($C290&gt;AY$7,$C290+$E290-2&lt;AY$7),0,($D290-SUM($F290:AX290)-SUM($F229:AX229))*SAP_Leadsheet!$E$61)</f>
        <v>0</v>
      </c>
      <c r="AZ229" s="289">
        <f>IF(OR($C290&gt;AZ$7,$C290+$E290-2&lt;AZ$7),0,($D290-SUM($F290:AY290)-SUM($F229:AY229))*SAP_Leadsheet!$E$61)</f>
        <v>0</v>
      </c>
      <c r="BA229" s="289">
        <f>IF(OR($C290&gt;BA$7,$C290+$E290-2&lt;BA$7),0,($D290-SUM($F290:AZ290)-SUM($F229:AZ229))*SAP_Leadsheet!$E$61)</f>
        <v>0</v>
      </c>
      <c r="BB229" s="289">
        <f>IF(OR($C290&gt;BB$7,$C290+$E290-2&lt;BB$7),0,($D290-SUM($F290:BA290)-SUM($F229:BA229))*SAP_Leadsheet!$E$61)</f>
        <v>0</v>
      </c>
      <c r="BC229" s="289">
        <f>IF(OR($C290&gt;BC$7,$C290+$E290-2&lt;BC$7),0,($D290-SUM($F290:BB290)-SUM($F229:BB229))*SAP_Leadsheet!$E$61)</f>
        <v>0</v>
      </c>
      <c r="BD229" s="289">
        <f>IF(OR($C290&gt;BD$7,$C290+$E290-2&lt;BD$7),0,($D290-SUM($F290:BC290)-SUM($F229:BC229))*SAP_Leadsheet!$E$61)</f>
        <v>0</v>
      </c>
      <c r="BE229" s="289">
        <f>IF(OR($C290&gt;BE$7,$C290+$E290-2&lt;BE$7),0,($D290-SUM($F290:BD290)-SUM($F229:BD229))*SAP_Leadsheet!$E$61)</f>
        <v>0</v>
      </c>
      <c r="BF229" s="289">
        <f>IF(OR($C290&gt;BF$7,$C290+$E290-2&lt;BF$7),0,($D290-SUM($F290:BE290)-SUM($F229:BE229))*SAP_Leadsheet!$E$61)</f>
        <v>0</v>
      </c>
      <c r="BG229" s="289">
        <f>IF(OR($C290&gt;BG$7,$C290+$E290-2&lt;BG$7),0,($D290-SUM($F290:BF290)-SUM($F229:BF229))*SAP_Leadsheet!$E$61)</f>
        <v>0</v>
      </c>
      <c r="BH229" s="289">
        <f>IF(OR($C290&gt;BH$7,$C290+$E290-2&lt;BH$7),0,($D290-SUM($F290:BG290)-SUM($F229:BG229))*SAP_Leadsheet!$E$61)</f>
        <v>0</v>
      </c>
      <c r="BI229" s="289">
        <f>IF(OR($C290&gt;BI$7,$C290+$E290-2&lt;BI$7),0,($D290-SUM($F290:BH290)-SUM($F229:BH229))*SAP_Leadsheet!$E$61)</f>
        <v>0</v>
      </c>
      <c r="BJ229" s="289">
        <f>IF(OR($C290&gt;BJ$7,$C290+$E290-2&lt;BJ$7),0,($D290-SUM($F290:BI290)-SUM($F229:BI229))*SAP_Leadsheet!$E$61)</f>
        <v>0</v>
      </c>
      <c r="BK229" s="289">
        <f>IF(OR($C290&gt;BK$7,$C290+$E290-2&lt;BK$7),0,($D290-SUM($F290:BJ290)-SUM($F229:BJ229))*SAP_Leadsheet!$E$61)</f>
        <v>0</v>
      </c>
      <c r="BL229" s="289">
        <f>IF(OR($C290&gt;BL$7,$C290+$E290-2&lt;BL$7),0,($D290-SUM($F290:BK290)-SUM($F229:BK229))*SAP_Leadsheet!$E$61)</f>
        <v>0</v>
      </c>
      <c r="BM229" s="289">
        <f>IF(OR($C290&gt;BM$7,$C290+$E290-2&lt;BM$7),0,($D290-SUM($F290:BL290)-SUM($F229:BL229))*SAP_Leadsheet!$E$61)</f>
        <v>0</v>
      </c>
      <c r="BN229" s="289">
        <f>IF(OR($C290&gt;BN$7,$C290+$E290-2&lt;BN$7),0,($D290-SUM($F290:BM290)-SUM($F229:BM229))*SAP_Leadsheet!$E$61)</f>
        <v>0</v>
      </c>
      <c r="BO229" s="198"/>
      <c r="BP229" s="198"/>
      <c r="BQ229" s="198"/>
      <c r="BR229" s="198"/>
      <c r="BS229" s="198"/>
      <c r="BT229" s="198"/>
      <c r="BU229" s="198"/>
      <c r="BV229" s="198"/>
      <c r="BW229" s="198"/>
      <c r="BX229" s="198"/>
      <c r="BY229" s="198"/>
      <c r="BZ229" s="198"/>
      <c r="CA229" s="198"/>
      <c r="CB229" s="198"/>
      <c r="CC229" s="198"/>
      <c r="CD229" s="198"/>
      <c r="CE229" s="198"/>
      <c r="CF229" s="198"/>
      <c r="CG229" s="198"/>
      <c r="CH229" s="198"/>
      <c r="CI229" s="198"/>
      <c r="CJ229" s="198"/>
      <c r="CK229" s="198"/>
      <c r="CL229" s="198"/>
    </row>
    <row r="230" spans="1:90" hidden="1" outlineLevel="1" x14ac:dyDescent="0.15">
      <c r="A230" s="89"/>
      <c r="B230" s="23"/>
      <c r="C230" s="26">
        <v>4</v>
      </c>
      <c r="D230" s="298"/>
      <c r="G230" s="289">
        <f>IF(OR($C291&gt;G$7,$C291+$E291-2&lt;G$7),0,($D291-SUM($F291:F291)-SUM($F230:F230))*SAP_Leadsheet!$E$61)</f>
        <v>0</v>
      </c>
      <c r="H230" s="289">
        <f>IF(OR($C291&gt;H$7,$C291+$E291-2&lt;H$7),0,($D291-SUM($F291:G291)-SUM($F230:G230))*SAP_Leadsheet!$E$61)</f>
        <v>0</v>
      </c>
      <c r="I230" s="289">
        <f>IF(OR($C291&gt;I$7,$C291+$E291-2&lt;I$7),0,($D291-SUM($F291:H291)-SUM($F230:H230))*SAP_Leadsheet!$E$61)</f>
        <v>0</v>
      </c>
      <c r="J230" s="289">
        <f ca="1">IF(OR($C291&gt;J$7,$C291+$E291-2&lt;J$7),0,($D291-SUM($F291:I291)-SUM($F230:I230))*SAP_Leadsheet!$E$61)</f>
        <v>0</v>
      </c>
      <c r="K230" s="289">
        <f ca="1">IF(OR($C291&gt;K$7,$C291+$E291-2&lt;K$7),0,($D291-SUM($F291:J291)-SUM($F230:J230))*SAP_Leadsheet!$E$61)</f>
        <v>0</v>
      </c>
      <c r="L230" s="289">
        <f ca="1">IF(OR($C291&gt;L$7,$C291+$E291-2&lt;L$7),0,($D291-SUM($F291:K291)-SUM($F230:K230))*SAP_Leadsheet!$E$61)</f>
        <v>0</v>
      </c>
      <c r="M230" s="289">
        <f ca="1">IF(OR($C291&gt;M$7,$C291+$E291-2&lt;M$7),0,($D291-SUM($F291:L291)-SUM($F230:L230))*SAP_Leadsheet!$E$61)</f>
        <v>0</v>
      </c>
      <c r="N230" s="289">
        <f ca="1">IF(OR($C291&gt;N$7,$C291+$E291-2&lt;N$7),0,($D291-SUM($F291:M291)-SUM($F230:M230))*SAP_Leadsheet!$E$61)</f>
        <v>0</v>
      </c>
      <c r="O230" s="289">
        <f>IF(OR($C291&gt;O$7,$C291+$E291-2&lt;O$7),0,($D291-SUM($F291:N291)-SUM($F230:N230))*SAP_Leadsheet!$E$61)</f>
        <v>0</v>
      </c>
      <c r="P230" s="289">
        <f>IF(OR($C291&gt;P$7,$C291+$E291-2&lt;P$7),0,($D291-SUM($F291:O291)-SUM($F230:O230))*SAP_Leadsheet!$E$61)</f>
        <v>0</v>
      </c>
      <c r="Q230" s="289">
        <f>IF(OR($C291&gt;Q$7,$C291+$E291-2&lt;Q$7),0,($D291-SUM($F291:P291)-SUM($F230:P230))*SAP_Leadsheet!$E$61)</f>
        <v>0</v>
      </c>
      <c r="R230" s="289">
        <f>IF(OR($C291&gt;R$7,$C291+$E291-2&lt;R$7),0,($D291-SUM($F291:Q291)-SUM($F230:Q230))*SAP_Leadsheet!$E$61)</f>
        <v>0</v>
      </c>
      <c r="S230" s="289">
        <f>IF(OR($C291&gt;S$7,$C291+$E291-2&lt;S$7),0,($D291-SUM($F291:R291)-SUM($F230:R230))*SAP_Leadsheet!$E$61)</f>
        <v>0</v>
      </c>
      <c r="T230" s="289">
        <f>IF(OR($C291&gt;T$7,$C291+$E291-2&lt;T$7),0,($D291-SUM($F291:S291)-SUM($F230:S230))*SAP_Leadsheet!$E$61)</f>
        <v>0</v>
      </c>
      <c r="U230" s="289">
        <f>IF(OR($C291&gt;U$7,$C291+$E291-2&lt;U$7),0,($D291-SUM($F291:T291)-SUM($F230:T230))*SAP_Leadsheet!$E$61)</f>
        <v>0</v>
      </c>
      <c r="V230" s="289">
        <f>IF(OR($C291&gt;V$7,$C291+$E291-2&lt;V$7),0,($D291-SUM($F291:U291)-SUM($F230:U230))*SAP_Leadsheet!$E$61)</f>
        <v>0</v>
      </c>
      <c r="W230" s="289">
        <f>IF(OR($C291&gt;W$7,$C291+$E291-2&lt;W$7),0,($D291-SUM($F291:V291)-SUM($F230:V230))*SAP_Leadsheet!$E$61)</f>
        <v>0</v>
      </c>
      <c r="X230" s="289">
        <f>IF(OR($C291&gt;X$7,$C291+$E291-2&lt;X$7),0,($D291-SUM($F291:W291)-SUM($F230:W230))*SAP_Leadsheet!$E$61)</f>
        <v>0</v>
      </c>
      <c r="Y230" s="289">
        <f>IF(OR($C291&gt;Y$7,$C291+$E291-2&lt;Y$7),0,($D291-SUM($F291:X291)-SUM($F230:X230))*SAP_Leadsheet!$E$61)</f>
        <v>0</v>
      </c>
      <c r="Z230" s="289">
        <f>IF(OR($C291&gt;Z$7,$C291+$E291-2&lt;Z$7),0,($D291-SUM($F291:Y291)-SUM($F230:Y230))*SAP_Leadsheet!$E$61)</f>
        <v>0</v>
      </c>
      <c r="AA230" s="289">
        <f>IF(OR($C291&gt;AA$7,$C291+$E291-2&lt;AA$7),0,($D291-SUM($F291:Z291)-SUM($F230:Z230))*SAP_Leadsheet!$E$61)</f>
        <v>0</v>
      </c>
      <c r="AB230" s="289">
        <f>IF(OR($C291&gt;AB$7,$C291+$E291-2&lt;AB$7),0,($D291-SUM($F291:AA291)-SUM($F230:AA230))*SAP_Leadsheet!$E$61)</f>
        <v>0</v>
      </c>
      <c r="AC230" s="289">
        <f>IF(OR($C291&gt;AC$7,$C291+$E291-2&lt;AC$7),0,($D291-SUM($F291:AB291)-SUM($F230:AB230))*SAP_Leadsheet!$E$61)</f>
        <v>0</v>
      </c>
      <c r="AD230" s="289">
        <f>IF(OR($C291&gt;AD$7,$C291+$E291-2&lt;AD$7),0,($D291-SUM($F291:AC291)-SUM($F230:AC230))*SAP_Leadsheet!$E$61)</f>
        <v>0</v>
      </c>
      <c r="AE230" s="289">
        <f>IF(OR($C291&gt;AE$7,$C291+$E291-2&lt;AE$7),0,($D291-SUM($F291:AD291)-SUM($F230:AD230))*SAP_Leadsheet!$E$61)</f>
        <v>0</v>
      </c>
      <c r="AF230" s="289">
        <f>IF(OR($C291&gt;AF$7,$C291+$E291-2&lt;AF$7),0,($D291-SUM($F291:AE291)-SUM($F230:AE230))*SAP_Leadsheet!$E$61)</f>
        <v>0</v>
      </c>
      <c r="AG230" s="289">
        <f>IF(OR($C291&gt;AG$7,$C291+$E291-2&lt;AG$7),0,($D291-SUM($F291:AF291)-SUM($F230:AF230))*SAP_Leadsheet!$E$61)</f>
        <v>0</v>
      </c>
      <c r="AH230" s="289">
        <f>IF(OR($C291&gt;AH$7,$C291+$E291-2&lt;AH$7),0,($D291-SUM($F291:AG291)-SUM($F230:AG230))*SAP_Leadsheet!$E$61)</f>
        <v>0</v>
      </c>
      <c r="AI230" s="289">
        <f>IF(OR($C291&gt;AI$7,$C291+$E291-2&lt;AI$7),0,($D291-SUM($F291:AH291)-SUM($F230:AH230))*SAP_Leadsheet!$E$61)</f>
        <v>0</v>
      </c>
      <c r="AJ230" s="289">
        <f>IF(OR($C291&gt;AJ$7,$C291+$E291-2&lt;AJ$7),0,($D291-SUM($F291:AI291)-SUM($F230:AI230))*SAP_Leadsheet!$E$61)</f>
        <v>0</v>
      </c>
      <c r="AK230" s="289">
        <f>IF(OR($C291&gt;AK$7,$C291+$E291-2&lt;AK$7),0,($D291-SUM($F291:AJ291)-SUM($F230:AJ230))*SAP_Leadsheet!$E$61)</f>
        <v>0</v>
      </c>
      <c r="AL230" s="289">
        <f>IF(OR($C291&gt;AL$7,$C291+$E291-2&lt;AL$7),0,($D291-SUM($F291:AK291)-SUM($F230:AK230))*SAP_Leadsheet!$E$61)</f>
        <v>0</v>
      </c>
      <c r="AM230" s="289">
        <f>IF(OR($C291&gt;AM$7,$C291+$E291-2&lt;AM$7),0,($D291-SUM($F291:AL291)-SUM($F230:AL230))*SAP_Leadsheet!$E$61)</f>
        <v>0</v>
      </c>
      <c r="AN230" s="289">
        <f>IF(OR($C291&gt;AN$7,$C291+$E291-2&lt;AN$7),0,($D291-SUM($F291:AM291)-SUM($F230:AM230))*SAP_Leadsheet!$E$61)</f>
        <v>0</v>
      </c>
      <c r="AO230" s="289">
        <f>IF(OR($C291&gt;AO$7,$C291+$E291-2&lt;AO$7),0,($D291-SUM($F291:AN291)-SUM($F230:AN230))*SAP_Leadsheet!$E$61)</f>
        <v>0</v>
      </c>
      <c r="AP230" s="289">
        <f>IF(OR($C291&gt;AP$7,$C291+$E291-2&lt;AP$7),0,($D291-SUM($F291:AO291)-SUM($F230:AO230))*SAP_Leadsheet!$E$61)</f>
        <v>0</v>
      </c>
      <c r="AQ230" s="289">
        <f>IF(OR($C291&gt;AQ$7,$C291+$E291-2&lt;AQ$7),0,($D291-SUM($F291:AP291)-SUM($F230:AP230))*SAP_Leadsheet!$E$61)</f>
        <v>0</v>
      </c>
      <c r="AR230" s="289">
        <f>IF(OR($C291&gt;AR$7,$C291+$E291-2&lt;AR$7),0,($D291-SUM($F291:AQ291)-SUM($F230:AQ230))*SAP_Leadsheet!$E$61)</f>
        <v>0</v>
      </c>
      <c r="AS230" s="289">
        <f>IF(OR($C291&gt;AS$7,$C291+$E291-2&lt;AS$7),0,($D291-SUM($F291:AR291)-SUM($F230:AR230))*SAP_Leadsheet!$E$61)</f>
        <v>0</v>
      </c>
      <c r="AT230" s="289">
        <f>IF(OR($C291&gt;AT$7,$C291+$E291-2&lt;AT$7),0,($D291-SUM($F291:AS291)-SUM($F230:AS230))*SAP_Leadsheet!$E$61)</f>
        <v>0</v>
      </c>
      <c r="AU230" s="289">
        <f>IF(OR($C291&gt;AU$7,$C291+$E291-2&lt;AU$7),0,($D291-SUM($F291:AT291)-SUM($F230:AT230))*SAP_Leadsheet!$E$61)</f>
        <v>0</v>
      </c>
      <c r="AV230" s="289">
        <f>IF(OR($C291&gt;AV$7,$C291+$E291-2&lt;AV$7),0,($D291-SUM($F291:AU291)-SUM($F230:AU230))*SAP_Leadsheet!$E$61)</f>
        <v>0</v>
      </c>
      <c r="AW230" s="289">
        <f>IF(OR($C291&gt;AW$7,$C291+$E291-2&lt;AW$7),0,($D291-SUM($F291:AV291)-SUM($F230:AV230))*SAP_Leadsheet!$E$61)</f>
        <v>0</v>
      </c>
      <c r="AX230" s="289">
        <f>IF(OR($C291&gt;AX$7,$C291+$E291-2&lt;AX$7),0,($D291-SUM($F291:AW291)-SUM($F230:AW230))*SAP_Leadsheet!$E$61)</f>
        <v>0</v>
      </c>
      <c r="AY230" s="289">
        <f>IF(OR($C291&gt;AY$7,$C291+$E291-2&lt;AY$7),0,($D291-SUM($F291:AX291)-SUM($F230:AX230))*SAP_Leadsheet!$E$61)</f>
        <v>0</v>
      </c>
      <c r="AZ230" s="289">
        <f>IF(OR($C291&gt;AZ$7,$C291+$E291-2&lt;AZ$7),0,($D291-SUM($F291:AY291)-SUM($F230:AY230))*SAP_Leadsheet!$E$61)</f>
        <v>0</v>
      </c>
      <c r="BA230" s="289">
        <f>IF(OR($C291&gt;BA$7,$C291+$E291-2&lt;BA$7),0,($D291-SUM($F291:AZ291)-SUM($F230:AZ230))*SAP_Leadsheet!$E$61)</f>
        <v>0</v>
      </c>
      <c r="BB230" s="289">
        <f>IF(OR($C291&gt;BB$7,$C291+$E291-2&lt;BB$7),0,($D291-SUM($F291:BA291)-SUM($F230:BA230))*SAP_Leadsheet!$E$61)</f>
        <v>0</v>
      </c>
      <c r="BC230" s="289">
        <f>IF(OR($C291&gt;BC$7,$C291+$E291-2&lt;BC$7),0,($D291-SUM($F291:BB291)-SUM($F230:BB230))*SAP_Leadsheet!$E$61)</f>
        <v>0</v>
      </c>
      <c r="BD230" s="289">
        <f>IF(OR($C291&gt;BD$7,$C291+$E291-2&lt;BD$7),0,($D291-SUM($F291:BC291)-SUM($F230:BC230))*SAP_Leadsheet!$E$61)</f>
        <v>0</v>
      </c>
      <c r="BE230" s="289">
        <f>IF(OR($C291&gt;BE$7,$C291+$E291-2&lt;BE$7),0,($D291-SUM($F291:BD291)-SUM($F230:BD230))*SAP_Leadsheet!$E$61)</f>
        <v>0</v>
      </c>
      <c r="BF230" s="289">
        <f>IF(OR($C291&gt;BF$7,$C291+$E291-2&lt;BF$7),0,($D291-SUM($F291:BE291)-SUM($F230:BE230))*SAP_Leadsheet!$E$61)</f>
        <v>0</v>
      </c>
      <c r="BG230" s="289">
        <f>IF(OR($C291&gt;BG$7,$C291+$E291-2&lt;BG$7),0,($D291-SUM($F291:BF291)-SUM($F230:BF230))*SAP_Leadsheet!$E$61)</f>
        <v>0</v>
      </c>
      <c r="BH230" s="289">
        <f>IF(OR($C291&gt;BH$7,$C291+$E291-2&lt;BH$7),0,($D291-SUM($F291:BG291)-SUM($F230:BG230))*SAP_Leadsheet!$E$61)</f>
        <v>0</v>
      </c>
      <c r="BI230" s="289">
        <f>IF(OR($C291&gt;BI$7,$C291+$E291-2&lt;BI$7),0,($D291-SUM($F291:BH291)-SUM($F230:BH230))*SAP_Leadsheet!$E$61)</f>
        <v>0</v>
      </c>
      <c r="BJ230" s="289">
        <f>IF(OR($C291&gt;BJ$7,$C291+$E291-2&lt;BJ$7),0,($D291-SUM($F291:BI291)-SUM($F230:BI230))*SAP_Leadsheet!$E$61)</f>
        <v>0</v>
      </c>
      <c r="BK230" s="289">
        <f>IF(OR($C291&gt;BK$7,$C291+$E291-2&lt;BK$7),0,($D291-SUM($F291:BJ291)-SUM($F230:BJ230))*SAP_Leadsheet!$E$61)</f>
        <v>0</v>
      </c>
      <c r="BL230" s="289">
        <f>IF(OR($C291&gt;BL$7,$C291+$E291-2&lt;BL$7),0,($D291-SUM($F291:BK291)-SUM($F230:BK230))*SAP_Leadsheet!$E$61)</f>
        <v>0</v>
      </c>
      <c r="BM230" s="289">
        <f>IF(OR($C291&gt;BM$7,$C291+$E291-2&lt;BM$7),0,($D291-SUM($F291:BL291)-SUM($F230:BL230))*SAP_Leadsheet!$E$61)</f>
        <v>0</v>
      </c>
      <c r="BN230" s="289">
        <f>IF(OR($C291&gt;BN$7,$C291+$E291-2&lt;BN$7),0,($D291-SUM($F291:BM291)-SUM($F230:BM230))*SAP_Leadsheet!$E$61)</f>
        <v>0</v>
      </c>
      <c r="BO230" s="198"/>
      <c r="BP230" s="198"/>
      <c r="BQ230" s="198"/>
      <c r="BR230" s="198"/>
      <c r="BS230" s="198"/>
      <c r="BT230" s="198"/>
      <c r="BU230" s="198"/>
      <c r="BV230" s="198"/>
      <c r="BW230" s="198"/>
      <c r="BX230" s="198"/>
      <c r="BY230" s="198"/>
      <c r="BZ230" s="198"/>
      <c r="CA230" s="198"/>
      <c r="CB230" s="198"/>
      <c r="CC230" s="198"/>
      <c r="CD230" s="198"/>
      <c r="CE230" s="198"/>
      <c r="CF230" s="198"/>
      <c r="CG230" s="198"/>
      <c r="CH230" s="198"/>
      <c r="CI230" s="198"/>
      <c r="CJ230" s="198"/>
      <c r="CK230" s="198"/>
      <c r="CL230" s="198"/>
    </row>
    <row r="231" spans="1:90" hidden="1" outlineLevel="1" x14ac:dyDescent="0.15">
      <c r="A231" s="89"/>
      <c r="B231" s="23"/>
      <c r="C231" s="26">
        <v>5</v>
      </c>
      <c r="D231" s="298"/>
      <c r="G231" s="289">
        <f>IF(OR($C292&gt;G$7,$C292+$E292-2&lt;G$7),0,($D292-SUM($F292:F292)-SUM($F231:F231))*SAP_Leadsheet!$E$61)</f>
        <v>0</v>
      </c>
      <c r="H231" s="289">
        <f>IF(OR($C292&gt;H$7,$C292+$E292-2&lt;H$7),0,($D292-SUM($F292:G292)-SUM($F231:G231))*SAP_Leadsheet!$E$61)</f>
        <v>0</v>
      </c>
      <c r="I231" s="289">
        <f>IF(OR($C292&gt;I$7,$C292+$E292-2&lt;I$7),0,($D292-SUM($F292:H292)-SUM($F231:H231))*SAP_Leadsheet!$E$61)</f>
        <v>0</v>
      </c>
      <c r="J231" s="289">
        <f>IF(OR($C292&gt;J$7,$C292+$E292-2&lt;J$7),0,($D292-SUM($F292:I292)-SUM($F231:I231))*SAP_Leadsheet!$E$61)</f>
        <v>0</v>
      </c>
      <c r="K231" s="289">
        <f ca="1">IF(OR($C292&gt;K$7,$C292+$E292-2&lt;K$7),0,($D292-SUM($F292:J292)-SUM($F231:J231))*SAP_Leadsheet!$E$61)</f>
        <v>0</v>
      </c>
      <c r="L231" s="289">
        <f ca="1">IF(OR($C292&gt;L$7,$C292+$E292-2&lt;L$7),0,($D292-SUM($F292:K292)-SUM($F231:K231))*SAP_Leadsheet!$E$61)</f>
        <v>0</v>
      </c>
      <c r="M231" s="289">
        <f ca="1">IF(OR($C292&gt;M$7,$C292+$E292-2&lt;M$7),0,($D292-SUM($F292:L292)-SUM($F231:L231))*SAP_Leadsheet!$E$61)</f>
        <v>0</v>
      </c>
      <c r="N231" s="289">
        <f ca="1">IF(OR($C292&gt;N$7,$C292+$E292-2&lt;N$7),0,($D292-SUM($F292:M292)-SUM($F231:M231))*SAP_Leadsheet!$E$61)</f>
        <v>0</v>
      </c>
      <c r="O231" s="289">
        <f ca="1">IF(OR($C292&gt;O$7,$C292+$E292-2&lt;O$7),0,($D292-SUM($F292:N292)-SUM($F231:N231))*SAP_Leadsheet!$E$61)</f>
        <v>0</v>
      </c>
      <c r="P231" s="289">
        <f>IF(OR($C292&gt;P$7,$C292+$E292-2&lt;P$7),0,($D292-SUM($F292:O292)-SUM($F231:O231))*SAP_Leadsheet!$E$61)</f>
        <v>0</v>
      </c>
      <c r="Q231" s="289">
        <f>IF(OR($C292&gt;Q$7,$C292+$E292-2&lt;Q$7),0,($D292-SUM($F292:P292)-SUM($F231:P231))*SAP_Leadsheet!$E$61)</f>
        <v>0</v>
      </c>
      <c r="R231" s="289">
        <f>IF(OR($C292&gt;R$7,$C292+$E292-2&lt;R$7),0,($D292-SUM($F292:Q292)-SUM($F231:Q231))*SAP_Leadsheet!$E$61)</f>
        <v>0</v>
      </c>
      <c r="S231" s="289">
        <f>IF(OR($C292&gt;S$7,$C292+$E292-2&lt;S$7),0,($D292-SUM($F292:R292)-SUM($F231:R231))*SAP_Leadsheet!$E$61)</f>
        <v>0</v>
      </c>
      <c r="T231" s="289">
        <f>IF(OR($C292&gt;T$7,$C292+$E292-2&lt;T$7),0,($D292-SUM($F292:S292)-SUM($F231:S231))*SAP_Leadsheet!$E$61)</f>
        <v>0</v>
      </c>
      <c r="U231" s="289">
        <f>IF(OR($C292&gt;U$7,$C292+$E292-2&lt;U$7),0,($D292-SUM($F292:T292)-SUM($F231:T231))*SAP_Leadsheet!$E$61)</f>
        <v>0</v>
      </c>
      <c r="V231" s="289">
        <f>IF(OR($C292&gt;V$7,$C292+$E292-2&lt;V$7),0,($D292-SUM($F292:U292)-SUM($F231:U231))*SAP_Leadsheet!$E$61)</f>
        <v>0</v>
      </c>
      <c r="W231" s="289">
        <f>IF(OR($C292&gt;W$7,$C292+$E292-2&lt;W$7),0,($D292-SUM($F292:V292)-SUM($F231:V231))*SAP_Leadsheet!$E$61)</f>
        <v>0</v>
      </c>
      <c r="X231" s="289">
        <f>IF(OR($C292&gt;X$7,$C292+$E292-2&lt;X$7),0,($D292-SUM($F292:W292)-SUM($F231:W231))*SAP_Leadsheet!$E$61)</f>
        <v>0</v>
      </c>
      <c r="Y231" s="289">
        <f>IF(OR($C292&gt;Y$7,$C292+$E292-2&lt;Y$7),0,($D292-SUM($F292:X292)-SUM($F231:X231))*SAP_Leadsheet!$E$61)</f>
        <v>0</v>
      </c>
      <c r="Z231" s="289">
        <f>IF(OR($C292&gt;Z$7,$C292+$E292-2&lt;Z$7),0,($D292-SUM($F292:Y292)-SUM($F231:Y231))*SAP_Leadsheet!$E$61)</f>
        <v>0</v>
      </c>
      <c r="AA231" s="289">
        <f>IF(OR($C292&gt;AA$7,$C292+$E292-2&lt;AA$7),0,($D292-SUM($F292:Z292)-SUM($F231:Z231))*SAP_Leadsheet!$E$61)</f>
        <v>0</v>
      </c>
      <c r="AB231" s="289">
        <f>IF(OR($C292&gt;AB$7,$C292+$E292-2&lt;AB$7),0,($D292-SUM($F292:AA292)-SUM($F231:AA231))*SAP_Leadsheet!$E$61)</f>
        <v>0</v>
      </c>
      <c r="AC231" s="289">
        <f>IF(OR($C292&gt;AC$7,$C292+$E292-2&lt;AC$7),0,($D292-SUM($F292:AB292)-SUM($F231:AB231))*SAP_Leadsheet!$E$61)</f>
        <v>0</v>
      </c>
      <c r="AD231" s="289">
        <f>IF(OR($C292&gt;AD$7,$C292+$E292-2&lt;AD$7),0,($D292-SUM($F292:AC292)-SUM($F231:AC231))*SAP_Leadsheet!$E$61)</f>
        <v>0</v>
      </c>
      <c r="AE231" s="289">
        <f>IF(OR($C292&gt;AE$7,$C292+$E292-2&lt;AE$7),0,($D292-SUM($F292:AD292)-SUM($F231:AD231))*SAP_Leadsheet!$E$61)</f>
        <v>0</v>
      </c>
      <c r="AF231" s="289">
        <f>IF(OR($C292&gt;AF$7,$C292+$E292-2&lt;AF$7),0,($D292-SUM($F292:AE292)-SUM($F231:AE231))*SAP_Leadsheet!$E$61)</f>
        <v>0</v>
      </c>
      <c r="AG231" s="289">
        <f>IF(OR($C292&gt;AG$7,$C292+$E292-2&lt;AG$7),0,($D292-SUM($F292:AF292)-SUM($F231:AF231))*SAP_Leadsheet!$E$61)</f>
        <v>0</v>
      </c>
      <c r="AH231" s="289">
        <f>IF(OR($C292&gt;AH$7,$C292+$E292-2&lt;AH$7),0,($D292-SUM($F292:AG292)-SUM($F231:AG231))*SAP_Leadsheet!$E$61)</f>
        <v>0</v>
      </c>
      <c r="AI231" s="289">
        <f>IF(OR($C292&gt;AI$7,$C292+$E292-2&lt;AI$7),0,($D292-SUM($F292:AH292)-SUM($F231:AH231))*SAP_Leadsheet!$E$61)</f>
        <v>0</v>
      </c>
      <c r="AJ231" s="289">
        <f>IF(OR($C292&gt;AJ$7,$C292+$E292-2&lt;AJ$7),0,($D292-SUM($F292:AI292)-SUM($F231:AI231))*SAP_Leadsheet!$E$61)</f>
        <v>0</v>
      </c>
      <c r="AK231" s="289">
        <f>IF(OR($C292&gt;AK$7,$C292+$E292-2&lt;AK$7),0,($D292-SUM($F292:AJ292)-SUM($F231:AJ231))*SAP_Leadsheet!$E$61)</f>
        <v>0</v>
      </c>
      <c r="AL231" s="289">
        <f>IF(OR($C292&gt;AL$7,$C292+$E292-2&lt;AL$7),0,($D292-SUM($F292:AK292)-SUM($F231:AK231))*SAP_Leadsheet!$E$61)</f>
        <v>0</v>
      </c>
      <c r="AM231" s="289">
        <f>IF(OR($C292&gt;AM$7,$C292+$E292-2&lt;AM$7),0,($D292-SUM($F292:AL292)-SUM($F231:AL231))*SAP_Leadsheet!$E$61)</f>
        <v>0</v>
      </c>
      <c r="AN231" s="289">
        <f>IF(OR($C292&gt;AN$7,$C292+$E292-2&lt;AN$7),0,($D292-SUM($F292:AM292)-SUM($F231:AM231))*SAP_Leadsheet!$E$61)</f>
        <v>0</v>
      </c>
      <c r="AO231" s="289">
        <f>IF(OR($C292&gt;AO$7,$C292+$E292-2&lt;AO$7),0,($D292-SUM($F292:AN292)-SUM($F231:AN231))*SAP_Leadsheet!$E$61)</f>
        <v>0</v>
      </c>
      <c r="AP231" s="289">
        <f>IF(OR($C292&gt;AP$7,$C292+$E292-2&lt;AP$7),0,($D292-SUM($F292:AO292)-SUM($F231:AO231))*SAP_Leadsheet!$E$61)</f>
        <v>0</v>
      </c>
      <c r="AQ231" s="289">
        <f>IF(OR($C292&gt;AQ$7,$C292+$E292-2&lt;AQ$7),0,($D292-SUM($F292:AP292)-SUM($F231:AP231))*SAP_Leadsheet!$E$61)</f>
        <v>0</v>
      </c>
      <c r="AR231" s="289">
        <f>IF(OR($C292&gt;AR$7,$C292+$E292-2&lt;AR$7),0,($D292-SUM($F292:AQ292)-SUM($F231:AQ231))*SAP_Leadsheet!$E$61)</f>
        <v>0</v>
      </c>
      <c r="AS231" s="289">
        <f>IF(OR($C292&gt;AS$7,$C292+$E292-2&lt;AS$7),0,($D292-SUM($F292:AR292)-SUM($F231:AR231))*SAP_Leadsheet!$E$61)</f>
        <v>0</v>
      </c>
      <c r="AT231" s="289">
        <f>IF(OR($C292&gt;AT$7,$C292+$E292-2&lt;AT$7),0,($D292-SUM($F292:AS292)-SUM($F231:AS231))*SAP_Leadsheet!$E$61)</f>
        <v>0</v>
      </c>
      <c r="AU231" s="289">
        <f>IF(OR($C292&gt;AU$7,$C292+$E292-2&lt;AU$7),0,($D292-SUM($F292:AT292)-SUM($F231:AT231))*SAP_Leadsheet!$E$61)</f>
        <v>0</v>
      </c>
      <c r="AV231" s="289">
        <f>IF(OR($C292&gt;AV$7,$C292+$E292-2&lt;AV$7),0,($D292-SUM($F292:AU292)-SUM($F231:AU231))*SAP_Leadsheet!$E$61)</f>
        <v>0</v>
      </c>
      <c r="AW231" s="289">
        <f>IF(OR($C292&gt;AW$7,$C292+$E292-2&lt;AW$7),0,($D292-SUM($F292:AV292)-SUM($F231:AV231))*SAP_Leadsheet!$E$61)</f>
        <v>0</v>
      </c>
      <c r="AX231" s="289">
        <f>IF(OR($C292&gt;AX$7,$C292+$E292-2&lt;AX$7),0,($D292-SUM($F292:AW292)-SUM($F231:AW231))*SAP_Leadsheet!$E$61)</f>
        <v>0</v>
      </c>
      <c r="AY231" s="289">
        <f>IF(OR($C292&gt;AY$7,$C292+$E292-2&lt;AY$7),0,($D292-SUM($F292:AX292)-SUM($F231:AX231))*SAP_Leadsheet!$E$61)</f>
        <v>0</v>
      </c>
      <c r="AZ231" s="289">
        <f>IF(OR($C292&gt;AZ$7,$C292+$E292-2&lt;AZ$7),0,($D292-SUM($F292:AY292)-SUM($F231:AY231))*SAP_Leadsheet!$E$61)</f>
        <v>0</v>
      </c>
      <c r="BA231" s="289">
        <f>IF(OR($C292&gt;BA$7,$C292+$E292-2&lt;BA$7),0,($D292-SUM($F292:AZ292)-SUM($F231:AZ231))*SAP_Leadsheet!$E$61)</f>
        <v>0</v>
      </c>
      <c r="BB231" s="289">
        <f>IF(OR($C292&gt;BB$7,$C292+$E292-2&lt;BB$7),0,($D292-SUM($F292:BA292)-SUM($F231:BA231))*SAP_Leadsheet!$E$61)</f>
        <v>0</v>
      </c>
      <c r="BC231" s="289">
        <f>IF(OR($C292&gt;BC$7,$C292+$E292-2&lt;BC$7),0,($D292-SUM($F292:BB292)-SUM($F231:BB231))*SAP_Leadsheet!$E$61)</f>
        <v>0</v>
      </c>
      <c r="BD231" s="289">
        <f>IF(OR($C292&gt;BD$7,$C292+$E292-2&lt;BD$7),0,($D292-SUM($F292:BC292)-SUM($F231:BC231))*SAP_Leadsheet!$E$61)</f>
        <v>0</v>
      </c>
      <c r="BE231" s="289">
        <f>IF(OR($C292&gt;BE$7,$C292+$E292-2&lt;BE$7),0,($D292-SUM($F292:BD292)-SUM($F231:BD231))*SAP_Leadsheet!$E$61)</f>
        <v>0</v>
      </c>
      <c r="BF231" s="289">
        <f>IF(OR($C292&gt;BF$7,$C292+$E292-2&lt;BF$7),0,($D292-SUM($F292:BE292)-SUM($F231:BE231))*SAP_Leadsheet!$E$61)</f>
        <v>0</v>
      </c>
      <c r="BG231" s="289">
        <f>IF(OR($C292&gt;BG$7,$C292+$E292-2&lt;BG$7),0,($D292-SUM($F292:BF292)-SUM($F231:BF231))*SAP_Leadsheet!$E$61)</f>
        <v>0</v>
      </c>
      <c r="BH231" s="289">
        <f>IF(OR($C292&gt;BH$7,$C292+$E292-2&lt;BH$7),0,($D292-SUM($F292:BG292)-SUM($F231:BG231))*SAP_Leadsheet!$E$61)</f>
        <v>0</v>
      </c>
      <c r="BI231" s="289">
        <f>IF(OR($C292&gt;BI$7,$C292+$E292-2&lt;BI$7),0,($D292-SUM($F292:BH292)-SUM($F231:BH231))*SAP_Leadsheet!$E$61)</f>
        <v>0</v>
      </c>
      <c r="BJ231" s="289">
        <f>IF(OR($C292&gt;BJ$7,$C292+$E292-2&lt;BJ$7),0,($D292-SUM($F292:BI292)-SUM($F231:BI231))*SAP_Leadsheet!$E$61)</f>
        <v>0</v>
      </c>
      <c r="BK231" s="289">
        <f>IF(OR($C292&gt;BK$7,$C292+$E292-2&lt;BK$7),0,($D292-SUM($F292:BJ292)-SUM($F231:BJ231))*SAP_Leadsheet!$E$61)</f>
        <v>0</v>
      </c>
      <c r="BL231" s="289">
        <f>IF(OR($C292&gt;BL$7,$C292+$E292-2&lt;BL$7),0,($D292-SUM($F292:BK292)-SUM($F231:BK231))*SAP_Leadsheet!$E$61)</f>
        <v>0</v>
      </c>
      <c r="BM231" s="289">
        <f>IF(OR($C292&gt;BM$7,$C292+$E292-2&lt;BM$7),0,($D292-SUM($F292:BL292)-SUM($F231:BL231))*SAP_Leadsheet!$E$61)</f>
        <v>0</v>
      </c>
      <c r="BN231" s="289">
        <f>IF(OR($C292&gt;BN$7,$C292+$E292-2&lt;BN$7),0,($D292-SUM($F292:BM292)-SUM($F231:BM231))*SAP_Leadsheet!$E$61)</f>
        <v>0</v>
      </c>
      <c r="BO231" s="198"/>
      <c r="BP231" s="198"/>
      <c r="BQ231" s="198"/>
      <c r="BR231" s="198"/>
      <c r="BS231" s="198"/>
      <c r="BT231" s="198"/>
      <c r="BU231" s="198"/>
      <c r="BV231" s="198"/>
      <c r="BW231" s="198"/>
      <c r="BX231" s="198"/>
      <c r="BY231" s="198"/>
      <c r="BZ231" s="198"/>
      <c r="CA231" s="198"/>
      <c r="CB231" s="198"/>
      <c r="CC231" s="198"/>
      <c r="CD231" s="198"/>
      <c r="CE231" s="198"/>
      <c r="CF231" s="198"/>
      <c r="CG231" s="198"/>
      <c r="CH231" s="198"/>
      <c r="CI231" s="198"/>
      <c r="CJ231" s="198"/>
      <c r="CK231" s="198"/>
      <c r="CL231" s="198"/>
    </row>
    <row r="232" spans="1:90" hidden="1" outlineLevel="1" x14ac:dyDescent="0.15">
      <c r="A232" s="89"/>
      <c r="B232" s="23"/>
      <c r="C232" s="26">
        <v>6</v>
      </c>
      <c r="D232" s="298"/>
      <c r="G232" s="289">
        <f>IF(OR($C293&gt;G$7,$C293+$E293-2&lt;G$7),0,($D293-SUM($F293:F293)-SUM($F232:F232))*SAP_Leadsheet!$E$61)</f>
        <v>0</v>
      </c>
      <c r="H232" s="289">
        <f>IF(OR($C293&gt;H$7,$C293+$E293-2&lt;H$7),0,($D293-SUM($F293:G293)-SUM($F232:G232))*SAP_Leadsheet!$E$61)</f>
        <v>0</v>
      </c>
      <c r="I232" s="289">
        <f>IF(OR($C293&gt;I$7,$C293+$E293-2&lt;I$7),0,($D293-SUM($F293:H293)-SUM($F232:H232))*SAP_Leadsheet!$E$61)</f>
        <v>0</v>
      </c>
      <c r="J232" s="289">
        <f>IF(OR($C293&gt;J$7,$C293+$E293-2&lt;J$7),0,($D293-SUM($F293:I293)-SUM($F232:I232))*SAP_Leadsheet!$E$61)</f>
        <v>0</v>
      </c>
      <c r="K232" s="289">
        <f>IF(OR($C293&gt;K$7,$C293+$E293-2&lt;K$7),0,($D293-SUM($F293:J293)-SUM($F232:J232))*SAP_Leadsheet!$E$61)</f>
        <v>0</v>
      </c>
      <c r="L232" s="289">
        <f ca="1">IF(OR($C293&gt;L$7,$C293+$E293-2&lt;L$7),0,($D293-SUM($F293:K293)-SUM($F232:K232))*SAP_Leadsheet!$E$61)</f>
        <v>0</v>
      </c>
      <c r="M232" s="289">
        <f ca="1">IF(OR($C293&gt;M$7,$C293+$E293-2&lt;M$7),0,($D293-SUM($F293:L293)-SUM($F232:L232))*SAP_Leadsheet!$E$61)</f>
        <v>0</v>
      </c>
      <c r="N232" s="289">
        <f ca="1">IF(OR($C293&gt;N$7,$C293+$E293-2&lt;N$7),0,($D293-SUM($F293:M293)-SUM($F232:M232))*SAP_Leadsheet!$E$61)</f>
        <v>0</v>
      </c>
      <c r="O232" s="289">
        <f ca="1">IF(OR($C293&gt;O$7,$C293+$E293-2&lt;O$7),0,($D293-SUM($F293:N293)-SUM($F232:N232))*SAP_Leadsheet!$E$61)</f>
        <v>0</v>
      </c>
      <c r="P232" s="289">
        <f ca="1">IF(OR($C293&gt;P$7,$C293+$E293-2&lt;P$7),0,($D293-SUM($F293:O293)-SUM($F232:O232))*SAP_Leadsheet!$E$61)</f>
        <v>0</v>
      </c>
      <c r="Q232" s="289">
        <f>IF(OR($C293&gt;Q$7,$C293+$E293-2&lt;Q$7),0,($D293-SUM($F293:P293)-SUM($F232:P232))*SAP_Leadsheet!$E$61)</f>
        <v>0</v>
      </c>
      <c r="R232" s="289">
        <f>IF(OR($C293&gt;R$7,$C293+$E293-2&lt;R$7),0,($D293-SUM($F293:Q293)-SUM($F232:Q232))*SAP_Leadsheet!$E$61)</f>
        <v>0</v>
      </c>
      <c r="S232" s="289">
        <f>IF(OR($C293&gt;S$7,$C293+$E293-2&lt;S$7),0,($D293-SUM($F293:R293)-SUM($F232:R232))*SAP_Leadsheet!$E$61)</f>
        <v>0</v>
      </c>
      <c r="T232" s="289">
        <f>IF(OR($C293&gt;T$7,$C293+$E293-2&lt;T$7),0,($D293-SUM($F293:S293)-SUM($F232:S232))*SAP_Leadsheet!$E$61)</f>
        <v>0</v>
      </c>
      <c r="U232" s="289">
        <f>IF(OR($C293&gt;U$7,$C293+$E293-2&lt;U$7),0,($D293-SUM($F293:T293)-SUM($F232:T232))*SAP_Leadsheet!$E$61)</f>
        <v>0</v>
      </c>
      <c r="V232" s="289">
        <f>IF(OR($C293&gt;V$7,$C293+$E293-2&lt;V$7),0,($D293-SUM($F293:U293)-SUM($F232:U232))*SAP_Leadsheet!$E$61)</f>
        <v>0</v>
      </c>
      <c r="W232" s="289">
        <f>IF(OR($C293&gt;W$7,$C293+$E293-2&lt;W$7),0,($D293-SUM($F293:V293)-SUM($F232:V232))*SAP_Leadsheet!$E$61)</f>
        <v>0</v>
      </c>
      <c r="X232" s="289">
        <f>IF(OR($C293&gt;X$7,$C293+$E293-2&lt;X$7),0,($D293-SUM($F293:W293)-SUM($F232:W232))*SAP_Leadsheet!$E$61)</f>
        <v>0</v>
      </c>
      <c r="Y232" s="289">
        <f>IF(OR($C293&gt;Y$7,$C293+$E293-2&lt;Y$7),0,($D293-SUM($F293:X293)-SUM($F232:X232))*SAP_Leadsheet!$E$61)</f>
        <v>0</v>
      </c>
      <c r="Z232" s="289">
        <f>IF(OR($C293&gt;Z$7,$C293+$E293-2&lt;Z$7),0,($D293-SUM($F293:Y293)-SUM($F232:Y232))*SAP_Leadsheet!$E$61)</f>
        <v>0</v>
      </c>
      <c r="AA232" s="289">
        <f>IF(OR($C293&gt;AA$7,$C293+$E293-2&lt;AA$7),0,($D293-SUM($F293:Z293)-SUM($F232:Z232))*SAP_Leadsheet!$E$61)</f>
        <v>0</v>
      </c>
      <c r="AB232" s="289">
        <f>IF(OR($C293&gt;AB$7,$C293+$E293-2&lt;AB$7),0,($D293-SUM($F293:AA293)-SUM($F232:AA232))*SAP_Leadsheet!$E$61)</f>
        <v>0</v>
      </c>
      <c r="AC232" s="289">
        <f>IF(OR($C293&gt;AC$7,$C293+$E293-2&lt;AC$7),0,($D293-SUM($F293:AB293)-SUM($F232:AB232))*SAP_Leadsheet!$E$61)</f>
        <v>0</v>
      </c>
      <c r="AD232" s="289">
        <f>IF(OR($C293&gt;AD$7,$C293+$E293-2&lt;AD$7),0,($D293-SUM($F293:AC293)-SUM($F232:AC232))*SAP_Leadsheet!$E$61)</f>
        <v>0</v>
      </c>
      <c r="AE232" s="289">
        <f>IF(OR($C293&gt;AE$7,$C293+$E293-2&lt;AE$7),0,($D293-SUM($F293:AD293)-SUM($F232:AD232))*SAP_Leadsheet!$E$61)</f>
        <v>0</v>
      </c>
      <c r="AF232" s="289">
        <f>IF(OR($C293&gt;AF$7,$C293+$E293-2&lt;AF$7),0,($D293-SUM($F293:AE293)-SUM($F232:AE232))*SAP_Leadsheet!$E$61)</f>
        <v>0</v>
      </c>
      <c r="AG232" s="289">
        <f>IF(OR($C293&gt;AG$7,$C293+$E293-2&lt;AG$7),0,($D293-SUM($F293:AF293)-SUM($F232:AF232))*SAP_Leadsheet!$E$61)</f>
        <v>0</v>
      </c>
      <c r="AH232" s="289">
        <f>IF(OR($C293&gt;AH$7,$C293+$E293-2&lt;AH$7),0,($D293-SUM($F293:AG293)-SUM($F232:AG232))*SAP_Leadsheet!$E$61)</f>
        <v>0</v>
      </c>
      <c r="AI232" s="289">
        <f>IF(OR($C293&gt;AI$7,$C293+$E293-2&lt;AI$7),0,($D293-SUM($F293:AH293)-SUM($F232:AH232))*SAP_Leadsheet!$E$61)</f>
        <v>0</v>
      </c>
      <c r="AJ232" s="289">
        <f>IF(OR($C293&gt;AJ$7,$C293+$E293-2&lt;AJ$7),0,($D293-SUM($F293:AI293)-SUM($F232:AI232))*SAP_Leadsheet!$E$61)</f>
        <v>0</v>
      </c>
      <c r="AK232" s="289">
        <f>IF(OR($C293&gt;AK$7,$C293+$E293-2&lt;AK$7),0,($D293-SUM($F293:AJ293)-SUM($F232:AJ232))*SAP_Leadsheet!$E$61)</f>
        <v>0</v>
      </c>
      <c r="AL232" s="289">
        <f>IF(OR($C293&gt;AL$7,$C293+$E293-2&lt;AL$7),0,($D293-SUM($F293:AK293)-SUM($F232:AK232))*SAP_Leadsheet!$E$61)</f>
        <v>0</v>
      </c>
      <c r="AM232" s="289">
        <f>IF(OR($C293&gt;AM$7,$C293+$E293-2&lt;AM$7),0,($D293-SUM($F293:AL293)-SUM($F232:AL232))*SAP_Leadsheet!$E$61)</f>
        <v>0</v>
      </c>
      <c r="AN232" s="289">
        <f>IF(OR($C293&gt;AN$7,$C293+$E293-2&lt;AN$7),0,($D293-SUM($F293:AM293)-SUM($F232:AM232))*SAP_Leadsheet!$E$61)</f>
        <v>0</v>
      </c>
      <c r="AO232" s="289">
        <f>IF(OR($C293&gt;AO$7,$C293+$E293-2&lt;AO$7),0,($D293-SUM($F293:AN293)-SUM($F232:AN232))*SAP_Leadsheet!$E$61)</f>
        <v>0</v>
      </c>
      <c r="AP232" s="289">
        <f>IF(OR($C293&gt;AP$7,$C293+$E293-2&lt;AP$7),0,($D293-SUM($F293:AO293)-SUM($F232:AO232))*SAP_Leadsheet!$E$61)</f>
        <v>0</v>
      </c>
      <c r="AQ232" s="289">
        <f>IF(OR($C293&gt;AQ$7,$C293+$E293-2&lt;AQ$7),0,($D293-SUM($F293:AP293)-SUM($F232:AP232))*SAP_Leadsheet!$E$61)</f>
        <v>0</v>
      </c>
      <c r="AR232" s="289">
        <f>IF(OR($C293&gt;AR$7,$C293+$E293-2&lt;AR$7),0,($D293-SUM($F293:AQ293)-SUM($F232:AQ232))*SAP_Leadsheet!$E$61)</f>
        <v>0</v>
      </c>
      <c r="AS232" s="289">
        <f>IF(OR($C293&gt;AS$7,$C293+$E293-2&lt;AS$7),0,($D293-SUM($F293:AR293)-SUM($F232:AR232))*SAP_Leadsheet!$E$61)</f>
        <v>0</v>
      </c>
      <c r="AT232" s="289">
        <f>IF(OR($C293&gt;AT$7,$C293+$E293-2&lt;AT$7),0,($D293-SUM($F293:AS293)-SUM($F232:AS232))*SAP_Leadsheet!$E$61)</f>
        <v>0</v>
      </c>
      <c r="AU232" s="289">
        <f>IF(OR($C293&gt;AU$7,$C293+$E293-2&lt;AU$7),0,($D293-SUM($F293:AT293)-SUM($F232:AT232))*SAP_Leadsheet!$E$61)</f>
        <v>0</v>
      </c>
      <c r="AV232" s="289">
        <f>IF(OR($C293&gt;AV$7,$C293+$E293-2&lt;AV$7),0,($D293-SUM($F293:AU293)-SUM($F232:AU232))*SAP_Leadsheet!$E$61)</f>
        <v>0</v>
      </c>
      <c r="AW232" s="289">
        <f>IF(OR($C293&gt;AW$7,$C293+$E293-2&lt;AW$7),0,($D293-SUM($F293:AV293)-SUM($F232:AV232))*SAP_Leadsheet!$E$61)</f>
        <v>0</v>
      </c>
      <c r="AX232" s="289">
        <f>IF(OR($C293&gt;AX$7,$C293+$E293-2&lt;AX$7),0,($D293-SUM($F293:AW293)-SUM($F232:AW232))*SAP_Leadsheet!$E$61)</f>
        <v>0</v>
      </c>
      <c r="AY232" s="289">
        <f>IF(OR($C293&gt;AY$7,$C293+$E293-2&lt;AY$7),0,($D293-SUM($F293:AX293)-SUM($F232:AX232))*SAP_Leadsheet!$E$61)</f>
        <v>0</v>
      </c>
      <c r="AZ232" s="289">
        <f>IF(OR($C293&gt;AZ$7,$C293+$E293-2&lt;AZ$7),0,($D293-SUM($F293:AY293)-SUM($F232:AY232))*SAP_Leadsheet!$E$61)</f>
        <v>0</v>
      </c>
      <c r="BA232" s="289">
        <f>IF(OR($C293&gt;BA$7,$C293+$E293-2&lt;BA$7),0,($D293-SUM($F293:AZ293)-SUM($F232:AZ232))*SAP_Leadsheet!$E$61)</f>
        <v>0</v>
      </c>
      <c r="BB232" s="289">
        <f>IF(OR($C293&gt;BB$7,$C293+$E293-2&lt;BB$7),0,($D293-SUM($F293:BA293)-SUM($F232:BA232))*SAP_Leadsheet!$E$61)</f>
        <v>0</v>
      </c>
      <c r="BC232" s="289">
        <f>IF(OR($C293&gt;BC$7,$C293+$E293-2&lt;BC$7),0,($D293-SUM($F293:BB293)-SUM($F232:BB232))*SAP_Leadsheet!$E$61)</f>
        <v>0</v>
      </c>
      <c r="BD232" s="289">
        <f>IF(OR($C293&gt;BD$7,$C293+$E293-2&lt;BD$7),0,($D293-SUM($F293:BC293)-SUM($F232:BC232))*SAP_Leadsheet!$E$61)</f>
        <v>0</v>
      </c>
      <c r="BE232" s="289">
        <f>IF(OR($C293&gt;BE$7,$C293+$E293-2&lt;BE$7),0,($D293-SUM($F293:BD293)-SUM($F232:BD232))*SAP_Leadsheet!$E$61)</f>
        <v>0</v>
      </c>
      <c r="BF232" s="289">
        <f>IF(OR($C293&gt;BF$7,$C293+$E293-2&lt;BF$7),0,($D293-SUM($F293:BE293)-SUM($F232:BE232))*SAP_Leadsheet!$E$61)</f>
        <v>0</v>
      </c>
      <c r="BG232" s="289">
        <f>IF(OR($C293&gt;BG$7,$C293+$E293-2&lt;BG$7),0,($D293-SUM($F293:BF293)-SUM($F232:BF232))*SAP_Leadsheet!$E$61)</f>
        <v>0</v>
      </c>
      <c r="BH232" s="289">
        <f>IF(OR($C293&gt;BH$7,$C293+$E293-2&lt;BH$7),0,($D293-SUM($F293:BG293)-SUM($F232:BG232))*SAP_Leadsheet!$E$61)</f>
        <v>0</v>
      </c>
      <c r="BI232" s="289">
        <f>IF(OR($C293&gt;BI$7,$C293+$E293-2&lt;BI$7),0,($D293-SUM($F293:BH293)-SUM($F232:BH232))*SAP_Leadsheet!$E$61)</f>
        <v>0</v>
      </c>
      <c r="BJ232" s="289">
        <f>IF(OR($C293&gt;BJ$7,$C293+$E293-2&lt;BJ$7),0,($D293-SUM($F293:BI293)-SUM($F232:BI232))*SAP_Leadsheet!$E$61)</f>
        <v>0</v>
      </c>
      <c r="BK232" s="289">
        <f>IF(OR($C293&gt;BK$7,$C293+$E293-2&lt;BK$7),0,($D293-SUM($F293:BJ293)-SUM($F232:BJ232))*SAP_Leadsheet!$E$61)</f>
        <v>0</v>
      </c>
      <c r="BL232" s="289">
        <f>IF(OR($C293&gt;BL$7,$C293+$E293-2&lt;BL$7),0,($D293-SUM($F293:BK293)-SUM($F232:BK232))*SAP_Leadsheet!$E$61)</f>
        <v>0</v>
      </c>
      <c r="BM232" s="289">
        <f>IF(OR($C293&gt;BM$7,$C293+$E293-2&lt;BM$7),0,($D293-SUM($F293:BL293)-SUM($F232:BL232))*SAP_Leadsheet!$E$61)</f>
        <v>0</v>
      </c>
      <c r="BN232" s="289">
        <f>IF(OR($C293&gt;BN$7,$C293+$E293-2&lt;BN$7),0,($D293-SUM($F293:BM293)-SUM($F232:BM232))*SAP_Leadsheet!$E$61)</f>
        <v>0</v>
      </c>
      <c r="BO232" s="198"/>
      <c r="BP232" s="198"/>
      <c r="BQ232" s="198"/>
      <c r="BR232" s="198"/>
      <c r="BS232" s="198"/>
      <c r="BT232" s="198"/>
      <c r="BU232" s="198"/>
      <c r="BV232" s="198"/>
      <c r="BW232" s="198"/>
      <c r="BX232" s="198"/>
      <c r="BY232" s="198"/>
      <c r="BZ232" s="198"/>
      <c r="CA232" s="198"/>
      <c r="CB232" s="198"/>
      <c r="CC232" s="198"/>
      <c r="CD232" s="198"/>
      <c r="CE232" s="198"/>
      <c r="CF232" s="198"/>
      <c r="CG232" s="198"/>
      <c r="CH232" s="198"/>
      <c r="CI232" s="198"/>
      <c r="CJ232" s="198"/>
      <c r="CK232" s="198"/>
      <c r="CL232" s="198"/>
    </row>
    <row r="233" spans="1:90" hidden="1" outlineLevel="1" x14ac:dyDescent="0.15">
      <c r="A233" s="89"/>
      <c r="B233" s="23"/>
      <c r="C233" s="26">
        <v>7</v>
      </c>
      <c r="D233" s="298"/>
      <c r="G233" s="289">
        <f>IF(OR($C294&gt;G$7,$C294+$E294-2&lt;G$7),0,($D294-SUM($F294:F294)-SUM($F233:F233))*SAP_Leadsheet!$E$61)</f>
        <v>0</v>
      </c>
      <c r="H233" s="289">
        <f>IF(OR($C294&gt;H$7,$C294+$E294-2&lt;H$7),0,($D294-SUM($F294:G294)-SUM($F233:G233))*SAP_Leadsheet!$E$61)</f>
        <v>0</v>
      </c>
      <c r="I233" s="289">
        <f>IF(OR($C294&gt;I$7,$C294+$E294-2&lt;I$7),0,($D294-SUM($F294:H294)-SUM($F233:H233))*SAP_Leadsheet!$E$61)</f>
        <v>0</v>
      </c>
      <c r="J233" s="289">
        <f>IF(OR($C294&gt;J$7,$C294+$E294-2&lt;J$7),0,($D294-SUM($F294:I294)-SUM($F233:I233))*SAP_Leadsheet!$E$61)</f>
        <v>0</v>
      </c>
      <c r="K233" s="289">
        <f>IF(OR($C294&gt;K$7,$C294+$E294-2&lt;K$7),0,($D294-SUM($F294:J294)-SUM($F233:J233))*SAP_Leadsheet!$E$61)</f>
        <v>0</v>
      </c>
      <c r="L233" s="289">
        <f>IF(OR($C294&gt;L$7,$C294+$E294-2&lt;L$7),0,($D294-SUM($F294:K294)-SUM($F233:K233))*SAP_Leadsheet!$E$61)</f>
        <v>0</v>
      </c>
      <c r="M233" s="289">
        <f ca="1">IF(OR($C294&gt;M$7,$C294+$E294-2&lt;M$7),0,($D294-SUM($F294:L294)-SUM($F233:L233))*SAP_Leadsheet!$E$61)</f>
        <v>0</v>
      </c>
      <c r="N233" s="289">
        <f ca="1">IF(OR($C294&gt;N$7,$C294+$E294-2&lt;N$7),0,($D294-SUM($F294:M294)-SUM($F233:M233))*SAP_Leadsheet!$E$61)</f>
        <v>0</v>
      </c>
      <c r="O233" s="289">
        <f ca="1">IF(OR($C294&gt;O$7,$C294+$E294-2&lt;O$7),0,($D294-SUM($F294:N294)-SUM($F233:N233))*SAP_Leadsheet!$E$61)</f>
        <v>0</v>
      </c>
      <c r="P233" s="289">
        <f ca="1">IF(OR($C294&gt;P$7,$C294+$E294-2&lt;P$7),0,($D294-SUM($F294:O294)-SUM($F233:O233))*SAP_Leadsheet!$E$61)</f>
        <v>0</v>
      </c>
      <c r="Q233" s="289">
        <f ca="1">IF(OR($C294&gt;Q$7,$C294+$E294-2&lt;Q$7),0,($D294-SUM($F294:P294)-SUM($F233:P233))*SAP_Leadsheet!$E$61)</f>
        <v>0</v>
      </c>
      <c r="R233" s="289">
        <f>IF(OR($C294&gt;R$7,$C294+$E294-2&lt;R$7),0,($D294-SUM($F294:Q294)-SUM($F233:Q233))*SAP_Leadsheet!$E$61)</f>
        <v>0</v>
      </c>
      <c r="S233" s="289">
        <f>IF(OR($C294&gt;S$7,$C294+$E294-2&lt;S$7),0,($D294-SUM($F294:R294)-SUM($F233:R233))*SAP_Leadsheet!$E$61)</f>
        <v>0</v>
      </c>
      <c r="T233" s="289">
        <f>IF(OR($C294&gt;T$7,$C294+$E294-2&lt;T$7),0,($D294-SUM($F294:S294)-SUM($F233:S233))*SAP_Leadsheet!$E$61)</f>
        <v>0</v>
      </c>
      <c r="U233" s="289">
        <f>IF(OR($C294&gt;U$7,$C294+$E294-2&lt;U$7),0,($D294-SUM($F294:T294)-SUM($F233:T233))*SAP_Leadsheet!$E$61)</f>
        <v>0</v>
      </c>
      <c r="V233" s="289">
        <f>IF(OR($C294&gt;V$7,$C294+$E294-2&lt;V$7),0,($D294-SUM($F294:U294)-SUM($F233:U233))*SAP_Leadsheet!$E$61)</f>
        <v>0</v>
      </c>
      <c r="W233" s="289">
        <f>IF(OR($C294&gt;W$7,$C294+$E294-2&lt;W$7),0,($D294-SUM($F294:V294)-SUM($F233:V233))*SAP_Leadsheet!$E$61)</f>
        <v>0</v>
      </c>
      <c r="X233" s="289">
        <f>IF(OR($C294&gt;X$7,$C294+$E294-2&lt;X$7),0,($D294-SUM($F294:W294)-SUM($F233:W233))*SAP_Leadsheet!$E$61)</f>
        <v>0</v>
      </c>
      <c r="Y233" s="289">
        <f>IF(OR($C294&gt;Y$7,$C294+$E294-2&lt;Y$7),0,($D294-SUM($F294:X294)-SUM($F233:X233))*SAP_Leadsheet!$E$61)</f>
        <v>0</v>
      </c>
      <c r="Z233" s="289">
        <f>IF(OR($C294&gt;Z$7,$C294+$E294-2&lt;Z$7),0,($D294-SUM($F294:Y294)-SUM($F233:Y233))*SAP_Leadsheet!$E$61)</f>
        <v>0</v>
      </c>
      <c r="AA233" s="289">
        <f>IF(OR($C294&gt;AA$7,$C294+$E294-2&lt;AA$7),0,($D294-SUM($F294:Z294)-SUM($F233:Z233))*SAP_Leadsheet!$E$61)</f>
        <v>0</v>
      </c>
      <c r="AB233" s="289">
        <f>IF(OR($C294&gt;AB$7,$C294+$E294-2&lt;AB$7),0,($D294-SUM($F294:AA294)-SUM($F233:AA233))*SAP_Leadsheet!$E$61)</f>
        <v>0</v>
      </c>
      <c r="AC233" s="289">
        <f>IF(OR($C294&gt;AC$7,$C294+$E294-2&lt;AC$7),0,($D294-SUM($F294:AB294)-SUM($F233:AB233))*SAP_Leadsheet!$E$61)</f>
        <v>0</v>
      </c>
      <c r="AD233" s="289">
        <f>IF(OR($C294&gt;AD$7,$C294+$E294-2&lt;AD$7),0,($D294-SUM($F294:AC294)-SUM($F233:AC233))*SAP_Leadsheet!$E$61)</f>
        <v>0</v>
      </c>
      <c r="AE233" s="289">
        <f>IF(OR($C294&gt;AE$7,$C294+$E294-2&lt;AE$7),0,($D294-SUM($F294:AD294)-SUM($F233:AD233))*SAP_Leadsheet!$E$61)</f>
        <v>0</v>
      </c>
      <c r="AF233" s="289">
        <f>IF(OR($C294&gt;AF$7,$C294+$E294-2&lt;AF$7),0,($D294-SUM($F294:AE294)-SUM($F233:AE233))*SAP_Leadsheet!$E$61)</f>
        <v>0</v>
      </c>
      <c r="AG233" s="289">
        <f>IF(OR($C294&gt;AG$7,$C294+$E294-2&lt;AG$7),0,($D294-SUM($F294:AF294)-SUM($F233:AF233))*SAP_Leadsheet!$E$61)</f>
        <v>0</v>
      </c>
      <c r="AH233" s="289">
        <f>IF(OR($C294&gt;AH$7,$C294+$E294-2&lt;AH$7),0,($D294-SUM($F294:AG294)-SUM($F233:AG233))*SAP_Leadsheet!$E$61)</f>
        <v>0</v>
      </c>
      <c r="AI233" s="289">
        <f>IF(OR($C294&gt;AI$7,$C294+$E294-2&lt;AI$7),0,($D294-SUM($F294:AH294)-SUM($F233:AH233))*SAP_Leadsheet!$E$61)</f>
        <v>0</v>
      </c>
      <c r="AJ233" s="289">
        <f>IF(OR($C294&gt;AJ$7,$C294+$E294-2&lt;AJ$7),0,($D294-SUM($F294:AI294)-SUM($F233:AI233))*SAP_Leadsheet!$E$61)</f>
        <v>0</v>
      </c>
      <c r="AK233" s="289">
        <f>IF(OR($C294&gt;AK$7,$C294+$E294-2&lt;AK$7),0,($D294-SUM($F294:AJ294)-SUM($F233:AJ233))*SAP_Leadsheet!$E$61)</f>
        <v>0</v>
      </c>
      <c r="AL233" s="289">
        <f>IF(OR($C294&gt;AL$7,$C294+$E294-2&lt;AL$7),0,($D294-SUM($F294:AK294)-SUM($F233:AK233))*SAP_Leadsheet!$E$61)</f>
        <v>0</v>
      </c>
      <c r="AM233" s="289">
        <f>IF(OR($C294&gt;AM$7,$C294+$E294-2&lt;AM$7),0,($D294-SUM($F294:AL294)-SUM($F233:AL233))*SAP_Leadsheet!$E$61)</f>
        <v>0</v>
      </c>
      <c r="AN233" s="289">
        <f>IF(OR($C294&gt;AN$7,$C294+$E294-2&lt;AN$7),0,($D294-SUM($F294:AM294)-SUM($F233:AM233))*SAP_Leadsheet!$E$61)</f>
        <v>0</v>
      </c>
      <c r="AO233" s="289">
        <f>IF(OR($C294&gt;AO$7,$C294+$E294-2&lt;AO$7),0,($D294-SUM($F294:AN294)-SUM($F233:AN233))*SAP_Leadsheet!$E$61)</f>
        <v>0</v>
      </c>
      <c r="AP233" s="289">
        <f>IF(OR($C294&gt;AP$7,$C294+$E294-2&lt;AP$7),0,($D294-SUM($F294:AO294)-SUM($F233:AO233))*SAP_Leadsheet!$E$61)</f>
        <v>0</v>
      </c>
      <c r="AQ233" s="289">
        <f>IF(OR($C294&gt;AQ$7,$C294+$E294-2&lt;AQ$7),0,($D294-SUM($F294:AP294)-SUM($F233:AP233))*SAP_Leadsheet!$E$61)</f>
        <v>0</v>
      </c>
      <c r="AR233" s="289">
        <f>IF(OR($C294&gt;AR$7,$C294+$E294-2&lt;AR$7),0,($D294-SUM($F294:AQ294)-SUM($F233:AQ233))*SAP_Leadsheet!$E$61)</f>
        <v>0</v>
      </c>
      <c r="AS233" s="289">
        <f>IF(OR($C294&gt;AS$7,$C294+$E294-2&lt;AS$7),0,($D294-SUM($F294:AR294)-SUM($F233:AR233))*SAP_Leadsheet!$E$61)</f>
        <v>0</v>
      </c>
      <c r="AT233" s="289">
        <f>IF(OR($C294&gt;AT$7,$C294+$E294-2&lt;AT$7),0,($D294-SUM($F294:AS294)-SUM($F233:AS233))*SAP_Leadsheet!$E$61)</f>
        <v>0</v>
      </c>
      <c r="AU233" s="289">
        <f>IF(OR($C294&gt;AU$7,$C294+$E294-2&lt;AU$7),0,($D294-SUM($F294:AT294)-SUM($F233:AT233))*SAP_Leadsheet!$E$61)</f>
        <v>0</v>
      </c>
      <c r="AV233" s="289">
        <f>IF(OR($C294&gt;AV$7,$C294+$E294-2&lt;AV$7),0,($D294-SUM($F294:AU294)-SUM($F233:AU233))*SAP_Leadsheet!$E$61)</f>
        <v>0</v>
      </c>
      <c r="AW233" s="289">
        <f>IF(OR($C294&gt;AW$7,$C294+$E294-2&lt;AW$7),0,($D294-SUM($F294:AV294)-SUM($F233:AV233))*SAP_Leadsheet!$E$61)</f>
        <v>0</v>
      </c>
      <c r="AX233" s="289">
        <f>IF(OR($C294&gt;AX$7,$C294+$E294-2&lt;AX$7),0,($D294-SUM($F294:AW294)-SUM($F233:AW233))*SAP_Leadsheet!$E$61)</f>
        <v>0</v>
      </c>
      <c r="AY233" s="289">
        <f>IF(OR($C294&gt;AY$7,$C294+$E294-2&lt;AY$7),0,($D294-SUM($F294:AX294)-SUM($F233:AX233))*SAP_Leadsheet!$E$61)</f>
        <v>0</v>
      </c>
      <c r="AZ233" s="289">
        <f>IF(OR($C294&gt;AZ$7,$C294+$E294-2&lt;AZ$7),0,($D294-SUM($F294:AY294)-SUM($F233:AY233))*SAP_Leadsheet!$E$61)</f>
        <v>0</v>
      </c>
      <c r="BA233" s="289">
        <f>IF(OR($C294&gt;BA$7,$C294+$E294-2&lt;BA$7),0,($D294-SUM($F294:AZ294)-SUM($F233:AZ233))*SAP_Leadsheet!$E$61)</f>
        <v>0</v>
      </c>
      <c r="BB233" s="289">
        <f>IF(OR($C294&gt;BB$7,$C294+$E294-2&lt;BB$7),0,($D294-SUM($F294:BA294)-SUM($F233:BA233))*SAP_Leadsheet!$E$61)</f>
        <v>0</v>
      </c>
      <c r="BC233" s="289">
        <f>IF(OR($C294&gt;BC$7,$C294+$E294-2&lt;BC$7),0,($D294-SUM($F294:BB294)-SUM($F233:BB233))*SAP_Leadsheet!$E$61)</f>
        <v>0</v>
      </c>
      <c r="BD233" s="289">
        <f>IF(OR($C294&gt;BD$7,$C294+$E294-2&lt;BD$7),0,($D294-SUM($F294:BC294)-SUM($F233:BC233))*SAP_Leadsheet!$E$61)</f>
        <v>0</v>
      </c>
      <c r="BE233" s="289">
        <f>IF(OR($C294&gt;BE$7,$C294+$E294-2&lt;BE$7),0,($D294-SUM($F294:BD294)-SUM($F233:BD233))*SAP_Leadsheet!$E$61)</f>
        <v>0</v>
      </c>
      <c r="BF233" s="289">
        <f>IF(OR($C294&gt;BF$7,$C294+$E294-2&lt;BF$7),0,($D294-SUM($F294:BE294)-SUM($F233:BE233))*SAP_Leadsheet!$E$61)</f>
        <v>0</v>
      </c>
      <c r="BG233" s="289">
        <f>IF(OR($C294&gt;BG$7,$C294+$E294-2&lt;BG$7),0,($D294-SUM($F294:BF294)-SUM($F233:BF233))*SAP_Leadsheet!$E$61)</f>
        <v>0</v>
      </c>
      <c r="BH233" s="289">
        <f>IF(OR($C294&gt;BH$7,$C294+$E294-2&lt;BH$7),0,($D294-SUM($F294:BG294)-SUM($F233:BG233))*SAP_Leadsheet!$E$61)</f>
        <v>0</v>
      </c>
      <c r="BI233" s="289">
        <f>IF(OR($C294&gt;BI$7,$C294+$E294-2&lt;BI$7),0,($D294-SUM($F294:BH294)-SUM($F233:BH233))*SAP_Leadsheet!$E$61)</f>
        <v>0</v>
      </c>
      <c r="BJ233" s="289">
        <f>IF(OR($C294&gt;BJ$7,$C294+$E294-2&lt;BJ$7),0,($D294-SUM($F294:BI294)-SUM($F233:BI233))*SAP_Leadsheet!$E$61)</f>
        <v>0</v>
      </c>
      <c r="BK233" s="289">
        <f>IF(OR($C294&gt;BK$7,$C294+$E294-2&lt;BK$7),0,($D294-SUM($F294:BJ294)-SUM($F233:BJ233))*SAP_Leadsheet!$E$61)</f>
        <v>0</v>
      </c>
      <c r="BL233" s="289">
        <f>IF(OR($C294&gt;BL$7,$C294+$E294-2&lt;BL$7),0,($D294-SUM($F294:BK294)-SUM($F233:BK233))*SAP_Leadsheet!$E$61)</f>
        <v>0</v>
      </c>
      <c r="BM233" s="289">
        <f>IF(OR($C294&gt;BM$7,$C294+$E294-2&lt;BM$7),0,($D294-SUM($F294:BL294)-SUM($F233:BL233))*SAP_Leadsheet!$E$61)</f>
        <v>0</v>
      </c>
      <c r="BN233" s="289">
        <f>IF(OR($C294&gt;BN$7,$C294+$E294-2&lt;BN$7),0,($D294-SUM($F294:BM294)-SUM($F233:BM233))*SAP_Leadsheet!$E$61)</f>
        <v>0</v>
      </c>
      <c r="BO233" s="198"/>
      <c r="BP233" s="198"/>
      <c r="BQ233" s="198"/>
      <c r="BR233" s="198"/>
      <c r="BS233" s="198"/>
      <c r="BT233" s="198"/>
      <c r="BU233" s="198"/>
      <c r="BV233" s="198"/>
      <c r="BW233" s="198"/>
      <c r="BX233" s="198"/>
      <c r="BY233" s="198"/>
      <c r="BZ233" s="198"/>
      <c r="CA233" s="198"/>
      <c r="CB233" s="198"/>
      <c r="CC233" s="198"/>
      <c r="CD233" s="198"/>
      <c r="CE233" s="198"/>
      <c r="CF233" s="198"/>
      <c r="CG233" s="198"/>
      <c r="CH233" s="198"/>
      <c r="CI233" s="198"/>
      <c r="CJ233" s="198"/>
      <c r="CK233" s="198"/>
      <c r="CL233" s="198"/>
    </row>
    <row r="234" spans="1:90" hidden="1" outlineLevel="1" x14ac:dyDescent="0.15">
      <c r="A234" s="89"/>
      <c r="B234" s="23"/>
      <c r="C234" s="26">
        <v>8</v>
      </c>
      <c r="D234" s="298"/>
      <c r="G234" s="289">
        <f>IF(OR($C295&gt;G$7,$C295+$E295-2&lt;G$7),0,($D295-SUM($F295:F295)-SUM($F234:F234))*SAP_Leadsheet!$E$61)</f>
        <v>0</v>
      </c>
      <c r="H234" s="289">
        <f>IF(OR($C295&gt;H$7,$C295+$E295-2&lt;H$7),0,($D295-SUM($F295:G295)-SUM($F234:G234))*SAP_Leadsheet!$E$61)</f>
        <v>0</v>
      </c>
      <c r="I234" s="289">
        <f>IF(OR($C295&gt;I$7,$C295+$E295-2&lt;I$7),0,($D295-SUM($F295:H295)-SUM($F234:H234))*SAP_Leadsheet!$E$61)</f>
        <v>0</v>
      </c>
      <c r="J234" s="289">
        <f>IF(OR($C295&gt;J$7,$C295+$E295-2&lt;J$7),0,($D295-SUM($F295:I295)-SUM($F234:I234))*SAP_Leadsheet!$E$61)</f>
        <v>0</v>
      </c>
      <c r="K234" s="289">
        <f>IF(OR($C295&gt;K$7,$C295+$E295-2&lt;K$7),0,($D295-SUM($F295:J295)-SUM($F234:J234))*SAP_Leadsheet!$E$61)</f>
        <v>0</v>
      </c>
      <c r="L234" s="289">
        <f>IF(OR($C295&gt;L$7,$C295+$E295-2&lt;L$7),0,($D295-SUM($F295:K295)-SUM($F234:K234))*SAP_Leadsheet!$E$61)</f>
        <v>0</v>
      </c>
      <c r="M234" s="289">
        <f>IF(OR($C295&gt;M$7,$C295+$E295-2&lt;M$7),0,($D295-SUM($F295:L295)-SUM($F234:L234))*SAP_Leadsheet!$E$61)</f>
        <v>0</v>
      </c>
      <c r="N234" s="289">
        <f ca="1">IF(OR($C295&gt;N$7,$C295+$E295-2&lt;N$7),0,($D295-SUM($F295:M295)-SUM($F234:M234))*SAP_Leadsheet!$E$61)</f>
        <v>0</v>
      </c>
      <c r="O234" s="289">
        <f ca="1">IF(OR($C295&gt;O$7,$C295+$E295-2&lt;O$7),0,($D295-SUM($F295:N295)-SUM($F234:N234))*SAP_Leadsheet!$E$61)</f>
        <v>0</v>
      </c>
      <c r="P234" s="289">
        <f ca="1">IF(OR($C295&gt;P$7,$C295+$E295-2&lt;P$7),0,($D295-SUM($F295:O295)-SUM($F234:O234))*SAP_Leadsheet!$E$61)</f>
        <v>0</v>
      </c>
      <c r="Q234" s="289">
        <f ca="1">IF(OR($C295&gt;Q$7,$C295+$E295-2&lt;Q$7),0,($D295-SUM($F295:P295)-SUM($F234:P234))*SAP_Leadsheet!$E$61)</f>
        <v>0</v>
      </c>
      <c r="R234" s="289">
        <f ca="1">IF(OR($C295&gt;R$7,$C295+$E295-2&lt;R$7),0,($D295-SUM($F295:Q295)-SUM($F234:Q234))*SAP_Leadsheet!$E$61)</f>
        <v>0</v>
      </c>
      <c r="S234" s="289">
        <f>IF(OR($C295&gt;S$7,$C295+$E295-2&lt;S$7),0,($D295-SUM($F295:R295)-SUM($F234:R234))*SAP_Leadsheet!$E$61)</f>
        <v>0</v>
      </c>
      <c r="T234" s="289">
        <f>IF(OR($C295&gt;T$7,$C295+$E295-2&lt;T$7),0,($D295-SUM($F295:S295)-SUM($F234:S234))*SAP_Leadsheet!$E$61)</f>
        <v>0</v>
      </c>
      <c r="U234" s="289">
        <f>IF(OR($C295&gt;U$7,$C295+$E295-2&lt;U$7),0,($D295-SUM($F295:T295)-SUM($F234:T234))*SAP_Leadsheet!$E$61)</f>
        <v>0</v>
      </c>
      <c r="V234" s="289">
        <f>IF(OR($C295&gt;V$7,$C295+$E295-2&lt;V$7),0,($D295-SUM($F295:U295)-SUM($F234:U234))*SAP_Leadsheet!$E$61)</f>
        <v>0</v>
      </c>
      <c r="W234" s="289">
        <f>IF(OR($C295&gt;W$7,$C295+$E295-2&lt;W$7),0,($D295-SUM($F295:V295)-SUM($F234:V234))*SAP_Leadsheet!$E$61)</f>
        <v>0</v>
      </c>
      <c r="X234" s="289">
        <f>IF(OR($C295&gt;X$7,$C295+$E295-2&lt;X$7),0,($D295-SUM($F295:W295)-SUM($F234:W234))*SAP_Leadsheet!$E$61)</f>
        <v>0</v>
      </c>
      <c r="Y234" s="289">
        <f>IF(OR($C295&gt;Y$7,$C295+$E295-2&lt;Y$7),0,($D295-SUM($F295:X295)-SUM($F234:X234))*SAP_Leadsheet!$E$61)</f>
        <v>0</v>
      </c>
      <c r="Z234" s="289">
        <f>IF(OR($C295&gt;Z$7,$C295+$E295-2&lt;Z$7),0,($D295-SUM($F295:Y295)-SUM($F234:Y234))*SAP_Leadsheet!$E$61)</f>
        <v>0</v>
      </c>
      <c r="AA234" s="289">
        <f>IF(OR($C295&gt;AA$7,$C295+$E295-2&lt;AA$7),0,($D295-SUM($F295:Z295)-SUM($F234:Z234))*SAP_Leadsheet!$E$61)</f>
        <v>0</v>
      </c>
      <c r="AB234" s="289">
        <f>IF(OR($C295&gt;AB$7,$C295+$E295-2&lt;AB$7),0,($D295-SUM($F295:AA295)-SUM($F234:AA234))*SAP_Leadsheet!$E$61)</f>
        <v>0</v>
      </c>
      <c r="AC234" s="289">
        <f>IF(OR($C295&gt;AC$7,$C295+$E295-2&lt;AC$7),0,($D295-SUM($F295:AB295)-SUM($F234:AB234))*SAP_Leadsheet!$E$61)</f>
        <v>0</v>
      </c>
      <c r="AD234" s="289">
        <f>IF(OR($C295&gt;AD$7,$C295+$E295-2&lt;AD$7),0,($D295-SUM($F295:AC295)-SUM($F234:AC234))*SAP_Leadsheet!$E$61)</f>
        <v>0</v>
      </c>
      <c r="AE234" s="289">
        <f>IF(OR($C295&gt;AE$7,$C295+$E295-2&lt;AE$7),0,($D295-SUM($F295:AD295)-SUM($F234:AD234))*SAP_Leadsheet!$E$61)</f>
        <v>0</v>
      </c>
      <c r="AF234" s="289">
        <f>IF(OR($C295&gt;AF$7,$C295+$E295-2&lt;AF$7),0,($D295-SUM($F295:AE295)-SUM($F234:AE234))*SAP_Leadsheet!$E$61)</f>
        <v>0</v>
      </c>
      <c r="AG234" s="289">
        <f>IF(OR($C295&gt;AG$7,$C295+$E295-2&lt;AG$7),0,($D295-SUM($F295:AF295)-SUM($F234:AF234))*SAP_Leadsheet!$E$61)</f>
        <v>0</v>
      </c>
      <c r="AH234" s="289">
        <f>IF(OR($C295&gt;AH$7,$C295+$E295-2&lt;AH$7),0,($D295-SUM($F295:AG295)-SUM($F234:AG234))*SAP_Leadsheet!$E$61)</f>
        <v>0</v>
      </c>
      <c r="AI234" s="289">
        <f>IF(OR($C295&gt;AI$7,$C295+$E295-2&lt;AI$7),0,($D295-SUM($F295:AH295)-SUM($F234:AH234))*SAP_Leadsheet!$E$61)</f>
        <v>0</v>
      </c>
      <c r="AJ234" s="289">
        <f>IF(OR($C295&gt;AJ$7,$C295+$E295-2&lt;AJ$7),0,($D295-SUM($F295:AI295)-SUM($F234:AI234))*SAP_Leadsheet!$E$61)</f>
        <v>0</v>
      </c>
      <c r="AK234" s="289">
        <f>IF(OR($C295&gt;AK$7,$C295+$E295-2&lt;AK$7),0,($D295-SUM($F295:AJ295)-SUM($F234:AJ234))*SAP_Leadsheet!$E$61)</f>
        <v>0</v>
      </c>
      <c r="AL234" s="289">
        <f>IF(OR($C295&gt;AL$7,$C295+$E295-2&lt;AL$7),0,($D295-SUM($F295:AK295)-SUM($F234:AK234))*SAP_Leadsheet!$E$61)</f>
        <v>0</v>
      </c>
      <c r="AM234" s="289">
        <f>IF(OR($C295&gt;AM$7,$C295+$E295-2&lt;AM$7),0,($D295-SUM($F295:AL295)-SUM($F234:AL234))*SAP_Leadsheet!$E$61)</f>
        <v>0</v>
      </c>
      <c r="AN234" s="289">
        <f>IF(OR($C295&gt;AN$7,$C295+$E295-2&lt;AN$7),0,($D295-SUM($F295:AM295)-SUM($F234:AM234))*SAP_Leadsheet!$E$61)</f>
        <v>0</v>
      </c>
      <c r="AO234" s="289">
        <f>IF(OR($C295&gt;AO$7,$C295+$E295-2&lt;AO$7),0,($D295-SUM($F295:AN295)-SUM($F234:AN234))*SAP_Leadsheet!$E$61)</f>
        <v>0</v>
      </c>
      <c r="AP234" s="289">
        <f>IF(OR($C295&gt;AP$7,$C295+$E295-2&lt;AP$7),0,($D295-SUM($F295:AO295)-SUM($F234:AO234))*SAP_Leadsheet!$E$61)</f>
        <v>0</v>
      </c>
      <c r="AQ234" s="289">
        <f>IF(OR($C295&gt;AQ$7,$C295+$E295-2&lt;AQ$7),0,($D295-SUM($F295:AP295)-SUM($F234:AP234))*SAP_Leadsheet!$E$61)</f>
        <v>0</v>
      </c>
      <c r="AR234" s="289">
        <f>IF(OR($C295&gt;AR$7,$C295+$E295-2&lt;AR$7),0,($D295-SUM($F295:AQ295)-SUM($F234:AQ234))*SAP_Leadsheet!$E$61)</f>
        <v>0</v>
      </c>
      <c r="AS234" s="289">
        <f>IF(OR($C295&gt;AS$7,$C295+$E295-2&lt;AS$7),0,($D295-SUM($F295:AR295)-SUM($F234:AR234))*SAP_Leadsheet!$E$61)</f>
        <v>0</v>
      </c>
      <c r="AT234" s="289">
        <f>IF(OR($C295&gt;AT$7,$C295+$E295-2&lt;AT$7),0,($D295-SUM($F295:AS295)-SUM($F234:AS234))*SAP_Leadsheet!$E$61)</f>
        <v>0</v>
      </c>
      <c r="AU234" s="289">
        <f>IF(OR($C295&gt;AU$7,$C295+$E295-2&lt;AU$7),0,($D295-SUM($F295:AT295)-SUM($F234:AT234))*SAP_Leadsheet!$E$61)</f>
        <v>0</v>
      </c>
      <c r="AV234" s="289">
        <f>IF(OR($C295&gt;AV$7,$C295+$E295-2&lt;AV$7),0,($D295-SUM($F295:AU295)-SUM($F234:AU234))*SAP_Leadsheet!$E$61)</f>
        <v>0</v>
      </c>
      <c r="AW234" s="289">
        <f>IF(OR($C295&gt;AW$7,$C295+$E295-2&lt;AW$7),0,($D295-SUM($F295:AV295)-SUM($F234:AV234))*SAP_Leadsheet!$E$61)</f>
        <v>0</v>
      </c>
      <c r="AX234" s="289">
        <f>IF(OR($C295&gt;AX$7,$C295+$E295-2&lt;AX$7),0,($D295-SUM($F295:AW295)-SUM($F234:AW234))*SAP_Leadsheet!$E$61)</f>
        <v>0</v>
      </c>
      <c r="AY234" s="289">
        <f>IF(OR($C295&gt;AY$7,$C295+$E295-2&lt;AY$7),0,($D295-SUM($F295:AX295)-SUM($F234:AX234))*SAP_Leadsheet!$E$61)</f>
        <v>0</v>
      </c>
      <c r="AZ234" s="289">
        <f>IF(OR($C295&gt;AZ$7,$C295+$E295-2&lt;AZ$7),0,($D295-SUM($F295:AY295)-SUM($F234:AY234))*SAP_Leadsheet!$E$61)</f>
        <v>0</v>
      </c>
      <c r="BA234" s="289">
        <f>IF(OR($C295&gt;BA$7,$C295+$E295-2&lt;BA$7),0,($D295-SUM($F295:AZ295)-SUM($F234:AZ234))*SAP_Leadsheet!$E$61)</f>
        <v>0</v>
      </c>
      <c r="BB234" s="289">
        <f>IF(OR($C295&gt;BB$7,$C295+$E295-2&lt;BB$7),0,($D295-SUM($F295:BA295)-SUM($F234:BA234))*SAP_Leadsheet!$E$61)</f>
        <v>0</v>
      </c>
      <c r="BC234" s="289">
        <f>IF(OR($C295&gt;BC$7,$C295+$E295-2&lt;BC$7),0,($D295-SUM($F295:BB295)-SUM($F234:BB234))*SAP_Leadsheet!$E$61)</f>
        <v>0</v>
      </c>
      <c r="BD234" s="289">
        <f>IF(OR($C295&gt;BD$7,$C295+$E295-2&lt;BD$7),0,($D295-SUM($F295:BC295)-SUM($F234:BC234))*SAP_Leadsheet!$E$61)</f>
        <v>0</v>
      </c>
      <c r="BE234" s="289">
        <f>IF(OR($C295&gt;BE$7,$C295+$E295-2&lt;BE$7),0,($D295-SUM($F295:BD295)-SUM($F234:BD234))*SAP_Leadsheet!$E$61)</f>
        <v>0</v>
      </c>
      <c r="BF234" s="289">
        <f>IF(OR($C295&gt;BF$7,$C295+$E295-2&lt;BF$7),0,($D295-SUM($F295:BE295)-SUM($F234:BE234))*SAP_Leadsheet!$E$61)</f>
        <v>0</v>
      </c>
      <c r="BG234" s="289">
        <f>IF(OR($C295&gt;BG$7,$C295+$E295-2&lt;BG$7),0,($D295-SUM($F295:BF295)-SUM($F234:BF234))*SAP_Leadsheet!$E$61)</f>
        <v>0</v>
      </c>
      <c r="BH234" s="289">
        <f>IF(OR($C295&gt;BH$7,$C295+$E295-2&lt;BH$7),0,($D295-SUM($F295:BG295)-SUM($F234:BG234))*SAP_Leadsheet!$E$61)</f>
        <v>0</v>
      </c>
      <c r="BI234" s="289">
        <f>IF(OR($C295&gt;BI$7,$C295+$E295-2&lt;BI$7),0,($D295-SUM($F295:BH295)-SUM($F234:BH234))*SAP_Leadsheet!$E$61)</f>
        <v>0</v>
      </c>
      <c r="BJ234" s="289">
        <f>IF(OR($C295&gt;BJ$7,$C295+$E295-2&lt;BJ$7),0,($D295-SUM($F295:BI295)-SUM($F234:BI234))*SAP_Leadsheet!$E$61)</f>
        <v>0</v>
      </c>
      <c r="BK234" s="289">
        <f>IF(OR($C295&gt;BK$7,$C295+$E295-2&lt;BK$7),0,($D295-SUM($F295:BJ295)-SUM($F234:BJ234))*SAP_Leadsheet!$E$61)</f>
        <v>0</v>
      </c>
      <c r="BL234" s="289">
        <f>IF(OR($C295&gt;BL$7,$C295+$E295-2&lt;BL$7),0,($D295-SUM($F295:BK295)-SUM($F234:BK234))*SAP_Leadsheet!$E$61)</f>
        <v>0</v>
      </c>
      <c r="BM234" s="289">
        <f>IF(OR($C295&gt;BM$7,$C295+$E295-2&lt;BM$7),0,($D295-SUM($F295:BL295)-SUM($F234:BL234))*SAP_Leadsheet!$E$61)</f>
        <v>0</v>
      </c>
      <c r="BN234" s="289">
        <f>IF(OR($C295&gt;BN$7,$C295+$E295-2&lt;BN$7),0,($D295-SUM($F295:BM295)-SUM($F234:BM234))*SAP_Leadsheet!$E$61)</f>
        <v>0</v>
      </c>
      <c r="BO234" s="198"/>
      <c r="BP234" s="198"/>
      <c r="BQ234" s="198"/>
      <c r="BR234" s="198"/>
      <c r="BS234" s="198"/>
      <c r="BT234" s="198"/>
      <c r="BU234" s="198"/>
      <c r="BV234" s="198"/>
      <c r="BW234" s="198"/>
      <c r="BX234" s="198"/>
      <c r="BY234" s="198"/>
      <c r="BZ234" s="198"/>
      <c r="CA234" s="198"/>
      <c r="CB234" s="198"/>
      <c r="CC234" s="198"/>
      <c r="CD234" s="198"/>
      <c r="CE234" s="198"/>
      <c r="CF234" s="198"/>
      <c r="CG234" s="198"/>
      <c r="CH234" s="198"/>
      <c r="CI234" s="198"/>
      <c r="CJ234" s="198"/>
      <c r="CK234" s="198"/>
      <c r="CL234" s="198"/>
    </row>
    <row r="235" spans="1:90" hidden="1" outlineLevel="1" x14ac:dyDescent="0.15">
      <c r="A235" s="89"/>
      <c r="B235" s="23"/>
      <c r="C235" s="26">
        <v>9</v>
      </c>
      <c r="D235" s="298"/>
      <c r="G235" s="289">
        <f>IF(OR($C296&gt;G$7,$C296+$E296-2&lt;G$7),0,($D296-SUM($F296:F296)-SUM($F235:F235))*SAP_Leadsheet!$E$61)</f>
        <v>0</v>
      </c>
      <c r="H235" s="289">
        <f>IF(OR($C296&gt;H$7,$C296+$E296-2&lt;H$7),0,($D296-SUM($F296:G296)-SUM($F235:G235))*SAP_Leadsheet!$E$61)</f>
        <v>0</v>
      </c>
      <c r="I235" s="289">
        <f>IF(OR($C296&gt;I$7,$C296+$E296-2&lt;I$7),0,($D296-SUM($F296:H296)-SUM($F235:H235))*SAP_Leadsheet!$E$61)</f>
        <v>0</v>
      </c>
      <c r="J235" s="289">
        <f>IF(OR($C296&gt;J$7,$C296+$E296-2&lt;J$7),0,($D296-SUM($F296:I296)-SUM($F235:I235))*SAP_Leadsheet!$E$61)</f>
        <v>0</v>
      </c>
      <c r="K235" s="289">
        <f>IF(OR($C296&gt;K$7,$C296+$E296-2&lt;K$7),0,($D296-SUM($F296:J296)-SUM($F235:J235))*SAP_Leadsheet!$E$61)</f>
        <v>0</v>
      </c>
      <c r="L235" s="289">
        <f>IF(OR($C296&gt;L$7,$C296+$E296-2&lt;L$7),0,($D296-SUM($F296:K296)-SUM($F235:K235))*SAP_Leadsheet!$E$61)</f>
        <v>0</v>
      </c>
      <c r="M235" s="289">
        <f>IF(OR($C296&gt;M$7,$C296+$E296-2&lt;M$7),0,($D296-SUM($F296:L296)-SUM($F235:L235))*SAP_Leadsheet!$E$61)</f>
        <v>0</v>
      </c>
      <c r="N235" s="289">
        <f>IF(OR($C296&gt;N$7,$C296+$E296-2&lt;N$7),0,($D296-SUM($F296:M296)-SUM($F235:M235))*SAP_Leadsheet!$E$61)</f>
        <v>0</v>
      </c>
      <c r="O235" s="289">
        <f ca="1">IF(OR($C296&gt;O$7,$C296+$E296-2&lt;O$7),0,($D296-SUM($F296:N296)-SUM($F235:N235))*SAP_Leadsheet!$E$61)</f>
        <v>0</v>
      </c>
      <c r="P235" s="289">
        <f ca="1">IF(OR($C296&gt;P$7,$C296+$E296-2&lt;P$7),0,($D296-SUM($F296:O296)-SUM($F235:O235))*SAP_Leadsheet!$E$61)</f>
        <v>0</v>
      </c>
      <c r="Q235" s="289">
        <f ca="1">IF(OR($C296&gt;Q$7,$C296+$E296-2&lt;Q$7),0,($D296-SUM($F296:P296)-SUM($F235:P235))*SAP_Leadsheet!$E$61)</f>
        <v>0</v>
      </c>
      <c r="R235" s="289">
        <f ca="1">IF(OR($C296&gt;R$7,$C296+$E296-2&lt;R$7),0,($D296-SUM($F296:Q296)-SUM($F235:Q235))*SAP_Leadsheet!$E$61)</f>
        <v>0</v>
      </c>
      <c r="S235" s="289">
        <f ca="1">IF(OR($C296&gt;S$7,$C296+$E296-2&lt;S$7),0,($D296-SUM($F296:R296)-SUM($F235:R235))*SAP_Leadsheet!$E$61)</f>
        <v>0</v>
      </c>
      <c r="T235" s="289">
        <f>IF(OR($C296&gt;T$7,$C296+$E296-2&lt;T$7),0,($D296-SUM($F296:S296)-SUM($F235:S235))*SAP_Leadsheet!$E$61)</f>
        <v>0</v>
      </c>
      <c r="U235" s="289">
        <f>IF(OR($C296&gt;U$7,$C296+$E296-2&lt;U$7),0,($D296-SUM($F296:T296)-SUM($F235:T235))*SAP_Leadsheet!$E$61)</f>
        <v>0</v>
      </c>
      <c r="V235" s="289">
        <f>IF(OR($C296&gt;V$7,$C296+$E296-2&lt;V$7),0,($D296-SUM($F296:U296)-SUM($F235:U235))*SAP_Leadsheet!$E$61)</f>
        <v>0</v>
      </c>
      <c r="W235" s="289">
        <f>IF(OR($C296&gt;W$7,$C296+$E296-2&lt;W$7),0,($D296-SUM($F296:V296)-SUM($F235:V235))*SAP_Leadsheet!$E$61)</f>
        <v>0</v>
      </c>
      <c r="X235" s="289">
        <f>IF(OR($C296&gt;X$7,$C296+$E296-2&lt;X$7),0,($D296-SUM($F296:W296)-SUM($F235:W235))*SAP_Leadsheet!$E$61)</f>
        <v>0</v>
      </c>
      <c r="Y235" s="289">
        <f>IF(OR($C296&gt;Y$7,$C296+$E296-2&lt;Y$7),0,($D296-SUM($F296:X296)-SUM($F235:X235))*SAP_Leadsheet!$E$61)</f>
        <v>0</v>
      </c>
      <c r="Z235" s="289">
        <f>IF(OR($C296&gt;Z$7,$C296+$E296-2&lt;Z$7),0,($D296-SUM($F296:Y296)-SUM($F235:Y235))*SAP_Leadsheet!$E$61)</f>
        <v>0</v>
      </c>
      <c r="AA235" s="289">
        <f>IF(OR($C296&gt;AA$7,$C296+$E296-2&lt;AA$7),0,($D296-SUM($F296:Z296)-SUM($F235:Z235))*SAP_Leadsheet!$E$61)</f>
        <v>0</v>
      </c>
      <c r="AB235" s="289">
        <f>IF(OR($C296&gt;AB$7,$C296+$E296-2&lt;AB$7),0,($D296-SUM($F296:AA296)-SUM($F235:AA235))*SAP_Leadsheet!$E$61)</f>
        <v>0</v>
      </c>
      <c r="AC235" s="289">
        <f>IF(OR($C296&gt;AC$7,$C296+$E296-2&lt;AC$7),0,($D296-SUM($F296:AB296)-SUM($F235:AB235))*SAP_Leadsheet!$E$61)</f>
        <v>0</v>
      </c>
      <c r="AD235" s="289">
        <f>IF(OR($C296&gt;AD$7,$C296+$E296-2&lt;AD$7),0,($D296-SUM($F296:AC296)-SUM($F235:AC235))*SAP_Leadsheet!$E$61)</f>
        <v>0</v>
      </c>
      <c r="AE235" s="289">
        <f>IF(OR($C296&gt;AE$7,$C296+$E296-2&lt;AE$7),0,($D296-SUM($F296:AD296)-SUM($F235:AD235))*SAP_Leadsheet!$E$61)</f>
        <v>0</v>
      </c>
      <c r="AF235" s="289">
        <f>IF(OR($C296&gt;AF$7,$C296+$E296-2&lt;AF$7),0,($D296-SUM($F296:AE296)-SUM($F235:AE235))*SAP_Leadsheet!$E$61)</f>
        <v>0</v>
      </c>
      <c r="AG235" s="289">
        <f>IF(OR($C296&gt;AG$7,$C296+$E296-2&lt;AG$7),0,($D296-SUM($F296:AF296)-SUM($F235:AF235))*SAP_Leadsheet!$E$61)</f>
        <v>0</v>
      </c>
      <c r="AH235" s="289">
        <f>IF(OR($C296&gt;AH$7,$C296+$E296-2&lt;AH$7),0,($D296-SUM($F296:AG296)-SUM($F235:AG235))*SAP_Leadsheet!$E$61)</f>
        <v>0</v>
      </c>
      <c r="AI235" s="289">
        <f>IF(OR($C296&gt;AI$7,$C296+$E296-2&lt;AI$7),0,($D296-SUM($F296:AH296)-SUM($F235:AH235))*SAP_Leadsheet!$E$61)</f>
        <v>0</v>
      </c>
      <c r="AJ235" s="289">
        <f>IF(OR($C296&gt;AJ$7,$C296+$E296-2&lt;AJ$7),0,($D296-SUM($F296:AI296)-SUM($F235:AI235))*SAP_Leadsheet!$E$61)</f>
        <v>0</v>
      </c>
      <c r="AK235" s="289">
        <f>IF(OR($C296&gt;AK$7,$C296+$E296-2&lt;AK$7),0,($D296-SUM($F296:AJ296)-SUM($F235:AJ235))*SAP_Leadsheet!$E$61)</f>
        <v>0</v>
      </c>
      <c r="AL235" s="289">
        <f>IF(OR($C296&gt;AL$7,$C296+$E296-2&lt;AL$7),0,($D296-SUM($F296:AK296)-SUM($F235:AK235))*SAP_Leadsheet!$E$61)</f>
        <v>0</v>
      </c>
      <c r="AM235" s="289">
        <f>IF(OR($C296&gt;AM$7,$C296+$E296-2&lt;AM$7),0,($D296-SUM($F296:AL296)-SUM($F235:AL235))*SAP_Leadsheet!$E$61)</f>
        <v>0</v>
      </c>
      <c r="AN235" s="289">
        <f>IF(OR($C296&gt;AN$7,$C296+$E296-2&lt;AN$7),0,($D296-SUM($F296:AM296)-SUM($F235:AM235))*SAP_Leadsheet!$E$61)</f>
        <v>0</v>
      </c>
      <c r="AO235" s="289">
        <f>IF(OR($C296&gt;AO$7,$C296+$E296-2&lt;AO$7),0,($D296-SUM($F296:AN296)-SUM($F235:AN235))*SAP_Leadsheet!$E$61)</f>
        <v>0</v>
      </c>
      <c r="AP235" s="289">
        <f>IF(OR($C296&gt;AP$7,$C296+$E296-2&lt;AP$7),0,($D296-SUM($F296:AO296)-SUM($F235:AO235))*SAP_Leadsheet!$E$61)</f>
        <v>0</v>
      </c>
      <c r="AQ235" s="289">
        <f>IF(OR($C296&gt;AQ$7,$C296+$E296-2&lt;AQ$7),0,($D296-SUM($F296:AP296)-SUM($F235:AP235))*SAP_Leadsheet!$E$61)</f>
        <v>0</v>
      </c>
      <c r="AR235" s="289">
        <f>IF(OR($C296&gt;AR$7,$C296+$E296-2&lt;AR$7),0,($D296-SUM($F296:AQ296)-SUM($F235:AQ235))*SAP_Leadsheet!$E$61)</f>
        <v>0</v>
      </c>
      <c r="AS235" s="289">
        <f>IF(OR($C296&gt;AS$7,$C296+$E296-2&lt;AS$7),0,($D296-SUM($F296:AR296)-SUM($F235:AR235))*SAP_Leadsheet!$E$61)</f>
        <v>0</v>
      </c>
      <c r="AT235" s="289">
        <f>IF(OR($C296&gt;AT$7,$C296+$E296-2&lt;AT$7),0,($D296-SUM($F296:AS296)-SUM($F235:AS235))*SAP_Leadsheet!$E$61)</f>
        <v>0</v>
      </c>
      <c r="AU235" s="289">
        <f>IF(OR($C296&gt;AU$7,$C296+$E296-2&lt;AU$7),0,($D296-SUM($F296:AT296)-SUM($F235:AT235))*SAP_Leadsheet!$E$61)</f>
        <v>0</v>
      </c>
      <c r="AV235" s="289">
        <f>IF(OR($C296&gt;AV$7,$C296+$E296-2&lt;AV$7),0,($D296-SUM($F296:AU296)-SUM($F235:AU235))*SAP_Leadsheet!$E$61)</f>
        <v>0</v>
      </c>
      <c r="AW235" s="289">
        <f>IF(OR($C296&gt;AW$7,$C296+$E296-2&lt;AW$7),0,($D296-SUM($F296:AV296)-SUM($F235:AV235))*SAP_Leadsheet!$E$61)</f>
        <v>0</v>
      </c>
      <c r="AX235" s="289">
        <f>IF(OR($C296&gt;AX$7,$C296+$E296-2&lt;AX$7),0,($D296-SUM($F296:AW296)-SUM($F235:AW235))*SAP_Leadsheet!$E$61)</f>
        <v>0</v>
      </c>
      <c r="AY235" s="289">
        <f>IF(OR($C296&gt;AY$7,$C296+$E296-2&lt;AY$7),0,($D296-SUM($F296:AX296)-SUM($F235:AX235))*SAP_Leadsheet!$E$61)</f>
        <v>0</v>
      </c>
      <c r="AZ235" s="289">
        <f>IF(OR($C296&gt;AZ$7,$C296+$E296-2&lt;AZ$7),0,($D296-SUM($F296:AY296)-SUM($F235:AY235))*SAP_Leadsheet!$E$61)</f>
        <v>0</v>
      </c>
      <c r="BA235" s="289">
        <f>IF(OR($C296&gt;BA$7,$C296+$E296-2&lt;BA$7),0,($D296-SUM($F296:AZ296)-SUM($F235:AZ235))*SAP_Leadsheet!$E$61)</f>
        <v>0</v>
      </c>
      <c r="BB235" s="289">
        <f>IF(OR($C296&gt;BB$7,$C296+$E296-2&lt;BB$7),0,($D296-SUM($F296:BA296)-SUM($F235:BA235))*SAP_Leadsheet!$E$61)</f>
        <v>0</v>
      </c>
      <c r="BC235" s="289">
        <f>IF(OR($C296&gt;BC$7,$C296+$E296-2&lt;BC$7),0,($D296-SUM($F296:BB296)-SUM($F235:BB235))*SAP_Leadsheet!$E$61)</f>
        <v>0</v>
      </c>
      <c r="BD235" s="289">
        <f>IF(OR($C296&gt;BD$7,$C296+$E296-2&lt;BD$7),0,($D296-SUM($F296:BC296)-SUM($F235:BC235))*SAP_Leadsheet!$E$61)</f>
        <v>0</v>
      </c>
      <c r="BE235" s="289">
        <f>IF(OR($C296&gt;BE$7,$C296+$E296-2&lt;BE$7),0,($D296-SUM($F296:BD296)-SUM($F235:BD235))*SAP_Leadsheet!$E$61)</f>
        <v>0</v>
      </c>
      <c r="BF235" s="289">
        <f>IF(OR($C296&gt;BF$7,$C296+$E296-2&lt;BF$7),0,($D296-SUM($F296:BE296)-SUM($F235:BE235))*SAP_Leadsheet!$E$61)</f>
        <v>0</v>
      </c>
      <c r="BG235" s="289">
        <f>IF(OR($C296&gt;BG$7,$C296+$E296-2&lt;BG$7),0,($D296-SUM($F296:BF296)-SUM($F235:BF235))*SAP_Leadsheet!$E$61)</f>
        <v>0</v>
      </c>
      <c r="BH235" s="289">
        <f>IF(OR($C296&gt;BH$7,$C296+$E296-2&lt;BH$7),0,($D296-SUM($F296:BG296)-SUM($F235:BG235))*SAP_Leadsheet!$E$61)</f>
        <v>0</v>
      </c>
      <c r="BI235" s="289">
        <f>IF(OR($C296&gt;BI$7,$C296+$E296-2&lt;BI$7),0,($D296-SUM($F296:BH296)-SUM($F235:BH235))*SAP_Leadsheet!$E$61)</f>
        <v>0</v>
      </c>
      <c r="BJ235" s="289">
        <f>IF(OR($C296&gt;BJ$7,$C296+$E296-2&lt;BJ$7),0,($D296-SUM($F296:BI296)-SUM($F235:BI235))*SAP_Leadsheet!$E$61)</f>
        <v>0</v>
      </c>
      <c r="BK235" s="289">
        <f>IF(OR($C296&gt;BK$7,$C296+$E296-2&lt;BK$7),0,($D296-SUM($F296:BJ296)-SUM($F235:BJ235))*SAP_Leadsheet!$E$61)</f>
        <v>0</v>
      </c>
      <c r="BL235" s="289">
        <f>IF(OR($C296&gt;BL$7,$C296+$E296-2&lt;BL$7),0,($D296-SUM($F296:BK296)-SUM($F235:BK235))*SAP_Leadsheet!$E$61)</f>
        <v>0</v>
      </c>
      <c r="BM235" s="289">
        <f>IF(OR($C296&gt;BM$7,$C296+$E296-2&lt;BM$7),0,($D296-SUM($F296:BL296)-SUM($F235:BL235))*SAP_Leadsheet!$E$61)</f>
        <v>0</v>
      </c>
      <c r="BN235" s="289">
        <f>IF(OR($C296&gt;BN$7,$C296+$E296-2&lt;BN$7),0,($D296-SUM($F296:BM296)-SUM($F235:BM235))*SAP_Leadsheet!$E$61)</f>
        <v>0</v>
      </c>
      <c r="BO235" s="198"/>
      <c r="BP235" s="198"/>
      <c r="BQ235" s="198"/>
      <c r="BR235" s="198"/>
      <c r="BS235" s="198"/>
      <c r="BT235" s="198"/>
      <c r="BU235" s="198"/>
      <c r="BV235" s="198"/>
      <c r="BW235" s="198"/>
      <c r="BX235" s="198"/>
      <c r="BY235" s="198"/>
      <c r="BZ235" s="198"/>
      <c r="CA235" s="198"/>
      <c r="CB235" s="198"/>
      <c r="CC235" s="198"/>
      <c r="CD235" s="198"/>
      <c r="CE235" s="198"/>
      <c r="CF235" s="198"/>
      <c r="CG235" s="198"/>
      <c r="CH235" s="198"/>
      <c r="CI235" s="198"/>
      <c r="CJ235" s="198"/>
      <c r="CK235" s="198"/>
      <c r="CL235" s="198"/>
    </row>
    <row r="236" spans="1:90" hidden="1" outlineLevel="1" x14ac:dyDescent="0.15">
      <c r="A236" s="89"/>
      <c r="B236" s="23"/>
      <c r="C236" s="26">
        <v>10</v>
      </c>
      <c r="D236" s="298"/>
      <c r="G236" s="289">
        <f>IF(OR($C297&gt;G$7,$C297+$E297-2&lt;G$7),0,($D297-SUM($F297:F297)-SUM($F236:F236))*SAP_Leadsheet!$E$61)</f>
        <v>0</v>
      </c>
      <c r="H236" s="289">
        <f>IF(OR($C297&gt;H$7,$C297+$E297-2&lt;H$7),0,($D297-SUM($F297:G297)-SUM($F236:G236))*SAP_Leadsheet!$E$61)</f>
        <v>0</v>
      </c>
      <c r="I236" s="289">
        <f>IF(OR($C297&gt;I$7,$C297+$E297-2&lt;I$7),0,($D297-SUM($F297:H297)-SUM($F236:H236))*SAP_Leadsheet!$E$61)</f>
        <v>0</v>
      </c>
      <c r="J236" s="289">
        <f>IF(OR($C297&gt;J$7,$C297+$E297-2&lt;J$7),0,($D297-SUM($F297:I297)-SUM($F236:I236))*SAP_Leadsheet!$E$61)</f>
        <v>0</v>
      </c>
      <c r="K236" s="289">
        <f>IF(OR($C297&gt;K$7,$C297+$E297-2&lt;K$7),0,($D297-SUM($F297:J297)-SUM($F236:J236))*SAP_Leadsheet!$E$61)</f>
        <v>0</v>
      </c>
      <c r="L236" s="289">
        <f>IF(OR($C297&gt;L$7,$C297+$E297-2&lt;L$7),0,($D297-SUM($F297:K297)-SUM($F236:K236))*SAP_Leadsheet!$E$61)</f>
        <v>0</v>
      </c>
      <c r="M236" s="289">
        <f>IF(OR($C297&gt;M$7,$C297+$E297-2&lt;M$7),0,($D297-SUM($F297:L297)-SUM($F236:L236))*SAP_Leadsheet!$E$61)</f>
        <v>0</v>
      </c>
      <c r="N236" s="289">
        <f>IF(OR($C297&gt;N$7,$C297+$E297-2&lt;N$7),0,($D297-SUM($F297:M297)-SUM($F236:M236))*SAP_Leadsheet!$E$61)</f>
        <v>0</v>
      </c>
      <c r="O236" s="289">
        <f>IF(OR($C297&gt;O$7,$C297+$E297-2&lt;O$7),0,($D297-SUM($F297:N297)-SUM($F236:N236))*SAP_Leadsheet!$E$61)</f>
        <v>0</v>
      </c>
      <c r="P236" s="289">
        <f ca="1">IF(OR($C297&gt;P$7,$C297+$E297-2&lt;P$7),0,($D297-SUM($F297:O297)-SUM($F236:O236))*SAP_Leadsheet!$E$61)</f>
        <v>0</v>
      </c>
      <c r="Q236" s="289">
        <f ca="1">IF(OR($C297&gt;Q$7,$C297+$E297-2&lt;Q$7),0,($D297-SUM($F297:P297)-SUM($F236:P236))*SAP_Leadsheet!$E$61)</f>
        <v>0</v>
      </c>
      <c r="R236" s="289">
        <f ca="1">IF(OR($C297&gt;R$7,$C297+$E297-2&lt;R$7),0,($D297-SUM($F297:Q297)-SUM($F236:Q236))*SAP_Leadsheet!$E$61)</f>
        <v>0</v>
      </c>
      <c r="S236" s="289">
        <f ca="1">IF(OR($C297&gt;S$7,$C297+$E297-2&lt;S$7),0,($D297-SUM($F297:R297)-SUM($F236:R236))*SAP_Leadsheet!$E$61)</f>
        <v>0</v>
      </c>
      <c r="T236" s="289">
        <f ca="1">IF(OR($C297&gt;T$7,$C297+$E297-2&lt;T$7),0,($D297-SUM($F297:S297)-SUM($F236:S236))*SAP_Leadsheet!$E$61)</f>
        <v>0</v>
      </c>
      <c r="U236" s="289">
        <f>IF(OR($C297&gt;U$7,$C297+$E297-2&lt;U$7),0,($D297-SUM($F297:T297)-SUM($F236:T236))*SAP_Leadsheet!$E$61)</f>
        <v>0</v>
      </c>
      <c r="V236" s="289">
        <f>IF(OR($C297&gt;V$7,$C297+$E297-2&lt;V$7),0,($D297-SUM($F297:U297)-SUM($F236:U236))*SAP_Leadsheet!$E$61)</f>
        <v>0</v>
      </c>
      <c r="W236" s="289">
        <f>IF(OR($C297&gt;W$7,$C297+$E297-2&lt;W$7),0,($D297-SUM($F297:V297)-SUM($F236:V236))*SAP_Leadsheet!$E$61)</f>
        <v>0</v>
      </c>
      <c r="X236" s="289">
        <f>IF(OR($C297&gt;X$7,$C297+$E297-2&lt;X$7),0,($D297-SUM($F297:W297)-SUM($F236:W236))*SAP_Leadsheet!$E$61)</f>
        <v>0</v>
      </c>
      <c r="Y236" s="289">
        <f>IF(OR($C297&gt;Y$7,$C297+$E297-2&lt;Y$7),0,($D297-SUM($F297:X297)-SUM($F236:X236))*SAP_Leadsheet!$E$61)</f>
        <v>0</v>
      </c>
      <c r="Z236" s="289">
        <f>IF(OR($C297&gt;Z$7,$C297+$E297-2&lt;Z$7),0,($D297-SUM($F297:Y297)-SUM($F236:Y236))*SAP_Leadsheet!$E$61)</f>
        <v>0</v>
      </c>
      <c r="AA236" s="289">
        <f>IF(OR($C297&gt;AA$7,$C297+$E297-2&lt;AA$7),0,($D297-SUM($F297:Z297)-SUM($F236:Z236))*SAP_Leadsheet!$E$61)</f>
        <v>0</v>
      </c>
      <c r="AB236" s="289">
        <f>IF(OR($C297&gt;AB$7,$C297+$E297-2&lt;AB$7),0,($D297-SUM($F297:AA297)-SUM($F236:AA236))*SAP_Leadsheet!$E$61)</f>
        <v>0</v>
      </c>
      <c r="AC236" s="289">
        <f>IF(OR($C297&gt;AC$7,$C297+$E297-2&lt;AC$7),0,($D297-SUM($F297:AB297)-SUM($F236:AB236))*SAP_Leadsheet!$E$61)</f>
        <v>0</v>
      </c>
      <c r="AD236" s="289">
        <f>IF(OR($C297&gt;AD$7,$C297+$E297-2&lt;AD$7),0,($D297-SUM($F297:AC297)-SUM($F236:AC236))*SAP_Leadsheet!$E$61)</f>
        <v>0</v>
      </c>
      <c r="AE236" s="289">
        <f>IF(OR($C297&gt;AE$7,$C297+$E297-2&lt;AE$7),0,($D297-SUM($F297:AD297)-SUM($F236:AD236))*SAP_Leadsheet!$E$61)</f>
        <v>0</v>
      </c>
      <c r="AF236" s="289">
        <f>IF(OR($C297&gt;AF$7,$C297+$E297-2&lt;AF$7),0,($D297-SUM($F297:AE297)-SUM($F236:AE236))*SAP_Leadsheet!$E$61)</f>
        <v>0</v>
      </c>
      <c r="AG236" s="289">
        <f>IF(OR($C297&gt;AG$7,$C297+$E297-2&lt;AG$7),0,($D297-SUM($F297:AF297)-SUM($F236:AF236))*SAP_Leadsheet!$E$61)</f>
        <v>0</v>
      </c>
      <c r="AH236" s="289">
        <f>IF(OR($C297&gt;AH$7,$C297+$E297-2&lt;AH$7),0,($D297-SUM($F297:AG297)-SUM($F236:AG236))*SAP_Leadsheet!$E$61)</f>
        <v>0</v>
      </c>
      <c r="AI236" s="289">
        <f>IF(OR($C297&gt;AI$7,$C297+$E297-2&lt;AI$7),0,($D297-SUM($F297:AH297)-SUM($F236:AH236))*SAP_Leadsheet!$E$61)</f>
        <v>0</v>
      </c>
      <c r="AJ236" s="289">
        <f>IF(OR($C297&gt;AJ$7,$C297+$E297-2&lt;AJ$7),0,($D297-SUM($F297:AI297)-SUM($F236:AI236))*SAP_Leadsheet!$E$61)</f>
        <v>0</v>
      </c>
      <c r="AK236" s="289">
        <f>IF(OR($C297&gt;AK$7,$C297+$E297-2&lt;AK$7),0,($D297-SUM($F297:AJ297)-SUM($F236:AJ236))*SAP_Leadsheet!$E$61)</f>
        <v>0</v>
      </c>
      <c r="AL236" s="289">
        <f>IF(OR($C297&gt;AL$7,$C297+$E297-2&lt;AL$7),0,($D297-SUM($F297:AK297)-SUM($F236:AK236))*SAP_Leadsheet!$E$61)</f>
        <v>0</v>
      </c>
      <c r="AM236" s="289">
        <f>IF(OR($C297&gt;AM$7,$C297+$E297-2&lt;AM$7),0,($D297-SUM($F297:AL297)-SUM($F236:AL236))*SAP_Leadsheet!$E$61)</f>
        <v>0</v>
      </c>
      <c r="AN236" s="289">
        <f>IF(OR($C297&gt;AN$7,$C297+$E297-2&lt;AN$7),0,($D297-SUM($F297:AM297)-SUM($F236:AM236))*SAP_Leadsheet!$E$61)</f>
        <v>0</v>
      </c>
      <c r="AO236" s="289">
        <f>IF(OR($C297&gt;AO$7,$C297+$E297-2&lt;AO$7),0,($D297-SUM($F297:AN297)-SUM($F236:AN236))*SAP_Leadsheet!$E$61)</f>
        <v>0</v>
      </c>
      <c r="AP236" s="289">
        <f>IF(OR($C297&gt;AP$7,$C297+$E297-2&lt;AP$7),0,($D297-SUM($F297:AO297)-SUM($F236:AO236))*SAP_Leadsheet!$E$61)</f>
        <v>0</v>
      </c>
      <c r="AQ236" s="289">
        <f>IF(OR($C297&gt;AQ$7,$C297+$E297-2&lt;AQ$7),0,($D297-SUM($F297:AP297)-SUM($F236:AP236))*SAP_Leadsheet!$E$61)</f>
        <v>0</v>
      </c>
      <c r="AR236" s="289">
        <f>IF(OR($C297&gt;AR$7,$C297+$E297-2&lt;AR$7),0,($D297-SUM($F297:AQ297)-SUM($F236:AQ236))*SAP_Leadsheet!$E$61)</f>
        <v>0</v>
      </c>
      <c r="AS236" s="289">
        <f>IF(OR($C297&gt;AS$7,$C297+$E297-2&lt;AS$7),0,($D297-SUM($F297:AR297)-SUM($F236:AR236))*SAP_Leadsheet!$E$61)</f>
        <v>0</v>
      </c>
      <c r="AT236" s="289">
        <f>IF(OR($C297&gt;AT$7,$C297+$E297-2&lt;AT$7),0,($D297-SUM($F297:AS297)-SUM($F236:AS236))*SAP_Leadsheet!$E$61)</f>
        <v>0</v>
      </c>
      <c r="AU236" s="289">
        <f>IF(OR($C297&gt;AU$7,$C297+$E297-2&lt;AU$7),0,($D297-SUM($F297:AT297)-SUM($F236:AT236))*SAP_Leadsheet!$E$61)</f>
        <v>0</v>
      </c>
      <c r="AV236" s="289">
        <f>IF(OR($C297&gt;AV$7,$C297+$E297-2&lt;AV$7),0,($D297-SUM($F297:AU297)-SUM($F236:AU236))*SAP_Leadsheet!$E$61)</f>
        <v>0</v>
      </c>
      <c r="AW236" s="289">
        <f>IF(OR($C297&gt;AW$7,$C297+$E297-2&lt;AW$7),0,($D297-SUM($F297:AV297)-SUM($F236:AV236))*SAP_Leadsheet!$E$61)</f>
        <v>0</v>
      </c>
      <c r="AX236" s="289">
        <f>IF(OR($C297&gt;AX$7,$C297+$E297-2&lt;AX$7),0,($D297-SUM($F297:AW297)-SUM($F236:AW236))*SAP_Leadsheet!$E$61)</f>
        <v>0</v>
      </c>
      <c r="AY236" s="289">
        <f>IF(OR($C297&gt;AY$7,$C297+$E297-2&lt;AY$7),0,($D297-SUM($F297:AX297)-SUM($F236:AX236))*SAP_Leadsheet!$E$61)</f>
        <v>0</v>
      </c>
      <c r="AZ236" s="289">
        <f>IF(OR($C297&gt;AZ$7,$C297+$E297-2&lt;AZ$7),0,($D297-SUM($F297:AY297)-SUM($F236:AY236))*SAP_Leadsheet!$E$61)</f>
        <v>0</v>
      </c>
      <c r="BA236" s="289">
        <f>IF(OR($C297&gt;BA$7,$C297+$E297-2&lt;BA$7),0,($D297-SUM($F297:AZ297)-SUM($F236:AZ236))*SAP_Leadsheet!$E$61)</f>
        <v>0</v>
      </c>
      <c r="BB236" s="289">
        <f>IF(OR($C297&gt;BB$7,$C297+$E297-2&lt;BB$7),0,($D297-SUM($F297:BA297)-SUM($F236:BA236))*SAP_Leadsheet!$E$61)</f>
        <v>0</v>
      </c>
      <c r="BC236" s="289">
        <f>IF(OR($C297&gt;BC$7,$C297+$E297-2&lt;BC$7),0,($D297-SUM($F297:BB297)-SUM($F236:BB236))*SAP_Leadsheet!$E$61)</f>
        <v>0</v>
      </c>
      <c r="BD236" s="289">
        <f>IF(OR($C297&gt;BD$7,$C297+$E297-2&lt;BD$7),0,($D297-SUM($F297:BC297)-SUM($F236:BC236))*SAP_Leadsheet!$E$61)</f>
        <v>0</v>
      </c>
      <c r="BE236" s="289">
        <f>IF(OR($C297&gt;BE$7,$C297+$E297-2&lt;BE$7),0,($D297-SUM($F297:BD297)-SUM($F236:BD236))*SAP_Leadsheet!$E$61)</f>
        <v>0</v>
      </c>
      <c r="BF236" s="289">
        <f>IF(OR($C297&gt;BF$7,$C297+$E297-2&lt;BF$7),0,($D297-SUM($F297:BE297)-SUM($F236:BE236))*SAP_Leadsheet!$E$61)</f>
        <v>0</v>
      </c>
      <c r="BG236" s="289">
        <f>IF(OR($C297&gt;BG$7,$C297+$E297-2&lt;BG$7),0,($D297-SUM($F297:BF297)-SUM($F236:BF236))*SAP_Leadsheet!$E$61)</f>
        <v>0</v>
      </c>
      <c r="BH236" s="289">
        <f>IF(OR($C297&gt;BH$7,$C297+$E297-2&lt;BH$7),0,($D297-SUM($F297:BG297)-SUM($F236:BG236))*SAP_Leadsheet!$E$61)</f>
        <v>0</v>
      </c>
      <c r="BI236" s="289">
        <f>IF(OR($C297&gt;BI$7,$C297+$E297-2&lt;BI$7),0,($D297-SUM($F297:BH297)-SUM($F236:BH236))*SAP_Leadsheet!$E$61)</f>
        <v>0</v>
      </c>
      <c r="BJ236" s="289">
        <f>IF(OR($C297&gt;BJ$7,$C297+$E297-2&lt;BJ$7),0,($D297-SUM($F297:BI297)-SUM($F236:BI236))*SAP_Leadsheet!$E$61)</f>
        <v>0</v>
      </c>
      <c r="BK236" s="289">
        <f>IF(OR($C297&gt;BK$7,$C297+$E297-2&lt;BK$7),0,($D297-SUM($F297:BJ297)-SUM($F236:BJ236))*SAP_Leadsheet!$E$61)</f>
        <v>0</v>
      </c>
      <c r="BL236" s="289">
        <f>IF(OR($C297&gt;BL$7,$C297+$E297-2&lt;BL$7),0,($D297-SUM($F297:BK297)-SUM($F236:BK236))*SAP_Leadsheet!$E$61)</f>
        <v>0</v>
      </c>
      <c r="BM236" s="289">
        <f>IF(OR($C297&gt;BM$7,$C297+$E297-2&lt;BM$7),0,($D297-SUM($F297:BL297)-SUM($F236:BL236))*SAP_Leadsheet!$E$61)</f>
        <v>0</v>
      </c>
      <c r="BN236" s="289">
        <f>IF(OR($C297&gt;BN$7,$C297+$E297-2&lt;BN$7),0,($D297-SUM($F297:BM297)-SUM($F236:BM236))*SAP_Leadsheet!$E$61)</f>
        <v>0</v>
      </c>
      <c r="BO236" s="198"/>
      <c r="BP236" s="198"/>
      <c r="BQ236" s="198"/>
      <c r="BR236" s="198"/>
      <c r="BS236" s="198"/>
      <c r="BT236" s="198"/>
      <c r="BU236" s="198"/>
      <c r="BV236" s="198"/>
      <c r="BW236" s="198"/>
      <c r="BX236" s="198"/>
      <c r="BY236" s="198"/>
      <c r="BZ236" s="198"/>
      <c r="CA236" s="198"/>
      <c r="CB236" s="198"/>
      <c r="CC236" s="198"/>
      <c r="CD236" s="198"/>
      <c r="CE236" s="198"/>
      <c r="CF236" s="198"/>
      <c r="CG236" s="198"/>
      <c r="CH236" s="198"/>
      <c r="CI236" s="198"/>
      <c r="CJ236" s="198"/>
      <c r="CK236" s="198"/>
      <c r="CL236" s="198"/>
    </row>
    <row r="237" spans="1:90" hidden="1" outlineLevel="1" x14ac:dyDescent="0.15">
      <c r="A237" s="89"/>
      <c r="B237" s="23"/>
      <c r="C237" s="26">
        <v>11</v>
      </c>
      <c r="D237" s="298"/>
      <c r="G237" s="289">
        <f>IF(OR($C298&gt;G$7,$C298+$E298-2&lt;G$7),0,($D298-SUM($F298:F298)-SUM($F237:F237))*SAP_Leadsheet!$E$61)</f>
        <v>0</v>
      </c>
      <c r="H237" s="289">
        <f>IF(OR($C298&gt;H$7,$C298+$E298-2&lt;H$7),0,($D298-SUM($F298:G298)-SUM($F237:G237))*SAP_Leadsheet!$E$61)</f>
        <v>0</v>
      </c>
      <c r="I237" s="289">
        <f>IF(OR($C298&gt;I$7,$C298+$E298-2&lt;I$7),0,($D298-SUM($F298:H298)-SUM($F237:H237))*SAP_Leadsheet!$E$61)</f>
        <v>0</v>
      </c>
      <c r="J237" s="289">
        <f>IF(OR($C298&gt;J$7,$C298+$E298-2&lt;J$7),0,($D298-SUM($F298:I298)-SUM($F237:I237))*SAP_Leadsheet!$E$61)</f>
        <v>0</v>
      </c>
      <c r="K237" s="289">
        <f>IF(OR($C298&gt;K$7,$C298+$E298-2&lt;K$7),0,($D298-SUM($F298:J298)-SUM($F237:J237))*SAP_Leadsheet!$E$61)</f>
        <v>0</v>
      </c>
      <c r="L237" s="289">
        <f>IF(OR($C298&gt;L$7,$C298+$E298-2&lt;L$7),0,($D298-SUM($F298:K298)-SUM($F237:K237))*SAP_Leadsheet!$E$61)</f>
        <v>0</v>
      </c>
      <c r="M237" s="289">
        <f>IF(OR($C298&gt;M$7,$C298+$E298-2&lt;M$7),0,($D298-SUM($F298:L298)-SUM($F237:L237))*SAP_Leadsheet!$E$61)</f>
        <v>0</v>
      </c>
      <c r="N237" s="289">
        <f>IF(OR($C298&gt;N$7,$C298+$E298-2&lt;N$7),0,($D298-SUM($F298:M298)-SUM($F237:M237))*SAP_Leadsheet!$E$61)</f>
        <v>0</v>
      </c>
      <c r="O237" s="289">
        <f>IF(OR($C298&gt;O$7,$C298+$E298-2&lt;O$7),0,($D298-SUM($F298:N298)-SUM($F237:N237))*SAP_Leadsheet!$E$61)</f>
        <v>0</v>
      </c>
      <c r="P237" s="289">
        <f>IF(OR($C298&gt;P$7,$C298+$E298-2&lt;P$7),0,($D298-SUM($F298:O298)-SUM($F237:O237))*SAP_Leadsheet!$E$61)</f>
        <v>0</v>
      </c>
      <c r="Q237" s="289">
        <f ca="1">IF(OR($C298&gt;Q$7,$C298+$E298-2&lt;Q$7),0,($D298-SUM($F298:P298)-SUM($F237:P237))*SAP_Leadsheet!$E$61)</f>
        <v>0</v>
      </c>
      <c r="R237" s="289">
        <f ca="1">IF(OR($C298&gt;R$7,$C298+$E298-2&lt;R$7),0,($D298-SUM($F298:Q298)-SUM($F237:Q237))*SAP_Leadsheet!$E$61)</f>
        <v>0</v>
      </c>
      <c r="S237" s="289">
        <f ca="1">IF(OR($C298&gt;S$7,$C298+$E298-2&lt;S$7),0,($D298-SUM($F298:R298)-SUM($F237:R237))*SAP_Leadsheet!$E$61)</f>
        <v>0</v>
      </c>
      <c r="T237" s="289">
        <f ca="1">IF(OR($C298&gt;T$7,$C298+$E298-2&lt;T$7),0,($D298-SUM($F298:S298)-SUM($F237:S237))*SAP_Leadsheet!$E$61)</f>
        <v>0</v>
      </c>
      <c r="U237" s="289">
        <f ca="1">IF(OR($C298&gt;U$7,$C298+$E298-2&lt;U$7),0,($D298-SUM($F298:T298)-SUM($F237:T237))*SAP_Leadsheet!$E$61)</f>
        <v>0</v>
      </c>
      <c r="V237" s="289">
        <f>IF(OR($C298&gt;V$7,$C298+$E298-2&lt;V$7),0,($D298-SUM($F298:U298)-SUM($F237:U237))*SAP_Leadsheet!$E$61)</f>
        <v>0</v>
      </c>
      <c r="W237" s="289">
        <f>IF(OR($C298&gt;W$7,$C298+$E298-2&lt;W$7),0,($D298-SUM($F298:V298)-SUM($F237:V237))*SAP_Leadsheet!$E$61)</f>
        <v>0</v>
      </c>
      <c r="X237" s="289">
        <f>IF(OR($C298&gt;X$7,$C298+$E298-2&lt;X$7),0,($D298-SUM($F298:W298)-SUM($F237:W237))*SAP_Leadsheet!$E$61)</f>
        <v>0</v>
      </c>
      <c r="Y237" s="289">
        <f>IF(OR($C298&gt;Y$7,$C298+$E298-2&lt;Y$7),0,($D298-SUM($F298:X298)-SUM($F237:X237))*SAP_Leadsheet!$E$61)</f>
        <v>0</v>
      </c>
      <c r="Z237" s="289">
        <f>IF(OR($C298&gt;Z$7,$C298+$E298-2&lt;Z$7),0,($D298-SUM($F298:Y298)-SUM($F237:Y237))*SAP_Leadsheet!$E$61)</f>
        <v>0</v>
      </c>
      <c r="AA237" s="289">
        <f>IF(OR($C298&gt;AA$7,$C298+$E298-2&lt;AA$7),0,($D298-SUM($F298:Z298)-SUM($F237:Z237))*SAP_Leadsheet!$E$61)</f>
        <v>0</v>
      </c>
      <c r="AB237" s="289">
        <f>IF(OR($C298&gt;AB$7,$C298+$E298-2&lt;AB$7),0,($D298-SUM($F298:AA298)-SUM($F237:AA237))*SAP_Leadsheet!$E$61)</f>
        <v>0</v>
      </c>
      <c r="AC237" s="289">
        <f>IF(OR($C298&gt;AC$7,$C298+$E298-2&lt;AC$7),0,($D298-SUM($F298:AB298)-SUM($F237:AB237))*SAP_Leadsheet!$E$61)</f>
        <v>0</v>
      </c>
      <c r="AD237" s="289">
        <f>IF(OR($C298&gt;AD$7,$C298+$E298-2&lt;AD$7),0,($D298-SUM($F298:AC298)-SUM($F237:AC237))*SAP_Leadsheet!$E$61)</f>
        <v>0</v>
      </c>
      <c r="AE237" s="289">
        <f>IF(OR($C298&gt;AE$7,$C298+$E298-2&lt;AE$7),0,($D298-SUM($F298:AD298)-SUM($F237:AD237))*SAP_Leadsheet!$E$61)</f>
        <v>0</v>
      </c>
      <c r="AF237" s="289">
        <f>IF(OR($C298&gt;AF$7,$C298+$E298-2&lt;AF$7),0,($D298-SUM($F298:AE298)-SUM($F237:AE237))*SAP_Leadsheet!$E$61)</f>
        <v>0</v>
      </c>
      <c r="AG237" s="289">
        <f>IF(OR($C298&gt;AG$7,$C298+$E298-2&lt;AG$7),0,($D298-SUM($F298:AF298)-SUM($F237:AF237))*SAP_Leadsheet!$E$61)</f>
        <v>0</v>
      </c>
      <c r="AH237" s="289">
        <f>IF(OR($C298&gt;AH$7,$C298+$E298-2&lt;AH$7),0,($D298-SUM($F298:AG298)-SUM($F237:AG237))*SAP_Leadsheet!$E$61)</f>
        <v>0</v>
      </c>
      <c r="AI237" s="289">
        <f>IF(OR($C298&gt;AI$7,$C298+$E298-2&lt;AI$7),0,($D298-SUM($F298:AH298)-SUM($F237:AH237))*SAP_Leadsheet!$E$61)</f>
        <v>0</v>
      </c>
      <c r="AJ237" s="289">
        <f>IF(OR($C298&gt;AJ$7,$C298+$E298-2&lt;AJ$7),0,($D298-SUM($F298:AI298)-SUM($F237:AI237))*SAP_Leadsheet!$E$61)</f>
        <v>0</v>
      </c>
      <c r="AK237" s="289">
        <f>IF(OR($C298&gt;AK$7,$C298+$E298-2&lt;AK$7),0,($D298-SUM($F298:AJ298)-SUM($F237:AJ237))*SAP_Leadsheet!$E$61)</f>
        <v>0</v>
      </c>
      <c r="AL237" s="289">
        <f>IF(OR($C298&gt;AL$7,$C298+$E298-2&lt;AL$7),0,($D298-SUM($F298:AK298)-SUM($F237:AK237))*SAP_Leadsheet!$E$61)</f>
        <v>0</v>
      </c>
      <c r="AM237" s="289">
        <f>IF(OR($C298&gt;AM$7,$C298+$E298-2&lt;AM$7),0,($D298-SUM($F298:AL298)-SUM($F237:AL237))*SAP_Leadsheet!$E$61)</f>
        <v>0</v>
      </c>
      <c r="AN237" s="289">
        <f>IF(OR($C298&gt;AN$7,$C298+$E298-2&lt;AN$7),0,($D298-SUM($F298:AM298)-SUM($F237:AM237))*SAP_Leadsheet!$E$61)</f>
        <v>0</v>
      </c>
      <c r="AO237" s="289">
        <f>IF(OR($C298&gt;AO$7,$C298+$E298-2&lt;AO$7),0,($D298-SUM($F298:AN298)-SUM($F237:AN237))*SAP_Leadsheet!$E$61)</f>
        <v>0</v>
      </c>
      <c r="AP237" s="289">
        <f>IF(OR($C298&gt;AP$7,$C298+$E298-2&lt;AP$7),0,($D298-SUM($F298:AO298)-SUM($F237:AO237))*SAP_Leadsheet!$E$61)</f>
        <v>0</v>
      </c>
      <c r="AQ237" s="289">
        <f>IF(OR($C298&gt;AQ$7,$C298+$E298-2&lt;AQ$7),0,($D298-SUM($F298:AP298)-SUM($F237:AP237))*SAP_Leadsheet!$E$61)</f>
        <v>0</v>
      </c>
      <c r="AR237" s="289">
        <f>IF(OR($C298&gt;AR$7,$C298+$E298-2&lt;AR$7),0,($D298-SUM($F298:AQ298)-SUM($F237:AQ237))*SAP_Leadsheet!$E$61)</f>
        <v>0</v>
      </c>
      <c r="AS237" s="289">
        <f>IF(OR($C298&gt;AS$7,$C298+$E298-2&lt;AS$7),0,($D298-SUM($F298:AR298)-SUM($F237:AR237))*SAP_Leadsheet!$E$61)</f>
        <v>0</v>
      </c>
      <c r="AT237" s="289">
        <f>IF(OR($C298&gt;AT$7,$C298+$E298-2&lt;AT$7),0,($D298-SUM($F298:AS298)-SUM($F237:AS237))*SAP_Leadsheet!$E$61)</f>
        <v>0</v>
      </c>
      <c r="AU237" s="289">
        <f>IF(OR($C298&gt;AU$7,$C298+$E298-2&lt;AU$7),0,($D298-SUM($F298:AT298)-SUM($F237:AT237))*SAP_Leadsheet!$E$61)</f>
        <v>0</v>
      </c>
      <c r="AV237" s="289">
        <f>IF(OR($C298&gt;AV$7,$C298+$E298-2&lt;AV$7),0,($D298-SUM($F298:AU298)-SUM($F237:AU237))*SAP_Leadsheet!$E$61)</f>
        <v>0</v>
      </c>
      <c r="AW237" s="289">
        <f>IF(OR($C298&gt;AW$7,$C298+$E298-2&lt;AW$7),0,($D298-SUM($F298:AV298)-SUM($F237:AV237))*SAP_Leadsheet!$E$61)</f>
        <v>0</v>
      </c>
      <c r="AX237" s="289">
        <f>IF(OR($C298&gt;AX$7,$C298+$E298-2&lt;AX$7),0,($D298-SUM($F298:AW298)-SUM($F237:AW237))*SAP_Leadsheet!$E$61)</f>
        <v>0</v>
      </c>
      <c r="AY237" s="289">
        <f>IF(OR($C298&gt;AY$7,$C298+$E298-2&lt;AY$7),0,($D298-SUM($F298:AX298)-SUM($F237:AX237))*SAP_Leadsheet!$E$61)</f>
        <v>0</v>
      </c>
      <c r="AZ237" s="289">
        <f>IF(OR($C298&gt;AZ$7,$C298+$E298-2&lt;AZ$7),0,($D298-SUM($F298:AY298)-SUM($F237:AY237))*SAP_Leadsheet!$E$61)</f>
        <v>0</v>
      </c>
      <c r="BA237" s="289">
        <f>IF(OR($C298&gt;BA$7,$C298+$E298-2&lt;BA$7),0,($D298-SUM($F298:AZ298)-SUM($F237:AZ237))*SAP_Leadsheet!$E$61)</f>
        <v>0</v>
      </c>
      <c r="BB237" s="289">
        <f>IF(OR($C298&gt;BB$7,$C298+$E298-2&lt;BB$7),0,($D298-SUM($F298:BA298)-SUM($F237:BA237))*SAP_Leadsheet!$E$61)</f>
        <v>0</v>
      </c>
      <c r="BC237" s="289">
        <f>IF(OR($C298&gt;BC$7,$C298+$E298-2&lt;BC$7),0,($D298-SUM($F298:BB298)-SUM($F237:BB237))*SAP_Leadsheet!$E$61)</f>
        <v>0</v>
      </c>
      <c r="BD237" s="289">
        <f>IF(OR($C298&gt;BD$7,$C298+$E298-2&lt;BD$7),0,($D298-SUM($F298:BC298)-SUM($F237:BC237))*SAP_Leadsheet!$E$61)</f>
        <v>0</v>
      </c>
      <c r="BE237" s="289">
        <f>IF(OR($C298&gt;BE$7,$C298+$E298-2&lt;BE$7),0,($D298-SUM($F298:BD298)-SUM($F237:BD237))*SAP_Leadsheet!$E$61)</f>
        <v>0</v>
      </c>
      <c r="BF237" s="289">
        <f>IF(OR($C298&gt;BF$7,$C298+$E298-2&lt;BF$7),0,($D298-SUM($F298:BE298)-SUM($F237:BE237))*SAP_Leadsheet!$E$61)</f>
        <v>0</v>
      </c>
      <c r="BG237" s="289">
        <f>IF(OR($C298&gt;BG$7,$C298+$E298-2&lt;BG$7),0,($D298-SUM($F298:BF298)-SUM($F237:BF237))*SAP_Leadsheet!$E$61)</f>
        <v>0</v>
      </c>
      <c r="BH237" s="289">
        <f>IF(OR($C298&gt;BH$7,$C298+$E298-2&lt;BH$7),0,($D298-SUM($F298:BG298)-SUM($F237:BG237))*SAP_Leadsheet!$E$61)</f>
        <v>0</v>
      </c>
      <c r="BI237" s="289">
        <f>IF(OR($C298&gt;BI$7,$C298+$E298-2&lt;BI$7),0,($D298-SUM($F298:BH298)-SUM($F237:BH237))*SAP_Leadsheet!$E$61)</f>
        <v>0</v>
      </c>
      <c r="BJ237" s="289">
        <f>IF(OR($C298&gt;BJ$7,$C298+$E298-2&lt;BJ$7),0,($D298-SUM($F298:BI298)-SUM($F237:BI237))*SAP_Leadsheet!$E$61)</f>
        <v>0</v>
      </c>
      <c r="BK237" s="289">
        <f>IF(OR($C298&gt;BK$7,$C298+$E298-2&lt;BK$7),0,($D298-SUM($F298:BJ298)-SUM($F237:BJ237))*SAP_Leadsheet!$E$61)</f>
        <v>0</v>
      </c>
      <c r="BL237" s="289">
        <f>IF(OR($C298&gt;BL$7,$C298+$E298-2&lt;BL$7),0,($D298-SUM($F298:BK298)-SUM($F237:BK237))*SAP_Leadsheet!$E$61)</f>
        <v>0</v>
      </c>
      <c r="BM237" s="289">
        <f>IF(OR($C298&gt;BM$7,$C298+$E298-2&lt;BM$7),0,($D298-SUM($F298:BL298)-SUM($F237:BL237))*SAP_Leadsheet!$E$61)</f>
        <v>0</v>
      </c>
      <c r="BN237" s="289">
        <f>IF(OR($C298&gt;BN$7,$C298+$E298-2&lt;BN$7),0,($D298-SUM($F298:BM298)-SUM($F237:BM237))*SAP_Leadsheet!$E$61)</f>
        <v>0</v>
      </c>
      <c r="BO237" s="198"/>
      <c r="BP237" s="198"/>
      <c r="BQ237" s="198"/>
      <c r="BR237" s="198"/>
      <c r="BS237" s="198"/>
      <c r="BT237" s="198"/>
      <c r="BU237" s="198"/>
      <c r="BV237" s="198"/>
      <c r="BW237" s="198"/>
      <c r="BX237" s="198"/>
      <c r="BY237" s="198"/>
      <c r="BZ237" s="198"/>
      <c r="CA237" s="198"/>
      <c r="CB237" s="198"/>
      <c r="CC237" s="198"/>
      <c r="CD237" s="198"/>
      <c r="CE237" s="198"/>
      <c r="CF237" s="198"/>
      <c r="CG237" s="198"/>
      <c r="CH237" s="198"/>
      <c r="CI237" s="198"/>
      <c r="CJ237" s="198"/>
      <c r="CK237" s="198"/>
      <c r="CL237" s="198"/>
    </row>
    <row r="238" spans="1:90" hidden="1" outlineLevel="1" x14ac:dyDescent="0.15">
      <c r="A238" s="89"/>
      <c r="B238" s="23"/>
      <c r="C238" s="26">
        <v>12</v>
      </c>
      <c r="D238" s="298"/>
      <c r="G238" s="289">
        <f>IF(OR($C299&gt;G$7,$C299+$E299-2&lt;G$7),0,($D299-SUM($F299:F299)-SUM($F238:F238))*SAP_Leadsheet!$E$61)</f>
        <v>0</v>
      </c>
      <c r="H238" s="289">
        <f>IF(OR($C299&gt;H$7,$C299+$E299-2&lt;H$7),0,($D299-SUM($F299:G299)-SUM($F238:G238))*SAP_Leadsheet!$E$61)</f>
        <v>0</v>
      </c>
      <c r="I238" s="289">
        <f>IF(OR($C299&gt;I$7,$C299+$E299-2&lt;I$7),0,($D299-SUM($F299:H299)-SUM($F238:H238))*SAP_Leadsheet!$E$61)</f>
        <v>0</v>
      </c>
      <c r="J238" s="289">
        <f>IF(OR($C299&gt;J$7,$C299+$E299-2&lt;J$7),0,($D299-SUM($F299:I299)-SUM($F238:I238))*SAP_Leadsheet!$E$61)</f>
        <v>0</v>
      </c>
      <c r="K238" s="289">
        <f>IF(OR($C299&gt;K$7,$C299+$E299-2&lt;K$7),0,($D299-SUM($F299:J299)-SUM($F238:J238))*SAP_Leadsheet!$E$61)</f>
        <v>0</v>
      </c>
      <c r="L238" s="289">
        <f>IF(OR($C299&gt;L$7,$C299+$E299-2&lt;L$7),0,($D299-SUM($F299:K299)-SUM($F238:K238))*SAP_Leadsheet!$E$61)</f>
        <v>0</v>
      </c>
      <c r="M238" s="289">
        <f>IF(OR($C299&gt;M$7,$C299+$E299-2&lt;M$7),0,($D299-SUM($F299:L299)-SUM($F238:L238))*SAP_Leadsheet!$E$61)</f>
        <v>0</v>
      </c>
      <c r="N238" s="289">
        <f>IF(OR($C299&gt;N$7,$C299+$E299-2&lt;N$7),0,($D299-SUM($F299:M299)-SUM($F238:M238))*SAP_Leadsheet!$E$61)</f>
        <v>0</v>
      </c>
      <c r="O238" s="289">
        <f>IF(OR($C299&gt;O$7,$C299+$E299-2&lt;O$7),0,($D299-SUM($F299:N299)-SUM($F238:N238))*SAP_Leadsheet!$E$61)</f>
        <v>0</v>
      </c>
      <c r="P238" s="289">
        <f>IF(OR($C299&gt;P$7,$C299+$E299-2&lt;P$7),0,($D299-SUM($F299:O299)-SUM($F238:O238))*SAP_Leadsheet!$E$61)</f>
        <v>0</v>
      </c>
      <c r="Q238" s="289">
        <f>IF(OR($C299&gt;Q$7,$C299+$E299-2&lt;Q$7),0,($D299-SUM($F299:P299)-SUM($F238:P238))*SAP_Leadsheet!$E$61)</f>
        <v>0</v>
      </c>
      <c r="R238" s="289">
        <f ca="1">IF(OR($C299&gt;R$7,$C299+$E299-2&lt;R$7),0,($D299-SUM($F299:Q299)-SUM($F238:Q238))*SAP_Leadsheet!$E$61)</f>
        <v>0</v>
      </c>
      <c r="S238" s="289">
        <f ca="1">IF(OR($C299&gt;S$7,$C299+$E299-2&lt;S$7),0,($D299-SUM($F299:R299)-SUM($F238:R238))*SAP_Leadsheet!$E$61)</f>
        <v>0</v>
      </c>
      <c r="T238" s="289">
        <f ca="1">IF(OR($C299&gt;T$7,$C299+$E299-2&lt;T$7),0,($D299-SUM($F299:S299)-SUM($F238:S238))*SAP_Leadsheet!$E$61)</f>
        <v>0</v>
      </c>
      <c r="U238" s="289">
        <f ca="1">IF(OR($C299&gt;U$7,$C299+$E299-2&lt;U$7),0,($D299-SUM($F299:T299)-SUM($F238:T238))*SAP_Leadsheet!$E$61)</f>
        <v>0</v>
      </c>
      <c r="V238" s="289">
        <f ca="1">IF(OR($C299&gt;V$7,$C299+$E299-2&lt;V$7),0,($D299-SUM($F299:U299)-SUM($F238:U238))*SAP_Leadsheet!$E$61)</f>
        <v>0</v>
      </c>
      <c r="W238" s="289">
        <f>IF(OR($C299&gt;W$7,$C299+$E299-2&lt;W$7),0,($D299-SUM($F299:V299)-SUM($F238:V238))*SAP_Leadsheet!$E$61)</f>
        <v>0</v>
      </c>
      <c r="X238" s="289">
        <f>IF(OR($C299&gt;X$7,$C299+$E299-2&lt;X$7),0,($D299-SUM($F299:W299)-SUM($F238:W238))*SAP_Leadsheet!$E$61)</f>
        <v>0</v>
      </c>
      <c r="Y238" s="289">
        <f>IF(OR($C299&gt;Y$7,$C299+$E299-2&lt;Y$7),0,($D299-SUM($F299:X299)-SUM($F238:X238))*SAP_Leadsheet!$E$61)</f>
        <v>0</v>
      </c>
      <c r="Z238" s="289">
        <f>IF(OR($C299&gt;Z$7,$C299+$E299-2&lt;Z$7),0,($D299-SUM($F299:Y299)-SUM($F238:Y238))*SAP_Leadsheet!$E$61)</f>
        <v>0</v>
      </c>
      <c r="AA238" s="289">
        <f>IF(OR($C299&gt;AA$7,$C299+$E299-2&lt;AA$7),0,($D299-SUM($F299:Z299)-SUM($F238:Z238))*SAP_Leadsheet!$E$61)</f>
        <v>0</v>
      </c>
      <c r="AB238" s="289">
        <f>IF(OR($C299&gt;AB$7,$C299+$E299-2&lt;AB$7),0,($D299-SUM($F299:AA299)-SUM($F238:AA238))*SAP_Leadsheet!$E$61)</f>
        <v>0</v>
      </c>
      <c r="AC238" s="289">
        <f>IF(OR($C299&gt;AC$7,$C299+$E299-2&lt;AC$7),0,($D299-SUM($F299:AB299)-SUM($F238:AB238))*SAP_Leadsheet!$E$61)</f>
        <v>0</v>
      </c>
      <c r="AD238" s="289">
        <f>IF(OR($C299&gt;AD$7,$C299+$E299-2&lt;AD$7),0,($D299-SUM($F299:AC299)-SUM($F238:AC238))*SAP_Leadsheet!$E$61)</f>
        <v>0</v>
      </c>
      <c r="AE238" s="289">
        <f>IF(OR($C299&gt;AE$7,$C299+$E299-2&lt;AE$7),0,($D299-SUM($F299:AD299)-SUM($F238:AD238))*SAP_Leadsheet!$E$61)</f>
        <v>0</v>
      </c>
      <c r="AF238" s="289">
        <f>IF(OR($C299&gt;AF$7,$C299+$E299-2&lt;AF$7),0,($D299-SUM($F299:AE299)-SUM($F238:AE238))*SAP_Leadsheet!$E$61)</f>
        <v>0</v>
      </c>
      <c r="AG238" s="289">
        <f>IF(OR($C299&gt;AG$7,$C299+$E299-2&lt;AG$7),0,($D299-SUM($F299:AF299)-SUM($F238:AF238))*SAP_Leadsheet!$E$61)</f>
        <v>0</v>
      </c>
      <c r="AH238" s="289">
        <f>IF(OR($C299&gt;AH$7,$C299+$E299-2&lt;AH$7),0,($D299-SUM($F299:AG299)-SUM($F238:AG238))*SAP_Leadsheet!$E$61)</f>
        <v>0</v>
      </c>
      <c r="AI238" s="289">
        <f>IF(OR($C299&gt;AI$7,$C299+$E299-2&lt;AI$7),0,($D299-SUM($F299:AH299)-SUM($F238:AH238))*SAP_Leadsheet!$E$61)</f>
        <v>0</v>
      </c>
      <c r="AJ238" s="289">
        <f>IF(OR($C299&gt;AJ$7,$C299+$E299-2&lt;AJ$7),0,($D299-SUM($F299:AI299)-SUM($F238:AI238))*SAP_Leadsheet!$E$61)</f>
        <v>0</v>
      </c>
      <c r="AK238" s="289">
        <f>IF(OR($C299&gt;AK$7,$C299+$E299-2&lt;AK$7),0,($D299-SUM($F299:AJ299)-SUM($F238:AJ238))*SAP_Leadsheet!$E$61)</f>
        <v>0</v>
      </c>
      <c r="AL238" s="289">
        <f>IF(OR($C299&gt;AL$7,$C299+$E299-2&lt;AL$7),0,($D299-SUM($F299:AK299)-SUM($F238:AK238))*SAP_Leadsheet!$E$61)</f>
        <v>0</v>
      </c>
      <c r="AM238" s="289">
        <f>IF(OR($C299&gt;AM$7,$C299+$E299-2&lt;AM$7),0,($D299-SUM($F299:AL299)-SUM($F238:AL238))*SAP_Leadsheet!$E$61)</f>
        <v>0</v>
      </c>
      <c r="AN238" s="289">
        <f>IF(OR($C299&gt;AN$7,$C299+$E299-2&lt;AN$7),0,($D299-SUM($F299:AM299)-SUM($F238:AM238))*SAP_Leadsheet!$E$61)</f>
        <v>0</v>
      </c>
      <c r="AO238" s="289">
        <f>IF(OR($C299&gt;AO$7,$C299+$E299-2&lt;AO$7),0,($D299-SUM($F299:AN299)-SUM($F238:AN238))*SAP_Leadsheet!$E$61)</f>
        <v>0</v>
      </c>
      <c r="AP238" s="289">
        <f>IF(OR($C299&gt;AP$7,$C299+$E299-2&lt;AP$7),0,($D299-SUM($F299:AO299)-SUM($F238:AO238))*SAP_Leadsheet!$E$61)</f>
        <v>0</v>
      </c>
      <c r="AQ238" s="289">
        <f>IF(OR($C299&gt;AQ$7,$C299+$E299-2&lt;AQ$7),0,($D299-SUM($F299:AP299)-SUM($F238:AP238))*SAP_Leadsheet!$E$61)</f>
        <v>0</v>
      </c>
      <c r="AR238" s="289">
        <f>IF(OR($C299&gt;AR$7,$C299+$E299-2&lt;AR$7),0,($D299-SUM($F299:AQ299)-SUM($F238:AQ238))*SAP_Leadsheet!$E$61)</f>
        <v>0</v>
      </c>
      <c r="AS238" s="289">
        <f>IF(OR($C299&gt;AS$7,$C299+$E299-2&lt;AS$7),0,($D299-SUM($F299:AR299)-SUM($F238:AR238))*SAP_Leadsheet!$E$61)</f>
        <v>0</v>
      </c>
      <c r="AT238" s="289">
        <f>IF(OR($C299&gt;AT$7,$C299+$E299-2&lt;AT$7),0,($D299-SUM($F299:AS299)-SUM($F238:AS238))*SAP_Leadsheet!$E$61)</f>
        <v>0</v>
      </c>
      <c r="AU238" s="289">
        <f>IF(OR($C299&gt;AU$7,$C299+$E299-2&lt;AU$7),0,($D299-SUM($F299:AT299)-SUM($F238:AT238))*SAP_Leadsheet!$E$61)</f>
        <v>0</v>
      </c>
      <c r="AV238" s="289">
        <f>IF(OR($C299&gt;AV$7,$C299+$E299-2&lt;AV$7),0,($D299-SUM($F299:AU299)-SUM($F238:AU238))*SAP_Leadsheet!$E$61)</f>
        <v>0</v>
      </c>
      <c r="AW238" s="289">
        <f>IF(OR($C299&gt;AW$7,$C299+$E299-2&lt;AW$7),0,($D299-SUM($F299:AV299)-SUM($F238:AV238))*SAP_Leadsheet!$E$61)</f>
        <v>0</v>
      </c>
      <c r="AX238" s="289">
        <f>IF(OR($C299&gt;AX$7,$C299+$E299-2&lt;AX$7),0,($D299-SUM($F299:AW299)-SUM($F238:AW238))*SAP_Leadsheet!$E$61)</f>
        <v>0</v>
      </c>
      <c r="AY238" s="289">
        <f>IF(OR($C299&gt;AY$7,$C299+$E299-2&lt;AY$7),0,($D299-SUM($F299:AX299)-SUM($F238:AX238))*SAP_Leadsheet!$E$61)</f>
        <v>0</v>
      </c>
      <c r="AZ238" s="289">
        <f>IF(OR($C299&gt;AZ$7,$C299+$E299-2&lt;AZ$7),0,($D299-SUM($F299:AY299)-SUM($F238:AY238))*SAP_Leadsheet!$E$61)</f>
        <v>0</v>
      </c>
      <c r="BA238" s="289">
        <f>IF(OR($C299&gt;BA$7,$C299+$E299-2&lt;BA$7),0,($D299-SUM($F299:AZ299)-SUM($F238:AZ238))*SAP_Leadsheet!$E$61)</f>
        <v>0</v>
      </c>
      <c r="BB238" s="289">
        <f>IF(OR($C299&gt;BB$7,$C299+$E299-2&lt;BB$7),0,($D299-SUM($F299:BA299)-SUM($F238:BA238))*SAP_Leadsheet!$E$61)</f>
        <v>0</v>
      </c>
      <c r="BC238" s="289">
        <f>IF(OR($C299&gt;BC$7,$C299+$E299-2&lt;BC$7),0,($D299-SUM($F299:BB299)-SUM($F238:BB238))*SAP_Leadsheet!$E$61)</f>
        <v>0</v>
      </c>
      <c r="BD238" s="289">
        <f>IF(OR($C299&gt;BD$7,$C299+$E299-2&lt;BD$7),0,($D299-SUM($F299:BC299)-SUM($F238:BC238))*SAP_Leadsheet!$E$61)</f>
        <v>0</v>
      </c>
      <c r="BE238" s="289">
        <f>IF(OR($C299&gt;BE$7,$C299+$E299-2&lt;BE$7),0,($D299-SUM($F299:BD299)-SUM($F238:BD238))*SAP_Leadsheet!$E$61)</f>
        <v>0</v>
      </c>
      <c r="BF238" s="289">
        <f>IF(OR($C299&gt;BF$7,$C299+$E299-2&lt;BF$7),0,($D299-SUM($F299:BE299)-SUM($F238:BE238))*SAP_Leadsheet!$E$61)</f>
        <v>0</v>
      </c>
      <c r="BG238" s="289">
        <f>IF(OR($C299&gt;BG$7,$C299+$E299-2&lt;BG$7),0,($D299-SUM($F299:BF299)-SUM($F238:BF238))*SAP_Leadsheet!$E$61)</f>
        <v>0</v>
      </c>
      <c r="BH238" s="289">
        <f>IF(OR($C299&gt;BH$7,$C299+$E299-2&lt;BH$7),0,($D299-SUM($F299:BG299)-SUM($F238:BG238))*SAP_Leadsheet!$E$61)</f>
        <v>0</v>
      </c>
      <c r="BI238" s="289">
        <f>IF(OR($C299&gt;BI$7,$C299+$E299-2&lt;BI$7),0,($D299-SUM($F299:BH299)-SUM($F238:BH238))*SAP_Leadsheet!$E$61)</f>
        <v>0</v>
      </c>
      <c r="BJ238" s="289">
        <f>IF(OR($C299&gt;BJ$7,$C299+$E299-2&lt;BJ$7),0,($D299-SUM($F299:BI299)-SUM($F238:BI238))*SAP_Leadsheet!$E$61)</f>
        <v>0</v>
      </c>
      <c r="BK238" s="289">
        <f>IF(OR($C299&gt;BK$7,$C299+$E299-2&lt;BK$7),0,($D299-SUM($F299:BJ299)-SUM($F238:BJ238))*SAP_Leadsheet!$E$61)</f>
        <v>0</v>
      </c>
      <c r="BL238" s="289">
        <f>IF(OR($C299&gt;BL$7,$C299+$E299-2&lt;BL$7),0,($D299-SUM($F299:BK299)-SUM($F238:BK238))*SAP_Leadsheet!$E$61)</f>
        <v>0</v>
      </c>
      <c r="BM238" s="289">
        <f>IF(OR($C299&gt;BM$7,$C299+$E299-2&lt;BM$7),0,($D299-SUM($F299:BL299)-SUM($F238:BL238))*SAP_Leadsheet!$E$61)</f>
        <v>0</v>
      </c>
      <c r="BN238" s="289">
        <f>IF(OR($C299&gt;BN$7,$C299+$E299-2&lt;BN$7),0,($D299-SUM($F299:BM299)-SUM($F238:BM238))*SAP_Leadsheet!$E$61)</f>
        <v>0</v>
      </c>
      <c r="BO238" s="198"/>
      <c r="BP238" s="198"/>
      <c r="BQ238" s="198"/>
      <c r="BR238" s="198"/>
      <c r="BS238" s="198"/>
      <c r="BT238" s="198"/>
      <c r="BU238" s="198"/>
      <c r="BV238" s="198"/>
      <c r="BW238" s="198"/>
      <c r="BX238" s="198"/>
      <c r="BY238" s="198"/>
      <c r="BZ238" s="198"/>
      <c r="CA238" s="198"/>
      <c r="CB238" s="198"/>
      <c r="CC238" s="198"/>
      <c r="CD238" s="198"/>
      <c r="CE238" s="198"/>
      <c r="CF238" s="198"/>
      <c r="CG238" s="198"/>
      <c r="CH238" s="198"/>
      <c r="CI238" s="198"/>
      <c r="CJ238" s="198"/>
      <c r="CK238" s="198"/>
      <c r="CL238" s="198"/>
    </row>
    <row r="239" spans="1:90" hidden="1" outlineLevel="1" x14ac:dyDescent="0.15">
      <c r="A239" s="89"/>
      <c r="B239" s="23"/>
      <c r="C239" s="26">
        <v>13</v>
      </c>
      <c r="D239" s="298"/>
      <c r="G239" s="289">
        <f>IF(OR($C300&gt;G$7,$C300+$E300-2&lt;G$7),0,($D300-SUM($F300:F300)-SUM($F239:F239))*SAP_Leadsheet!$E$61)</f>
        <v>0</v>
      </c>
      <c r="H239" s="289">
        <f>IF(OR($C300&gt;H$7,$C300+$E300-2&lt;H$7),0,($D300-SUM($F300:G300)-SUM($F239:G239))*SAP_Leadsheet!$E$61)</f>
        <v>0</v>
      </c>
      <c r="I239" s="289">
        <f>IF(OR($C300&gt;I$7,$C300+$E300-2&lt;I$7),0,($D300-SUM($F300:H300)-SUM($F239:H239))*SAP_Leadsheet!$E$61)</f>
        <v>0</v>
      </c>
      <c r="J239" s="289">
        <f>IF(OR($C300&gt;J$7,$C300+$E300-2&lt;J$7),0,($D300-SUM($F300:I300)-SUM($F239:I239))*SAP_Leadsheet!$E$61)</f>
        <v>0</v>
      </c>
      <c r="K239" s="289">
        <f>IF(OR($C300&gt;K$7,$C300+$E300-2&lt;K$7),0,($D300-SUM($F300:J300)-SUM($F239:J239))*SAP_Leadsheet!$E$61)</f>
        <v>0</v>
      </c>
      <c r="L239" s="289">
        <f>IF(OR($C300&gt;L$7,$C300+$E300-2&lt;L$7),0,($D300-SUM($F300:K300)-SUM($F239:K239))*SAP_Leadsheet!$E$61)</f>
        <v>0</v>
      </c>
      <c r="M239" s="289">
        <f>IF(OR($C300&gt;M$7,$C300+$E300-2&lt;M$7),0,($D300-SUM($F300:L300)-SUM($F239:L239))*SAP_Leadsheet!$E$61)</f>
        <v>0</v>
      </c>
      <c r="N239" s="289">
        <f>IF(OR($C300&gt;N$7,$C300+$E300-2&lt;N$7),0,($D300-SUM($F300:M300)-SUM($F239:M239))*SAP_Leadsheet!$E$61)</f>
        <v>0</v>
      </c>
      <c r="O239" s="289">
        <f>IF(OR($C300&gt;O$7,$C300+$E300-2&lt;O$7),0,($D300-SUM($F300:N300)-SUM($F239:N239))*SAP_Leadsheet!$E$61)</f>
        <v>0</v>
      </c>
      <c r="P239" s="289">
        <f>IF(OR($C300&gt;P$7,$C300+$E300-2&lt;P$7),0,($D300-SUM($F300:O300)-SUM($F239:O239))*SAP_Leadsheet!$E$61)</f>
        <v>0</v>
      </c>
      <c r="Q239" s="289">
        <f>IF(OR($C300&gt;Q$7,$C300+$E300-2&lt;Q$7),0,($D300-SUM($F300:P300)-SUM($F239:P239))*SAP_Leadsheet!$E$61)</f>
        <v>0</v>
      </c>
      <c r="R239" s="289">
        <f>IF(OR($C300&gt;R$7,$C300+$E300-2&lt;R$7),0,($D300-SUM($F300:Q300)-SUM($F239:Q239))*SAP_Leadsheet!$E$61)</f>
        <v>0</v>
      </c>
      <c r="S239" s="289">
        <f ca="1">IF(OR($C300&gt;S$7,$C300+$E300-2&lt;S$7),0,($D300-SUM($F300:R300)-SUM($F239:R239))*SAP_Leadsheet!$E$61)</f>
        <v>0</v>
      </c>
      <c r="T239" s="289">
        <f ca="1">IF(OR($C300&gt;T$7,$C300+$E300-2&lt;T$7),0,($D300-SUM($F300:S300)-SUM($F239:S239))*SAP_Leadsheet!$E$61)</f>
        <v>0</v>
      </c>
      <c r="U239" s="289">
        <f ca="1">IF(OR($C300&gt;U$7,$C300+$E300-2&lt;U$7),0,($D300-SUM($F300:T300)-SUM($F239:T239))*SAP_Leadsheet!$E$61)</f>
        <v>0</v>
      </c>
      <c r="V239" s="289">
        <f ca="1">IF(OR($C300&gt;V$7,$C300+$E300-2&lt;V$7),0,($D300-SUM($F300:U300)-SUM($F239:U239))*SAP_Leadsheet!$E$61)</f>
        <v>0</v>
      </c>
      <c r="W239" s="289">
        <f ca="1">IF(OR($C300&gt;W$7,$C300+$E300-2&lt;W$7),0,($D300-SUM($F300:V300)-SUM($F239:V239))*SAP_Leadsheet!$E$61)</f>
        <v>0</v>
      </c>
      <c r="X239" s="289">
        <f>IF(OR($C300&gt;X$7,$C300+$E300-2&lt;X$7),0,($D300-SUM($F300:W300)-SUM($F239:W239))*SAP_Leadsheet!$E$61)</f>
        <v>0</v>
      </c>
      <c r="Y239" s="289">
        <f>IF(OR($C300&gt;Y$7,$C300+$E300-2&lt;Y$7),0,($D300-SUM($F300:X300)-SUM($F239:X239))*SAP_Leadsheet!$E$61)</f>
        <v>0</v>
      </c>
      <c r="Z239" s="289">
        <f>IF(OR($C300&gt;Z$7,$C300+$E300-2&lt;Z$7),0,($D300-SUM($F300:Y300)-SUM($F239:Y239))*SAP_Leadsheet!$E$61)</f>
        <v>0</v>
      </c>
      <c r="AA239" s="289">
        <f>IF(OR($C300&gt;AA$7,$C300+$E300-2&lt;AA$7),0,($D300-SUM($F300:Z300)-SUM($F239:Z239))*SAP_Leadsheet!$E$61)</f>
        <v>0</v>
      </c>
      <c r="AB239" s="289">
        <f>IF(OR($C300&gt;AB$7,$C300+$E300-2&lt;AB$7),0,($D300-SUM($F300:AA300)-SUM($F239:AA239))*SAP_Leadsheet!$E$61)</f>
        <v>0</v>
      </c>
      <c r="AC239" s="289">
        <f>IF(OR($C300&gt;AC$7,$C300+$E300-2&lt;AC$7),0,($D300-SUM($F300:AB300)-SUM($F239:AB239))*SAP_Leadsheet!$E$61)</f>
        <v>0</v>
      </c>
      <c r="AD239" s="289">
        <f>IF(OR($C300&gt;AD$7,$C300+$E300-2&lt;AD$7),0,($D300-SUM($F300:AC300)-SUM($F239:AC239))*SAP_Leadsheet!$E$61)</f>
        <v>0</v>
      </c>
      <c r="AE239" s="289">
        <f>IF(OR($C300&gt;AE$7,$C300+$E300-2&lt;AE$7),0,($D300-SUM($F300:AD300)-SUM($F239:AD239))*SAP_Leadsheet!$E$61)</f>
        <v>0</v>
      </c>
      <c r="AF239" s="289">
        <f>IF(OR($C300&gt;AF$7,$C300+$E300-2&lt;AF$7),0,($D300-SUM($F300:AE300)-SUM($F239:AE239))*SAP_Leadsheet!$E$61)</f>
        <v>0</v>
      </c>
      <c r="AG239" s="289">
        <f>IF(OR($C300&gt;AG$7,$C300+$E300-2&lt;AG$7),0,($D300-SUM($F300:AF300)-SUM($F239:AF239))*SAP_Leadsheet!$E$61)</f>
        <v>0</v>
      </c>
      <c r="AH239" s="289">
        <f>IF(OR($C300&gt;AH$7,$C300+$E300-2&lt;AH$7),0,($D300-SUM($F300:AG300)-SUM($F239:AG239))*SAP_Leadsheet!$E$61)</f>
        <v>0</v>
      </c>
      <c r="AI239" s="289">
        <f>IF(OR($C300&gt;AI$7,$C300+$E300-2&lt;AI$7),0,($D300-SUM($F300:AH300)-SUM($F239:AH239))*SAP_Leadsheet!$E$61)</f>
        <v>0</v>
      </c>
      <c r="AJ239" s="289">
        <f>IF(OR($C300&gt;AJ$7,$C300+$E300-2&lt;AJ$7),0,($D300-SUM($F300:AI300)-SUM($F239:AI239))*SAP_Leadsheet!$E$61)</f>
        <v>0</v>
      </c>
      <c r="AK239" s="289">
        <f>IF(OR($C300&gt;AK$7,$C300+$E300-2&lt;AK$7),0,($D300-SUM($F300:AJ300)-SUM($F239:AJ239))*SAP_Leadsheet!$E$61)</f>
        <v>0</v>
      </c>
      <c r="AL239" s="289">
        <f>IF(OR($C300&gt;AL$7,$C300+$E300-2&lt;AL$7),0,($D300-SUM($F300:AK300)-SUM($F239:AK239))*SAP_Leadsheet!$E$61)</f>
        <v>0</v>
      </c>
      <c r="AM239" s="289">
        <f>IF(OR($C300&gt;AM$7,$C300+$E300-2&lt;AM$7),0,($D300-SUM($F300:AL300)-SUM($F239:AL239))*SAP_Leadsheet!$E$61)</f>
        <v>0</v>
      </c>
      <c r="AN239" s="289">
        <f>IF(OR($C300&gt;AN$7,$C300+$E300-2&lt;AN$7),0,($D300-SUM($F300:AM300)-SUM($F239:AM239))*SAP_Leadsheet!$E$61)</f>
        <v>0</v>
      </c>
      <c r="AO239" s="289">
        <f>IF(OR($C300&gt;AO$7,$C300+$E300-2&lt;AO$7),0,($D300-SUM($F300:AN300)-SUM($F239:AN239))*SAP_Leadsheet!$E$61)</f>
        <v>0</v>
      </c>
      <c r="AP239" s="289">
        <f>IF(OR($C300&gt;AP$7,$C300+$E300-2&lt;AP$7),0,($D300-SUM($F300:AO300)-SUM($F239:AO239))*SAP_Leadsheet!$E$61)</f>
        <v>0</v>
      </c>
      <c r="AQ239" s="289">
        <f>IF(OR($C300&gt;AQ$7,$C300+$E300-2&lt;AQ$7),0,($D300-SUM($F300:AP300)-SUM($F239:AP239))*SAP_Leadsheet!$E$61)</f>
        <v>0</v>
      </c>
      <c r="AR239" s="289">
        <f>IF(OR($C300&gt;AR$7,$C300+$E300-2&lt;AR$7),0,($D300-SUM($F300:AQ300)-SUM($F239:AQ239))*SAP_Leadsheet!$E$61)</f>
        <v>0</v>
      </c>
      <c r="AS239" s="289">
        <f>IF(OR($C300&gt;AS$7,$C300+$E300-2&lt;AS$7),0,($D300-SUM($F300:AR300)-SUM($F239:AR239))*SAP_Leadsheet!$E$61)</f>
        <v>0</v>
      </c>
      <c r="AT239" s="289">
        <f>IF(OR($C300&gt;AT$7,$C300+$E300-2&lt;AT$7),0,($D300-SUM($F300:AS300)-SUM($F239:AS239))*SAP_Leadsheet!$E$61)</f>
        <v>0</v>
      </c>
      <c r="AU239" s="289">
        <f>IF(OR($C300&gt;AU$7,$C300+$E300-2&lt;AU$7),0,($D300-SUM($F300:AT300)-SUM($F239:AT239))*SAP_Leadsheet!$E$61)</f>
        <v>0</v>
      </c>
      <c r="AV239" s="289">
        <f>IF(OR($C300&gt;AV$7,$C300+$E300-2&lt;AV$7),0,($D300-SUM($F300:AU300)-SUM($F239:AU239))*SAP_Leadsheet!$E$61)</f>
        <v>0</v>
      </c>
      <c r="AW239" s="289">
        <f>IF(OR($C300&gt;AW$7,$C300+$E300-2&lt;AW$7),0,($D300-SUM($F300:AV300)-SUM($F239:AV239))*SAP_Leadsheet!$E$61)</f>
        <v>0</v>
      </c>
      <c r="AX239" s="289">
        <f>IF(OR($C300&gt;AX$7,$C300+$E300-2&lt;AX$7),0,($D300-SUM($F300:AW300)-SUM($F239:AW239))*SAP_Leadsheet!$E$61)</f>
        <v>0</v>
      </c>
      <c r="AY239" s="289">
        <f>IF(OR($C300&gt;AY$7,$C300+$E300-2&lt;AY$7),0,($D300-SUM($F300:AX300)-SUM($F239:AX239))*SAP_Leadsheet!$E$61)</f>
        <v>0</v>
      </c>
      <c r="AZ239" s="289">
        <f>IF(OR($C300&gt;AZ$7,$C300+$E300-2&lt;AZ$7),0,($D300-SUM($F300:AY300)-SUM($F239:AY239))*SAP_Leadsheet!$E$61)</f>
        <v>0</v>
      </c>
      <c r="BA239" s="289">
        <f>IF(OR($C300&gt;BA$7,$C300+$E300-2&lt;BA$7),0,($D300-SUM($F300:AZ300)-SUM($F239:AZ239))*SAP_Leadsheet!$E$61)</f>
        <v>0</v>
      </c>
      <c r="BB239" s="289">
        <f>IF(OR($C300&gt;BB$7,$C300+$E300-2&lt;BB$7),0,($D300-SUM($F300:BA300)-SUM($F239:BA239))*SAP_Leadsheet!$E$61)</f>
        <v>0</v>
      </c>
      <c r="BC239" s="289">
        <f>IF(OR($C300&gt;BC$7,$C300+$E300-2&lt;BC$7),0,($D300-SUM($F300:BB300)-SUM($F239:BB239))*SAP_Leadsheet!$E$61)</f>
        <v>0</v>
      </c>
      <c r="BD239" s="289">
        <f>IF(OR($C300&gt;BD$7,$C300+$E300-2&lt;BD$7),0,($D300-SUM($F300:BC300)-SUM($F239:BC239))*SAP_Leadsheet!$E$61)</f>
        <v>0</v>
      </c>
      <c r="BE239" s="289">
        <f>IF(OR($C300&gt;BE$7,$C300+$E300-2&lt;BE$7),0,($D300-SUM($F300:BD300)-SUM($F239:BD239))*SAP_Leadsheet!$E$61)</f>
        <v>0</v>
      </c>
      <c r="BF239" s="289">
        <f>IF(OR($C300&gt;BF$7,$C300+$E300-2&lt;BF$7),0,($D300-SUM($F300:BE300)-SUM($F239:BE239))*SAP_Leadsheet!$E$61)</f>
        <v>0</v>
      </c>
      <c r="BG239" s="289">
        <f>IF(OR($C300&gt;BG$7,$C300+$E300-2&lt;BG$7),0,($D300-SUM($F300:BF300)-SUM($F239:BF239))*SAP_Leadsheet!$E$61)</f>
        <v>0</v>
      </c>
      <c r="BH239" s="289">
        <f>IF(OR($C300&gt;BH$7,$C300+$E300-2&lt;BH$7),0,($D300-SUM($F300:BG300)-SUM($F239:BG239))*SAP_Leadsheet!$E$61)</f>
        <v>0</v>
      </c>
      <c r="BI239" s="289">
        <f>IF(OR($C300&gt;BI$7,$C300+$E300-2&lt;BI$7),0,($D300-SUM($F300:BH300)-SUM($F239:BH239))*SAP_Leadsheet!$E$61)</f>
        <v>0</v>
      </c>
      <c r="BJ239" s="289">
        <f>IF(OR($C300&gt;BJ$7,$C300+$E300-2&lt;BJ$7),0,($D300-SUM($F300:BI300)-SUM($F239:BI239))*SAP_Leadsheet!$E$61)</f>
        <v>0</v>
      </c>
      <c r="BK239" s="289">
        <f>IF(OR($C300&gt;BK$7,$C300+$E300-2&lt;BK$7),0,($D300-SUM($F300:BJ300)-SUM($F239:BJ239))*SAP_Leadsheet!$E$61)</f>
        <v>0</v>
      </c>
      <c r="BL239" s="289">
        <f>IF(OR($C300&gt;BL$7,$C300+$E300-2&lt;BL$7),0,($D300-SUM($F300:BK300)-SUM($F239:BK239))*SAP_Leadsheet!$E$61)</f>
        <v>0</v>
      </c>
      <c r="BM239" s="289">
        <f>IF(OR($C300&gt;BM$7,$C300+$E300-2&lt;BM$7),0,($D300-SUM($F300:BL300)-SUM($F239:BL239))*SAP_Leadsheet!$E$61)</f>
        <v>0</v>
      </c>
      <c r="BN239" s="289">
        <f>IF(OR($C300&gt;BN$7,$C300+$E300-2&lt;BN$7),0,($D300-SUM($F300:BM300)-SUM($F239:BM239))*SAP_Leadsheet!$E$61)</f>
        <v>0</v>
      </c>
      <c r="BO239" s="198"/>
      <c r="BP239" s="198"/>
      <c r="BQ239" s="198"/>
      <c r="BR239" s="198"/>
      <c r="BS239" s="198"/>
      <c r="BT239" s="198"/>
      <c r="BU239" s="198"/>
      <c r="BV239" s="198"/>
      <c r="BW239" s="198"/>
      <c r="BX239" s="198"/>
      <c r="BY239" s="198"/>
      <c r="BZ239" s="198"/>
      <c r="CA239" s="198"/>
      <c r="CB239" s="198"/>
      <c r="CC239" s="198"/>
      <c r="CD239" s="198"/>
      <c r="CE239" s="198"/>
      <c r="CF239" s="198"/>
      <c r="CG239" s="198"/>
      <c r="CH239" s="198"/>
      <c r="CI239" s="198"/>
      <c r="CJ239" s="198"/>
      <c r="CK239" s="198"/>
      <c r="CL239" s="198"/>
    </row>
    <row r="240" spans="1:90" hidden="1" outlineLevel="1" x14ac:dyDescent="0.15">
      <c r="A240" s="89"/>
      <c r="B240" s="23"/>
      <c r="C240" s="26">
        <v>14</v>
      </c>
      <c r="D240" s="298"/>
      <c r="G240" s="289">
        <f>IF(OR($C301&gt;G$7,$C301+$E301-2&lt;G$7),0,($D301-SUM($F301:F301)-SUM($F240:F240))*SAP_Leadsheet!$E$61)</f>
        <v>0</v>
      </c>
      <c r="H240" s="289">
        <f>IF(OR($C301&gt;H$7,$C301+$E301-2&lt;H$7),0,($D301-SUM($F301:G301)-SUM($F240:G240))*SAP_Leadsheet!$E$61)</f>
        <v>0</v>
      </c>
      <c r="I240" s="289">
        <f>IF(OR($C301&gt;I$7,$C301+$E301-2&lt;I$7),0,($D301-SUM($F301:H301)-SUM($F240:H240))*SAP_Leadsheet!$E$61)</f>
        <v>0</v>
      </c>
      <c r="J240" s="289">
        <f>IF(OR($C301&gt;J$7,$C301+$E301-2&lt;J$7),0,($D301-SUM($F301:I301)-SUM($F240:I240))*SAP_Leadsheet!$E$61)</f>
        <v>0</v>
      </c>
      <c r="K240" s="289">
        <f>IF(OR($C301&gt;K$7,$C301+$E301-2&lt;K$7),0,($D301-SUM($F301:J301)-SUM($F240:J240))*SAP_Leadsheet!$E$61)</f>
        <v>0</v>
      </c>
      <c r="L240" s="289">
        <f>IF(OR($C301&gt;L$7,$C301+$E301-2&lt;L$7),0,($D301-SUM($F301:K301)-SUM($F240:K240))*SAP_Leadsheet!$E$61)</f>
        <v>0</v>
      </c>
      <c r="M240" s="289">
        <f>IF(OR($C301&gt;M$7,$C301+$E301-2&lt;M$7),0,($D301-SUM($F301:L301)-SUM($F240:L240))*SAP_Leadsheet!$E$61)</f>
        <v>0</v>
      </c>
      <c r="N240" s="289">
        <f>IF(OR($C301&gt;N$7,$C301+$E301-2&lt;N$7),0,($D301-SUM($F301:M301)-SUM($F240:M240))*SAP_Leadsheet!$E$61)</f>
        <v>0</v>
      </c>
      <c r="O240" s="289">
        <f>IF(OR($C301&gt;O$7,$C301+$E301-2&lt;O$7),0,($D301-SUM($F301:N301)-SUM($F240:N240))*SAP_Leadsheet!$E$61)</f>
        <v>0</v>
      </c>
      <c r="P240" s="289">
        <f>IF(OR($C301&gt;P$7,$C301+$E301-2&lt;P$7),0,($D301-SUM($F301:O301)-SUM($F240:O240))*SAP_Leadsheet!$E$61)</f>
        <v>0</v>
      </c>
      <c r="Q240" s="289">
        <f>IF(OR($C301&gt;Q$7,$C301+$E301-2&lt;Q$7),0,($D301-SUM($F301:P301)-SUM($F240:P240))*SAP_Leadsheet!$E$61)</f>
        <v>0</v>
      </c>
      <c r="R240" s="289">
        <f>IF(OR($C301&gt;R$7,$C301+$E301-2&lt;R$7),0,($D301-SUM($F301:Q301)-SUM($F240:Q240))*SAP_Leadsheet!$E$61)</f>
        <v>0</v>
      </c>
      <c r="S240" s="289">
        <f>IF(OR($C301&gt;S$7,$C301+$E301-2&lt;S$7),0,($D301-SUM($F301:R301)-SUM($F240:R240))*SAP_Leadsheet!$E$61)</f>
        <v>0</v>
      </c>
      <c r="T240" s="289">
        <f ca="1">IF(OR($C301&gt;T$7,$C301+$E301-2&lt;T$7),0,($D301-SUM($F301:S301)-SUM($F240:S240))*SAP_Leadsheet!$E$61)</f>
        <v>0</v>
      </c>
      <c r="U240" s="289">
        <f ca="1">IF(OR($C301&gt;U$7,$C301+$E301-2&lt;U$7),0,($D301-SUM($F301:T301)-SUM($F240:T240))*SAP_Leadsheet!$E$61)</f>
        <v>0</v>
      </c>
      <c r="V240" s="289">
        <f ca="1">IF(OR($C301&gt;V$7,$C301+$E301-2&lt;V$7),0,($D301-SUM($F301:U301)-SUM($F240:U240))*SAP_Leadsheet!$E$61)</f>
        <v>0</v>
      </c>
      <c r="W240" s="289">
        <f ca="1">IF(OR($C301&gt;W$7,$C301+$E301-2&lt;W$7),0,($D301-SUM($F301:V301)-SUM($F240:V240))*SAP_Leadsheet!$E$61)</f>
        <v>0</v>
      </c>
      <c r="X240" s="289">
        <f ca="1">IF(OR($C301&gt;X$7,$C301+$E301-2&lt;X$7),0,($D301-SUM($F301:W301)-SUM($F240:W240))*SAP_Leadsheet!$E$61)</f>
        <v>0</v>
      </c>
      <c r="Y240" s="289">
        <f>IF(OR($C301&gt;Y$7,$C301+$E301-2&lt;Y$7),0,($D301-SUM($F301:X301)-SUM($F240:X240))*SAP_Leadsheet!$E$61)</f>
        <v>0</v>
      </c>
      <c r="Z240" s="289">
        <f>IF(OR($C301&gt;Z$7,$C301+$E301-2&lt;Z$7),0,($D301-SUM($F301:Y301)-SUM($F240:Y240))*SAP_Leadsheet!$E$61)</f>
        <v>0</v>
      </c>
      <c r="AA240" s="289">
        <f>IF(OR($C301&gt;AA$7,$C301+$E301-2&lt;AA$7),0,($D301-SUM($F301:Z301)-SUM($F240:Z240))*SAP_Leadsheet!$E$61)</f>
        <v>0</v>
      </c>
      <c r="AB240" s="289">
        <f>IF(OR($C301&gt;AB$7,$C301+$E301-2&lt;AB$7),0,($D301-SUM($F301:AA301)-SUM($F240:AA240))*SAP_Leadsheet!$E$61)</f>
        <v>0</v>
      </c>
      <c r="AC240" s="289">
        <f>IF(OR($C301&gt;AC$7,$C301+$E301-2&lt;AC$7),0,($D301-SUM($F301:AB301)-SUM($F240:AB240))*SAP_Leadsheet!$E$61)</f>
        <v>0</v>
      </c>
      <c r="AD240" s="289">
        <f>IF(OR($C301&gt;AD$7,$C301+$E301-2&lt;AD$7),0,($D301-SUM($F301:AC301)-SUM($F240:AC240))*SAP_Leadsheet!$E$61)</f>
        <v>0</v>
      </c>
      <c r="AE240" s="289">
        <f>IF(OR($C301&gt;AE$7,$C301+$E301-2&lt;AE$7),0,($D301-SUM($F301:AD301)-SUM($F240:AD240))*SAP_Leadsheet!$E$61)</f>
        <v>0</v>
      </c>
      <c r="AF240" s="289">
        <f>IF(OR($C301&gt;AF$7,$C301+$E301-2&lt;AF$7),0,($D301-SUM($F301:AE301)-SUM($F240:AE240))*SAP_Leadsheet!$E$61)</f>
        <v>0</v>
      </c>
      <c r="AG240" s="289">
        <f>IF(OR($C301&gt;AG$7,$C301+$E301-2&lt;AG$7),0,($D301-SUM($F301:AF301)-SUM($F240:AF240))*SAP_Leadsheet!$E$61)</f>
        <v>0</v>
      </c>
      <c r="AH240" s="289">
        <f>IF(OR($C301&gt;AH$7,$C301+$E301-2&lt;AH$7),0,($D301-SUM($F301:AG301)-SUM($F240:AG240))*SAP_Leadsheet!$E$61)</f>
        <v>0</v>
      </c>
      <c r="AI240" s="289">
        <f>IF(OR($C301&gt;AI$7,$C301+$E301-2&lt;AI$7),0,($D301-SUM($F301:AH301)-SUM($F240:AH240))*SAP_Leadsheet!$E$61)</f>
        <v>0</v>
      </c>
      <c r="AJ240" s="289">
        <f>IF(OR($C301&gt;AJ$7,$C301+$E301-2&lt;AJ$7),0,($D301-SUM($F301:AI301)-SUM($F240:AI240))*SAP_Leadsheet!$E$61)</f>
        <v>0</v>
      </c>
      <c r="AK240" s="289">
        <f>IF(OR($C301&gt;AK$7,$C301+$E301-2&lt;AK$7),0,($D301-SUM($F301:AJ301)-SUM($F240:AJ240))*SAP_Leadsheet!$E$61)</f>
        <v>0</v>
      </c>
      <c r="AL240" s="289">
        <f>IF(OR($C301&gt;AL$7,$C301+$E301-2&lt;AL$7),0,($D301-SUM($F301:AK301)-SUM($F240:AK240))*SAP_Leadsheet!$E$61)</f>
        <v>0</v>
      </c>
      <c r="AM240" s="289">
        <f>IF(OR($C301&gt;AM$7,$C301+$E301-2&lt;AM$7),0,($D301-SUM($F301:AL301)-SUM($F240:AL240))*SAP_Leadsheet!$E$61)</f>
        <v>0</v>
      </c>
      <c r="AN240" s="289">
        <f>IF(OR($C301&gt;AN$7,$C301+$E301-2&lt;AN$7),0,($D301-SUM($F301:AM301)-SUM($F240:AM240))*SAP_Leadsheet!$E$61)</f>
        <v>0</v>
      </c>
      <c r="AO240" s="289">
        <f>IF(OR($C301&gt;AO$7,$C301+$E301-2&lt;AO$7),0,($D301-SUM($F301:AN301)-SUM($F240:AN240))*SAP_Leadsheet!$E$61)</f>
        <v>0</v>
      </c>
      <c r="AP240" s="289">
        <f>IF(OR($C301&gt;AP$7,$C301+$E301-2&lt;AP$7),0,($D301-SUM($F301:AO301)-SUM($F240:AO240))*SAP_Leadsheet!$E$61)</f>
        <v>0</v>
      </c>
      <c r="AQ240" s="289">
        <f>IF(OR($C301&gt;AQ$7,$C301+$E301-2&lt;AQ$7),0,($D301-SUM($F301:AP301)-SUM($F240:AP240))*SAP_Leadsheet!$E$61)</f>
        <v>0</v>
      </c>
      <c r="AR240" s="289">
        <f>IF(OR($C301&gt;AR$7,$C301+$E301-2&lt;AR$7),0,($D301-SUM($F301:AQ301)-SUM($F240:AQ240))*SAP_Leadsheet!$E$61)</f>
        <v>0</v>
      </c>
      <c r="AS240" s="289">
        <f>IF(OR($C301&gt;AS$7,$C301+$E301-2&lt;AS$7),0,($D301-SUM($F301:AR301)-SUM($F240:AR240))*SAP_Leadsheet!$E$61)</f>
        <v>0</v>
      </c>
      <c r="AT240" s="289">
        <f>IF(OR($C301&gt;AT$7,$C301+$E301-2&lt;AT$7),0,($D301-SUM($F301:AS301)-SUM($F240:AS240))*SAP_Leadsheet!$E$61)</f>
        <v>0</v>
      </c>
      <c r="AU240" s="289">
        <f>IF(OR($C301&gt;AU$7,$C301+$E301-2&lt;AU$7),0,($D301-SUM($F301:AT301)-SUM($F240:AT240))*SAP_Leadsheet!$E$61)</f>
        <v>0</v>
      </c>
      <c r="AV240" s="289">
        <f>IF(OR($C301&gt;AV$7,$C301+$E301-2&lt;AV$7),0,($D301-SUM($F301:AU301)-SUM($F240:AU240))*SAP_Leadsheet!$E$61)</f>
        <v>0</v>
      </c>
      <c r="AW240" s="289">
        <f>IF(OR($C301&gt;AW$7,$C301+$E301-2&lt;AW$7),0,($D301-SUM($F301:AV301)-SUM($F240:AV240))*SAP_Leadsheet!$E$61)</f>
        <v>0</v>
      </c>
      <c r="AX240" s="289">
        <f>IF(OR($C301&gt;AX$7,$C301+$E301-2&lt;AX$7),0,($D301-SUM($F301:AW301)-SUM($F240:AW240))*SAP_Leadsheet!$E$61)</f>
        <v>0</v>
      </c>
      <c r="AY240" s="289">
        <f>IF(OR($C301&gt;AY$7,$C301+$E301-2&lt;AY$7),0,($D301-SUM($F301:AX301)-SUM($F240:AX240))*SAP_Leadsheet!$E$61)</f>
        <v>0</v>
      </c>
      <c r="AZ240" s="289">
        <f>IF(OR($C301&gt;AZ$7,$C301+$E301-2&lt;AZ$7),0,($D301-SUM($F301:AY301)-SUM($F240:AY240))*SAP_Leadsheet!$E$61)</f>
        <v>0</v>
      </c>
      <c r="BA240" s="289">
        <f>IF(OR($C301&gt;BA$7,$C301+$E301-2&lt;BA$7),0,($D301-SUM($F301:AZ301)-SUM($F240:AZ240))*SAP_Leadsheet!$E$61)</f>
        <v>0</v>
      </c>
      <c r="BB240" s="289">
        <f>IF(OR($C301&gt;BB$7,$C301+$E301-2&lt;BB$7),0,($D301-SUM($F301:BA301)-SUM($F240:BA240))*SAP_Leadsheet!$E$61)</f>
        <v>0</v>
      </c>
      <c r="BC240" s="289">
        <f>IF(OR($C301&gt;BC$7,$C301+$E301-2&lt;BC$7),0,($D301-SUM($F301:BB301)-SUM($F240:BB240))*SAP_Leadsheet!$E$61)</f>
        <v>0</v>
      </c>
      <c r="BD240" s="289">
        <f>IF(OR($C301&gt;BD$7,$C301+$E301-2&lt;BD$7),0,($D301-SUM($F301:BC301)-SUM($F240:BC240))*SAP_Leadsheet!$E$61)</f>
        <v>0</v>
      </c>
      <c r="BE240" s="289">
        <f>IF(OR($C301&gt;BE$7,$C301+$E301-2&lt;BE$7),0,($D301-SUM($F301:BD301)-SUM($F240:BD240))*SAP_Leadsheet!$E$61)</f>
        <v>0</v>
      </c>
      <c r="BF240" s="289">
        <f>IF(OR($C301&gt;BF$7,$C301+$E301-2&lt;BF$7),0,($D301-SUM($F301:BE301)-SUM($F240:BE240))*SAP_Leadsheet!$E$61)</f>
        <v>0</v>
      </c>
      <c r="BG240" s="289">
        <f>IF(OR($C301&gt;BG$7,$C301+$E301-2&lt;BG$7),0,($D301-SUM($F301:BF301)-SUM($F240:BF240))*SAP_Leadsheet!$E$61)</f>
        <v>0</v>
      </c>
      <c r="BH240" s="289">
        <f>IF(OR($C301&gt;BH$7,$C301+$E301-2&lt;BH$7),0,($D301-SUM($F301:BG301)-SUM($F240:BG240))*SAP_Leadsheet!$E$61)</f>
        <v>0</v>
      </c>
      <c r="BI240" s="289">
        <f>IF(OR($C301&gt;BI$7,$C301+$E301-2&lt;BI$7),0,($D301-SUM($F301:BH301)-SUM($F240:BH240))*SAP_Leadsheet!$E$61)</f>
        <v>0</v>
      </c>
      <c r="BJ240" s="289">
        <f>IF(OR($C301&gt;BJ$7,$C301+$E301-2&lt;BJ$7),0,($D301-SUM($F301:BI301)-SUM($F240:BI240))*SAP_Leadsheet!$E$61)</f>
        <v>0</v>
      </c>
      <c r="BK240" s="289">
        <f>IF(OR($C301&gt;BK$7,$C301+$E301-2&lt;BK$7),0,($D301-SUM($F301:BJ301)-SUM($F240:BJ240))*SAP_Leadsheet!$E$61)</f>
        <v>0</v>
      </c>
      <c r="BL240" s="289">
        <f>IF(OR($C301&gt;BL$7,$C301+$E301-2&lt;BL$7),0,($D301-SUM($F301:BK301)-SUM($F240:BK240))*SAP_Leadsheet!$E$61)</f>
        <v>0</v>
      </c>
      <c r="BM240" s="289">
        <f>IF(OR($C301&gt;BM$7,$C301+$E301-2&lt;BM$7),0,($D301-SUM($F301:BL301)-SUM($F240:BL240))*SAP_Leadsheet!$E$61)</f>
        <v>0</v>
      </c>
      <c r="BN240" s="289">
        <f>IF(OR($C301&gt;BN$7,$C301+$E301-2&lt;BN$7),0,($D301-SUM($F301:BM301)-SUM($F240:BM240))*SAP_Leadsheet!$E$61)</f>
        <v>0</v>
      </c>
      <c r="BO240" s="198"/>
      <c r="BP240" s="198"/>
      <c r="BQ240" s="198"/>
      <c r="BR240" s="198"/>
      <c r="BS240" s="198"/>
      <c r="BT240" s="198"/>
      <c r="BU240" s="198"/>
      <c r="BV240" s="198"/>
      <c r="BW240" s="198"/>
      <c r="BX240" s="198"/>
      <c r="BY240" s="198"/>
      <c r="BZ240" s="198"/>
      <c r="CA240" s="198"/>
      <c r="CB240" s="198"/>
      <c r="CC240" s="198"/>
      <c r="CD240" s="198"/>
      <c r="CE240" s="198"/>
      <c r="CF240" s="198"/>
      <c r="CG240" s="198"/>
      <c r="CH240" s="198"/>
      <c r="CI240" s="198"/>
      <c r="CJ240" s="198"/>
      <c r="CK240" s="198"/>
      <c r="CL240" s="198"/>
    </row>
    <row r="241" spans="1:90" hidden="1" outlineLevel="1" x14ac:dyDescent="0.15">
      <c r="A241" s="89"/>
      <c r="B241" s="23"/>
      <c r="C241" s="26">
        <v>15</v>
      </c>
      <c r="D241" s="298"/>
      <c r="G241" s="289">
        <f>IF(OR($C302&gt;G$7,$C302+$E302-2&lt;G$7),0,($D302-SUM($F302:F302)-SUM($F241:F241))*SAP_Leadsheet!$E$61)</f>
        <v>0</v>
      </c>
      <c r="H241" s="289">
        <f>IF(OR($C302&gt;H$7,$C302+$E302-2&lt;H$7),0,($D302-SUM($F302:G302)-SUM($F241:G241))*SAP_Leadsheet!$E$61)</f>
        <v>0</v>
      </c>
      <c r="I241" s="289">
        <f>IF(OR($C302&gt;I$7,$C302+$E302-2&lt;I$7),0,($D302-SUM($F302:H302)-SUM($F241:H241))*SAP_Leadsheet!$E$61)</f>
        <v>0</v>
      </c>
      <c r="J241" s="289">
        <f>IF(OR($C302&gt;J$7,$C302+$E302-2&lt;J$7),0,($D302-SUM($F302:I302)-SUM($F241:I241))*SAP_Leadsheet!$E$61)</f>
        <v>0</v>
      </c>
      <c r="K241" s="289">
        <f>IF(OR($C302&gt;K$7,$C302+$E302-2&lt;K$7),0,($D302-SUM($F302:J302)-SUM($F241:J241))*SAP_Leadsheet!$E$61)</f>
        <v>0</v>
      </c>
      <c r="L241" s="289">
        <f>IF(OR($C302&gt;L$7,$C302+$E302-2&lt;L$7),0,($D302-SUM($F302:K302)-SUM($F241:K241))*SAP_Leadsheet!$E$61)</f>
        <v>0</v>
      </c>
      <c r="M241" s="289">
        <f>IF(OR($C302&gt;M$7,$C302+$E302-2&lt;M$7),0,($D302-SUM($F302:L302)-SUM($F241:L241))*SAP_Leadsheet!$E$61)</f>
        <v>0</v>
      </c>
      <c r="N241" s="289">
        <f>IF(OR($C302&gt;N$7,$C302+$E302-2&lt;N$7),0,($D302-SUM($F302:M302)-SUM($F241:M241))*SAP_Leadsheet!$E$61)</f>
        <v>0</v>
      </c>
      <c r="O241" s="289">
        <f>IF(OR($C302&gt;O$7,$C302+$E302-2&lt;O$7),0,($D302-SUM($F302:N302)-SUM($F241:N241))*SAP_Leadsheet!$E$61)</f>
        <v>0</v>
      </c>
      <c r="P241" s="289">
        <f>IF(OR($C302&gt;P$7,$C302+$E302-2&lt;P$7),0,($D302-SUM($F302:O302)-SUM($F241:O241))*SAP_Leadsheet!$E$61)</f>
        <v>0</v>
      </c>
      <c r="Q241" s="289">
        <f>IF(OR($C302&gt;Q$7,$C302+$E302-2&lt;Q$7),0,($D302-SUM($F302:P302)-SUM($F241:P241))*SAP_Leadsheet!$E$61)</f>
        <v>0</v>
      </c>
      <c r="R241" s="289">
        <f>IF(OR($C302&gt;R$7,$C302+$E302-2&lt;R$7),0,($D302-SUM($F302:Q302)-SUM($F241:Q241))*SAP_Leadsheet!$E$61)</f>
        <v>0</v>
      </c>
      <c r="S241" s="289">
        <f>IF(OR($C302&gt;S$7,$C302+$E302-2&lt;S$7),0,($D302-SUM($F302:R302)-SUM($F241:R241))*SAP_Leadsheet!$E$61)</f>
        <v>0</v>
      </c>
      <c r="T241" s="289">
        <f>IF(OR($C302&gt;T$7,$C302+$E302-2&lt;T$7),0,($D302-SUM($F302:S302)-SUM($F241:S241))*SAP_Leadsheet!$E$61)</f>
        <v>0</v>
      </c>
      <c r="U241" s="289">
        <f ca="1">IF(OR($C302&gt;U$7,$C302+$E302-2&lt;U$7),0,($D302-SUM($F302:T302)-SUM($F241:T241))*SAP_Leadsheet!$E$61)</f>
        <v>0</v>
      </c>
      <c r="V241" s="289">
        <f ca="1">IF(OR($C302&gt;V$7,$C302+$E302-2&lt;V$7),0,($D302-SUM($F302:U302)-SUM($F241:U241))*SAP_Leadsheet!$E$61)</f>
        <v>0</v>
      </c>
      <c r="W241" s="289">
        <f ca="1">IF(OR($C302&gt;W$7,$C302+$E302-2&lt;W$7),0,($D302-SUM($F302:V302)-SUM($F241:V241))*SAP_Leadsheet!$E$61)</f>
        <v>0</v>
      </c>
      <c r="X241" s="289">
        <f ca="1">IF(OR($C302&gt;X$7,$C302+$E302-2&lt;X$7),0,($D302-SUM($F302:W302)-SUM($F241:W241))*SAP_Leadsheet!$E$61)</f>
        <v>0</v>
      </c>
      <c r="Y241" s="289">
        <f ca="1">IF(OR($C302&gt;Y$7,$C302+$E302-2&lt;Y$7),0,($D302-SUM($F302:X302)-SUM($F241:X241))*SAP_Leadsheet!$E$61)</f>
        <v>0</v>
      </c>
      <c r="Z241" s="289">
        <f>IF(OR($C302&gt;Z$7,$C302+$E302-2&lt;Z$7),0,($D302-SUM($F302:Y302)-SUM($F241:Y241))*SAP_Leadsheet!$E$61)</f>
        <v>0</v>
      </c>
      <c r="AA241" s="289">
        <f>IF(OR($C302&gt;AA$7,$C302+$E302-2&lt;AA$7),0,($D302-SUM($F302:Z302)-SUM($F241:Z241))*SAP_Leadsheet!$E$61)</f>
        <v>0</v>
      </c>
      <c r="AB241" s="289">
        <f>IF(OR($C302&gt;AB$7,$C302+$E302-2&lt;AB$7),0,($D302-SUM($F302:AA302)-SUM($F241:AA241))*SAP_Leadsheet!$E$61)</f>
        <v>0</v>
      </c>
      <c r="AC241" s="289">
        <f>IF(OR($C302&gt;AC$7,$C302+$E302-2&lt;AC$7),0,($D302-SUM($F302:AB302)-SUM($F241:AB241))*SAP_Leadsheet!$E$61)</f>
        <v>0</v>
      </c>
      <c r="AD241" s="289">
        <f>IF(OR($C302&gt;AD$7,$C302+$E302-2&lt;AD$7),0,($D302-SUM($F302:AC302)-SUM($F241:AC241))*SAP_Leadsheet!$E$61)</f>
        <v>0</v>
      </c>
      <c r="AE241" s="289">
        <f>IF(OR($C302&gt;AE$7,$C302+$E302-2&lt;AE$7),0,($D302-SUM($F302:AD302)-SUM($F241:AD241))*SAP_Leadsheet!$E$61)</f>
        <v>0</v>
      </c>
      <c r="AF241" s="289">
        <f>IF(OR($C302&gt;AF$7,$C302+$E302-2&lt;AF$7),0,($D302-SUM($F302:AE302)-SUM($F241:AE241))*SAP_Leadsheet!$E$61)</f>
        <v>0</v>
      </c>
      <c r="AG241" s="289">
        <f>IF(OR($C302&gt;AG$7,$C302+$E302-2&lt;AG$7),0,($D302-SUM($F302:AF302)-SUM($F241:AF241))*SAP_Leadsheet!$E$61)</f>
        <v>0</v>
      </c>
      <c r="AH241" s="289">
        <f>IF(OR($C302&gt;AH$7,$C302+$E302-2&lt;AH$7),0,($D302-SUM($F302:AG302)-SUM($F241:AG241))*SAP_Leadsheet!$E$61)</f>
        <v>0</v>
      </c>
      <c r="AI241" s="289">
        <f>IF(OR($C302&gt;AI$7,$C302+$E302-2&lt;AI$7),0,($D302-SUM($F302:AH302)-SUM($F241:AH241))*SAP_Leadsheet!$E$61)</f>
        <v>0</v>
      </c>
      <c r="AJ241" s="289">
        <f>IF(OR($C302&gt;AJ$7,$C302+$E302-2&lt;AJ$7),0,($D302-SUM($F302:AI302)-SUM($F241:AI241))*SAP_Leadsheet!$E$61)</f>
        <v>0</v>
      </c>
      <c r="AK241" s="289">
        <f>IF(OR($C302&gt;AK$7,$C302+$E302-2&lt;AK$7),0,($D302-SUM($F302:AJ302)-SUM($F241:AJ241))*SAP_Leadsheet!$E$61)</f>
        <v>0</v>
      </c>
      <c r="AL241" s="289">
        <f>IF(OR($C302&gt;AL$7,$C302+$E302-2&lt;AL$7),0,($D302-SUM($F302:AK302)-SUM($F241:AK241))*SAP_Leadsheet!$E$61)</f>
        <v>0</v>
      </c>
      <c r="AM241" s="289">
        <f>IF(OR($C302&gt;AM$7,$C302+$E302-2&lt;AM$7),0,($D302-SUM($F302:AL302)-SUM($F241:AL241))*SAP_Leadsheet!$E$61)</f>
        <v>0</v>
      </c>
      <c r="AN241" s="289">
        <f>IF(OR($C302&gt;AN$7,$C302+$E302-2&lt;AN$7),0,($D302-SUM($F302:AM302)-SUM($F241:AM241))*SAP_Leadsheet!$E$61)</f>
        <v>0</v>
      </c>
      <c r="AO241" s="289">
        <f>IF(OR($C302&gt;AO$7,$C302+$E302-2&lt;AO$7),0,($D302-SUM($F302:AN302)-SUM($F241:AN241))*SAP_Leadsheet!$E$61)</f>
        <v>0</v>
      </c>
      <c r="AP241" s="289">
        <f>IF(OR($C302&gt;AP$7,$C302+$E302-2&lt;AP$7),0,($D302-SUM($F302:AO302)-SUM($F241:AO241))*SAP_Leadsheet!$E$61)</f>
        <v>0</v>
      </c>
      <c r="AQ241" s="289">
        <f>IF(OR($C302&gt;AQ$7,$C302+$E302-2&lt;AQ$7),0,($D302-SUM($F302:AP302)-SUM($F241:AP241))*SAP_Leadsheet!$E$61)</f>
        <v>0</v>
      </c>
      <c r="AR241" s="289">
        <f>IF(OR($C302&gt;AR$7,$C302+$E302-2&lt;AR$7),0,($D302-SUM($F302:AQ302)-SUM($F241:AQ241))*SAP_Leadsheet!$E$61)</f>
        <v>0</v>
      </c>
      <c r="AS241" s="289">
        <f>IF(OR($C302&gt;AS$7,$C302+$E302-2&lt;AS$7),0,($D302-SUM($F302:AR302)-SUM($F241:AR241))*SAP_Leadsheet!$E$61)</f>
        <v>0</v>
      </c>
      <c r="AT241" s="289">
        <f>IF(OR($C302&gt;AT$7,$C302+$E302-2&lt;AT$7),0,($D302-SUM($F302:AS302)-SUM($F241:AS241))*SAP_Leadsheet!$E$61)</f>
        <v>0</v>
      </c>
      <c r="AU241" s="289">
        <f>IF(OR($C302&gt;AU$7,$C302+$E302-2&lt;AU$7),0,($D302-SUM($F302:AT302)-SUM($F241:AT241))*SAP_Leadsheet!$E$61)</f>
        <v>0</v>
      </c>
      <c r="AV241" s="289">
        <f>IF(OR($C302&gt;AV$7,$C302+$E302-2&lt;AV$7),0,($D302-SUM($F302:AU302)-SUM($F241:AU241))*SAP_Leadsheet!$E$61)</f>
        <v>0</v>
      </c>
      <c r="AW241" s="289">
        <f>IF(OR($C302&gt;AW$7,$C302+$E302-2&lt;AW$7),0,($D302-SUM($F302:AV302)-SUM($F241:AV241))*SAP_Leadsheet!$E$61)</f>
        <v>0</v>
      </c>
      <c r="AX241" s="289">
        <f>IF(OR($C302&gt;AX$7,$C302+$E302-2&lt;AX$7),0,($D302-SUM($F302:AW302)-SUM($F241:AW241))*SAP_Leadsheet!$E$61)</f>
        <v>0</v>
      </c>
      <c r="AY241" s="289">
        <f>IF(OR($C302&gt;AY$7,$C302+$E302-2&lt;AY$7),0,($D302-SUM($F302:AX302)-SUM($F241:AX241))*SAP_Leadsheet!$E$61)</f>
        <v>0</v>
      </c>
      <c r="AZ241" s="289">
        <f>IF(OR($C302&gt;AZ$7,$C302+$E302-2&lt;AZ$7),0,($D302-SUM($F302:AY302)-SUM($F241:AY241))*SAP_Leadsheet!$E$61)</f>
        <v>0</v>
      </c>
      <c r="BA241" s="289">
        <f>IF(OR($C302&gt;BA$7,$C302+$E302-2&lt;BA$7),0,($D302-SUM($F302:AZ302)-SUM($F241:AZ241))*SAP_Leadsheet!$E$61)</f>
        <v>0</v>
      </c>
      <c r="BB241" s="289">
        <f>IF(OR($C302&gt;BB$7,$C302+$E302-2&lt;BB$7),0,($D302-SUM($F302:BA302)-SUM($F241:BA241))*SAP_Leadsheet!$E$61)</f>
        <v>0</v>
      </c>
      <c r="BC241" s="289">
        <f>IF(OR($C302&gt;BC$7,$C302+$E302-2&lt;BC$7),0,($D302-SUM($F302:BB302)-SUM($F241:BB241))*SAP_Leadsheet!$E$61)</f>
        <v>0</v>
      </c>
      <c r="BD241" s="289">
        <f>IF(OR($C302&gt;BD$7,$C302+$E302-2&lt;BD$7),0,($D302-SUM($F302:BC302)-SUM($F241:BC241))*SAP_Leadsheet!$E$61)</f>
        <v>0</v>
      </c>
      <c r="BE241" s="289">
        <f>IF(OR($C302&gt;BE$7,$C302+$E302-2&lt;BE$7),0,($D302-SUM($F302:BD302)-SUM($F241:BD241))*SAP_Leadsheet!$E$61)</f>
        <v>0</v>
      </c>
      <c r="BF241" s="289">
        <f>IF(OR($C302&gt;BF$7,$C302+$E302-2&lt;BF$7),0,($D302-SUM($F302:BE302)-SUM($F241:BE241))*SAP_Leadsheet!$E$61)</f>
        <v>0</v>
      </c>
      <c r="BG241" s="289">
        <f>IF(OR($C302&gt;BG$7,$C302+$E302-2&lt;BG$7),0,($D302-SUM($F302:BF302)-SUM($F241:BF241))*SAP_Leadsheet!$E$61)</f>
        <v>0</v>
      </c>
      <c r="BH241" s="289">
        <f>IF(OR($C302&gt;BH$7,$C302+$E302-2&lt;BH$7),0,($D302-SUM($F302:BG302)-SUM($F241:BG241))*SAP_Leadsheet!$E$61)</f>
        <v>0</v>
      </c>
      <c r="BI241" s="289">
        <f>IF(OR($C302&gt;BI$7,$C302+$E302-2&lt;BI$7),0,($D302-SUM($F302:BH302)-SUM($F241:BH241))*SAP_Leadsheet!$E$61)</f>
        <v>0</v>
      </c>
      <c r="BJ241" s="289">
        <f>IF(OR($C302&gt;BJ$7,$C302+$E302-2&lt;BJ$7),0,($D302-SUM($F302:BI302)-SUM($F241:BI241))*SAP_Leadsheet!$E$61)</f>
        <v>0</v>
      </c>
      <c r="BK241" s="289">
        <f>IF(OR($C302&gt;BK$7,$C302+$E302-2&lt;BK$7),0,($D302-SUM($F302:BJ302)-SUM($F241:BJ241))*SAP_Leadsheet!$E$61)</f>
        <v>0</v>
      </c>
      <c r="BL241" s="289">
        <f>IF(OR($C302&gt;BL$7,$C302+$E302-2&lt;BL$7),0,($D302-SUM($F302:BK302)-SUM($F241:BK241))*SAP_Leadsheet!$E$61)</f>
        <v>0</v>
      </c>
      <c r="BM241" s="289">
        <f>IF(OR($C302&gt;BM$7,$C302+$E302-2&lt;BM$7),0,($D302-SUM($F302:BL302)-SUM($F241:BL241))*SAP_Leadsheet!$E$61)</f>
        <v>0</v>
      </c>
      <c r="BN241" s="289">
        <f>IF(OR($C302&gt;BN$7,$C302+$E302-2&lt;BN$7),0,($D302-SUM($F302:BM302)-SUM($F241:BM241))*SAP_Leadsheet!$E$61)</f>
        <v>0</v>
      </c>
      <c r="BO241" s="198"/>
      <c r="BP241" s="198"/>
      <c r="BQ241" s="198"/>
      <c r="BR241" s="198"/>
      <c r="BS241" s="198"/>
      <c r="BT241" s="198"/>
      <c r="BU241" s="198"/>
      <c r="BV241" s="198"/>
      <c r="BW241" s="198"/>
      <c r="BX241" s="198"/>
      <c r="BY241" s="198"/>
      <c r="BZ241" s="198"/>
      <c r="CA241" s="198"/>
      <c r="CB241" s="198"/>
      <c r="CC241" s="198"/>
      <c r="CD241" s="198"/>
      <c r="CE241" s="198"/>
      <c r="CF241" s="198"/>
      <c r="CG241" s="198"/>
      <c r="CH241" s="198"/>
      <c r="CI241" s="198"/>
      <c r="CJ241" s="198"/>
      <c r="CK241" s="198"/>
      <c r="CL241" s="198"/>
    </row>
    <row r="242" spans="1:90" hidden="1" outlineLevel="1" x14ac:dyDescent="0.15">
      <c r="A242" s="89"/>
      <c r="B242" s="23"/>
      <c r="C242" s="26">
        <v>16</v>
      </c>
      <c r="D242" s="298"/>
      <c r="G242" s="289">
        <f>IF(OR($C303&gt;G$7,$C303+$E303-2&lt;G$7),0,($D303-SUM($F303:F303)-SUM($F242:F242))*SAP_Leadsheet!$E$61)</f>
        <v>0</v>
      </c>
      <c r="H242" s="289">
        <f>IF(OR($C303&gt;H$7,$C303+$E303-2&lt;H$7),0,($D303-SUM($F303:G303)-SUM($F242:G242))*SAP_Leadsheet!$E$61)</f>
        <v>0</v>
      </c>
      <c r="I242" s="289">
        <f>IF(OR($C303&gt;I$7,$C303+$E303-2&lt;I$7),0,($D303-SUM($F303:H303)-SUM($F242:H242))*SAP_Leadsheet!$E$61)</f>
        <v>0</v>
      </c>
      <c r="J242" s="289">
        <f>IF(OR($C303&gt;J$7,$C303+$E303-2&lt;J$7),0,($D303-SUM($F303:I303)-SUM($F242:I242))*SAP_Leadsheet!$E$61)</f>
        <v>0</v>
      </c>
      <c r="K242" s="289">
        <f>IF(OR($C303&gt;K$7,$C303+$E303-2&lt;K$7),0,($D303-SUM($F303:J303)-SUM($F242:J242))*SAP_Leadsheet!$E$61)</f>
        <v>0</v>
      </c>
      <c r="L242" s="289">
        <f>IF(OR($C303&gt;L$7,$C303+$E303-2&lt;L$7),0,($D303-SUM($F303:K303)-SUM($F242:K242))*SAP_Leadsheet!$E$61)</f>
        <v>0</v>
      </c>
      <c r="M242" s="289">
        <f>IF(OR($C303&gt;M$7,$C303+$E303-2&lt;M$7),0,($D303-SUM($F303:L303)-SUM($F242:L242))*SAP_Leadsheet!$E$61)</f>
        <v>0</v>
      </c>
      <c r="N242" s="289">
        <f>IF(OR($C303&gt;N$7,$C303+$E303-2&lt;N$7),0,($D303-SUM($F303:M303)-SUM($F242:M242))*SAP_Leadsheet!$E$61)</f>
        <v>0</v>
      </c>
      <c r="O242" s="289">
        <f>IF(OR($C303&gt;O$7,$C303+$E303-2&lt;O$7),0,($D303-SUM($F303:N303)-SUM($F242:N242))*SAP_Leadsheet!$E$61)</f>
        <v>0</v>
      </c>
      <c r="P242" s="289">
        <f>IF(OR($C303&gt;P$7,$C303+$E303-2&lt;P$7),0,($D303-SUM($F303:O303)-SUM($F242:O242))*SAP_Leadsheet!$E$61)</f>
        <v>0</v>
      </c>
      <c r="Q242" s="289">
        <f>IF(OR($C303&gt;Q$7,$C303+$E303-2&lt;Q$7),0,($D303-SUM($F303:P303)-SUM($F242:P242))*SAP_Leadsheet!$E$61)</f>
        <v>0</v>
      </c>
      <c r="R242" s="289">
        <f>IF(OR($C303&gt;R$7,$C303+$E303-2&lt;R$7),0,($D303-SUM($F303:Q303)-SUM($F242:Q242))*SAP_Leadsheet!$E$61)</f>
        <v>0</v>
      </c>
      <c r="S242" s="289">
        <f>IF(OR($C303&gt;S$7,$C303+$E303-2&lt;S$7),0,($D303-SUM($F303:R303)-SUM($F242:R242))*SAP_Leadsheet!$E$61)</f>
        <v>0</v>
      </c>
      <c r="T242" s="289">
        <f>IF(OR($C303&gt;T$7,$C303+$E303-2&lt;T$7),0,($D303-SUM($F303:S303)-SUM($F242:S242))*SAP_Leadsheet!$E$61)</f>
        <v>0</v>
      </c>
      <c r="U242" s="289">
        <f>IF(OR($C303&gt;U$7,$C303+$E303-2&lt;U$7),0,($D303-SUM($F303:T303)-SUM($F242:T242))*SAP_Leadsheet!$E$61)</f>
        <v>0</v>
      </c>
      <c r="V242" s="289">
        <f ca="1">IF(OR($C303&gt;V$7,$C303+$E303-2&lt;V$7),0,($D303-SUM($F303:U303)-SUM($F242:U242))*SAP_Leadsheet!$E$61)</f>
        <v>0</v>
      </c>
      <c r="W242" s="289">
        <f ca="1">IF(OR($C303&gt;W$7,$C303+$E303-2&lt;W$7),0,($D303-SUM($F303:V303)-SUM($F242:V242))*SAP_Leadsheet!$E$61)</f>
        <v>0</v>
      </c>
      <c r="X242" s="289">
        <f ca="1">IF(OR($C303&gt;X$7,$C303+$E303-2&lt;X$7),0,($D303-SUM($F303:W303)-SUM($F242:W242))*SAP_Leadsheet!$E$61)</f>
        <v>0</v>
      </c>
      <c r="Y242" s="289">
        <f ca="1">IF(OR($C303&gt;Y$7,$C303+$E303-2&lt;Y$7),0,($D303-SUM($F303:X303)-SUM($F242:X242))*SAP_Leadsheet!$E$61)</f>
        <v>0</v>
      </c>
      <c r="Z242" s="289">
        <f ca="1">IF(OR($C303&gt;Z$7,$C303+$E303-2&lt;Z$7),0,($D303-SUM($F303:Y303)-SUM($F242:Y242))*SAP_Leadsheet!$E$61)</f>
        <v>0</v>
      </c>
      <c r="AA242" s="289">
        <f>IF(OR($C303&gt;AA$7,$C303+$E303-2&lt;AA$7),0,($D303-SUM($F303:Z303)-SUM($F242:Z242))*SAP_Leadsheet!$E$61)</f>
        <v>0</v>
      </c>
      <c r="AB242" s="289">
        <f>IF(OR($C303&gt;AB$7,$C303+$E303-2&lt;AB$7),0,($D303-SUM($F303:AA303)-SUM($F242:AA242))*SAP_Leadsheet!$E$61)</f>
        <v>0</v>
      </c>
      <c r="AC242" s="289">
        <f>IF(OR($C303&gt;AC$7,$C303+$E303-2&lt;AC$7),0,($D303-SUM($F303:AB303)-SUM($F242:AB242))*SAP_Leadsheet!$E$61)</f>
        <v>0</v>
      </c>
      <c r="AD242" s="289">
        <f>IF(OR($C303&gt;AD$7,$C303+$E303-2&lt;AD$7),0,($D303-SUM($F303:AC303)-SUM($F242:AC242))*SAP_Leadsheet!$E$61)</f>
        <v>0</v>
      </c>
      <c r="AE242" s="289">
        <f>IF(OR($C303&gt;AE$7,$C303+$E303-2&lt;AE$7),0,($D303-SUM($F303:AD303)-SUM($F242:AD242))*SAP_Leadsheet!$E$61)</f>
        <v>0</v>
      </c>
      <c r="AF242" s="289">
        <f>IF(OR($C303&gt;AF$7,$C303+$E303-2&lt;AF$7),0,($D303-SUM($F303:AE303)-SUM($F242:AE242))*SAP_Leadsheet!$E$61)</f>
        <v>0</v>
      </c>
      <c r="AG242" s="289">
        <f>IF(OR($C303&gt;AG$7,$C303+$E303-2&lt;AG$7),0,($D303-SUM($F303:AF303)-SUM($F242:AF242))*SAP_Leadsheet!$E$61)</f>
        <v>0</v>
      </c>
      <c r="AH242" s="289">
        <f>IF(OR($C303&gt;AH$7,$C303+$E303-2&lt;AH$7),0,($D303-SUM($F303:AG303)-SUM($F242:AG242))*SAP_Leadsheet!$E$61)</f>
        <v>0</v>
      </c>
      <c r="AI242" s="289">
        <f>IF(OR($C303&gt;AI$7,$C303+$E303-2&lt;AI$7),0,($D303-SUM($F303:AH303)-SUM($F242:AH242))*SAP_Leadsheet!$E$61)</f>
        <v>0</v>
      </c>
      <c r="AJ242" s="289">
        <f>IF(OR($C303&gt;AJ$7,$C303+$E303-2&lt;AJ$7),0,($D303-SUM($F303:AI303)-SUM($F242:AI242))*SAP_Leadsheet!$E$61)</f>
        <v>0</v>
      </c>
      <c r="AK242" s="289">
        <f>IF(OR($C303&gt;AK$7,$C303+$E303-2&lt;AK$7),0,($D303-SUM($F303:AJ303)-SUM($F242:AJ242))*SAP_Leadsheet!$E$61)</f>
        <v>0</v>
      </c>
      <c r="AL242" s="289">
        <f>IF(OR($C303&gt;AL$7,$C303+$E303-2&lt;AL$7),0,($D303-SUM($F303:AK303)-SUM($F242:AK242))*SAP_Leadsheet!$E$61)</f>
        <v>0</v>
      </c>
      <c r="AM242" s="289">
        <f>IF(OR($C303&gt;AM$7,$C303+$E303-2&lt;AM$7),0,($D303-SUM($F303:AL303)-SUM($F242:AL242))*SAP_Leadsheet!$E$61)</f>
        <v>0</v>
      </c>
      <c r="AN242" s="289">
        <f>IF(OR($C303&gt;AN$7,$C303+$E303-2&lt;AN$7),0,($D303-SUM($F303:AM303)-SUM($F242:AM242))*SAP_Leadsheet!$E$61)</f>
        <v>0</v>
      </c>
      <c r="AO242" s="289">
        <f>IF(OR($C303&gt;AO$7,$C303+$E303-2&lt;AO$7),0,($D303-SUM($F303:AN303)-SUM($F242:AN242))*SAP_Leadsheet!$E$61)</f>
        <v>0</v>
      </c>
      <c r="AP242" s="289">
        <f>IF(OR($C303&gt;AP$7,$C303+$E303-2&lt;AP$7),0,($D303-SUM($F303:AO303)-SUM($F242:AO242))*SAP_Leadsheet!$E$61)</f>
        <v>0</v>
      </c>
      <c r="AQ242" s="289">
        <f>IF(OR($C303&gt;AQ$7,$C303+$E303-2&lt;AQ$7),0,($D303-SUM($F303:AP303)-SUM($F242:AP242))*SAP_Leadsheet!$E$61)</f>
        <v>0</v>
      </c>
      <c r="AR242" s="289">
        <f>IF(OR($C303&gt;AR$7,$C303+$E303-2&lt;AR$7),0,($D303-SUM($F303:AQ303)-SUM($F242:AQ242))*SAP_Leadsheet!$E$61)</f>
        <v>0</v>
      </c>
      <c r="AS242" s="289">
        <f>IF(OR($C303&gt;AS$7,$C303+$E303-2&lt;AS$7),0,($D303-SUM($F303:AR303)-SUM($F242:AR242))*SAP_Leadsheet!$E$61)</f>
        <v>0</v>
      </c>
      <c r="AT242" s="289">
        <f>IF(OR($C303&gt;AT$7,$C303+$E303-2&lt;AT$7),0,($D303-SUM($F303:AS303)-SUM($F242:AS242))*SAP_Leadsheet!$E$61)</f>
        <v>0</v>
      </c>
      <c r="AU242" s="289">
        <f>IF(OR($C303&gt;AU$7,$C303+$E303-2&lt;AU$7),0,($D303-SUM($F303:AT303)-SUM($F242:AT242))*SAP_Leadsheet!$E$61)</f>
        <v>0</v>
      </c>
      <c r="AV242" s="289">
        <f>IF(OR($C303&gt;AV$7,$C303+$E303-2&lt;AV$7),0,($D303-SUM($F303:AU303)-SUM($F242:AU242))*SAP_Leadsheet!$E$61)</f>
        <v>0</v>
      </c>
      <c r="AW242" s="289">
        <f>IF(OR($C303&gt;AW$7,$C303+$E303-2&lt;AW$7),0,($D303-SUM($F303:AV303)-SUM($F242:AV242))*SAP_Leadsheet!$E$61)</f>
        <v>0</v>
      </c>
      <c r="AX242" s="289">
        <f>IF(OR($C303&gt;AX$7,$C303+$E303-2&lt;AX$7),0,($D303-SUM($F303:AW303)-SUM($F242:AW242))*SAP_Leadsheet!$E$61)</f>
        <v>0</v>
      </c>
      <c r="AY242" s="289">
        <f>IF(OR($C303&gt;AY$7,$C303+$E303-2&lt;AY$7),0,($D303-SUM($F303:AX303)-SUM($F242:AX242))*SAP_Leadsheet!$E$61)</f>
        <v>0</v>
      </c>
      <c r="AZ242" s="289">
        <f>IF(OR($C303&gt;AZ$7,$C303+$E303-2&lt;AZ$7),0,($D303-SUM($F303:AY303)-SUM($F242:AY242))*SAP_Leadsheet!$E$61)</f>
        <v>0</v>
      </c>
      <c r="BA242" s="289">
        <f>IF(OR($C303&gt;BA$7,$C303+$E303-2&lt;BA$7),0,($D303-SUM($F303:AZ303)-SUM($F242:AZ242))*SAP_Leadsheet!$E$61)</f>
        <v>0</v>
      </c>
      <c r="BB242" s="289">
        <f>IF(OR($C303&gt;BB$7,$C303+$E303-2&lt;BB$7),0,($D303-SUM($F303:BA303)-SUM($F242:BA242))*SAP_Leadsheet!$E$61)</f>
        <v>0</v>
      </c>
      <c r="BC242" s="289">
        <f>IF(OR($C303&gt;BC$7,$C303+$E303-2&lt;BC$7),0,($D303-SUM($F303:BB303)-SUM($F242:BB242))*SAP_Leadsheet!$E$61)</f>
        <v>0</v>
      </c>
      <c r="BD242" s="289">
        <f>IF(OR($C303&gt;BD$7,$C303+$E303-2&lt;BD$7),0,($D303-SUM($F303:BC303)-SUM($F242:BC242))*SAP_Leadsheet!$E$61)</f>
        <v>0</v>
      </c>
      <c r="BE242" s="289">
        <f>IF(OR($C303&gt;BE$7,$C303+$E303-2&lt;BE$7),0,($D303-SUM($F303:BD303)-SUM($F242:BD242))*SAP_Leadsheet!$E$61)</f>
        <v>0</v>
      </c>
      <c r="BF242" s="289">
        <f>IF(OR($C303&gt;BF$7,$C303+$E303-2&lt;BF$7),0,($D303-SUM($F303:BE303)-SUM($F242:BE242))*SAP_Leadsheet!$E$61)</f>
        <v>0</v>
      </c>
      <c r="BG242" s="289">
        <f>IF(OR($C303&gt;BG$7,$C303+$E303-2&lt;BG$7),0,($D303-SUM($F303:BF303)-SUM($F242:BF242))*SAP_Leadsheet!$E$61)</f>
        <v>0</v>
      </c>
      <c r="BH242" s="289">
        <f>IF(OR($C303&gt;BH$7,$C303+$E303-2&lt;BH$7),0,($D303-SUM($F303:BG303)-SUM($F242:BG242))*SAP_Leadsheet!$E$61)</f>
        <v>0</v>
      </c>
      <c r="BI242" s="289">
        <f>IF(OR($C303&gt;BI$7,$C303+$E303-2&lt;BI$7),0,($D303-SUM($F303:BH303)-SUM($F242:BH242))*SAP_Leadsheet!$E$61)</f>
        <v>0</v>
      </c>
      <c r="BJ242" s="289">
        <f>IF(OR($C303&gt;BJ$7,$C303+$E303-2&lt;BJ$7),0,($D303-SUM($F303:BI303)-SUM($F242:BI242))*SAP_Leadsheet!$E$61)</f>
        <v>0</v>
      </c>
      <c r="BK242" s="289">
        <f>IF(OR($C303&gt;BK$7,$C303+$E303-2&lt;BK$7),0,($D303-SUM($F303:BJ303)-SUM($F242:BJ242))*SAP_Leadsheet!$E$61)</f>
        <v>0</v>
      </c>
      <c r="BL242" s="289">
        <f>IF(OR($C303&gt;BL$7,$C303+$E303-2&lt;BL$7),0,($D303-SUM($F303:BK303)-SUM($F242:BK242))*SAP_Leadsheet!$E$61)</f>
        <v>0</v>
      </c>
      <c r="BM242" s="289">
        <f>IF(OR($C303&gt;BM$7,$C303+$E303-2&lt;BM$7),0,($D303-SUM($F303:BL303)-SUM($F242:BL242))*SAP_Leadsheet!$E$61)</f>
        <v>0</v>
      </c>
      <c r="BN242" s="289">
        <f>IF(OR($C303&gt;BN$7,$C303+$E303-2&lt;BN$7),0,($D303-SUM($F303:BM303)-SUM($F242:BM242))*SAP_Leadsheet!$E$61)</f>
        <v>0</v>
      </c>
      <c r="BO242" s="198"/>
      <c r="BP242" s="198"/>
      <c r="BQ242" s="198"/>
      <c r="BR242" s="198"/>
      <c r="BS242" s="198"/>
      <c r="BT242" s="198"/>
      <c r="BU242" s="198"/>
      <c r="BV242" s="198"/>
      <c r="BW242" s="198"/>
      <c r="BX242" s="198"/>
      <c r="BY242" s="198"/>
      <c r="BZ242" s="198"/>
      <c r="CA242" s="198"/>
      <c r="CB242" s="198"/>
      <c r="CC242" s="198"/>
      <c r="CD242" s="198"/>
      <c r="CE242" s="198"/>
      <c r="CF242" s="198"/>
      <c r="CG242" s="198"/>
      <c r="CH242" s="198"/>
      <c r="CI242" s="198"/>
      <c r="CJ242" s="198"/>
      <c r="CK242" s="198"/>
      <c r="CL242" s="198"/>
    </row>
    <row r="243" spans="1:90" hidden="1" outlineLevel="1" x14ac:dyDescent="0.15">
      <c r="A243" s="89"/>
      <c r="B243" s="23"/>
      <c r="C243" s="26">
        <v>17</v>
      </c>
      <c r="D243" s="298"/>
      <c r="G243" s="289">
        <f>IF(OR($C304&gt;G$7,$C304+$E304-2&lt;G$7),0,($D304-SUM($F304:F304)-SUM($F243:F243))*SAP_Leadsheet!$E$61)</f>
        <v>0</v>
      </c>
      <c r="H243" s="289">
        <f>IF(OR($C304&gt;H$7,$C304+$E304-2&lt;H$7),0,($D304-SUM($F304:G304)-SUM($F243:G243))*SAP_Leadsheet!$E$61)</f>
        <v>0</v>
      </c>
      <c r="I243" s="289">
        <f>IF(OR($C304&gt;I$7,$C304+$E304-2&lt;I$7),0,($D304-SUM($F304:H304)-SUM($F243:H243))*SAP_Leadsheet!$E$61)</f>
        <v>0</v>
      </c>
      <c r="J243" s="289">
        <f>IF(OR($C304&gt;J$7,$C304+$E304-2&lt;J$7),0,($D304-SUM($F304:I304)-SUM($F243:I243))*SAP_Leadsheet!$E$61)</f>
        <v>0</v>
      </c>
      <c r="K243" s="289">
        <f>IF(OR($C304&gt;K$7,$C304+$E304-2&lt;K$7),0,($D304-SUM($F304:J304)-SUM($F243:J243))*SAP_Leadsheet!$E$61)</f>
        <v>0</v>
      </c>
      <c r="L243" s="289">
        <f>IF(OR($C304&gt;L$7,$C304+$E304-2&lt;L$7),0,($D304-SUM($F304:K304)-SUM($F243:K243))*SAP_Leadsheet!$E$61)</f>
        <v>0</v>
      </c>
      <c r="M243" s="289">
        <f>IF(OR($C304&gt;M$7,$C304+$E304-2&lt;M$7),0,($D304-SUM($F304:L304)-SUM($F243:L243))*SAP_Leadsheet!$E$61)</f>
        <v>0</v>
      </c>
      <c r="N243" s="289">
        <f>IF(OR($C304&gt;N$7,$C304+$E304-2&lt;N$7),0,($D304-SUM($F304:M304)-SUM($F243:M243))*SAP_Leadsheet!$E$61)</f>
        <v>0</v>
      </c>
      <c r="O243" s="289">
        <f>IF(OR($C304&gt;O$7,$C304+$E304-2&lt;O$7),0,($D304-SUM($F304:N304)-SUM($F243:N243))*SAP_Leadsheet!$E$61)</f>
        <v>0</v>
      </c>
      <c r="P243" s="289">
        <f>IF(OR($C304&gt;P$7,$C304+$E304-2&lt;P$7),0,($D304-SUM($F304:O304)-SUM($F243:O243))*SAP_Leadsheet!$E$61)</f>
        <v>0</v>
      </c>
      <c r="Q243" s="289">
        <f>IF(OR($C304&gt;Q$7,$C304+$E304-2&lt;Q$7),0,($D304-SUM($F304:P304)-SUM($F243:P243))*SAP_Leadsheet!$E$61)</f>
        <v>0</v>
      </c>
      <c r="R243" s="289">
        <f>IF(OR($C304&gt;R$7,$C304+$E304-2&lt;R$7),0,($D304-SUM($F304:Q304)-SUM($F243:Q243))*SAP_Leadsheet!$E$61)</f>
        <v>0</v>
      </c>
      <c r="S243" s="289">
        <f>IF(OR($C304&gt;S$7,$C304+$E304-2&lt;S$7),0,($D304-SUM($F304:R304)-SUM($F243:R243))*SAP_Leadsheet!$E$61)</f>
        <v>0</v>
      </c>
      <c r="T243" s="289">
        <f>IF(OR($C304&gt;T$7,$C304+$E304-2&lt;T$7),0,($D304-SUM($F304:S304)-SUM($F243:S243))*SAP_Leadsheet!$E$61)</f>
        <v>0</v>
      </c>
      <c r="U243" s="289">
        <f>IF(OR($C304&gt;U$7,$C304+$E304-2&lt;U$7),0,($D304-SUM($F304:T304)-SUM($F243:T243))*SAP_Leadsheet!$E$61)</f>
        <v>0</v>
      </c>
      <c r="V243" s="289">
        <f>IF(OR($C304&gt;V$7,$C304+$E304-2&lt;V$7),0,($D304-SUM($F304:U304)-SUM($F243:U243))*SAP_Leadsheet!$E$61)</f>
        <v>0</v>
      </c>
      <c r="W243" s="289">
        <f ca="1">IF(OR($C304&gt;W$7,$C304+$E304-2&lt;W$7),0,($D304-SUM($F304:V304)-SUM($F243:V243))*SAP_Leadsheet!$E$61)</f>
        <v>0</v>
      </c>
      <c r="X243" s="289">
        <f ca="1">IF(OR($C304&gt;X$7,$C304+$E304-2&lt;X$7),0,($D304-SUM($F304:W304)-SUM($F243:W243))*SAP_Leadsheet!$E$61)</f>
        <v>0</v>
      </c>
      <c r="Y243" s="289">
        <f ca="1">IF(OR($C304&gt;Y$7,$C304+$E304-2&lt;Y$7),0,($D304-SUM($F304:X304)-SUM($F243:X243))*SAP_Leadsheet!$E$61)</f>
        <v>0</v>
      </c>
      <c r="Z243" s="289">
        <f ca="1">IF(OR($C304&gt;Z$7,$C304+$E304-2&lt;Z$7),0,($D304-SUM($F304:Y304)-SUM($F243:Y243))*SAP_Leadsheet!$E$61)</f>
        <v>0</v>
      </c>
      <c r="AA243" s="289">
        <f ca="1">IF(OR($C304&gt;AA$7,$C304+$E304-2&lt;AA$7),0,($D304-SUM($F304:Z304)-SUM($F243:Z243))*SAP_Leadsheet!$E$61)</f>
        <v>0</v>
      </c>
      <c r="AB243" s="289">
        <f>IF(OR($C304&gt;AB$7,$C304+$E304-2&lt;AB$7),0,($D304-SUM($F304:AA304)-SUM($F243:AA243))*SAP_Leadsheet!$E$61)</f>
        <v>0</v>
      </c>
      <c r="AC243" s="289">
        <f>IF(OR($C304&gt;AC$7,$C304+$E304-2&lt;AC$7),0,($D304-SUM($F304:AB304)-SUM($F243:AB243))*SAP_Leadsheet!$E$61)</f>
        <v>0</v>
      </c>
      <c r="AD243" s="289">
        <f>IF(OR($C304&gt;AD$7,$C304+$E304-2&lt;AD$7),0,($D304-SUM($F304:AC304)-SUM($F243:AC243))*SAP_Leadsheet!$E$61)</f>
        <v>0</v>
      </c>
      <c r="AE243" s="289">
        <f>IF(OR($C304&gt;AE$7,$C304+$E304-2&lt;AE$7),0,($D304-SUM($F304:AD304)-SUM($F243:AD243))*SAP_Leadsheet!$E$61)</f>
        <v>0</v>
      </c>
      <c r="AF243" s="289">
        <f>IF(OR($C304&gt;AF$7,$C304+$E304-2&lt;AF$7),0,($D304-SUM($F304:AE304)-SUM($F243:AE243))*SAP_Leadsheet!$E$61)</f>
        <v>0</v>
      </c>
      <c r="AG243" s="289">
        <f>IF(OR($C304&gt;AG$7,$C304+$E304-2&lt;AG$7),0,($D304-SUM($F304:AF304)-SUM($F243:AF243))*SAP_Leadsheet!$E$61)</f>
        <v>0</v>
      </c>
      <c r="AH243" s="289">
        <f>IF(OR($C304&gt;AH$7,$C304+$E304-2&lt;AH$7),0,($D304-SUM($F304:AG304)-SUM($F243:AG243))*SAP_Leadsheet!$E$61)</f>
        <v>0</v>
      </c>
      <c r="AI243" s="289">
        <f>IF(OR($C304&gt;AI$7,$C304+$E304-2&lt;AI$7),0,($D304-SUM($F304:AH304)-SUM($F243:AH243))*SAP_Leadsheet!$E$61)</f>
        <v>0</v>
      </c>
      <c r="AJ243" s="289">
        <f>IF(OR($C304&gt;AJ$7,$C304+$E304-2&lt;AJ$7),0,($D304-SUM($F304:AI304)-SUM($F243:AI243))*SAP_Leadsheet!$E$61)</f>
        <v>0</v>
      </c>
      <c r="AK243" s="289">
        <f>IF(OR($C304&gt;AK$7,$C304+$E304-2&lt;AK$7),0,($D304-SUM($F304:AJ304)-SUM($F243:AJ243))*SAP_Leadsheet!$E$61)</f>
        <v>0</v>
      </c>
      <c r="AL243" s="289">
        <f>IF(OR($C304&gt;AL$7,$C304+$E304-2&lt;AL$7),0,($D304-SUM($F304:AK304)-SUM($F243:AK243))*SAP_Leadsheet!$E$61)</f>
        <v>0</v>
      </c>
      <c r="AM243" s="289">
        <f>IF(OR($C304&gt;AM$7,$C304+$E304-2&lt;AM$7),0,($D304-SUM($F304:AL304)-SUM($F243:AL243))*SAP_Leadsheet!$E$61)</f>
        <v>0</v>
      </c>
      <c r="AN243" s="289">
        <f>IF(OR($C304&gt;AN$7,$C304+$E304-2&lt;AN$7),0,($D304-SUM($F304:AM304)-SUM($F243:AM243))*SAP_Leadsheet!$E$61)</f>
        <v>0</v>
      </c>
      <c r="AO243" s="289">
        <f>IF(OR($C304&gt;AO$7,$C304+$E304-2&lt;AO$7),0,($D304-SUM($F304:AN304)-SUM($F243:AN243))*SAP_Leadsheet!$E$61)</f>
        <v>0</v>
      </c>
      <c r="AP243" s="289">
        <f>IF(OR($C304&gt;AP$7,$C304+$E304-2&lt;AP$7),0,($D304-SUM($F304:AO304)-SUM($F243:AO243))*SAP_Leadsheet!$E$61)</f>
        <v>0</v>
      </c>
      <c r="AQ243" s="289">
        <f>IF(OR($C304&gt;AQ$7,$C304+$E304-2&lt;AQ$7),0,($D304-SUM($F304:AP304)-SUM($F243:AP243))*SAP_Leadsheet!$E$61)</f>
        <v>0</v>
      </c>
      <c r="AR243" s="289">
        <f>IF(OR($C304&gt;AR$7,$C304+$E304-2&lt;AR$7),0,($D304-SUM($F304:AQ304)-SUM($F243:AQ243))*SAP_Leadsheet!$E$61)</f>
        <v>0</v>
      </c>
      <c r="AS243" s="289">
        <f>IF(OR($C304&gt;AS$7,$C304+$E304-2&lt;AS$7),0,($D304-SUM($F304:AR304)-SUM($F243:AR243))*SAP_Leadsheet!$E$61)</f>
        <v>0</v>
      </c>
      <c r="AT243" s="289">
        <f>IF(OR($C304&gt;AT$7,$C304+$E304-2&lt;AT$7),0,($D304-SUM($F304:AS304)-SUM($F243:AS243))*SAP_Leadsheet!$E$61)</f>
        <v>0</v>
      </c>
      <c r="AU243" s="289">
        <f>IF(OR($C304&gt;AU$7,$C304+$E304-2&lt;AU$7),0,($D304-SUM($F304:AT304)-SUM($F243:AT243))*SAP_Leadsheet!$E$61)</f>
        <v>0</v>
      </c>
      <c r="AV243" s="289">
        <f>IF(OR($C304&gt;AV$7,$C304+$E304-2&lt;AV$7),0,($D304-SUM($F304:AU304)-SUM($F243:AU243))*SAP_Leadsheet!$E$61)</f>
        <v>0</v>
      </c>
      <c r="AW243" s="289">
        <f>IF(OR($C304&gt;AW$7,$C304+$E304-2&lt;AW$7),0,($D304-SUM($F304:AV304)-SUM($F243:AV243))*SAP_Leadsheet!$E$61)</f>
        <v>0</v>
      </c>
      <c r="AX243" s="289">
        <f>IF(OR($C304&gt;AX$7,$C304+$E304-2&lt;AX$7),0,($D304-SUM($F304:AW304)-SUM($F243:AW243))*SAP_Leadsheet!$E$61)</f>
        <v>0</v>
      </c>
      <c r="AY243" s="289">
        <f>IF(OR($C304&gt;AY$7,$C304+$E304-2&lt;AY$7),0,($D304-SUM($F304:AX304)-SUM($F243:AX243))*SAP_Leadsheet!$E$61)</f>
        <v>0</v>
      </c>
      <c r="AZ243" s="289">
        <f>IF(OR($C304&gt;AZ$7,$C304+$E304-2&lt;AZ$7),0,($D304-SUM($F304:AY304)-SUM($F243:AY243))*SAP_Leadsheet!$E$61)</f>
        <v>0</v>
      </c>
      <c r="BA243" s="289">
        <f>IF(OR($C304&gt;BA$7,$C304+$E304-2&lt;BA$7),0,($D304-SUM($F304:AZ304)-SUM($F243:AZ243))*SAP_Leadsheet!$E$61)</f>
        <v>0</v>
      </c>
      <c r="BB243" s="289">
        <f>IF(OR($C304&gt;BB$7,$C304+$E304-2&lt;BB$7),0,($D304-SUM($F304:BA304)-SUM($F243:BA243))*SAP_Leadsheet!$E$61)</f>
        <v>0</v>
      </c>
      <c r="BC243" s="289">
        <f>IF(OR($C304&gt;BC$7,$C304+$E304-2&lt;BC$7),0,($D304-SUM($F304:BB304)-SUM($F243:BB243))*SAP_Leadsheet!$E$61)</f>
        <v>0</v>
      </c>
      <c r="BD243" s="289">
        <f>IF(OR($C304&gt;BD$7,$C304+$E304-2&lt;BD$7),0,($D304-SUM($F304:BC304)-SUM($F243:BC243))*SAP_Leadsheet!$E$61)</f>
        <v>0</v>
      </c>
      <c r="BE243" s="289">
        <f>IF(OR($C304&gt;BE$7,$C304+$E304-2&lt;BE$7),0,($D304-SUM($F304:BD304)-SUM($F243:BD243))*SAP_Leadsheet!$E$61)</f>
        <v>0</v>
      </c>
      <c r="BF243" s="289">
        <f>IF(OR($C304&gt;BF$7,$C304+$E304-2&lt;BF$7),0,($D304-SUM($F304:BE304)-SUM($F243:BE243))*SAP_Leadsheet!$E$61)</f>
        <v>0</v>
      </c>
      <c r="BG243" s="289">
        <f>IF(OR($C304&gt;BG$7,$C304+$E304-2&lt;BG$7),0,($D304-SUM($F304:BF304)-SUM($F243:BF243))*SAP_Leadsheet!$E$61)</f>
        <v>0</v>
      </c>
      <c r="BH243" s="289">
        <f>IF(OR($C304&gt;BH$7,$C304+$E304-2&lt;BH$7),0,($D304-SUM($F304:BG304)-SUM($F243:BG243))*SAP_Leadsheet!$E$61)</f>
        <v>0</v>
      </c>
      <c r="BI243" s="289">
        <f>IF(OR($C304&gt;BI$7,$C304+$E304-2&lt;BI$7),0,($D304-SUM($F304:BH304)-SUM($F243:BH243))*SAP_Leadsheet!$E$61)</f>
        <v>0</v>
      </c>
      <c r="BJ243" s="289">
        <f>IF(OR($C304&gt;BJ$7,$C304+$E304-2&lt;BJ$7),0,($D304-SUM($F304:BI304)-SUM($F243:BI243))*SAP_Leadsheet!$E$61)</f>
        <v>0</v>
      </c>
      <c r="BK243" s="289">
        <f>IF(OR($C304&gt;BK$7,$C304+$E304-2&lt;BK$7),0,($D304-SUM($F304:BJ304)-SUM($F243:BJ243))*SAP_Leadsheet!$E$61)</f>
        <v>0</v>
      </c>
      <c r="BL243" s="289">
        <f>IF(OR($C304&gt;BL$7,$C304+$E304-2&lt;BL$7),0,($D304-SUM($F304:BK304)-SUM($F243:BK243))*SAP_Leadsheet!$E$61)</f>
        <v>0</v>
      </c>
      <c r="BM243" s="289">
        <f>IF(OR($C304&gt;BM$7,$C304+$E304-2&lt;BM$7),0,($D304-SUM($F304:BL304)-SUM($F243:BL243))*SAP_Leadsheet!$E$61)</f>
        <v>0</v>
      </c>
      <c r="BN243" s="289">
        <f>IF(OR($C304&gt;BN$7,$C304+$E304-2&lt;BN$7),0,($D304-SUM($F304:BM304)-SUM($F243:BM243))*SAP_Leadsheet!$E$61)</f>
        <v>0</v>
      </c>
      <c r="BO243" s="198"/>
      <c r="BP243" s="198"/>
      <c r="BQ243" s="198"/>
      <c r="BR243" s="198"/>
      <c r="BS243" s="198"/>
      <c r="BT243" s="198"/>
      <c r="BU243" s="198"/>
      <c r="BV243" s="198"/>
      <c r="BW243" s="198"/>
      <c r="BX243" s="198"/>
      <c r="BY243" s="198"/>
      <c r="BZ243" s="198"/>
      <c r="CA243" s="198"/>
      <c r="CB243" s="198"/>
      <c r="CC243" s="198"/>
      <c r="CD243" s="198"/>
      <c r="CE243" s="198"/>
      <c r="CF243" s="198"/>
      <c r="CG243" s="198"/>
      <c r="CH243" s="198"/>
      <c r="CI243" s="198"/>
      <c r="CJ243" s="198"/>
      <c r="CK243" s="198"/>
      <c r="CL243" s="198"/>
    </row>
    <row r="244" spans="1:90" hidden="1" outlineLevel="1" x14ac:dyDescent="0.15">
      <c r="A244" s="89"/>
      <c r="B244" s="23"/>
      <c r="C244" s="26">
        <v>18</v>
      </c>
      <c r="D244" s="298"/>
      <c r="G244" s="289">
        <f>IF(OR($C305&gt;G$7,$C305+$E305-2&lt;G$7),0,($D305-SUM($F305:F305)-SUM($F244:F244))*SAP_Leadsheet!$E$61)</f>
        <v>0</v>
      </c>
      <c r="H244" s="289">
        <f>IF(OR($C305&gt;H$7,$C305+$E305-2&lt;H$7),0,($D305-SUM($F305:G305)-SUM($F244:G244))*SAP_Leadsheet!$E$61)</f>
        <v>0</v>
      </c>
      <c r="I244" s="289">
        <f>IF(OR($C305&gt;I$7,$C305+$E305-2&lt;I$7),0,($D305-SUM($F305:H305)-SUM($F244:H244))*SAP_Leadsheet!$E$61)</f>
        <v>0</v>
      </c>
      <c r="J244" s="289">
        <f>IF(OR($C305&gt;J$7,$C305+$E305-2&lt;J$7),0,($D305-SUM($F305:I305)-SUM($F244:I244))*SAP_Leadsheet!$E$61)</f>
        <v>0</v>
      </c>
      <c r="K244" s="289">
        <f>IF(OR($C305&gt;K$7,$C305+$E305-2&lt;K$7),0,($D305-SUM($F305:J305)-SUM($F244:J244))*SAP_Leadsheet!$E$61)</f>
        <v>0</v>
      </c>
      <c r="L244" s="289">
        <f>IF(OR($C305&gt;L$7,$C305+$E305-2&lt;L$7),0,($D305-SUM($F305:K305)-SUM($F244:K244))*SAP_Leadsheet!$E$61)</f>
        <v>0</v>
      </c>
      <c r="M244" s="289">
        <f>IF(OR($C305&gt;M$7,$C305+$E305-2&lt;M$7),0,($D305-SUM($F305:L305)-SUM($F244:L244))*SAP_Leadsheet!$E$61)</f>
        <v>0</v>
      </c>
      <c r="N244" s="289">
        <f>IF(OR($C305&gt;N$7,$C305+$E305-2&lt;N$7),0,($D305-SUM($F305:M305)-SUM($F244:M244))*SAP_Leadsheet!$E$61)</f>
        <v>0</v>
      </c>
      <c r="O244" s="289">
        <f>IF(OR($C305&gt;O$7,$C305+$E305-2&lt;O$7),0,($D305-SUM($F305:N305)-SUM($F244:N244))*SAP_Leadsheet!$E$61)</f>
        <v>0</v>
      </c>
      <c r="P244" s="289">
        <f>IF(OR($C305&gt;P$7,$C305+$E305-2&lt;P$7),0,($D305-SUM($F305:O305)-SUM($F244:O244))*SAP_Leadsheet!$E$61)</f>
        <v>0</v>
      </c>
      <c r="Q244" s="289">
        <f>IF(OR($C305&gt;Q$7,$C305+$E305-2&lt;Q$7),0,($D305-SUM($F305:P305)-SUM($F244:P244))*SAP_Leadsheet!$E$61)</f>
        <v>0</v>
      </c>
      <c r="R244" s="289">
        <f>IF(OR($C305&gt;R$7,$C305+$E305-2&lt;R$7),0,($D305-SUM($F305:Q305)-SUM($F244:Q244))*SAP_Leadsheet!$E$61)</f>
        <v>0</v>
      </c>
      <c r="S244" s="289">
        <f>IF(OR($C305&gt;S$7,$C305+$E305-2&lt;S$7),0,($D305-SUM($F305:R305)-SUM($F244:R244))*SAP_Leadsheet!$E$61)</f>
        <v>0</v>
      </c>
      <c r="T244" s="289">
        <f>IF(OR($C305&gt;T$7,$C305+$E305-2&lt;T$7),0,($D305-SUM($F305:S305)-SUM($F244:S244))*SAP_Leadsheet!$E$61)</f>
        <v>0</v>
      </c>
      <c r="U244" s="289">
        <f>IF(OR($C305&gt;U$7,$C305+$E305-2&lt;U$7),0,($D305-SUM($F305:T305)-SUM($F244:T244))*SAP_Leadsheet!$E$61)</f>
        <v>0</v>
      </c>
      <c r="V244" s="289">
        <f>IF(OR($C305&gt;V$7,$C305+$E305-2&lt;V$7),0,($D305-SUM($F305:U305)-SUM($F244:U244))*SAP_Leadsheet!$E$61)</f>
        <v>0</v>
      </c>
      <c r="W244" s="289">
        <f>IF(OR($C305&gt;W$7,$C305+$E305-2&lt;W$7),0,($D305-SUM($F305:V305)-SUM($F244:V244))*SAP_Leadsheet!$E$61)</f>
        <v>0</v>
      </c>
      <c r="X244" s="289">
        <f ca="1">IF(OR($C305&gt;X$7,$C305+$E305-2&lt;X$7),0,($D305-SUM($F305:W305)-SUM($F244:W244))*SAP_Leadsheet!$E$61)</f>
        <v>0</v>
      </c>
      <c r="Y244" s="289">
        <f ca="1">IF(OR($C305&gt;Y$7,$C305+$E305-2&lt;Y$7),0,($D305-SUM($F305:X305)-SUM($F244:X244))*SAP_Leadsheet!$E$61)</f>
        <v>0</v>
      </c>
      <c r="Z244" s="289">
        <f ca="1">IF(OR($C305&gt;Z$7,$C305+$E305-2&lt;Z$7),0,($D305-SUM($F305:Y305)-SUM($F244:Y244))*SAP_Leadsheet!$E$61)</f>
        <v>0</v>
      </c>
      <c r="AA244" s="289">
        <f ca="1">IF(OR($C305&gt;AA$7,$C305+$E305-2&lt;AA$7),0,($D305-SUM($F305:Z305)-SUM($F244:Z244))*SAP_Leadsheet!$E$61)</f>
        <v>0</v>
      </c>
      <c r="AB244" s="289">
        <f ca="1">IF(OR($C305&gt;AB$7,$C305+$E305-2&lt;AB$7),0,($D305-SUM($F305:AA305)-SUM($F244:AA244))*SAP_Leadsheet!$E$61)</f>
        <v>0</v>
      </c>
      <c r="AC244" s="289">
        <f>IF(OR($C305&gt;AC$7,$C305+$E305-2&lt;AC$7),0,($D305-SUM($F305:AB305)-SUM($F244:AB244))*SAP_Leadsheet!$E$61)</f>
        <v>0</v>
      </c>
      <c r="AD244" s="289">
        <f>IF(OR($C305&gt;AD$7,$C305+$E305-2&lt;AD$7),0,($D305-SUM($F305:AC305)-SUM($F244:AC244))*SAP_Leadsheet!$E$61)</f>
        <v>0</v>
      </c>
      <c r="AE244" s="289">
        <f>IF(OR($C305&gt;AE$7,$C305+$E305-2&lt;AE$7),0,($D305-SUM($F305:AD305)-SUM($F244:AD244))*SAP_Leadsheet!$E$61)</f>
        <v>0</v>
      </c>
      <c r="AF244" s="289">
        <f>IF(OR($C305&gt;AF$7,$C305+$E305-2&lt;AF$7),0,($D305-SUM($F305:AE305)-SUM($F244:AE244))*SAP_Leadsheet!$E$61)</f>
        <v>0</v>
      </c>
      <c r="AG244" s="289">
        <f>IF(OR($C305&gt;AG$7,$C305+$E305-2&lt;AG$7),0,($D305-SUM($F305:AF305)-SUM($F244:AF244))*SAP_Leadsheet!$E$61)</f>
        <v>0</v>
      </c>
      <c r="AH244" s="289">
        <f>IF(OR($C305&gt;AH$7,$C305+$E305-2&lt;AH$7),0,($D305-SUM($F305:AG305)-SUM($F244:AG244))*SAP_Leadsheet!$E$61)</f>
        <v>0</v>
      </c>
      <c r="AI244" s="289">
        <f>IF(OR($C305&gt;AI$7,$C305+$E305-2&lt;AI$7),0,($D305-SUM($F305:AH305)-SUM($F244:AH244))*SAP_Leadsheet!$E$61)</f>
        <v>0</v>
      </c>
      <c r="AJ244" s="289">
        <f>IF(OR($C305&gt;AJ$7,$C305+$E305-2&lt;AJ$7),0,($D305-SUM($F305:AI305)-SUM($F244:AI244))*SAP_Leadsheet!$E$61)</f>
        <v>0</v>
      </c>
      <c r="AK244" s="289">
        <f>IF(OR($C305&gt;AK$7,$C305+$E305-2&lt;AK$7),0,($D305-SUM($F305:AJ305)-SUM($F244:AJ244))*SAP_Leadsheet!$E$61)</f>
        <v>0</v>
      </c>
      <c r="AL244" s="289">
        <f>IF(OR($C305&gt;AL$7,$C305+$E305-2&lt;AL$7),0,($D305-SUM($F305:AK305)-SUM($F244:AK244))*SAP_Leadsheet!$E$61)</f>
        <v>0</v>
      </c>
      <c r="AM244" s="289">
        <f>IF(OR($C305&gt;AM$7,$C305+$E305-2&lt;AM$7),0,($D305-SUM($F305:AL305)-SUM($F244:AL244))*SAP_Leadsheet!$E$61)</f>
        <v>0</v>
      </c>
      <c r="AN244" s="289">
        <f>IF(OR($C305&gt;AN$7,$C305+$E305-2&lt;AN$7),0,($D305-SUM($F305:AM305)-SUM($F244:AM244))*SAP_Leadsheet!$E$61)</f>
        <v>0</v>
      </c>
      <c r="AO244" s="289">
        <f>IF(OR($C305&gt;AO$7,$C305+$E305-2&lt;AO$7),0,($D305-SUM($F305:AN305)-SUM($F244:AN244))*SAP_Leadsheet!$E$61)</f>
        <v>0</v>
      </c>
      <c r="AP244" s="289">
        <f>IF(OR($C305&gt;AP$7,$C305+$E305-2&lt;AP$7),0,($D305-SUM($F305:AO305)-SUM($F244:AO244))*SAP_Leadsheet!$E$61)</f>
        <v>0</v>
      </c>
      <c r="AQ244" s="289">
        <f>IF(OR($C305&gt;AQ$7,$C305+$E305-2&lt;AQ$7),0,($D305-SUM($F305:AP305)-SUM($F244:AP244))*SAP_Leadsheet!$E$61)</f>
        <v>0</v>
      </c>
      <c r="AR244" s="289">
        <f>IF(OR($C305&gt;AR$7,$C305+$E305-2&lt;AR$7),0,($D305-SUM($F305:AQ305)-SUM($F244:AQ244))*SAP_Leadsheet!$E$61)</f>
        <v>0</v>
      </c>
      <c r="AS244" s="289">
        <f>IF(OR($C305&gt;AS$7,$C305+$E305-2&lt;AS$7),0,($D305-SUM($F305:AR305)-SUM($F244:AR244))*SAP_Leadsheet!$E$61)</f>
        <v>0</v>
      </c>
      <c r="AT244" s="289">
        <f>IF(OR($C305&gt;AT$7,$C305+$E305-2&lt;AT$7),0,($D305-SUM($F305:AS305)-SUM($F244:AS244))*SAP_Leadsheet!$E$61)</f>
        <v>0</v>
      </c>
      <c r="AU244" s="289">
        <f>IF(OR($C305&gt;AU$7,$C305+$E305-2&lt;AU$7),0,($D305-SUM($F305:AT305)-SUM($F244:AT244))*SAP_Leadsheet!$E$61)</f>
        <v>0</v>
      </c>
      <c r="AV244" s="289">
        <f>IF(OR($C305&gt;AV$7,$C305+$E305-2&lt;AV$7),0,($D305-SUM($F305:AU305)-SUM($F244:AU244))*SAP_Leadsheet!$E$61)</f>
        <v>0</v>
      </c>
      <c r="AW244" s="289">
        <f>IF(OR($C305&gt;AW$7,$C305+$E305-2&lt;AW$7),0,($D305-SUM($F305:AV305)-SUM($F244:AV244))*SAP_Leadsheet!$E$61)</f>
        <v>0</v>
      </c>
      <c r="AX244" s="289">
        <f>IF(OR($C305&gt;AX$7,$C305+$E305-2&lt;AX$7),0,($D305-SUM($F305:AW305)-SUM($F244:AW244))*SAP_Leadsheet!$E$61)</f>
        <v>0</v>
      </c>
      <c r="AY244" s="289">
        <f>IF(OR($C305&gt;AY$7,$C305+$E305-2&lt;AY$7),0,($D305-SUM($F305:AX305)-SUM($F244:AX244))*SAP_Leadsheet!$E$61)</f>
        <v>0</v>
      </c>
      <c r="AZ244" s="289">
        <f>IF(OR($C305&gt;AZ$7,$C305+$E305-2&lt;AZ$7),0,($D305-SUM($F305:AY305)-SUM($F244:AY244))*SAP_Leadsheet!$E$61)</f>
        <v>0</v>
      </c>
      <c r="BA244" s="289">
        <f>IF(OR($C305&gt;BA$7,$C305+$E305-2&lt;BA$7),0,($D305-SUM($F305:AZ305)-SUM($F244:AZ244))*SAP_Leadsheet!$E$61)</f>
        <v>0</v>
      </c>
      <c r="BB244" s="289">
        <f>IF(OR($C305&gt;BB$7,$C305+$E305-2&lt;BB$7),0,($D305-SUM($F305:BA305)-SUM($F244:BA244))*SAP_Leadsheet!$E$61)</f>
        <v>0</v>
      </c>
      <c r="BC244" s="289">
        <f>IF(OR($C305&gt;BC$7,$C305+$E305-2&lt;BC$7),0,($D305-SUM($F305:BB305)-SUM($F244:BB244))*SAP_Leadsheet!$E$61)</f>
        <v>0</v>
      </c>
      <c r="BD244" s="289">
        <f>IF(OR($C305&gt;BD$7,$C305+$E305-2&lt;BD$7),0,($D305-SUM($F305:BC305)-SUM($F244:BC244))*SAP_Leadsheet!$E$61)</f>
        <v>0</v>
      </c>
      <c r="BE244" s="289">
        <f>IF(OR($C305&gt;BE$7,$C305+$E305-2&lt;BE$7),0,($D305-SUM($F305:BD305)-SUM($F244:BD244))*SAP_Leadsheet!$E$61)</f>
        <v>0</v>
      </c>
      <c r="BF244" s="289">
        <f>IF(OR($C305&gt;BF$7,$C305+$E305-2&lt;BF$7),0,($D305-SUM($F305:BE305)-SUM($F244:BE244))*SAP_Leadsheet!$E$61)</f>
        <v>0</v>
      </c>
      <c r="BG244" s="289">
        <f>IF(OR($C305&gt;BG$7,$C305+$E305-2&lt;BG$7),0,($D305-SUM($F305:BF305)-SUM($F244:BF244))*SAP_Leadsheet!$E$61)</f>
        <v>0</v>
      </c>
      <c r="BH244" s="289">
        <f>IF(OR($C305&gt;BH$7,$C305+$E305-2&lt;BH$7),0,($D305-SUM($F305:BG305)-SUM($F244:BG244))*SAP_Leadsheet!$E$61)</f>
        <v>0</v>
      </c>
      <c r="BI244" s="289">
        <f>IF(OR($C305&gt;BI$7,$C305+$E305-2&lt;BI$7),0,($D305-SUM($F305:BH305)-SUM($F244:BH244))*SAP_Leadsheet!$E$61)</f>
        <v>0</v>
      </c>
      <c r="BJ244" s="289">
        <f>IF(OR($C305&gt;BJ$7,$C305+$E305-2&lt;BJ$7),0,($D305-SUM($F305:BI305)-SUM($F244:BI244))*SAP_Leadsheet!$E$61)</f>
        <v>0</v>
      </c>
      <c r="BK244" s="289">
        <f>IF(OR($C305&gt;BK$7,$C305+$E305-2&lt;BK$7),0,($D305-SUM($F305:BJ305)-SUM($F244:BJ244))*SAP_Leadsheet!$E$61)</f>
        <v>0</v>
      </c>
      <c r="BL244" s="289">
        <f>IF(OR($C305&gt;BL$7,$C305+$E305-2&lt;BL$7),0,($D305-SUM($F305:BK305)-SUM($F244:BK244))*SAP_Leadsheet!$E$61)</f>
        <v>0</v>
      </c>
      <c r="BM244" s="289">
        <f>IF(OR($C305&gt;BM$7,$C305+$E305-2&lt;BM$7),0,($D305-SUM($F305:BL305)-SUM($F244:BL244))*SAP_Leadsheet!$E$61)</f>
        <v>0</v>
      </c>
      <c r="BN244" s="289">
        <f>IF(OR($C305&gt;BN$7,$C305+$E305-2&lt;BN$7),0,($D305-SUM($F305:BM305)-SUM($F244:BM244))*SAP_Leadsheet!$E$61)</f>
        <v>0</v>
      </c>
      <c r="BO244" s="198"/>
      <c r="BP244" s="198"/>
      <c r="BQ244" s="198"/>
      <c r="BR244" s="198"/>
      <c r="BS244" s="198"/>
      <c r="BT244" s="198"/>
      <c r="BU244" s="198"/>
      <c r="BV244" s="198"/>
      <c r="BW244" s="198"/>
      <c r="BX244" s="198"/>
      <c r="BY244" s="198"/>
      <c r="BZ244" s="198"/>
      <c r="CA244" s="198"/>
      <c r="CB244" s="198"/>
      <c r="CC244" s="198"/>
      <c r="CD244" s="198"/>
      <c r="CE244" s="198"/>
      <c r="CF244" s="198"/>
      <c r="CG244" s="198"/>
      <c r="CH244" s="198"/>
      <c r="CI244" s="198"/>
      <c r="CJ244" s="198"/>
      <c r="CK244" s="198"/>
      <c r="CL244" s="198"/>
    </row>
    <row r="245" spans="1:90" hidden="1" outlineLevel="1" x14ac:dyDescent="0.15">
      <c r="A245" s="89"/>
      <c r="B245" s="23"/>
      <c r="C245" s="26">
        <v>19</v>
      </c>
      <c r="D245" s="298"/>
      <c r="G245" s="289">
        <f>IF(OR($C306&gt;G$7,$C306+$E306-2&lt;G$7),0,($D306-SUM($F306:F306)-SUM($F245:F245))*SAP_Leadsheet!$E$61)</f>
        <v>0</v>
      </c>
      <c r="H245" s="289">
        <f>IF(OR($C306&gt;H$7,$C306+$E306-2&lt;H$7),0,($D306-SUM($F306:G306)-SUM($F245:G245))*SAP_Leadsheet!$E$61)</f>
        <v>0</v>
      </c>
      <c r="I245" s="289">
        <f>IF(OR($C306&gt;I$7,$C306+$E306-2&lt;I$7),0,($D306-SUM($F306:H306)-SUM($F245:H245))*SAP_Leadsheet!$E$61)</f>
        <v>0</v>
      </c>
      <c r="J245" s="289">
        <f>IF(OR($C306&gt;J$7,$C306+$E306-2&lt;J$7),0,($D306-SUM($F306:I306)-SUM($F245:I245))*SAP_Leadsheet!$E$61)</f>
        <v>0</v>
      </c>
      <c r="K245" s="289">
        <f>IF(OR($C306&gt;K$7,$C306+$E306-2&lt;K$7),0,($D306-SUM($F306:J306)-SUM($F245:J245))*SAP_Leadsheet!$E$61)</f>
        <v>0</v>
      </c>
      <c r="L245" s="289">
        <f>IF(OR($C306&gt;L$7,$C306+$E306-2&lt;L$7),0,($D306-SUM($F306:K306)-SUM($F245:K245))*SAP_Leadsheet!$E$61)</f>
        <v>0</v>
      </c>
      <c r="M245" s="289">
        <f>IF(OR($C306&gt;M$7,$C306+$E306-2&lt;M$7),0,($D306-SUM($F306:L306)-SUM($F245:L245))*SAP_Leadsheet!$E$61)</f>
        <v>0</v>
      </c>
      <c r="N245" s="289">
        <f>IF(OR($C306&gt;N$7,$C306+$E306-2&lt;N$7),0,($D306-SUM($F306:M306)-SUM($F245:M245))*SAP_Leadsheet!$E$61)</f>
        <v>0</v>
      </c>
      <c r="O245" s="289">
        <f>IF(OR($C306&gt;O$7,$C306+$E306-2&lt;O$7),0,($D306-SUM($F306:N306)-SUM($F245:N245))*SAP_Leadsheet!$E$61)</f>
        <v>0</v>
      </c>
      <c r="P245" s="289">
        <f>IF(OR($C306&gt;P$7,$C306+$E306-2&lt;P$7),0,($D306-SUM($F306:O306)-SUM($F245:O245))*SAP_Leadsheet!$E$61)</f>
        <v>0</v>
      </c>
      <c r="Q245" s="289">
        <f>IF(OR($C306&gt;Q$7,$C306+$E306-2&lt;Q$7),0,($D306-SUM($F306:P306)-SUM($F245:P245))*SAP_Leadsheet!$E$61)</f>
        <v>0</v>
      </c>
      <c r="R245" s="289">
        <f>IF(OR($C306&gt;R$7,$C306+$E306-2&lt;R$7),0,($D306-SUM($F306:Q306)-SUM($F245:Q245))*SAP_Leadsheet!$E$61)</f>
        <v>0</v>
      </c>
      <c r="S245" s="289">
        <f>IF(OR($C306&gt;S$7,$C306+$E306-2&lt;S$7),0,($D306-SUM($F306:R306)-SUM($F245:R245))*SAP_Leadsheet!$E$61)</f>
        <v>0</v>
      </c>
      <c r="T245" s="289">
        <f>IF(OR($C306&gt;T$7,$C306+$E306-2&lt;T$7),0,($D306-SUM($F306:S306)-SUM($F245:S245))*SAP_Leadsheet!$E$61)</f>
        <v>0</v>
      </c>
      <c r="U245" s="289">
        <f>IF(OR($C306&gt;U$7,$C306+$E306-2&lt;U$7),0,($D306-SUM($F306:T306)-SUM($F245:T245))*SAP_Leadsheet!$E$61)</f>
        <v>0</v>
      </c>
      <c r="V245" s="289">
        <f>IF(OR($C306&gt;V$7,$C306+$E306-2&lt;V$7),0,($D306-SUM($F306:U306)-SUM($F245:U245))*SAP_Leadsheet!$E$61)</f>
        <v>0</v>
      </c>
      <c r="W245" s="289">
        <f>IF(OR($C306&gt;W$7,$C306+$E306-2&lt;W$7),0,($D306-SUM($F306:V306)-SUM($F245:V245))*SAP_Leadsheet!$E$61)</f>
        <v>0</v>
      </c>
      <c r="X245" s="289">
        <f>IF(OR($C306&gt;X$7,$C306+$E306-2&lt;X$7),0,($D306-SUM($F306:W306)-SUM($F245:W245))*SAP_Leadsheet!$E$61)</f>
        <v>0</v>
      </c>
      <c r="Y245" s="289">
        <f ca="1">IF(OR($C306&gt;Y$7,$C306+$E306-2&lt;Y$7),0,($D306-SUM($F306:X306)-SUM($F245:X245))*SAP_Leadsheet!$E$61)</f>
        <v>0</v>
      </c>
      <c r="Z245" s="289">
        <f ca="1">IF(OR($C306&gt;Z$7,$C306+$E306-2&lt;Z$7),0,($D306-SUM($F306:Y306)-SUM($F245:Y245))*SAP_Leadsheet!$E$61)</f>
        <v>0</v>
      </c>
      <c r="AA245" s="289">
        <f ca="1">IF(OR($C306&gt;AA$7,$C306+$E306-2&lt;AA$7),0,($D306-SUM($F306:Z306)-SUM($F245:Z245))*SAP_Leadsheet!$E$61)</f>
        <v>0</v>
      </c>
      <c r="AB245" s="289">
        <f ca="1">IF(OR($C306&gt;AB$7,$C306+$E306-2&lt;AB$7),0,($D306-SUM($F306:AA306)-SUM($F245:AA245))*SAP_Leadsheet!$E$61)</f>
        <v>0</v>
      </c>
      <c r="AC245" s="289">
        <f ca="1">IF(OR($C306&gt;AC$7,$C306+$E306-2&lt;AC$7),0,($D306-SUM($F306:AB306)-SUM($F245:AB245))*SAP_Leadsheet!$E$61)</f>
        <v>0</v>
      </c>
      <c r="AD245" s="289">
        <f>IF(OR($C306&gt;AD$7,$C306+$E306-2&lt;AD$7),0,($D306-SUM($F306:AC306)-SUM($F245:AC245))*SAP_Leadsheet!$E$61)</f>
        <v>0</v>
      </c>
      <c r="AE245" s="289">
        <f>IF(OR($C306&gt;AE$7,$C306+$E306-2&lt;AE$7),0,($D306-SUM($F306:AD306)-SUM($F245:AD245))*SAP_Leadsheet!$E$61)</f>
        <v>0</v>
      </c>
      <c r="AF245" s="289">
        <f>IF(OR($C306&gt;AF$7,$C306+$E306-2&lt;AF$7),0,($D306-SUM($F306:AE306)-SUM($F245:AE245))*SAP_Leadsheet!$E$61)</f>
        <v>0</v>
      </c>
      <c r="AG245" s="289">
        <f>IF(OR($C306&gt;AG$7,$C306+$E306-2&lt;AG$7),0,($D306-SUM($F306:AF306)-SUM($F245:AF245))*SAP_Leadsheet!$E$61)</f>
        <v>0</v>
      </c>
      <c r="AH245" s="289">
        <f>IF(OR($C306&gt;AH$7,$C306+$E306-2&lt;AH$7),0,($D306-SUM($F306:AG306)-SUM($F245:AG245))*SAP_Leadsheet!$E$61)</f>
        <v>0</v>
      </c>
      <c r="AI245" s="289">
        <f>IF(OR($C306&gt;AI$7,$C306+$E306-2&lt;AI$7),0,($D306-SUM($F306:AH306)-SUM($F245:AH245))*SAP_Leadsheet!$E$61)</f>
        <v>0</v>
      </c>
      <c r="AJ245" s="289">
        <f>IF(OR($C306&gt;AJ$7,$C306+$E306-2&lt;AJ$7),0,($D306-SUM($F306:AI306)-SUM($F245:AI245))*SAP_Leadsheet!$E$61)</f>
        <v>0</v>
      </c>
      <c r="AK245" s="289">
        <f>IF(OR($C306&gt;AK$7,$C306+$E306-2&lt;AK$7),0,($D306-SUM($F306:AJ306)-SUM($F245:AJ245))*SAP_Leadsheet!$E$61)</f>
        <v>0</v>
      </c>
      <c r="AL245" s="289">
        <f>IF(OR($C306&gt;AL$7,$C306+$E306-2&lt;AL$7),0,($D306-SUM($F306:AK306)-SUM($F245:AK245))*SAP_Leadsheet!$E$61)</f>
        <v>0</v>
      </c>
      <c r="AM245" s="289">
        <f>IF(OR($C306&gt;AM$7,$C306+$E306-2&lt;AM$7),0,($D306-SUM($F306:AL306)-SUM($F245:AL245))*SAP_Leadsheet!$E$61)</f>
        <v>0</v>
      </c>
      <c r="AN245" s="289">
        <f>IF(OR($C306&gt;AN$7,$C306+$E306-2&lt;AN$7),0,($D306-SUM($F306:AM306)-SUM($F245:AM245))*SAP_Leadsheet!$E$61)</f>
        <v>0</v>
      </c>
      <c r="AO245" s="289">
        <f>IF(OR($C306&gt;AO$7,$C306+$E306-2&lt;AO$7),0,($D306-SUM($F306:AN306)-SUM($F245:AN245))*SAP_Leadsheet!$E$61)</f>
        <v>0</v>
      </c>
      <c r="AP245" s="289">
        <f>IF(OR($C306&gt;AP$7,$C306+$E306-2&lt;AP$7),0,($D306-SUM($F306:AO306)-SUM($F245:AO245))*SAP_Leadsheet!$E$61)</f>
        <v>0</v>
      </c>
      <c r="AQ245" s="289">
        <f>IF(OR($C306&gt;AQ$7,$C306+$E306-2&lt;AQ$7),0,($D306-SUM($F306:AP306)-SUM($F245:AP245))*SAP_Leadsheet!$E$61)</f>
        <v>0</v>
      </c>
      <c r="AR245" s="289">
        <f>IF(OR($C306&gt;AR$7,$C306+$E306-2&lt;AR$7),0,($D306-SUM($F306:AQ306)-SUM($F245:AQ245))*SAP_Leadsheet!$E$61)</f>
        <v>0</v>
      </c>
      <c r="AS245" s="289">
        <f>IF(OR($C306&gt;AS$7,$C306+$E306-2&lt;AS$7),0,($D306-SUM($F306:AR306)-SUM($F245:AR245))*SAP_Leadsheet!$E$61)</f>
        <v>0</v>
      </c>
      <c r="AT245" s="289">
        <f>IF(OR($C306&gt;AT$7,$C306+$E306-2&lt;AT$7),0,($D306-SUM($F306:AS306)-SUM($F245:AS245))*SAP_Leadsheet!$E$61)</f>
        <v>0</v>
      </c>
      <c r="AU245" s="289">
        <f>IF(OR($C306&gt;AU$7,$C306+$E306-2&lt;AU$7),0,($D306-SUM($F306:AT306)-SUM($F245:AT245))*SAP_Leadsheet!$E$61)</f>
        <v>0</v>
      </c>
      <c r="AV245" s="289">
        <f>IF(OR($C306&gt;AV$7,$C306+$E306-2&lt;AV$7),0,($D306-SUM($F306:AU306)-SUM($F245:AU245))*SAP_Leadsheet!$E$61)</f>
        <v>0</v>
      </c>
      <c r="AW245" s="289">
        <f>IF(OR($C306&gt;AW$7,$C306+$E306-2&lt;AW$7),0,($D306-SUM($F306:AV306)-SUM($F245:AV245))*SAP_Leadsheet!$E$61)</f>
        <v>0</v>
      </c>
      <c r="AX245" s="289">
        <f>IF(OR($C306&gt;AX$7,$C306+$E306-2&lt;AX$7),0,($D306-SUM($F306:AW306)-SUM($F245:AW245))*SAP_Leadsheet!$E$61)</f>
        <v>0</v>
      </c>
      <c r="AY245" s="289">
        <f>IF(OR($C306&gt;AY$7,$C306+$E306-2&lt;AY$7),0,($D306-SUM($F306:AX306)-SUM($F245:AX245))*SAP_Leadsheet!$E$61)</f>
        <v>0</v>
      </c>
      <c r="AZ245" s="289">
        <f>IF(OR($C306&gt;AZ$7,$C306+$E306-2&lt;AZ$7),0,($D306-SUM($F306:AY306)-SUM($F245:AY245))*SAP_Leadsheet!$E$61)</f>
        <v>0</v>
      </c>
      <c r="BA245" s="289">
        <f>IF(OR($C306&gt;BA$7,$C306+$E306-2&lt;BA$7),0,($D306-SUM($F306:AZ306)-SUM($F245:AZ245))*SAP_Leadsheet!$E$61)</f>
        <v>0</v>
      </c>
      <c r="BB245" s="289">
        <f>IF(OR($C306&gt;BB$7,$C306+$E306-2&lt;BB$7),0,($D306-SUM($F306:BA306)-SUM($F245:BA245))*SAP_Leadsheet!$E$61)</f>
        <v>0</v>
      </c>
      <c r="BC245" s="289">
        <f>IF(OR($C306&gt;BC$7,$C306+$E306-2&lt;BC$7),0,($D306-SUM($F306:BB306)-SUM($F245:BB245))*SAP_Leadsheet!$E$61)</f>
        <v>0</v>
      </c>
      <c r="BD245" s="289">
        <f>IF(OR($C306&gt;BD$7,$C306+$E306-2&lt;BD$7),0,($D306-SUM($F306:BC306)-SUM($F245:BC245))*SAP_Leadsheet!$E$61)</f>
        <v>0</v>
      </c>
      <c r="BE245" s="289">
        <f>IF(OR($C306&gt;BE$7,$C306+$E306-2&lt;BE$7),0,($D306-SUM($F306:BD306)-SUM($F245:BD245))*SAP_Leadsheet!$E$61)</f>
        <v>0</v>
      </c>
      <c r="BF245" s="289">
        <f>IF(OR($C306&gt;BF$7,$C306+$E306-2&lt;BF$7),0,($D306-SUM($F306:BE306)-SUM($F245:BE245))*SAP_Leadsheet!$E$61)</f>
        <v>0</v>
      </c>
      <c r="BG245" s="289">
        <f>IF(OR($C306&gt;BG$7,$C306+$E306-2&lt;BG$7),0,($D306-SUM($F306:BF306)-SUM($F245:BF245))*SAP_Leadsheet!$E$61)</f>
        <v>0</v>
      </c>
      <c r="BH245" s="289">
        <f>IF(OR($C306&gt;BH$7,$C306+$E306-2&lt;BH$7),0,($D306-SUM($F306:BG306)-SUM($F245:BG245))*SAP_Leadsheet!$E$61)</f>
        <v>0</v>
      </c>
      <c r="BI245" s="289">
        <f>IF(OR($C306&gt;BI$7,$C306+$E306-2&lt;BI$7),0,($D306-SUM($F306:BH306)-SUM($F245:BH245))*SAP_Leadsheet!$E$61)</f>
        <v>0</v>
      </c>
      <c r="BJ245" s="289">
        <f>IF(OR($C306&gt;BJ$7,$C306+$E306-2&lt;BJ$7),0,($D306-SUM($F306:BI306)-SUM($F245:BI245))*SAP_Leadsheet!$E$61)</f>
        <v>0</v>
      </c>
      <c r="BK245" s="289">
        <f>IF(OR($C306&gt;BK$7,$C306+$E306-2&lt;BK$7),0,($D306-SUM($F306:BJ306)-SUM($F245:BJ245))*SAP_Leadsheet!$E$61)</f>
        <v>0</v>
      </c>
      <c r="BL245" s="289">
        <f>IF(OR($C306&gt;BL$7,$C306+$E306-2&lt;BL$7),0,($D306-SUM($F306:BK306)-SUM($F245:BK245))*SAP_Leadsheet!$E$61)</f>
        <v>0</v>
      </c>
      <c r="BM245" s="289">
        <f>IF(OR($C306&gt;BM$7,$C306+$E306-2&lt;BM$7),0,($D306-SUM($F306:BL306)-SUM($F245:BL245))*SAP_Leadsheet!$E$61)</f>
        <v>0</v>
      </c>
      <c r="BN245" s="289">
        <f>IF(OR($C306&gt;BN$7,$C306+$E306-2&lt;BN$7),0,($D306-SUM($F306:BM306)-SUM($F245:BM245))*SAP_Leadsheet!$E$61)</f>
        <v>0</v>
      </c>
      <c r="BO245" s="198"/>
      <c r="BP245" s="198"/>
      <c r="BQ245" s="198"/>
      <c r="BR245" s="198"/>
      <c r="BS245" s="198"/>
      <c r="BT245" s="198"/>
      <c r="BU245" s="198"/>
      <c r="BV245" s="198"/>
      <c r="BW245" s="198"/>
      <c r="BX245" s="198"/>
      <c r="BY245" s="198"/>
      <c r="BZ245" s="198"/>
      <c r="CA245" s="198"/>
      <c r="CB245" s="198"/>
      <c r="CC245" s="198"/>
      <c r="CD245" s="198"/>
      <c r="CE245" s="198"/>
      <c r="CF245" s="198"/>
      <c r="CG245" s="198"/>
      <c r="CH245" s="198"/>
      <c r="CI245" s="198"/>
      <c r="CJ245" s="198"/>
      <c r="CK245" s="198"/>
      <c r="CL245" s="198"/>
    </row>
    <row r="246" spans="1:90" hidden="1" outlineLevel="1" x14ac:dyDescent="0.15">
      <c r="A246" s="89"/>
      <c r="B246" s="23"/>
      <c r="C246" s="26">
        <v>20</v>
      </c>
      <c r="D246" s="298"/>
      <c r="G246" s="289">
        <f>IF(OR($C307&gt;G$7,$C307+$E307-2&lt;G$7),0,($D307-SUM($F307:F307)-SUM($F246:F246))*SAP_Leadsheet!$E$61)</f>
        <v>0</v>
      </c>
      <c r="H246" s="289">
        <f>IF(OR($C307&gt;H$7,$C307+$E307-2&lt;H$7),0,($D307-SUM($F307:G307)-SUM($F246:G246))*SAP_Leadsheet!$E$61)</f>
        <v>0</v>
      </c>
      <c r="I246" s="289">
        <f>IF(OR($C307&gt;I$7,$C307+$E307-2&lt;I$7),0,($D307-SUM($F307:H307)-SUM($F246:H246))*SAP_Leadsheet!$E$61)</f>
        <v>0</v>
      </c>
      <c r="J246" s="289">
        <f>IF(OR($C307&gt;J$7,$C307+$E307-2&lt;J$7),0,($D307-SUM($F307:I307)-SUM($F246:I246))*SAP_Leadsheet!$E$61)</f>
        <v>0</v>
      </c>
      <c r="K246" s="289">
        <f>IF(OR($C307&gt;K$7,$C307+$E307-2&lt;K$7),0,($D307-SUM($F307:J307)-SUM($F246:J246))*SAP_Leadsheet!$E$61)</f>
        <v>0</v>
      </c>
      <c r="L246" s="289">
        <f>IF(OR($C307&gt;L$7,$C307+$E307-2&lt;L$7),0,($D307-SUM($F307:K307)-SUM($F246:K246))*SAP_Leadsheet!$E$61)</f>
        <v>0</v>
      </c>
      <c r="M246" s="289">
        <f>IF(OR($C307&gt;M$7,$C307+$E307-2&lt;M$7),0,($D307-SUM($F307:L307)-SUM($F246:L246))*SAP_Leadsheet!$E$61)</f>
        <v>0</v>
      </c>
      <c r="N246" s="289">
        <f>IF(OR($C307&gt;N$7,$C307+$E307-2&lt;N$7),0,($D307-SUM($F307:M307)-SUM($F246:M246))*SAP_Leadsheet!$E$61)</f>
        <v>0</v>
      </c>
      <c r="O246" s="289">
        <f>IF(OR($C307&gt;O$7,$C307+$E307-2&lt;O$7),0,($D307-SUM($F307:N307)-SUM($F246:N246))*SAP_Leadsheet!$E$61)</f>
        <v>0</v>
      </c>
      <c r="P246" s="289">
        <f>IF(OR($C307&gt;P$7,$C307+$E307-2&lt;P$7),0,($D307-SUM($F307:O307)-SUM($F246:O246))*SAP_Leadsheet!$E$61)</f>
        <v>0</v>
      </c>
      <c r="Q246" s="289">
        <f>IF(OR($C307&gt;Q$7,$C307+$E307-2&lt;Q$7),0,($D307-SUM($F307:P307)-SUM($F246:P246))*SAP_Leadsheet!$E$61)</f>
        <v>0</v>
      </c>
      <c r="R246" s="289">
        <f>IF(OR($C307&gt;R$7,$C307+$E307-2&lt;R$7),0,($D307-SUM($F307:Q307)-SUM($F246:Q246))*SAP_Leadsheet!$E$61)</f>
        <v>0</v>
      </c>
      <c r="S246" s="289">
        <f>IF(OR($C307&gt;S$7,$C307+$E307-2&lt;S$7),0,($D307-SUM($F307:R307)-SUM($F246:R246))*SAP_Leadsheet!$E$61)</f>
        <v>0</v>
      </c>
      <c r="T246" s="289">
        <f>IF(OR($C307&gt;T$7,$C307+$E307-2&lt;T$7),0,($D307-SUM($F307:S307)-SUM($F246:S246))*SAP_Leadsheet!$E$61)</f>
        <v>0</v>
      </c>
      <c r="U246" s="289">
        <f>IF(OR($C307&gt;U$7,$C307+$E307-2&lt;U$7),0,($D307-SUM($F307:T307)-SUM($F246:T246))*SAP_Leadsheet!$E$61)</f>
        <v>0</v>
      </c>
      <c r="V246" s="289">
        <f>IF(OR($C307&gt;V$7,$C307+$E307-2&lt;V$7),0,($D307-SUM($F307:U307)-SUM($F246:U246))*SAP_Leadsheet!$E$61)</f>
        <v>0</v>
      </c>
      <c r="W246" s="289">
        <f>IF(OR($C307&gt;W$7,$C307+$E307-2&lt;W$7),0,($D307-SUM($F307:V307)-SUM($F246:V246))*SAP_Leadsheet!$E$61)</f>
        <v>0</v>
      </c>
      <c r="X246" s="289">
        <f>IF(OR($C307&gt;X$7,$C307+$E307-2&lt;X$7),0,($D307-SUM($F307:W307)-SUM($F246:W246))*SAP_Leadsheet!$E$61)</f>
        <v>0</v>
      </c>
      <c r="Y246" s="289">
        <f>IF(OR($C307&gt;Y$7,$C307+$E307-2&lt;Y$7),0,($D307-SUM($F307:X307)-SUM($F246:X246))*SAP_Leadsheet!$E$61)</f>
        <v>0</v>
      </c>
      <c r="Z246" s="289">
        <f ca="1">IF(OR($C307&gt;Z$7,$C307+$E307-2&lt;Z$7),0,($D307-SUM($F307:Y307)-SUM($F246:Y246))*SAP_Leadsheet!$E$61)</f>
        <v>0</v>
      </c>
      <c r="AA246" s="289">
        <f ca="1">IF(OR($C307&gt;AA$7,$C307+$E307-2&lt;AA$7),0,($D307-SUM($F307:Z307)-SUM($F246:Z246))*SAP_Leadsheet!$E$61)</f>
        <v>0</v>
      </c>
      <c r="AB246" s="289">
        <f ca="1">IF(OR($C307&gt;AB$7,$C307+$E307-2&lt;AB$7),0,($D307-SUM($F307:AA307)-SUM($F246:AA246))*SAP_Leadsheet!$E$61)</f>
        <v>0</v>
      </c>
      <c r="AC246" s="289">
        <f ca="1">IF(OR($C307&gt;AC$7,$C307+$E307-2&lt;AC$7),0,($D307-SUM($F307:AB307)-SUM($F246:AB246))*SAP_Leadsheet!$E$61)</f>
        <v>0</v>
      </c>
      <c r="AD246" s="289">
        <f ca="1">IF(OR($C307&gt;AD$7,$C307+$E307-2&lt;AD$7),0,($D307-SUM($F307:AC307)-SUM($F246:AC246))*SAP_Leadsheet!$E$61)</f>
        <v>0</v>
      </c>
      <c r="AE246" s="289">
        <f>IF(OR($C307&gt;AE$7,$C307+$E307-2&lt;AE$7),0,($D307-SUM($F307:AD307)-SUM($F246:AD246))*SAP_Leadsheet!$E$61)</f>
        <v>0</v>
      </c>
      <c r="AF246" s="289">
        <f>IF(OR($C307&gt;AF$7,$C307+$E307-2&lt;AF$7),0,($D307-SUM($F307:AE307)-SUM($F246:AE246))*SAP_Leadsheet!$E$61)</f>
        <v>0</v>
      </c>
      <c r="AG246" s="289">
        <f>IF(OR($C307&gt;AG$7,$C307+$E307-2&lt;AG$7),0,($D307-SUM($F307:AF307)-SUM($F246:AF246))*SAP_Leadsheet!$E$61)</f>
        <v>0</v>
      </c>
      <c r="AH246" s="289">
        <f>IF(OR($C307&gt;AH$7,$C307+$E307-2&lt;AH$7),0,($D307-SUM($F307:AG307)-SUM($F246:AG246))*SAP_Leadsheet!$E$61)</f>
        <v>0</v>
      </c>
      <c r="AI246" s="289">
        <f>IF(OR($C307&gt;AI$7,$C307+$E307-2&lt;AI$7),0,($D307-SUM($F307:AH307)-SUM($F246:AH246))*SAP_Leadsheet!$E$61)</f>
        <v>0</v>
      </c>
      <c r="AJ246" s="289">
        <f>IF(OR($C307&gt;AJ$7,$C307+$E307-2&lt;AJ$7),0,($D307-SUM($F307:AI307)-SUM($F246:AI246))*SAP_Leadsheet!$E$61)</f>
        <v>0</v>
      </c>
      <c r="AK246" s="289">
        <f>IF(OR($C307&gt;AK$7,$C307+$E307-2&lt;AK$7),0,($D307-SUM($F307:AJ307)-SUM($F246:AJ246))*SAP_Leadsheet!$E$61)</f>
        <v>0</v>
      </c>
      <c r="AL246" s="289">
        <f>IF(OR($C307&gt;AL$7,$C307+$E307-2&lt;AL$7),0,($D307-SUM($F307:AK307)-SUM($F246:AK246))*SAP_Leadsheet!$E$61)</f>
        <v>0</v>
      </c>
      <c r="AM246" s="289">
        <f>IF(OR($C307&gt;AM$7,$C307+$E307-2&lt;AM$7),0,($D307-SUM($F307:AL307)-SUM($F246:AL246))*SAP_Leadsheet!$E$61)</f>
        <v>0</v>
      </c>
      <c r="AN246" s="289">
        <f>IF(OR($C307&gt;AN$7,$C307+$E307-2&lt;AN$7),0,($D307-SUM($F307:AM307)-SUM($F246:AM246))*SAP_Leadsheet!$E$61)</f>
        <v>0</v>
      </c>
      <c r="AO246" s="289">
        <f>IF(OR($C307&gt;AO$7,$C307+$E307-2&lt;AO$7),0,($D307-SUM($F307:AN307)-SUM($F246:AN246))*SAP_Leadsheet!$E$61)</f>
        <v>0</v>
      </c>
      <c r="AP246" s="289">
        <f>IF(OR($C307&gt;AP$7,$C307+$E307-2&lt;AP$7),0,($D307-SUM($F307:AO307)-SUM($F246:AO246))*SAP_Leadsheet!$E$61)</f>
        <v>0</v>
      </c>
      <c r="AQ246" s="289">
        <f>IF(OR($C307&gt;AQ$7,$C307+$E307-2&lt;AQ$7),0,($D307-SUM($F307:AP307)-SUM($F246:AP246))*SAP_Leadsheet!$E$61)</f>
        <v>0</v>
      </c>
      <c r="AR246" s="289">
        <f>IF(OR($C307&gt;AR$7,$C307+$E307-2&lt;AR$7),0,($D307-SUM($F307:AQ307)-SUM($F246:AQ246))*SAP_Leadsheet!$E$61)</f>
        <v>0</v>
      </c>
      <c r="AS246" s="289">
        <f>IF(OR($C307&gt;AS$7,$C307+$E307-2&lt;AS$7),0,($D307-SUM($F307:AR307)-SUM($F246:AR246))*SAP_Leadsheet!$E$61)</f>
        <v>0</v>
      </c>
      <c r="AT246" s="289">
        <f>IF(OR($C307&gt;AT$7,$C307+$E307-2&lt;AT$7),0,($D307-SUM($F307:AS307)-SUM($F246:AS246))*SAP_Leadsheet!$E$61)</f>
        <v>0</v>
      </c>
      <c r="AU246" s="289">
        <f>IF(OR($C307&gt;AU$7,$C307+$E307-2&lt;AU$7),0,($D307-SUM($F307:AT307)-SUM($F246:AT246))*SAP_Leadsheet!$E$61)</f>
        <v>0</v>
      </c>
      <c r="AV246" s="289">
        <f>IF(OR($C307&gt;AV$7,$C307+$E307-2&lt;AV$7),0,($D307-SUM($F307:AU307)-SUM($F246:AU246))*SAP_Leadsheet!$E$61)</f>
        <v>0</v>
      </c>
      <c r="AW246" s="289">
        <f>IF(OR($C307&gt;AW$7,$C307+$E307-2&lt;AW$7),0,($D307-SUM($F307:AV307)-SUM($F246:AV246))*SAP_Leadsheet!$E$61)</f>
        <v>0</v>
      </c>
      <c r="AX246" s="289">
        <f>IF(OR($C307&gt;AX$7,$C307+$E307-2&lt;AX$7),0,($D307-SUM($F307:AW307)-SUM($F246:AW246))*SAP_Leadsheet!$E$61)</f>
        <v>0</v>
      </c>
      <c r="AY246" s="289">
        <f>IF(OR($C307&gt;AY$7,$C307+$E307-2&lt;AY$7),0,($D307-SUM($F307:AX307)-SUM($F246:AX246))*SAP_Leadsheet!$E$61)</f>
        <v>0</v>
      </c>
      <c r="AZ246" s="289">
        <f>IF(OR($C307&gt;AZ$7,$C307+$E307-2&lt;AZ$7),0,($D307-SUM($F307:AY307)-SUM($F246:AY246))*SAP_Leadsheet!$E$61)</f>
        <v>0</v>
      </c>
      <c r="BA246" s="289">
        <f>IF(OR($C307&gt;BA$7,$C307+$E307-2&lt;BA$7),0,($D307-SUM($F307:AZ307)-SUM($F246:AZ246))*SAP_Leadsheet!$E$61)</f>
        <v>0</v>
      </c>
      <c r="BB246" s="289">
        <f>IF(OR($C307&gt;BB$7,$C307+$E307-2&lt;BB$7),0,($D307-SUM($F307:BA307)-SUM($F246:BA246))*SAP_Leadsheet!$E$61)</f>
        <v>0</v>
      </c>
      <c r="BC246" s="289">
        <f>IF(OR($C307&gt;BC$7,$C307+$E307-2&lt;BC$7),0,($D307-SUM($F307:BB307)-SUM($F246:BB246))*SAP_Leadsheet!$E$61)</f>
        <v>0</v>
      </c>
      <c r="BD246" s="289">
        <f>IF(OR($C307&gt;BD$7,$C307+$E307-2&lt;BD$7),0,($D307-SUM($F307:BC307)-SUM($F246:BC246))*SAP_Leadsheet!$E$61)</f>
        <v>0</v>
      </c>
      <c r="BE246" s="289">
        <f>IF(OR($C307&gt;BE$7,$C307+$E307-2&lt;BE$7),0,($D307-SUM($F307:BD307)-SUM($F246:BD246))*SAP_Leadsheet!$E$61)</f>
        <v>0</v>
      </c>
      <c r="BF246" s="289">
        <f>IF(OR($C307&gt;BF$7,$C307+$E307-2&lt;BF$7),0,($D307-SUM($F307:BE307)-SUM($F246:BE246))*SAP_Leadsheet!$E$61)</f>
        <v>0</v>
      </c>
      <c r="BG246" s="289">
        <f>IF(OR($C307&gt;BG$7,$C307+$E307-2&lt;BG$7),0,($D307-SUM($F307:BF307)-SUM($F246:BF246))*SAP_Leadsheet!$E$61)</f>
        <v>0</v>
      </c>
      <c r="BH246" s="289">
        <f>IF(OR($C307&gt;BH$7,$C307+$E307-2&lt;BH$7),0,($D307-SUM($F307:BG307)-SUM($F246:BG246))*SAP_Leadsheet!$E$61)</f>
        <v>0</v>
      </c>
      <c r="BI246" s="289">
        <f>IF(OR($C307&gt;BI$7,$C307+$E307-2&lt;BI$7),0,($D307-SUM($F307:BH307)-SUM($F246:BH246))*SAP_Leadsheet!$E$61)</f>
        <v>0</v>
      </c>
      <c r="BJ246" s="289">
        <f>IF(OR($C307&gt;BJ$7,$C307+$E307-2&lt;BJ$7),0,($D307-SUM($F307:BI307)-SUM($F246:BI246))*SAP_Leadsheet!$E$61)</f>
        <v>0</v>
      </c>
      <c r="BK246" s="289">
        <f>IF(OR($C307&gt;BK$7,$C307+$E307-2&lt;BK$7),0,($D307-SUM($F307:BJ307)-SUM($F246:BJ246))*SAP_Leadsheet!$E$61)</f>
        <v>0</v>
      </c>
      <c r="BL246" s="289">
        <f>IF(OR($C307&gt;BL$7,$C307+$E307-2&lt;BL$7),0,($D307-SUM($F307:BK307)-SUM($F246:BK246))*SAP_Leadsheet!$E$61)</f>
        <v>0</v>
      </c>
      <c r="BM246" s="289">
        <f>IF(OR($C307&gt;BM$7,$C307+$E307-2&lt;BM$7),0,($D307-SUM($F307:BL307)-SUM($F246:BL246))*SAP_Leadsheet!$E$61)</f>
        <v>0</v>
      </c>
      <c r="BN246" s="289">
        <f>IF(OR($C307&gt;BN$7,$C307+$E307-2&lt;BN$7),0,($D307-SUM($F307:BM307)-SUM($F246:BM246))*SAP_Leadsheet!$E$61)</f>
        <v>0</v>
      </c>
      <c r="BO246" s="198"/>
      <c r="BP246" s="198"/>
      <c r="BQ246" s="198"/>
      <c r="BR246" s="198"/>
      <c r="BS246" s="198"/>
      <c r="BT246" s="198"/>
      <c r="BU246" s="198"/>
      <c r="BV246" s="198"/>
      <c r="BW246" s="198"/>
      <c r="BX246" s="198"/>
      <c r="BY246" s="198"/>
      <c r="BZ246" s="198"/>
      <c r="CA246" s="198"/>
      <c r="CB246" s="198"/>
      <c r="CC246" s="198"/>
      <c r="CD246" s="198"/>
      <c r="CE246" s="198"/>
      <c r="CF246" s="198"/>
      <c r="CG246" s="198"/>
      <c r="CH246" s="198"/>
      <c r="CI246" s="198"/>
      <c r="CJ246" s="198"/>
      <c r="CK246" s="198"/>
      <c r="CL246" s="198"/>
    </row>
    <row r="247" spans="1:90" hidden="1" outlineLevel="1" x14ac:dyDescent="0.15">
      <c r="A247" s="89"/>
      <c r="B247" s="23"/>
      <c r="C247" s="26">
        <v>21</v>
      </c>
      <c r="D247" s="298"/>
      <c r="G247" s="289">
        <f>IF(OR($C308&gt;G$7,$C308+$E308-2&lt;G$7),0,($D308-SUM($F308:F308)-SUM($F247:F247))*SAP_Leadsheet!$E$61)</f>
        <v>0</v>
      </c>
      <c r="H247" s="289">
        <f>IF(OR($C308&gt;H$7,$C308+$E308-2&lt;H$7),0,($D308-SUM($F308:G308)-SUM($F247:G247))*SAP_Leadsheet!$E$61)</f>
        <v>0</v>
      </c>
      <c r="I247" s="289">
        <f>IF(OR($C308&gt;I$7,$C308+$E308-2&lt;I$7),0,($D308-SUM($F308:H308)-SUM($F247:H247))*SAP_Leadsheet!$E$61)</f>
        <v>0</v>
      </c>
      <c r="J247" s="289">
        <f>IF(OR($C308&gt;J$7,$C308+$E308-2&lt;J$7),0,($D308-SUM($F308:I308)-SUM($F247:I247))*SAP_Leadsheet!$E$61)</f>
        <v>0</v>
      </c>
      <c r="K247" s="289">
        <f>IF(OR($C308&gt;K$7,$C308+$E308-2&lt;K$7),0,($D308-SUM($F308:J308)-SUM($F247:J247))*SAP_Leadsheet!$E$61)</f>
        <v>0</v>
      </c>
      <c r="L247" s="289">
        <f>IF(OR($C308&gt;L$7,$C308+$E308-2&lt;L$7),0,($D308-SUM($F308:K308)-SUM($F247:K247))*SAP_Leadsheet!$E$61)</f>
        <v>0</v>
      </c>
      <c r="M247" s="289">
        <f>IF(OR($C308&gt;M$7,$C308+$E308-2&lt;M$7),0,($D308-SUM($F308:L308)-SUM($F247:L247))*SAP_Leadsheet!$E$61)</f>
        <v>0</v>
      </c>
      <c r="N247" s="289">
        <f>IF(OR($C308&gt;N$7,$C308+$E308-2&lt;N$7),0,($D308-SUM($F308:M308)-SUM($F247:M247))*SAP_Leadsheet!$E$61)</f>
        <v>0</v>
      </c>
      <c r="O247" s="289">
        <f>IF(OR($C308&gt;O$7,$C308+$E308-2&lt;O$7),0,($D308-SUM($F308:N308)-SUM($F247:N247))*SAP_Leadsheet!$E$61)</f>
        <v>0</v>
      </c>
      <c r="P247" s="289">
        <f>IF(OR($C308&gt;P$7,$C308+$E308-2&lt;P$7),0,($D308-SUM($F308:O308)-SUM($F247:O247))*SAP_Leadsheet!$E$61)</f>
        <v>0</v>
      </c>
      <c r="Q247" s="289">
        <f>IF(OR($C308&gt;Q$7,$C308+$E308-2&lt;Q$7),0,($D308-SUM($F308:P308)-SUM($F247:P247))*SAP_Leadsheet!$E$61)</f>
        <v>0</v>
      </c>
      <c r="R247" s="289">
        <f>IF(OR($C308&gt;R$7,$C308+$E308-2&lt;R$7),0,($D308-SUM($F308:Q308)-SUM($F247:Q247))*SAP_Leadsheet!$E$61)</f>
        <v>0</v>
      </c>
      <c r="S247" s="289">
        <f>IF(OR($C308&gt;S$7,$C308+$E308-2&lt;S$7),0,($D308-SUM($F308:R308)-SUM($F247:R247))*SAP_Leadsheet!$E$61)</f>
        <v>0</v>
      </c>
      <c r="T247" s="289">
        <f>IF(OR($C308&gt;T$7,$C308+$E308-2&lt;T$7),0,($D308-SUM($F308:S308)-SUM($F247:S247))*SAP_Leadsheet!$E$61)</f>
        <v>0</v>
      </c>
      <c r="U247" s="289">
        <f>IF(OR($C308&gt;U$7,$C308+$E308-2&lt;U$7),0,($D308-SUM($F308:T308)-SUM($F247:T247))*SAP_Leadsheet!$E$61)</f>
        <v>0</v>
      </c>
      <c r="V247" s="289">
        <f>IF(OR($C308&gt;V$7,$C308+$E308-2&lt;V$7),0,($D308-SUM($F308:U308)-SUM($F247:U247))*SAP_Leadsheet!$E$61)</f>
        <v>0</v>
      </c>
      <c r="W247" s="289">
        <f>IF(OR($C308&gt;W$7,$C308+$E308-2&lt;W$7),0,($D308-SUM($F308:V308)-SUM($F247:V247))*SAP_Leadsheet!$E$61)</f>
        <v>0</v>
      </c>
      <c r="X247" s="289">
        <f>IF(OR($C308&gt;X$7,$C308+$E308-2&lt;X$7),0,($D308-SUM($F308:W308)-SUM($F247:W247))*SAP_Leadsheet!$E$61)</f>
        <v>0</v>
      </c>
      <c r="Y247" s="289">
        <f>IF(OR($C308&gt;Y$7,$C308+$E308-2&lt;Y$7),0,($D308-SUM($F308:X308)-SUM($F247:X247))*SAP_Leadsheet!$E$61)</f>
        <v>0</v>
      </c>
      <c r="Z247" s="289">
        <f>IF(OR($C308&gt;Z$7,$C308+$E308-2&lt;Z$7),0,($D308-SUM($F308:Y308)-SUM($F247:Y247))*SAP_Leadsheet!$E$61)</f>
        <v>0</v>
      </c>
      <c r="AA247" s="289">
        <f ca="1">IF(OR($C308&gt;AA$7,$C308+$E308-2&lt;AA$7),0,($D308-SUM($F308:Z308)-SUM($F247:Z247))*SAP_Leadsheet!$E$61)</f>
        <v>0</v>
      </c>
      <c r="AB247" s="289">
        <f ca="1">IF(OR($C308&gt;AB$7,$C308+$E308-2&lt;AB$7),0,($D308-SUM($F308:AA308)-SUM($F247:AA247))*SAP_Leadsheet!$E$61)</f>
        <v>0</v>
      </c>
      <c r="AC247" s="289">
        <f ca="1">IF(OR($C308&gt;AC$7,$C308+$E308-2&lt;AC$7),0,($D308-SUM($F308:AB308)-SUM($F247:AB247))*SAP_Leadsheet!$E$61)</f>
        <v>0</v>
      </c>
      <c r="AD247" s="289">
        <f ca="1">IF(OR($C308&gt;AD$7,$C308+$E308-2&lt;AD$7),0,($D308-SUM($F308:AC308)-SUM($F247:AC247))*SAP_Leadsheet!$E$61)</f>
        <v>0</v>
      </c>
      <c r="AE247" s="289">
        <f ca="1">IF(OR($C308&gt;AE$7,$C308+$E308-2&lt;AE$7),0,($D308-SUM($F308:AD308)-SUM($F247:AD247))*SAP_Leadsheet!$E$61)</f>
        <v>0</v>
      </c>
      <c r="AF247" s="289">
        <f>IF(OR($C308&gt;AF$7,$C308+$E308-2&lt;AF$7),0,($D308-SUM($F308:AE308)-SUM($F247:AE247))*SAP_Leadsheet!$E$61)</f>
        <v>0</v>
      </c>
      <c r="AG247" s="289">
        <f>IF(OR($C308&gt;AG$7,$C308+$E308-2&lt;AG$7),0,($D308-SUM($F308:AF308)-SUM($F247:AF247))*SAP_Leadsheet!$E$61)</f>
        <v>0</v>
      </c>
      <c r="AH247" s="289">
        <f>IF(OR($C308&gt;AH$7,$C308+$E308-2&lt;AH$7),0,($D308-SUM($F308:AG308)-SUM($F247:AG247))*SAP_Leadsheet!$E$61)</f>
        <v>0</v>
      </c>
      <c r="AI247" s="289">
        <f>IF(OR($C308&gt;AI$7,$C308+$E308-2&lt;AI$7),0,($D308-SUM($F308:AH308)-SUM($F247:AH247))*SAP_Leadsheet!$E$61)</f>
        <v>0</v>
      </c>
      <c r="AJ247" s="289">
        <f>IF(OR($C308&gt;AJ$7,$C308+$E308-2&lt;AJ$7),0,($D308-SUM($F308:AI308)-SUM($F247:AI247))*SAP_Leadsheet!$E$61)</f>
        <v>0</v>
      </c>
      <c r="AK247" s="289">
        <f>IF(OR($C308&gt;AK$7,$C308+$E308-2&lt;AK$7),0,($D308-SUM($F308:AJ308)-SUM($F247:AJ247))*SAP_Leadsheet!$E$61)</f>
        <v>0</v>
      </c>
      <c r="AL247" s="289">
        <f>IF(OR($C308&gt;AL$7,$C308+$E308-2&lt;AL$7),0,($D308-SUM($F308:AK308)-SUM($F247:AK247))*SAP_Leadsheet!$E$61)</f>
        <v>0</v>
      </c>
      <c r="AM247" s="289">
        <f>IF(OR($C308&gt;AM$7,$C308+$E308-2&lt;AM$7),0,($D308-SUM($F308:AL308)-SUM($F247:AL247))*SAP_Leadsheet!$E$61)</f>
        <v>0</v>
      </c>
      <c r="AN247" s="289">
        <f>IF(OR($C308&gt;AN$7,$C308+$E308-2&lt;AN$7),0,($D308-SUM($F308:AM308)-SUM($F247:AM247))*SAP_Leadsheet!$E$61)</f>
        <v>0</v>
      </c>
      <c r="AO247" s="289">
        <f>IF(OR($C308&gt;AO$7,$C308+$E308-2&lt;AO$7),0,($D308-SUM($F308:AN308)-SUM($F247:AN247))*SAP_Leadsheet!$E$61)</f>
        <v>0</v>
      </c>
      <c r="AP247" s="289">
        <f>IF(OR($C308&gt;AP$7,$C308+$E308-2&lt;AP$7),0,($D308-SUM($F308:AO308)-SUM($F247:AO247))*SAP_Leadsheet!$E$61)</f>
        <v>0</v>
      </c>
      <c r="AQ247" s="289">
        <f>IF(OR($C308&gt;AQ$7,$C308+$E308-2&lt;AQ$7),0,($D308-SUM($F308:AP308)-SUM($F247:AP247))*SAP_Leadsheet!$E$61)</f>
        <v>0</v>
      </c>
      <c r="AR247" s="289">
        <f>IF(OR($C308&gt;AR$7,$C308+$E308-2&lt;AR$7),0,($D308-SUM($F308:AQ308)-SUM($F247:AQ247))*SAP_Leadsheet!$E$61)</f>
        <v>0</v>
      </c>
      <c r="AS247" s="289">
        <f>IF(OR($C308&gt;AS$7,$C308+$E308-2&lt;AS$7),0,($D308-SUM($F308:AR308)-SUM($F247:AR247))*SAP_Leadsheet!$E$61)</f>
        <v>0</v>
      </c>
      <c r="AT247" s="289">
        <f>IF(OR($C308&gt;AT$7,$C308+$E308-2&lt;AT$7),0,($D308-SUM($F308:AS308)-SUM($F247:AS247))*SAP_Leadsheet!$E$61)</f>
        <v>0</v>
      </c>
      <c r="AU247" s="289">
        <f>IF(OR($C308&gt;AU$7,$C308+$E308-2&lt;AU$7),0,($D308-SUM($F308:AT308)-SUM($F247:AT247))*SAP_Leadsheet!$E$61)</f>
        <v>0</v>
      </c>
      <c r="AV247" s="289">
        <f>IF(OR($C308&gt;AV$7,$C308+$E308-2&lt;AV$7),0,($D308-SUM($F308:AU308)-SUM($F247:AU247))*SAP_Leadsheet!$E$61)</f>
        <v>0</v>
      </c>
      <c r="AW247" s="289">
        <f>IF(OR($C308&gt;AW$7,$C308+$E308-2&lt;AW$7),0,($D308-SUM($F308:AV308)-SUM($F247:AV247))*SAP_Leadsheet!$E$61)</f>
        <v>0</v>
      </c>
      <c r="AX247" s="289">
        <f>IF(OR($C308&gt;AX$7,$C308+$E308-2&lt;AX$7),0,($D308-SUM($F308:AW308)-SUM($F247:AW247))*SAP_Leadsheet!$E$61)</f>
        <v>0</v>
      </c>
      <c r="AY247" s="289">
        <f>IF(OR($C308&gt;AY$7,$C308+$E308-2&lt;AY$7),0,($D308-SUM($F308:AX308)-SUM($F247:AX247))*SAP_Leadsheet!$E$61)</f>
        <v>0</v>
      </c>
      <c r="AZ247" s="289">
        <f>IF(OR($C308&gt;AZ$7,$C308+$E308-2&lt;AZ$7),0,($D308-SUM($F308:AY308)-SUM($F247:AY247))*SAP_Leadsheet!$E$61)</f>
        <v>0</v>
      </c>
      <c r="BA247" s="289">
        <f>IF(OR($C308&gt;BA$7,$C308+$E308-2&lt;BA$7),0,($D308-SUM($F308:AZ308)-SUM($F247:AZ247))*SAP_Leadsheet!$E$61)</f>
        <v>0</v>
      </c>
      <c r="BB247" s="289">
        <f>IF(OR($C308&gt;BB$7,$C308+$E308-2&lt;BB$7),0,($D308-SUM($F308:BA308)-SUM($F247:BA247))*SAP_Leadsheet!$E$61)</f>
        <v>0</v>
      </c>
      <c r="BC247" s="289">
        <f>IF(OR($C308&gt;BC$7,$C308+$E308-2&lt;BC$7),0,($D308-SUM($F308:BB308)-SUM($F247:BB247))*SAP_Leadsheet!$E$61)</f>
        <v>0</v>
      </c>
      <c r="BD247" s="289">
        <f>IF(OR($C308&gt;BD$7,$C308+$E308-2&lt;BD$7),0,($D308-SUM($F308:BC308)-SUM($F247:BC247))*SAP_Leadsheet!$E$61)</f>
        <v>0</v>
      </c>
      <c r="BE247" s="289">
        <f>IF(OR($C308&gt;BE$7,$C308+$E308-2&lt;BE$7),0,($D308-SUM($F308:BD308)-SUM($F247:BD247))*SAP_Leadsheet!$E$61)</f>
        <v>0</v>
      </c>
      <c r="BF247" s="289">
        <f>IF(OR($C308&gt;BF$7,$C308+$E308-2&lt;BF$7),0,($D308-SUM($F308:BE308)-SUM($F247:BE247))*SAP_Leadsheet!$E$61)</f>
        <v>0</v>
      </c>
      <c r="BG247" s="289">
        <f>IF(OR($C308&gt;BG$7,$C308+$E308-2&lt;BG$7),0,($D308-SUM($F308:BF308)-SUM($F247:BF247))*SAP_Leadsheet!$E$61)</f>
        <v>0</v>
      </c>
      <c r="BH247" s="289">
        <f>IF(OR($C308&gt;BH$7,$C308+$E308-2&lt;BH$7),0,($D308-SUM($F308:BG308)-SUM($F247:BG247))*SAP_Leadsheet!$E$61)</f>
        <v>0</v>
      </c>
      <c r="BI247" s="289">
        <f>IF(OR($C308&gt;BI$7,$C308+$E308-2&lt;BI$7),0,($D308-SUM($F308:BH308)-SUM($F247:BH247))*SAP_Leadsheet!$E$61)</f>
        <v>0</v>
      </c>
      <c r="BJ247" s="289">
        <f>IF(OR($C308&gt;BJ$7,$C308+$E308-2&lt;BJ$7),0,($D308-SUM($F308:BI308)-SUM($F247:BI247))*SAP_Leadsheet!$E$61)</f>
        <v>0</v>
      </c>
      <c r="BK247" s="289">
        <f>IF(OR($C308&gt;BK$7,$C308+$E308-2&lt;BK$7),0,($D308-SUM($F308:BJ308)-SUM($F247:BJ247))*SAP_Leadsheet!$E$61)</f>
        <v>0</v>
      </c>
      <c r="BL247" s="289">
        <f>IF(OR($C308&gt;BL$7,$C308+$E308-2&lt;BL$7),0,($D308-SUM($F308:BK308)-SUM($F247:BK247))*SAP_Leadsheet!$E$61)</f>
        <v>0</v>
      </c>
      <c r="BM247" s="289">
        <f>IF(OR($C308&gt;BM$7,$C308+$E308-2&lt;BM$7),0,($D308-SUM($F308:BL308)-SUM($F247:BL247))*SAP_Leadsheet!$E$61)</f>
        <v>0</v>
      </c>
      <c r="BN247" s="289">
        <f>IF(OR($C308&gt;BN$7,$C308+$E308-2&lt;BN$7),0,($D308-SUM($F308:BM308)-SUM($F247:BM247))*SAP_Leadsheet!$E$61)</f>
        <v>0</v>
      </c>
      <c r="BO247" s="198"/>
      <c r="BP247" s="198"/>
      <c r="BQ247" s="198"/>
      <c r="BR247" s="198"/>
      <c r="BS247" s="198"/>
      <c r="BT247" s="198"/>
      <c r="BU247" s="198"/>
      <c r="BV247" s="198"/>
      <c r="BW247" s="198"/>
      <c r="BX247" s="198"/>
      <c r="BY247" s="198"/>
      <c r="BZ247" s="198"/>
      <c r="CA247" s="198"/>
      <c r="CB247" s="198"/>
      <c r="CC247" s="198"/>
      <c r="CD247" s="198"/>
      <c r="CE247" s="198"/>
      <c r="CF247" s="198"/>
      <c r="CG247" s="198"/>
      <c r="CH247" s="198"/>
      <c r="CI247" s="198"/>
      <c r="CJ247" s="198"/>
      <c r="CK247" s="198"/>
      <c r="CL247" s="198"/>
    </row>
    <row r="248" spans="1:90" hidden="1" outlineLevel="1" x14ac:dyDescent="0.15">
      <c r="A248" s="89"/>
      <c r="B248" s="23"/>
      <c r="C248" s="26">
        <v>22</v>
      </c>
      <c r="D248" s="298"/>
      <c r="G248" s="289">
        <f>IF(OR($C309&gt;G$7,$C309+$E309-2&lt;G$7),0,($D309-SUM($F309:F309)-SUM($F248:F248))*SAP_Leadsheet!$E$61)</f>
        <v>0</v>
      </c>
      <c r="H248" s="289">
        <f>IF(OR($C309&gt;H$7,$C309+$E309-2&lt;H$7),0,($D309-SUM($F309:G309)-SUM($F248:G248))*SAP_Leadsheet!$E$61)</f>
        <v>0</v>
      </c>
      <c r="I248" s="289">
        <f>IF(OR($C309&gt;I$7,$C309+$E309-2&lt;I$7),0,($D309-SUM($F309:H309)-SUM($F248:H248))*SAP_Leadsheet!$E$61)</f>
        <v>0</v>
      </c>
      <c r="J248" s="289">
        <f>IF(OR($C309&gt;J$7,$C309+$E309-2&lt;J$7),0,($D309-SUM($F309:I309)-SUM($F248:I248))*SAP_Leadsheet!$E$61)</f>
        <v>0</v>
      </c>
      <c r="K248" s="289">
        <f>IF(OR($C309&gt;K$7,$C309+$E309-2&lt;K$7),0,($D309-SUM($F309:J309)-SUM($F248:J248))*SAP_Leadsheet!$E$61)</f>
        <v>0</v>
      </c>
      <c r="L248" s="289">
        <f>IF(OR($C309&gt;L$7,$C309+$E309-2&lt;L$7),0,($D309-SUM($F309:K309)-SUM($F248:K248))*SAP_Leadsheet!$E$61)</f>
        <v>0</v>
      </c>
      <c r="M248" s="289">
        <f>IF(OR($C309&gt;M$7,$C309+$E309-2&lt;M$7),0,($D309-SUM($F309:L309)-SUM($F248:L248))*SAP_Leadsheet!$E$61)</f>
        <v>0</v>
      </c>
      <c r="N248" s="289">
        <f>IF(OR($C309&gt;N$7,$C309+$E309-2&lt;N$7),0,($D309-SUM($F309:M309)-SUM($F248:M248))*SAP_Leadsheet!$E$61)</f>
        <v>0</v>
      </c>
      <c r="O248" s="289">
        <f>IF(OR($C309&gt;O$7,$C309+$E309-2&lt;O$7),0,($D309-SUM($F309:N309)-SUM($F248:N248))*SAP_Leadsheet!$E$61)</f>
        <v>0</v>
      </c>
      <c r="P248" s="289">
        <f>IF(OR($C309&gt;P$7,$C309+$E309-2&lt;P$7),0,($D309-SUM($F309:O309)-SUM($F248:O248))*SAP_Leadsheet!$E$61)</f>
        <v>0</v>
      </c>
      <c r="Q248" s="289">
        <f>IF(OR($C309&gt;Q$7,$C309+$E309-2&lt;Q$7),0,($D309-SUM($F309:P309)-SUM($F248:P248))*SAP_Leadsheet!$E$61)</f>
        <v>0</v>
      </c>
      <c r="R248" s="289">
        <f>IF(OR($C309&gt;R$7,$C309+$E309-2&lt;R$7),0,($D309-SUM($F309:Q309)-SUM($F248:Q248))*SAP_Leadsheet!$E$61)</f>
        <v>0</v>
      </c>
      <c r="S248" s="289">
        <f>IF(OR($C309&gt;S$7,$C309+$E309-2&lt;S$7),0,($D309-SUM($F309:R309)-SUM($F248:R248))*SAP_Leadsheet!$E$61)</f>
        <v>0</v>
      </c>
      <c r="T248" s="289">
        <f>IF(OR($C309&gt;T$7,$C309+$E309-2&lt;T$7),0,($D309-SUM($F309:S309)-SUM($F248:S248))*SAP_Leadsheet!$E$61)</f>
        <v>0</v>
      </c>
      <c r="U248" s="289">
        <f>IF(OR($C309&gt;U$7,$C309+$E309-2&lt;U$7),0,($D309-SUM($F309:T309)-SUM($F248:T248))*SAP_Leadsheet!$E$61)</f>
        <v>0</v>
      </c>
      <c r="V248" s="289">
        <f>IF(OR($C309&gt;V$7,$C309+$E309-2&lt;V$7),0,($D309-SUM($F309:U309)-SUM($F248:U248))*SAP_Leadsheet!$E$61)</f>
        <v>0</v>
      </c>
      <c r="W248" s="289">
        <f>IF(OR($C309&gt;W$7,$C309+$E309-2&lt;W$7),0,($D309-SUM($F309:V309)-SUM($F248:V248))*SAP_Leadsheet!$E$61)</f>
        <v>0</v>
      </c>
      <c r="X248" s="289">
        <f>IF(OR($C309&gt;X$7,$C309+$E309-2&lt;X$7),0,($D309-SUM($F309:W309)-SUM($F248:W248))*SAP_Leadsheet!$E$61)</f>
        <v>0</v>
      </c>
      <c r="Y248" s="289">
        <f>IF(OR($C309&gt;Y$7,$C309+$E309-2&lt;Y$7),0,($D309-SUM($F309:X309)-SUM($F248:X248))*SAP_Leadsheet!$E$61)</f>
        <v>0</v>
      </c>
      <c r="Z248" s="289">
        <f>IF(OR($C309&gt;Z$7,$C309+$E309-2&lt;Z$7),0,($D309-SUM($F309:Y309)-SUM($F248:Y248))*SAP_Leadsheet!$E$61)</f>
        <v>0</v>
      </c>
      <c r="AA248" s="289">
        <f>IF(OR($C309&gt;AA$7,$C309+$E309-2&lt;AA$7),0,($D309-SUM($F309:Z309)-SUM($F248:Z248))*SAP_Leadsheet!$E$61)</f>
        <v>0</v>
      </c>
      <c r="AB248" s="289">
        <f ca="1">IF(OR($C309&gt;AB$7,$C309+$E309-2&lt;AB$7),0,($D309-SUM($F309:AA309)-SUM($F248:AA248))*SAP_Leadsheet!$E$61)</f>
        <v>0</v>
      </c>
      <c r="AC248" s="289">
        <f ca="1">IF(OR($C309&gt;AC$7,$C309+$E309-2&lt;AC$7),0,($D309-SUM($F309:AB309)-SUM($F248:AB248))*SAP_Leadsheet!$E$61)</f>
        <v>0</v>
      </c>
      <c r="AD248" s="289">
        <f ca="1">IF(OR($C309&gt;AD$7,$C309+$E309-2&lt;AD$7),0,($D309-SUM($F309:AC309)-SUM($F248:AC248))*SAP_Leadsheet!$E$61)</f>
        <v>0</v>
      </c>
      <c r="AE248" s="289">
        <f ca="1">IF(OR($C309&gt;AE$7,$C309+$E309-2&lt;AE$7),0,($D309-SUM($F309:AD309)-SUM($F248:AD248))*SAP_Leadsheet!$E$61)</f>
        <v>0</v>
      </c>
      <c r="AF248" s="289">
        <f ca="1">IF(OR($C309&gt;AF$7,$C309+$E309-2&lt;AF$7),0,($D309-SUM($F309:AE309)-SUM($F248:AE248))*SAP_Leadsheet!$E$61)</f>
        <v>0</v>
      </c>
      <c r="AG248" s="289">
        <f>IF(OR($C309&gt;AG$7,$C309+$E309-2&lt;AG$7),0,($D309-SUM($F309:AF309)-SUM($F248:AF248))*SAP_Leadsheet!$E$61)</f>
        <v>0</v>
      </c>
      <c r="AH248" s="289">
        <f>IF(OR($C309&gt;AH$7,$C309+$E309-2&lt;AH$7),0,($D309-SUM($F309:AG309)-SUM($F248:AG248))*SAP_Leadsheet!$E$61)</f>
        <v>0</v>
      </c>
      <c r="AI248" s="289">
        <f>IF(OR($C309&gt;AI$7,$C309+$E309-2&lt;AI$7),0,($D309-SUM($F309:AH309)-SUM($F248:AH248))*SAP_Leadsheet!$E$61)</f>
        <v>0</v>
      </c>
      <c r="AJ248" s="289">
        <f>IF(OR($C309&gt;AJ$7,$C309+$E309-2&lt;AJ$7),0,($D309-SUM($F309:AI309)-SUM($F248:AI248))*SAP_Leadsheet!$E$61)</f>
        <v>0</v>
      </c>
      <c r="AK248" s="289">
        <f>IF(OR($C309&gt;AK$7,$C309+$E309-2&lt;AK$7),0,($D309-SUM($F309:AJ309)-SUM($F248:AJ248))*SAP_Leadsheet!$E$61)</f>
        <v>0</v>
      </c>
      <c r="AL248" s="289">
        <f>IF(OR($C309&gt;AL$7,$C309+$E309-2&lt;AL$7),0,($D309-SUM($F309:AK309)-SUM($F248:AK248))*SAP_Leadsheet!$E$61)</f>
        <v>0</v>
      </c>
      <c r="AM248" s="289">
        <f>IF(OR($C309&gt;AM$7,$C309+$E309-2&lt;AM$7),0,($D309-SUM($F309:AL309)-SUM($F248:AL248))*SAP_Leadsheet!$E$61)</f>
        <v>0</v>
      </c>
      <c r="AN248" s="289">
        <f>IF(OR($C309&gt;AN$7,$C309+$E309-2&lt;AN$7),0,($D309-SUM($F309:AM309)-SUM($F248:AM248))*SAP_Leadsheet!$E$61)</f>
        <v>0</v>
      </c>
      <c r="AO248" s="289">
        <f>IF(OR($C309&gt;AO$7,$C309+$E309-2&lt;AO$7),0,($D309-SUM($F309:AN309)-SUM($F248:AN248))*SAP_Leadsheet!$E$61)</f>
        <v>0</v>
      </c>
      <c r="AP248" s="289">
        <f>IF(OR($C309&gt;AP$7,$C309+$E309-2&lt;AP$7),0,($D309-SUM($F309:AO309)-SUM($F248:AO248))*SAP_Leadsheet!$E$61)</f>
        <v>0</v>
      </c>
      <c r="AQ248" s="289">
        <f>IF(OR($C309&gt;AQ$7,$C309+$E309-2&lt;AQ$7),0,($D309-SUM($F309:AP309)-SUM($F248:AP248))*SAP_Leadsheet!$E$61)</f>
        <v>0</v>
      </c>
      <c r="AR248" s="289">
        <f>IF(OR($C309&gt;AR$7,$C309+$E309-2&lt;AR$7),0,($D309-SUM($F309:AQ309)-SUM($F248:AQ248))*SAP_Leadsheet!$E$61)</f>
        <v>0</v>
      </c>
      <c r="AS248" s="289">
        <f>IF(OR($C309&gt;AS$7,$C309+$E309-2&lt;AS$7),0,($D309-SUM($F309:AR309)-SUM($F248:AR248))*SAP_Leadsheet!$E$61)</f>
        <v>0</v>
      </c>
      <c r="AT248" s="289">
        <f>IF(OR($C309&gt;AT$7,$C309+$E309-2&lt;AT$7),0,($D309-SUM($F309:AS309)-SUM($F248:AS248))*SAP_Leadsheet!$E$61)</f>
        <v>0</v>
      </c>
      <c r="AU248" s="289">
        <f>IF(OR($C309&gt;AU$7,$C309+$E309-2&lt;AU$7),0,($D309-SUM($F309:AT309)-SUM($F248:AT248))*SAP_Leadsheet!$E$61)</f>
        <v>0</v>
      </c>
      <c r="AV248" s="289">
        <f>IF(OR($C309&gt;AV$7,$C309+$E309-2&lt;AV$7),0,($D309-SUM($F309:AU309)-SUM($F248:AU248))*SAP_Leadsheet!$E$61)</f>
        <v>0</v>
      </c>
      <c r="AW248" s="289">
        <f>IF(OR($C309&gt;AW$7,$C309+$E309-2&lt;AW$7),0,($D309-SUM($F309:AV309)-SUM($F248:AV248))*SAP_Leadsheet!$E$61)</f>
        <v>0</v>
      </c>
      <c r="AX248" s="289">
        <f>IF(OR($C309&gt;AX$7,$C309+$E309-2&lt;AX$7),0,($D309-SUM($F309:AW309)-SUM($F248:AW248))*SAP_Leadsheet!$E$61)</f>
        <v>0</v>
      </c>
      <c r="AY248" s="289">
        <f>IF(OR($C309&gt;AY$7,$C309+$E309-2&lt;AY$7),0,($D309-SUM($F309:AX309)-SUM($F248:AX248))*SAP_Leadsheet!$E$61)</f>
        <v>0</v>
      </c>
      <c r="AZ248" s="289">
        <f>IF(OR($C309&gt;AZ$7,$C309+$E309-2&lt;AZ$7),0,($D309-SUM($F309:AY309)-SUM($F248:AY248))*SAP_Leadsheet!$E$61)</f>
        <v>0</v>
      </c>
      <c r="BA248" s="289">
        <f>IF(OR($C309&gt;BA$7,$C309+$E309-2&lt;BA$7),0,($D309-SUM($F309:AZ309)-SUM($F248:AZ248))*SAP_Leadsheet!$E$61)</f>
        <v>0</v>
      </c>
      <c r="BB248" s="289">
        <f>IF(OR($C309&gt;BB$7,$C309+$E309-2&lt;BB$7),0,($D309-SUM($F309:BA309)-SUM($F248:BA248))*SAP_Leadsheet!$E$61)</f>
        <v>0</v>
      </c>
      <c r="BC248" s="289">
        <f>IF(OR($C309&gt;BC$7,$C309+$E309-2&lt;BC$7),0,($D309-SUM($F309:BB309)-SUM($F248:BB248))*SAP_Leadsheet!$E$61)</f>
        <v>0</v>
      </c>
      <c r="BD248" s="289">
        <f>IF(OR($C309&gt;BD$7,$C309+$E309-2&lt;BD$7),0,($D309-SUM($F309:BC309)-SUM($F248:BC248))*SAP_Leadsheet!$E$61)</f>
        <v>0</v>
      </c>
      <c r="BE248" s="289">
        <f>IF(OR($C309&gt;BE$7,$C309+$E309-2&lt;BE$7),0,($D309-SUM($F309:BD309)-SUM($F248:BD248))*SAP_Leadsheet!$E$61)</f>
        <v>0</v>
      </c>
      <c r="BF248" s="289">
        <f>IF(OR($C309&gt;BF$7,$C309+$E309-2&lt;BF$7),0,($D309-SUM($F309:BE309)-SUM($F248:BE248))*SAP_Leadsheet!$E$61)</f>
        <v>0</v>
      </c>
      <c r="BG248" s="289">
        <f>IF(OR($C309&gt;BG$7,$C309+$E309-2&lt;BG$7),0,($D309-SUM($F309:BF309)-SUM($F248:BF248))*SAP_Leadsheet!$E$61)</f>
        <v>0</v>
      </c>
      <c r="BH248" s="289">
        <f>IF(OR($C309&gt;BH$7,$C309+$E309-2&lt;BH$7),0,($D309-SUM($F309:BG309)-SUM($F248:BG248))*SAP_Leadsheet!$E$61)</f>
        <v>0</v>
      </c>
      <c r="BI248" s="289">
        <f>IF(OR($C309&gt;BI$7,$C309+$E309-2&lt;BI$7),0,($D309-SUM($F309:BH309)-SUM($F248:BH248))*SAP_Leadsheet!$E$61)</f>
        <v>0</v>
      </c>
      <c r="BJ248" s="289">
        <f>IF(OR($C309&gt;BJ$7,$C309+$E309-2&lt;BJ$7),0,($D309-SUM($F309:BI309)-SUM($F248:BI248))*SAP_Leadsheet!$E$61)</f>
        <v>0</v>
      </c>
      <c r="BK248" s="289">
        <f>IF(OR($C309&gt;BK$7,$C309+$E309-2&lt;BK$7),0,($D309-SUM($F309:BJ309)-SUM($F248:BJ248))*SAP_Leadsheet!$E$61)</f>
        <v>0</v>
      </c>
      <c r="BL248" s="289">
        <f>IF(OR($C309&gt;BL$7,$C309+$E309-2&lt;BL$7),0,($D309-SUM($F309:BK309)-SUM($F248:BK248))*SAP_Leadsheet!$E$61)</f>
        <v>0</v>
      </c>
      <c r="BM248" s="289">
        <f>IF(OR($C309&gt;BM$7,$C309+$E309-2&lt;BM$7),0,($D309-SUM($F309:BL309)-SUM($F248:BL248))*SAP_Leadsheet!$E$61)</f>
        <v>0</v>
      </c>
      <c r="BN248" s="289">
        <f>IF(OR($C309&gt;BN$7,$C309+$E309-2&lt;BN$7),0,($D309-SUM($F309:BM309)-SUM($F248:BM248))*SAP_Leadsheet!$E$61)</f>
        <v>0</v>
      </c>
      <c r="BO248" s="198"/>
      <c r="BP248" s="198"/>
      <c r="BQ248" s="198"/>
      <c r="BR248" s="198"/>
      <c r="BS248" s="198"/>
      <c r="BT248" s="198"/>
      <c r="BU248" s="198"/>
      <c r="BV248" s="198"/>
      <c r="BW248" s="198"/>
      <c r="BX248" s="198"/>
      <c r="BY248" s="198"/>
      <c r="BZ248" s="198"/>
      <c r="CA248" s="198"/>
      <c r="CB248" s="198"/>
      <c r="CC248" s="198"/>
      <c r="CD248" s="198"/>
      <c r="CE248" s="198"/>
      <c r="CF248" s="198"/>
      <c r="CG248" s="198"/>
      <c r="CH248" s="198"/>
      <c r="CI248" s="198"/>
      <c r="CJ248" s="198"/>
      <c r="CK248" s="198"/>
      <c r="CL248" s="198"/>
    </row>
    <row r="249" spans="1:90" hidden="1" outlineLevel="1" x14ac:dyDescent="0.15">
      <c r="A249" s="89"/>
      <c r="B249" s="23"/>
      <c r="C249" s="26">
        <v>23</v>
      </c>
      <c r="D249" s="298"/>
      <c r="G249" s="289">
        <f>IF(OR($C310&gt;G$7,$C310+$E310-2&lt;G$7),0,($D310-SUM($F310:F310)-SUM($F249:F249))*SAP_Leadsheet!$E$61)</f>
        <v>0</v>
      </c>
      <c r="H249" s="289">
        <f>IF(OR($C310&gt;H$7,$C310+$E310-2&lt;H$7),0,($D310-SUM($F310:G310)-SUM($F249:G249))*SAP_Leadsheet!$E$61)</f>
        <v>0</v>
      </c>
      <c r="I249" s="289">
        <f>IF(OR($C310&gt;I$7,$C310+$E310-2&lt;I$7),0,($D310-SUM($F310:H310)-SUM($F249:H249))*SAP_Leadsheet!$E$61)</f>
        <v>0</v>
      </c>
      <c r="J249" s="289">
        <f>IF(OR($C310&gt;J$7,$C310+$E310-2&lt;J$7),0,($D310-SUM($F310:I310)-SUM($F249:I249))*SAP_Leadsheet!$E$61)</f>
        <v>0</v>
      </c>
      <c r="K249" s="289">
        <f>IF(OR($C310&gt;K$7,$C310+$E310-2&lt;K$7),0,($D310-SUM($F310:J310)-SUM($F249:J249))*SAP_Leadsheet!$E$61)</f>
        <v>0</v>
      </c>
      <c r="L249" s="289">
        <f>IF(OR($C310&gt;L$7,$C310+$E310-2&lt;L$7),0,($D310-SUM($F310:K310)-SUM($F249:K249))*SAP_Leadsheet!$E$61)</f>
        <v>0</v>
      </c>
      <c r="M249" s="289">
        <f>IF(OR($C310&gt;M$7,$C310+$E310-2&lt;M$7),0,($D310-SUM($F310:L310)-SUM($F249:L249))*SAP_Leadsheet!$E$61)</f>
        <v>0</v>
      </c>
      <c r="N249" s="289">
        <f>IF(OR($C310&gt;N$7,$C310+$E310-2&lt;N$7),0,($D310-SUM($F310:M310)-SUM($F249:M249))*SAP_Leadsheet!$E$61)</f>
        <v>0</v>
      </c>
      <c r="O249" s="289">
        <f>IF(OR($C310&gt;O$7,$C310+$E310-2&lt;O$7),0,($D310-SUM($F310:N310)-SUM($F249:N249))*SAP_Leadsheet!$E$61)</f>
        <v>0</v>
      </c>
      <c r="P249" s="289">
        <f>IF(OR($C310&gt;P$7,$C310+$E310-2&lt;P$7),0,($D310-SUM($F310:O310)-SUM($F249:O249))*SAP_Leadsheet!$E$61)</f>
        <v>0</v>
      </c>
      <c r="Q249" s="289">
        <f>IF(OR($C310&gt;Q$7,$C310+$E310-2&lt;Q$7),0,($D310-SUM($F310:P310)-SUM($F249:P249))*SAP_Leadsheet!$E$61)</f>
        <v>0</v>
      </c>
      <c r="R249" s="289">
        <f>IF(OR($C310&gt;R$7,$C310+$E310-2&lt;R$7),0,($D310-SUM($F310:Q310)-SUM($F249:Q249))*SAP_Leadsheet!$E$61)</f>
        <v>0</v>
      </c>
      <c r="S249" s="289">
        <f>IF(OR($C310&gt;S$7,$C310+$E310-2&lt;S$7),0,($D310-SUM($F310:R310)-SUM($F249:R249))*SAP_Leadsheet!$E$61)</f>
        <v>0</v>
      </c>
      <c r="T249" s="289">
        <f>IF(OR($C310&gt;T$7,$C310+$E310-2&lt;T$7),0,($D310-SUM($F310:S310)-SUM($F249:S249))*SAP_Leadsheet!$E$61)</f>
        <v>0</v>
      </c>
      <c r="U249" s="289">
        <f>IF(OR($C310&gt;U$7,$C310+$E310-2&lt;U$7),0,($D310-SUM($F310:T310)-SUM($F249:T249))*SAP_Leadsheet!$E$61)</f>
        <v>0</v>
      </c>
      <c r="V249" s="289">
        <f>IF(OR($C310&gt;V$7,$C310+$E310-2&lt;V$7),0,($D310-SUM($F310:U310)-SUM($F249:U249))*SAP_Leadsheet!$E$61)</f>
        <v>0</v>
      </c>
      <c r="W249" s="289">
        <f>IF(OR($C310&gt;W$7,$C310+$E310-2&lt;W$7),0,($D310-SUM($F310:V310)-SUM($F249:V249))*SAP_Leadsheet!$E$61)</f>
        <v>0</v>
      </c>
      <c r="X249" s="289">
        <f>IF(OR($C310&gt;X$7,$C310+$E310-2&lt;X$7),0,($D310-SUM($F310:W310)-SUM($F249:W249))*SAP_Leadsheet!$E$61)</f>
        <v>0</v>
      </c>
      <c r="Y249" s="289">
        <f>IF(OR($C310&gt;Y$7,$C310+$E310-2&lt;Y$7),0,($D310-SUM($F310:X310)-SUM($F249:X249))*SAP_Leadsheet!$E$61)</f>
        <v>0</v>
      </c>
      <c r="Z249" s="289">
        <f>IF(OR($C310&gt;Z$7,$C310+$E310-2&lt;Z$7),0,($D310-SUM($F310:Y310)-SUM($F249:Y249))*SAP_Leadsheet!$E$61)</f>
        <v>0</v>
      </c>
      <c r="AA249" s="289">
        <f>IF(OR($C310&gt;AA$7,$C310+$E310-2&lt;AA$7),0,($D310-SUM($F310:Z310)-SUM($F249:Z249))*SAP_Leadsheet!$E$61)</f>
        <v>0</v>
      </c>
      <c r="AB249" s="289">
        <f>IF(OR($C310&gt;AB$7,$C310+$E310-2&lt;AB$7),0,($D310-SUM($F310:AA310)-SUM($F249:AA249))*SAP_Leadsheet!$E$61)</f>
        <v>0</v>
      </c>
      <c r="AC249" s="289">
        <f ca="1">IF(OR($C310&gt;AC$7,$C310+$E310-2&lt;AC$7),0,($D310-SUM($F310:AB310)-SUM($F249:AB249))*SAP_Leadsheet!$E$61)</f>
        <v>0</v>
      </c>
      <c r="AD249" s="289">
        <f ca="1">IF(OR($C310&gt;AD$7,$C310+$E310-2&lt;AD$7),0,($D310-SUM($F310:AC310)-SUM($F249:AC249))*SAP_Leadsheet!$E$61)</f>
        <v>0</v>
      </c>
      <c r="AE249" s="289">
        <f ca="1">IF(OR($C310&gt;AE$7,$C310+$E310-2&lt;AE$7),0,($D310-SUM($F310:AD310)-SUM($F249:AD249))*SAP_Leadsheet!$E$61)</f>
        <v>0</v>
      </c>
      <c r="AF249" s="289">
        <f ca="1">IF(OR($C310&gt;AF$7,$C310+$E310-2&lt;AF$7),0,($D310-SUM($F310:AE310)-SUM($F249:AE249))*SAP_Leadsheet!$E$61)</f>
        <v>0</v>
      </c>
      <c r="AG249" s="289">
        <f ca="1">IF(OR($C310&gt;AG$7,$C310+$E310-2&lt;AG$7),0,($D310-SUM($F310:AF310)-SUM($F249:AF249))*SAP_Leadsheet!$E$61)</f>
        <v>0</v>
      </c>
      <c r="AH249" s="289">
        <f>IF(OR($C310&gt;AH$7,$C310+$E310-2&lt;AH$7),0,($D310-SUM($F310:AG310)-SUM($F249:AG249))*SAP_Leadsheet!$E$61)</f>
        <v>0</v>
      </c>
      <c r="AI249" s="289">
        <f>IF(OR($C310&gt;AI$7,$C310+$E310-2&lt;AI$7),0,($D310-SUM($F310:AH310)-SUM($F249:AH249))*SAP_Leadsheet!$E$61)</f>
        <v>0</v>
      </c>
      <c r="AJ249" s="289">
        <f>IF(OR($C310&gt;AJ$7,$C310+$E310-2&lt;AJ$7),0,($D310-SUM($F310:AI310)-SUM($F249:AI249))*SAP_Leadsheet!$E$61)</f>
        <v>0</v>
      </c>
      <c r="AK249" s="289">
        <f>IF(OR($C310&gt;AK$7,$C310+$E310-2&lt;AK$7),0,($D310-SUM($F310:AJ310)-SUM($F249:AJ249))*SAP_Leadsheet!$E$61)</f>
        <v>0</v>
      </c>
      <c r="AL249" s="289">
        <f>IF(OR($C310&gt;AL$7,$C310+$E310-2&lt;AL$7),0,($D310-SUM($F310:AK310)-SUM($F249:AK249))*SAP_Leadsheet!$E$61)</f>
        <v>0</v>
      </c>
      <c r="AM249" s="289">
        <f>IF(OR($C310&gt;AM$7,$C310+$E310-2&lt;AM$7),0,($D310-SUM($F310:AL310)-SUM($F249:AL249))*SAP_Leadsheet!$E$61)</f>
        <v>0</v>
      </c>
      <c r="AN249" s="289">
        <f>IF(OR($C310&gt;AN$7,$C310+$E310-2&lt;AN$7),0,($D310-SUM($F310:AM310)-SUM($F249:AM249))*SAP_Leadsheet!$E$61)</f>
        <v>0</v>
      </c>
      <c r="AO249" s="289">
        <f>IF(OR($C310&gt;AO$7,$C310+$E310-2&lt;AO$7),0,($D310-SUM($F310:AN310)-SUM($F249:AN249))*SAP_Leadsheet!$E$61)</f>
        <v>0</v>
      </c>
      <c r="AP249" s="289">
        <f>IF(OR($C310&gt;AP$7,$C310+$E310-2&lt;AP$7),0,($D310-SUM($F310:AO310)-SUM($F249:AO249))*SAP_Leadsheet!$E$61)</f>
        <v>0</v>
      </c>
      <c r="AQ249" s="289">
        <f>IF(OR($C310&gt;AQ$7,$C310+$E310-2&lt;AQ$7),0,($D310-SUM($F310:AP310)-SUM($F249:AP249))*SAP_Leadsheet!$E$61)</f>
        <v>0</v>
      </c>
      <c r="AR249" s="289">
        <f>IF(OR($C310&gt;AR$7,$C310+$E310-2&lt;AR$7),0,($D310-SUM($F310:AQ310)-SUM($F249:AQ249))*SAP_Leadsheet!$E$61)</f>
        <v>0</v>
      </c>
      <c r="AS249" s="289">
        <f>IF(OR($C310&gt;AS$7,$C310+$E310-2&lt;AS$7),0,($D310-SUM($F310:AR310)-SUM($F249:AR249))*SAP_Leadsheet!$E$61)</f>
        <v>0</v>
      </c>
      <c r="AT249" s="289">
        <f>IF(OR($C310&gt;AT$7,$C310+$E310-2&lt;AT$7),0,($D310-SUM($F310:AS310)-SUM($F249:AS249))*SAP_Leadsheet!$E$61)</f>
        <v>0</v>
      </c>
      <c r="AU249" s="289">
        <f>IF(OR($C310&gt;AU$7,$C310+$E310-2&lt;AU$7),0,($D310-SUM($F310:AT310)-SUM($F249:AT249))*SAP_Leadsheet!$E$61)</f>
        <v>0</v>
      </c>
      <c r="AV249" s="289">
        <f>IF(OR($C310&gt;AV$7,$C310+$E310-2&lt;AV$7),0,($D310-SUM($F310:AU310)-SUM($F249:AU249))*SAP_Leadsheet!$E$61)</f>
        <v>0</v>
      </c>
      <c r="AW249" s="289">
        <f>IF(OR($C310&gt;AW$7,$C310+$E310-2&lt;AW$7),0,($D310-SUM($F310:AV310)-SUM($F249:AV249))*SAP_Leadsheet!$E$61)</f>
        <v>0</v>
      </c>
      <c r="AX249" s="289">
        <f>IF(OR($C310&gt;AX$7,$C310+$E310-2&lt;AX$7),0,($D310-SUM($F310:AW310)-SUM($F249:AW249))*SAP_Leadsheet!$E$61)</f>
        <v>0</v>
      </c>
      <c r="AY249" s="289">
        <f>IF(OR($C310&gt;AY$7,$C310+$E310-2&lt;AY$7),0,($D310-SUM($F310:AX310)-SUM($F249:AX249))*SAP_Leadsheet!$E$61)</f>
        <v>0</v>
      </c>
      <c r="AZ249" s="289">
        <f>IF(OR($C310&gt;AZ$7,$C310+$E310-2&lt;AZ$7),0,($D310-SUM($F310:AY310)-SUM($F249:AY249))*SAP_Leadsheet!$E$61)</f>
        <v>0</v>
      </c>
      <c r="BA249" s="289">
        <f>IF(OR($C310&gt;BA$7,$C310+$E310-2&lt;BA$7),0,($D310-SUM($F310:AZ310)-SUM($F249:AZ249))*SAP_Leadsheet!$E$61)</f>
        <v>0</v>
      </c>
      <c r="BB249" s="289">
        <f>IF(OR($C310&gt;BB$7,$C310+$E310-2&lt;BB$7),0,($D310-SUM($F310:BA310)-SUM($F249:BA249))*SAP_Leadsheet!$E$61)</f>
        <v>0</v>
      </c>
      <c r="BC249" s="289">
        <f>IF(OR($C310&gt;BC$7,$C310+$E310-2&lt;BC$7),0,($D310-SUM($F310:BB310)-SUM($F249:BB249))*SAP_Leadsheet!$E$61)</f>
        <v>0</v>
      </c>
      <c r="BD249" s="289">
        <f>IF(OR($C310&gt;BD$7,$C310+$E310-2&lt;BD$7),0,($D310-SUM($F310:BC310)-SUM($F249:BC249))*SAP_Leadsheet!$E$61)</f>
        <v>0</v>
      </c>
      <c r="BE249" s="289">
        <f>IF(OR($C310&gt;BE$7,$C310+$E310-2&lt;BE$7),0,($D310-SUM($F310:BD310)-SUM($F249:BD249))*SAP_Leadsheet!$E$61)</f>
        <v>0</v>
      </c>
      <c r="BF249" s="289">
        <f>IF(OR($C310&gt;BF$7,$C310+$E310-2&lt;BF$7),0,($D310-SUM($F310:BE310)-SUM($F249:BE249))*SAP_Leadsheet!$E$61)</f>
        <v>0</v>
      </c>
      <c r="BG249" s="289">
        <f>IF(OR($C310&gt;BG$7,$C310+$E310-2&lt;BG$7),0,($D310-SUM($F310:BF310)-SUM($F249:BF249))*SAP_Leadsheet!$E$61)</f>
        <v>0</v>
      </c>
      <c r="BH249" s="289">
        <f>IF(OR($C310&gt;BH$7,$C310+$E310-2&lt;BH$7),0,($D310-SUM($F310:BG310)-SUM($F249:BG249))*SAP_Leadsheet!$E$61)</f>
        <v>0</v>
      </c>
      <c r="BI249" s="289">
        <f>IF(OR($C310&gt;BI$7,$C310+$E310-2&lt;BI$7),0,($D310-SUM($F310:BH310)-SUM($F249:BH249))*SAP_Leadsheet!$E$61)</f>
        <v>0</v>
      </c>
      <c r="BJ249" s="289">
        <f>IF(OR($C310&gt;BJ$7,$C310+$E310-2&lt;BJ$7),0,($D310-SUM($F310:BI310)-SUM($F249:BI249))*SAP_Leadsheet!$E$61)</f>
        <v>0</v>
      </c>
      <c r="BK249" s="289">
        <f>IF(OR($C310&gt;BK$7,$C310+$E310-2&lt;BK$7),0,($D310-SUM($F310:BJ310)-SUM($F249:BJ249))*SAP_Leadsheet!$E$61)</f>
        <v>0</v>
      </c>
      <c r="BL249" s="289">
        <f>IF(OR($C310&gt;BL$7,$C310+$E310-2&lt;BL$7),0,($D310-SUM($F310:BK310)-SUM($F249:BK249))*SAP_Leadsheet!$E$61)</f>
        <v>0</v>
      </c>
      <c r="BM249" s="289">
        <f>IF(OR($C310&gt;BM$7,$C310+$E310-2&lt;BM$7),0,($D310-SUM($F310:BL310)-SUM($F249:BL249))*SAP_Leadsheet!$E$61)</f>
        <v>0</v>
      </c>
      <c r="BN249" s="289">
        <f>IF(OR($C310&gt;BN$7,$C310+$E310-2&lt;BN$7),0,($D310-SUM($F310:BM310)-SUM($F249:BM249))*SAP_Leadsheet!$E$61)</f>
        <v>0</v>
      </c>
      <c r="BO249" s="198"/>
      <c r="BP249" s="198"/>
      <c r="BQ249" s="198"/>
      <c r="BR249" s="198"/>
      <c r="BS249" s="198"/>
      <c r="BT249" s="198"/>
      <c r="BU249" s="198"/>
      <c r="BV249" s="198"/>
      <c r="BW249" s="198"/>
      <c r="BX249" s="198"/>
      <c r="BY249" s="198"/>
      <c r="BZ249" s="198"/>
      <c r="CA249" s="198"/>
      <c r="CB249" s="198"/>
      <c r="CC249" s="198"/>
      <c r="CD249" s="198"/>
      <c r="CE249" s="198"/>
      <c r="CF249" s="198"/>
      <c r="CG249" s="198"/>
      <c r="CH249" s="198"/>
      <c r="CI249" s="198"/>
      <c r="CJ249" s="198"/>
      <c r="CK249" s="198"/>
      <c r="CL249" s="198"/>
    </row>
    <row r="250" spans="1:90" hidden="1" outlineLevel="1" x14ac:dyDescent="0.15">
      <c r="A250" s="89"/>
      <c r="B250" s="23"/>
      <c r="C250" s="26">
        <v>24</v>
      </c>
      <c r="D250" s="298"/>
      <c r="G250" s="289">
        <f>IF(OR($C311&gt;G$7,$C311+$E311-2&lt;G$7),0,($D311-SUM($F311:F311)-SUM($F250:F250))*SAP_Leadsheet!$E$61)</f>
        <v>0</v>
      </c>
      <c r="H250" s="289">
        <f>IF(OR($C311&gt;H$7,$C311+$E311-2&lt;H$7),0,($D311-SUM($F311:G311)-SUM($F250:G250))*SAP_Leadsheet!$E$61)</f>
        <v>0</v>
      </c>
      <c r="I250" s="289">
        <f>IF(OR($C311&gt;I$7,$C311+$E311-2&lt;I$7),0,($D311-SUM($F311:H311)-SUM($F250:H250))*SAP_Leadsheet!$E$61)</f>
        <v>0</v>
      </c>
      <c r="J250" s="289">
        <f>IF(OR($C311&gt;J$7,$C311+$E311-2&lt;J$7),0,($D311-SUM($F311:I311)-SUM($F250:I250))*SAP_Leadsheet!$E$61)</f>
        <v>0</v>
      </c>
      <c r="K250" s="289">
        <f>IF(OR($C311&gt;K$7,$C311+$E311-2&lt;K$7),0,($D311-SUM($F311:J311)-SUM($F250:J250))*SAP_Leadsheet!$E$61)</f>
        <v>0</v>
      </c>
      <c r="L250" s="289">
        <f>IF(OR($C311&gt;L$7,$C311+$E311-2&lt;L$7),0,($D311-SUM($F311:K311)-SUM($F250:K250))*SAP_Leadsheet!$E$61)</f>
        <v>0</v>
      </c>
      <c r="M250" s="289">
        <f>IF(OR($C311&gt;M$7,$C311+$E311-2&lt;M$7),0,($D311-SUM($F311:L311)-SUM($F250:L250))*SAP_Leadsheet!$E$61)</f>
        <v>0</v>
      </c>
      <c r="N250" s="289">
        <f>IF(OR($C311&gt;N$7,$C311+$E311-2&lt;N$7),0,($D311-SUM($F311:M311)-SUM($F250:M250))*SAP_Leadsheet!$E$61)</f>
        <v>0</v>
      </c>
      <c r="O250" s="289">
        <f>IF(OR($C311&gt;O$7,$C311+$E311-2&lt;O$7),0,($D311-SUM($F311:N311)-SUM($F250:N250))*SAP_Leadsheet!$E$61)</f>
        <v>0</v>
      </c>
      <c r="P250" s="289">
        <f>IF(OR($C311&gt;P$7,$C311+$E311-2&lt;P$7),0,($D311-SUM($F311:O311)-SUM($F250:O250))*SAP_Leadsheet!$E$61)</f>
        <v>0</v>
      </c>
      <c r="Q250" s="289">
        <f>IF(OR($C311&gt;Q$7,$C311+$E311-2&lt;Q$7),0,($D311-SUM($F311:P311)-SUM($F250:P250))*SAP_Leadsheet!$E$61)</f>
        <v>0</v>
      </c>
      <c r="R250" s="289">
        <f>IF(OR($C311&gt;R$7,$C311+$E311-2&lt;R$7),0,($D311-SUM($F311:Q311)-SUM($F250:Q250))*SAP_Leadsheet!$E$61)</f>
        <v>0</v>
      </c>
      <c r="S250" s="289">
        <f>IF(OR($C311&gt;S$7,$C311+$E311-2&lt;S$7),0,($D311-SUM($F311:R311)-SUM($F250:R250))*SAP_Leadsheet!$E$61)</f>
        <v>0</v>
      </c>
      <c r="T250" s="289">
        <f>IF(OR($C311&gt;T$7,$C311+$E311-2&lt;T$7),0,($D311-SUM($F311:S311)-SUM($F250:S250))*SAP_Leadsheet!$E$61)</f>
        <v>0</v>
      </c>
      <c r="U250" s="289">
        <f>IF(OR($C311&gt;U$7,$C311+$E311-2&lt;U$7),0,($D311-SUM($F311:T311)-SUM($F250:T250))*SAP_Leadsheet!$E$61)</f>
        <v>0</v>
      </c>
      <c r="V250" s="289">
        <f>IF(OR($C311&gt;V$7,$C311+$E311-2&lt;V$7),0,($D311-SUM($F311:U311)-SUM($F250:U250))*SAP_Leadsheet!$E$61)</f>
        <v>0</v>
      </c>
      <c r="W250" s="289">
        <f>IF(OR($C311&gt;W$7,$C311+$E311-2&lt;W$7),0,($D311-SUM($F311:V311)-SUM($F250:V250))*SAP_Leadsheet!$E$61)</f>
        <v>0</v>
      </c>
      <c r="X250" s="289">
        <f>IF(OR($C311&gt;X$7,$C311+$E311-2&lt;X$7),0,($D311-SUM($F311:W311)-SUM($F250:W250))*SAP_Leadsheet!$E$61)</f>
        <v>0</v>
      </c>
      <c r="Y250" s="289">
        <f>IF(OR($C311&gt;Y$7,$C311+$E311-2&lt;Y$7),0,($D311-SUM($F311:X311)-SUM($F250:X250))*SAP_Leadsheet!$E$61)</f>
        <v>0</v>
      </c>
      <c r="Z250" s="289">
        <f>IF(OR($C311&gt;Z$7,$C311+$E311-2&lt;Z$7),0,($D311-SUM($F311:Y311)-SUM($F250:Y250))*SAP_Leadsheet!$E$61)</f>
        <v>0</v>
      </c>
      <c r="AA250" s="289">
        <f>IF(OR($C311&gt;AA$7,$C311+$E311-2&lt;AA$7),0,($D311-SUM($F311:Z311)-SUM($F250:Z250))*SAP_Leadsheet!$E$61)</f>
        <v>0</v>
      </c>
      <c r="AB250" s="289">
        <f>IF(OR($C311&gt;AB$7,$C311+$E311-2&lt;AB$7),0,($D311-SUM($F311:AA311)-SUM($F250:AA250))*SAP_Leadsheet!$E$61)</f>
        <v>0</v>
      </c>
      <c r="AC250" s="289">
        <f>IF(OR($C311&gt;AC$7,$C311+$E311-2&lt;AC$7),0,($D311-SUM($F311:AB311)-SUM($F250:AB250))*SAP_Leadsheet!$E$61)</f>
        <v>0</v>
      </c>
      <c r="AD250" s="289">
        <f ca="1">IF(OR($C311&gt;AD$7,$C311+$E311-2&lt;AD$7),0,($D311-SUM($F311:AC311)-SUM($F250:AC250))*SAP_Leadsheet!$E$61)</f>
        <v>0</v>
      </c>
      <c r="AE250" s="289">
        <f ca="1">IF(OR($C311&gt;AE$7,$C311+$E311-2&lt;AE$7),0,($D311-SUM($F311:AD311)-SUM($F250:AD250))*SAP_Leadsheet!$E$61)</f>
        <v>0</v>
      </c>
      <c r="AF250" s="289">
        <f ca="1">IF(OR($C311&gt;AF$7,$C311+$E311-2&lt;AF$7),0,($D311-SUM($F311:AE311)-SUM($F250:AE250))*SAP_Leadsheet!$E$61)</f>
        <v>0</v>
      </c>
      <c r="AG250" s="289">
        <f ca="1">IF(OR($C311&gt;AG$7,$C311+$E311-2&lt;AG$7),0,($D311-SUM($F311:AF311)-SUM($F250:AF250))*SAP_Leadsheet!$E$61)</f>
        <v>0</v>
      </c>
      <c r="AH250" s="289">
        <f ca="1">IF(OR($C311&gt;AH$7,$C311+$E311-2&lt;AH$7),0,($D311-SUM($F311:AG311)-SUM($F250:AG250))*SAP_Leadsheet!$E$61)</f>
        <v>0</v>
      </c>
      <c r="AI250" s="289">
        <f>IF(OR($C311&gt;AI$7,$C311+$E311-2&lt;AI$7),0,($D311-SUM($F311:AH311)-SUM($F250:AH250))*SAP_Leadsheet!$E$61)</f>
        <v>0</v>
      </c>
      <c r="AJ250" s="289">
        <f>IF(OR($C311&gt;AJ$7,$C311+$E311-2&lt;AJ$7),0,($D311-SUM($F311:AI311)-SUM($F250:AI250))*SAP_Leadsheet!$E$61)</f>
        <v>0</v>
      </c>
      <c r="AK250" s="289">
        <f>IF(OR($C311&gt;AK$7,$C311+$E311-2&lt;AK$7),0,($D311-SUM($F311:AJ311)-SUM($F250:AJ250))*SAP_Leadsheet!$E$61)</f>
        <v>0</v>
      </c>
      <c r="AL250" s="289">
        <f>IF(OR($C311&gt;AL$7,$C311+$E311-2&lt;AL$7),0,($D311-SUM($F311:AK311)-SUM($F250:AK250))*SAP_Leadsheet!$E$61)</f>
        <v>0</v>
      </c>
      <c r="AM250" s="289">
        <f>IF(OR($C311&gt;AM$7,$C311+$E311-2&lt;AM$7),0,($D311-SUM($F311:AL311)-SUM($F250:AL250))*SAP_Leadsheet!$E$61)</f>
        <v>0</v>
      </c>
      <c r="AN250" s="289">
        <f>IF(OR($C311&gt;AN$7,$C311+$E311-2&lt;AN$7),0,($D311-SUM($F311:AM311)-SUM($F250:AM250))*SAP_Leadsheet!$E$61)</f>
        <v>0</v>
      </c>
      <c r="AO250" s="289">
        <f>IF(OR($C311&gt;AO$7,$C311+$E311-2&lt;AO$7),0,($D311-SUM($F311:AN311)-SUM($F250:AN250))*SAP_Leadsheet!$E$61)</f>
        <v>0</v>
      </c>
      <c r="AP250" s="289">
        <f>IF(OR($C311&gt;AP$7,$C311+$E311-2&lt;AP$7),0,($D311-SUM($F311:AO311)-SUM($F250:AO250))*SAP_Leadsheet!$E$61)</f>
        <v>0</v>
      </c>
      <c r="AQ250" s="289">
        <f>IF(OR($C311&gt;AQ$7,$C311+$E311-2&lt;AQ$7),0,($D311-SUM($F311:AP311)-SUM($F250:AP250))*SAP_Leadsheet!$E$61)</f>
        <v>0</v>
      </c>
      <c r="AR250" s="289">
        <f>IF(OR($C311&gt;AR$7,$C311+$E311-2&lt;AR$7),0,($D311-SUM($F311:AQ311)-SUM($F250:AQ250))*SAP_Leadsheet!$E$61)</f>
        <v>0</v>
      </c>
      <c r="AS250" s="289">
        <f>IF(OR($C311&gt;AS$7,$C311+$E311-2&lt;AS$7),0,($D311-SUM($F311:AR311)-SUM($F250:AR250))*SAP_Leadsheet!$E$61)</f>
        <v>0</v>
      </c>
      <c r="AT250" s="289">
        <f>IF(OR($C311&gt;AT$7,$C311+$E311-2&lt;AT$7),0,($D311-SUM($F311:AS311)-SUM($F250:AS250))*SAP_Leadsheet!$E$61)</f>
        <v>0</v>
      </c>
      <c r="AU250" s="289">
        <f>IF(OR($C311&gt;AU$7,$C311+$E311-2&lt;AU$7),0,($D311-SUM($F311:AT311)-SUM($F250:AT250))*SAP_Leadsheet!$E$61)</f>
        <v>0</v>
      </c>
      <c r="AV250" s="289">
        <f>IF(OR($C311&gt;AV$7,$C311+$E311-2&lt;AV$7),0,($D311-SUM($F311:AU311)-SUM($F250:AU250))*SAP_Leadsheet!$E$61)</f>
        <v>0</v>
      </c>
      <c r="AW250" s="289">
        <f>IF(OR($C311&gt;AW$7,$C311+$E311-2&lt;AW$7),0,($D311-SUM($F311:AV311)-SUM($F250:AV250))*SAP_Leadsheet!$E$61)</f>
        <v>0</v>
      </c>
      <c r="AX250" s="289">
        <f>IF(OR($C311&gt;AX$7,$C311+$E311-2&lt;AX$7),0,($D311-SUM($F311:AW311)-SUM($F250:AW250))*SAP_Leadsheet!$E$61)</f>
        <v>0</v>
      </c>
      <c r="AY250" s="289">
        <f>IF(OR($C311&gt;AY$7,$C311+$E311-2&lt;AY$7),0,($D311-SUM($F311:AX311)-SUM($F250:AX250))*SAP_Leadsheet!$E$61)</f>
        <v>0</v>
      </c>
      <c r="AZ250" s="289">
        <f>IF(OR($C311&gt;AZ$7,$C311+$E311-2&lt;AZ$7),0,($D311-SUM($F311:AY311)-SUM($F250:AY250))*SAP_Leadsheet!$E$61)</f>
        <v>0</v>
      </c>
      <c r="BA250" s="289">
        <f>IF(OR($C311&gt;BA$7,$C311+$E311-2&lt;BA$7),0,($D311-SUM($F311:AZ311)-SUM($F250:AZ250))*SAP_Leadsheet!$E$61)</f>
        <v>0</v>
      </c>
      <c r="BB250" s="289">
        <f>IF(OR($C311&gt;BB$7,$C311+$E311-2&lt;BB$7),0,($D311-SUM($F311:BA311)-SUM($F250:BA250))*SAP_Leadsheet!$E$61)</f>
        <v>0</v>
      </c>
      <c r="BC250" s="289">
        <f>IF(OR($C311&gt;BC$7,$C311+$E311-2&lt;BC$7),0,($D311-SUM($F311:BB311)-SUM($F250:BB250))*SAP_Leadsheet!$E$61)</f>
        <v>0</v>
      </c>
      <c r="BD250" s="289">
        <f>IF(OR($C311&gt;BD$7,$C311+$E311-2&lt;BD$7),0,($D311-SUM($F311:BC311)-SUM($F250:BC250))*SAP_Leadsheet!$E$61)</f>
        <v>0</v>
      </c>
      <c r="BE250" s="289">
        <f>IF(OR($C311&gt;BE$7,$C311+$E311-2&lt;BE$7),0,($D311-SUM($F311:BD311)-SUM($F250:BD250))*SAP_Leadsheet!$E$61)</f>
        <v>0</v>
      </c>
      <c r="BF250" s="289">
        <f>IF(OR($C311&gt;BF$7,$C311+$E311-2&lt;BF$7),0,($D311-SUM($F311:BE311)-SUM($F250:BE250))*SAP_Leadsheet!$E$61)</f>
        <v>0</v>
      </c>
      <c r="BG250" s="289">
        <f>IF(OR($C311&gt;BG$7,$C311+$E311-2&lt;BG$7),0,($D311-SUM($F311:BF311)-SUM($F250:BF250))*SAP_Leadsheet!$E$61)</f>
        <v>0</v>
      </c>
      <c r="BH250" s="289">
        <f>IF(OR($C311&gt;BH$7,$C311+$E311-2&lt;BH$7),0,($D311-SUM($F311:BG311)-SUM($F250:BG250))*SAP_Leadsheet!$E$61)</f>
        <v>0</v>
      </c>
      <c r="BI250" s="289">
        <f>IF(OR($C311&gt;BI$7,$C311+$E311-2&lt;BI$7),0,($D311-SUM($F311:BH311)-SUM($F250:BH250))*SAP_Leadsheet!$E$61)</f>
        <v>0</v>
      </c>
      <c r="BJ250" s="289">
        <f>IF(OR($C311&gt;BJ$7,$C311+$E311-2&lt;BJ$7),0,($D311-SUM($F311:BI311)-SUM($F250:BI250))*SAP_Leadsheet!$E$61)</f>
        <v>0</v>
      </c>
      <c r="BK250" s="289">
        <f>IF(OR($C311&gt;BK$7,$C311+$E311-2&lt;BK$7),0,($D311-SUM($F311:BJ311)-SUM($F250:BJ250))*SAP_Leadsheet!$E$61)</f>
        <v>0</v>
      </c>
      <c r="BL250" s="289">
        <f>IF(OR($C311&gt;BL$7,$C311+$E311-2&lt;BL$7),0,($D311-SUM($F311:BK311)-SUM($F250:BK250))*SAP_Leadsheet!$E$61)</f>
        <v>0</v>
      </c>
      <c r="BM250" s="289">
        <f>IF(OR($C311&gt;BM$7,$C311+$E311-2&lt;BM$7),0,($D311-SUM($F311:BL311)-SUM($F250:BL250))*SAP_Leadsheet!$E$61)</f>
        <v>0</v>
      </c>
      <c r="BN250" s="289">
        <f>IF(OR($C311&gt;BN$7,$C311+$E311-2&lt;BN$7),0,($D311-SUM($F311:BM311)-SUM($F250:BM250))*SAP_Leadsheet!$E$61)</f>
        <v>0</v>
      </c>
      <c r="BO250" s="198"/>
      <c r="BP250" s="198"/>
      <c r="BQ250" s="198"/>
      <c r="BR250" s="198"/>
      <c r="BS250" s="198"/>
      <c r="BT250" s="198"/>
      <c r="BU250" s="198"/>
      <c r="BV250" s="198"/>
      <c r="BW250" s="198"/>
      <c r="BX250" s="198"/>
      <c r="BY250" s="198"/>
      <c r="BZ250" s="198"/>
      <c r="CA250" s="198"/>
      <c r="CB250" s="198"/>
      <c r="CC250" s="198"/>
      <c r="CD250" s="198"/>
      <c r="CE250" s="198"/>
      <c r="CF250" s="198"/>
      <c r="CG250" s="198"/>
      <c r="CH250" s="198"/>
      <c r="CI250" s="198"/>
      <c r="CJ250" s="198"/>
      <c r="CK250" s="198"/>
      <c r="CL250" s="198"/>
    </row>
    <row r="251" spans="1:90" hidden="1" outlineLevel="1" x14ac:dyDescent="0.15">
      <c r="A251" s="89"/>
      <c r="B251" s="23"/>
      <c r="C251" s="26">
        <v>25</v>
      </c>
      <c r="D251" s="298"/>
      <c r="G251" s="289">
        <f>IF(OR($C312&gt;G$7,$C312+$E312-2&lt;G$7),0,($D312-SUM($F312:F312)-SUM($F251:F251))*SAP_Leadsheet!$E$61)</f>
        <v>0</v>
      </c>
      <c r="H251" s="289">
        <f>IF(OR($C312&gt;H$7,$C312+$E312-2&lt;H$7),0,($D312-SUM($F312:G312)-SUM($F251:G251))*SAP_Leadsheet!$E$61)</f>
        <v>0</v>
      </c>
      <c r="I251" s="289">
        <f>IF(OR($C312&gt;I$7,$C312+$E312-2&lt;I$7),0,($D312-SUM($F312:H312)-SUM($F251:H251))*SAP_Leadsheet!$E$61)</f>
        <v>0</v>
      </c>
      <c r="J251" s="289">
        <f>IF(OR($C312&gt;J$7,$C312+$E312-2&lt;J$7),0,($D312-SUM($F312:I312)-SUM($F251:I251))*SAP_Leadsheet!$E$61)</f>
        <v>0</v>
      </c>
      <c r="K251" s="289">
        <f>IF(OR($C312&gt;K$7,$C312+$E312-2&lt;K$7),0,($D312-SUM($F312:J312)-SUM($F251:J251))*SAP_Leadsheet!$E$61)</f>
        <v>0</v>
      </c>
      <c r="L251" s="289">
        <f>IF(OR($C312&gt;L$7,$C312+$E312-2&lt;L$7),0,($D312-SUM($F312:K312)-SUM($F251:K251))*SAP_Leadsheet!$E$61)</f>
        <v>0</v>
      </c>
      <c r="M251" s="289">
        <f>IF(OR($C312&gt;M$7,$C312+$E312-2&lt;M$7),0,($D312-SUM($F312:L312)-SUM($F251:L251))*SAP_Leadsheet!$E$61)</f>
        <v>0</v>
      </c>
      <c r="N251" s="289">
        <f>IF(OR($C312&gt;N$7,$C312+$E312-2&lt;N$7),0,($D312-SUM($F312:M312)-SUM($F251:M251))*SAP_Leadsheet!$E$61)</f>
        <v>0</v>
      </c>
      <c r="O251" s="289">
        <f>IF(OR($C312&gt;O$7,$C312+$E312-2&lt;O$7),0,($D312-SUM($F312:N312)-SUM($F251:N251))*SAP_Leadsheet!$E$61)</f>
        <v>0</v>
      </c>
      <c r="P251" s="289">
        <f>IF(OR($C312&gt;P$7,$C312+$E312-2&lt;P$7),0,($D312-SUM($F312:O312)-SUM($F251:O251))*SAP_Leadsheet!$E$61)</f>
        <v>0</v>
      </c>
      <c r="Q251" s="289">
        <f>IF(OR($C312&gt;Q$7,$C312+$E312-2&lt;Q$7),0,($D312-SUM($F312:P312)-SUM($F251:P251))*SAP_Leadsheet!$E$61)</f>
        <v>0</v>
      </c>
      <c r="R251" s="289">
        <f>IF(OR($C312&gt;R$7,$C312+$E312-2&lt;R$7),0,($D312-SUM($F312:Q312)-SUM($F251:Q251))*SAP_Leadsheet!$E$61)</f>
        <v>0</v>
      </c>
      <c r="S251" s="289">
        <f>IF(OR($C312&gt;S$7,$C312+$E312-2&lt;S$7),0,($D312-SUM($F312:R312)-SUM($F251:R251))*SAP_Leadsheet!$E$61)</f>
        <v>0</v>
      </c>
      <c r="T251" s="289">
        <f>IF(OR($C312&gt;T$7,$C312+$E312-2&lt;T$7),0,($D312-SUM($F312:S312)-SUM($F251:S251))*SAP_Leadsheet!$E$61)</f>
        <v>0</v>
      </c>
      <c r="U251" s="289">
        <f>IF(OR($C312&gt;U$7,$C312+$E312-2&lt;U$7),0,($D312-SUM($F312:T312)-SUM($F251:T251))*SAP_Leadsheet!$E$61)</f>
        <v>0</v>
      </c>
      <c r="V251" s="289">
        <f>IF(OR($C312&gt;V$7,$C312+$E312-2&lt;V$7),0,($D312-SUM($F312:U312)-SUM($F251:U251))*SAP_Leadsheet!$E$61)</f>
        <v>0</v>
      </c>
      <c r="W251" s="289">
        <f>IF(OR($C312&gt;W$7,$C312+$E312-2&lt;W$7),0,($D312-SUM($F312:V312)-SUM($F251:V251))*SAP_Leadsheet!$E$61)</f>
        <v>0</v>
      </c>
      <c r="X251" s="289">
        <f>IF(OR($C312&gt;X$7,$C312+$E312-2&lt;X$7),0,($D312-SUM($F312:W312)-SUM($F251:W251))*SAP_Leadsheet!$E$61)</f>
        <v>0</v>
      </c>
      <c r="Y251" s="289">
        <f>IF(OR($C312&gt;Y$7,$C312+$E312-2&lt;Y$7),0,($D312-SUM($F312:X312)-SUM($F251:X251))*SAP_Leadsheet!$E$61)</f>
        <v>0</v>
      </c>
      <c r="Z251" s="289">
        <f>IF(OR($C312&gt;Z$7,$C312+$E312-2&lt;Z$7),0,($D312-SUM($F312:Y312)-SUM($F251:Y251))*SAP_Leadsheet!$E$61)</f>
        <v>0</v>
      </c>
      <c r="AA251" s="289">
        <f>IF(OR($C312&gt;AA$7,$C312+$E312-2&lt;AA$7),0,($D312-SUM($F312:Z312)-SUM($F251:Z251))*SAP_Leadsheet!$E$61)</f>
        <v>0</v>
      </c>
      <c r="AB251" s="289">
        <f>IF(OR($C312&gt;AB$7,$C312+$E312-2&lt;AB$7),0,($D312-SUM($F312:AA312)-SUM($F251:AA251))*SAP_Leadsheet!$E$61)</f>
        <v>0</v>
      </c>
      <c r="AC251" s="289">
        <f>IF(OR($C312&gt;AC$7,$C312+$E312-2&lt;AC$7),0,($D312-SUM($F312:AB312)-SUM($F251:AB251))*SAP_Leadsheet!$E$61)</f>
        <v>0</v>
      </c>
      <c r="AD251" s="289">
        <f>IF(OR($C312&gt;AD$7,$C312+$E312-2&lt;AD$7),0,($D312-SUM($F312:AC312)-SUM($F251:AC251))*SAP_Leadsheet!$E$61)</f>
        <v>0</v>
      </c>
      <c r="AE251" s="289">
        <f ca="1">IF(OR($C312&gt;AE$7,$C312+$E312-2&lt;AE$7),0,($D312-SUM($F312:AD312)-SUM($F251:AD251))*SAP_Leadsheet!$E$61)</f>
        <v>0</v>
      </c>
      <c r="AF251" s="289">
        <f ca="1">IF(OR($C312&gt;AF$7,$C312+$E312-2&lt;AF$7),0,($D312-SUM($F312:AE312)-SUM($F251:AE251))*SAP_Leadsheet!$E$61)</f>
        <v>0</v>
      </c>
      <c r="AG251" s="289">
        <f ca="1">IF(OR($C312&gt;AG$7,$C312+$E312-2&lt;AG$7),0,($D312-SUM($F312:AF312)-SUM($F251:AF251))*SAP_Leadsheet!$E$61)</f>
        <v>0</v>
      </c>
      <c r="AH251" s="289">
        <f ca="1">IF(OR($C312&gt;AH$7,$C312+$E312-2&lt;AH$7),0,($D312-SUM($F312:AG312)-SUM($F251:AG251))*SAP_Leadsheet!$E$61)</f>
        <v>0</v>
      </c>
      <c r="AI251" s="289">
        <f ca="1">IF(OR($C312&gt;AI$7,$C312+$E312-2&lt;AI$7),0,($D312-SUM($F312:AH312)-SUM($F251:AH251))*SAP_Leadsheet!$E$61)</f>
        <v>0</v>
      </c>
      <c r="AJ251" s="289">
        <f>IF(OR($C312&gt;AJ$7,$C312+$E312-2&lt;AJ$7),0,($D312-SUM($F312:AI312)-SUM($F251:AI251))*SAP_Leadsheet!$E$61)</f>
        <v>0</v>
      </c>
      <c r="AK251" s="289">
        <f>IF(OR($C312&gt;AK$7,$C312+$E312-2&lt;AK$7),0,($D312-SUM($F312:AJ312)-SUM($F251:AJ251))*SAP_Leadsheet!$E$61)</f>
        <v>0</v>
      </c>
      <c r="AL251" s="289">
        <f>IF(OR($C312&gt;AL$7,$C312+$E312-2&lt;AL$7),0,($D312-SUM($F312:AK312)-SUM($F251:AK251))*SAP_Leadsheet!$E$61)</f>
        <v>0</v>
      </c>
      <c r="AM251" s="289">
        <f>IF(OR($C312&gt;AM$7,$C312+$E312-2&lt;AM$7),0,($D312-SUM($F312:AL312)-SUM($F251:AL251))*SAP_Leadsheet!$E$61)</f>
        <v>0</v>
      </c>
      <c r="AN251" s="289">
        <f>IF(OR($C312&gt;AN$7,$C312+$E312-2&lt;AN$7),0,($D312-SUM($F312:AM312)-SUM($F251:AM251))*SAP_Leadsheet!$E$61)</f>
        <v>0</v>
      </c>
      <c r="AO251" s="289">
        <f>IF(OR($C312&gt;AO$7,$C312+$E312-2&lt;AO$7),0,($D312-SUM($F312:AN312)-SUM($F251:AN251))*SAP_Leadsheet!$E$61)</f>
        <v>0</v>
      </c>
      <c r="AP251" s="289">
        <f>IF(OR($C312&gt;AP$7,$C312+$E312-2&lt;AP$7),0,($D312-SUM($F312:AO312)-SUM($F251:AO251))*SAP_Leadsheet!$E$61)</f>
        <v>0</v>
      </c>
      <c r="AQ251" s="289">
        <f>IF(OR($C312&gt;AQ$7,$C312+$E312-2&lt;AQ$7),0,($D312-SUM($F312:AP312)-SUM($F251:AP251))*SAP_Leadsheet!$E$61)</f>
        <v>0</v>
      </c>
      <c r="AR251" s="289">
        <f>IF(OR($C312&gt;AR$7,$C312+$E312-2&lt;AR$7),0,($D312-SUM($F312:AQ312)-SUM($F251:AQ251))*SAP_Leadsheet!$E$61)</f>
        <v>0</v>
      </c>
      <c r="AS251" s="289">
        <f>IF(OR($C312&gt;AS$7,$C312+$E312-2&lt;AS$7),0,($D312-SUM($F312:AR312)-SUM($F251:AR251))*SAP_Leadsheet!$E$61)</f>
        <v>0</v>
      </c>
      <c r="AT251" s="289">
        <f>IF(OR($C312&gt;AT$7,$C312+$E312-2&lt;AT$7),0,($D312-SUM($F312:AS312)-SUM($F251:AS251))*SAP_Leadsheet!$E$61)</f>
        <v>0</v>
      </c>
      <c r="AU251" s="289">
        <f>IF(OR($C312&gt;AU$7,$C312+$E312-2&lt;AU$7),0,($D312-SUM($F312:AT312)-SUM($F251:AT251))*SAP_Leadsheet!$E$61)</f>
        <v>0</v>
      </c>
      <c r="AV251" s="289">
        <f>IF(OR($C312&gt;AV$7,$C312+$E312-2&lt;AV$7),0,($D312-SUM($F312:AU312)-SUM($F251:AU251))*SAP_Leadsheet!$E$61)</f>
        <v>0</v>
      </c>
      <c r="AW251" s="289">
        <f>IF(OR($C312&gt;AW$7,$C312+$E312-2&lt;AW$7),0,($D312-SUM($F312:AV312)-SUM($F251:AV251))*SAP_Leadsheet!$E$61)</f>
        <v>0</v>
      </c>
      <c r="AX251" s="289">
        <f>IF(OR($C312&gt;AX$7,$C312+$E312-2&lt;AX$7),0,($D312-SUM($F312:AW312)-SUM($F251:AW251))*SAP_Leadsheet!$E$61)</f>
        <v>0</v>
      </c>
      <c r="AY251" s="289">
        <f>IF(OR($C312&gt;AY$7,$C312+$E312-2&lt;AY$7),0,($D312-SUM($F312:AX312)-SUM($F251:AX251))*SAP_Leadsheet!$E$61)</f>
        <v>0</v>
      </c>
      <c r="AZ251" s="289">
        <f>IF(OR($C312&gt;AZ$7,$C312+$E312-2&lt;AZ$7),0,($D312-SUM($F312:AY312)-SUM($F251:AY251))*SAP_Leadsheet!$E$61)</f>
        <v>0</v>
      </c>
      <c r="BA251" s="289">
        <f>IF(OR($C312&gt;BA$7,$C312+$E312-2&lt;BA$7),0,($D312-SUM($F312:AZ312)-SUM($F251:AZ251))*SAP_Leadsheet!$E$61)</f>
        <v>0</v>
      </c>
      <c r="BB251" s="289">
        <f>IF(OR($C312&gt;BB$7,$C312+$E312-2&lt;BB$7),0,($D312-SUM($F312:BA312)-SUM($F251:BA251))*SAP_Leadsheet!$E$61)</f>
        <v>0</v>
      </c>
      <c r="BC251" s="289">
        <f>IF(OR($C312&gt;BC$7,$C312+$E312-2&lt;BC$7),0,($D312-SUM($F312:BB312)-SUM($F251:BB251))*SAP_Leadsheet!$E$61)</f>
        <v>0</v>
      </c>
      <c r="BD251" s="289">
        <f>IF(OR($C312&gt;BD$7,$C312+$E312-2&lt;BD$7),0,($D312-SUM($F312:BC312)-SUM($F251:BC251))*SAP_Leadsheet!$E$61)</f>
        <v>0</v>
      </c>
      <c r="BE251" s="289">
        <f>IF(OR($C312&gt;BE$7,$C312+$E312-2&lt;BE$7),0,($D312-SUM($F312:BD312)-SUM($F251:BD251))*SAP_Leadsheet!$E$61)</f>
        <v>0</v>
      </c>
      <c r="BF251" s="289">
        <f>IF(OR($C312&gt;BF$7,$C312+$E312-2&lt;BF$7),0,($D312-SUM($F312:BE312)-SUM($F251:BE251))*SAP_Leadsheet!$E$61)</f>
        <v>0</v>
      </c>
      <c r="BG251" s="289">
        <f>IF(OR($C312&gt;BG$7,$C312+$E312-2&lt;BG$7),0,($D312-SUM($F312:BF312)-SUM($F251:BF251))*SAP_Leadsheet!$E$61)</f>
        <v>0</v>
      </c>
      <c r="BH251" s="289">
        <f>IF(OR($C312&gt;BH$7,$C312+$E312-2&lt;BH$7),0,($D312-SUM($F312:BG312)-SUM($F251:BG251))*SAP_Leadsheet!$E$61)</f>
        <v>0</v>
      </c>
      <c r="BI251" s="289">
        <f>IF(OR($C312&gt;BI$7,$C312+$E312-2&lt;BI$7),0,($D312-SUM($F312:BH312)-SUM($F251:BH251))*SAP_Leadsheet!$E$61)</f>
        <v>0</v>
      </c>
      <c r="BJ251" s="289">
        <f>IF(OR($C312&gt;BJ$7,$C312+$E312-2&lt;BJ$7),0,($D312-SUM($F312:BI312)-SUM($F251:BI251))*SAP_Leadsheet!$E$61)</f>
        <v>0</v>
      </c>
      <c r="BK251" s="289">
        <f>IF(OR($C312&gt;BK$7,$C312+$E312-2&lt;BK$7),0,($D312-SUM($F312:BJ312)-SUM($F251:BJ251))*SAP_Leadsheet!$E$61)</f>
        <v>0</v>
      </c>
      <c r="BL251" s="289">
        <f>IF(OR($C312&gt;BL$7,$C312+$E312-2&lt;BL$7),0,($D312-SUM($F312:BK312)-SUM($F251:BK251))*SAP_Leadsheet!$E$61)</f>
        <v>0</v>
      </c>
      <c r="BM251" s="289">
        <f>IF(OR($C312&gt;BM$7,$C312+$E312-2&lt;BM$7),0,($D312-SUM($F312:BL312)-SUM($F251:BL251))*SAP_Leadsheet!$E$61)</f>
        <v>0</v>
      </c>
      <c r="BN251" s="289">
        <f>IF(OR($C312&gt;BN$7,$C312+$E312-2&lt;BN$7),0,($D312-SUM($F312:BM312)-SUM($F251:BM251))*SAP_Leadsheet!$E$61)</f>
        <v>0</v>
      </c>
      <c r="BO251" s="198"/>
      <c r="BP251" s="198"/>
      <c r="BQ251" s="198"/>
      <c r="BR251" s="198"/>
      <c r="BS251" s="198"/>
      <c r="BT251" s="198"/>
      <c r="BU251" s="198"/>
      <c r="BV251" s="198"/>
      <c r="BW251" s="198"/>
      <c r="BX251" s="198"/>
      <c r="BY251" s="198"/>
      <c r="BZ251" s="198"/>
      <c r="CA251" s="198"/>
      <c r="CB251" s="198"/>
      <c r="CC251" s="198"/>
      <c r="CD251" s="198"/>
      <c r="CE251" s="198"/>
      <c r="CF251" s="198"/>
      <c r="CG251" s="198"/>
      <c r="CH251" s="198"/>
      <c r="CI251" s="198"/>
      <c r="CJ251" s="198"/>
      <c r="CK251" s="198"/>
      <c r="CL251" s="198"/>
    </row>
    <row r="252" spans="1:90" hidden="1" outlineLevel="1" x14ac:dyDescent="0.15">
      <c r="A252" s="89"/>
      <c r="B252" s="23"/>
      <c r="C252" s="26">
        <v>26</v>
      </c>
      <c r="D252" s="298"/>
      <c r="G252" s="289">
        <f>IF(OR($C313&gt;G$7,$C313+$E313-2&lt;G$7),0,($D313-SUM($F313:F313)-SUM($F252:F252))*SAP_Leadsheet!$E$61)</f>
        <v>0</v>
      </c>
      <c r="H252" s="289">
        <f>IF(OR($C313&gt;H$7,$C313+$E313-2&lt;H$7),0,($D313-SUM($F313:G313)-SUM($F252:G252))*SAP_Leadsheet!$E$61)</f>
        <v>0</v>
      </c>
      <c r="I252" s="289">
        <f>IF(OR($C313&gt;I$7,$C313+$E313-2&lt;I$7),0,($D313-SUM($F313:H313)-SUM($F252:H252))*SAP_Leadsheet!$E$61)</f>
        <v>0</v>
      </c>
      <c r="J252" s="289">
        <f>IF(OR($C313&gt;J$7,$C313+$E313-2&lt;J$7),0,($D313-SUM($F313:I313)-SUM($F252:I252))*SAP_Leadsheet!$E$61)</f>
        <v>0</v>
      </c>
      <c r="K252" s="289">
        <f>IF(OR($C313&gt;K$7,$C313+$E313-2&lt;K$7),0,($D313-SUM($F313:J313)-SUM($F252:J252))*SAP_Leadsheet!$E$61)</f>
        <v>0</v>
      </c>
      <c r="L252" s="289">
        <f>IF(OR($C313&gt;L$7,$C313+$E313-2&lt;L$7),0,($D313-SUM($F313:K313)-SUM($F252:K252))*SAP_Leadsheet!$E$61)</f>
        <v>0</v>
      </c>
      <c r="M252" s="289">
        <f>IF(OR($C313&gt;M$7,$C313+$E313-2&lt;M$7),0,($D313-SUM($F313:L313)-SUM($F252:L252))*SAP_Leadsheet!$E$61)</f>
        <v>0</v>
      </c>
      <c r="N252" s="289">
        <f>IF(OR($C313&gt;N$7,$C313+$E313-2&lt;N$7),0,($D313-SUM($F313:M313)-SUM($F252:M252))*SAP_Leadsheet!$E$61)</f>
        <v>0</v>
      </c>
      <c r="O252" s="289">
        <f>IF(OR($C313&gt;O$7,$C313+$E313-2&lt;O$7),0,($D313-SUM($F313:N313)-SUM($F252:N252))*SAP_Leadsheet!$E$61)</f>
        <v>0</v>
      </c>
      <c r="P252" s="289">
        <f>IF(OR($C313&gt;P$7,$C313+$E313-2&lt;P$7),0,($D313-SUM($F313:O313)-SUM($F252:O252))*SAP_Leadsheet!$E$61)</f>
        <v>0</v>
      </c>
      <c r="Q252" s="289">
        <f>IF(OR($C313&gt;Q$7,$C313+$E313-2&lt;Q$7),0,($D313-SUM($F313:P313)-SUM($F252:P252))*SAP_Leadsheet!$E$61)</f>
        <v>0</v>
      </c>
      <c r="R252" s="289">
        <f>IF(OR($C313&gt;R$7,$C313+$E313-2&lt;R$7),0,($D313-SUM($F313:Q313)-SUM($F252:Q252))*SAP_Leadsheet!$E$61)</f>
        <v>0</v>
      </c>
      <c r="S252" s="289">
        <f>IF(OR($C313&gt;S$7,$C313+$E313-2&lt;S$7),0,($D313-SUM($F313:R313)-SUM($F252:R252))*SAP_Leadsheet!$E$61)</f>
        <v>0</v>
      </c>
      <c r="T252" s="289">
        <f>IF(OR($C313&gt;T$7,$C313+$E313-2&lt;T$7),0,($D313-SUM($F313:S313)-SUM($F252:S252))*SAP_Leadsheet!$E$61)</f>
        <v>0</v>
      </c>
      <c r="U252" s="289">
        <f>IF(OR($C313&gt;U$7,$C313+$E313-2&lt;U$7),0,($D313-SUM($F313:T313)-SUM($F252:T252))*SAP_Leadsheet!$E$61)</f>
        <v>0</v>
      </c>
      <c r="V252" s="289">
        <f>IF(OR($C313&gt;V$7,$C313+$E313-2&lt;V$7),0,($D313-SUM($F313:U313)-SUM($F252:U252))*SAP_Leadsheet!$E$61)</f>
        <v>0</v>
      </c>
      <c r="W252" s="289">
        <f>IF(OR($C313&gt;W$7,$C313+$E313-2&lt;W$7),0,($D313-SUM($F313:V313)-SUM($F252:V252))*SAP_Leadsheet!$E$61)</f>
        <v>0</v>
      </c>
      <c r="X252" s="289">
        <f>IF(OR($C313&gt;X$7,$C313+$E313-2&lt;X$7),0,($D313-SUM($F313:W313)-SUM($F252:W252))*SAP_Leadsheet!$E$61)</f>
        <v>0</v>
      </c>
      <c r="Y252" s="289">
        <f>IF(OR($C313&gt;Y$7,$C313+$E313-2&lt;Y$7),0,($D313-SUM($F313:X313)-SUM($F252:X252))*SAP_Leadsheet!$E$61)</f>
        <v>0</v>
      </c>
      <c r="Z252" s="289">
        <f>IF(OR($C313&gt;Z$7,$C313+$E313-2&lt;Z$7),0,($D313-SUM($F313:Y313)-SUM($F252:Y252))*SAP_Leadsheet!$E$61)</f>
        <v>0</v>
      </c>
      <c r="AA252" s="289">
        <f>IF(OR($C313&gt;AA$7,$C313+$E313-2&lt;AA$7),0,($D313-SUM($F313:Z313)-SUM($F252:Z252))*SAP_Leadsheet!$E$61)</f>
        <v>0</v>
      </c>
      <c r="AB252" s="289">
        <f>IF(OR($C313&gt;AB$7,$C313+$E313-2&lt;AB$7),0,($D313-SUM($F313:AA313)-SUM($F252:AA252))*SAP_Leadsheet!$E$61)</f>
        <v>0</v>
      </c>
      <c r="AC252" s="289">
        <f>IF(OR($C313&gt;AC$7,$C313+$E313-2&lt;AC$7),0,($D313-SUM($F313:AB313)-SUM($F252:AB252))*SAP_Leadsheet!$E$61)</f>
        <v>0</v>
      </c>
      <c r="AD252" s="289">
        <f>IF(OR($C313&gt;AD$7,$C313+$E313-2&lt;AD$7),0,($D313-SUM($F313:AC313)-SUM($F252:AC252))*SAP_Leadsheet!$E$61)</f>
        <v>0</v>
      </c>
      <c r="AE252" s="289">
        <f>IF(OR($C313&gt;AE$7,$C313+$E313-2&lt;AE$7),0,($D313-SUM($F313:AD313)-SUM($F252:AD252))*SAP_Leadsheet!$E$61)</f>
        <v>0</v>
      </c>
      <c r="AF252" s="289">
        <f ca="1">IF(OR($C313&gt;AF$7,$C313+$E313-2&lt;AF$7),0,($D313-SUM($F313:AE313)-SUM($F252:AE252))*SAP_Leadsheet!$E$61)</f>
        <v>0</v>
      </c>
      <c r="AG252" s="289">
        <f ca="1">IF(OR($C313&gt;AG$7,$C313+$E313-2&lt;AG$7),0,($D313-SUM($F313:AF313)-SUM($F252:AF252))*SAP_Leadsheet!$E$61)</f>
        <v>0</v>
      </c>
      <c r="AH252" s="289">
        <f ca="1">IF(OR($C313&gt;AH$7,$C313+$E313-2&lt;AH$7),0,($D313-SUM($F313:AG313)-SUM($F252:AG252))*SAP_Leadsheet!$E$61)</f>
        <v>0</v>
      </c>
      <c r="AI252" s="289">
        <f ca="1">IF(OR($C313&gt;AI$7,$C313+$E313-2&lt;AI$7),0,($D313-SUM($F313:AH313)-SUM($F252:AH252))*SAP_Leadsheet!$E$61)</f>
        <v>0</v>
      </c>
      <c r="AJ252" s="289">
        <f ca="1">IF(OR($C313&gt;AJ$7,$C313+$E313-2&lt;AJ$7),0,($D313-SUM($F313:AI313)-SUM($F252:AI252))*SAP_Leadsheet!$E$61)</f>
        <v>0</v>
      </c>
      <c r="AK252" s="289">
        <f>IF(OR($C313&gt;AK$7,$C313+$E313-2&lt;AK$7),0,($D313-SUM($F313:AJ313)-SUM($F252:AJ252))*SAP_Leadsheet!$E$61)</f>
        <v>0</v>
      </c>
      <c r="AL252" s="289">
        <f>IF(OR($C313&gt;AL$7,$C313+$E313-2&lt;AL$7),0,($D313-SUM($F313:AK313)-SUM($F252:AK252))*SAP_Leadsheet!$E$61)</f>
        <v>0</v>
      </c>
      <c r="AM252" s="289">
        <f>IF(OR($C313&gt;AM$7,$C313+$E313-2&lt;AM$7),0,($D313-SUM($F313:AL313)-SUM($F252:AL252))*SAP_Leadsheet!$E$61)</f>
        <v>0</v>
      </c>
      <c r="AN252" s="289">
        <f>IF(OR($C313&gt;AN$7,$C313+$E313-2&lt;AN$7),0,($D313-SUM($F313:AM313)-SUM($F252:AM252))*SAP_Leadsheet!$E$61)</f>
        <v>0</v>
      </c>
      <c r="AO252" s="289">
        <f>IF(OR($C313&gt;AO$7,$C313+$E313-2&lt;AO$7),0,($D313-SUM($F313:AN313)-SUM($F252:AN252))*SAP_Leadsheet!$E$61)</f>
        <v>0</v>
      </c>
      <c r="AP252" s="289">
        <f>IF(OR($C313&gt;AP$7,$C313+$E313-2&lt;AP$7),0,($D313-SUM($F313:AO313)-SUM($F252:AO252))*SAP_Leadsheet!$E$61)</f>
        <v>0</v>
      </c>
      <c r="AQ252" s="289">
        <f>IF(OR($C313&gt;AQ$7,$C313+$E313-2&lt;AQ$7),0,($D313-SUM($F313:AP313)-SUM($F252:AP252))*SAP_Leadsheet!$E$61)</f>
        <v>0</v>
      </c>
      <c r="AR252" s="289">
        <f>IF(OR($C313&gt;AR$7,$C313+$E313-2&lt;AR$7),0,($D313-SUM($F313:AQ313)-SUM($F252:AQ252))*SAP_Leadsheet!$E$61)</f>
        <v>0</v>
      </c>
      <c r="AS252" s="289">
        <f>IF(OR($C313&gt;AS$7,$C313+$E313-2&lt;AS$7),0,($D313-SUM($F313:AR313)-SUM($F252:AR252))*SAP_Leadsheet!$E$61)</f>
        <v>0</v>
      </c>
      <c r="AT252" s="289">
        <f>IF(OR($C313&gt;AT$7,$C313+$E313-2&lt;AT$7),0,($D313-SUM($F313:AS313)-SUM($F252:AS252))*SAP_Leadsheet!$E$61)</f>
        <v>0</v>
      </c>
      <c r="AU252" s="289">
        <f>IF(OR($C313&gt;AU$7,$C313+$E313-2&lt;AU$7),0,($D313-SUM($F313:AT313)-SUM($F252:AT252))*SAP_Leadsheet!$E$61)</f>
        <v>0</v>
      </c>
      <c r="AV252" s="289">
        <f>IF(OR($C313&gt;AV$7,$C313+$E313-2&lt;AV$7),0,($D313-SUM($F313:AU313)-SUM($F252:AU252))*SAP_Leadsheet!$E$61)</f>
        <v>0</v>
      </c>
      <c r="AW252" s="289">
        <f>IF(OR($C313&gt;AW$7,$C313+$E313-2&lt;AW$7),0,($D313-SUM($F313:AV313)-SUM($F252:AV252))*SAP_Leadsheet!$E$61)</f>
        <v>0</v>
      </c>
      <c r="AX252" s="289">
        <f>IF(OR($C313&gt;AX$7,$C313+$E313-2&lt;AX$7),0,($D313-SUM($F313:AW313)-SUM($F252:AW252))*SAP_Leadsheet!$E$61)</f>
        <v>0</v>
      </c>
      <c r="AY252" s="289">
        <f>IF(OR($C313&gt;AY$7,$C313+$E313-2&lt;AY$7),0,($D313-SUM($F313:AX313)-SUM($F252:AX252))*SAP_Leadsheet!$E$61)</f>
        <v>0</v>
      </c>
      <c r="AZ252" s="289">
        <f>IF(OR($C313&gt;AZ$7,$C313+$E313-2&lt;AZ$7),0,($D313-SUM($F313:AY313)-SUM($F252:AY252))*SAP_Leadsheet!$E$61)</f>
        <v>0</v>
      </c>
      <c r="BA252" s="289">
        <f>IF(OR($C313&gt;BA$7,$C313+$E313-2&lt;BA$7),0,($D313-SUM($F313:AZ313)-SUM($F252:AZ252))*SAP_Leadsheet!$E$61)</f>
        <v>0</v>
      </c>
      <c r="BB252" s="289">
        <f>IF(OR($C313&gt;BB$7,$C313+$E313-2&lt;BB$7),0,($D313-SUM($F313:BA313)-SUM($F252:BA252))*SAP_Leadsheet!$E$61)</f>
        <v>0</v>
      </c>
      <c r="BC252" s="289">
        <f>IF(OR($C313&gt;BC$7,$C313+$E313-2&lt;BC$7),0,($D313-SUM($F313:BB313)-SUM($F252:BB252))*SAP_Leadsheet!$E$61)</f>
        <v>0</v>
      </c>
      <c r="BD252" s="289">
        <f>IF(OR($C313&gt;BD$7,$C313+$E313-2&lt;BD$7),0,($D313-SUM($F313:BC313)-SUM($F252:BC252))*SAP_Leadsheet!$E$61)</f>
        <v>0</v>
      </c>
      <c r="BE252" s="289">
        <f>IF(OR($C313&gt;BE$7,$C313+$E313-2&lt;BE$7),0,($D313-SUM($F313:BD313)-SUM($F252:BD252))*SAP_Leadsheet!$E$61)</f>
        <v>0</v>
      </c>
      <c r="BF252" s="289">
        <f>IF(OR($C313&gt;BF$7,$C313+$E313-2&lt;BF$7),0,($D313-SUM($F313:BE313)-SUM($F252:BE252))*SAP_Leadsheet!$E$61)</f>
        <v>0</v>
      </c>
      <c r="BG252" s="289">
        <f>IF(OR($C313&gt;BG$7,$C313+$E313-2&lt;BG$7),0,($D313-SUM($F313:BF313)-SUM($F252:BF252))*SAP_Leadsheet!$E$61)</f>
        <v>0</v>
      </c>
      <c r="BH252" s="289">
        <f>IF(OR($C313&gt;BH$7,$C313+$E313-2&lt;BH$7),0,($D313-SUM($F313:BG313)-SUM($F252:BG252))*SAP_Leadsheet!$E$61)</f>
        <v>0</v>
      </c>
      <c r="BI252" s="289">
        <f>IF(OR($C313&gt;BI$7,$C313+$E313-2&lt;BI$7),0,($D313-SUM($F313:BH313)-SUM($F252:BH252))*SAP_Leadsheet!$E$61)</f>
        <v>0</v>
      </c>
      <c r="BJ252" s="289">
        <f>IF(OR($C313&gt;BJ$7,$C313+$E313-2&lt;BJ$7),0,($D313-SUM($F313:BI313)-SUM($F252:BI252))*SAP_Leadsheet!$E$61)</f>
        <v>0</v>
      </c>
      <c r="BK252" s="289">
        <f>IF(OR($C313&gt;BK$7,$C313+$E313-2&lt;BK$7),0,($D313-SUM($F313:BJ313)-SUM($F252:BJ252))*SAP_Leadsheet!$E$61)</f>
        <v>0</v>
      </c>
      <c r="BL252" s="289">
        <f>IF(OR($C313&gt;BL$7,$C313+$E313-2&lt;BL$7),0,($D313-SUM($F313:BK313)-SUM($F252:BK252))*SAP_Leadsheet!$E$61)</f>
        <v>0</v>
      </c>
      <c r="BM252" s="289">
        <f>IF(OR($C313&gt;BM$7,$C313+$E313-2&lt;BM$7),0,($D313-SUM($F313:BL313)-SUM($F252:BL252))*SAP_Leadsheet!$E$61)</f>
        <v>0</v>
      </c>
      <c r="BN252" s="289">
        <f>IF(OR($C313&gt;BN$7,$C313+$E313-2&lt;BN$7),0,($D313-SUM($F313:BM313)-SUM($F252:BM252))*SAP_Leadsheet!$E$61)</f>
        <v>0</v>
      </c>
      <c r="BO252" s="198"/>
      <c r="BP252" s="198"/>
      <c r="BQ252" s="198"/>
      <c r="BR252" s="198"/>
      <c r="BS252" s="198"/>
      <c r="BT252" s="198"/>
      <c r="BU252" s="198"/>
      <c r="BV252" s="198"/>
      <c r="BW252" s="198"/>
      <c r="BX252" s="198"/>
      <c r="BY252" s="198"/>
      <c r="BZ252" s="198"/>
      <c r="CA252" s="198"/>
      <c r="CB252" s="198"/>
      <c r="CC252" s="198"/>
      <c r="CD252" s="198"/>
      <c r="CE252" s="198"/>
      <c r="CF252" s="198"/>
      <c r="CG252" s="198"/>
      <c r="CH252" s="198"/>
      <c r="CI252" s="198"/>
      <c r="CJ252" s="198"/>
      <c r="CK252" s="198"/>
      <c r="CL252" s="198"/>
    </row>
    <row r="253" spans="1:90" hidden="1" outlineLevel="1" x14ac:dyDescent="0.15">
      <c r="A253" s="89"/>
      <c r="B253" s="23"/>
      <c r="C253" s="26">
        <v>27</v>
      </c>
      <c r="D253" s="298"/>
      <c r="G253" s="289">
        <f>IF(OR($C314&gt;G$7,$C314+$E314-2&lt;G$7),0,($D314-SUM($F314:F314)-SUM($F253:F253))*SAP_Leadsheet!$E$61)</f>
        <v>0</v>
      </c>
      <c r="H253" s="289">
        <f>IF(OR($C314&gt;H$7,$C314+$E314-2&lt;H$7),0,($D314-SUM($F314:G314)-SUM($F253:G253))*SAP_Leadsheet!$E$61)</f>
        <v>0</v>
      </c>
      <c r="I253" s="289">
        <f>IF(OR($C314&gt;I$7,$C314+$E314-2&lt;I$7),0,($D314-SUM($F314:H314)-SUM($F253:H253))*SAP_Leadsheet!$E$61)</f>
        <v>0</v>
      </c>
      <c r="J253" s="289">
        <f>IF(OR($C314&gt;J$7,$C314+$E314-2&lt;J$7),0,($D314-SUM($F314:I314)-SUM($F253:I253))*SAP_Leadsheet!$E$61)</f>
        <v>0</v>
      </c>
      <c r="K253" s="289">
        <f>IF(OR($C314&gt;K$7,$C314+$E314-2&lt;K$7),0,($D314-SUM($F314:J314)-SUM($F253:J253))*SAP_Leadsheet!$E$61)</f>
        <v>0</v>
      </c>
      <c r="L253" s="289">
        <f>IF(OR($C314&gt;L$7,$C314+$E314-2&lt;L$7),0,($D314-SUM($F314:K314)-SUM($F253:K253))*SAP_Leadsheet!$E$61)</f>
        <v>0</v>
      </c>
      <c r="M253" s="289">
        <f>IF(OR($C314&gt;M$7,$C314+$E314-2&lt;M$7),0,($D314-SUM($F314:L314)-SUM($F253:L253))*SAP_Leadsheet!$E$61)</f>
        <v>0</v>
      </c>
      <c r="N253" s="289">
        <f>IF(OR($C314&gt;N$7,$C314+$E314-2&lt;N$7),0,($D314-SUM($F314:M314)-SUM($F253:M253))*SAP_Leadsheet!$E$61)</f>
        <v>0</v>
      </c>
      <c r="O253" s="289">
        <f>IF(OR($C314&gt;O$7,$C314+$E314-2&lt;O$7),0,($D314-SUM($F314:N314)-SUM($F253:N253))*SAP_Leadsheet!$E$61)</f>
        <v>0</v>
      </c>
      <c r="P253" s="289">
        <f>IF(OR($C314&gt;P$7,$C314+$E314-2&lt;P$7),0,($D314-SUM($F314:O314)-SUM($F253:O253))*SAP_Leadsheet!$E$61)</f>
        <v>0</v>
      </c>
      <c r="Q253" s="289">
        <f>IF(OR($C314&gt;Q$7,$C314+$E314-2&lt;Q$7),0,($D314-SUM($F314:P314)-SUM($F253:P253))*SAP_Leadsheet!$E$61)</f>
        <v>0</v>
      </c>
      <c r="R253" s="289">
        <f>IF(OR($C314&gt;R$7,$C314+$E314-2&lt;R$7),0,($D314-SUM($F314:Q314)-SUM($F253:Q253))*SAP_Leadsheet!$E$61)</f>
        <v>0</v>
      </c>
      <c r="S253" s="289">
        <f>IF(OR($C314&gt;S$7,$C314+$E314-2&lt;S$7),0,($D314-SUM($F314:R314)-SUM($F253:R253))*SAP_Leadsheet!$E$61)</f>
        <v>0</v>
      </c>
      <c r="T253" s="289">
        <f>IF(OR($C314&gt;T$7,$C314+$E314-2&lt;T$7),0,($D314-SUM($F314:S314)-SUM($F253:S253))*SAP_Leadsheet!$E$61)</f>
        <v>0</v>
      </c>
      <c r="U253" s="289">
        <f>IF(OR($C314&gt;U$7,$C314+$E314-2&lt;U$7),0,($D314-SUM($F314:T314)-SUM($F253:T253))*SAP_Leadsheet!$E$61)</f>
        <v>0</v>
      </c>
      <c r="V253" s="289">
        <f>IF(OR($C314&gt;V$7,$C314+$E314-2&lt;V$7),0,($D314-SUM($F314:U314)-SUM($F253:U253))*SAP_Leadsheet!$E$61)</f>
        <v>0</v>
      </c>
      <c r="W253" s="289">
        <f>IF(OR($C314&gt;W$7,$C314+$E314-2&lt;W$7),0,($D314-SUM($F314:V314)-SUM($F253:V253))*SAP_Leadsheet!$E$61)</f>
        <v>0</v>
      </c>
      <c r="X253" s="289">
        <f>IF(OR($C314&gt;X$7,$C314+$E314-2&lt;X$7),0,($D314-SUM($F314:W314)-SUM($F253:W253))*SAP_Leadsheet!$E$61)</f>
        <v>0</v>
      </c>
      <c r="Y253" s="289">
        <f>IF(OR($C314&gt;Y$7,$C314+$E314-2&lt;Y$7),0,($D314-SUM($F314:X314)-SUM($F253:X253))*SAP_Leadsheet!$E$61)</f>
        <v>0</v>
      </c>
      <c r="Z253" s="289">
        <f>IF(OR($C314&gt;Z$7,$C314+$E314-2&lt;Z$7),0,($D314-SUM($F314:Y314)-SUM($F253:Y253))*SAP_Leadsheet!$E$61)</f>
        <v>0</v>
      </c>
      <c r="AA253" s="289">
        <f>IF(OR($C314&gt;AA$7,$C314+$E314-2&lt;AA$7),0,($D314-SUM($F314:Z314)-SUM($F253:Z253))*SAP_Leadsheet!$E$61)</f>
        <v>0</v>
      </c>
      <c r="AB253" s="289">
        <f>IF(OR($C314&gt;AB$7,$C314+$E314-2&lt;AB$7),0,($D314-SUM($F314:AA314)-SUM($F253:AA253))*SAP_Leadsheet!$E$61)</f>
        <v>0</v>
      </c>
      <c r="AC253" s="289">
        <f>IF(OR($C314&gt;AC$7,$C314+$E314-2&lt;AC$7),0,($D314-SUM($F314:AB314)-SUM($F253:AB253))*SAP_Leadsheet!$E$61)</f>
        <v>0</v>
      </c>
      <c r="AD253" s="289">
        <f>IF(OR($C314&gt;AD$7,$C314+$E314-2&lt;AD$7),0,($D314-SUM($F314:AC314)-SUM($F253:AC253))*SAP_Leadsheet!$E$61)</f>
        <v>0</v>
      </c>
      <c r="AE253" s="289">
        <f>IF(OR($C314&gt;AE$7,$C314+$E314-2&lt;AE$7),0,($D314-SUM($F314:AD314)-SUM($F253:AD253))*SAP_Leadsheet!$E$61)</f>
        <v>0</v>
      </c>
      <c r="AF253" s="289">
        <f>IF(OR($C314&gt;AF$7,$C314+$E314-2&lt;AF$7),0,($D314-SUM($F314:AE314)-SUM($F253:AE253))*SAP_Leadsheet!$E$61)</f>
        <v>0</v>
      </c>
      <c r="AG253" s="289">
        <f ca="1">IF(OR($C314&gt;AG$7,$C314+$E314-2&lt;AG$7),0,($D314-SUM($F314:AF314)-SUM($F253:AF253))*SAP_Leadsheet!$E$61)</f>
        <v>0</v>
      </c>
      <c r="AH253" s="289">
        <f ca="1">IF(OR($C314&gt;AH$7,$C314+$E314-2&lt;AH$7),0,($D314-SUM($F314:AG314)-SUM($F253:AG253))*SAP_Leadsheet!$E$61)</f>
        <v>0</v>
      </c>
      <c r="AI253" s="289">
        <f ca="1">IF(OR($C314&gt;AI$7,$C314+$E314-2&lt;AI$7),0,($D314-SUM($F314:AH314)-SUM($F253:AH253))*SAP_Leadsheet!$E$61)</f>
        <v>0</v>
      </c>
      <c r="AJ253" s="289">
        <f ca="1">IF(OR($C314&gt;AJ$7,$C314+$E314-2&lt;AJ$7),0,($D314-SUM($F314:AI314)-SUM($F253:AI253))*SAP_Leadsheet!$E$61)</f>
        <v>0</v>
      </c>
      <c r="AK253" s="289">
        <f ca="1">IF(OR($C314&gt;AK$7,$C314+$E314-2&lt;AK$7),0,($D314-SUM($F314:AJ314)-SUM($F253:AJ253))*SAP_Leadsheet!$E$61)</f>
        <v>0</v>
      </c>
      <c r="AL253" s="289">
        <f>IF(OR($C314&gt;AL$7,$C314+$E314-2&lt;AL$7),0,($D314-SUM($F314:AK314)-SUM($F253:AK253))*SAP_Leadsheet!$E$61)</f>
        <v>0</v>
      </c>
      <c r="AM253" s="289">
        <f>IF(OR($C314&gt;AM$7,$C314+$E314-2&lt;AM$7),0,($D314-SUM($F314:AL314)-SUM($F253:AL253))*SAP_Leadsheet!$E$61)</f>
        <v>0</v>
      </c>
      <c r="AN253" s="289">
        <f>IF(OR($C314&gt;AN$7,$C314+$E314-2&lt;AN$7),0,($D314-SUM($F314:AM314)-SUM($F253:AM253))*SAP_Leadsheet!$E$61)</f>
        <v>0</v>
      </c>
      <c r="AO253" s="289">
        <f>IF(OR($C314&gt;AO$7,$C314+$E314-2&lt;AO$7),0,($D314-SUM($F314:AN314)-SUM($F253:AN253))*SAP_Leadsheet!$E$61)</f>
        <v>0</v>
      </c>
      <c r="AP253" s="289">
        <f>IF(OR($C314&gt;AP$7,$C314+$E314-2&lt;AP$7),0,($D314-SUM($F314:AO314)-SUM($F253:AO253))*SAP_Leadsheet!$E$61)</f>
        <v>0</v>
      </c>
      <c r="AQ253" s="289">
        <f>IF(OR($C314&gt;AQ$7,$C314+$E314-2&lt;AQ$7),0,($D314-SUM($F314:AP314)-SUM($F253:AP253))*SAP_Leadsheet!$E$61)</f>
        <v>0</v>
      </c>
      <c r="AR253" s="289">
        <f>IF(OR($C314&gt;AR$7,$C314+$E314-2&lt;AR$7),0,($D314-SUM($F314:AQ314)-SUM($F253:AQ253))*SAP_Leadsheet!$E$61)</f>
        <v>0</v>
      </c>
      <c r="AS253" s="289">
        <f>IF(OR($C314&gt;AS$7,$C314+$E314-2&lt;AS$7),0,($D314-SUM($F314:AR314)-SUM($F253:AR253))*SAP_Leadsheet!$E$61)</f>
        <v>0</v>
      </c>
      <c r="AT253" s="289">
        <f>IF(OR($C314&gt;AT$7,$C314+$E314-2&lt;AT$7),0,($D314-SUM($F314:AS314)-SUM($F253:AS253))*SAP_Leadsheet!$E$61)</f>
        <v>0</v>
      </c>
      <c r="AU253" s="289">
        <f>IF(OR($C314&gt;AU$7,$C314+$E314-2&lt;AU$7),0,($D314-SUM($F314:AT314)-SUM($F253:AT253))*SAP_Leadsheet!$E$61)</f>
        <v>0</v>
      </c>
      <c r="AV253" s="289">
        <f>IF(OR($C314&gt;AV$7,$C314+$E314-2&lt;AV$7),0,($D314-SUM($F314:AU314)-SUM($F253:AU253))*SAP_Leadsheet!$E$61)</f>
        <v>0</v>
      </c>
      <c r="AW253" s="289">
        <f>IF(OR($C314&gt;AW$7,$C314+$E314-2&lt;AW$7),0,($D314-SUM($F314:AV314)-SUM($F253:AV253))*SAP_Leadsheet!$E$61)</f>
        <v>0</v>
      </c>
      <c r="AX253" s="289">
        <f>IF(OR($C314&gt;AX$7,$C314+$E314-2&lt;AX$7),0,($D314-SUM($F314:AW314)-SUM($F253:AW253))*SAP_Leadsheet!$E$61)</f>
        <v>0</v>
      </c>
      <c r="AY253" s="289">
        <f>IF(OR($C314&gt;AY$7,$C314+$E314-2&lt;AY$7),0,($D314-SUM($F314:AX314)-SUM($F253:AX253))*SAP_Leadsheet!$E$61)</f>
        <v>0</v>
      </c>
      <c r="AZ253" s="289">
        <f>IF(OR($C314&gt;AZ$7,$C314+$E314-2&lt;AZ$7),0,($D314-SUM($F314:AY314)-SUM($F253:AY253))*SAP_Leadsheet!$E$61)</f>
        <v>0</v>
      </c>
      <c r="BA253" s="289">
        <f>IF(OR($C314&gt;BA$7,$C314+$E314-2&lt;BA$7),0,($D314-SUM($F314:AZ314)-SUM($F253:AZ253))*SAP_Leadsheet!$E$61)</f>
        <v>0</v>
      </c>
      <c r="BB253" s="289">
        <f>IF(OR($C314&gt;BB$7,$C314+$E314-2&lt;BB$7),0,($D314-SUM($F314:BA314)-SUM($F253:BA253))*SAP_Leadsheet!$E$61)</f>
        <v>0</v>
      </c>
      <c r="BC253" s="289">
        <f>IF(OR($C314&gt;BC$7,$C314+$E314-2&lt;BC$7),0,($D314-SUM($F314:BB314)-SUM($F253:BB253))*SAP_Leadsheet!$E$61)</f>
        <v>0</v>
      </c>
      <c r="BD253" s="289">
        <f>IF(OR($C314&gt;BD$7,$C314+$E314-2&lt;BD$7),0,($D314-SUM($F314:BC314)-SUM($F253:BC253))*SAP_Leadsheet!$E$61)</f>
        <v>0</v>
      </c>
      <c r="BE253" s="289">
        <f>IF(OR($C314&gt;BE$7,$C314+$E314-2&lt;BE$7),0,($D314-SUM($F314:BD314)-SUM($F253:BD253))*SAP_Leadsheet!$E$61)</f>
        <v>0</v>
      </c>
      <c r="BF253" s="289">
        <f>IF(OR($C314&gt;BF$7,$C314+$E314-2&lt;BF$7),0,($D314-SUM($F314:BE314)-SUM($F253:BE253))*SAP_Leadsheet!$E$61)</f>
        <v>0</v>
      </c>
      <c r="BG253" s="289">
        <f>IF(OR($C314&gt;BG$7,$C314+$E314-2&lt;BG$7),0,($D314-SUM($F314:BF314)-SUM($F253:BF253))*SAP_Leadsheet!$E$61)</f>
        <v>0</v>
      </c>
      <c r="BH253" s="289">
        <f>IF(OR($C314&gt;BH$7,$C314+$E314-2&lt;BH$7),0,($D314-SUM($F314:BG314)-SUM($F253:BG253))*SAP_Leadsheet!$E$61)</f>
        <v>0</v>
      </c>
      <c r="BI253" s="289">
        <f>IF(OR($C314&gt;BI$7,$C314+$E314-2&lt;BI$7),0,($D314-SUM($F314:BH314)-SUM($F253:BH253))*SAP_Leadsheet!$E$61)</f>
        <v>0</v>
      </c>
      <c r="BJ253" s="289">
        <f>IF(OR($C314&gt;BJ$7,$C314+$E314-2&lt;BJ$7),0,($D314-SUM($F314:BI314)-SUM($F253:BI253))*SAP_Leadsheet!$E$61)</f>
        <v>0</v>
      </c>
      <c r="BK253" s="289">
        <f>IF(OR($C314&gt;BK$7,$C314+$E314-2&lt;BK$7),0,($D314-SUM($F314:BJ314)-SUM($F253:BJ253))*SAP_Leadsheet!$E$61)</f>
        <v>0</v>
      </c>
      <c r="BL253" s="289">
        <f>IF(OR($C314&gt;BL$7,$C314+$E314-2&lt;BL$7),0,($D314-SUM($F314:BK314)-SUM($F253:BK253))*SAP_Leadsheet!$E$61)</f>
        <v>0</v>
      </c>
      <c r="BM253" s="289">
        <f>IF(OR($C314&gt;BM$7,$C314+$E314-2&lt;BM$7),0,($D314-SUM($F314:BL314)-SUM($F253:BL253))*SAP_Leadsheet!$E$61)</f>
        <v>0</v>
      </c>
      <c r="BN253" s="289">
        <f>IF(OR($C314&gt;BN$7,$C314+$E314-2&lt;BN$7),0,($D314-SUM($F314:BM314)-SUM($F253:BM253))*SAP_Leadsheet!$E$61)</f>
        <v>0</v>
      </c>
      <c r="BO253" s="198"/>
      <c r="BP253" s="198"/>
      <c r="BQ253" s="198"/>
      <c r="BR253" s="198"/>
      <c r="BS253" s="198"/>
      <c r="BT253" s="198"/>
      <c r="BU253" s="198"/>
      <c r="BV253" s="198"/>
      <c r="BW253" s="198"/>
      <c r="BX253" s="198"/>
      <c r="BY253" s="198"/>
      <c r="BZ253" s="198"/>
      <c r="CA253" s="198"/>
      <c r="CB253" s="198"/>
      <c r="CC253" s="198"/>
      <c r="CD253" s="198"/>
      <c r="CE253" s="198"/>
      <c r="CF253" s="198"/>
      <c r="CG253" s="198"/>
      <c r="CH253" s="198"/>
      <c r="CI253" s="198"/>
      <c r="CJ253" s="198"/>
      <c r="CK253" s="198"/>
      <c r="CL253" s="198"/>
    </row>
    <row r="254" spans="1:90" hidden="1" outlineLevel="1" x14ac:dyDescent="0.15">
      <c r="A254" s="89"/>
      <c r="B254" s="23"/>
      <c r="C254" s="26">
        <v>28</v>
      </c>
      <c r="D254" s="298"/>
      <c r="G254" s="289">
        <f>IF(OR($C315&gt;G$7,$C315+$E315-2&lt;G$7),0,($D315-SUM($F315:F315)-SUM($F254:F254))*SAP_Leadsheet!$E$61)</f>
        <v>0</v>
      </c>
      <c r="H254" s="289">
        <f>IF(OR($C315&gt;H$7,$C315+$E315-2&lt;H$7),0,($D315-SUM($F315:G315)-SUM($F254:G254))*SAP_Leadsheet!$E$61)</f>
        <v>0</v>
      </c>
      <c r="I254" s="289">
        <f>IF(OR($C315&gt;I$7,$C315+$E315-2&lt;I$7),0,($D315-SUM($F315:H315)-SUM($F254:H254))*SAP_Leadsheet!$E$61)</f>
        <v>0</v>
      </c>
      <c r="J254" s="289">
        <f>IF(OR($C315&gt;J$7,$C315+$E315-2&lt;J$7),0,($D315-SUM($F315:I315)-SUM($F254:I254))*SAP_Leadsheet!$E$61)</f>
        <v>0</v>
      </c>
      <c r="K254" s="289">
        <f>IF(OR($C315&gt;K$7,$C315+$E315-2&lt;K$7),0,($D315-SUM($F315:J315)-SUM($F254:J254))*SAP_Leadsheet!$E$61)</f>
        <v>0</v>
      </c>
      <c r="L254" s="289">
        <f>IF(OR($C315&gt;L$7,$C315+$E315-2&lt;L$7),0,($D315-SUM($F315:K315)-SUM($F254:K254))*SAP_Leadsheet!$E$61)</f>
        <v>0</v>
      </c>
      <c r="M254" s="289">
        <f>IF(OR($C315&gt;M$7,$C315+$E315-2&lt;M$7),0,($D315-SUM($F315:L315)-SUM($F254:L254))*SAP_Leadsheet!$E$61)</f>
        <v>0</v>
      </c>
      <c r="N254" s="289">
        <f>IF(OR($C315&gt;N$7,$C315+$E315-2&lt;N$7),0,($D315-SUM($F315:M315)-SUM($F254:M254))*SAP_Leadsheet!$E$61)</f>
        <v>0</v>
      </c>
      <c r="O254" s="289">
        <f>IF(OR($C315&gt;O$7,$C315+$E315-2&lt;O$7),0,($D315-SUM($F315:N315)-SUM($F254:N254))*SAP_Leadsheet!$E$61)</f>
        <v>0</v>
      </c>
      <c r="P254" s="289">
        <f>IF(OR($C315&gt;P$7,$C315+$E315-2&lt;P$7),0,($D315-SUM($F315:O315)-SUM($F254:O254))*SAP_Leadsheet!$E$61)</f>
        <v>0</v>
      </c>
      <c r="Q254" s="289">
        <f>IF(OR($C315&gt;Q$7,$C315+$E315-2&lt;Q$7),0,($D315-SUM($F315:P315)-SUM($F254:P254))*SAP_Leadsheet!$E$61)</f>
        <v>0</v>
      </c>
      <c r="R254" s="289">
        <f>IF(OR($C315&gt;R$7,$C315+$E315-2&lt;R$7),0,($D315-SUM($F315:Q315)-SUM($F254:Q254))*SAP_Leadsheet!$E$61)</f>
        <v>0</v>
      </c>
      <c r="S254" s="289">
        <f>IF(OR($C315&gt;S$7,$C315+$E315-2&lt;S$7),0,($D315-SUM($F315:R315)-SUM($F254:R254))*SAP_Leadsheet!$E$61)</f>
        <v>0</v>
      </c>
      <c r="T254" s="289">
        <f>IF(OR($C315&gt;T$7,$C315+$E315-2&lt;T$7),0,($D315-SUM($F315:S315)-SUM($F254:S254))*SAP_Leadsheet!$E$61)</f>
        <v>0</v>
      </c>
      <c r="U254" s="289">
        <f>IF(OR($C315&gt;U$7,$C315+$E315-2&lt;U$7),0,($D315-SUM($F315:T315)-SUM($F254:T254))*SAP_Leadsheet!$E$61)</f>
        <v>0</v>
      </c>
      <c r="V254" s="289">
        <f>IF(OR($C315&gt;V$7,$C315+$E315-2&lt;V$7),0,($D315-SUM($F315:U315)-SUM($F254:U254))*SAP_Leadsheet!$E$61)</f>
        <v>0</v>
      </c>
      <c r="W254" s="289">
        <f>IF(OR($C315&gt;W$7,$C315+$E315-2&lt;W$7),0,($D315-SUM($F315:V315)-SUM($F254:V254))*SAP_Leadsheet!$E$61)</f>
        <v>0</v>
      </c>
      <c r="X254" s="289">
        <f>IF(OR($C315&gt;X$7,$C315+$E315-2&lt;X$7),0,($D315-SUM($F315:W315)-SUM($F254:W254))*SAP_Leadsheet!$E$61)</f>
        <v>0</v>
      </c>
      <c r="Y254" s="289">
        <f>IF(OR($C315&gt;Y$7,$C315+$E315-2&lt;Y$7),0,($D315-SUM($F315:X315)-SUM($F254:X254))*SAP_Leadsheet!$E$61)</f>
        <v>0</v>
      </c>
      <c r="Z254" s="289">
        <f>IF(OR($C315&gt;Z$7,$C315+$E315-2&lt;Z$7),0,($D315-SUM($F315:Y315)-SUM($F254:Y254))*SAP_Leadsheet!$E$61)</f>
        <v>0</v>
      </c>
      <c r="AA254" s="289">
        <f>IF(OR($C315&gt;AA$7,$C315+$E315-2&lt;AA$7),0,($D315-SUM($F315:Z315)-SUM($F254:Z254))*SAP_Leadsheet!$E$61)</f>
        <v>0</v>
      </c>
      <c r="AB254" s="289">
        <f>IF(OR($C315&gt;AB$7,$C315+$E315-2&lt;AB$7),0,($D315-SUM($F315:AA315)-SUM($F254:AA254))*SAP_Leadsheet!$E$61)</f>
        <v>0</v>
      </c>
      <c r="AC254" s="289">
        <f>IF(OR($C315&gt;AC$7,$C315+$E315-2&lt;AC$7),0,($D315-SUM($F315:AB315)-SUM($F254:AB254))*SAP_Leadsheet!$E$61)</f>
        <v>0</v>
      </c>
      <c r="AD254" s="289">
        <f>IF(OR($C315&gt;AD$7,$C315+$E315-2&lt;AD$7),0,($D315-SUM($F315:AC315)-SUM($F254:AC254))*SAP_Leadsheet!$E$61)</f>
        <v>0</v>
      </c>
      <c r="AE254" s="289">
        <f>IF(OR($C315&gt;AE$7,$C315+$E315-2&lt;AE$7),0,($D315-SUM($F315:AD315)-SUM($F254:AD254))*SAP_Leadsheet!$E$61)</f>
        <v>0</v>
      </c>
      <c r="AF254" s="289">
        <f>IF(OR($C315&gt;AF$7,$C315+$E315-2&lt;AF$7),0,($D315-SUM($F315:AE315)-SUM($F254:AE254))*SAP_Leadsheet!$E$61)</f>
        <v>0</v>
      </c>
      <c r="AG254" s="289">
        <f>IF(OR($C315&gt;AG$7,$C315+$E315-2&lt;AG$7),0,($D315-SUM($F315:AF315)-SUM($F254:AF254))*SAP_Leadsheet!$E$61)</f>
        <v>0</v>
      </c>
      <c r="AH254" s="289">
        <f ca="1">IF(OR($C315&gt;AH$7,$C315+$E315-2&lt;AH$7),0,($D315-SUM($F315:AG315)-SUM($F254:AG254))*SAP_Leadsheet!$E$61)</f>
        <v>0</v>
      </c>
      <c r="AI254" s="289">
        <f ca="1">IF(OR($C315&gt;AI$7,$C315+$E315-2&lt;AI$7),0,($D315-SUM($F315:AH315)-SUM($F254:AH254))*SAP_Leadsheet!$E$61)</f>
        <v>0</v>
      </c>
      <c r="AJ254" s="289">
        <f ca="1">IF(OR($C315&gt;AJ$7,$C315+$E315-2&lt;AJ$7),0,($D315-SUM($F315:AI315)-SUM($F254:AI254))*SAP_Leadsheet!$E$61)</f>
        <v>0</v>
      </c>
      <c r="AK254" s="289">
        <f ca="1">IF(OR($C315&gt;AK$7,$C315+$E315-2&lt;AK$7),0,($D315-SUM($F315:AJ315)-SUM($F254:AJ254))*SAP_Leadsheet!$E$61)</f>
        <v>0</v>
      </c>
      <c r="AL254" s="289">
        <f ca="1">IF(OR($C315&gt;AL$7,$C315+$E315-2&lt;AL$7),0,($D315-SUM($F315:AK315)-SUM($F254:AK254))*SAP_Leadsheet!$E$61)</f>
        <v>0</v>
      </c>
      <c r="AM254" s="289">
        <f>IF(OR($C315&gt;AM$7,$C315+$E315-2&lt;AM$7),0,($D315-SUM($F315:AL315)-SUM($F254:AL254))*SAP_Leadsheet!$E$61)</f>
        <v>0</v>
      </c>
      <c r="AN254" s="289">
        <f>IF(OR($C315&gt;AN$7,$C315+$E315-2&lt;AN$7),0,($D315-SUM($F315:AM315)-SUM($F254:AM254))*SAP_Leadsheet!$E$61)</f>
        <v>0</v>
      </c>
      <c r="AO254" s="289">
        <f>IF(OR($C315&gt;AO$7,$C315+$E315-2&lt;AO$7),0,($D315-SUM($F315:AN315)-SUM($F254:AN254))*SAP_Leadsheet!$E$61)</f>
        <v>0</v>
      </c>
      <c r="AP254" s="289">
        <f>IF(OR($C315&gt;AP$7,$C315+$E315-2&lt;AP$7),0,($D315-SUM($F315:AO315)-SUM($F254:AO254))*SAP_Leadsheet!$E$61)</f>
        <v>0</v>
      </c>
      <c r="AQ254" s="289">
        <f>IF(OR($C315&gt;AQ$7,$C315+$E315-2&lt;AQ$7),0,($D315-SUM($F315:AP315)-SUM($F254:AP254))*SAP_Leadsheet!$E$61)</f>
        <v>0</v>
      </c>
      <c r="AR254" s="289">
        <f>IF(OR($C315&gt;AR$7,$C315+$E315-2&lt;AR$7),0,($D315-SUM($F315:AQ315)-SUM($F254:AQ254))*SAP_Leadsheet!$E$61)</f>
        <v>0</v>
      </c>
      <c r="AS254" s="289">
        <f>IF(OR($C315&gt;AS$7,$C315+$E315-2&lt;AS$7),0,($D315-SUM($F315:AR315)-SUM($F254:AR254))*SAP_Leadsheet!$E$61)</f>
        <v>0</v>
      </c>
      <c r="AT254" s="289">
        <f>IF(OR($C315&gt;AT$7,$C315+$E315-2&lt;AT$7),0,($D315-SUM($F315:AS315)-SUM($F254:AS254))*SAP_Leadsheet!$E$61)</f>
        <v>0</v>
      </c>
      <c r="AU254" s="289">
        <f>IF(OR($C315&gt;AU$7,$C315+$E315-2&lt;AU$7),0,($D315-SUM($F315:AT315)-SUM($F254:AT254))*SAP_Leadsheet!$E$61)</f>
        <v>0</v>
      </c>
      <c r="AV254" s="289">
        <f>IF(OR($C315&gt;AV$7,$C315+$E315-2&lt;AV$7),0,($D315-SUM($F315:AU315)-SUM($F254:AU254))*SAP_Leadsheet!$E$61)</f>
        <v>0</v>
      </c>
      <c r="AW254" s="289">
        <f>IF(OR($C315&gt;AW$7,$C315+$E315-2&lt;AW$7),0,($D315-SUM($F315:AV315)-SUM($F254:AV254))*SAP_Leadsheet!$E$61)</f>
        <v>0</v>
      </c>
      <c r="AX254" s="289">
        <f>IF(OR($C315&gt;AX$7,$C315+$E315-2&lt;AX$7),0,($D315-SUM($F315:AW315)-SUM($F254:AW254))*SAP_Leadsheet!$E$61)</f>
        <v>0</v>
      </c>
      <c r="AY254" s="289">
        <f>IF(OR($C315&gt;AY$7,$C315+$E315-2&lt;AY$7),0,($D315-SUM($F315:AX315)-SUM($F254:AX254))*SAP_Leadsheet!$E$61)</f>
        <v>0</v>
      </c>
      <c r="AZ254" s="289">
        <f>IF(OR($C315&gt;AZ$7,$C315+$E315-2&lt;AZ$7),0,($D315-SUM($F315:AY315)-SUM($F254:AY254))*SAP_Leadsheet!$E$61)</f>
        <v>0</v>
      </c>
      <c r="BA254" s="289">
        <f>IF(OR($C315&gt;BA$7,$C315+$E315-2&lt;BA$7),0,($D315-SUM($F315:AZ315)-SUM($F254:AZ254))*SAP_Leadsheet!$E$61)</f>
        <v>0</v>
      </c>
      <c r="BB254" s="289">
        <f>IF(OR($C315&gt;BB$7,$C315+$E315-2&lt;BB$7),0,($D315-SUM($F315:BA315)-SUM($F254:BA254))*SAP_Leadsheet!$E$61)</f>
        <v>0</v>
      </c>
      <c r="BC254" s="289">
        <f>IF(OR($C315&gt;BC$7,$C315+$E315-2&lt;BC$7),0,($D315-SUM($F315:BB315)-SUM($F254:BB254))*SAP_Leadsheet!$E$61)</f>
        <v>0</v>
      </c>
      <c r="BD254" s="289">
        <f>IF(OR($C315&gt;BD$7,$C315+$E315-2&lt;BD$7),0,($D315-SUM($F315:BC315)-SUM($F254:BC254))*SAP_Leadsheet!$E$61)</f>
        <v>0</v>
      </c>
      <c r="BE254" s="289">
        <f>IF(OR($C315&gt;BE$7,$C315+$E315-2&lt;BE$7),0,($D315-SUM($F315:BD315)-SUM($F254:BD254))*SAP_Leadsheet!$E$61)</f>
        <v>0</v>
      </c>
      <c r="BF254" s="289">
        <f>IF(OR($C315&gt;BF$7,$C315+$E315-2&lt;BF$7),0,($D315-SUM($F315:BE315)-SUM($F254:BE254))*SAP_Leadsheet!$E$61)</f>
        <v>0</v>
      </c>
      <c r="BG254" s="289">
        <f>IF(OR($C315&gt;BG$7,$C315+$E315-2&lt;BG$7),0,($D315-SUM($F315:BF315)-SUM($F254:BF254))*SAP_Leadsheet!$E$61)</f>
        <v>0</v>
      </c>
      <c r="BH254" s="289">
        <f>IF(OR($C315&gt;BH$7,$C315+$E315-2&lt;BH$7),0,($D315-SUM($F315:BG315)-SUM($F254:BG254))*SAP_Leadsheet!$E$61)</f>
        <v>0</v>
      </c>
      <c r="BI254" s="289">
        <f>IF(OR($C315&gt;BI$7,$C315+$E315-2&lt;BI$7),0,($D315-SUM($F315:BH315)-SUM($F254:BH254))*SAP_Leadsheet!$E$61)</f>
        <v>0</v>
      </c>
      <c r="BJ254" s="289">
        <f>IF(OR($C315&gt;BJ$7,$C315+$E315-2&lt;BJ$7),0,($D315-SUM($F315:BI315)-SUM($F254:BI254))*SAP_Leadsheet!$E$61)</f>
        <v>0</v>
      </c>
      <c r="BK254" s="289">
        <f>IF(OR($C315&gt;BK$7,$C315+$E315-2&lt;BK$7),0,($D315-SUM($F315:BJ315)-SUM($F254:BJ254))*SAP_Leadsheet!$E$61)</f>
        <v>0</v>
      </c>
      <c r="BL254" s="289">
        <f>IF(OR($C315&gt;BL$7,$C315+$E315-2&lt;BL$7),0,($D315-SUM($F315:BK315)-SUM($F254:BK254))*SAP_Leadsheet!$E$61)</f>
        <v>0</v>
      </c>
      <c r="BM254" s="289">
        <f>IF(OR($C315&gt;BM$7,$C315+$E315-2&lt;BM$7),0,($D315-SUM($F315:BL315)-SUM($F254:BL254))*SAP_Leadsheet!$E$61)</f>
        <v>0</v>
      </c>
      <c r="BN254" s="289">
        <f>IF(OR($C315&gt;BN$7,$C315+$E315-2&lt;BN$7),0,($D315-SUM($F315:BM315)-SUM($F254:BM254))*SAP_Leadsheet!$E$61)</f>
        <v>0</v>
      </c>
      <c r="BO254" s="198"/>
      <c r="BP254" s="198"/>
      <c r="BQ254" s="198"/>
      <c r="BR254" s="198"/>
      <c r="BS254" s="198"/>
      <c r="BT254" s="198"/>
      <c r="BU254" s="198"/>
      <c r="BV254" s="198"/>
      <c r="BW254" s="198"/>
      <c r="BX254" s="198"/>
      <c r="BY254" s="198"/>
      <c r="BZ254" s="198"/>
      <c r="CA254" s="198"/>
      <c r="CB254" s="198"/>
      <c r="CC254" s="198"/>
      <c r="CD254" s="198"/>
      <c r="CE254" s="198"/>
      <c r="CF254" s="198"/>
      <c r="CG254" s="198"/>
      <c r="CH254" s="198"/>
      <c r="CI254" s="198"/>
      <c r="CJ254" s="198"/>
      <c r="CK254" s="198"/>
      <c r="CL254" s="198"/>
    </row>
    <row r="255" spans="1:90" hidden="1" outlineLevel="1" x14ac:dyDescent="0.15">
      <c r="A255" s="89"/>
      <c r="B255" s="23"/>
      <c r="C255" s="26">
        <v>29</v>
      </c>
      <c r="D255" s="298"/>
      <c r="G255" s="289">
        <f>IF(OR($C316&gt;G$7,$C316+$E316-2&lt;G$7),0,($D316-SUM($F316:F316)-SUM($F255:F255))*SAP_Leadsheet!$E$61)</f>
        <v>0</v>
      </c>
      <c r="H255" s="289">
        <f>IF(OR($C316&gt;H$7,$C316+$E316-2&lt;H$7),0,($D316-SUM($F316:G316)-SUM($F255:G255))*SAP_Leadsheet!$E$61)</f>
        <v>0</v>
      </c>
      <c r="I255" s="289">
        <f>IF(OR($C316&gt;I$7,$C316+$E316-2&lt;I$7),0,($D316-SUM($F316:H316)-SUM($F255:H255))*SAP_Leadsheet!$E$61)</f>
        <v>0</v>
      </c>
      <c r="J255" s="289">
        <f>IF(OR($C316&gt;J$7,$C316+$E316-2&lt;J$7),0,($D316-SUM($F316:I316)-SUM($F255:I255))*SAP_Leadsheet!$E$61)</f>
        <v>0</v>
      </c>
      <c r="K255" s="289">
        <f>IF(OR($C316&gt;K$7,$C316+$E316-2&lt;K$7),0,($D316-SUM($F316:J316)-SUM($F255:J255))*SAP_Leadsheet!$E$61)</f>
        <v>0</v>
      </c>
      <c r="L255" s="289">
        <f>IF(OR($C316&gt;L$7,$C316+$E316-2&lt;L$7),0,($D316-SUM($F316:K316)-SUM($F255:K255))*SAP_Leadsheet!$E$61)</f>
        <v>0</v>
      </c>
      <c r="M255" s="289">
        <f>IF(OR($C316&gt;M$7,$C316+$E316-2&lt;M$7),0,($D316-SUM($F316:L316)-SUM($F255:L255))*SAP_Leadsheet!$E$61)</f>
        <v>0</v>
      </c>
      <c r="N255" s="289">
        <f>IF(OR($C316&gt;N$7,$C316+$E316-2&lt;N$7),0,($D316-SUM($F316:M316)-SUM($F255:M255))*SAP_Leadsheet!$E$61)</f>
        <v>0</v>
      </c>
      <c r="O255" s="289">
        <f>IF(OR($C316&gt;O$7,$C316+$E316-2&lt;O$7),0,($D316-SUM($F316:N316)-SUM($F255:N255))*SAP_Leadsheet!$E$61)</f>
        <v>0</v>
      </c>
      <c r="P255" s="289">
        <f>IF(OR($C316&gt;P$7,$C316+$E316-2&lt;P$7),0,($D316-SUM($F316:O316)-SUM($F255:O255))*SAP_Leadsheet!$E$61)</f>
        <v>0</v>
      </c>
      <c r="Q255" s="289">
        <f>IF(OR($C316&gt;Q$7,$C316+$E316-2&lt;Q$7),0,($D316-SUM($F316:P316)-SUM($F255:P255))*SAP_Leadsheet!$E$61)</f>
        <v>0</v>
      </c>
      <c r="R255" s="289">
        <f>IF(OR($C316&gt;R$7,$C316+$E316-2&lt;R$7),0,($D316-SUM($F316:Q316)-SUM($F255:Q255))*SAP_Leadsheet!$E$61)</f>
        <v>0</v>
      </c>
      <c r="S255" s="289">
        <f>IF(OR($C316&gt;S$7,$C316+$E316-2&lt;S$7),0,($D316-SUM($F316:R316)-SUM($F255:R255))*SAP_Leadsheet!$E$61)</f>
        <v>0</v>
      </c>
      <c r="T255" s="289">
        <f>IF(OR($C316&gt;T$7,$C316+$E316-2&lt;T$7),0,($D316-SUM($F316:S316)-SUM($F255:S255))*SAP_Leadsheet!$E$61)</f>
        <v>0</v>
      </c>
      <c r="U255" s="289">
        <f>IF(OR($C316&gt;U$7,$C316+$E316-2&lt;U$7),0,($D316-SUM($F316:T316)-SUM($F255:T255))*SAP_Leadsheet!$E$61)</f>
        <v>0</v>
      </c>
      <c r="V255" s="289">
        <f>IF(OR($C316&gt;V$7,$C316+$E316-2&lt;V$7),0,($D316-SUM($F316:U316)-SUM($F255:U255))*SAP_Leadsheet!$E$61)</f>
        <v>0</v>
      </c>
      <c r="W255" s="289">
        <f>IF(OR($C316&gt;W$7,$C316+$E316-2&lt;W$7),0,($D316-SUM($F316:V316)-SUM($F255:V255))*SAP_Leadsheet!$E$61)</f>
        <v>0</v>
      </c>
      <c r="X255" s="289">
        <f>IF(OR($C316&gt;X$7,$C316+$E316-2&lt;X$7),0,($D316-SUM($F316:W316)-SUM($F255:W255))*SAP_Leadsheet!$E$61)</f>
        <v>0</v>
      </c>
      <c r="Y255" s="289">
        <f>IF(OR($C316&gt;Y$7,$C316+$E316-2&lt;Y$7),0,($D316-SUM($F316:X316)-SUM($F255:X255))*SAP_Leadsheet!$E$61)</f>
        <v>0</v>
      </c>
      <c r="Z255" s="289">
        <f>IF(OR($C316&gt;Z$7,$C316+$E316-2&lt;Z$7),0,($D316-SUM($F316:Y316)-SUM($F255:Y255))*SAP_Leadsheet!$E$61)</f>
        <v>0</v>
      </c>
      <c r="AA255" s="289">
        <f>IF(OR($C316&gt;AA$7,$C316+$E316-2&lt;AA$7),0,($D316-SUM($F316:Z316)-SUM($F255:Z255))*SAP_Leadsheet!$E$61)</f>
        <v>0</v>
      </c>
      <c r="AB255" s="289">
        <f>IF(OR($C316&gt;AB$7,$C316+$E316-2&lt;AB$7),0,($D316-SUM($F316:AA316)-SUM($F255:AA255))*SAP_Leadsheet!$E$61)</f>
        <v>0</v>
      </c>
      <c r="AC255" s="289">
        <f>IF(OR($C316&gt;AC$7,$C316+$E316-2&lt;AC$7),0,($D316-SUM($F316:AB316)-SUM($F255:AB255))*SAP_Leadsheet!$E$61)</f>
        <v>0</v>
      </c>
      <c r="AD255" s="289">
        <f>IF(OR($C316&gt;AD$7,$C316+$E316-2&lt;AD$7),0,($D316-SUM($F316:AC316)-SUM($F255:AC255))*SAP_Leadsheet!$E$61)</f>
        <v>0</v>
      </c>
      <c r="AE255" s="289">
        <f>IF(OR($C316&gt;AE$7,$C316+$E316-2&lt;AE$7),0,($D316-SUM($F316:AD316)-SUM($F255:AD255))*SAP_Leadsheet!$E$61)</f>
        <v>0</v>
      </c>
      <c r="AF255" s="289">
        <f>IF(OR($C316&gt;AF$7,$C316+$E316-2&lt;AF$7),0,($D316-SUM($F316:AE316)-SUM($F255:AE255))*SAP_Leadsheet!$E$61)</f>
        <v>0</v>
      </c>
      <c r="AG255" s="289">
        <f>IF(OR($C316&gt;AG$7,$C316+$E316-2&lt;AG$7),0,($D316-SUM($F316:AF316)-SUM($F255:AF255))*SAP_Leadsheet!$E$61)</f>
        <v>0</v>
      </c>
      <c r="AH255" s="289">
        <f>IF(OR($C316&gt;AH$7,$C316+$E316-2&lt;AH$7),0,($D316-SUM($F316:AG316)-SUM($F255:AG255))*SAP_Leadsheet!$E$61)</f>
        <v>0</v>
      </c>
      <c r="AI255" s="289">
        <f ca="1">IF(OR($C316&gt;AI$7,$C316+$E316-2&lt;AI$7),0,($D316-SUM($F316:AH316)-SUM($F255:AH255))*SAP_Leadsheet!$E$61)</f>
        <v>0</v>
      </c>
      <c r="AJ255" s="289">
        <f ca="1">IF(OR($C316&gt;AJ$7,$C316+$E316-2&lt;AJ$7),0,($D316-SUM($F316:AI316)-SUM($F255:AI255))*SAP_Leadsheet!$E$61)</f>
        <v>0</v>
      </c>
      <c r="AK255" s="289">
        <f ca="1">IF(OR($C316&gt;AK$7,$C316+$E316-2&lt;AK$7),0,($D316-SUM($F316:AJ316)-SUM($F255:AJ255))*SAP_Leadsheet!$E$61)</f>
        <v>0</v>
      </c>
      <c r="AL255" s="289">
        <f ca="1">IF(OR($C316&gt;AL$7,$C316+$E316-2&lt;AL$7),0,($D316-SUM($F316:AK316)-SUM($F255:AK255))*SAP_Leadsheet!$E$61)</f>
        <v>0</v>
      </c>
      <c r="AM255" s="289">
        <f ca="1">IF(OR($C316&gt;AM$7,$C316+$E316-2&lt;AM$7),0,($D316-SUM($F316:AL316)-SUM($F255:AL255))*SAP_Leadsheet!$E$61)</f>
        <v>0</v>
      </c>
      <c r="AN255" s="289">
        <f>IF(OR($C316&gt;AN$7,$C316+$E316-2&lt;AN$7),0,($D316-SUM($F316:AM316)-SUM($F255:AM255))*SAP_Leadsheet!$E$61)</f>
        <v>0</v>
      </c>
      <c r="AO255" s="289">
        <f>IF(OR($C316&gt;AO$7,$C316+$E316-2&lt;AO$7),0,($D316-SUM($F316:AN316)-SUM($F255:AN255))*SAP_Leadsheet!$E$61)</f>
        <v>0</v>
      </c>
      <c r="AP255" s="289">
        <f>IF(OR($C316&gt;AP$7,$C316+$E316-2&lt;AP$7),0,($D316-SUM($F316:AO316)-SUM($F255:AO255))*SAP_Leadsheet!$E$61)</f>
        <v>0</v>
      </c>
      <c r="AQ255" s="289">
        <f>IF(OR($C316&gt;AQ$7,$C316+$E316-2&lt;AQ$7),0,($D316-SUM($F316:AP316)-SUM($F255:AP255))*SAP_Leadsheet!$E$61)</f>
        <v>0</v>
      </c>
      <c r="AR255" s="289">
        <f>IF(OR($C316&gt;AR$7,$C316+$E316-2&lt;AR$7),0,($D316-SUM($F316:AQ316)-SUM($F255:AQ255))*SAP_Leadsheet!$E$61)</f>
        <v>0</v>
      </c>
      <c r="AS255" s="289">
        <f>IF(OR($C316&gt;AS$7,$C316+$E316-2&lt;AS$7),0,($D316-SUM($F316:AR316)-SUM($F255:AR255))*SAP_Leadsheet!$E$61)</f>
        <v>0</v>
      </c>
      <c r="AT255" s="289">
        <f>IF(OR($C316&gt;AT$7,$C316+$E316-2&lt;AT$7),0,($D316-SUM($F316:AS316)-SUM($F255:AS255))*SAP_Leadsheet!$E$61)</f>
        <v>0</v>
      </c>
      <c r="AU255" s="289">
        <f>IF(OR($C316&gt;AU$7,$C316+$E316-2&lt;AU$7),0,($D316-SUM($F316:AT316)-SUM($F255:AT255))*SAP_Leadsheet!$E$61)</f>
        <v>0</v>
      </c>
      <c r="AV255" s="289">
        <f>IF(OR($C316&gt;AV$7,$C316+$E316-2&lt;AV$7),0,($D316-SUM($F316:AU316)-SUM($F255:AU255))*SAP_Leadsheet!$E$61)</f>
        <v>0</v>
      </c>
      <c r="AW255" s="289">
        <f>IF(OR($C316&gt;AW$7,$C316+$E316-2&lt;AW$7),0,($D316-SUM($F316:AV316)-SUM($F255:AV255))*SAP_Leadsheet!$E$61)</f>
        <v>0</v>
      </c>
      <c r="AX255" s="289">
        <f>IF(OR($C316&gt;AX$7,$C316+$E316-2&lt;AX$7),0,($D316-SUM($F316:AW316)-SUM($F255:AW255))*SAP_Leadsheet!$E$61)</f>
        <v>0</v>
      </c>
      <c r="AY255" s="289">
        <f>IF(OR($C316&gt;AY$7,$C316+$E316-2&lt;AY$7),0,($D316-SUM($F316:AX316)-SUM($F255:AX255))*SAP_Leadsheet!$E$61)</f>
        <v>0</v>
      </c>
      <c r="AZ255" s="289">
        <f>IF(OR($C316&gt;AZ$7,$C316+$E316-2&lt;AZ$7),0,($D316-SUM($F316:AY316)-SUM($F255:AY255))*SAP_Leadsheet!$E$61)</f>
        <v>0</v>
      </c>
      <c r="BA255" s="289">
        <f>IF(OR($C316&gt;BA$7,$C316+$E316-2&lt;BA$7),0,($D316-SUM($F316:AZ316)-SUM($F255:AZ255))*SAP_Leadsheet!$E$61)</f>
        <v>0</v>
      </c>
      <c r="BB255" s="289">
        <f>IF(OR($C316&gt;BB$7,$C316+$E316-2&lt;BB$7),0,($D316-SUM($F316:BA316)-SUM($F255:BA255))*SAP_Leadsheet!$E$61)</f>
        <v>0</v>
      </c>
      <c r="BC255" s="289">
        <f>IF(OR($C316&gt;BC$7,$C316+$E316-2&lt;BC$7),0,($D316-SUM($F316:BB316)-SUM($F255:BB255))*SAP_Leadsheet!$E$61)</f>
        <v>0</v>
      </c>
      <c r="BD255" s="289">
        <f>IF(OR($C316&gt;BD$7,$C316+$E316-2&lt;BD$7),0,($D316-SUM($F316:BC316)-SUM($F255:BC255))*SAP_Leadsheet!$E$61)</f>
        <v>0</v>
      </c>
      <c r="BE255" s="289">
        <f>IF(OR($C316&gt;BE$7,$C316+$E316-2&lt;BE$7),0,($D316-SUM($F316:BD316)-SUM($F255:BD255))*SAP_Leadsheet!$E$61)</f>
        <v>0</v>
      </c>
      <c r="BF255" s="289">
        <f>IF(OR($C316&gt;BF$7,$C316+$E316-2&lt;BF$7),0,($D316-SUM($F316:BE316)-SUM($F255:BE255))*SAP_Leadsheet!$E$61)</f>
        <v>0</v>
      </c>
      <c r="BG255" s="289">
        <f>IF(OR($C316&gt;BG$7,$C316+$E316-2&lt;BG$7),0,($D316-SUM($F316:BF316)-SUM($F255:BF255))*SAP_Leadsheet!$E$61)</f>
        <v>0</v>
      </c>
      <c r="BH255" s="289">
        <f>IF(OR($C316&gt;BH$7,$C316+$E316-2&lt;BH$7),0,($D316-SUM($F316:BG316)-SUM($F255:BG255))*SAP_Leadsheet!$E$61)</f>
        <v>0</v>
      </c>
      <c r="BI255" s="289">
        <f>IF(OR($C316&gt;BI$7,$C316+$E316-2&lt;BI$7),0,($D316-SUM($F316:BH316)-SUM($F255:BH255))*SAP_Leadsheet!$E$61)</f>
        <v>0</v>
      </c>
      <c r="BJ255" s="289">
        <f>IF(OR($C316&gt;BJ$7,$C316+$E316-2&lt;BJ$7),0,($D316-SUM($F316:BI316)-SUM($F255:BI255))*SAP_Leadsheet!$E$61)</f>
        <v>0</v>
      </c>
      <c r="BK255" s="289">
        <f>IF(OR($C316&gt;BK$7,$C316+$E316-2&lt;BK$7),0,($D316-SUM($F316:BJ316)-SUM($F255:BJ255))*SAP_Leadsheet!$E$61)</f>
        <v>0</v>
      </c>
      <c r="BL255" s="289">
        <f>IF(OR($C316&gt;BL$7,$C316+$E316-2&lt;BL$7),0,($D316-SUM($F316:BK316)-SUM($F255:BK255))*SAP_Leadsheet!$E$61)</f>
        <v>0</v>
      </c>
      <c r="BM255" s="289">
        <f>IF(OR($C316&gt;BM$7,$C316+$E316-2&lt;BM$7),0,($D316-SUM($F316:BL316)-SUM($F255:BL255))*SAP_Leadsheet!$E$61)</f>
        <v>0</v>
      </c>
      <c r="BN255" s="289">
        <f>IF(OR($C316&gt;BN$7,$C316+$E316-2&lt;BN$7),0,($D316-SUM($F316:BM316)-SUM($F255:BM255))*SAP_Leadsheet!$E$61)</f>
        <v>0</v>
      </c>
      <c r="BO255" s="198"/>
      <c r="BP255" s="198"/>
      <c r="BQ255" s="198"/>
      <c r="BR255" s="198"/>
      <c r="BS255" s="198"/>
      <c r="BT255" s="198"/>
      <c r="BU255" s="198"/>
      <c r="BV255" s="198"/>
      <c r="BW255" s="198"/>
      <c r="BX255" s="198"/>
      <c r="BY255" s="198"/>
      <c r="BZ255" s="198"/>
      <c r="CA255" s="198"/>
      <c r="CB255" s="198"/>
      <c r="CC255" s="198"/>
      <c r="CD255" s="198"/>
      <c r="CE255" s="198"/>
      <c r="CF255" s="198"/>
      <c r="CG255" s="198"/>
      <c r="CH255" s="198"/>
      <c r="CI255" s="198"/>
      <c r="CJ255" s="198"/>
      <c r="CK255" s="198"/>
      <c r="CL255" s="198"/>
    </row>
    <row r="256" spans="1:90" hidden="1" outlineLevel="1" x14ac:dyDescent="0.15">
      <c r="A256" s="89"/>
      <c r="B256" s="23"/>
      <c r="C256" s="26">
        <v>30</v>
      </c>
      <c r="D256" s="298"/>
      <c r="G256" s="289">
        <f>IF(OR($C317&gt;G$7,$C317+$E317-2&lt;G$7),0,($D317-SUM($F317:F317)-SUM($F256:F256))*SAP_Leadsheet!$E$61)</f>
        <v>0</v>
      </c>
      <c r="H256" s="289">
        <f>IF(OR($C317&gt;H$7,$C317+$E317-2&lt;H$7),0,($D317-SUM($F317:G317)-SUM($F256:G256))*SAP_Leadsheet!$E$61)</f>
        <v>0</v>
      </c>
      <c r="I256" s="289">
        <f>IF(OR($C317&gt;I$7,$C317+$E317-2&lt;I$7),0,($D317-SUM($F317:H317)-SUM($F256:H256))*SAP_Leadsheet!$E$61)</f>
        <v>0</v>
      </c>
      <c r="J256" s="289">
        <f>IF(OR($C317&gt;J$7,$C317+$E317-2&lt;J$7),0,($D317-SUM($F317:I317)-SUM($F256:I256))*SAP_Leadsheet!$E$61)</f>
        <v>0</v>
      </c>
      <c r="K256" s="289">
        <f>IF(OR($C317&gt;K$7,$C317+$E317-2&lt;K$7),0,($D317-SUM($F317:J317)-SUM($F256:J256))*SAP_Leadsheet!$E$61)</f>
        <v>0</v>
      </c>
      <c r="L256" s="289">
        <f>IF(OR($C317&gt;L$7,$C317+$E317-2&lt;L$7),0,($D317-SUM($F317:K317)-SUM($F256:K256))*SAP_Leadsheet!$E$61)</f>
        <v>0</v>
      </c>
      <c r="M256" s="289">
        <f>IF(OR($C317&gt;M$7,$C317+$E317-2&lt;M$7),0,($D317-SUM($F317:L317)-SUM($F256:L256))*SAP_Leadsheet!$E$61)</f>
        <v>0</v>
      </c>
      <c r="N256" s="289">
        <f>IF(OR($C317&gt;N$7,$C317+$E317-2&lt;N$7),0,($D317-SUM($F317:M317)-SUM($F256:M256))*SAP_Leadsheet!$E$61)</f>
        <v>0</v>
      </c>
      <c r="O256" s="289">
        <f>IF(OR($C317&gt;O$7,$C317+$E317-2&lt;O$7),0,($D317-SUM($F317:N317)-SUM($F256:N256))*SAP_Leadsheet!$E$61)</f>
        <v>0</v>
      </c>
      <c r="P256" s="289">
        <f>IF(OR($C317&gt;P$7,$C317+$E317-2&lt;P$7),0,($D317-SUM($F317:O317)-SUM($F256:O256))*SAP_Leadsheet!$E$61)</f>
        <v>0</v>
      </c>
      <c r="Q256" s="289">
        <f>IF(OR($C317&gt;Q$7,$C317+$E317-2&lt;Q$7),0,($D317-SUM($F317:P317)-SUM($F256:P256))*SAP_Leadsheet!$E$61)</f>
        <v>0</v>
      </c>
      <c r="R256" s="289">
        <f>IF(OR($C317&gt;R$7,$C317+$E317-2&lt;R$7),0,($D317-SUM($F317:Q317)-SUM($F256:Q256))*SAP_Leadsheet!$E$61)</f>
        <v>0</v>
      </c>
      <c r="S256" s="289">
        <f>IF(OR($C317&gt;S$7,$C317+$E317-2&lt;S$7),0,($D317-SUM($F317:R317)-SUM($F256:R256))*SAP_Leadsheet!$E$61)</f>
        <v>0</v>
      </c>
      <c r="T256" s="289">
        <f>IF(OR($C317&gt;T$7,$C317+$E317-2&lt;T$7),0,($D317-SUM($F317:S317)-SUM($F256:S256))*SAP_Leadsheet!$E$61)</f>
        <v>0</v>
      </c>
      <c r="U256" s="289">
        <f>IF(OR($C317&gt;U$7,$C317+$E317-2&lt;U$7),0,($D317-SUM($F317:T317)-SUM($F256:T256))*SAP_Leadsheet!$E$61)</f>
        <v>0</v>
      </c>
      <c r="V256" s="289">
        <f>IF(OR($C317&gt;V$7,$C317+$E317-2&lt;V$7),0,($D317-SUM($F317:U317)-SUM($F256:U256))*SAP_Leadsheet!$E$61)</f>
        <v>0</v>
      </c>
      <c r="W256" s="289">
        <f>IF(OR($C317&gt;W$7,$C317+$E317-2&lt;W$7),0,($D317-SUM($F317:V317)-SUM($F256:V256))*SAP_Leadsheet!$E$61)</f>
        <v>0</v>
      </c>
      <c r="X256" s="289">
        <f>IF(OR($C317&gt;X$7,$C317+$E317-2&lt;X$7),0,($D317-SUM($F317:W317)-SUM($F256:W256))*SAP_Leadsheet!$E$61)</f>
        <v>0</v>
      </c>
      <c r="Y256" s="289">
        <f>IF(OR($C317&gt;Y$7,$C317+$E317-2&lt;Y$7),0,($D317-SUM($F317:X317)-SUM($F256:X256))*SAP_Leadsheet!$E$61)</f>
        <v>0</v>
      </c>
      <c r="Z256" s="289">
        <f>IF(OR($C317&gt;Z$7,$C317+$E317-2&lt;Z$7),0,($D317-SUM($F317:Y317)-SUM($F256:Y256))*SAP_Leadsheet!$E$61)</f>
        <v>0</v>
      </c>
      <c r="AA256" s="289">
        <f>IF(OR($C317&gt;AA$7,$C317+$E317-2&lt;AA$7),0,($D317-SUM($F317:Z317)-SUM($F256:Z256))*SAP_Leadsheet!$E$61)</f>
        <v>0</v>
      </c>
      <c r="AB256" s="289">
        <f>IF(OR($C317&gt;AB$7,$C317+$E317-2&lt;AB$7),0,($D317-SUM($F317:AA317)-SUM($F256:AA256))*SAP_Leadsheet!$E$61)</f>
        <v>0</v>
      </c>
      <c r="AC256" s="289">
        <f>IF(OR($C317&gt;AC$7,$C317+$E317-2&lt;AC$7),0,($D317-SUM($F317:AB317)-SUM($F256:AB256))*SAP_Leadsheet!$E$61)</f>
        <v>0</v>
      </c>
      <c r="AD256" s="289">
        <f>IF(OR($C317&gt;AD$7,$C317+$E317-2&lt;AD$7),0,($D317-SUM($F317:AC317)-SUM($F256:AC256))*SAP_Leadsheet!$E$61)</f>
        <v>0</v>
      </c>
      <c r="AE256" s="289">
        <f>IF(OR($C317&gt;AE$7,$C317+$E317-2&lt;AE$7),0,($D317-SUM($F317:AD317)-SUM($F256:AD256))*SAP_Leadsheet!$E$61)</f>
        <v>0</v>
      </c>
      <c r="AF256" s="289">
        <f>IF(OR($C317&gt;AF$7,$C317+$E317-2&lt;AF$7),0,($D317-SUM($F317:AE317)-SUM($F256:AE256))*SAP_Leadsheet!$E$61)</f>
        <v>0</v>
      </c>
      <c r="AG256" s="289">
        <f>IF(OR($C317&gt;AG$7,$C317+$E317-2&lt;AG$7),0,($D317-SUM($F317:AF317)-SUM($F256:AF256))*SAP_Leadsheet!$E$61)</f>
        <v>0</v>
      </c>
      <c r="AH256" s="289">
        <f>IF(OR($C317&gt;AH$7,$C317+$E317-2&lt;AH$7),0,($D317-SUM($F317:AG317)-SUM($F256:AG256))*SAP_Leadsheet!$E$61)</f>
        <v>0</v>
      </c>
      <c r="AI256" s="289">
        <f>IF(OR($C317&gt;AI$7,$C317+$E317-2&lt;AI$7),0,($D317-SUM($F317:AH317)-SUM($F256:AH256))*SAP_Leadsheet!$E$61)</f>
        <v>0</v>
      </c>
      <c r="AJ256" s="289">
        <f ca="1">IF(OR($C317&gt;AJ$7,$C317+$E317-2&lt;AJ$7),0,($D317-SUM($F317:AI317)-SUM($F256:AI256))*SAP_Leadsheet!$E$61)</f>
        <v>0</v>
      </c>
      <c r="AK256" s="289">
        <f ca="1">IF(OR($C317&gt;AK$7,$C317+$E317-2&lt;AK$7),0,($D317-SUM($F317:AJ317)-SUM($F256:AJ256))*SAP_Leadsheet!$E$61)</f>
        <v>0</v>
      </c>
      <c r="AL256" s="289">
        <f ca="1">IF(OR($C317&gt;AL$7,$C317+$E317-2&lt;AL$7),0,($D317-SUM($F317:AK317)-SUM($F256:AK256))*SAP_Leadsheet!$E$61)</f>
        <v>0</v>
      </c>
      <c r="AM256" s="289">
        <f ca="1">IF(OR($C317&gt;AM$7,$C317+$E317-2&lt;AM$7),0,($D317-SUM($F317:AL317)-SUM($F256:AL256))*SAP_Leadsheet!$E$61)</f>
        <v>0</v>
      </c>
      <c r="AN256" s="289">
        <f ca="1">IF(OR($C317&gt;AN$7,$C317+$E317-2&lt;AN$7),0,($D317-SUM($F317:AM317)-SUM($F256:AM256))*SAP_Leadsheet!$E$61)</f>
        <v>0</v>
      </c>
      <c r="AO256" s="289">
        <f>IF(OR($C317&gt;AO$7,$C317+$E317-2&lt;AO$7),0,($D317-SUM($F317:AN317)-SUM($F256:AN256))*SAP_Leadsheet!$E$61)</f>
        <v>0</v>
      </c>
      <c r="AP256" s="289">
        <f>IF(OR($C317&gt;AP$7,$C317+$E317-2&lt;AP$7),0,($D317-SUM($F317:AO317)-SUM($F256:AO256))*SAP_Leadsheet!$E$61)</f>
        <v>0</v>
      </c>
      <c r="AQ256" s="289">
        <f>IF(OR($C317&gt;AQ$7,$C317+$E317-2&lt;AQ$7),0,($D317-SUM($F317:AP317)-SUM($F256:AP256))*SAP_Leadsheet!$E$61)</f>
        <v>0</v>
      </c>
      <c r="AR256" s="289">
        <f>IF(OR($C317&gt;AR$7,$C317+$E317-2&lt;AR$7),0,($D317-SUM($F317:AQ317)-SUM($F256:AQ256))*SAP_Leadsheet!$E$61)</f>
        <v>0</v>
      </c>
      <c r="AS256" s="289">
        <f>IF(OR($C317&gt;AS$7,$C317+$E317-2&lt;AS$7),0,($D317-SUM($F317:AR317)-SUM($F256:AR256))*SAP_Leadsheet!$E$61)</f>
        <v>0</v>
      </c>
      <c r="AT256" s="289">
        <f>IF(OR($C317&gt;AT$7,$C317+$E317-2&lt;AT$7),0,($D317-SUM($F317:AS317)-SUM($F256:AS256))*SAP_Leadsheet!$E$61)</f>
        <v>0</v>
      </c>
      <c r="AU256" s="289">
        <f>IF(OR($C317&gt;AU$7,$C317+$E317-2&lt;AU$7),0,($D317-SUM($F317:AT317)-SUM($F256:AT256))*SAP_Leadsheet!$E$61)</f>
        <v>0</v>
      </c>
      <c r="AV256" s="289">
        <f>IF(OR($C317&gt;AV$7,$C317+$E317-2&lt;AV$7),0,($D317-SUM($F317:AU317)-SUM($F256:AU256))*SAP_Leadsheet!$E$61)</f>
        <v>0</v>
      </c>
      <c r="AW256" s="289">
        <f>IF(OR($C317&gt;AW$7,$C317+$E317-2&lt;AW$7),0,($D317-SUM($F317:AV317)-SUM($F256:AV256))*SAP_Leadsheet!$E$61)</f>
        <v>0</v>
      </c>
      <c r="AX256" s="289">
        <f>IF(OR($C317&gt;AX$7,$C317+$E317-2&lt;AX$7),0,($D317-SUM($F317:AW317)-SUM($F256:AW256))*SAP_Leadsheet!$E$61)</f>
        <v>0</v>
      </c>
      <c r="AY256" s="289">
        <f>IF(OR($C317&gt;AY$7,$C317+$E317-2&lt;AY$7),0,($D317-SUM($F317:AX317)-SUM($F256:AX256))*SAP_Leadsheet!$E$61)</f>
        <v>0</v>
      </c>
      <c r="AZ256" s="289">
        <f>IF(OR($C317&gt;AZ$7,$C317+$E317-2&lt;AZ$7),0,($D317-SUM($F317:AY317)-SUM($F256:AY256))*SAP_Leadsheet!$E$61)</f>
        <v>0</v>
      </c>
      <c r="BA256" s="289">
        <f>IF(OR($C317&gt;BA$7,$C317+$E317-2&lt;BA$7),0,($D317-SUM($F317:AZ317)-SUM($F256:AZ256))*SAP_Leadsheet!$E$61)</f>
        <v>0</v>
      </c>
      <c r="BB256" s="289">
        <f>IF(OR($C317&gt;BB$7,$C317+$E317-2&lt;BB$7),0,($D317-SUM($F317:BA317)-SUM($F256:BA256))*SAP_Leadsheet!$E$61)</f>
        <v>0</v>
      </c>
      <c r="BC256" s="289">
        <f>IF(OR($C317&gt;BC$7,$C317+$E317-2&lt;BC$7),0,($D317-SUM($F317:BB317)-SUM($F256:BB256))*SAP_Leadsheet!$E$61)</f>
        <v>0</v>
      </c>
      <c r="BD256" s="289">
        <f>IF(OR($C317&gt;BD$7,$C317+$E317-2&lt;BD$7),0,($D317-SUM($F317:BC317)-SUM($F256:BC256))*SAP_Leadsheet!$E$61)</f>
        <v>0</v>
      </c>
      <c r="BE256" s="289">
        <f>IF(OR($C317&gt;BE$7,$C317+$E317-2&lt;BE$7),0,($D317-SUM($F317:BD317)-SUM($F256:BD256))*SAP_Leadsheet!$E$61)</f>
        <v>0</v>
      </c>
      <c r="BF256" s="289">
        <f>IF(OR($C317&gt;BF$7,$C317+$E317-2&lt;BF$7),0,($D317-SUM($F317:BE317)-SUM($F256:BE256))*SAP_Leadsheet!$E$61)</f>
        <v>0</v>
      </c>
      <c r="BG256" s="289">
        <f>IF(OR($C317&gt;BG$7,$C317+$E317-2&lt;BG$7),0,($D317-SUM($F317:BF317)-SUM($F256:BF256))*SAP_Leadsheet!$E$61)</f>
        <v>0</v>
      </c>
      <c r="BH256" s="289">
        <f>IF(OR($C317&gt;BH$7,$C317+$E317-2&lt;BH$7),0,($D317-SUM($F317:BG317)-SUM($F256:BG256))*SAP_Leadsheet!$E$61)</f>
        <v>0</v>
      </c>
      <c r="BI256" s="289">
        <f>IF(OR($C317&gt;BI$7,$C317+$E317-2&lt;BI$7),0,($D317-SUM($F317:BH317)-SUM($F256:BH256))*SAP_Leadsheet!$E$61)</f>
        <v>0</v>
      </c>
      <c r="BJ256" s="289">
        <f>IF(OR($C317&gt;BJ$7,$C317+$E317-2&lt;BJ$7),0,($D317-SUM($F317:BI317)-SUM($F256:BI256))*SAP_Leadsheet!$E$61)</f>
        <v>0</v>
      </c>
      <c r="BK256" s="289">
        <f>IF(OR($C317&gt;BK$7,$C317+$E317-2&lt;BK$7),0,($D317-SUM($F317:BJ317)-SUM($F256:BJ256))*SAP_Leadsheet!$E$61)</f>
        <v>0</v>
      </c>
      <c r="BL256" s="289">
        <f>IF(OR($C317&gt;BL$7,$C317+$E317-2&lt;BL$7),0,($D317-SUM($F317:BK317)-SUM($F256:BK256))*SAP_Leadsheet!$E$61)</f>
        <v>0</v>
      </c>
      <c r="BM256" s="289">
        <f>IF(OR($C317&gt;BM$7,$C317+$E317-2&lt;BM$7),0,($D317-SUM($F317:BL317)-SUM($F256:BL256))*SAP_Leadsheet!$E$61)</f>
        <v>0</v>
      </c>
      <c r="BN256" s="289">
        <f>IF(OR($C317&gt;BN$7,$C317+$E317-2&lt;BN$7),0,($D317-SUM($F317:BM317)-SUM($F256:BM256))*SAP_Leadsheet!$E$61)</f>
        <v>0</v>
      </c>
      <c r="BO256" s="198"/>
      <c r="BP256" s="198"/>
      <c r="BQ256" s="198"/>
      <c r="BR256" s="198"/>
      <c r="BS256" s="198"/>
      <c r="BT256" s="198"/>
      <c r="BU256" s="198"/>
      <c r="BV256" s="198"/>
      <c r="BW256" s="198"/>
      <c r="BX256" s="198"/>
      <c r="BY256" s="198"/>
      <c r="BZ256" s="198"/>
      <c r="CA256" s="198"/>
      <c r="CB256" s="198"/>
      <c r="CC256" s="198"/>
      <c r="CD256" s="198"/>
      <c r="CE256" s="198"/>
      <c r="CF256" s="198"/>
      <c r="CG256" s="198"/>
      <c r="CH256" s="198"/>
      <c r="CI256" s="198"/>
      <c r="CJ256" s="198"/>
      <c r="CK256" s="198"/>
      <c r="CL256" s="198"/>
    </row>
    <row r="257" spans="1:90" hidden="1" outlineLevel="1" x14ac:dyDescent="0.15">
      <c r="A257" s="89"/>
      <c r="B257" s="23"/>
      <c r="C257" s="26">
        <v>31</v>
      </c>
      <c r="D257" s="298"/>
      <c r="G257" s="289">
        <f>IF(OR($C318&gt;G$7,$C318+$E318-2&lt;G$7),0,($D318-SUM($F318:F318)-SUM($F257:F257))*SAP_Leadsheet!$E$61)</f>
        <v>0</v>
      </c>
      <c r="H257" s="289">
        <f>IF(OR($C318&gt;H$7,$C318+$E318-2&lt;H$7),0,($D318-SUM($F318:G318)-SUM($F257:G257))*SAP_Leadsheet!$E$61)</f>
        <v>0</v>
      </c>
      <c r="I257" s="289">
        <f>IF(OR($C318&gt;I$7,$C318+$E318-2&lt;I$7),0,($D318-SUM($F318:H318)-SUM($F257:H257))*SAP_Leadsheet!$E$61)</f>
        <v>0</v>
      </c>
      <c r="J257" s="289">
        <f>IF(OR($C318&gt;J$7,$C318+$E318-2&lt;J$7),0,($D318-SUM($F318:I318)-SUM($F257:I257))*SAP_Leadsheet!$E$61)</f>
        <v>0</v>
      </c>
      <c r="K257" s="289">
        <f>IF(OR($C318&gt;K$7,$C318+$E318-2&lt;K$7),0,($D318-SUM($F318:J318)-SUM($F257:J257))*SAP_Leadsheet!$E$61)</f>
        <v>0</v>
      </c>
      <c r="L257" s="289">
        <f>IF(OR($C318&gt;L$7,$C318+$E318-2&lt;L$7),0,($D318-SUM($F318:K318)-SUM($F257:K257))*SAP_Leadsheet!$E$61)</f>
        <v>0</v>
      </c>
      <c r="M257" s="289">
        <f>IF(OR($C318&gt;M$7,$C318+$E318-2&lt;M$7),0,($D318-SUM($F318:L318)-SUM($F257:L257))*SAP_Leadsheet!$E$61)</f>
        <v>0</v>
      </c>
      <c r="N257" s="289">
        <f>IF(OR($C318&gt;N$7,$C318+$E318-2&lt;N$7),0,($D318-SUM($F318:M318)-SUM($F257:M257))*SAP_Leadsheet!$E$61)</f>
        <v>0</v>
      </c>
      <c r="O257" s="289">
        <f>IF(OR($C318&gt;O$7,$C318+$E318-2&lt;O$7),0,($D318-SUM($F318:N318)-SUM($F257:N257))*SAP_Leadsheet!$E$61)</f>
        <v>0</v>
      </c>
      <c r="P257" s="289">
        <f>IF(OR($C318&gt;P$7,$C318+$E318-2&lt;P$7),0,($D318-SUM($F318:O318)-SUM($F257:O257))*SAP_Leadsheet!$E$61)</f>
        <v>0</v>
      </c>
      <c r="Q257" s="289">
        <f>IF(OR($C318&gt;Q$7,$C318+$E318-2&lt;Q$7),0,($D318-SUM($F318:P318)-SUM($F257:P257))*SAP_Leadsheet!$E$61)</f>
        <v>0</v>
      </c>
      <c r="R257" s="289">
        <f>IF(OR($C318&gt;R$7,$C318+$E318-2&lt;R$7),0,($D318-SUM($F318:Q318)-SUM($F257:Q257))*SAP_Leadsheet!$E$61)</f>
        <v>0</v>
      </c>
      <c r="S257" s="289">
        <f>IF(OR($C318&gt;S$7,$C318+$E318-2&lt;S$7),0,($D318-SUM($F318:R318)-SUM($F257:R257))*SAP_Leadsheet!$E$61)</f>
        <v>0</v>
      </c>
      <c r="T257" s="289">
        <f>IF(OR($C318&gt;T$7,$C318+$E318-2&lt;T$7),0,($D318-SUM($F318:S318)-SUM($F257:S257))*SAP_Leadsheet!$E$61)</f>
        <v>0</v>
      </c>
      <c r="U257" s="289">
        <f>IF(OR($C318&gt;U$7,$C318+$E318-2&lt;U$7),0,($D318-SUM($F318:T318)-SUM($F257:T257))*SAP_Leadsheet!$E$61)</f>
        <v>0</v>
      </c>
      <c r="V257" s="289">
        <f>IF(OR($C318&gt;V$7,$C318+$E318-2&lt;V$7),0,($D318-SUM($F318:U318)-SUM($F257:U257))*SAP_Leadsheet!$E$61)</f>
        <v>0</v>
      </c>
      <c r="W257" s="289">
        <f>IF(OR($C318&gt;W$7,$C318+$E318-2&lt;W$7),0,($D318-SUM($F318:V318)-SUM($F257:V257))*SAP_Leadsheet!$E$61)</f>
        <v>0</v>
      </c>
      <c r="X257" s="289">
        <f>IF(OR($C318&gt;X$7,$C318+$E318-2&lt;X$7),0,($D318-SUM($F318:W318)-SUM($F257:W257))*SAP_Leadsheet!$E$61)</f>
        <v>0</v>
      </c>
      <c r="Y257" s="289">
        <f>IF(OR($C318&gt;Y$7,$C318+$E318-2&lt;Y$7),0,($D318-SUM($F318:X318)-SUM($F257:X257))*SAP_Leadsheet!$E$61)</f>
        <v>0</v>
      </c>
      <c r="Z257" s="289">
        <f>IF(OR($C318&gt;Z$7,$C318+$E318-2&lt;Z$7),0,($D318-SUM($F318:Y318)-SUM($F257:Y257))*SAP_Leadsheet!$E$61)</f>
        <v>0</v>
      </c>
      <c r="AA257" s="289">
        <f>IF(OR($C318&gt;AA$7,$C318+$E318-2&lt;AA$7),0,($D318-SUM($F318:Z318)-SUM($F257:Z257))*SAP_Leadsheet!$E$61)</f>
        <v>0</v>
      </c>
      <c r="AB257" s="289">
        <f>IF(OR($C318&gt;AB$7,$C318+$E318-2&lt;AB$7),0,($D318-SUM($F318:AA318)-SUM($F257:AA257))*SAP_Leadsheet!$E$61)</f>
        <v>0</v>
      </c>
      <c r="AC257" s="289">
        <f>IF(OR($C318&gt;AC$7,$C318+$E318-2&lt;AC$7),0,($D318-SUM($F318:AB318)-SUM($F257:AB257))*SAP_Leadsheet!$E$61)</f>
        <v>0</v>
      </c>
      <c r="AD257" s="289">
        <f>IF(OR($C318&gt;AD$7,$C318+$E318-2&lt;AD$7),0,($D318-SUM($F318:AC318)-SUM($F257:AC257))*SAP_Leadsheet!$E$61)</f>
        <v>0</v>
      </c>
      <c r="AE257" s="289">
        <f>IF(OR($C318&gt;AE$7,$C318+$E318-2&lt;AE$7),0,($D318-SUM($F318:AD318)-SUM($F257:AD257))*SAP_Leadsheet!$E$61)</f>
        <v>0</v>
      </c>
      <c r="AF257" s="289">
        <f>IF(OR($C318&gt;AF$7,$C318+$E318-2&lt;AF$7),0,($D318-SUM($F318:AE318)-SUM($F257:AE257))*SAP_Leadsheet!$E$61)</f>
        <v>0</v>
      </c>
      <c r="AG257" s="289">
        <f>IF(OR($C318&gt;AG$7,$C318+$E318-2&lt;AG$7),0,($D318-SUM($F318:AF318)-SUM($F257:AF257))*SAP_Leadsheet!$E$61)</f>
        <v>0</v>
      </c>
      <c r="AH257" s="289">
        <f>IF(OR($C318&gt;AH$7,$C318+$E318-2&lt;AH$7),0,($D318-SUM($F318:AG318)-SUM($F257:AG257))*SAP_Leadsheet!$E$61)</f>
        <v>0</v>
      </c>
      <c r="AI257" s="289">
        <f>IF(OR($C318&gt;AI$7,$C318+$E318-2&lt;AI$7),0,($D318-SUM($F318:AH318)-SUM($F257:AH257))*SAP_Leadsheet!$E$61)</f>
        <v>0</v>
      </c>
      <c r="AJ257" s="289">
        <f>IF(OR($C318&gt;AJ$7,$C318+$E318-2&lt;AJ$7),0,($D318-SUM($F318:AI318)-SUM($F257:AI257))*SAP_Leadsheet!$E$61)</f>
        <v>0</v>
      </c>
      <c r="AK257" s="289">
        <f ca="1">IF(OR($C318&gt;AK$7,$C318+$E318-2&lt;AK$7),0,($D318-SUM($F318:AJ318)-SUM($F257:AJ257))*SAP_Leadsheet!$E$61)</f>
        <v>0</v>
      </c>
      <c r="AL257" s="289">
        <f ca="1">IF(OR($C318&gt;AL$7,$C318+$E318-2&lt;AL$7),0,($D318-SUM($F318:AK318)-SUM($F257:AK257))*SAP_Leadsheet!$E$61)</f>
        <v>0</v>
      </c>
      <c r="AM257" s="289">
        <f ca="1">IF(OR($C318&gt;AM$7,$C318+$E318-2&lt;AM$7),0,($D318-SUM($F318:AL318)-SUM($F257:AL257))*SAP_Leadsheet!$E$61)</f>
        <v>0</v>
      </c>
      <c r="AN257" s="289">
        <f ca="1">IF(OR($C318&gt;AN$7,$C318+$E318-2&lt;AN$7),0,($D318-SUM($F318:AM318)-SUM($F257:AM257))*SAP_Leadsheet!$E$61)</f>
        <v>0</v>
      </c>
      <c r="AO257" s="289">
        <f ca="1">IF(OR($C318&gt;AO$7,$C318+$E318-2&lt;AO$7),0,($D318-SUM($F318:AN318)-SUM($F257:AN257))*SAP_Leadsheet!$E$61)</f>
        <v>0</v>
      </c>
      <c r="AP257" s="289">
        <f>IF(OR($C318&gt;AP$7,$C318+$E318-2&lt;AP$7),0,($D318-SUM($F318:AO318)-SUM($F257:AO257))*SAP_Leadsheet!$E$61)</f>
        <v>0</v>
      </c>
      <c r="AQ257" s="289">
        <f>IF(OR($C318&gt;AQ$7,$C318+$E318-2&lt;AQ$7),0,($D318-SUM($F318:AP318)-SUM($F257:AP257))*SAP_Leadsheet!$E$61)</f>
        <v>0</v>
      </c>
      <c r="AR257" s="289">
        <f>IF(OR($C318&gt;AR$7,$C318+$E318-2&lt;AR$7),0,($D318-SUM($F318:AQ318)-SUM($F257:AQ257))*SAP_Leadsheet!$E$61)</f>
        <v>0</v>
      </c>
      <c r="AS257" s="289">
        <f>IF(OR($C318&gt;AS$7,$C318+$E318-2&lt;AS$7),0,($D318-SUM($F318:AR318)-SUM($F257:AR257))*SAP_Leadsheet!$E$61)</f>
        <v>0</v>
      </c>
      <c r="AT257" s="289">
        <f>IF(OR($C318&gt;AT$7,$C318+$E318-2&lt;AT$7),0,($D318-SUM($F318:AS318)-SUM($F257:AS257))*SAP_Leadsheet!$E$61)</f>
        <v>0</v>
      </c>
      <c r="AU257" s="289">
        <f>IF(OR($C318&gt;AU$7,$C318+$E318-2&lt;AU$7),0,($D318-SUM($F318:AT318)-SUM($F257:AT257))*SAP_Leadsheet!$E$61)</f>
        <v>0</v>
      </c>
      <c r="AV257" s="289">
        <f>IF(OR($C318&gt;AV$7,$C318+$E318-2&lt;AV$7),0,($D318-SUM($F318:AU318)-SUM($F257:AU257))*SAP_Leadsheet!$E$61)</f>
        <v>0</v>
      </c>
      <c r="AW257" s="289">
        <f>IF(OR($C318&gt;AW$7,$C318+$E318-2&lt;AW$7),0,($D318-SUM($F318:AV318)-SUM($F257:AV257))*SAP_Leadsheet!$E$61)</f>
        <v>0</v>
      </c>
      <c r="AX257" s="289">
        <f>IF(OR($C318&gt;AX$7,$C318+$E318-2&lt;AX$7),0,($D318-SUM($F318:AW318)-SUM($F257:AW257))*SAP_Leadsheet!$E$61)</f>
        <v>0</v>
      </c>
      <c r="AY257" s="289">
        <f>IF(OR($C318&gt;AY$7,$C318+$E318-2&lt;AY$7),0,($D318-SUM($F318:AX318)-SUM($F257:AX257))*SAP_Leadsheet!$E$61)</f>
        <v>0</v>
      </c>
      <c r="AZ257" s="289">
        <f>IF(OR($C318&gt;AZ$7,$C318+$E318-2&lt;AZ$7),0,($D318-SUM($F318:AY318)-SUM($F257:AY257))*SAP_Leadsheet!$E$61)</f>
        <v>0</v>
      </c>
      <c r="BA257" s="289">
        <f>IF(OR($C318&gt;BA$7,$C318+$E318-2&lt;BA$7),0,($D318-SUM($F318:AZ318)-SUM($F257:AZ257))*SAP_Leadsheet!$E$61)</f>
        <v>0</v>
      </c>
      <c r="BB257" s="289">
        <f>IF(OR($C318&gt;BB$7,$C318+$E318-2&lt;BB$7),0,($D318-SUM($F318:BA318)-SUM($F257:BA257))*SAP_Leadsheet!$E$61)</f>
        <v>0</v>
      </c>
      <c r="BC257" s="289">
        <f>IF(OR($C318&gt;BC$7,$C318+$E318-2&lt;BC$7),0,($D318-SUM($F318:BB318)-SUM($F257:BB257))*SAP_Leadsheet!$E$61)</f>
        <v>0</v>
      </c>
      <c r="BD257" s="289">
        <f>IF(OR($C318&gt;BD$7,$C318+$E318-2&lt;BD$7),0,($D318-SUM($F318:BC318)-SUM($F257:BC257))*SAP_Leadsheet!$E$61)</f>
        <v>0</v>
      </c>
      <c r="BE257" s="289">
        <f>IF(OR($C318&gt;BE$7,$C318+$E318-2&lt;BE$7),0,($D318-SUM($F318:BD318)-SUM($F257:BD257))*SAP_Leadsheet!$E$61)</f>
        <v>0</v>
      </c>
      <c r="BF257" s="289">
        <f>IF(OR($C318&gt;BF$7,$C318+$E318-2&lt;BF$7),0,($D318-SUM($F318:BE318)-SUM($F257:BE257))*SAP_Leadsheet!$E$61)</f>
        <v>0</v>
      </c>
      <c r="BG257" s="289">
        <f>IF(OR($C318&gt;BG$7,$C318+$E318-2&lt;BG$7),0,($D318-SUM($F318:BF318)-SUM($F257:BF257))*SAP_Leadsheet!$E$61)</f>
        <v>0</v>
      </c>
      <c r="BH257" s="289">
        <f>IF(OR($C318&gt;BH$7,$C318+$E318-2&lt;BH$7),0,($D318-SUM($F318:BG318)-SUM($F257:BG257))*SAP_Leadsheet!$E$61)</f>
        <v>0</v>
      </c>
      <c r="BI257" s="289">
        <f>IF(OR($C318&gt;BI$7,$C318+$E318-2&lt;BI$7),0,($D318-SUM($F318:BH318)-SUM($F257:BH257))*SAP_Leadsheet!$E$61)</f>
        <v>0</v>
      </c>
      <c r="BJ257" s="289">
        <f>IF(OR($C318&gt;BJ$7,$C318+$E318-2&lt;BJ$7),0,($D318-SUM($F318:BI318)-SUM($F257:BI257))*SAP_Leadsheet!$E$61)</f>
        <v>0</v>
      </c>
      <c r="BK257" s="289">
        <f>IF(OR($C318&gt;BK$7,$C318+$E318-2&lt;BK$7),0,($D318-SUM($F318:BJ318)-SUM($F257:BJ257))*SAP_Leadsheet!$E$61)</f>
        <v>0</v>
      </c>
      <c r="BL257" s="289">
        <f>IF(OR($C318&gt;BL$7,$C318+$E318-2&lt;BL$7),0,($D318-SUM($F318:BK318)-SUM($F257:BK257))*SAP_Leadsheet!$E$61)</f>
        <v>0</v>
      </c>
      <c r="BM257" s="289">
        <f>IF(OR($C318&gt;BM$7,$C318+$E318-2&lt;BM$7),0,($D318-SUM($F318:BL318)-SUM($F257:BL257))*SAP_Leadsheet!$E$61)</f>
        <v>0</v>
      </c>
      <c r="BN257" s="289">
        <f>IF(OR($C318&gt;BN$7,$C318+$E318-2&lt;BN$7),0,($D318-SUM($F318:BM318)-SUM($F257:BM257))*SAP_Leadsheet!$E$61)</f>
        <v>0</v>
      </c>
      <c r="BO257" s="198"/>
      <c r="BP257" s="198"/>
      <c r="BQ257" s="198"/>
      <c r="BR257" s="198"/>
      <c r="BS257" s="198"/>
      <c r="BT257" s="198"/>
      <c r="BU257" s="198"/>
      <c r="BV257" s="198"/>
      <c r="BW257" s="198"/>
      <c r="BX257" s="198"/>
      <c r="BY257" s="198"/>
      <c r="BZ257" s="198"/>
      <c r="CA257" s="198"/>
      <c r="CB257" s="198"/>
      <c r="CC257" s="198"/>
      <c r="CD257" s="198"/>
      <c r="CE257" s="198"/>
      <c r="CF257" s="198"/>
      <c r="CG257" s="198"/>
      <c r="CH257" s="198"/>
      <c r="CI257" s="198"/>
      <c r="CJ257" s="198"/>
      <c r="CK257" s="198"/>
      <c r="CL257" s="198"/>
    </row>
    <row r="258" spans="1:90" hidden="1" outlineLevel="1" x14ac:dyDescent="0.15">
      <c r="A258" s="89"/>
      <c r="B258" s="23"/>
      <c r="C258" s="26">
        <v>32</v>
      </c>
      <c r="D258" s="298"/>
      <c r="G258" s="289">
        <f>IF(OR($C319&gt;G$7,$C319+$E319-2&lt;G$7),0,($D319-SUM($F319:F319)-SUM($F258:F258))*SAP_Leadsheet!$E$61)</f>
        <v>0</v>
      </c>
      <c r="H258" s="289">
        <f>IF(OR($C319&gt;H$7,$C319+$E319-2&lt;H$7),0,($D319-SUM($F319:G319)-SUM($F258:G258))*SAP_Leadsheet!$E$61)</f>
        <v>0</v>
      </c>
      <c r="I258" s="289">
        <f>IF(OR($C319&gt;I$7,$C319+$E319-2&lt;I$7),0,($D319-SUM($F319:H319)-SUM($F258:H258))*SAP_Leadsheet!$E$61)</f>
        <v>0</v>
      </c>
      <c r="J258" s="289">
        <f>IF(OR($C319&gt;J$7,$C319+$E319-2&lt;J$7),0,($D319-SUM($F319:I319)-SUM($F258:I258))*SAP_Leadsheet!$E$61)</f>
        <v>0</v>
      </c>
      <c r="K258" s="289">
        <f>IF(OR($C319&gt;K$7,$C319+$E319-2&lt;K$7),0,($D319-SUM($F319:J319)-SUM($F258:J258))*SAP_Leadsheet!$E$61)</f>
        <v>0</v>
      </c>
      <c r="L258" s="289">
        <f>IF(OR($C319&gt;L$7,$C319+$E319-2&lt;L$7),0,($D319-SUM($F319:K319)-SUM($F258:K258))*SAP_Leadsheet!$E$61)</f>
        <v>0</v>
      </c>
      <c r="M258" s="289">
        <f>IF(OR($C319&gt;M$7,$C319+$E319-2&lt;M$7),0,($D319-SUM($F319:L319)-SUM($F258:L258))*SAP_Leadsheet!$E$61)</f>
        <v>0</v>
      </c>
      <c r="N258" s="289">
        <f>IF(OR($C319&gt;N$7,$C319+$E319-2&lt;N$7),0,($D319-SUM($F319:M319)-SUM($F258:M258))*SAP_Leadsheet!$E$61)</f>
        <v>0</v>
      </c>
      <c r="O258" s="289">
        <f>IF(OR($C319&gt;O$7,$C319+$E319-2&lt;O$7),0,($D319-SUM($F319:N319)-SUM($F258:N258))*SAP_Leadsheet!$E$61)</f>
        <v>0</v>
      </c>
      <c r="P258" s="289">
        <f>IF(OR($C319&gt;P$7,$C319+$E319-2&lt;P$7),0,($D319-SUM($F319:O319)-SUM($F258:O258))*SAP_Leadsheet!$E$61)</f>
        <v>0</v>
      </c>
      <c r="Q258" s="289">
        <f>IF(OR($C319&gt;Q$7,$C319+$E319-2&lt;Q$7),0,($D319-SUM($F319:P319)-SUM($F258:P258))*SAP_Leadsheet!$E$61)</f>
        <v>0</v>
      </c>
      <c r="R258" s="289">
        <f>IF(OR($C319&gt;R$7,$C319+$E319-2&lt;R$7),0,($D319-SUM($F319:Q319)-SUM($F258:Q258))*SAP_Leadsheet!$E$61)</f>
        <v>0</v>
      </c>
      <c r="S258" s="289">
        <f>IF(OR($C319&gt;S$7,$C319+$E319-2&lt;S$7),0,($D319-SUM($F319:R319)-SUM($F258:R258))*SAP_Leadsheet!$E$61)</f>
        <v>0</v>
      </c>
      <c r="T258" s="289">
        <f>IF(OR($C319&gt;T$7,$C319+$E319-2&lt;T$7),0,($D319-SUM($F319:S319)-SUM($F258:S258))*SAP_Leadsheet!$E$61)</f>
        <v>0</v>
      </c>
      <c r="U258" s="289">
        <f>IF(OR($C319&gt;U$7,$C319+$E319-2&lt;U$7),0,($D319-SUM($F319:T319)-SUM($F258:T258))*SAP_Leadsheet!$E$61)</f>
        <v>0</v>
      </c>
      <c r="V258" s="289">
        <f>IF(OR($C319&gt;V$7,$C319+$E319-2&lt;V$7),0,($D319-SUM($F319:U319)-SUM($F258:U258))*SAP_Leadsheet!$E$61)</f>
        <v>0</v>
      </c>
      <c r="W258" s="289">
        <f>IF(OR($C319&gt;W$7,$C319+$E319-2&lt;W$7),0,($D319-SUM($F319:V319)-SUM($F258:V258))*SAP_Leadsheet!$E$61)</f>
        <v>0</v>
      </c>
      <c r="X258" s="289">
        <f>IF(OR($C319&gt;X$7,$C319+$E319-2&lt;X$7),0,($D319-SUM($F319:W319)-SUM($F258:W258))*SAP_Leadsheet!$E$61)</f>
        <v>0</v>
      </c>
      <c r="Y258" s="289">
        <f>IF(OR($C319&gt;Y$7,$C319+$E319-2&lt;Y$7),0,($D319-SUM($F319:X319)-SUM($F258:X258))*SAP_Leadsheet!$E$61)</f>
        <v>0</v>
      </c>
      <c r="Z258" s="289">
        <f>IF(OR($C319&gt;Z$7,$C319+$E319-2&lt;Z$7),0,($D319-SUM($F319:Y319)-SUM($F258:Y258))*SAP_Leadsheet!$E$61)</f>
        <v>0</v>
      </c>
      <c r="AA258" s="289">
        <f>IF(OR($C319&gt;AA$7,$C319+$E319-2&lt;AA$7),0,($D319-SUM($F319:Z319)-SUM($F258:Z258))*SAP_Leadsheet!$E$61)</f>
        <v>0</v>
      </c>
      <c r="AB258" s="289">
        <f>IF(OR($C319&gt;AB$7,$C319+$E319-2&lt;AB$7),0,($D319-SUM($F319:AA319)-SUM($F258:AA258))*SAP_Leadsheet!$E$61)</f>
        <v>0</v>
      </c>
      <c r="AC258" s="289">
        <f>IF(OR($C319&gt;AC$7,$C319+$E319-2&lt;AC$7),0,($D319-SUM($F319:AB319)-SUM($F258:AB258))*SAP_Leadsheet!$E$61)</f>
        <v>0</v>
      </c>
      <c r="AD258" s="289">
        <f>IF(OR($C319&gt;AD$7,$C319+$E319-2&lt;AD$7),0,($D319-SUM($F319:AC319)-SUM($F258:AC258))*SAP_Leadsheet!$E$61)</f>
        <v>0</v>
      </c>
      <c r="AE258" s="289">
        <f>IF(OR($C319&gt;AE$7,$C319+$E319-2&lt;AE$7),0,($D319-SUM($F319:AD319)-SUM($F258:AD258))*SAP_Leadsheet!$E$61)</f>
        <v>0</v>
      </c>
      <c r="AF258" s="289">
        <f>IF(OR($C319&gt;AF$7,$C319+$E319-2&lt;AF$7),0,($D319-SUM($F319:AE319)-SUM($F258:AE258))*SAP_Leadsheet!$E$61)</f>
        <v>0</v>
      </c>
      <c r="AG258" s="289">
        <f>IF(OR($C319&gt;AG$7,$C319+$E319-2&lt;AG$7),0,($D319-SUM($F319:AF319)-SUM($F258:AF258))*SAP_Leadsheet!$E$61)</f>
        <v>0</v>
      </c>
      <c r="AH258" s="289">
        <f>IF(OR($C319&gt;AH$7,$C319+$E319-2&lt;AH$7),0,($D319-SUM($F319:AG319)-SUM($F258:AG258))*SAP_Leadsheet!$E$61)</f>
        <v>0</v>
      </c>
      <c r="AI258" s="289">
        <f>IF(OR($C319&gt;AI$7,$C319+$E319-2&lt;AI$7),0,($D319-SUM($F319:AH319)-SUM($F258:AH258))*SAP_Leadsheet!$E$61)</f>
        <v>0</v>
      </c>
      <c r="AJ258" s="289">
        <f>IF(OR($C319&gt;AJ$7,$C319+$E319-2&lt;AJ$7),0,($D319-SUM($F319:AI319)-SUM($F258:AI258))*SAP_Leadsheet!$E$61)</f>
        <v>0</v>
      </c>
      <c r="AK258" s="289">
        <f>IF(OR($C319&gt;AK$7,$C319+$E319-2&lt;AK$7),0,($D319-SUM($F319:AJ319)-SUM($F258:AJ258))*SAP_Leadsheet!$E$61)</f>
        <v>0</v>
      </c>
      <c r="AL258" s="289">
        <f ca="1">IF(OR($C319&gt;AL$7,$C319+$E319-2&lt;AL$7),0,($D319-SUM($F319:AK319)-SUM($F258:AK258))*SAP_Leadsheet!$E$61)</f>
        <v>0</v>
      </c>
      <c r="AM258" s="289">
        <f ca="1">IF(OR($C319&gt;AM$7,$C319+$E319-2&lt;AM$7),0,($D319-SUM($F319:AL319)-SUM($F258:AL258))*SAP_Leadsheet!$E$61)</f>
        <v>0</v>
      </c>
      <c r="AN258" s="289">
        <f ca="1">IF(OR($C319&gt;AN$7,$C319+$E319-2&lt;AN$7),0,($D319-SUM($F319:AM319)-SUM($F258:AM258))*SAP_Leadsheet!$E$61)</f>
        <v>0</v>
      </c>
      <c r="AO258" s="289">
        <f ca="1">IF(OR($C319&gt;AO$7,$C319+$E319-2&lt;AO$7),0,($D319-SUM($F319:AN319)-SUM($F258:AN258))*SAP_Leadsheet!$E$61)</f>
        <v>0</v>
      </c>
      <c r="AP258" s="289">
        <f ca="1">IF(OR($C319&gt;AP$7,$C319+$E319-2&lt;AP$7),0,($D319-SUM($F319:AO319)-SUM($F258:AO258))*SAP_Leadsheet!$E$61)</f>
        <v>0</v>
      </c>
      <c r="AQ258" s="289">
        <f>IF(OR($C319&gt;AQ$7,$C319+$E319-2&lt;AQ$7),0,($D319-SUM($F319:AP319)-SUM($F258:AP258))*SAP_Leadsheet!$E$61)</f>
        <v>0</v>
      </c>
      <c r="AR258" s="289">
        <f>IF(OR($C319&gt;AR$7,$C319+$E319-2&lt;AR$7),0,($D319-SUM($F319:AQ319)-SUM($F258:AQ258))*SAP_Leadsheet!$E$61)</f>
        <v>0</v>
      </c>
      <c r="AS258" s="289">
        <f>IF(OR($C319&gt;AS$7,$C319+$E319-2&lt;AS$7),0,($D319-SUM($F319:AR319)-SUM($F258:AR258))*SAP_Leadsheet!$E$61)</f>
        <v>0</v>
      </c>
      <c r="AT258" s="289">
        <f>IF(OR($C319&gt;AT$7,$C319+$E319-2&lt;AT$7),0,($D319-SUM($F319:AS319)-SUM($F258:AS258))*SAP_Leadsheet!$E$61)</f>
        <v>0</v>
      </c>
      <c r="AU258" s="289">
        <f>IF(OR($C319&gt;AU$7,$C319+$E319-2&lt;AU$7),0,($D319-SUM($F319:AT319)-SUM($F258:AT258))*SAP_Leadsheet!$E$61)</f>
        <v>0</v>
      </c>
      <c r="AV258" s="289">
        <f>IF(OR($C319&gt;AV$7,$C319+$E319-2&lt;AV$7),0,($D319-SUM($F319:AU319)-SUM($F258:AU258))*SAP_Leadsheet!$E$61)</f>
        <v>0</v>
      </c>
      <c r="AW258" s="289">
        <f>IF(OR($C319&gt;AW$7,$C319+$E319-2&lt;AW$7),0,($D319-SUM($F319:AV319)-SUM($F258:AV258))*SAP_Leadsheet!$E$61)</f>
        <v>0</v>
      </c>
      <c r="AX258" s="289">
        <f>IF(OR($C319&gt;AX$7,$C319+$E319-2&lt;AX$7),0,($D319-SUM($F319:AW319)-SUM($F258:AW258))*SAP_Leadsheet!$E$61)</f>
        <v>0</v>
      </c>
      <c r="AY258" s="289">
        <f>IF(OR($C319&gt;AY$7,$C319+$E319-2&lt;AY$7),0,($D319-SUM($F319:AX319)-SUM($F258:AX258))*SAP_Leadsheet!$E$61)</f>
        <v>0</v>
      </c>
      <c r="AZ258" s="289">
        <f>IF(OR($C319&gt;AZ$7,$C319+$E319-2&lt;AZ$7),0,($D319-SUM($F319:AY319)-SUM($F258:AY258))*SAP_Leadsheet!$E$61)</f>
        <v>0</v>
      </c>
      <c r="BA258" s="289">
        <f>IF(OR($C319&gt;BA$7,$C319+$E319-2&lt;BA$7),0,($D319-SUM($F319:AZ319)-SUM($F258:AZ258))*SAP_Leadsheet!$E$61)</f>
        <v>0</v>
      </c>
      <c r="BB258" s="289">
        <f>IF(OR($C319&gt;BB$7,$C319+$E319-2&lt;BB$7),0,($D319-SUM($F319:BA319)-SUM($F258:BA258))*SAP_Leadsheet!$E$61)</f>
        <v>0</v>
      </c>
      <c r="BC258" s="289">
        <f>IF(OR($C319&gt;BC$7,$C319+$E319-2&lt;BC$7),0,($D319-SUM($F319:BB319)-SUM($F258:BB258))*SAP_Leadsheet!$E$61)</f>
        <v>0</v>
      </c>
      <c r="BD258" s="289">
        <f>IF(OR($C319&gt;BD$7,$C319+$E319-2&lt;BD$7),0,($D319-SUM($F319:BC319)-SUM($F258:BC258))*SAP_Leadsheet!$E$61)</f>
        <v>0</v>
      </c>
      <c r="BE258" s="289">
        <f>IF(OR($C319&gt;BE$7,$C319+$E319-2&lt;BE$7),0,($D319-SUM($F319:BD319)-SUM($F258:BD258))*SAP_Leadsheet!$E$61)</f>
        <v>0</v>
      </c>
      <c r="BF258" s="289">
        <f>IF(OR($C319&gt;BF$7,$C319+$E319-2&lt;BF$7),0,($D319-SUM($F319:BE319)-SUM($F258:BE258))*SAP_Leadsheet!$E$61)</f>
        <v>0</v>
      </c>
      <c r="BG258" s="289">
        <f>IF(OR($C319&gt;BG$7,$C319+$E319-2&lt;BG$7),0,($D319-SUM($F319:BF319)-SUM($F258:BF258))*SAP_Leadsheet!$E$61)</f>
        <v>0</v>
      </c>
      <c r="BH258" s="289">
        <f>IF(OR($C319&gt;BH$7,$C319+$E319-2&lt;BH$7),0,($D319-SUM($F319:BG319)-SUM($F258:BG258))*SAP_Leadsheet!$E$61)</f>
        <v>0</v>
      </c>
      <c r="BI258" s="289">
        <f>IF(OR($C319&gt;BI$7,$C319+$E319-2&lt;BI$7),0,($D319-SUM($F319:BH319)-SUM($F258:BH258))*SAP_Leadsheet!$E$61)</f>
        <v>0</v>
      </c>
      <c r="BJ258" s="289">
        <f>IF(OR($C319&gt;BJ$7,$C319+$E319-2&lt;BJ$7),0,($D319-SUM($F319:BI319)-SUM($F258:BI258))*SAP_Leadsheet!$E$61)</f>
        <v>0</v>
      </c>
      <c r="BK258" s="289">
        <f>IF(OR($C319&gt;BK$7,$C319+$E319-2&lt;BK$7),0,($D319-SUM($F319:BJ319)-SUM($F258:BJ258))*SAP_Leadsheet!$E$61)</f>
        <v>0</v>
      </c>
      <c r="BL258" s="289">
        <f>IF(OR($C319&gt;BL$7,$C319+$E319-2&lt;BL$7),0,($D319-SUM($F319:BK319)-SUM($F258:BK258))*SAP_Leadsheet!$E$61)</f>
        <v>0</v>
      </c>
      <c r="BM258" s="289">
        <f>IF(OR($C319&gt;BM$7,$C319+$E319-2&lt;BM$7),0,($D319-SUM($F319:BL319)-SUM($F258:BL258))*SAP_Leadsheet!$E$61)</f>
        <v>0</v>
      </c>
      <c r="BN258" s="289">
        <f>IF(OR($C319&gt;BN$7,$C319+$E319-2&lt;BN$7),0,($D319-SUM($F319:BM319)-SUM($F258:BM258))*SAP_Leadsheet!$E$61)</f>
        <v>0</v>
      </c>
      <c r="BO258" s="198"/>
      <c r="BP258" s="198"/>
      <c r="BQ258" s="198"/>
      <c r="BR258" s="198"/>
      <c r="BS258" s="198"/>
      <c r="BT258" s="198"/>
      <c r="BU258" s="198"/>
      <c r="BV258" s="198"/>
      <c r="BW258" s="198"/>
      <c r="BX258" s="198"/>
      <c r="BY258" s="198"/>
      <c r="BZ258" s="198"/>
      <c r="CA258" s="198"/>
      <c r="CB258" s="198"/>
      <c r="CC258" s="198"/>
      <c r="CD258" s="198"/>
      <c r="CE258" s="198"/>
      <c r="CF258" s="198"/>
      <c r="CG258" s="198"/>
      <c r="CH258" s="198"/>
      <c r="CI258" s="198"/>
      <c r="CJ258" s="198"/>
      <c r="CK258" s="198"/>
      <c r="CL258" s="198"/>
    </row>
    <row r="259" spans="1:90" hidden="1" outlineLevel="1" x14ac:dyDescent="0.15">
      <c r="A259" s="89"/>
      <c r="B259" s="23"/>
      <c r="C259" s="26">
        <v>33</v>
      </c>
      <c r="D259" s="298"/>
      <c r="G259" s="289">
        <f>IF(OR($C320&gt;G$7,$C320+$E320-2&lt;G$7),0,($D320-SUM($F320:F320)-SUM($F259:F259))*SAP_Leadsheet!$E$61)</f>
        <v>0</v>
      </c>
      <c r="H259" s="289">
        <f>IF(OR($C320&gt;H$7,$C320+$E320-2&lt;H$7),0,($D320-SUM($F320:G320)-SUM($F259:G259))*SAP_Leadsheet!$E$61)</f>
        <v>0</v>
      </c>
      <c r="I259" s="289">
        <f>IF(OR($C320&gt;I$7,$C320+$E320-2&lt;I$7),0,($D320-SUM($F320:H320)-SUM($F259:H259))*SAP_Leadsheet!$E$61)</f>
        <v>0</v>
      </c>
      <c r="J259" s="289">
        <f>IF(OR($C320&gt;J$7,$C320+$E320-2&lt;J$7),0,($D320-SUM($F320:I320)-SUM($F259:I259))*SAP_Leadsheet!$E$61)</f>
        <v>0</v>
      </c>
      <c r="K259" s="289">
        <f>IF(OR($C320&gt;K$7,$C320+$E320-2&lt;K$7),0,($D320-SUM($F320:J320)-SUM($F259:J259))*SAP_Leadsheet!$E$61)</f>
        <v>0</v>
      </c>
      <c r="L259" s="289">
        <f>IF(OR($C320&gt;L$7,$C320+$E320-2&lt;L$7),0,($D320-SUM($F320:K320)-SUM($F259:K259))*SAP_Leadsheet!$E$61)</f>
        <v>0</v>
      </c>
      <c r="M259" s="289">
        <f>IF(OR($C320&gt;M$7,$C320+$E320-2&lt;M$7),0,($D320-SUM($F320:L320)-SUM($F259:L259))*SAP_Leadsheet!$E$61)</f>
        <v>0</v>
      </c>
      <c r="N259" s="289">
        <f>IF(OR($C320&gt;N$7,$C320+$E320-2&lt;N$7),0,($D320-SUM($F320:M320)-SUM($F259:M259))*SAP_Leadsheet!$E$61)</f>
        <v>0</v>
      </c>
      <c r="O259" s="289">
        <f>IF(OR($C320&gt;O$7,$C320+$E320-2&lt;O$7),0,($D320-SUM($F320:N320)-SUM($F259:N259))*SAP_Leadsheet!$E$61)</f>
        <v>0</v>
      </c>
      <c r="P259" s="289">
        <f>IF(OR($C320&gt;P$7,$C320+$E320-2&lt;P$7),0,($D320-SUM($F320:O320)-SUM($F259:O259))*SAP_Leadsheet!$E$61)</f>
        <v>0</v>
      </c>
      <c r="Q259" s="289">
        <f>IF(OR($C320&gt;Q$7,$C320+$E320-2&lt;Q$7),0,($D320-SUM($F320:P320)-SUM($F259:P259))*SAP_Leadsheet!$E$61)</f>
        <v>0</v>
      </c>
      <c r="R259" s="289">
        <f>IF(OR($C320&gt;R$7,$C320+$E320-2&lt;R$7),0,($D320-SUM($F320:Q320)-SUM($F259:Q259))*SAP_Leadsheet!$E$61)</f>
        <v>0</v>
      </c>
      <c r="S259" s="289">
        <f>IF(OR($C320&gt;S$7,$C320+$E320-2&lt;S$7),0,($D320-SUM($F320:R320)-SUM($F259:R259))*SAP_Leadsheet!$E$61)</f>
        <v>0</v>
      </c>
      <c r="T259" s="289">
        <f>IF(OR($C320&gt;T$7,$C320+$E320-2&lt;T$7),0,($D320-SUM($F320:S320)-SUM($F259:S259))*SAP_Leadsheet!$E$61)</f>
        <v>0</v>
      </c>
      <c r="U259" s="289">
        <f>IF(OR($C320&gt;U$7,$C320+$E320-2&lt;U$7),0,($D320-SUM($F320:T320)-SUM($F259:T259))*SAP_Leadsheet!$E$61)</f>
        <v>0</v>
      </c>
      <c r="V259" s="289">
        <f>IF(OR($C320&gt;V$7,$C320+$E320-2&lt;V$7),0,($D320-SUM($F320:U320)-SUM($F259:U259))*SAP_Leadsheet!$E$61)</f>
        <v>0</v>
      </c>
      <c r="W259" s="289">
        <f>IF(OR($C320&gt;W$7,$C320+$E320-2&lt;W$7),0,($D320-SUM($F320:V320)-SUM($F259:V259))*SAP_Leadsheet!$E$61)</f>
        <v>0</v>
      </c>
      <c r="X259" s="289">
        <f>IF(OR($C320&gt;X$7,$C320+$E320-2&lt;X$7),0,($D320-SUM($F320:W320)-SUM($F259:W259))*SAP_Leadsheet!$E$61)</f>
        <v>0</v>
      </c>
      <c r="Y259" s="289">
        <f>IF(OR($C320&gt;Y$7,$C320+$E320-2&lt;Y$7),0,($D320-SUM($F320:X320)-SUM($F259:X259))*SAP_Leadsheet!$E$61)</f>
        <v>0</v>
      </c>
      <c r="Z259" s="289">
        <f>IF(OR($C320&gt;Z$7,$C320+$E320-2&lt;Z$7),0,($D320-SUM($F320:Y320)-SUM($F259:Y259))*SAP_Leadsheet!$E$61)</f>
        <v>0</v>
      </c>
      <c r="AA259" s="289">
        <f>IF(OR($C320&gt;AA$7,$C320+$E320-2&lt;AA$7),0,($D320-SUM($F320:Z320)-SUM($F259:Z259))*SAP_Leadsheet!$E$61)</f>
        <v>0</v>
      </c>
      <c r="AB259" s="289">
        <f>IF(OR($C320&gt;AB$7,$C320+$E320-2&lt;AB$7),0,($D320-SUM($F320:AA320)-SUM($F259:AA259))*SAP_Leadsheet!$E$61)</f>
        <v>0</v>
      </c>
      <c r="AC259" s="289">
        <f>IF(OR($C320&gt;AC$7,$C320+$E320-2&lt;AC$7),0,($D320-SUM($F320:AB320)-SUM($F259:AB259))*SAP_Leadsheet!$E$61)</f>
        <v>0</v>
      </c>
      <c r="AD259" s="289">
        <f>IF(OR($C320&gt;AD$7,$C320+$E320-2&lt;AD$7),0,($D320-SUM($F320:AC320)-SUM($F259:AC259))*SAP_Leadsheet!$E$61)</f>
        <v>0</v>
      </c>
      <c r="AE259" s="289">
        <f>IF(OR($C320&gt;AE$7,$C320+$E320-2&lt;AE$7),0,($D320-SUM($F320:AD320)-SUM($F259:AD259))*SAP_Leadsheet!$E$61)</f>
        <v>0</v>
      </c>
      <c r="AF259" s="289">
        <f>IF(OR($C320&gt;AF$7,$C320+$E320-2&lt;AF$7),0,($D320-SUM($F320:AE320)-SUM($F259:AE259))*SAP_Leadsheet!$E$61)</f>
        <v>0</v>
      </c>
      <c r="AG259" s="289">
        <f>IF(OR($C320&gt;AG$7,$C320+$E320-2&lt;AG$7),0,($D320-SUM($F320:AF320)-SUM($F259:AF259))*SAP_Leadsheet!$E$61)</f>
        <v>0</v>
      </c>
      <c r="AH259" s="289">
        <f>IF(OR($C320&gt;AH$7,$C320+$E320-2&lt;AH$7),0,($D320-SUM($F320:AG320)-SUM($F259:AG259))*SAP_Leadsheet!$E$61)</f>
        <v>0</v>
      </c>
      <c r="AI259" s="289">
        <f>IF(OR($C320&gt;AI$7,$C320+$E320-2&lt;AI$7),0,($D320-SUM($F320:AH320)-SUM($F259:AH259))*SAP_Leadsheet!$E$61)</f>
        <v>0</v>
      </c>
      <c r="AJ259" s="289">
        <f>IF(OR($C320&gt;AJ$7,$C320+$E320-2&lt;AJ$7),0,($D320-SUM($F320:AI320)-SUM($F259:AI259))*SAP_Leadsheet!$E$61)</f>
        <v>0</v>
      </c>
      <c r="AK259" s="289">
        <f>IF(OR($C320&gt;AK$7,$C320+$E320-2&lt;AK$7),0,($D320-SUM($F320:AJ320)-SUM($F259:AJ259))*SAP_Leadsheet!$E$61)</f>
        <v>0</v>
      </c>
      <c r="AL259" s="289">
        <f>IF(OR($C320&gt;AL$7,$C320+$E320-2&lt;AL$7),0,($D320-SUM($F320:AK320)-SUM($F259:AK259))*SAP_Leadsheet!$E$61)</f>
        <v>0</v>
      </c>
      <c r="AM259" s="289">
        <f ca="1">IF(OR($C320&gt;AM$7,$C320+$E320-2&lt;AM$7),0,($D320-SUM($F320:AL320)-SUM($F259:AL259))*SAP_Leadsheet!$E$61)</f>
        <v>0</v>
      </c>
      <c r="AN259" s="289">
        <f ca="1">IF(OR($C320&gt;AN$7,$C320+$E320-2&lt;AN$7),0,($D320-SUM($F320:AM320)-SUM($F259:AM259))*SAP_Leadsheet!$E$61)</f>
        <v>0</v>
      </c>
      <c r="AO259" s="289">
        <f ca="1">IF(OR($C320&gt;AO$7,$C320+$E320-2&lt;AO$7),0,($D320-SUM($F320:AN320)-SUM($F259:AN259))*SAP_Leadsheet!$E$61)</f>
        <v>0</v>
      </c>
      <c r="AP259" s="289">
        <f ca="1">IF(OR($C320&gt;AP$7,$C320+$E320-2&lt;AP$7),0,($D320-SUM($F320:AO320)-SUM($F259:AO259))*SAP_Leadsheet!$E$61)</f>
        <v>0</v>
      </c>
      <c r="AQ259" s="289">
        <f ca="1">IF(OR($C320&gt;AQ$7,$C320+$E320-2&lt;AQ$7),0,($D320-SUM($F320:AP320)-SUM($F259:AP259))*SAP_Leadsheet!$E$61)</f>
        <v>0</v>
      </c>
      <c r="AR259" s="289">
        <f>IF(OR($C320&gt;AR$7,$C320+$E320-2&lt;AR$7),0,($D320-SUM($F320:AQ320)-SUM($F259:AQ259))*SAP_Leadsheet!$E$61)</f>
        <v>0</v>
      </c>
      <c r="AS259" s="289">
        <f>IF(OR($C320&gt;AS$7,$C320+$E320-2&lt;AS$7),0,($D320-SUM($F320:AR320)-SUM($F259:AR259))*SAP_Leadsheet!$E$61)</f>
        <v>0</v>
      </c>
      <c r="AT259" s="289">
        <f>IF(OR($C320&gt;AT$7,$C320+$E320-2&lt;AT$7),0,($D320-SUM($F320:AS320)-SUM($F259:AS259))*SAP_Leadsheet!$E$61)</f>
        <v>0</v>
      </c>
      <c r="AU259" s="289">
        <f>IF(OR($C320&gt;AU$7,$C320+$E320-2&lt;AU$7),0,($D320-SUM($F320:AT320)-SUM($F259:AT259))*SAP_Leadsheet!$E$61)</f>
        <v>0</v>
      </c>
      <c r="AV259" s="289">
        <f>IF(OR($C320&gt;AV$7,$C320+$E320-2&lt;AV$7),0,($D320-SUM($F320:AU320)-SUM($F259:AU259))*SAP_Leadsheet!$E$61)</f>
        <v>0</v>
      </c>
      <c r="AW259" s="289">
        <f>IF(OR($C320&gt;AW$7,$C320+$E320-2&lt;AW$7),0,($D320-SUM($F320:AV320)-SUM($F259:AV259))*SAP_Leadsheet!$E$61)</f>
        <v>0</v>
      </c>
      <c r="AX259" s="289">
        <f>IF(OR($C320&gt;AX$7,$C320+$E320-2&lt;AX$7),0,($D320-SUM($F320:AW320)-SUM($F259:AW259))*SAP_Leadsheet!$E$61)</f>
        <v>0</v>
      </c>
      <c r="AY259" s="289">
        <f>IF(OR($C320&gt;AY$7,$C320+$E320-2&lt;AY$7),0,($D320-SUM($F320:AX320)-SUM($F259:AX259))*SAP_Leadsheet!$E$61)</f>
        <v>0</v>
      </c>
      <c r="AZ259" s="289">
        <f>IF(OR($C320&gt;AZ$7,$C320+$E320-2&lt;AZ$7),0,($D320-SUM($F320:AY320)-SUM($F259:AY259))*SAP_Leadsheet!$E$61)</f>
        <v>0</v>
      </c>
      <c r="BA259" s="289">
        <f>IF(OR($C320&gt;BA$7,$C320+$E320-2&lt;BA$7),0,($D320-SUM($F320:AZ320)-SUM($F259:AZ259))*SAP_Leadsheet!$E$61)</f>
        <v>0</v>
      </c>
      <c r="BB259" s="289">
        <f>IF(OR($C320&gt;BB$7,$C320+$E320-2&lt;BB$7),0,($D320-SUM($F320:BA320)-SUM($F259:BA259))*SAP_Leadsheet!$E$61)</f>
        <v>0</v>
      </c>
      <c r="BC259" s="289">
        <f>IF(OR($C320&gt;BC$7,$C320+$E320-2&lt;BC$7),0,($D320-SUM($F320:BB320)-SUM($F259:BB259))*SAP_Leadsheet!$E$61)</f>
        <v>0</v>
      </c>
      <c r="BD259" s="289">
        <f>IF(OR($C320&gt;BD$7,$C320+$E320-2&lt;BD$7),0,($D320-SUM($F320:BC320)-SUM($F259:BC259))*SAP_Leadsheet!$E$61)</f>
        <v>0</v>
      </c>
      <c r="BE259" s="289">
        <f>IF(OR($C320&gt;BE$7,$C320+$E320-2&lt;BE$7),0,($D320-SUM($F320:BD320)-SUM($F259:BD259))*SAP_Leadsheet!$E$61)</f>
        <v>0</v>
      </c>
      <c r="BF259" s="289">
        <f>IF(OR($C320&gt;BF$7,$C320+$E320-2&lt;BF$7),0,($D320-SUM($F320:BE320)-SUM($F259:BE259))*SAP_Leadsheet!$E$61)</f>
        <v>0</v>
      </c>
      <c r="BG259" s="289">
        <f>IF(OR($C320&gt;BG$7,$C320+$E320-2&lt;BG$7),0,($D320-SUM($F320:BF320)-SUM($F259:BF259))*SAP_Leadsheet!$E$61)</f>
        <v>0</v>
      </c>
      <c r="BH259" s="289">
        <f>IF(OR($C320&gt;BH$7,$C320+$E320-2&lt;BH$7),0,($D320-SUM($F320:BG320)-SUM($F259:BG259))*SAP_Leadsheet!$E$61)</f>
        <v>0</v>
      </c>
      <c r="BI259" s="289">
        <f>IF(OR($C320&gt;BI$7,$C320+$E320-2&lt;BI$7),0,($D320-SUM($F320:BH320)-SUM($F259:BH259))*SAP_Leadsheet!$E$61)</f>
        <v>0</v>
      </c>
      <c r="BJ259" s="289">
        <f>IF(OR($C320&gt;BJ$7,$C320+$E320-2&lt;BJ$7),0,($D320-SUM($F320:BI320)-SUM($F259:BI259))*SAP_Leadsheet!$E$61)</f>
        <v>0</v>
      </c>
      <c r="BK259" s="289">
        <f>IF(OR($C320&gt;BK$7,$C320+$E320-2&lt;BK$7),0,($D320-SUM($F320:BJ320)-SUM($F259:BJ259))*SAP_Leadsheet!$E$61)</f>
        <v>0</v>
      </c>
      <c r="BL259" s="289">
        <f>IF(OR($C320&gt;BL$7,$C320+$E320-2&lt;BL$7),0,($D320-SUM($F320:BK320)-SUM($F259:BK259))*SAP_Leadsheet!$E$61)</f>
        <v>0</v>
      </c>
      <c r="BM259" s="289">
        <f>IF(OR($C320&gt;BM$7,$C320+$E320-2&lt;BM$7),0,($D320-SUM($F320:BL320)-SUM($F259:BL259))*SAP_Leadsheet!$E$61)</f>
        <v>0</v>
      </c>
      <c r="BN259" s="289">
        <f>IF(OR($C320&gt;BN$7,$C320+$E320-2&lt;BN$7),0,($D320-SUM($F320:BM320)-SUM($F259:BM259))*SAP_Leadsheet!$E$61)</f>
        <v>0</v>
      </c>
      <c r="BO259" s="198"/>
      <c r="BP259" s="198"/>
      <c r="BQ259" s="198"/>
      <c r="BR259" s="198"/>
      <c r="BS259" s="198"/>
      <c r="BT259" s="198"/>
      <c r="BU259" s="198"/>
      <c r="BV259" s="198"/>
      <c r="BW259" s="198"/>
      <c r="BX259" s="198"/>
      <c r="BY259" s="198"/>
      <c r="BZ259" s="198"/>
      <c r="CA259" s="198"/>
      <c r="CB259" s="198"/>
      <c r="CC259" s="198"/>
      <c r="CD259" s="198"/>
      <c r="CE259" s="198"/>
      <c r="CF259" s="198"/>
      <c r="CG259" s="198"/>
      <c r="CH259" s="198"/>
      <c r="CI259" s="198"/>
      <c r="CJ259" s="198"/>
      <c r="CK259" s="198"/>
      <c r="CL259" s="198"/>
    </row>
    <row r="260" spans="1:90" hidden="1" outlineLevel="1" x14ac:dyDescent="0.15">
      <c r="A260" s="89"/>
      <c r="B260" s="23"/>
      <c r="C260" s="26">
        <v>34</v>
      </c>
      <c r="D260" s="298"/>
      <c r="G260" s="289">
        <f>IF(OR($C321&gt;G$7,$C321+$E321-2&lt;G$7),0,($D321-SUM($F321:F321)-SUM($F260:F260))*SAP_Leadsheet!$E$61)</f>
        <v>0</v>
      </c>
      <c r="H260" s="289">
        <f>IF(OR($C321&gt;H$7,$C321+$E321-2&lt;H$7),0,($D321-SUM($F321:G321)-SUM($F260:G260))*SAP_Leadsheet!$E$61)</f>
        <v>0</v>
      </c>
      <c r="I260" s="289">
        <f>IF(OR($C321&gt;I$7,$C321+$E321-2&lt;I$7),0,($D321-SUM($F321:H321)-SUM($F260:H260))*SAP_Leadsheet!$E$61)</f>
        <v>0</v>
      </c>
      <c r="J260" s="289">
        <f>IF(OR($C321&gt;J$7,$C321+$E321-2&lt;J$7),0,($D321-SUM($F321:I321)-SUM($F260:I260))*SAP_Leadsheet!$E$61)</f>
        <v>0</v>
      </c>
      <c r="K260" s="289">
        <f>IF(OR($C321&gt;K$7,$C321+$E321-2&lt;K$7),0,($D321-SUM($F321:J321)-SUM($F260:J260))*SAP_Leadsheet!$E$61)</f>
        <v>0</v>
      </c>
      <c r="L260" s="289">
        <f>IF(OR($C321&gt;L$7,$C321+$E321-2&lt;L$7),0,($D321-SUM($F321:K321)-SUM($F260:K260))*SAP_Leadsheet!$E$61)</f>
        <v>0</v>
      </c>
      <c r="M260" s="289">
        <f>IF(OR($C321&gt;M$7,$C321+$E321-2&lt;M$7),0,($D321-SUM($F321:L321)-SUM($F260:L260))*SAP_Leadsheet!$E$61)</f>
        <v>0</v>
      </c>
      <c r="N260" s="289">
        <f>IF(OR($C321&gt;N$7,$C321+$E321-2&lt;N$7),0,($D321-SUM($F321:M321)-SUM($F260:M260))*SAP_Leadsheet!$E$61)</f>
        <v>0</v>
      </c>
      <c r="O260" s="289">
        <f>IF(OR($C321&gt;O$7,$C321+$E321-2&lt;O$7),0,($D321-SUM($F321:N321)-SUM($F260:N260))*SAP_Leadsheet!$E$61)</f>
        <v>0</v>
      </c>
      <c r="P260" s="289">
        <f>IF(OR($C321&gt;P$7,$C321+$E321-2&lt;P$7),0,($D321-SUM($F321:O321)-SUM($F260:O260))*SAP_Leadsheet!$E$61)</f>
        <v>0</v>
      </c>
      <c r="Q260" s="289">
        <f>IF(OR($C321&gt;Q$7,$C321+$E321-2&lt;Q$7),0,($D321-SUM($F321:P321)-SUM($F260:P260))*SAP_Leadsheet!$E$61)</f>
        <v>0</v>
      </c>
      <c r="R260" s="289">
        <f>IF(OR($C321&gt;R$7,$C321+$E321-2&lt;R$7),0,($D321-SUM($F321:Q321)-SUM($F260:Q260))*SAP_Leadsheet!$E$61)</f>
        <v>0</v>
      </c>
      <c r="S260" s="289">
        <f>IF(OR($C321&gt;S$7,$C321+$E321-2&lt;S$7),0,($D321-SUM($F321:R321)-SUM($F260:R260))*SAP_Leadsheet!$E$61)</f>
        <v>0</v>
      </c>
      <c r="T260" s="289">
        <f>IF(OR($C321&gt;T$7,$C321+$E321-2&lt;T$7),0,($D321-SUM($F321:S321)-SUM($F260:S260))*SAP_Leadsheet!$E$61)</f>
        <v>0</v>
      </c>
      <c r="U260" s="289">
        <f>IF(OR($C321&gt;U$7,$C321+$E321-2&lt;U$7),0,($D321-SUM($F321:T321)-SUM($F260:T260))*SAP_Leadsheet!$E$61)</f>
        <v>0</v>
      </c>
      <c r="V260" s="289">
        <f>IF(OR($C321&gt;V$7,$C321+$E321-2&lt;V$7),0,($D321-SUM($F321:U321)-SUM($F260:U260))*SAP_Leadsheet!$E$61)</f>
        <v>0</v>
      </c>
      <c r="W260" s="289">
        <f>IF(OR($C321&gt;W$7,$C321+$E321-2&lt;W$7),0,($D321-SUM($F321:V321)-SUM($F260:V260))*SAP_Leadsheet!$E$61)</f>
        <v>0</v>
      </c>
      <c r="X260" s="289">
        <f>IF(OR($C321&gt;X$7,$C321+$E321-2&lt;X$7),0,($D321-SUM($F321:W321)-SUM($F260:W260))*SAP_Leadsheet!$E$61)</f>
        <v>0</v>
      </c>
      <c r="Y260" s="289">
        <f>IF(OR($C321&gt;Y$7,$C321+$E321-2&lt;Y$7),0,($D321-SUM($F321:X321)-SUM($F260:X260))*SAP_Leadsheet!$E$61)</f>
        <v>0</v>
      </c>
      <c r="Z260" s="289">
        <f>IF(OR($C321&gt;Z$7,$C321+$E321-2&lt;Z$7),0,($D321-SUM($F321:Y321)-SUM($F260:Y260))*SAP_Leadsheet!$E$61)</f>
        <v>0</v>
      </c>
      <c r="AA260" s="289">
        <f>IF(OR($C321&gt;AA$7,$C321+$E321-2&lt;AA$7),0,($D321-SUM($F321:Z321)-SUM($F260:Z260))*SAP_Leadsheet!$E$61)</f>
        <v>0</v>
      </c>
      <c r="AB260" s="289">
        <f>IF(OR($C321&gt;AB$7,$C321+$E321-2&lt;AB$7),0,($D321-SUM($F321:AA321)-SUM($F260:AA260))*SAP_Leadsheet!$E$61)</f>
        <v>0</v>
      </c>
      <c r="AC260" s="289">
        <f>IF(OR($C321&gt;AC$7,$C321+$E321-2&lt;AC$7),0,($D321-SUM($F321:AB321)-SUM($F260:AB260))*SAP_Leadsheet!$E$61)</f>
        <v>0</v>
      </c>
      <c r="AD260" s="289">
        <f>IF(OR($C321&gt;AD$7,$C321+$E321-2&lt;AD$7),0,($D321-SUM($F321:AC321)-SUM($F260:AC260))*SAP_Leadsheet!$E$61)</f>
        <v>0</v>
      </c>
      <c r="AE260" s="289">
        <f>IF(OR($C321&gt;AE$7,$C321+$E321-2&lt;AE$7),0,($D321-SUM($F321:AD321)-SUM($F260:AD260))*SAP_Leadsheet!$E$61)</f>
        <v>0</v>
      </c>
      <c r="AF260" s="289">
        <f>IF(OR($C321&gt;AF$7,$C321+$E321-2&lt;AF$7),0,($D321-SUM($F321:AE321)-SUM($F260:AE260))*SAP_Leadsheet!$E$61)</f>
        <v>0</v>
      </c>
      <c r="AG260" s="289">
        <f>IF(OR($C321&gt;AG$7,$C321+$E321-2&lt;AG$7),0,($D321-SUM($F321:AF321)-SUM($F260:AF260))*SAP_Leadsheet!$E$61)</f>
        <v>0</v>
      </c>
      <c r="AH260" s="289">
        <f>IF(OR($C321&gt;AH$7,$C321+$E321-2&lt;AH$7),0,($D321-SUM($F321:AG321)-SUM($F260:AG260))*SAP_Leadsheet!$E$61)</f>
        <v>0</v>
      </c>
      <c r="AI260" s="289">
        <f>IF(OR($C321&gt;AI$7,$C321+$E321-2&lt;AI$7),0,($D321-SUM($F321:AH321)-SUM($F260:AH260))*SAP_Leadsheet!$E$61)</f>
        <v>0</v>
      </c>
      <c r="AJ260" s="289">
        <f>IF(OR($C321&gt;AJ$7,$C321+$E321-2&lt;AJ$7),0,($D321-SUM($F321:AI321)-SUM($F260:AI260))*SAP_Leadsheet!$E$61)</f>
        <v>0</v>
      </c>
      <c r="AK260" s="289">
        <f>IF(OR($C321&gt;AK$7,$C321+$E321-2&lt;AK$7),0,($D321-SUM($F321:AJ321)-SUM($F260:AJ260))*SAP_Leadsheet!$E$61)</f>
        <v>0</v>
      </c>
      <c r="AL260" s="289">
        <f>IF(OR($C321&gt;AL$7,$C321+$E321-2&lt;AL$7),0,($D321-SUM($F321:AK321)-SUM($F260:AK260))*SAP_Leadsheet!$E$61)</f>
        <v>0</v>
      </c>
      <c r="AM260" s="289">
        <f>IF(OR($C321&gt;AM$7,$C321+$E321-2&lt;AM$7),0,($D321-SUM($F321:AL321)-SUM($F260:AL260))*SAP_Leadsheet!$E$61)</f>
        <v>0</v>
      </c>
      <c r="AN260" s="289">
        <f ca="1">IF(OR($C321&gt;AN$7,$C321+$E321-2&lt;AN$7),0,($D321-SUM($F321:AM321)-SUM($F260:AM260))*SAP_Leadsheet!$E$61)</f>
        <v>0</v>
      </c>
      <c r="AO260" s="289">
        <f ca="1">IF(OR($C321&gt;AO$7,$C321+$E321-2&lt;AO$7),0,($D321-SUM($F321:AN321)-SUM($F260:AN260))*SAP_Leadsheet!$E$61)</f>
        <v>0</v>
      </c>
      <c r="AP260" s="289">
        <f ca="1">IF(OR($C321&gt;AP$7,$C321+$E321-2&lt;AP$7),0,($D321-SUM($F321:AO321)-SUM($F260:AO260))*SAP_Leadsheet!$E$61)</f>
        <v>0</v>
      </c>
      <c r="AQ260" s="289">
        <f ca="1">IF(OR($C321&gt;AQ$7,$C321+$E321-2&lt;AQ$7),0,($D321-SUM($F321:AP321)-SUM($F260:AP260))*SAP_Leadsheet!$E$61)</f>
        <v>0</v>
      </c>
      <c r="AR260" s="289">
        <f ca="1">IF(OR($C321&gt;AR$7,$C321+$E321-2&lt;AR$7),0,($D321-SUM($F321:AQ321)-SUM($F260:AQ260))*SAP_Leadsheet!$E$61)</f>
        <v>0</v>
      </c>
      <c r="AS260" s="289">
        <f>IF(OR($C321&gt;AS$7,$C321+$E321-2&lt;AS$7),0,($D321-SUM($F321:AR321)-SUM($F260:AR260))*SAP_Leadsheet!$E$61)</f>
        <v>0</v>
      </c>
      <c r="AT260" s="289">
        <f>IF(OR($C321&gt;AT$7,$C321+$E321-2&lt;AT$7),0,($D321-SUM($F321:AS321)-SUM($F260:AS260))*SAP_Leadsheet!$E$61)</f>
        <v>0</v>
      </c>
      <c r="AU260" s="289">
        <f>IF(OR($C321&gt;AU$7,$C321+$E321-2&lt;AU$7),0,($D321-SUM($F321:AT321)-SUM($F260:AT260))*SAP_Leadsheet!$E$61)</f>
        <v>0</v>
      </c>
      <c r="AV260" s="289">
        <f>IF(OR($C321&gt;AV$7,$C321+$E321-2&lt;AV$7),0,($D321-SUM($F321:AU321)-SUM($F260:AU260))*SAP_Leadsheet!$E$61)</f>
        <v>0</v>
      </c>
      <c r="AW260" s="289">
        <f>IF(OR($C321&gt;AW$7,$C321+$E321-2&lt;AW$7),0,($D321-SUM($F321:AV321)-SUM($F260:AV260))*SAP_Leadsheet!$E$61)</f>
        <v>0</v>
      </c>
      <c r="AX260" s="289">
        <f>IF(OR($C321&gt;AX$7,$C321+$E321-2&lt;AX$7),0,($D321-SUM($F321:AW321)-SUM($F260:AW260))*SAP_Leadsheet!$E$61)</f>
        <v>0</v>
      </c>
      <c r="AY260" s="289">
        <f>IF(OR($C321&gt;AY$7,$C321+$E321-2&lt;AY$7),0,($D321-SUM($F321:AX321)-SUM($F260:AX260))*SAP_Leadsheet!$E$61)</f>
        <v>0</v>
      </c>
      <c r="AZ260" s="289">
        <f>IF(OR($C321&gt;AZ$7,$C321+$E321-2&lt;AZ$7),0,($D321-SUM($F321:AY321)-SUM($F260:AY260))*SAP_Leadsheet!$E$61)</f>
        <v>0</v>
      </c>
      <c r="BA260" s="289">
        <f>IF(OR($C321&gt;BA$7,$C321+$E321-2&lt;BA$7),0,($D321-SUM($F321:AZ321)-SUM($F260:AZ260))*SAP_Leadsheet!$E$61)</f>
        <v>0</v>
      </c>
      <c r="BB260" s="289">
        <f>IF(OR($C321&gt;BB$7,$C321+$E321-2&lt;BB$7),0,($D321-SUM($F321:BA321)-SUM($F260:BA260))*SAP_Leadsheet!$E$61)</f>
        <v>0</v>
      </c>
      <c r="BC260" s="289">
        <f>IF(OR($C321&gt;BC$7,$C321+$E321-2&lt;BC$7),0,($D321-SUM($F321:BB321)-SUM($F260:BB260))*SAP_Leadsheet!$E$61)</f>
        <v>0</v>
      </c>
      <c r="BD260" s="289">
        <f>IF(OR($C321&gt;BD$7,$C321+$E321-2&lt;BD$7),0,($D321-SUM($F321:BC321)-SUM($F260:BC260))*SAP_Leadsheet!$E$61)</f>
        <v>0</v>
      </c>
      <c r="BE260" s="289">
        <f>IF(OR($C321&gt;BE$7,$C321+$E321-2&lt;BE$7),0,($D321-SUM($F321:BD321)-SUM($F260:BD260))*SAP_Leadsheet!$E$61)</f>
        <v>0</v>
      </c>
      <c r="BF260" s="289">
        <f>IF(OR($C321&gt;BF$7,$C321+$E321-2&lt;BF$7),0,($D321-SUM($F321:BE321)-SUM($F260:BE260))*SAP_Leadsheet!$E$61)</f>
        <v>0</v>
      </c>
      <c r="BG260" s="289">
        <f>IF(OR($C321&gt;BG$7,$C321+$E321-2&lt;BG$7),0,($D321-SUM($F321:BF321)-SUM($F260:BF260))*SAP_Leadsheet!$E$61)</f>
        <v>0</v>
      </c>
      <c r="BH260" s="289">
        <f>IF(OR($C321&gt;BH$7,$C321+$E321-2&lt;BH$7),0,($D321-SUM($F321:BG321)-SUM($F260:BG260))*SAP_Leadsheet!$E$61)</f>
        <v>0</v>
      </c>
      <c r="BI260" s="289">
        <f>IF(OR($C321&gt;BI$7,$C321+$E321-2&lt;BI$7),0,($D321-SUM($F321:BH321)-SUM($F260:BH260))*SAP_Leadsheet!$E$61)</f>
        <v>0</v>
      </c>
      <c r="BJ260" s="289">
        <f>IF(OR($C321&gt;BJ$7,$C321+$E321-2&lt;BJ$7),0,($D321-SUM($F321:BI321)-SUM($F260:BI260))*SAP_Leadsheet!$E$61)</f>
        <v>0</v>
      </c>
      <c r="BK260" s="289">
        <f>IF(OR($C321&gt;BK$7,$C321+$E321-2&lt;BK$7),0,($D321-SUM($F321:BJ321)-SUM($F260:BJ260))*SAP_Leadsheet!$E$61)</f>
        <v>0</v>
      </c>
      <c r="BL260" s="289">
        <f>IF(OR($C321&gt;BL$7,$C321+$E321-2&lt;BL$7),0,($D321-SUM($F321:BK321)-SUM($F260:BK260))*SAP_Leadsheet!$E$61)</f>
        <v>0</v>
      </c>
      <c r="BM260" s="289">
        <f>IF(OR($C321&gt;BM$7,$C321+$E321-2&lt;BM$7),0,($D321-SUM($F321:BL321)-SUM($F260:BL260))*SAP_Leadsheet!$E$61)</f>
        <v>0</v>
      </c>
      <c r="BN260" s="289">
        <f>IF(OR($C321&gt;BN$7,$C321+$E321-2&lt;BN$7),0,($D321-SUM($F321:BM321)-SUM($F260:BM260))*SAP_Leadsheet!$E$61)</f>
        <v>0</v>
      </c>
      <c r="BO260" s="198"/>
      <c r="BP260" s="198"/>
      <c r="BQ260" s="198"/>
      <c r="BR260" s="198"/>
      <c r="BS260" s="198"/>
      <c r="BT260" s="198"/>
      <c r="BU260" s="198"/>
      <c r="BV260" s="198"/>
      <c r="BW260" s="198"/>
      <c r="BX260" s="198"/>
      <c r="BY260" s="198"/>
      <c r="BZ260" s="198"/>
      <c r="CA260" s="198"/>
      <c r="CB260" s="198"/>
      <c r="CC260" s="198"/>
      <c r="CD260" s="198"/>
      <c r="CE260" s="198"/>
      <c r="CF260" s="198"/>
      <c r="CG260" s="198"/>
      <c r="CH260" s="198"/>
      <c r="CI260" s="198"/>
      <c r="CJ260" s="198"/>
      <c r="CK260" s="198"/>
      <c r="CL260" s="198"/>
    </row>
    <row r="261" spans="1:90" hidden="1" outlineLevel="1" x14ac:dyDescent="0.15">
      <c r="A261" s="89"/>
      <c r="B261" s="23"/>
      <c r="C261" s="26">
        <v>35</v>
      </c>
      <c r="D261" s="298"/>
      <c r="G261" s="289">
        <f>IF(OR($C322&gt;G$7,$C322+$E322-2&lt;G$7),0,($D322-SUM($F322:F322)-SUM($F261:F261))*SAP_Leadsheet!$E$61)</f>
        <v>0</v>
      </c>
      <c r="H261" s="289">
        <f>IF(OR($C322&gt;H$7,$C322+$E322-2&lt;H$7),0,($D322-SUM($F322:G322)-SUM($F261:G261))*SAP_Leadsheet!$E$61)</f>
        <v>0</v>
      </c>
      <c r="I261" s="289">
        <f>IF(OR($C322&gt;I$7,$C322+$E322-2&lt;I$7),0,($D322-SUM($F322:H322)-SUM($F261:H261))*SAP_Leadsheet!$E$61)</f>
        <v>0</v>
      </c>
      <c r="J261" s="289">
        <f>IF(OR($C322&gt;J$7,$C322+$E322-2&lt;J$7),0,($D322-SUM($F322:I322)-SUM($F261:I261))*SAP_Leadsheet!$E$61)</f>
        <v>0</v>
      </c>
      <c r="K261" s="289">
        <f>IF(OR($C322&gt;K$7,$C322+$E322-2&lt;K$7),0,($D322-SUM($F322:J322)-SUM($F261:J261))*SAP_Leadsheet!$E$61)</f>
        <v>0</v>
      </c>
      <c r="L261" s="289">
        <f>IF(OR($C322&gt;L$7,$C322+$E322-2&lt;L$7),0,($D322-SUM($F322:K322)-SUM($F261:K261))*SAP_Leadsheet!$E$61)</f>
        <v>0</v>
      </c>
      <c r="M261" s="289">
        <f>IF(OR($C322&gt;M$7,$C322+$E322-2&lt;M$7),0,($D322-SUM($F322:L322)-SUM($F261:L261))*SAP_Leadsheet!$E$61)</f>
        <v>0</v>
      </c>
      <c r="N261" s="289">
        <f>IF(OR($C322&gt;N$7,$C322+$E322-2&lt;N$7),0,($D322-SUM($F322:M322)-SUM($F261:M261))*SAP_Leadsheet!$E$61)</f>
        <v>0</v>
      </c>
      <c r="O261" s="289">
        <f>IF(OR($C322&gt;O$7,$C322+$E322-2&lt;O$7),0,($D322-SUM($F322:N322)-SUM($F261:N261))*SAP_Leadsheet!$E$61)</f>
        <v>0</v>
      </c>
      <c r="P261" s="289">
        <f>IF(OR($C322&gt;P$7,$C322+$E322-2&lt;P$7),0,($D322-SUM($F322:O322)-SUM($F261:O261))*SAP_Leadsheet!$E$61)</f>
        <v>0</v>
      </c>
      <c r="Q261" s="289">
        <f>IF(OR($C322&gt;Q$7,$C322+$E322-2&lt;Q$7),0,($D322-SUM($F322:P322)-SUM($F261:P261))*SAP_Leadsheet!$E$61)</f>
        <v>0</v>
      </c>
      <c r="R261" s="289">
        <f>IF(OR($C322&gt;R$7,$C322+$E322-2&lt;R$7),0,($D322-SUM($F322:Q322)-SUM($F261:Q261))*SAP_Leadsheet!$E$61)</f>
        <v>0</v>
      </c>
      <c r="S261" s="289">
        <f>IF(OR($C322&gt;S$7,$C322+$E322-2&lt;S$7),0,($D322-SUM($F322:R322)-SUM($F261:R261))*SAP_Leadsheet!$E$61)</f>
        <v>0</v>
      </c>
      <c r="T261" s="289">
        <f>IF(OR($C322&gt;T$7,$C322+$E322-2&lt;T$7),0,($D322-SUM($F322:S322)-SUM($F261:S261))*SAP_Leadsheet!$E$61)</f>
        <v>0</v>
      </c>
      <c r="U261" s="289">
        <f>IF(OR($C322&gt;U$7,$C322+$E322-2&lt;U$7),0,($D322-SUM($F322:T322)-SUM($F261:T261))*SAP_Leadsheet!$E$61)</f>
        <v>0</v>
      </c>
      <c r="V261" s="289">
        <f>IF(OR($C322&gt;V$7,$C322+$E322-2&lt;V$7),0,($D322-SUM($F322:U322)-SUM($F261:U261))*SAP_Leadsheet!$E$61)</f>
        <v>0</v>
      </c>
      <c r="W261" s="289">
        <f>IF(OR($C322&gt;W$7,$C322+$E322-2&lt;W$7),0,($D322-SUM($F322:V322)-SUM($F261:V261))*SAP_Leadsheet!$E$61)</f>
        <v>0</v>
      </c>
      <c r="X261" s="289">
        <f>IF(OR($C322&gt;X$7,$C322+$E322-2&lt;X$7),0,($D322-SUM($F322:W322)-SUM($F261:W261))*SAP_Leadsheet!$E$61)</f>
        <v>0</v>
      </c>
      <c r="Y261" s="289">
        <f>IF(OR($C322&gt;Y$7,$C322+$E322-2&lt;Y$7),0,($D322-SUM($F322:X322)-SUM($F261:X261))*SAP_Leadsheet!$E$61)</f>
        <v>0</v>
      </c>
      <c r="Z261" s="289">
        <f>IF(OR($C322&gt;Z$7,$C322+$E322-2&lt;Z$7),0,($D322-SUM($F322:Y322)-SUM($F261:Y261))*SAP_Leadsheet!$E$61)</f>
        <v>0</v>
      </c>
      <c r="AA261" s="289">
        <f>IF(OR($C322&gt;AA$7,$C322+$E322-2&lt;AA$7),0,($D322-SUM($F322:Z322)-SUM($F261:Z261))*SAP_Leadsheet!$E$61)</f>
        <v>0</v>
      </c>
      <c r="AB261" s="289">
        <f>IF(OR($C322&gt;AB$7,$C322+$E322-2&lt;AB$7),0,($D322-SUM($F322:AA322)-SUM($F261:AA261))*SAP_Leadsheet!$E$61)</f>
        <v>0</v>
      </c>
      <c r="AC261" s="289">
        <f>IF(OR($C322&gt;AC$7,$C322+$E322-2&lt;AC$7),0,($D322-SUM($F322:AB322)-SUM($F261:AB261))*SAP_Leadsheet!$E$61)</f>
        <v>0</v>
      </c>
      <c r="AD261" s="289">
        <f>IF(OR($C322&gt;AD$7,$C322+$E322-2&lt;AD$7),0,($D322-SUM($F322:AC322)-SUM($F261:AC261))*SAP_Leadsheet!$E$61)</f>
        <v>0</v>
      </c>
      <c r="AE261" s="289">
        <f>IF(OR($C322&gt;AE$7,$C322+$E322-2&lt;AE$7),0,($D322-SUM($F322:AD322)-SUM($F261:AD261))*SAP_Leadsheet!$E$61)</f>
        <v>0</v>
      </c>
      <c r="AF261" s="289">
        <f>IF(OR($C322&gt;AF$7,$C322+$E322-2&lt;AF$7),0,($D322-SUM($F322:AE322)-SUM($F261:AE261))*SAP_Leadsheet!$E$61)</f>
        <v>0</v>
      </c>
      <c r="AG261" s="289">
        <f>IF(OR($C322&gt;AG$7,$C322+$E322-2&lt;AG$7),0,($D322-SUM($F322:AF322)-SUM($F261:AF261))*SAP_Leadsheet!$E$61)</f>
        <v>0</v>
      </c>
      <c r="AH261" s="289">
        <f>IF(OR($C322&gt;AH$7,$C322+$E322-2&lt;AH$7),0,($D322-SUM($F322:AG322)-SUM($F261:AG261))*SAP_Leadsheet!$E$61)</f>
        <v>0</v>
      </c>
      <c r="AI261" s="289">
        <f>IF(OR($C322&gt;AI$7,$C322+$E322-2&lt;AI$7),0,($D322-SUM($F322:AH322)-SUM($F261:AH261))*SAP_Leadsheet!$E$61)</f>
        <v>0</v>
      </c>
      <c r="AJ261" s="289">
        <f>IF(OR($C322&gt;AJ$7,$C322+$E322-2&lt;AJ$7),0,($D322-SUM($F322:AI322)-SUM($F261:AI261))*SAP_Leadsheet!$E$61)</f>
        <v>0</v>
      </c>
      <c r="AK261" s="289">
        <f>IF(OR($C322&gt;AK$7,$C322+$E322-2&lt;AK$7),0,($D322-SUM($F322:AJ322)-SUM($F261:AJ261))*SAP_Leadsheet!$E$61)</f>
        <v>0</v>
      </c>
      <c r="AL261" s="289">
        <f>IF(OR($C322&gt;AL$7,$C322+$E322-2&lt;AL$7),0,($D322-SUM($F322:AK322)-SUM($F261:AK261))*SAP_Leadsheet!$E$61)</f>
        <v>0</v>
      </c>
      <c r="AM261" s="289">
        <f>IF(OR($C322&gt;AM$7,$C322+$E322-2&lt;AM$7),0,($D322-SUM($F322:AL322)-SUM($F261:AL261))*SAP_Leadsheet!$E$61)</f>
        <v>0</v>
      </c>
      <c r="AN261" s="289">
        <f>IF(OR($C322&gt;AN$7,$C322+$E322-2&lt;AN$7),0,($D322-SUM($F322:AM322)-SUM($F261:AM261))*SAP_Leadsheet!$E$61)</f>
        <v>0</v>
      </c>
      <c r="AO261" s="289">
        <f ca="1">IF(OR($C322&gt;AO$7,$C322+$E322-2&lt;AO$7),0,($D322-SUM($F322:AN322)-SUM($F261:AN261))*SAP_Leadsheet!$E$61)</f>
        <v>0</v>
      </c>
      <c r="AP261" s="289">
        <f ca="1">IF(OR($C322&gt;AP$7,$C322+$E322-2&lt;AP$7),0,($D322-SUM($F322:AO322)-SUM($F261:AO261))*SAP_Leadsheet!$E$61)</f>
        <v>0</v>
      </c>
      <c r="AQ261" s="289">
        <f ca="1">IF(OR($C322&gt;AQ$7,$C322+$E322-2&lt;AQ$7),0,($D322-SUM($F322:AP322)-SUM($F261:AP261))*SAP_Leadsheet!$E$61)</f>
        <v>0</v>
      </c>
      <c r="AR261" s="289">
        <f ca="1">IF(OR($C322&gt;AR$7,$C322+$E322-2&lt;AR$7),0,($D322-SUM($F322:AQ322)-SUM($F261:AQ261))*SAP_Leadsheet!$E$61)</f>
        <v>0</v>
      </c>
      <c r="AS261" s="289">
        <f ca="1">IF(OR($C322&gt;AS$7,$C322+$E322-2&lt;AS$7),0,($D322-SUM($F322:AR322)-SUM($F261:AR261))*SAP_Leadsheet!$E$61)</f>
        <v>0</v>
      </c>
      <c r="AT261" s="289">
        <f>IF(OR($C322&gt;AT$7,$C322+$E322-2&lt;AT$7),0,($D322-SUM($F322:AS322)-SUM($F261:AS261))*SAP_Leadsheet!$E$61)</f>
        <v>0</v>
      </c>
      <c r="AU261" s="289">
        <f>IF(OR($C322&gt;AU$7,$C322+$E322-2&lt;AU$7),0,($D322-SUM($F322:AT322)-SUM($F261:AT261))*SAP_Leadsheet!$E$61)</f>
        <v>0</v>
      </c>
      <c r="AV261" s="289">
        <f>IF(OR($C322&gt;AV$7,$C322+$E322-2&lt;AV$7),0,($D322-SUM($F322:AU322)-SUM($F261:AU261))*SAP_Leadsheet!$E$61)</f>
        <v>0</v>
      </c>
      <c r="AW261" s="289">
        <f>IF(OR($C322&gt;AW$7,$C322+$E322-2&lt;AW$7),0,($D322-SUM($F322:AV322)-SUM($F261:AV261))*SAP_Leadsheet!$E$61)</f>
        <v>0</v>
      </c>
      <c r="AX261" s="289">
        <f>IF(OR($C322&gt;AX$7,$C322+$E322-2&lt;AX$7),0,($D322-SUM($F322:AW322)-SUM($F261:AW261))*SAP_Leadsheet!$E$61)</f>
        <v>0</v>
      </c>
      <c r="AY261" s="289">
        <f>IF(OR($C322&gt;AY$7,$C322+$E322-2&lt;AY$7),0,($D322-SUM($F322:AX322)-SUM($F261:AX261))*SAP_Leadsheet!$E$61)</f>
        <v>0</v>
      </c>
      <c r="AZ261" s="289">
        <f>IF(OR($C322&gt;AZ$7,$C322+$E322-2&lt;AZ$7),0,($D322-SUM($F322:AY322)-SUM($F261:AY261))*SAP_Leadsheet!$E$61)</f>
        <v>0</v>
      </c>
      <c r="BA261" s="289">
        <f>IF(OR($C322&gt;BA$7,$C322+$E322-2&lt;BA$7),0,($D322-SUM($F322:AZ322)-SUM($F261:AZ261))*SAP_Leadsheet!$E$61)</f>
        <v>0</v>
      </c>
      <c r="BB261" s="289">
        <f>IF(OR($C322&gt;BB$7,$C322+$E322-2&lt;BB$7),0,($D322-SUM($F322:BA322)-SUM($F261:BA261))*SAP_Leadsheet!$E$61)</f>
        <v>0</v>
      </c>
      <c r="BC261" s="289">
        <f>IF(OR($C322&gt;BC$7,$C322+$E322-2&lt;BC$7),0,($D322-SUM($F322:BB322)-SUM($F261:BB261))*SAP_Leadsheet!$E$61)</f>
        <v>0</v>
      </c>
      <c r="BD261" s="289">
        <f>IF(OR($C322&gt;BD$7,$C322+$E322-2&lt;BD$7),0,($D322-SUM($F322:BC322)-SUM($F261:BC261))*SAP_Leadsheet!$E$61)</f>
        <v>0</v>
      </c>
      <c r="BE261" s="289">
        <f>IF(OR($C322&gt;BE$7,$C322+$E322-2&lt;BE$7),0,($D322-SUM($F322:BD322)-SUM($F261:BD261))*SAP_Leadsheet!$E$61)</f>
        <v>0</v>
      </c>
      <c r="BF261" s="289">
        <f>IF(OR($C322&gt;BF$7,$C322+$E322-2&lt;BF$7),0,($D322-SUM($F322:BE322)-SUM($F261:BE261))*SAP_Leadsheet!$E$61)</f>
        <v>0</v>
      </c>
      <c r="BG261" s="289">
        <f>IF(OR($C322&gt;BG$7,$C322+$E322-2&lt;BG$7),0,($D322-SUM($F322:BF322)-SUM($F261:BF261))*SAP_Leadsheet!$E$61)</f>
        <v>0</v>
      </c>
      <c r="BH261" s="289">
        <f>IF(OR($C322&gt;BH$7,$C322+$E322-2&lt;BH$7),0,($D322-SUM($F322:BG322)-SUM($F261:BG261))*SAP_Leadsheet!$E$61)</f>
        <v>0</v>
      </c>
      <c r="BI261" s="289">
        <f>IF(OR($C322&gt;BI$7,$C322+$E322-2&lt;BI$7),0,($D322-SUM($F322:BH322)-SUM($F261:BH261))*SAP_Leadsheet!$E$61)</f>
        <v>0</v>
      </c>
      <c r="BJ261" s="289">
        <f>IF(OR($C322&gt;BJ$7,$C322+$E322-2&lt;BJ$7),0,($D322-SUM($F322:BI322)-SUM($F261:BI261))*SAP_Leadsheet!$E$61)</f>
        <v>0</v>
      </c>
      <c r="BK261" s="289">
        <f>IF(OR($C322&gt;BK$7,$C322+$E322-2&lt;BK$7),0,($D322-SUM($F322:BJ322)-SUM($F261:BJ261))*SAP_Leadsheet!$E$61)</f>
        <v>0</v>
      </c>
      <c r="BL261" s="289">
        <f>IF(OR($C322&gt;BL$7,$C322+$E322-2&lt;BL$7),0,($D322-SUM($F322:BK322)-SUM($F261:BK261))*SAP_Leadsheet!$E$61)</f>
        <v>0</v>
      </c>
      <c r="BM261" s="289">
        <f>IF(OR($C322&gt;BM$7,$C322+$E322-2&lt;BM$7),0,($D322-SUM($F322:BL322)-SUM($F261:BL261))*SAP_Leadsheet!$E$61)</f>
        <v>0</v>
      </c>
      <c r="BN261" s="289">
        <f>IF(OR($C322&gt;BN$7,$C322+$E322-2&lt;BN$7),0,($D322-SUM($F322:BM322)-SUM($F261:BM261))*SAP_Leadsheet!$E$61)</f>
        <v>0</v>
      </c>
      <c r="BO261" s="198"/>
      <c r="BP261" s="198"/>
      <c r="BQ261" s="198"/>
      <c r="BR261" s="198"/>
      <c r="BS261" s="198"/>
      <c r="BT261" s="198"/>
      <c r="BU261" s="198"/>
      <c r="BV261" s="198"/>
      <c r="BW261" s="198"/>
      <c r="BX261" s="198"/>
      <c r="BY261" s="198"/>
      <c r="BZ261" s="198"/>
      <c r="CA261" s="198"/>
      <c r="CB261" s="198"/>
      <c r="CC261" s="198"/>
      <c r="CD261" s="198"/>
      <c r="CE261" s="198"/>
      <c r="CF261" s="198"/>
      <c r="CG261" s="198"/>
      <c r="CH261" s="198"/>
      <c r="CI261" s="198"/>
      <c r="CJ261" s="198"/>
      <c r="CK261" s="198"/>
      <c r="CL261" s="198"/>
    </row>
    <row r="262" spans="1:90" hidden="1" outlineLevel="1" x14ac:dyDescent="0.15">
      <c r="A262" s="89"/>
      <c r="B262" s="23"/>
      <c r="C262" s="26">
        <v>36</v>
      </c>
      <c r="D262" s="298"/>
      <c r="G262" s="289">
        <f>IF(OR($C323&gt;G$7,$C323+$E323-2&lt;G$7),0,($D323-SUM($F323:F323)-SUM($F262:F262))*SAP_Leadsheet!$E$61)</f>
        <v>0</v>
      </c>
      <c r="H262" s="289">
        <f>IF(OR($C323&gt;H$7,$C323+$E323-2&lt;H$7),0,($D323-SUM($F323:G323)-SUM($F262:G262))*SAP_Leadsheet!$E$61)</f>
        <v>0</v>
      </c>
      <c r="I262" s="289">
        <f>IF(OR($C323&gt;I$7,$C323+$E323-2&lt;I$7),0,($D323-SUM($F323:H323)-SUM($F262:H262))*SAP_Leadsheet!$E$61)</f>
        <v>0</v>
      </c>
      <c r="J262" s="289">
        <f>IF(OR($C323&gt;J$7,$C323+$E323-2&lt;J$7),0,($D323-SUM($F323:I323)-SUM($F262:I262))*SAP_Leadsheet!$E$61)</f>
        <v>0</v>
      </c>
      <c r="K262" s="289">
        <f>IF(OR($C323&gt;K$7,$C323+$E323-2&lt;K$7),0,($D323-SUM($F323:J323)-SUM($F262:J262))*SAP_Leadsheet!$E$61)</f>
        <v>0</v>
      </c>
      <c r="L262" s="289">
        <f>IF(OR($C323&gt;L$7,$C323+$E323-2&lt;L$7),0,($D323-SUM($F323:K323)-SUM($F262:K262))*SAP_Leadsheet!$E$61)</f>
        <v>0</v>
      </c>
      <c r="M262" s="289">
        <f>IF(OR($C323&gt;M$7,$C323+$E323-2&lt;M$7),0,($D323-SUM($F323:L323)-SUM($F262:L262))*SAP_Leadsheet!$E$61)</f>
        <v>0</v>
      </c>
      <c r="N262" s="289">
        <f>IF(OR($C323&gt;N$7,$C323+$E323-2&lt;N$7),0,($D323-SUM($F323:M323)-SUM($F262:M262))*SAP_Leadsheet!$E$61)</f>
        <v>0</v>
      </c>
      <c r="O262" s="289">
        <f>IF(OR($C323&gt;O$7,$C323+$E323-2&lt;O$7),0,($D323-SUM($F323:N323)-SUM($F262:N262))*SAP_Leadsheet!$E$61)</f>
        <v>0</v>
      </c>
      <c r="P262" s="289">
        <f>IF(OR($C323&gt;P$7,$C323+$E323-2&lt;P$7),0,($D323-SUM($F323:O323)-SUM($F262:O262))*SAP_Leadsheet!$E$61)</f>
        <v>0</v>
      </c>
      <c r="Q262" s="289">
        <f>IF(OR($C323&gt;Q$7,$C323+$E323-2&lt;Q$7),0,($D323-SUM($F323:P323)-SUM($F262:P262))*SAP_Leadsheet!$E$61)</f>
        <v>0</v>
      </c>
      <c r="R262" s="289">
        <f>IF(OR($C323&gt;R$7,$C323+$E323-2&lt;R$7),0,($D323-SUM($F323:Q323)-SUM($F262:Q262))*SAP_Leadsheet!$E$61)</f>
        <v>0</v>
      </c>
      <c r="S262" s="289">
        <f>IF(OR($C323&gt;S$7,$C323+$E323-2&lt;S$7),0,($D323-SUM($F323:R323)-SUM($F262:R262))*SAP_Leadsheet!$E$61)</f>
        <v>0</v>
      </c>
      <c r="T262" s="289">
        <f>IF(OR($C323&gt;T$7,$C323+$E323-2&lt;T$7),0,($D323-SUM($F323:S323)-SUM($F262:S262))*SAP_Leadsheet!$E$61)</f>
        <v>0</v>
      </c>
      <c r="U262" s="289">
        <f>IF(OR($C323&gt;U$7,$C323+$E323-2&lt;U$7),0,($D323-SUM($F323:T323)-SUM($F262:T262))*SAP_Leadsheet!$E$61)</f>
        <v>0</v>
      </c>
      <c r="V262" s="289">
        <f>IF(OR($C323&gt;V$7,$C323+$E323-2&lt;V$7),0,($D323-SUM($F323:U323)-SUM($F262:U262))*SAP_Leadsheet!$E$61)</f>
        <v>0</v>
      </c>
      <c r="W262" s="289">
        <f>IF(OR($C323&gt;W$7,$C323+$E323-2&lt;W$7),0,($D323-SUM($F323:V323)-SUM($F262:V262))*SAP_Leadsheet!$E$61)</f>
        <v>0</v>
      </c>
      <c r="X262" s="289">
        <f>IF(OR($C323&gt;X$7,$C323+$E323-2&lt;X$7),0,($D323-SUM($F323:W323)-SUM($F262:W262))*SAP_Leadsheet!$E$61)</f>
        <v>0</v>
      </c>
      <c r="Y262" s="289">
        <f>IF(OR($C323&gt;Y$7,$C323+$E323-2&lt;Y$7),0,($D323-SUM($F323:X323)-SUM($F262:X262))*SAP_Leadsheet!$E$61)</f>
        <v>0</v>
      </c>
      <c r="Z262" s="289">
        <f>IF(OR($C323&gt;Z$7,$C323+$E323-2&lt;Z$7),0,($D323-SUM($F323:Y323)-SUM($F262:Y262))*SAP_Leadsheet!$E$61)</f>
        <v>0</v>
      </c>
      <c r="AA262" s="289">
        <f>IF(OR($C323&gt;AA$7,$C323+$E323-2&lt;AA$7),0,($D323-SUM($F323:Z323)-SUM($F262:Z262))*SAP_Leadsheet!$E$61)</f>
        <v>0</v>
      </c>
      <c r="AB262" s="289">
        <f>IF(OR($C323&gt;AB$7,$C323+$E323-2&lt;AB$7),0,($D323-SUM($F323:AA323)-SUM($F262:AA262))*SAP_Leadsheet!$E$61)</f>
        <v>0</v>
      </c>
      <c r="AC262" s="289">
        <f>IF(OR($C323&gt;AC$7,$C323+$E323-2&lt;AC$7),0,($D323-SUM($F323:AB323)-SUM($F262:AB262))*SAP_Leadsheet!$E$61)</f>
        <v>0</v>
      </c>
      <c r="AD262" s="289">
        <f>IF(OR($C323&gt;AD$7,$C323+$E323-2&lt;AD$7),0,($D323-SUM($F323:AC323)-SUM($F262:AC262))*SAP_Leadsheet!$E$61)</f>
        <v>0</v>
      </c>
      <c r="AE262" s="289">
        <f>IF(OR($C323&gt;AE$7,$C323+$E323-2&lt;AE$7),0,($D323-SUM($F323:AD323)-SUM($F262:AD262))*SAP_Leadsheet!$E$61)</f>
        <v>0</v>
      </c>
      <c r="AF262" s="289">
        <f>IF(OR($C323&gt;AF$7,$C323+$E323-2&lt;AF$7),0,($D323-SUM($F323:AE323)-SUM($F262:AE262))*SAP_Leadsheet!$E$61)</f>
        <v>0</v>
      </c>
      <c r="AG262" s="289">
        <f>IF(OR($C323&gt;AG$7,$C323+$E323-2&lt;AG$7),0,($D323-SUM($F323:AF323)-SUM($F262:AF262))*SAP_Leadsheet!$E$61)</f>
        <v>0</v>
      </c>
      <c r="AH262" s="289">
        <f>IF(OR($C323&gt;AH$7,$C323+$E323-2&lt;AH$7),0,($D323-SUM($F323:AG323)-SUM($F262:AG262))*SAP_Leadsheet!$E$61)</f>
        <v>0</v>
      </c>
      <c r="AI262" s="289">
        <f>IF(OR($C323&gt;AI$7,$C323+$E323-2&lt;AI$7),0,($D323-SUM($F323:AH323)-SUM($F262:AH262))*SAP_Leadsheet!$E$61)</f>
        <v>0</v>
      </c>
      <c r="AJ262" s="289">
        <f>IF(OR($C323&gt;AJ$7,$C323+$E323-2&lt;AJ$7),0,($D323-SUM($F323:AI323)-SUM($F262:AI262))*SAP_Leadsheet!$E$61)</f>
        <v>0</v>
      </c>
      <c r="AK262" s="289">
        <f>IF(OR($C323&gt;AK$7,$C323+$E323-2&lt;AK$7),0,($D323-SUM($F323:AJ323)-SUM($F262:AJ262))*SAP_Leadsheet!$E$61)</f>
        <v>0</v>
      </c>
      <c r="AL262" s="289">
        <f>IF(OR($C323&gt;AL$7,$C323+$E323-2&lt;AL$7),0,($D323-SUM($F323:AK323)-SUM($F262:AK262))*SAP_Leadsheet!$E$61)</f>
        <v>0</v>
      </c>
      <c r="AM262" s="289">
        <f>IF(OR($C323&gt;AM$7,$C323+$E323-2&lt;AM$7),0,($D323-SUM($F323:AL323)-SUM($F262:AL262))*SAP_Leadsheet!$E$61)</f>
        <v>0</v>
      </c>
      <c r="AN262" s="289">
        <f>IF(OR($C323&gt;AN$7,$C323+$E323-2&lt;AN$7),0,($D323-SUM($F323:AM323)-SUM($F262:AM262))*SAP_Leadsheet!$E$61)</f>
        <v>0</v>
      </c>
      <c r="AO262" s="289">
        <f>IF(OR($C323&gt;AO$7,$C323+$E323-2&lt;AO$7),0,($D323-SUM($F323:AN323)-SUM($F262:AN262))*SAP_Leadsheet!$E$61)</f>
        <v>0</v>
      </c>
      <c r="AP262" s="289">
        <f ca="1">IF(OR($C323&gt;AP$7,$C323+$E323-2&lt;AP$7),0,($D323-SUM($F323:AO323)-SUM($F262:AO262))*SAP_Leadsheet!$E$61)</f>
        <v>0</v>
      </c>
      <c r="AQ262" s="289">
        <f ca="1">IF(OR($C323&gt;AQ$7,$C323+$E323-2&lt;AQ$7),0,($D323-SUM($F323:AP323)-SUM($F262:AP262))*SAP_Leadsheet!$E$61)</f>
        <v>0</v>
      </c>
      <c r="AR262" s="289">
        <f ca="1">IF(OR($C323&gt;AR$7,$C323+$E323-2&lt;AR$7),0,($D323-SUM($F323:AQ323)-SUM($F262:AQ262))*SAP_Leadsheet!$E$61)</f>
        <v>0</v>
      </c>
      <c r="AS262" s="289">
        <f ca="1">IF(OR($C323&gt;AS$7,$C323+$E323-2&lt;AS$7),0,($D323-SUM($F323:AR323)-SUM($F262:AR262))*SAP_Leadsheet!$E$61)</f>
        <v>0</v>
      </c>
      <c r="AT262" s="289">
        <f ca="1">IF(OR($C323&gt;AT$7,$C323+$E323-2&lt;AT$7),0,($D323-SUM($F323:AS323)-SUM($F262:AS262))*SAP_Leadsheet!$E$61)</f>
        <v>0</v>
      </c>
      <c r="AU262" s="289">
        <f>IF(OR($C323&gt;AU$7,$C323+$E323-2&lt;AU$7),0,($D323-SUM($F323:AT323)-SUM($F262:AT262))*SAP_Leadsheet!$E$61)</f>
        <v>0</v>
      </c>
      <c r="AV262" s="289">
        <f>IF(OR($C323&gt;AV$7,$C323+$E323-2&lt;AV$7),0,($D323-SUM($F323:AU323)-SUM($F262:AU262))*SAP_Leadsheet!$E$61)</f>
        <v>0</v>
      </c>
      <c r="AW262" s="289">
        <f>IF(OR($C323&gt;AW$7,$C323+$E323-2&lt;AW$7),0,($D323-SUM($F323:AV323)-SUM($F262:AV262))*SAP_Leadsheet!$E$61)</f>
        <v>0</v>
      </c>
      <c r="AX262" s="289">
        <f>IF(OR($C323&gt;AX$7,$C323+$E323-2&lt;AX$7),0,($D323-SUM($F323:AW323)-SUM($F262:AW262))*SAP_Leadsheet!$E$61)</f>
        <v>0</v>
      </c>
      <c r="AY262" s="289">
        <f>IF(OR($C323&gt;AY$7,$C323+$E323-2&lt;AY$7),0,($D323-SUM($F323:AX323)-SUM($F262:AX262))*SAP_Leadsheet!$E$61)</f>
        <v>0</v>
      </c>
      <c r="AZ262" s="289">
        <f>IF(OR($C323&gt;AZ$7,$C323+$E323-2&lt;AZ$7),0,($D323-SUM($F323:AY323)-SUM($F262:AY262))*SAP_Leadsheet!$E$61)</f>
        <v>0</v>
      </c>
      <c r="BA262" s="289">
        <f>IF(OR($C323&gt;BA$7,$C323+$E323-2&lt;BA$7),0,($D323-SUM($F323:AZ323)-SUM($F262:AZ262))*SAP_Leadsheet!$E$61)</f>
        <v>0</v>
      </c>
      <c r="BB262" s="289">
        <f>IF(OR($C323&gt;BB$7,$C323+$E323-2&lt;BB$7),0,($D323-SUM($F323:BA323)-SUM($F262:BA262))*SAP_Leadsheet!$E$61)</f>
        <v>0</v>
      </c>
      <c r="BC262" s="289">
        <f>IF(OR($C323&gt;BC$7,$C323+$E323-2&lt;BC$7),0,($D323-SUM($F323:BB323)-SUM($F262:BB262))*SAP_Leadsheet!$E$61)</f>
        <v>0</v>
      </c>
      <c r="BD262" s="289">
        <f>IF(OR($C323&gt;BD$7,$C323+$E323-2&lt;BD$7),0,($D323-SUM($F323:BC323)-SUM($F262:BC262))*SAP_Leadsheet!$E$61)</f>
        <v>0</v>
      </c>
      <c r="BE262" s="289">
        <f>IF(OR($C323&gt;BE$7,$C323+$E323-2&lt;BE$7),0,($D323-SUM($F323:BD323)-SUM($F262:BD262))*SAP_Leadsheet!$E$61)</f>
        <v>0</v>
      </c>
      <c r="BF262" s="289">
        <f>IF(OR($C323&gt;BF$7,$C323+$E323-2&lt;BF$7),0,($D323-SUM($F323:BE323)-SUM($F262:BE262))*SAP_Leadsheet!$E$61)</f>
        <v>0</v>
      </c>
      <c r="BG262" s="289">
        <f>IF(OR($C323&gt;BG$7,$C323+$E323-2&lt;BG$7),0,($D323-SUM($F323:BF323)-SUM($F262:BF262))*SAP_Leadsheet!$E$61)</f>
        <v>0</v>
      </c>
      <c r="BH262" s="289">
        <f>IF(OR($C323&gt;BH$7,$C323+$E323-2&lt;BH$7),0,($D323-SUM($F323:BG323)-SUM($F262:BG262))*SAP_Leadsheet!$E$61)</f>
        <v>0</v>
      </c>
      <c r="BI262" s="289">
        <f>IF(OR($C323&gt;BI$7,$C323+$E323-2&lt;BI$7),0,($D323-SUM($F323:BH323)-SUM($F262:BH262))*SAP_Leadsheet!$E$61)</f>
        <v>0</v>
      </c>
      <c r="BJ262" s="289">
        <f>IF(OR($C323&gt;BJ$7,$C323+$E323-2&lt;BJ$7),0,($D323-SUM($F323:BI323)-SUM($F262:BI262))*SAP_Leadsheet!$E$61)</f>
        <v>0</v>
      </c>
      <c r="BK262" s="289">
        <f>IF(OR($C323&gt;BK$7,$C323+$E323-2&lt;BK$7),0,($D323-SUM($F323:BJ323)-SUM($F262:BJ262))*SAP_Leadsheet!$E$61)</f>
        <v>0</v>
      </c>
      <c r="BL262" s="289">
        <f>IF(OR($C323&gt;BL$7,$C323+$E323-2&lt;BL$7),0,($D323-SUM($F323:BK323)-SUM($F262:BK262))*SAP_Leadsheet!$E$61)</f>
        <v>0</v>
      </c>
      <c r="BM262" s="289">
        <f>IF(OR($C323&gt;BM$7,$C323+$E323-2&lt;BM$7),0,($D323-SUM($F323:BL323)-SUM($F262:BL262))*SAP_Leadsheet!$E$61)</f>
        <v>0</v>
      </c>
      <c r="BN262" s="289">
        <f>IF(OR($C323&gt;BN$7,$C323+$E323-2&lt;BN$7),0,($D323-SUM($F323:BM323)-SUM($F262:BM262))*SAP_Leadsheet!$E$61)</f>
        <v>0</v>
      </c>
      <c r="BO262" s="198"/>
      <c r="BP262" s="198"/>
      <c r="BQ262" s="198"/>
      <c r="BR262" s="198"/>
      <c r="BS262" s="198"/>
      <c r="BT262" s="198"/>
      <c r="BU262" s="198"/>
      <c r="BV262" s="198"/>
      <c r="BW262" s="198"/>
      <c r="BX262" s="198"/>
      <c r="BY262" s="198"/>
      <c r="BZ262" s="198"/>
      <c r="CA262" s="198"/>
      <c r="CB262" s="198"/>
      <c r="CC262" s="198"/>
      <c r="CD262" s="198"/>
      <c r="CE262" s="198"/>
      <c r="CF262" s="198"/>
      <c r="CG262" s="198"/>
      <c r="CH262" s="198"/>
      <c r="CI262" s="198"/>
      <c r="CJ262" s="198"/>
      <c r="CK262" s="198"/>
      <c r="CL262" s="198"/>
    </row>
    <row r="263" spans="1:90" hidden="1" outlineLevel="1" x14ac:dyDescent="0.15">
      <c r="A263" s="89"/>
      <c r="B263" s="23"/>
      <c r="C263" s="26">
        <v>37</v>
      </c>
      <c r="D263" s="298"/>
      <c r="G263" s="289">
        <f>IF(OR($C324&gt;G$7,$C324+$E324-2&lt;G$7),0,($D324-SUM($F324:F324)-SUM($F263:F263))*SAP_Leadsheet!$E$61)</f>
        <v>0</v>
      </c>
      <c r="H263" s="289">
        <f>IF(OR($C324&gt;H$7,$C324+$E324-2&lt;H$7),0,($D324-SUM($F324:G324)-SUM($F263:G263))*SAP_Leadsheet!$E$61)</f>
        <v>0</v>
      </c>
      <c r="I263" s="289">
        <f>IF(OR($C324&gt;I$7,$C324+$E324-2&lt;I$7),0,($D324-SUM($F324:H324)-SUM($F263:H263))*SAP_Leadsheet!$E$61)</f>
        <v>0</v>
      </c>
      <c r="J263" s="289">
        <f>IF(OR($C324&gt;J$7,$C324+$E324-2&lt;J$7),0,($D324-SUM($F324:I324)-SUM($F263:I263))*SAP_Leadsheet!$E$61)</f>
        <v>0</v>
      </c>
      <c r="K263" s="289">
        <f>IF(OR($C324&gt;K$7,$C324+$E324-2&lt;K$7),0,($D324-SUM($F324:J324)-SUM($F263:J263))*SAP_Leadsheet!$E$61)</f>
        <v>0</v>
      </c>
      <c r="L263" s="289">
        <f>IF(OR($C324&gt;L$7,$C324+$E324-2&lt;L$7),0,($D324-SUM($F324:K324)-SUM($F263:K263))*SAP_Leadsheet!$E$61)</f>
        <v>0</v>
      </c>
      <c r="M263" s="289">
        <f>IF(OR($C324&gt;M$7,$C324+$E324-2&lt;M$7),0,($D324-SUM($F324:L324)-SUM($F263:L263))*SAP_Leadsheet!$E$61)</f>
        <v>0</v>
      </c>
      <c r="N263" s="289">
        <f>IF(OR($C324&gt;N$7,$C324+$E324-2&lt;N$7),0,($D324-SUM($F324:M324)-SUM($F263:M263))*SAP_Leadsheet!$E$61)</f>
        <v>0</v>
      </c>
      <c r="O263" s="289">
        <f>IF(OR($C324&gt;O$7,$C324+$E324-2&lt;O$7),0,($D324-SUM($F324:N324)-SUM($F263:N263))*SAP_Leadsheet!$E$61)</f>
        <v>0</v>
      </c>
      <c r="P263" s="289">
        <f>IF(OR($C324&gt;P$7,$C324+$E324-2&lt;P$7),0,($D324-SUM($F324:O324)-SUM($F263:O263))*SAP_Leadsheet!$E$61)</f>
        <v>0</v>
      </c>
      <c r="Q263" s="289">
        <f>IF(OR($C324&gt;Q$7,$C324+$E324-2&lt;Q$7),0,($D324-SUM($F324:P324)-SUM($F263:P263))*SAP_Leadsheet!$E$61)</f>
        <v>0</v>
      </c>
      <c r="R263" s="289">
        <f>IF(OR($C324&gt;R$7,$C324+$E324-2&lt;R$7),0,($D324-SUM($F324:Q324)-SUM($F263:Q263))*SAP_Leadsheet!$E$61)</f>
        <v>0</v>
      </c>
      <c r="S263" s="289">
        <f>IF(OR($C324&gt;S$7,$C324+$E324-2&lt;S$7),0,($D324-SUM($F324:R324)-SUM($F263:R263))*SAP_Leadsheet!$E$61)</f>
        <v>0</v>
      </c>
      <c r="T263" s="289">
        <f>IF(OR($C324&gt;T$7,$C324+$E324-2&lt;T$7),0,($D324-SUM($F324:S324)-SUM($F263:S263))*SAP_Leadsheet!$E$61)</f>
        <v>0</v>
      </c>
      <c r="U263" s="289">
        <f>IF(OR($C324&gt;U$7,$C324+$E324-2&lt;U$7),0,($D324-SUM($F324:T324)-SUM($F263:T263))*SAP_Leadsheet!$E$61)</f>
        <v>0</v>
      </c>
      <c r="V263" s="289">
        <f>IF(OR($C324&gt;V$7,$C324+$E324-2&lt;V$7),0,($D324-SUM($F324:U324)-SUM($F263:U263))*SAP_Leadsheet!$E$61)</f>
        <v>0</v>
      </c>
      <c r="W263" s="289">
        <f>IF(OR($C324&gt;W$7,$C324+$E324-2&lt;W$7),0,($D324-SUM($F324:V324)-SUM($F263:V263))*SAP_Leadsheet!$E$61)</f>
        <v>0</v>
      </c>
      <c r="X263" s="289">
        <f>IF(OR($C324&gt;X$7,$C324+$E324-2&lt;X$7),0,($D324-SUM($F324:W324)-SUM($F263:W263))*SAP_Leadsheet!$E$61)</f>
        <v>0</v>
      </c>
      <c r="Y263" s="289">
        <f>IF(OR($C324&gt;Y$7,$C324+$E324-2&lt;Y$7),0,($D324-SUM($F324:X324)-SUM($F263:X263))*SAP_Leadsheet!$E$61)</f>
        <v>0</v>
      </c>
      <c r="Z263" s="289">
        <f>IF(OR($C324&gt;Z$7,$C324+$E324-2&lt;Z$7),0,($D324-SUM($F324:Y324)-SUM($F263:Y263))*SAP_Leadsheet!$E$61)</f>
        <v>0</v>
      </c>
      <c r="AA263" s="289">
        <f>IF(OR($C324&gt;AA$7,$C324+$E324-2&lt;AA$7),0,($D324-SUM($F324:Z324)-SUM($F263:Z263))*SAP_Leadsheet!$E$61)</f>
        <v>0</v>
      </c>
      <c r="AB263" s="289">
        <f>IF(OR($C324&gt;AB$7,$C324+$E324-2&lt;AB$7),0,($D324-SUM($F324:AA324)-SUM($F263:AA263))*SAP_Leadsheet!$E$61)</f>
        <v>0</v>
      </c>
      <c r="AC263" s="289">
        <f>IF(OR($C324&gt;AC$7,$C324+$E324-2&lt;AC$7),0,($D324-SUM($F324:AB324)-SUM($F263:AB263))*SAP_Leadsheet!$E$61)</f>
        <v>0</v>
      </c>
      <c r="AD263" s="289">
        <f>IF(OR($C324&gt;AD$7,$C324+$E324-2&lt;AD$7),0,($D324-SUM($F324:AC324)-SUM($F263:AC263))*SAP_Leadsheet!$E$61)</f>
        <v>0</v>
      </c>
      <c r="AE263" s="289">
        <f>IF(OR($C324&gt;AE$7,$C324+$E324-2&lt;AE$7),0,($D324-SUM($F324:AD324)-SUM($F263:AD263))*SAP_Leadsheet!$E$61)</f>
        <v>0</v>
      </c>
      <c r="AF263" s="289">
        <f>IF(OR($C324&gt;AF$7,$C324+$E324-2&lt;AF$7),0,($D324-SUM($F324:AE324)-SUM($F263:AE263))*SAP_Leadsheet!$E$61)</f>
        <v>0</v>
      </c>
      <c r="AG263" s="289">
        <f>IF(OR($C324&gt;AG$7,$C324+$E324-2&lt;AG$7),0,($D324-SUM($F324:AF324)-SUM($F263:AF263))*SAP_Leadsheet!$E$61)</f>
        <v>0</v>
      </c>
      <c r="AH263" s="289">
        <f>IF(OR($C324&gt;AH$7,$C324+$E324-2&lt;AH$7),0,($D324-SUM($F324:AG324)-SUM($F263:AG263))*SAP_Leadsheet!$E$61)</f>
        <v>0</v>
      </c>
      <c r="AI263" s="289">
        <f>IF(OR($C324&gt;AI$7,$C324+$E324-2&lt;AI$7),0,($D324-SUM($F324:AH324)-SUM($F263:AH263))*SAP_Leadsheet!$E$61)</f>
        <v>0</v>
      </c>
      <c r="AJ263" s="289">
        <f>IF(OR($C324&gt;AJ$7,$C324+$E324-2&lt;AJ$7),0,($D324-SUM($F324:AI324)-SUM($F263:AI263))*SAP_Leadsheet!$E$61)</f>
        <v>0</v>
      </c>
      <c r="AK263" s="289">
        <f>IF(OR($C324&gt;AK$7,$C324+$E324-2&lt;AK$7),0,($D324-SUM($F324:AJ324)-SUM($F263:AJ263))*SAP_Leadsheet!$E$61)</f>
        <v>0</v>
      </c>
      <c r="AL263" s="289">
        <f>IF(OR($C324&gt;AL$7,$C324+$E324-2&lt;AL$7),0,($D324-SUM($F324:AK324)-SUM($F263:AK263))*SAP_Leadsheet!$E$61)</f>
        <v>0</v>
      </c>
      <c r="AM263" s="289">
        <f>IF(OR($C324&gt;AM$7,$C324+$E324-2&lt;AM$7),0,($D324-SUM($F324:AL324)-SUM($F263:AL263))*SAP_Leadsheet!$E$61)</f>
        <v>0</v>
      </c>
      <c r="AN263" s="289">
        <f>IF(OR($C324&gt;AN$7,$C324+$E324-2&lt;AN$7),0,($D324-SUM($F324:AM324)-SUM($F263:AM263))*SAP_Leadsheet!$E$61)</f>
        <v>0</v>
      </c>
      <c r="AO263" s="289">
        <f>IF(OR($C324&gt;AO$7,$C324+$E324-2&lt;AO$7),0,($D324-SUM($F324:AN324)-SUM($F263:AN263))*SAP_Leadsheet!$E$61)</f>
        <v>0</v>
      </c>
      <c r="AP263" s="289">
        <f>IF(OR($C324&gt;AP$7,$C324+$E324-2&lt;AP$7),0,($D324-SUM($F324:AO324)-SUM($F263:AO263))*SAP_Leadsheet!$E$61)</f>
        <v>0</v>
      </c>
      <c r="AQ263" s="289">
        <f ca="1">IF(OR($C324&gt;AQ$7,$C324+$E324-2&lt;AQ$7),0,($D324-SUM($F324:AP324)-SUM($F263:AP263))*SAP_Leadsheet!$E$61)</f>
        <v>0</v>
      </c>
      <c r="AR263" s="289">
        <f ca="1">IF(OR($C324&gt;AR$7,$C324+$E324-2&lt;AR$7),0,($D324-SUM($F324:AQ324)-SUM($F263:AQ263))*SAP_Leadsheet!$E$61)</f>
        <v>0</v>
      </c>
      <c r="AS263" s="289">
        <f ca="1">IF(OR($C324&gt;AS$7,$C324+$E324-2&lt;AS$7),0,($D324-SUM($F324:AR324)-SUM($F263:AR263))*SAP_Leadsheet!$E$61)</f>
        <v>0</v>
      </c>
      <c r="AT263" s="289">
        <f ca="1">IF(OR($C324&gt;AT$7,$C324+$E324-2&lt;AT$7),0,($D324-SUM($F324:AS324)-SUM($F263:AS263))*SAP_Leadsheet!$E$61)</f>
        <v>0</v>
      </c>
      <c r="AU263" s="289">
        <f ca="1">IF(OR($C324&gt;AU$7,$C324+$E324-2&lt;AU$7),0,($D324-SUM($F324:AT324)-SUM($F263:AT263))*SAP_Leadsheet!$E$61)</f>
        <v>0</v>
      </c>
      <c r="AV263" s="289">
        <f>IF(OR($C324&gt;AV$7,$C324+$E324-2&lt;AV$7),0,($D324-SUM($F324:AU324)-SUM($F263:AU263))*SAP_Leadsheet!$E$61)</f>
        <v>0</v>
      </c>
      <c r="AW263" s="289">
        <f>IF(OR($C324&gt;AW$7,$C324+$E324-2&lt;AW$7),0,($D324-SUM($F324:AV324)-SUM($F263:AV263))*SAP_Leadsheet!$E$61)</f>
        <v>0</v>
      </c>
      <c r="AX263" s="289">
        <f>IF(OR($C324&gt;AX$7,$C324+$E324-2&lt;AX$7),0,($D324-SUM($F324:AW324)-SUM($F263:AW263))*SAP_Leadsheet!$E$61)</f>
        <v>0</v>
      </c>
      <c r="AY263" s="289">
        <f>IF(OR($C324&gt;AY$7,$C324+$E324-2&lt;AY$7),0,($D324-SUM($F324:AX324)-SUM($F263:AX263))*SAP_Leadsheet!$E$61)</f>
        <v>0</v>
      </c>
      <c r="AZ263" s="289">
        <f>IF(OR($C324&gt;AZ$7,$C324+$E324-2&lt;AZ$7),0,($D324-SUM($F324:AY324)-SUM($F263:AY263))*SAP_Leadsheet!$E$61)</f>
        <v>0</v>
      </c>
      <c r="BA263" s="289">
        <f>IF(OR($C324&gt;BA$7,$C324+$E324-2&lt;BA$7),0,($D324-SUM($F324:AZ324)-SUM($F263:AZ263))*SAP_Leadsheet!$E$61)</f>
        <v>0</v>
      </c>
      <c r="BB263" s="289">
        <f>IF(OR($C324&gt;BB$7,$C324+$E324-2&lt;BB$7),0,($D324-SUM($F324:BA324)-SUM($F263:BA263))*SAP_Leadsheet!$E$61)</f>
        <v>0</v>
      </c>
      <c r="BC263" s="289">
        <f>IF(OR($C324&gt;BC$7,$C324+$E324-2&lt;BC$7),0,($D324-SUM($F324:BB324)-SUM($F263:BB263))*SAP_Leadsheet!$E$61)</f>
        <v>0</v>
      </c>
      <c r="BD263" s="289">
        <f>IF(OR($C324&gt;BD$7,$C324+$E324-2&lt;BD$7),0,($D324-SUM($F324:BC324)-SUM($F263:BC263))*SAP_Leadsheet!$E$61)</f>
        <v>0</v>
      </c>
      <c r="BE263" s="289">
        <f>IF(OR($C324&gt;BE$7,$C324+$E324-2&lt;BE$7),0,($D324-SUM($F324:BD324)-SUM($F263:BD263))*SAP_Leadsheet!$E$61)</f>
        <v>0</v>
      </c>
      <c r="BF263" s="289">
        <f>IF(OR($C324&gt;BF$7,$C324+$E324-2&lt;BF$7),0,($D324-SUM($F324:BE324)-SUM($F263:BE263))*SAP_Leadsheet!$E$61)</f>
        <v>0</v>
      </c>
      <c r="BG263" s="289">
        <f>IF(OR($C324&gt;BG$7,$C324+$E324-2&lt;BG$7),0,($D324-SUM($F324:BF324)-SUM($F263:BF263))*SAP_Leadsheet!$E$61)</f>
        <v>0</v>
      </c>
      <c r="BH263" s="289">
        <f>IF(OR($C324&gt;BH$7,$C324+$E324-2&lt;BH$7),0,($D324-SUM($F324:BG324)-SUM($F263:BG263))*SAP_Leadsheet!$E$61)</f>
        <v>0</v>
      </c>
      <c r="BI263" s="289">
        <f>IF(OR($C324&gt;BI$7,$C324+$E324-2&lt;BI$7),0,($D324-SUM($F324:BH324)-SUM($F263:BH263))*SAP_Leadsheet!$E$61)</f>
        <v>0</v>
      </c>
      <c r="BJ263" s="289">
        <f>IF(OR($C324&gt;BJ$7,$C324+$E324-2&lt;BJ$7),0,($D324-SUM($F324:BI324)-SUM($F263:BI263))*SAP_Leadsheet!$E$61)</f>
        <v>0</v>
      </c>
      <c r="BK263" s="289">
        <f>IF(OR($C324&gt;BK$7,$C324+$E324-2&lt;BK$7),0,($D324-SUM($F324:BJ324)-SUM($F263:BJ263))*SAP_Leadsheet!$E$61)</f>
        <v>0</v>
      </c>
      <c r="BL263" s="289">
        <f>IF(OR($C324&gt;BL$7,$C324+$E324-2&lt;BL$7),0,($D324-SUM($F324:BK324)-SUM($F263:BK263))*SAP_Leadsheet!$E$61)</f>
        <v>0</v>
      </c>
      <c r="BM263" s="289">
        <f>IF(OR($C324&gt;BM$7,$C324+$E324-2&lt;BM$7),0,($D324-SUM($F324:BL324)-SUM($F263:BL263))*SAP_Leadsheet!$E$61)</f>
        <v>0</v>
      </c>
      <c r="BN263" s="289">
        <f>IF(OR($C324&gt;BN$7,$C324+$E324-2&lt;BN$7),0,($D324-SUM($F324:BM324)-SUM($F263:BM263))*SAP_Leadsheet!$E$61)</f>
        <v>0</v>
      </c>
      <c r="BO263" s="198"/>
      <c r="BP263" s="198"/>
      <c r="BQ263" s="198"/>
      <c r="BR263" s="198"/>
      <c r="BS263" s="198"/>
      <c r="BT263" s="198"/>
      <c r="BU263" s="198"/>
      <c r="BV263" s="198"/>
      <c r="BW263" s="198"/>
      <c r="BX263" s="198"/>
      <c r="BY263" s="198"/>
      <c r="BZ263" s="198"/>
      <c r="CA263" s="198"/>
      <c r="CB263" s="198"/>
      <c r="CC263" s="198"/>
      <c r="CD263" s="198"/>
      <c r="CE263" s="198"/>
      <c r="CF263" s="198"/>
      <c r="CG263" s="198"/>
      <c r="CH263" s="198"/>
      <c r="CI263" s="198"/>
      <c r="CJ263" s="198"/>
      <c r="CK263" s="198"/>
      <c r="CL263" s="198"/>
    </row>
    <row r="264" spans="1:90" hidden="1" outlineLevel="1" x14ac:dyDescent="0.15">
      <c r="A264" s="89"/>
      <c r="B264" s="23"/>
      <c r="C264" s="26">
        <v>38</v>
      </c>
      <c r="D264" s="298"/>
      <c r="G264" s="289">
        <f>IF(OR($C325&gt;G$7,$C325+$E325-2&lt;G$7),0,($D325-SUM($F325:F325)-SUM($F264:F264))*SAP_Leadsheet!$E$61)</f>
        <v>0</v>
      </c>
      <c r="H264" s="289">
        <f>IF(OR($C325&gt;H$7,$C325+$E325-2&lt;H$7),0,($D325-SUM($F325:G325)-SUM($F264:G264))*SAP_Leadsheet!$E$61)</f>
        <v>0</v>
      </c>
      <c r="I264" s="289">
        <f>IF(OR($C325&gt;I$7,$C325+$E325-2&lt;I$7),0,($D325-SUM($F325:H325)-SUM($F264:H264))*SAP_Leadsheet!$E$61)</f>
        <v>0</v>
      </c>
      <c r="J264" s="289">
        <f>IF(OR($C325&gt;J$7,$C325+$E325-2&lt;J$7),0,($D325-SUM($F325:I325)-SUM($F264:I264))*SAP_Leadsheet!$E$61)</f>
        <v>0</v>
      </c>
      <c r="K264" s="289">
        <f>IF(OR($C325&gt;K$7,$C325+$E325-2&lt;K$7),0,($D325-SUM($F325:J325)-SUM($F264:J264))*SAP_Leadsheet!$E$61)</f>
        <v>0</v>
      </c>
      <c r="L264" s="289">
        <f>IF(OR($C325&gt;L$7,$C325+$E325-2&lt;L$7),0,($D325-SUM($F325:K325)-SUM($F264:K264))*SAP_Leadsheet!$E$61)</f>
        <v>0</v>
      </c>
      <c r="M264" s="289">
        <f>IF(OR($C325&gt;M$7,$C325+$E325-2&lt;M$7),0,($D325-SUM($F325:L325)-SUM($F264:L264))*SAP_Leadsheet!$E$61)</f>
        <v>0</v>
      </c>
      <c r="N264" s="289">
        <f>IF(OR($C325&gt;N$7,$C325+$E325-2&lt;N$7),0,($D325-SUM($F325:M325)-SUM($F264:M264))*SAP_Leadsheet!$E$61)</f>
        <v>0</v>
      </c>
      <c r="O264" s="289">
        <f>IF(OR($C325&gt;O$7,$C325+$E325-2&lt;O$7),0,($D325-SUM($F325:N325)-SUM($F264:N264))*SAP_Leadsheet!$E$61)</f>
        <v>0</v>
      </c>
      <c r="P264" s="289">
        <f>IF(OR($C325&gt;P$7,$C325+$E325-2&lt;P$7),0,($D325-SUM($F325:O325)-SUM($F264:O264))*SAP_Leadsheet!$E$61)</f>
        <v>0</v>
      </c>
      <c r="Q264" s="289">
        <f>IF(OR($C325&gt;Q$7,$C325+$E325-2&lt;Q$7),0,($D325-SUM($F325:P325)-SUM($F264:P264))*SAP_Leadsheet!$E$61)</f>
        <v>0</v>
      </c>
      <c r="R264" s="289">
        <f>IF(OR($C325&gt;R$7,$C325+$E325-2&lt;R$7),0,($D325-SUM($F325:Q325)-SUM($F264:Q264))*SAP_Leadsheet!$E$61)</f>
        <v>0</v>
      </c>
      <c r="S264" s="289">
        <f>IF(OR($C325&gt;S$7,$C325+$E325-2&lt;S$7),0,($D325-SUM($F325:R325)-SUM($F264:R264))*SAP_Leadsheet!$E$61)</f>
        <v>0</v>
      </c>
      <c r="T264" s="289">
        <f>IF(OR($C325&gt;T$7,$C325+$E325-2&lt;T$7),0,($D325-SUM($F325:S325)-SUM($F264:S264))*SAP_Leadsheet!$E$61)</f>
        <v>0</v>
      </c>
      <c r="U264" s="289">
        <f>IF(OR($C325&gt;U$7,$C325+$E325-2&lt;U$7),0,($D325-SUM($F325:T325)-SUM($F264:T264))*SAP_Leadsheet!$E$61)</f>
        <v>0</v>
      </c>
      <c r="V264" s="289">
        <f>IF(OR($C325&gt;V$7,$C325+$E325-2&lt;V$7),0,($D325-SUM($F325:U325)-SUM($F264:U264))*SAP_Leadsheet!$E$61)</f>
        <v>0</v>
      </c>
      <c r="W264" s="289">
        <f>IF(OR($C325&gt;W$7,$C325+$E325-2&lt;W$7),0,($D325-SUM($F325:V325)-SUM($F264:V264))*SAP_Leadsheet!$E$61)</f>
        <v>0</v>
      </c>
      <c r="X264" s="289">
        <f>IF(OR($C325&gt;X$7,$C325+$E325-2&lt;X$7),0,($D325-SUM($F325:W325)-SUM($F264:W264))*SAP_Leadsheet!$E$61)</f>
        <v>0</v>
      </c>
      <c r="Y264" s="289">
        <f>IF(OR($C325&gt;Y$7,$C325+$E325-2&lt;Y$7),0,($D325-SUM($F325:X325)-SUM($F264:X264))*SAP_Leadsheet!$E$61)</f>
        <v>0</v>
      </c>
      <c r="Z264" s="289">
        <f>IF(OR($C325&gt;Z$7,$C325+$E325-2&lt;Z$7),0,($D325-SUM($F325:Y325)-SUM($F264:Y264))*SAP_Leadsheet!$E$61)</f>
        <v>0</v>
      </c>
      <c r="AA264" s="289">
        <f>IF(OR($C325&gt;AA$7,$C325+$E325-2&lt;AA$7),0,($D325-SUM($F325:Z325)-SUM($F264:Z264))*SAP_Leadsheet!$E$61)</f>
        <v>0</v>
      </c>
      <c r="AB264" s="289">
        <f>IF(OR($C325&gt;AB$7,$C325+$E325-2&lt;AB$7),0,($D325-SUM($F325:AA325)-SUM($F264:AA264))*SAP_Leadsheet!$E$61)</f>
        <v>0</v>
      </c>
      <c r="AC264" s="289">
        <f>IF(OR($C325&gt;AC$7,$C325+$E325-2&lt;AC$7),0,($D325-SUM($F325:AB325)-SUM($F264:AB264))*SAP_Leadsheet!$E$61)</f>
        <v>0</v>
      </c>
      <c r="AD264" s="289">
        <f>IF(OR($C325&gt;AD$7,$C325+$E325-2&lt;AD$7),0,($D325-SUM($F325:AC325)-SUM($F264:AC264))*SAP_Leadsheet!$E$61)</f>
        <v>0</v>
      </c>
      <c r="AE264" s="289">
        <f>IF(OR($C325&gt;AE$7,$C325+$E325-2&lt;AE$7),0,($D325-SUM($F325:AD325)-SUM($F264:AD264))*SAP_Leadsheet!$E$61)</f>
        <v>0</v>
      </c>
      <c r="AF264" s="289">
        <f>IF(OR($C325&gt;AF$7,$C325+$E325-2&lt;AF$7),0,($D325-SUM($F325:AE325)-SUM($F264:AE264))*SAP_Leadsheet!$E$61)</f>
        <v>0</v>
      </c>
      <c r="AG264" s="289">
        <f>IF(OR($C325&gt;AG$7,$C325+$E325-2&lt;AG$7),0,($D325-SUM($F325:AF325)-SUM($F264:AF264))*SAP_Leadsheet!$E$61)</f>
        <v>0</v>
      </c>
      <c r="AH264" s="289">
        <f>IF(OR($C325&gt;AH$7,$C325+$E325-2&lt;AH$7),0,($D325-SUM($F325:AG325)-SUM($F264:AG264))*SAP_Leadsheet!$E$61)</f>
        <v>0</v>
      </c>
      <c r="AI264" s="289">
        <f>IF(OR($C325&gt;AI$7,$C325+$E325-2&lt;AI$7),0,($D325-SUM($F325:AH325)-SUM($F264:AH264))*SAP_Leadsheet!$E$61)</f>
        <v>0</v>
      </c>
      <c r="AJ264" s="289">
        <f>IF(OR($C325&gt;AJ$7,$C325+$E325-2&lt;AJ$7),0,($D325-SUM($F325:AI325)-SUM($F264:AI264))*SAP_Leadsheet!$E$61)</f>
        <v>0</v>
      </c>
      <c r="AK264" s="289">
        <f>IF(OR($C325&gt;AK$7,$C325+$E325-2&lt;AK$7),0,($D325-SUM($F325:AJ325)-SUM($F264:AJ264))*SAP_Leadsheet!$E$61)</f>
        <v>0</v>
      </c>
      <c r="AL264" s="289">
        <f>IF(OR($C325&gt;AL$7,$C325+$E325-2&lt;AL$7),0,($D325-SUM($F325:AK325)-SUM($F264:AK264))*SAP_Leadsheet!$E$61)</f>
        <v>0</v>
      </c>
      <c r="AM264" s="289">
        <f>IF(OR($C325&gt;AM$7,$C325+$E325-2&lt;AM$7),0,($D325-SUM($F325:AL325)-SUM($F264:AL264))*SAP_Leadsheet!$E$61)</f>
        <v>0</v>
      </c>
      <c r="AN264" s="289">
        <f>IF(OR($C325&gt;AN$7,$C325+$E325-2&lt;AN$7),0,($D325-SUM($F325:AM325)-SUM($F264:AM264))*SAP_Leadsheet!$E$61)</f>
        <v>0</v>
      </c>
      <c r="AO264" s="289">
        <f>IF(OR($C325&gt;AO$7,$C325+$E325-2&lt;AO$7),0,($D325-SUM($F325:AN325)-SUM($F264:AN264))*SAP_Leadsheet!$E$61)</f>
        <v>0</v>
      </c>
      <c r="AP264" s="289">
        <f>IF(OR($C325&gt;AP$7,$C325+$E325-2&lt;AP$7),0,($D325-SUM($F325:AO325)-SUM($F264:AO264))*SAP_Leadsheet!$E$61)</f>
        <v>0</v>
      </c>
      <c r="AQ264" s="289">
        <f>IF(OR($C325&gt;AQ$7,$C325+$E325-2&lt;AQ$7),0,($D325-SUM($F325:AP325)-SUM($F264:AP264))*SAP_Leadsheet!$E$61)</f>
        <v>0</v>
      </c>
      <c r="AR264" s="289">
        <f ca="1">IF(OR($C325&gt;AR$7,$C325+$E325-2&lt;AR$7),0,($D325-SUM($F325:AQ325)-SUM($F264:AQ264))*SAP_Leadsheet!$E$61)</f>
        <v>0</v>
      </c>
      <c r="AS264" s="289">
        <f ca="1">IF(OR($C325&gt;AS$7,$C325+$E325-2&lt;AS$7),0,($D325-SUM($F325:AR325)-SUM($F264:AR264))*SAP_Leadsheet!$E$61)</f>
        <v>0</v>
      </c>
      <c r="AT264" s="289">
        <f ca="1">IF(OR($C325&gt;AT$7,$C325+$E325-2&lt;AT$7),0,($D325-SUM($F325:AS325)-SUM($F264:AS264))*SAP_Leadsheet!$E$61)</f>
        <v>0</v>
      </c>
      <c r="AU264" s="289">
        <f ca="1">IF(OR($C325&gt;AU$7,$C325+$E325-2&lt;AU$7),0,($D325-SUM($F325:AT325)-SUM($F264:AT264))*SAP_Leadsheet!$E$61)</f>
        <v>0</v>
      </c>
      <c r="AV264" s="289">
        <f ca="1">IF(OR($C325&gt;AV$7,$C325+$E325-2&lt;AV$7),0,($D325-SUM($F325:AU325)-SUM($F264:AU264))*SAP_Leadsheet!$E$61)</f>
        <v>0</v>
      </c>
      <c r="AW264" s="289">
        <f>IF(OR($C325&gt;AW$7,$C325+$E325-2&lt;AW$7),0,($D325-SUM($F325:AV325)-SUM($F264:AV264))*SAP_Leadsheet!$E$61)</f>
        <v>0</v>
      </c>
      <c r="AX264" s="289">
        <f>IF(OR($C325&gt;AX$7,$C325+$E325-2&lt;AX$7),0,($D325-SUM($F325:AW325)-SUM($F264:AW264))*SAP_Leadsheet!$E$61)</f>
        <v>0</v>
      </c>
      <c r="AY264" s="289">
        <f>IF(OR($C325&gt;AY$7,$C325+$E325-2&lt;AY$7),0,($D325-SUM($F325:AX325)-SUM($F264:AX264))*SAP_Leadsheet!$E$61)</f>
        <v>0</v>
      </c>
      <c r="AZ264" s="289">
        <f>IF(OR($C325&gt;AZ$7,$C325+$E325-2&lt;AZ$7),0,($D325-SUM($F325:AY325)-SUM($F264:AY264))*SAP_Leadsheet!$E$61)</f>
        <v>0</v>
      </c>
      <c r="BA264" s="289">
        <f>IF(OR($C325&gt;BA$7,$C325+$E325-2&lt;BA$7),0,($D325-SUM($F325:AZ325)-SUM($F264:AZ264))*SAP_Leadsheet!$E$61)</f>
        <v>0</v>
      </c>
      <c r="BB264" s="289">
        <f>IF(OR($C325&gt;BB$7,$C325+$E325-2&lt;BB$7),0,($D325-SUM($F325:BA325)-SUM($F264:BA264))*SAP_Leadsheet!$E$61)</f>
        <v>0</v>
      </c>
      <c r="BC264" s="289">
        <f>IF(OR($C325&gt;BC$7,$C325+$E325-2&lt;BC$7),0,($D325-SUM($F325:BB325)-SUM($F264:BB264))*SAP_Leadsheet!$E$61)</f>
        <v>0</v>
      </c>
      <c r="BD264" s="289">
        <f>IF(OR($C325&gt;BD$7,$C325+$E325-2&lt;BD$7),0,($D325-SUM($F325:BC325)-SUM($F264:BC264))*SAP_Leadsheet!$E$61)</f>
        <v>0</v>
      </c>
      <c r="BE264" s="289">
        <f>IF(OR($C325&gt;BE$7,$C325+$E325-2&lt;BE$7),0,($D325-SUM($F325:BD325)-SUM($F264:BD264))*SAP_Leadsheet!$E$61)</f>
        <v>0</v>
      </c>
      <c r="BF264" s="289">
        <f>IF(OR($C325&gt;BF$7,$C325+$E325-2&lt;BF$7),0,($D325-SUM($F325:BE325)-SUM($F264:BE264))*SAP_Leadsheet!$E$61)</f>
        <v>0</v>
      </c>
      <c r="BG264" s="289">
        <f>IF(OR($C325&gt;BG$7,$C325+$E325-2&lt;BG$7),0,($D325-SUM($F325:BF325)-SUM($F264:BF264))*SAP_Leadsheet!$E$61)</f>
        <v>0</v>
      </c>
      <c r="BH264" s="289">
        <f>IF(OR($C325&gt;BH$7,$C325+$E325-2&lt;BH$7),0,($D325-SUM($F325:BG325)-SUM($F264:BG264))*SAP_Leadsheet!$E$61)</f>
        <v>0</v>
      </c>
      <c r="BI264" s="289">
        <f>IF(OR($C325&gt;BI$7,$C325+$E325-2&lt;BI$7),0,($D325-SUM($F325:BH325)-SUM($F264:BH264))*SAP_Leadsheet!$E$61)</f>
        <v>0</v>
      </c>
      <c r="BJ264" s="289">
        <f>IF(OR($C325&gt;BJ$7,$C325+$E325-2&lt;BJ$7),0,($D325-SUM($F325:BI325)-SUM($F264:BI264))*SAP_Leadsheet!$E$61)</f>
        <v>0</v>
      </c>
      <c r="BK264" s="289">
        <f>IF(OR($C325&gt;BK$7,$C325+$E325-2&lt;BK$7),0,($D325-SUM($F325:BJ325)-SUM($F264:BJ264))*SAP_Leadsheet!$E$61)</f>
        <v>0</v>
      </c>
      <c r="BL264" s="289">
        <f>IF(OR($C325&gt;BL$7,$C325+$E325-2&lt;BL$7),0,($D325-SUM($F325:BK325)-SUM($F264:BK264))*SAP_Leadsheet!$E$61)</f>
        <v>0</v>
      </c>
      <c r="BM264" s="289">
        <f>IF(OR($C325&gt;BM$7,$C325+$E325-2&lt;BM$7),0,($D325-SUM($F325:BL325)-SUM($F264:BL264))*SAP_Leadsheet!$E$61)</f>
        <v>0</v>
      </c>
      <c r="BN264" s="289">
        <f>IF(OR($C325&gt;BN$7,$C325+$E325-2&lt;BN$7),0,($D325-SUM($F325:BM325)-SUM($F264:BM264))*SAP_Leadsheet!$E$61)</f>
        <v>0</v>
      </c>
      <c r="BO264" s="198"/>
      <c r="BP264" s="198"/>
      <c r="BQ264" s="198"/>
      <c r="BR264" s="198"/>
      <c r="BS264" s="198"/>
      <c r="BT264" s="198"/>
      <c r="BU264" s="198"/>
      <c r="BV264" s="198"/>
      <c r="BW264" s="198"/>
      <c r="BX264" s="198"/>
      <c r="BY264" s="198"/>
      <c r="BZ264" s="198"/>
      <c r="CA264" s="198"/>
      <c r="CB264" s="198"/>
      <c r="CC264" s="198"/>
      <c r="CD264" s="198"/>
      <c r="CE264" s="198"/>
      <c r="CF264" s="198"/>
      <c r="CG264" s="198"/>
      <c r="CH264" s="198"/>
      <c r="CI264" s="198"/>
      <c r="CJ264" s="198"/>
      <c r="CK264" s="198"/>
      <c r="CL264" s="198"/>
    </row>
    <row r="265" spans="1:90" hidden="1" outlineLevel="1" x14ac:dyDescent="0.15">
      <c r="A265" s="89"/>
      <c r="B265" s="23"/>
      <c r="C265" s="26">
        <v>39</v>
      </c>
      <c r="D265" s="298"/>
      <c r="G265" s="289">
        <f>IF(OR($C326&gt;G$7,$C326+$E326-2&lt;G$7),0,($D326-SUM($F326:F326)-SUM($F265:F265))*SAP_Leadsheet!$E$61)</f>
        <v>0</v>
      </c>
      <c r="H265" s="289">
        <f>IF(OR($C326&gt;H$7,$C326+$E326-2&lt;H$7),0,($D326-SUM($F326:G326)-SUM($F265:G265))*SAP_Leadsheet!$E$61)</f>
        <v>0</v>
      </c>
      <c r="I265" s="289">
        <f>IF(OR($C326&gt;I$7,$C326+$E326-2&lt;I$7),0,($D326-SUM($F326:H326)-SUM($F265:H265))*SAP_Leadsheet!$E$61)</f>
        <v>0</v>
      </c>
      <c r="J265" s="289">
        <f>IF(OR($C326&gt;J$7,$C326+$E326-2&lt;J$7),0,($D326-SUM($F326:I326)-SUM($F265:I265))*SAP_Leadsheet!$E$61)</f>
        <v>0</v>
      </c>
      <c r="K265" s="289">
        <f>IF(OR($C326&gt;K$7,$C326+$E326-2&lt;K$7),0,($D326-SUM($F326:J326)-SUM($F265:J265))*SAP_Leadsheet!$E$61)</f>
        <v>0</v>
      </c>
      <c r="L265" s="289">
        <f>IF(OR($C326&gt;L$7,$C326+$E326-2&lt;L$7),0,($D326-SUM($F326:K326)-SUM($F265:K265))*SAP_Leadsheet!$E$61)</f>
        <v>0</v>
      </c>
      <c r="M265" s="289">
        <f>IF(OR($C326&gt;M$7,$C326+$E326-2&lt;M$7),0,($D326-SUM($F326:L326)-SUM($F265:L265))*SAP_Leadsheet!$E$61)</f>
        <v>0</v>
      </c>
      <c r="N265" s="289">
        <f>IF(OR($C326&gt;N$7,$C326+$E326-2&lt;N$7),0,($D326-SUM($F326:M326)-SUM($F265:M265))*SAP_Leadsheet!$E$61)</f>
        <v>0</v>
      </c>
      <c r="O265" s="289">
        <f>IF(OR($C326&gt;O$7,$C326+$E326-2&lt;O$7),0,($D326-SUM($F326:N326)-SUM($F265:N265))*SAP_Leadsheet!$E$61)</f>
        <v>0</v>
      </c>
      <c r="P265" s="289">
        <f>IF(OR($C326&gt;P$7,$C326+$E326-2&lt;P$7),0,($D326-SUM($F326:O326)-SUM($F265:O265))*SAP_Leadsheet!$E$61)</f>
        <v>0</v>
      </c>
      <c r="Q265" s="289">
        <f>IF(OR($C326&gt;Q$7,$C326+$E326-2&lt;Q$7),0,($D326-SUM($F326:P326)-SUM($F265:P265))*SAP_Leadsheet!$E$61)</f>
        <v>0</v>
      </c>
      <c r="R265" s="289">
        <f>IF(OR($C326&gt;R$7,$C326+$E326-2&lt;R$7),0,($D326-SUM($F326:Q326)-SUM($F265:Q265))*SAP_Leadsheet!$E$61)</f>
        <v>0</v>
      </c>
      <c r="S265" s="289">
        <f>IF(OR($C326&gt;S$7,$C326+$E326-2&lt;S$7),0,($D326-SUM($F326:R326)-SUM($F265:R265))*SAP_Leadsheet!$E$61)</f>
        <v>0</v>
      </c>
      <c r="T265" s="289">
        <f>IF(OR($C326&gt;T$7,$C326+$E326-2&lt;T$7),0,($D326-SUM($F326:S326)-SUM($F265:S265))*SAP_Leadsheet!$E$61)</f>
        <v>0</v>
      </c>
      <c r="U265" s="289">
        <f>IF(OR($C326&gt;U$7,$C326+$E326-2&lt;U$7),0,($D326-SUM($F326:T326)-SUM($F265:T265))*SAP_Leadsheet!$E$61)</f>
        <v>0</v>
      </c>
      <c r="V265" s="289">
        <f>IF(OR($C326&gt;V$7,$C326+$E326-2&lt;V$7),0,($D326-SUM($F326:U326)-SUM($F265:U265))*SAP_Leadsheet!$E$61)</f>
        <v>0</v>
      </c>
      <c r="W265" s="289">
        <f>IF(OR($C326&gt;W$7,$C326+$E326-2&lt;W$7),0,($D326-SUM($F326:V326)-SUM($F265:V265))*SAP_Leadsheet!$E$61)</f>
        <v>0</v>
      </c>
      <c r="X265" s="289">
        <f>IF(OR($C326&gt;X$7,$C326+$E326-2&lt;X$7),0,($D326-SUM($F326:W326)-SUM($F265:W265))*SAP_Leadsheet!$E$61)</f>
        <v>0</v>
      </c>
      <c r="Y265" s="289">
        <f>IF(OR($C326&gt;Y$7,$C326+$E326-2&lt;Y$7),0,($D326-SUM($F326:X326)-SUM($F265:X265))*SAP_Leadsheet!$E$61)</f>
        <v>0</v>
      </c>
      <c r="Z265" s="289">
        <f>IF(OR($C326&gt;Z$7,$C326+$E326-2&lt;Z$7),0,($D326-SUM($F326:Y326)-SUM($F265:Y265))*SAP_Leadsheet!$E$61)</f>
        <v>0</v>
      </c>
      <c r="AA265" s="289">
        <f>IF(OR($C326&gt;AA$7,$C326+$E326-2&lt;AA$7),0,($D326-SUM($F326:Z326)-SUM($F265:Z265))*SAP_Leadsheet!$E$61)</f>
        <v>0</v>
      </c>
      <c r="AB265" s="289">
        <f>IF(OR($C326&gt;AB$7,$C326+$E326-2&lt;AB$7),0,($D326-SUM($F326:AA326)-SUM($F265:AA265))*SAP_Leadsheet!$E$61)</f>
        <v>0</v>
      </c>
      <c r="AC265" s="289">
        <f>IF(OR($C326&gt;AC$7,$C326+$E326-2&lt;AC$7),0,($D326-SUM($F326:AB326)-SUM($F265:AB265))*SAP_Leadsheet!$E$61)</f>
        <v>0</v>
      </c>
      <c r="AD265" s="289">
        <f>IF(OR($C326&gt;AD$7,$C326+$E326-2&lt;AD$7),0,($D326-SUM($F326:AC326)-SUM($F265:AC265))*SAP_Leadsheet!$E$61)</f>
        <v>0</v>
      </c>
      <c r="AE265" s="289">
        <f>IF(OR($C326&gt;AE$7,$C326+$E326-2&lt;AE$7),0,($D326-SUM($F326:AD326)-SUM($F265:AD265))*SAP_Leadsheet!$E$61)</f>
        <v>0</v>
      </c>
      <c r="AF265" s="289">
        <f>IF(OR($C326&gt;AF$7,$C326+$E326-2&lt;AF$7),0,($D326-SUM($F326:AE326)-SUM($F265:AE265))*SAP_Leadsheet!$E$61)</f>
        <v>0</v>
      </c>
      <c r="AG265" s="289">
        <f>IF(OR($C326&gt;AG$7,$C326+$E326-2&lt;AG$7),0,($D326-SUM($F326:AF326)-SUM($F265:AF265))*SAP_Leadsheet!$E$61)</f>
        <v>0</v>
      </c>
      <c r="AH265" s="289">
        <f>IF(OR($C326&gt;AH$7,$C326+$E326-2&lt;AH$7),0,($D326-SUM($F326:AG326)-SUM($F265:AG265))*SAP_Leadsheet!$E$61)</f>
        <v>0</v>
      </c>
      <c r="AI265" s="289">
        <f>IF(OR($C326&gt;AI$7,$C326+$E326-2&lt;AI$7),0,($D326-SUM($F326:AH326)-SUM($F265:AH265))*SAP_Leadsheet!$E$61)</f>
        <v>0</v>
      </c>
      <c r="AJ265" s="289">
        <f>IF(OR($C326&gt;AJ$7,$C326+$E326-2&lt;AJ$7),0,($D326-SUM($F326:AI326)-SUM($F265:AI265))*SAP_Leadsheet!$E$61)</f>
        <v>0</v>
      </c>
      <c r="AK265" s="289">
        <f>IF(OR($C326&gt;AK$7,$C326+$E326-2&lt;AK$7),0,($D326-SUM($F326:AJ326)-SUM($F265:AJ265))*SAP_Leadsheet!$E$61)</f>
        <v>0</v>
      </c>
      <c r="AL265" s="289">
        <f>IF(OR($C326&gt;AL$7,$C326+$E326-2&lt;AL$7),0,($D326-SUM($F326:AK326)-SUM($F265:AK265))*SAP_Leadsheet!$E$61)</f>
        <v>0</v>
      </c>
      <c r="AM265" s="289">
        <f>IF(OR($C326&gt;AM$7,$C326+$E326-2&lt;AM$7),0,($D326-SUM($F326:AL326)-SUM($F265:AL265))*SAP_Leadsheet!$E$61)</f>
        <v>0</v>
      </c>
      <c r="AN265" s="289">
        <f>IF(OR($C326&gt;AN$7,$C326+$E326-2&lt;AN$7),0,($D326-SUM($F326:AM326)-SUM($F265:AM265))*SAP_Leadsheet!$E$61)</f>
        <v>0</v>
      </c>
      <c r="AO265" s="289">
        <f>IF(OR($C326&gt;AO$7,$C326+$E326-2&lt;AO$7),0,($D326-SUM($F326:AN326)-SUM($F265:AN265))*SAP_Leadsheet!$E$61)</f>
        <v>0</v>
      </c>
      <c r="AP265" s="289">
        <f>IF(OR($C326&gt;AP$7,$C326+$E326-2&lt;AP$7),0,($D326-SUM($F326:AO326)-SUM($F265:AO265))*SAP_Leadsheet!$E$61)</f>
        <v>0</v>
      </c>
      <c r="AQ265" s="289">
        <f>IF(OR($C326&gt;AQ$7,$C326+$E326-2&lt;AQ$7),0,($D326-SUM($F326:AP326)-SUM($F265:AP265))*SAP_Leadsheet!$E$61)</f>
        <v>0</v>
      </c>
      <c r="AR265" s="289">
        <f>IF(OR($C326&gt;AR$7,$C326+$E326-2&lt;AR$7),0,($D326-SUM($F326:AQ326)-SUM($F265:AQ265))*SAP_Leadsheet!$E$61)</f>
        <v>0</v>
      </c>
      <c r="AS265" s="289">
        <f ca="1">IF(OR($C326&gt;AS$7,$C326+$E326-2&lt;AS$7),0,($D326-SUM($F326:AR326)-SUM($F265:AR265))*SAP_Leadsheet!$E$61)</f>
        <v>0</v>
      </c>
      <c r="AT265" s="289">
        <f ca="1">IF(OR($C326&gt;AT$7,$C326+$E326-2&lt;AT$7),0,($D326-SUM($F326:AS326)-SUM($F265:AS265))*SAP_Leadsheet!$E$61)</f>
        <v>0</v>
      </c>
      <c r="AU265" s="289">
        <f ca="1">IF(OR($C326&gt;AU$7,$C326+$E326-2&lt;AU$7),0,($D326-SUM($F326:AT326)-SUM($F265:AT265))*SAP_Leadsheet!$E$61)</f>
        <v>0</v>
      </c>
      <c r="AV265" s="289">
        <f ca="1">IF(OR($C326&gt;AV$7,$C326+$E326-2&lt;AV$7),0,($D326-SUM($F326:AU326)-SUM($F265:AU265))*SAP_Leadsheet!$E$61)</f>
        <v>0</v>
      </c>
      <c r="AW265" s="289">
        <f ca="1">IF(OR($C326&gt;AW$7,$C326+$E326-2&lt;AW$7),0,($D326-SUM($F326:AV326)-SUM($F265:AV265))*SAP_Leadsheet!$E$61)</f>
        <v>0</v>
      </c>
      <c r="AX265" s="289">
        <f>IF(OR($C326&gt;AX$7,$C326+$E326-2&lt;AX$7),0,($D326-SUM($F326:AW326)-SUM($F265:AW265))*SAP_Leadsheet!$E$61)</f>
        <v>0</v>
      </c>
      <c r="AY265" s="289">
        <f>IF(OR($C326&gt;AY$7,$C326+$E326-2&lt;AY$7),0,($D326-SUM($F326:AX326)-SUM($F265:AX265))*SAP_Leadsheet!$E$61)</f>
        <v>0</v>
      </c>
      <c r="AZ265" s="289">
        <f>IF(OR($C326&gt;AZ$7,$C326+$E326-2&lt;AZ$7),0,($D326-SUM($F326:AY326)-SUM($F265:AY265))*SAP_Leadsheet!$E$61)</f>
        <v>0</v>
      </c>
      <c r="BA265" s="289">
        <f>IF(OR($C326&gt;BA$7,$C326+$E326-2&lt;BA$7),0,($D326-SUM($F326:AZ326)-SUM($F265:AZ265))*SAP_Leadsheet!$E$61)</f>
        <v>0</v>
      </c>
      <c r="BB265" s="289">
        <f>IF(OR($C326&gt;BB$7,$C326+$E326-2&lt;BB$7),0,($D326-SUM($F326:BA326)-SUM($F265:BA265))*SAP_Leadsheet!$E$61)</f>
        <v>0</v>
      </c>
      <c r="BC265" s="289">
        <f>IF(OR($C326&gt;BC$7,$C326+$E326-2&lt;BC$7),0,($D326-SUM($F326:BB326)-SUM($F265:BB265))*SAP_Leadsheet!$E$61)</f>
        <v>0</v>
      </c>
      <c r="BD265" s="289">
        <f>IF(OR($C326&gt;BD$7,$C326+$E326-2&lt;BD$7),0,($D326-SUM($F326:BC326)-SUM($F265:BC265))*SAP_Leadsheet!$E$61)</f>
        <v>0</v>
      </c>
      <c r="BE265" s="289">
        <f>IF(OR($C326&gt;BE$7,$C326+$E326-2&lt;BE$7),0,($D326-SUM($F326:BD326)-SUM($F265:BD265))*SAP_Leadsheet!$E$61)</f>
        <v>0</v>
      </c>
      <c r="BF265" s="289">
        <f>IF(OR($C326&gt;BF$7,$C326+$E326-2&lt;BF$7),0,($D326-SUM($F326:BE326)-SUM($F265:BE265))*SAP_Leadsheet!$E$61)</f>
        <v>0</v>
      </c>
      <c r="BG265" s="289">
        <f>IF(OR($C326&gt;BG$7,$C326+$E326-2&lt;BG$7),0,($D326-SUM($F326:BF326)-SUM($F265:BF265))*SAP_Leadsheet!$E$61)</f>
        <v>0</v>
      </c>
      <c r="BH265" s="289">
        <f>IF(OR($C326&gt;BH$7,$C326+$E326-2&lt;BH$7),0,($D326-SUM($F326:BG326)-SUM($F265:BG265))*SAP_Leadsheet!$E$61)</f>
        <v>0</v>
      </c>
      <c r="BI265" s="289">
        <f>IF(OR($C326&gt;BI$7,$C326+$E326-2&lt;BI$7),0,($D326-SUM($F326:BH326)-SUM($F265:BH265))*SAP_Leadsheet!$E$61)</f>
        <v>0</v>
      </c>
      <c r="BJ265" s="289">
        <f>IF(OR($C326&gt;BJ$7,$C326+$E326-2&lt;BJ$7),0,($D326-SUM($F326:BI326)-SUM($F265:BI265))*SAP_Leadsheet!$E$61)</f>
        <v>0</v>
      </c>
      <c r="BK265" s="289">
        <f>IF(OR($C326&gt;BK$7,$C326+$E326-2&lt;BK$7),0,($D326-SUM($F326:BJ326)-SUM($F265:BJ265))*SAP_Leadsheet!$E$61)</f>
        <v>0</v>
      </c>
      <c r="BL265" s="289">
        <f>IF(OR($C326&gt;BL$7,$C326+$E326-2&lt;BL$7),0,($D326-SUM($F326:BK326)-SUM($F265:BK265))*SAP_Leadsheet!$E$61)</f>
        <v>0</v>
      </c>
      <c r="BM265" s="289">
        <f>IF(OR($C326&gt;BM$7,$C326+$E326-2&lt;BM$7),0,($D326-SUM($F326:BL326)-SUM($F265:BL265))*SAP_Leadsheet!$E$61)</f>
        <v>0</v>
      </c>
      <c r="BN265" s="289">
        <f>IF(OR($C326&gt;BN$7,$C326+$E326-2&lt;BN$7),0,($D326-SUM($F326:BM326)-SUM($F265:BM265))*SAP_Leadsheet!$E$61)</f>
        <v>0</v>
      </c>
      <c r="BO265" s="198"/>
      <c r="BP265" s="198"/>
      <c r="BQ265" s="198"/>
      <c r="BR265" s="198"/>
      <c r="BS265" s="198"/>
      <c r="BT265" s="198"/>
      <c r="BU265" s="198"/>
      <c r="BV265" s="198"/>
      <c r="BW265" s="198"/>
      <c r="BX265" s="198"/>
      <c r="BY265" s="198"/>
      <c r="BZ265" s="198"/>
      <c r="CA265" s="198"/>
      <c r="CB265" s="198"/>
      <c r="CC265" s="198"/>
      <c r="CD265" s="198"/>
      <c r="CE265" s="198"/>
      <c r="CF265" s="198"/>
      <c r="CG265" s="198"/>
      <c r="CH265" s="198"/>
      <c r="CI265" s="198"/>
      <c r="CJ265" s="198"/>
      <c r="CK265" s="198"/>
      <c r="CL265" s="198"/>
    </row>
    <row r="266" spans="1:90" hidden="1" outlineLevel="1" x14ac:dyDescent="0.15">
      <c r="A266" s="89"/>
      <c r="B266" s="23"/>
      <c r="C266" s="26">
        <v>40</v>
      </c>
      <c r="D266" s="298"/>
      <c r="G266" s="289">
        <f>IF(OR($C327&gt;G$7,$C327+$E327-2&lt;G$7),0,($D327-SUM($F327:F327)-SUM($F266:F266))*SAP_Leadsheet!$E$61)</f>
        <v>0</v>
      </c>
      <c r="H266" s="289">
        <f>IF(OR($C327&gt;H$7,$C327+$E327-2&lt;H$7),0,($D327-SUM($F327:G327)-SUM($F266:G266))*SAP_Leadsheet!$E$61)</f>
        <v>0</v>
      </c>
      <c r="I266" s="289">
        <f>IF(OR($C327&gt;I$7,$C327+$E327-2&lt;I$7),0,($D327-SUM($F327:H327)-SUM($F266:H266))*SAP_Leadsheet!$E$61)</f>
        <v>0</v>
      </c>
      <c r="J266" s="289">
        <f>IF(OR($C327&gt;J$7,$C327+$E327-2&lt;J$7),0,($D327-SUM($F327:I327)-SUM($F266:I266))*SAP_Leadsheet!$E$61)</f>
        <v>0</v>
      </c>
      <c r="K266" s="289">
        <f>IF(OR($C327&gt;K$7,$C327+$E327-2&lt;K$7),0,($D327-SUM($F327:J327)-SUM($F266:J266))*SAP_Leadsheet!$E$61)</f>
        <v>0</v>
      </c>
      <c r="L266" s="289">
        <f>IF(OR($C327&gt;L$7,$C327+$E327-2&lt;L$7),0,($D327-SUM($F327:K327)-SUM($F266:K266))*SAP_Leadsheet!$E$61)</f>
        <v>0</v>
      </c>
      <c r="M266" s="289">
        <f>IF(OR($C327&gt;M$7,$C327+$E327-2&lt;M$7),0,($D327-SUM($F327:L327)-SUM($F266:L266))*SAP_Leadsheet!$E$61)</f>
        <v>0</v>
      </c>
      <c r="N266" s="289">
        <f>IF(OR($C327&gt;N$7,$C327+$E327-2&lt;N$7),0,($D327-SUM($F327:M327)-SUM($F266:M266))*SAP_Leadsheet!$E$61)</f>
        <v>0</v>
      </c>
      <c r="O266" s="289">
        <f>IF(OR($C327&gt;O$7,$C327+$E327-2&lt;O$7),0,($D327-SUM($F327:N327)-SUM($F266:N266))*SAP_Leadsheet!$E$61)</f>
        <v>0</v>
      </c>
      <c r="P266" s="289">
        <f>IF(OR($C327&gt;P$7,$C327+$E327-2&lt;P$7),0,($D327-SUM($F327:O327)-SUM($F266:O266))*SAP_Leadsheet!$E$61)</f>
        <v>0</v>
      </c>
      <c r="Q266" s="289">
        <f>IF(OR($C327&gt;Q$7,$C327+$E327-2&lt;Q$7),0,($D327-SUM($F327:P327)-SUM($F266:P266))*SAP_Leadsheet!$E$61)</f>
        <v>0</v>
      </c>
      <c r="R266" s="289">
        <f>IF(OR($C327&gt;R$7,$C327+$E327-2&lt;R$7),0,($D327-SUM($F327:Q327)-SUM($F266:Q266))*SAP_Leadsheet!$E$61)</f>
        <v>0</v>
      </c>
      <c r="S266" s="289">
        <f>IF(OR($C327&gt;S$7,$C327+$E327-2&lt;S$7),0,($D327-SUM($F327:R327)-SUM($F266:R266))*SAP_Leadsheet!$E$61)</f>
        <v>0</v>
      </c>
      <c r="T266" s="289">
        <f>IF(OR($C327&gt;T$7,$C327+$E327-2&lt;T$7),0,($D327-SUM($F327:S327)-SUM($F266:S266))*SAP_Leadsheet!$E$61)</f>
        <v>0</v>
      </c>
      <c r="U266" s="289">
        <f>IF(OR($C327&gt;U$7,$C327+$E327-2&lt;U$7),0,($D327-SUM($F327:T327)-SUM($F266:T266))*SAP_Leadsheet!$E$61)</f>
        <v>0</v>
      </c>
      <c r="V266" s="289">
        <f>IF(OR($C327&gt;V$7,$C327+$E327-2&lt;V$7),0,($D327-SUM($F327:U327)-SUM($F266:U266))*SAP_Leadsheet!$E$61)</f>
        <v>0</v>
      </c>
      <c r="W266" s="289">
        <f>IF(OR($C327&gt;W$7,$C327+$E327-2&lt;W$7),0,($D327-SUM($F327:V327)-SUM($F266:V266))*SAP_Leadsheet!$E$61)</f>
        <v>0</v>
      </c>
      <c r="X266" s="289">
        <f>IF(OR($C327&gt;X$7,$C327+$E327-2&lt;X$7),0,($D327-SUM($F327:W327)-SUM($F266:W266))*SAP_Leadsheet!$E$61)</f>
        <v>0</v>
      </c>
      <c r="Y266" s="289">
        <f>IF(OR($C327&gt;Y$7,$C327+$E327-2&lt;Y$7),0,($D327-SUM($F327:X327)-SUM($F266:X266))*SAP_Leadsheet!$E$61)</f>
        <v>0</v>
      </c>
      <c r="Z266" s="289">
        <f>IF(OR($C327&gt;Z$7,$C327+$E327-2&lt;Z$7),0,($D327-SUM($F327:Y327)-SUM($F266:Y266))*SAP_Leadsheet!$E$61)</f>
        <v>0</v>
      </c>
      <c r="AA266" s="289">
        <f>IF(OR($C327&gt;AA$7,$C327+$E327-2&lt;AA$7),0,($D327-SUM($F327:Z327)-SUM($F266:Z266))*SAP_Leadsheet!$E$61)</f>
        <v>0</v>
      </c>
      <c r="AB266" s="289">
        <f>IF(OR($C327&gt;AB$7,$C327+$E327-2&lt;AB$7),0,($D327-SUM($F327:AA327)-SUM($F266:AA266))*SAP_Leadsheet!$E$61)</f>
        <v>0</v>
      </c>
      <c r="AC266" s="289">
        <f>IF(OR($C327&gt;AC$7,$C327+$E327-2&lt;AC$7),0,($D327-SUM($F327:AB327)-SUM($F266:AB266))*SAP_Leadsheet!$E$61)</f>
        <v>0</v>
      </c>
      <c r="AD266" s="289">
        <f>IF(OR($C327&gt;AD$7,$C327+$E327-2&lt;AD$7),0,($D327-SUM($F327:AC327)-SUM($F266:AC266))*SAP_Leadsheet!$E$61)</f>
        <v>0</v>
      </c>
      <c r="AE266" s="289">
        <f>IF(OR($C327&gt;AE$7,$C327+$E327-2&lt;AE$7),0,($D327-SUM($F327:AD327)-SUM($F266:AD266))*SAP_Leadsheet!$E$61)</f>
        <v>0</v>
      </c>
      <c r="AF266" s="289">
        <f>IF(OR($C327&gt;AF$7,$C327+$E327-2&lt;AF$7),0,($D327-SUM($F327:AE327)-SUM($F266:AE266))*SAP_Leadsheet!$E$61)</f>
        <v>0</v>
      </c>
      <c r="AG266" s="289">
        <f>IF(OR($C327&gt;AG$7,$C327+$E327-2&lt;AG$7),0,($D327-SUM($F327:AF327)-SUM($F266:AF266))*SAP_Leadsheet!$E$61)</f>
        <v>0</v>
      </c>
      <c r="AH266" s="289">
        <f>IF(OR($C327&gt;AH$7,$C327+$E327-2&lt;AH$7),0,($D327-SUM($F327:AG327)-SUM($F266:AG266))*SAP_Leadsheet!$E$61)</f>
        <v>0</v>
      </c>
      <c r="AI266" s="289">
        <f>IF(OR($C327&gt;AI$7,$C327+$E327-2&lt;AI$7),0,($D327-SUM($F327:AH327)-SUM($F266:AH266))*SAP_Leadsheet!$E$61)</f>
        <v>0</v>
      </c>
      <c r="AJ266" s="289">
        <f>IF(OR($C327&gt;AJ$7,$C327+$E327-2&lt;AJ$7),0,($D327-SUM($F327:AI327)-SUM($F266:AI266))*SAP_Leadsheet!$E$61)</f>
        <v>0</v>
      </c>
      <c r="AK266" s="289">
        <f>IF(OR($C327&gt;AK$7,$C327+$E327-2&lt;AK$7),0,($D327-SUM($F327:AJ327)-SUM($F266:AJ266))*SAP_Leadsheet!$E$61)</f>
        <v>0</v>
      </c>
      <c r="AL266" s="289">
        <f>IF(OR($C327&gt;AL$7,$C327+$E327-2&lt;AL$7),0,($D327-SUM($F327:AK327)-SUM($F266:AK266))*SAP_Leadsheet!$E$61)</f>
        <v>0</v>
      </c>
      <c r="AM266" s="289">
        <f>IF(OR($C327&gt;AM$7,$C327+$E327-2&lt;AM$7),0,($D327-SUM($F327:AL327)-SUM($F266:AL266))*SAP_Leadsheet!$E$61)</f>
        <v>0</v>
      </c>
      <c r="AN266" s="289">
        <f>IF(OR($C327&gt;AN$7,$C327+$E327-2&lt;AN$7),0,($D327-SUM($F327:AM327)-SUM($F266:AM266))*SAP_Leadsheet!$E$61)</f>
        <v>0</v>
      </c>
      <c r="AO266" s="289">
        <f>IF(OR($C327&gt;AO$7,$C327+$E327-2&lt;AO$7),0,($D327-SUM($F327:AN327)-SUM($F266:AN266))*SAP_Leadsheet!$E$61)</f>
        <v>0</v>
      </c>
      <c r="AP266" s="289">
        <f>IF(OR($C327&gt;AP$7,$C327+$E327-2&lt;AP$7),0,($D327-SUM($F327:AO327)-SUM($F266:AO266))*SAP_Leadsheet!$E$61)</f>
        <v>0</v>
      </c>
      <c r="AQ266" s="289">
        <f>IF(OR($C327&gt;AQ$7,$C327+$E327-2&lt;AQ$7),0,($D327-SUM($F327:AP327)-SUM($F266:AP266))*SAP_Leadsheet!$E$61)</f>
        <v>0</v>
      </c>
      <c r="AR266" s="289">
        <f>IF(OR($C327&gt;AR$7,$C327+$E327-2&lt;AR$7),0,($D327-SUM($F327:AQ327)-SUM($F266:AQ266))*SAP_Leadsheet!$E$61)</f>
        <v>0</v>
      </c>
      <c r="AS266" s="289">
        <f>IF(OR($C327&gt;AS$7,$C327+$E327-2&lt;AS$7),0,($D327-SUM($F327:AR327)-SUM($F266:AR266))*SAP_Leadsheet!$E$61)</f>
        <v>0</v>
      </c>
      <c r="AT266" s="289">
        <f ca="1">IF(OR($C327&gt;AT$7,$C327+$E327-2&lt;AT$7),0,($D327-SUM($F327:AS327)-SUM($F266:AS266))*SAP_Leadsheet!$E$61)</f>
        <v>0</v>
      </c>
      <c r="AU266" s="289">
        <f ca="1">IF(OR($C327&gt;AU$7,$C327+$E327-2&lt;AU$7),0,($D327-SUM($F327:AT327)-SUM($F266:AT266))*SAP_Leadsheet!$E$61)</f>
        <v>0</v>
      </c>
      <c r="AV266" s="289">
        <f ca="1">IF(OR($C327&gt;AV$7,$C327+$E327-2&lt;AV$7),0,($D327-SUM($F327:AU327)-SUM($F266:AU266))*SAP_Leadsheet!$E$61)</f>
        <v>0</v>
      </c>
      <c r="AW266" s="289">
        <f ca="1">IF(OR($C327&gt;AW$7,$C327+$E327-2&lt;AW$7),0,($D327-SUM($F327:AV327)-SUM($F266:AV266))*SAP_Leadsheet!$E$61)</f>
        <v>0</v>
      </c>
      <c r="AX266" s="289">
        <f ca="1">IF(OR($C327&gt;AX$7,$C327+$E327-2&lt;AX$7),0,($D327-SUM($F327:AW327)-SUM($F266:AW266))*SAP_Leadsheet!$E$61)</f>
        <v>0</v>
      </c>
      <c r="AY266" s="289">
        <f>IF(OR($C327&gt;AY$7,$C327+$E327-2&lt;AY$7),0,($D327-SUM($F327:AX327)-SUM($F266:AX266))*SAP_Leadsheet!$E$61)</f>
        <v>0</v>
      </c>
      <c r="AZ266" s="289">
        <f>IF(OR($C327&gt;AZ$7,$C327+$E327-2&lt;AZ$7),0,($D327-SUM($F327:AY327)-SUM($F266:AY266))*SAP_Leadsheet!$E$61)</f>
        <v>0</v>
      </c>
      <c r="BA266" s="289">
        <f>IF(OR($C327&gt;BA$7,$C327+$E327-2&lt;BA$7),0,($D327-SUM($F327:AZ327)-SUM($F266:AZ266))*SAP_Leadsheet!$E$61)</f>
        <v>0</v>
      </c>
      <c r="BB266" s="289">
        <f>IF(OR($C327&gt;BB$7,$C327+$E327-2&lt;BB$7),0,($D327-SUM($F327:BA327)-SUM($F266:BA266))*SAP_Leadsheet!$E$61)</f>
        <v>0</v>
      </c>
      <c r="BC266" s="289">
        <f>IF(OR($C327&gt;BC$7,$C327+$E327-2&lt;BC$7),0,($D327-SUM($F327:BB327)-SUM($F266:BB266))*SAP_Leadsheet!$E$61)</f>
        <v>0</v>
      </c>
      <c r="BD266" s="289">
        <f>IF(OR($C327&gt;BD$7,$C327+$E327-2&lt;BD$7),0,($D327-SUM($F327:BC327)-SUM($F266:BC266))*SAP_Leadsheet!$E$61)</f>
        <v>0</v>
      </c>
      <c r="BE266" s="289">
        <f>IF(OR($C327&gt;BE$7,$C327+$E327-2&lt;BE$7),0,($D327-SUM($F327:BD327)-SUM($F266:BD266))*SAP_Leadsheet!$E$61)</f>
        <v>0</v>
      </c>
      <c r="BF266" s="289">
        <f>IF(OR($C327&gt;BF$7,$C327+$E327-2&lt;BF$7),0,($D327-SUM($F327:BE327)-SUM($F266:BE266))*SAP_Leadsheet!$E$61)</f>
        <v>0</v>
      </c>
      <c r="BG266" s="289">
        <f>IF(OR($C327&gt;BG$7,$C327+$E327-2&lt;BG$7),0,($D327-SUM($F327:BF327)-SUM($F266:BF266))*SAP_Leadsheet!$E$61)</f>
        <v>0</v>
      </c>
      <c r="BH266" s="289">
        <f>IF(OR($C327&gt;BH$7,$C327+$E327-2&lt;BH$7),0,($D327-SUM($F327:BG327)-SUM($F266:BG266))*SAP_Leadsheet!$E$61)</f>
        <v>0</v>
      </c>
      <c r="BI266" s="289">
        <f>IF(OR($C327&gt;BI$7,$C327+$E327-2&lt;BI$7),0,($D327-SUM($F327:BH327)-SUM($F266:BH266))*SAP_Leadsheet!$E$61)</f>
        <v>0</v>
      </c>
      <c r="BJ266" s="289">
        <f>IF(OR($C327&gt;BJ$7,$C327+$E327-2&lt;BJ$7),0,($D327-SUM($F327:BI327)-SUM($F266:BI266))*SAP_Leadsheet!$E$61)</f>
        <v>0</v>
      </c>
      <c r="BK266" s="289">
        <f>IF(OR($C327&gt;BK$7,$C327+$E327-2&lt;BK$7),0,($D327-SUM($F327:BJ327)-SUM($F266:BJ266))*SAP_Leadsheet!$E$61)</f>
        <v>0</v>
      </c>
      <c r="BL266" s="289">
        <f>IF(OR($C327&gt;BL$7,$C327+$E327-2&lt;BL$7),0,($D327-SUM($F327:BK327)-SUM($F266:BK266))*SAP_Leadsheet!$E$61)</f>
        <v>0</v>
      </c>
      <c r="BM266" s="289">
        <f>IF(OR($C327&gt;BM$7,$C327+$E327-2&lt;BM$7),0,($D327-SUM($F327:BL327)-SUM($F266:BL266))*SAP_Leadsheet!$E$61)</f>
        <v>0</v>
      </c>
      <c r="BN266" s="289">
        <f>IF(OR($C327&gt;BN$7,$C327+$E327-2&lt;BN$7),0,($D327-SUM($F327:BM327)-SUM($F266:BM266))*SAP_Leadsheet!$E$61)</f>
        <v>0</v>
      </c>
      <c r="BO266" s="198"/>
      <c r="BP266" s="198"/>
      <c r="BQ266" s="198"/>
      <c r="BR266" s="198"/>
      <c r="BS266" s="198"/>
      <c r="BT266" s="198"/>
      <c r="BU266" s="198"/>
      <c r="BV266" s="198"/>
      <c r="BW266" s="198"/>
      <c r="BX266" s="198"/>
      <c r="BY266" s="198"/>
      <c r="BZ266" s="198"/>
      <c r="CA266" s="198"/>
      <c r="CB266" s="198"/>
      <c r="CC266" s="198"/>
      <c r="CD266" s="198"/>
      <c r="CE266" s="198"/>
      <c r="CF266" s="198"/>
      <c r="CG266" s="198"/>
      <c r="CH266" s="198"/>
      <c r="CI266" s="198"/>
      <c r="CJ266" s="198"/>
      <c r="CK266" s="198"/>
      <c r="CL266" s="198"/>
    </row>
    <row r="267" spans="1:90" hidden="1" outlineLevel="1" x14ac:dyDescent="0.15">
      <c r="A267" s="89"/>
      <c r="B267" s="23"/>
      <c r="C267" s="26">
        <v>41</v>
      </c>
      <c r="D267" s="298"/>
      <c r="G267" s="289">
        <f>IF(OR($C328&gt;G$7,$C328+$E328-2&lt;G$7),0,($D328-SUM($F328:F328)-SUM($F267:F267))*SAP_Leadsheet!$E$61)</f>
        <v>0</v>
      </c>
      <c r="H267" s="289">
        <f>IF(OR($C328&gt;H$7,$C328+$E328-2&lt;H$7),0,($D328-SUM($F328:G328)-SUM($F267:G267))*SAP_Leadsheet!$E$61)</f>
        <v>0</v>
      </c>
      <c r="I267" s="289">
        <f>IF(OR($C328&gt;I$7,$C328+$E328-2&lt;I$7),0,($D328-SUM($F328:H328)-SUM($F267:H267))*SAP_Leadsheet!$E$61)</f>
        <v>0</v>
      </c>
      <c r="J267" s="289">
        <f>IF(OR($C328&gt;J$7,$C328+$E328-2&lt;J$7),0,($D328-SUM($F328:I328)-SUM($F267:I267))*SAP_Leadsheet!$E$61)</f>
        <v>0</v>
      </c>
      <c r="K267" s="289">
        <f>IF(OR($C328&gt;K$7,$C328+$E328-2&lt;K$7),0,($D328-SUM($F328:J328)-SUM($F267:J267))*SAP_Leadsheet!$E$61)</f>
        <v>0</v>
      </c>
      <c r="L267" s="289">
        <f>IF(OR($C328&gt;L$7,$C328+$E328-2&lt;L$7),0,($D328-SUM($F328:K328)-SUM($F267:K267))*SAP_Leadsheet!$E$61)</f>
        <v>0</v>
      </c>
      <c r="M267" s="289">
        <f>IF(OR($C328&gt;M$7,$C328+$E328-2&lt;M$7),0,($D328-SUM($F328:L328)-SUM($F267:L267))*SAP_Leadsheet!$E$61)</f>
        <v>0</v>
      </c>
      <c r="N267" s="289">
        <f>IF(OR($C328&gt;N$7,$C328+$E328-2&lt;N$7),0,($D328-SUM($F328:M328)-SUM($F267:M267))*SAP_Leadsheet!$E$61)</f>
        <v>0</v>
      </c>
      <c r="O267" s="289">
        <f>IF(OR($C328&gt;O$7,$C328+$E328-2&lt;O$7),0,($D328-SUM($F328:N328)-SUM($F267:N267))*SAP_Leadsheet!$E$61)</f>
        <v>0</v>
      </c>
      <c r="P267" s="289">
        <f>IF(OR($C328&gt;P$7,$C328+$E328-2&lt;P$7),0,($D328-SUM($F328:O328)-SUM($F267:O267))*SAP_Leadsheet!$E$61)</f>
        <v>0</v>
      </c>
      <c r="Q267" s="289">
        <f>IF(OR($C328&gt;Q$7,$C328+$E328-2&lt;Q$7),0,($D328-SUM($F328:P328)-SUM($F267:P267))*SAP_Leadsheet!$E$61)</f>
        <v>0</v>
      </c>
      <c r="R267" s="289">
        <f>IF(OR($C328&gt;R$7,$C328+$E328-2&lt;R$7),0,($D328-SUM($F328:Q328)-SUM($F267:Q267))*SAP_Leadsheet!$E$61)</f>
        <v>0</v>
      </c>
      <c r="S267" s="289">
        <f>IF(OR($C328&gt;S$7,$C328+$E328-2&lt;S$7),0,($D328-SUM($F328:R328)-SUM($F267:R267))*SAP_Leadsheet!$E$61)</f>
        <v>0</v>
      </c>
      <c r="T267" s="289">
        <f>IF(OR($C328&gt;T$7,$C328+$E328-2&lt;T$7),0,($D328-SUM($F328:S328)-SUM($F267:S267))*SAP_Leadsheet!$E$61)</f>
        <v>0</v>
      </c>
      <c r="U267" s="289">
        <f>IF(OR($C328&gt;U$7,$C328+$E328-2&lt;U$7),0,($D328-SUM($F328:T328)-SUM($F267:T267))*SAP_Leadsheet!$E$61)</f>
        <v>0</v>
      </c>
      <c r="V267" s="289">
        <f>IF(OR($C328&gt;V$7,$C328+$E328-2&lt;V$7),0,($D328-SUM($F328:U328)-SUM($F267:U267))*SAP_Leadsheet!$E$61)</f>
        <v>0</v>
      </c>
      <c r="W267" s="289">
        <f>IF(OR($C328&gt;W$7,$C328+$E328-2&lt;W$7),0,($D328-SUM($F328:V328)-SUM($F267:V267))*SAP_Leadsheet!$E$61)</f>
        <v>0</v>
      </c>
      <c r="X267" s="289">
        <f>IF(OR($C328&gt;X$7,$C328+$E328-2&lt;X$7),0,($D328-SUM($F328:W328)-SUM($F267:W267))*SAP_Leadsheet!$E$61)</f>
        <v>0</v>
      </c>
      <c r="Y267" s="289">
        <f>IF(OR($C328&gt;Y$7,$C328+$E328-2&lt;Y$7),0,($D328-SUM($F328:X328)-SUM($F267:X267))*SAP_Leadsheet!$E$61)</f>
        <v>0</v>
      </c>
      <c r="Z267" s="289">
        <f>IF(OR($C328&gt;Z$7,$C328+$E328-2&lt;Z$7),0,($D328-SUM($F328:Y328)-SUM($F267:Y267))*SAP_Leadsheet!$E$61)</f>
        <v>0</v>
      </c>
      <c r="AA267" s="289">
        <f>IF(OR($C328&gt;AA$7,$C328+$E328-2&lt;AA$7),0,($D328-SUM($F328:Z328)-SUM($F267:Z267))*SAP_Leadsheet!$E$61)</f>
        <v>0</v>
      </c>
      <c r="AB267" s="289">
        <f>IF(OR($C328&gt;AB$7,$C328+$E328-2&lt;AB$7),0,($D328-SUM($F328:AA328)-SUM($F267:AA267))*SAP_Leadsheet!$E$61)</f>
        <v>0</v>
      </c>
      <c r="AC267" s="289">
        <f>IF(OR($C328&gt;AC$7,$C328+$E328-2&lt;AC$7),0,($D328-SUM($F328:AB328)-SUM($F267:AB267))*SAP_Leadsheet!$E$61)</f>
        <v>0</v>
      </c>
      <c r="AD267" s="289">
        <f>IF(OR($C328&gt;AD$7,$C328+$E328-2&lt;AD$7),0,($D328-SUM($F328:AC328)-SUM($F267:AC267))*SAP_Leadsheet!$E$61)</f>
        <v>0</v>
      </c>
      <c r="AE267" s="289">
        <f>IF(OR($C328&gt;AE$7,$C328+$E328-2&lt;AE$7),0,($D328-SUM($F328:AD328)-SUM($F267:AD267))*SAP_Leadsheet!$E$61)</f>
        <v>0</v>
      </c>
      <c r="AF267" s="289">
        <f>IF(OR($C328&gt;AF$7,$C328+$E328-2&lt;AF$7),0,($D328-SUM($F328:AE328)-SUM($F267:AE267))*SAP_Leadsheet!$E$61)</f>
        <v>0</v>
      </c>
      <c r="AG267" s="289">
        <f>IF(OR($C328&gt;AG$7,$C328+$E328-2&lt;AG$7),0,($D328-SUM($F328:AF328)-SUM($F267:AF267))*SAP_Leadsheet!$E$61)</f>
        <v>0</v>
      </c>
      <c r="AH267" s="289">
        <f>IF(OR($C328&gt;AH$7,$C328+$E328-2&lt;AH$7),0,($D328-SUM($F328:AG328)-SUM($F267:AG267))*SAP_Leadsheet!$E$61)</f>
        <v>0</v>
      </c>
      <c r="AI267" s="289">
        <f>IF(OR($C328&gt;AI$7,$C328+$E328-2&lt;AI$7),0,($D328-SUM($F328:AH328)-SUM($F267:AH267))*SAP_Leadsheet!$E$61)</f>
        <v>0</v>
      </c>
      <c r="AJ267" s="289">
        <f>IF(OR($C328&gt;AJ$7,$C328+$E328-2&lt;AJ$7),0,($D328-SUM($F328:AI328)-SUM($F267:AI267))*SAP_Leadsheet!$E$61)</f>
        <v>0</v>
      </c>
      <c r="AK267" s="289">
        <f>IF(OR($C328&gt;AK$7,$C328+$E328-2&lt;AK$7),0,($D328-SUM($F328:AJ328)-SUM($F267:AJ267))*SAP_Leadsheet!$E$61)</f>
        <v>0</v>
      </c>
      <c r="AL267" s="289">
        <f>IF(OR($C328&gt;AL$7,$C328+$E328-2&lt;AL$7),0,($D328-SUM($F328:AK328)-SUM($F267:AK267))*SAP_Leadsheet!$E$61)</f>
        <v>0</v>
      </c>
      <c r="AM267" s="289">
        <f>IF(OR($C328&gt;AM$7,$C328+$E328-2&lt;AM$7),0,($D328-SUM($F328:AL328)-SUM($F267:AL267))*SAP_Leadsheet!$E$61)</f>
        <v>0</v>
      </c>
      <c r="AN267" s="289">
        <f>IF(OR($C328&gt;AN$7,$C328+$E328-2&lt;AN$7),0,($D328-SUM($F328:AM328)-SUM($F267:AM267))*SAP_Leadsheet!$E$61)</f>
        <v>0</v>
      </c>
      <c r="AO267" s="289">
        <f>IF(OR($C328&gt;AO$7,$C328+$E328-2&lt;AO$7),0,($D328-SUM($F328:AN328)-SUM($F267:AN267))*SAP_Leadsheet!$E$61)</f>
        <v>0</v>
      </c>
      <c r="AP267" s="289">
        <f>IF(OR($C328&gt;AP$7,$C328+$E328-2&lt;AP$7),0,($D328-SUM($F328:AO328)-SUM($F267:AO267))*SAP_Leadsheet!$E$61)</f>
        <v>0</v>
      </c>
      <c r="AQ267" s="289">
        <f>IF(OR($C328&gt;AQ$7,$C328+$E328-2&lt;AQ$7),0,($D328-SUM($F328:AP328)-SUM($F267:AP267))*SAP_Leadsheet!$E$61)</f>
        <v>0</v>
      </c>
      <c r="AR267" s="289">
        <f>IF(OR($C328&gt;AR$7,$C328+$E328-2&lt;AR$7),0,($D328-SUM($F328:AQ328)-SUM($F267:AQ267))*SAP_Leadsheet!$E$61)</f>
        <v>0</v>
      </c>
      <c r="AS267" s="289">
        <f>IF(OR($C328&gt;AS$7,$C328+$E328-2&lt;AS$7),0,($D328-SUM($F328:AR328)-SUM($F267:AR267))*SAP_Leadsheet!$E$61)</f>
        <v>0</v>
      </c>
      <c r="AT267" s="289">
        <f>IF(OR($C328&gt;AT$7,$C328+$E328-2&lt;AT$7),0,($D328-SUM($F328:AS328)-SUM($F267:AS267))*SAP_Leadsheet!$E$61)</f>
        <v>0</v>
      </c>
      <c r="AU267" s="289">
        <f ca="1">IF(OR($C328&gt;AU$7,$C328+$E328-2&lt;AU$7),0,($D328-SUM($F328:AT328)-SUM($F267:AT267))*SAP_Leadsheet!$E$61)</f>
        <v>0</v>
      </c>
      <c r="AV267" s="289">
        <f ca="1">IF(OR($C328&gt;AV$7,$C328+$E328-2&lt;AV$7),0,($D328-SUM($F328:AU328)-SUM($F267:AU267))*SAP_Leadsheet!$E$61)</f>
        <v>0</v>
      </c>
      <c r="AW267" s="289">
        <f ca="1">IF(OR($C328&gt;AW$7,$C328+$E328-2&lt;AW$7),0,($D328-SUM($F328:AV328)-SUM($F267:AV267))*SAP_Leadsheet!$E$61)</f>
        <v>0</v>
      </c>
      <c r="AX267" s="289">
        <f ca="1">IF(OR($C328&gt;AX$7,$C328+$E328-2&lt;AX$7),0,($D328-SUM($F328:AW328)-SUM($F267:AW267))*SAP_Leadsheet!$E$61)</f>
        <v>0</v>
      </c>
      <c r="AY267" s="289">
        <f ca="1">IF(OR($C328&gt;AY$7,$C328+$E328-2&lt;AY$7),0,($D328-SUM($F328:AX328)-SUM($F267:AX267))*SAP_Leadsheet!$E$61)</f>
        <v>0</v>
      </c>
      <c r="AZ267" s="289">
        <f>IF(OR($C328&gt;AZ$7,$C328+$E328-2&lt;AZ$7),0,($D328-SUM($F328:AY328)-SUM($F267:AY267))*SAP_Leadsheet!$E$61)</f>
        <v>0</v>
      </c>
      <c r="BA267" s="289">
        <f>IF(OR($C328&gt;BA$7,$C328+$E328-2&lt;BA$7),0,($D328-SUM($F328:AZ328)-SUM($F267:AZ267))*SAP_Leadsheet!$E$61)</f>
        <v>0</v>
      </c>
      <c r="BB267" s="289">
        <f>IF(OR($C328&gt;BB$7,$C328+$E328-2&lt;BB$7),0,($D328-SUM($F328:BA328)-SUM($F267:BA267))*SAP_Leadsheet!$E$61)</f>
        <v>0</v>
      </c>
      <c r="BC267" s="289">
        <f>IF(OR($C328&gt;BC$7,$C328+$E328-2&lt;BC$7),0,($D328-SUM($F328:BB328)-SUM($F267:BB267))*SAP_Leadsheet!$E$61)</f>
        <v>0</v>
      </c>
      <c r="BD267" s="289">
        <f>IF(OR($C328&gt;BD$7,$C328+$E328-2&lt;BD$7),0,($D328-SUM($F328:BC328)-SUM($F267:BC267))*SAP_Leadsheet!$E$61)</f>
        <v>0</v>
      </c>
      <c r="BE267" s="289">
        <f>IF(OR($C328&gt;BE$7,$C328+$E328-2&lt;BE$7),0,($D328-SUM($F328:BD328)-SUM($F267:BD267))*SAP_Leadsheet!$E$61)</f>
        <v>0</v>
      </c>
      <c r="BF267" s="289">
        <f>IF(OR($C328&gt;BF$7,$C328+$E328-2&lt;BF$7),0,($D328-SUM($F328:BE328)-SUM($F267:BE267))*SAP_Leadsheet!$E$61)</f>
        <v>0</v>
      </c>
      <c r="BG267" s="289">
        <f>IF(OR($C328&gt;BG$7,$C328+$E328-2&lt;BG$7),0,($D328-SUM($F328:BF328)-SUM($F267:BF267))*SAP_Leadsheet!$E$61)</f>
        <v>0</v>
      </c>
      <c r="BH267" s="289">
        <f>IF(OR($C328&gt;BH$7,$C328+$E328-2&lt;BH$7),0,($D328-SUM($F328:BG328)-SUM($F267:BG267))*SAP_Leadsheet!$E$61)</f>
        <v>0</v>
      </c>
      <c r="BI267" s="289">
        <f>IF(OR($C328&gt;BI$7,$C328+$E328-2&lt;BI$7),0,($D328-SUM($F328:BH328)-SUM($F267:BH267))*SAP_Leadsheet!$E$61)</f>
        <v>0</v>
      </c>
      <c r="BJ267" s="289">
        <f>IF(OR($C328&gt;BJ$7,$C328+$E328-2&lt;BJ$7),0,($D328-SUM($F328:BI328)-SUM($F267:BI267))*SAP_Leadsheet!$E$61)</f>
        <v>0</v>
      </c>
      <c r="BK267" s="289">
        <f>IF(OR($C328&gt;BK$7,$C328+$E328-2&lt;BK$7),0,($D328-SUM($F328:BJ328)-SUM($F267:BJ267))*SAP_Leadsheet!$E$61)</f>
        <v>0</v>
      </c>
      <c r="BL267" s="289">
        <f>IF(OR($C328&gt;BL$7,$C328+$E328-2&lt;BL$7),0,($D328-SUM($F328:BK328)-SUM($F267:BK267))*SAP_Leadsheet!$E$61)</f>
        <v>0</v>
      </c>
      <c r="BM267" s="289">
        <f>IF(OR($C328&gt;BM$7,$C328+$E328-2&lt;BM$7),0,($D328-SUM($F328:BL328)-SUM($F267:BL267))*SAP_Leadsheet!$E$61)</f>
        <v>0</v>
      </c>
      <c r="BN267" s="289">
        <f>IF(OR($C328&gt;BN$7,$C328+$E328-2&lt;BN$7),0,($D328-SUM($F328:BM328)-SUM($F267:BM267))*SAP_Leadsheet!$E$61)</f>
        <v>0</v>
      </c>
      <c r="BO267" s="198"/>
      <c r="BP267" s="198"/>
      <c r="BQ267" s="198"/>
      <c r="BR267" s="198"/>
      <c r="BS267" s="198"/>
      <c r="BT267" s="198"/>
      <c r="BU267" s="198"/>
      <c r="BV267" s="198"/>
      <c r="BW267" s="198"/>
      <c r="BX267" s="198"/>
      <c r="BY267" s="198"/>
      <c r="BZ267" s="198"/>
      <c r="CA267" s="198"/>
      <c r="CB267" s="198"/>
      <c r="CC267" s="198"/>
      <c r="CD267" s="198"/>
      <c r="CE267" s="198"/>
      <c r="CF267" s="198"/>
      <c r="CG267" s="198"/>
      <c r="CH267" s="198"/>
      <c r="CI267" s="198"/>
      <c r="CJ267" s="198"/>
      <c r="CK267" s="198"/>
      <c r="CL267" s="198"/>
    </row>
    <row r="268" spans="1:90" hidden="1" outlineLevel="1" x14ac:dyDescent="0.15">
      <c r="A268" s="89"/>
      <c r="B268" s="23"/>
      <c r="C268" s="26">
        <v>42</v>
      </c>
      <c r="D268" s="298"/>
      <c r="G268" s="289">
        <f>IF(OR($C329&gt;G$7,$C329+$E329-2&lt;G$7),0,($D329-SUM($F329:F329)-SUM($F268:F268))*SAP_Leadsheet!$E$61)</f>
        <v>0</v>
      </c>
      <c r="H268" s="289">
        <f>IF(OR($C329&gt;H$7,$C329+$E329-2&lt;H$7),0,($D329-SUM($F329:G329)-SUM($F268:G268))*SAP_Leadsheet!$E$61)</f>
        <v>0</v>
      </c>
      <c r="I268" s="289">
        <f>IF(OR($C329&gt;I$7,$C329+$E329-2&lt;I$7),0,($D329-SUM($F329:H329)-SUM($F268:H268))*SAP_Leadsheet!$E$61)</f>
        <v>0</v>
      </c>
      <c r="J268" s="289">
        <f>IF(OR($C329&gt;J$7,$C329+$E329-2&lt;J$7),0,($D329-SUM($F329:I329)-SUM($F268:I268))*SAP_Leadsheet!$E$61)</f>
        <v>0</v>
      </c>
      <c r="K268" s="289">
        <f>IF(OR($C329&gt;K$7,$C329+$E329-2&lt;K$7),0,($D329-SUM($F329:J329)-SUM($F268:J268))*SAP_Leadsheet!$E$61)</f>
        <v>0</v>
      </c>
      <c r="L268" s="289">
        <f>IF(OR($C329&gt;L$7,$C329+$E329-2&lt;L$7),0,($D329-SUM($F329:K329)-SUM($F268:K268))*SAP_Leadsheet!$E$61)</f>
        <v>0</v>
      </c>
      <c r="M268" s="289">
        <f>IF(OR($C329&gt;M$7,$C329+$E329-2&lt;M$7),0,($D329-SUM($F329:L329)-SUM($F268:L268))*SAP_Leadsheet!$E$61)</f>
        <v>0</v>
      </c>
      <c r="N268" s="289">
        <f>IF(OR($C329&gt;N$7,$C329+$E329-2&lt;N$7),0,($D329-SUM($F329:M329)-SUM($F268:M268))*SAP_Leadsheet!$E$61)</f>
        <v>0</v>
      </c>
      <c r="O268" s="289">
        <f>IF(OR($C329&gt;O$7,$C329+$E329-2&lt;O$7),0,($D329-SUM($F329:N329)-SUM($F268:N268))*SAP_Leadsheet!$E$61)</f>
        <v>0</v>
      </c>
      <c r="P268" s="289">
        <f>IF(OR($C329&gt;P$7,$C329+$E329-2&lt;P$7),0,($D329-SUM($F329:O329)-SUM($F268:O268))*SAP_Leadsheet!$E$61)</f>
        <v>0</v>
      </c>
      <c r="Q268" s="289">
        <f>IF(OR($C329&gt;Q$7,$C329+$E329-2&lt;Q$7),0,($D329-SUM($F329:P329)-SUM($F268:P268))*SAP_Leadsheet!$E$61)</f>
        <v>0</v>
      </c>
      <c r="R268" s="289">
        <f>IF(OR($C329&gt;R$7,$C329+$E329-2&lt;R$7),0,($D329-SUM($F329:Q329)-SUM($F268:Q268))*SAP_Leadsheet!$E$61)</f>
        <v>0</v>
      </c>
      <c r="S268" s="289">
        <f>IF(OR($C329&gt;S$7,$C329+$E329-2&lt;S$7),0,($D329-SUM($F329:R329)-SUM($F268:R268))*SAP_Leadsheet!$E$61)</f>
        <v>0</v>
      </c>
      <c r="T268" s="289">
        <f>IF(OR($C329&gt;T$7,$C329+$E329-2&lt;T$7),0,($D329-SUM($F329:S329)-SUM($F268:S268))*SAP_Leadsheet!$E$61)</f>
        <v>0</v>
      </c>
      <c r="U268" s="289">
        <f>IF(OR($C329&gt;U$7,$C329+$E329-2&lt;U$7),0,($D329-SUM($F329:T329)-SUM($F268:T268))*SAP_Leadsheet!$E$61)</f>
        <v>0</v>
      </c>
      <c r="V268" s="289">
        <f>IF(OR($C329&gt;V$7,$C329+$E329-2&lt;V$7),0,($D329-SUM($F329:U329)-SUM($F268:U268))*SAP_Leadsheet!$E$61)</f>
        <v>0</v>
      </c>
      <c r="W268" s="289">
        <f>IF(OR($C329&gt;W$7,$C329+$E329-2&lt;W$7),0,($D329-SUM($F329:V329)-SUM($F268:V268))*SAP_Leadsheet!$E$61)</f>
        <v>0</v>
      </c>
      <c r="X268" s="289">
        <f>IF(OR($C329&gt;X$7,$C329+$E329-2&lt;X$7),0,($D329-SUM($F329:W329)-SUM($F268:W268))*SAP_Leadsheet!$E$61)</f>
        <v>0</v>
      </c>
      <c r="Y268" s="289">
        <f>IF(OR($C329&gt;Y$7,$C329+$E329-2&lt;Y$7),0,($D329-SUM($F329:X329)-SUM($F268:X268))*SAP_Leadsheet!$E$61)</f>
        <v>0</v>
      </c>
      <c r="Z268" s="289">
        <f>IF(OR($C329&gt;Z$7,$C329+$E329-2&lt;Z$7),0,($D329-SUM($F329:Y329)-SUM($F268:Y268))*SAP_Leadsheet!$E$61)</f>
        <v>0</v>
      </c>
      <c r="AA268" s="289">
        <f>IF(OR($C329&gt;AA$7,$C329+$E329-2&lt;AA$7),0,($D329-SUM($F329:Z329)-SUM($F268:Z268))*SAP_Leadsheet!$E$61)</f>
        <v>0</v>
      </c>
      <c r="AB268" s="289">
        <f>IF(OR($C329&gt;AB$7,$C329+$E329-2&lt;AB$7),0,($D329-SUM($F329:AA329)-SUM($F268:AA268))*SAP_Leadsheet!$E$61)</f>
        <v>0</v>
      </c>
      <c r="AC268" s="289">
        <f>IF(OR($C329&gt;AC$7,$C329+$E329-2&lt;AC$7),0,($D329-SUM($F329:AB329)-SUM($F268:AB268))*SAP_Leadsheet!$E$61)</f>
        <v>0</v>
      </c>
      <c r="AD268" s="289">
        <f>IF(OR($C329&gt;AD$7,$C329+$E329-2&lt;AD$7),0,($D329-SUM($F329:AC329)-SUM($F268:AC268))*SAP_Leadsheet!$E$61)</f>
        <v>0</v>
      </c>
      <c r="AE268" s="289">
        <f>IF(OR($C329&gt;AE$7,$C329+$E329-2&lt;AE$7),0,($D329-SUM($F329:AD329)-SUM($F268:AD268))*SAP_Leadsheet!$E$61)</f>
        <v>0</v>
      </c>
      <c r="AF268" s="289">
        <f>IF(OR($C329&gt;AF$7,$C329+$E329-2&lt;AF$7),0,($D329-SUM($F329:AE329)-SUM($F268:AE268))*SAP_Leadsheet!$E$61)</f>
        <v>0</v>
      </c>
      <c r="AG268" s="289">
        <f>IF(OR($C329&gt;AG$7,$C329+$E329-2&lt;AG$7),0,($D329-SUM($F329:AF329)-SUM($F268:AF268))*SAP_Leadsheet!$E$61)</f>
        <v>0</v>
      </c>
      <c r="AH268" s="289">
        <f>IF(OR($C329&gt;AH$7,$C329+$E329-2&lt;AH$7),0,($D329-SUM($F329:AG329)-SUM($F268:AG268))*SAP_Leadsheet!$E$61)</f>
        <v>0</v>
      </c>
      <c r="AI268" s="289">
        <f>IF(OR($C329&gt;AI$7,$C329+$E329-2&lt;AI$7),0,($D329-SUM($F329:AH329)-SUM($F268:AH268))*SAP_Leadsheet!$E$61)</f>
        <v>0</v>
      </c>
      <c r="AJ268" s="289">
        <f>IF(OR($C329&gt;AJ$7,$C329+$E329-2&lt;AJ$7),0,($D329-SUM($F329:AI329)-SUM($F268:AI268))*SAP_Leadsheet!$E$61)</f>
        <v>0</v>
      </c>
      <c r="AK268" s="289">
        <f>IF(OR($C329&gt;AK$7,$C329+$E329-2&lt;AK$7),0,($D329-SUM($F329:AJ329)-SUM($F268:AJ268))*SAP_Leadsheet!$E$61)</f>
        <v>0</v>
      </c>
      <c r="AL268" s="289">
        <f>IF(OR($C329&gt;AL$7,$C329+$E329-2&lt;AL$7),0,($D329-SUM($F329:AK329)-SUM($F268:AK268))*SAP_Leadsheet!$E$61)</f>
        <v>0</v>
      </c>
      <c r="AM268" s="289">
        <f>IF(OR($C329&gt;AM$7,$C329+$E329-2&lt;AM$7),0,($D329-SUM($F329:AL329)-SUM($F268:AL268))*SAP_Leadsheet!$E$61)</f>
        <v>0</v>
      </c>
      <c r="AN268" s="289">
        <f>IF(OR($C329&gt;AN$7,$C329+$E329-2&lt;AN$7),0,($D329-SUM($F329:AM329)-SUM($F268:AM268))*SAP_Leadsheet!$E$61)</f>
        <v>0</v>
      </c>
      <c r="AO268" s="289">
        <f>IF(OR($C329&gt;AO$7,$C329+$E329-2&lt;AO$7),0,($D329-SUM($F329:AN329)-SUM($F268:AN268))*SAP_Leadsheet!$E$61)</f>
        <v>0</v>
      </c>
      <c r="AP268" s="289">
        <f>IF(OR($C329&gt;AP$7,$C329+$E329-2&lt;AP$7),0,($D329-SUM($F329:AO329)-SUM($F268:AO268))*SAP_Leadsheet!$E$61)</f>
        <v>0</v>
      </c>
      <c r="AQ268" s="289">
        <f>IF(OR($C329&gt;AQ$7,$C329+$E329-2&lt;AQ$7),0,($D329-SUM($F329:AP329)-SUM($F268:AP268))*SAP_Leadsheet!$E$61)</f>
        <v>0</v>
      </c>
      <c r="AR268" s="289">
        <f>IF(OR($C329&gt;AR$7,$C329+$E329-2&lt;AR$7),0,($D329-SUM($F329:AQ329)-SUM($F268:AQ268))*SAP_Leadsheet!$E$61)</f>
        <v>0</v>
      </c>
      <c r="AS268" s="289">
        <f>IF(OR($C329&gt;AS$7,$C329+$E329-2&lt;AS$7),0,($D329-SUM($F329:AR329)-SUM($F268:AR268))*SAP_Leadsheet!$E$61)</f>
        <v>0</v>
      </c>
      <c r="AT268" s="289">
        <f>IF(OR($C329&gt;AT$7,$C329+$E329-2&lt;AT$7),0,($D329-SUM($F329:AS329)-SUM($F268:AS268))*SAP_Leadsheet!$E$61)</f>
        <v>0</v>
      </c>
      <c r="AU268" s="289">
        <f>IF(OR($C329&gt;AU$7,$C329+$E329-2&lt;AU$7),0,($D329-SUM($F329:AT329)-SUM($F268:AT268))*SAP_Leadsheet!$E$61)</f>
        <v>0</v>
      </c>
      <c r="AV268" s="289">
        <f ca="1">IF(OR($C329&gt;AV$7,$C329+$E329-2&lt;AV$7),0,($D329-SUM($F329:AU329)-SUM($F268:AU268))*SAP_Leadsheet!$E$61)</f>
        <v>0</v>
      </c>
      <c r="AW268" s="289">
        <f ca="1">IF(OR($C329&gt;AW$7,$C329+$E329-2&lt;AW$7),0,($D329-SUM($F329:AV329)-SUM($F268:AV268))*SAP_Leadsheet!$E$61)</f>
        <v>0</v>
      </c>
      <c r="AX268" s="289">
        <f ca="1">IF(OR($C329&gt;AX$7,$C329+$E329-2&lt;AX$7),0,($D329-SUM($F329:AW329)-SUM($F268:AW268))*SAP_Leadsheet!$E$61)</f>
        <v>0</v>
      </c>
      <c r="AY268" s="289">
        <f ca="1">IF(OR($C329&gt;AY$7,$C329+$E329-2&lt;AY$7),0,($D329-SUM($F329:AX329)-SUM($F268:AX268))*SAP_Leadsheet!$E$61)</f>
        <v>0</v>
      </c>
      <c r="AZ268" s="289">
        <f ca="1">IF(OR($C329&gt;AZ$7,$C329+$E329-2&lt;AZ$7),0,($D329-SUM($F329:AY329)-SUM($F268:AY268))*SAP_Leadsheet!$E$61)</f>
        <v>0</v>
      </c>
      <c r="BA268" s="289">
        <f>IF(OR($C329&gt;BA$7,$C329+$E329-2&lt;BA$7),0,($D329-SUM($F329:AZ329)-SUM($F268:AZ268))*SAP_Leadsheet!$E$61)</f>
        <v>0</v>
      </c>
      <c r="BB268" s="289">
        <f>IF(OR($C329&gt;BB$7,$C329+$E329-2&lt;BB$7),0,($D329-SUM($F329:BA329)-SUM($F268:BA268))*SAP_Leadsheet!$E$61)</f>
        <v>0</v>
      </c>
      <c r="BC268" s="289">
        <f>IF(OR($C329&gt;BC$7,$C329+$E329-2&lt;BC$7),0,($D329-SUM($F329:BB329)-SUM($F268:BB268))*SAP_Leadsheet!$E$61)</f>
        <v>0</v>
      </c>
      <c r="BD268" s="289">
        <f>IF(OR($C329&gt;BD$7,$C329+$E329-2&lt;BD$7),0,($D329-SUM($F329:BC329)-SUM($F268:BC268))*SAP_Leadsheet!$E$61)</f>
        <v>0</v>
      </c>
      <c r="BE268" s="289">
        <f>IF(OR($C329&gt;BE$7,$C329+$E329-2&lt;BE$7),0,($D329-SUM($F329:BD329)-SUM($F268:BD268))*SAP_Leadsheet!$E$61)</f>
        <v>0</v>
      </c>
      <c r="BF268" s="289">
        <f>IF(OR($C329&gt;BF$7,$C329+$E329-2&lt;BF$7),0,($D329-SUM($F329:BE329)-SUM($F268:BE268))*SAP_Leadsheet!$E$61)</f>
        <v>0</v>
      </c>
      <c r="BG268" s="289">
        <f>IF(OR($C329&gt;BG$7,$C329+$E329-2&lt;BG$7),0,($D329-SUM($F329:BF329)-SUM($F268:BF268))*SAP_Leadsheet!$E$61)</f>
        <v>0</v>
      </c>
      <c r="BH268" s="289">
        <f>IF(OR($C329&gt;BH$7,$C329+$E329-2&lt;BH$7),0,($D329-SUM($F329:BG329)-SUM($F268:BG268))*SAP_Leadsheet!$E$61)</f>
        <v>0</v>
      </c>
      <c r="BI268" s="289">
        <f>IF(OR($C329&gt;BI$7,$C329+$E329-2&lt;BI$7),0,($D329-SUM($F329:BH329)-SUM($F268:BH268))*SAP_Leadsheet!$E$61)</f>
        <v>0</v>
      </c>
      <c r="BJ268" s="289">
        <f>IF(OR($C329&gt;BJ$7,$C329+$E329-2&lt;BJ$7),0,($D329-SUM($F329:BI329)-SUM($F268:BI268))*SAP_Leadsheet!$E$61)</f>
        <v>0</v>
      </c>
      <c r="BK268" s="289">
        <f>IF(OR($C329&gt;BK$7,$C329+$E329-2&lt;BK$7),0,($D329-SUM($F329:BJ329)-SUM($F268:BJ268))*SAP_Leadsheet!$E$61)</f>
        <v>0</v>
      </c>
      <c r="BL268" s="289">
        <f>IF(OR($C329&gt;BL$7,$C329+$E329-2&lt;BL$7),0,($D329-SUM($F329:BK329)-SUM($F268:BK268))*SAP_Leadsheet!$E$61)</f>
        <v>0</v>
      </c>
      <c r="BM268" s="289">
        <f>IF(OR($C329&gt;BM$7,$C329+$E329-2&lt;BM$7),0,($D329-SUM($F329:BL329)-SUM($F268:BL268))*SAP_Leadsheet!$E$61)</f>
        <v>0</v>
      </c>
      <c r="BN268" s="289">
        <f>IF(OR($C329&gt;BN$7,$C329+$E329-2&lt;BN$7),0,($D329-SUM($F329:BM329)-SUM($F268:BM268))*SAP_Leadsheet!$E$61)</f>
        <v>0</v>
      </c>
      <c r="BO268" s="198"/>
      <c r="BP268" s="198"/>
      <c r="BQ268" s="198"/>
      <c r="BR268" s="198"/>
      <c r="BS268" s="198"/>
      <c r="BT268" s="198"/>
      <c r="BU268" s="198"/>
      <c r="BV268" s="198"/>
      <c r="BW268" s="198"/>
      <c r="BX268" s="198"/>
      <c r="BY268" s="198"/>
      <c r="BZ268" s="198"/>
      <c r="CA268" s="198"/>
      <c r="CB268" s="198"/>
      <c r="CC268" s="198"/>
      <c r="CD268" s="198"/>
      <c r="CE268" s="198"/>
      <c r="CF268" s="198"/>
      <c r="CG268" s="198"/>
      <c r="CH268" s="198"/>
      <c r="CI268" s="198"/>
      <c r="CJ268" s="198"/>
      <c r="CK268" s="198"/>
      <c r="CL268" s="198"/>
    </row>
    <row r="269" spans="1:90" hidden="1" outlineLevel="1" x14ac:dyDescent="0.15">
      <c r="A269" s="89"/>
      <c r="B269" s="23"/>
      <c r="C269" s="26">
        <v>43</v>
      </c>
      <c r="D269" s="298"/>
      <c r="G269" s="289">
        <f>IF(OR($C330&gt;G$7,$C330+$E330-2&lt;G$7),0,($D330-SUM($F330:F330)-SUM($F269:F269))*SAP_Leadsheet!$E$61)</f>
        <v>0</v>
      </c>
      <c r="H269" s="289">
        <f>IF(OR($C330&gt;H$7,$C330+$E330-2&lt;H$7),0,($D330-SUM($F330:G330)-SUM($F269:G269))*SAP_Leadsheet!$E$61)</f>
        <v>0</v>
      </c>
      <c r="I269" s="289">
        <f>IF(OR($C330&gt;I$7,$C330+$E330-2&lt;I$7),0,($D330-SUM($F330:H330)-SUM($F269:H269))*SAP_Leadsheet!$E$61)</f>
        <v>0</v>
      </c>
      <c r="J269" s="289">
        <f>IF(OR($C330&gt;J$7,$C330+$E330-2&lt;J$7),0,($D330-SUM($F330:I330)-SUM($F269:I269))*SAP_Leadsheet!$E$61)</f>
        <v>0</v>
      </c>
      <c r="K269" s="289">
        <f>IF(OR($C330&gt;K$7,$C330+$E330-2&lt;K$7),0,($D330-SUM($F330:J330)-SUM($F269:J269))*SAP_Leadsheet!$E$61)</f>
        <v>0</v>
      </c>
      <c r="L269" s="289">
        <f>IF(OR($C330&gt;L$7,$C330+$E330-2&lt;L$7),0,($D330-SUM($F330:K330)-SUM($F269:K269))*SAP_Leadsheet!$E$61)</f>
        <v>0</v>
      </c>
      <c r="M269" s="289">
        <f>IF(OR($C330&gt;M$7,$C330+$E330-2&lt;M$7),0,($D330-SUM($F330:L330)-SUM($F269:L269))*SAP_Leadsheet!$E$61)</f>
        <v>0</v>
      </c>
      <c r="N269" s="289">
        <f>IF(OR($C330&gt;N$7,$C330+$E330-2&lt;N$7),0,($D330-SUM($F330:M330)-SUM($F269:M269))*SAP_Leadsheet!$E$61)</f>
        <v>0</v>
      </c>
      <c r="O269" s="289">
        <f>IF(OR($C330&gt;O$7,$C330+$E330-2&lt;O$7),0,($D330-SUM($F330:N330)-SUM($F269:N269))*SAP_Leadsheet!$E$61)</f>
        <v>0</v>
      </c>
      <c r="P269" s="289">
        <f>IF(OR($C330&gt;P$7,$C330+$E330-2&lt;P$7),0,($D330-SUM($F330:O330)-SUM($F269:O269))*SAP_Leadsheet!$E$61)</f>
        <v>0</v>
      </c>
      <c r="Q269" s="289">
        <f>IF(OR($C330&gt;Q$7,$C330+$E330-2&lt;Q$7),0,($D330-SUM($F330:P330)-SUM($F269:P269))*SAP_Leadsheet!$E$61)</f>
        <v>0</v>
      </c>
      <c r="R269" s="289">
        <f>IF(OR($C330&gt;R$7,$C330+$E330-2&lt;R$7),0,($D330-SUM($F330:Q330)-SUM($F269:Q269))*SAP_Leadsheet!$E$61)</f>
        <v>0</v>
      </c>
      <c r="S269" s="289">
        <f>IF(OR($C330&gt;S$7,$C330+$E330-2&lt;S$7),0,($D330-SUM($F330:R330)-SUM($F269:R269))*SAP_Leadsheet!$E$61)</f>
        <v>0</v>
      </c>
      <c r="T269" s="289">
        <f>IF(OR($C330&gt;T$7,$C330+$E330-2&lt;T$7),0,($D330-SUM($F330:S330)-SUM($F269:S269))*SAP_Leadsheet!$E$61)</f>
        <v>0</v>
      </c>
      <c r="U269" s="289">
        <f>IF(OR($C330&gt;U$7,$C330+$E330-2&lt;U$7),0,($D330-SUM($F330:T330)-SUM($F269:T269))*SAP_Leadsheet!$E$61)</f>
        <v>0</v>
      </c>
      <c r="V269" s="289">
        <f>IF(OR($C330&gt;V$7,$C330+$E330-2&lt;V$7),0,($D330-SUM($F330:U330)-SUM($F269:U269))*SAP_Leadsheet!$E$61)</f>
        <v>0</v>
      </c>
      <c r="W269" s="289">
        <f>IF(OR($C330&gt;W$7,$C330+$E330-2&lt;W$7),0,($D330-SUM($F330:V330)-SUM($F269:V269))*SAP_Leadsheet!$E$61)</f>
        <v>0</v>
      </c>
      <c r="X269" s="289">
        <f>IF(OR($C330&gt;X$7,$C330+$E330-2&lt;X$7),0,($D330-SUM($F330:W330)-SUM($F269:W269))*SAP_Leadsheet!$E$61)</f>
        <v>0</v>
      </c>
      <c r="Y269" s="289">
        <f>IF(OR($C330&gt;Y$7,$C330+$E330-2&lt;Y$7),0,($D330-SUM($F330:X330)-SUM($F269:X269))*SAP_Leadsheet!$E$61)</f>
        <v>0</v>
      </c>
      <c r="Z269" s="289">
        <f>IF(OR($C330&gt;Z$7,$C330+$E330-2&lt;Z$7),0,($D330-SUM($F330:Y330)-SUM($F269:Y269))*SAP_Leadsheet!$E$61)</f>
        <v>0</v>
      </c>
      <c r="AA269" s="289">
        <f>IF(OR($C330&gt;AA$7,$C330+$E330-2&lt;AA$7),0,($D330-SUM($F330:Z330)-SUM($F269:Z269))*SAP_Leadsheet!$E$61)</f>
        <v>0</v>
      </c>
      <c r="AB269" s="289">
        <f>IF(OR($C330&gt;AB$7,$C330+$E330-2&lt;AB$7),0,($D330-SUM($F330:AA330)-SUM($F269:AA269))*SAP_Leadsheet!$E$61)</f>
        <v>0</v>
      </c>
      <c r="AC269" s="289">
        <f>IF(OR($C330&gt;AC$7,$C330+$E330-2&lt;AC$7),0,($D330-SUM($F330:AB330)-SUM($F269:AB269))*SAP_Leadsheet!$E$61)</f>
        <v>0</v>
      </c>
      <c r="AD269" s="289">
        <f>IF(OR($C330&gt;AD$7,$C330+$E330-2&lt;AD$7),0,($D330-SUM($F330:AC330)-SUM($F269:AC269))*SAP_Leadsheet!$E$61)</f>
        <v>0</v>
      </c>
      <c r="AE269" s="289">
        <f>IF(OR($C330&gt;AE$7,$C330+$E330-2&lt;AE$7),0,($D330-SUM($F330:AD330)-SUM($F269:AD269))*SAP_Leadsheet!$E$61)</f>
        <v>0</v>
      </c>
      <c r="AF269" s="289">
        <f>IF(OR($C330&gt;AF$7,$C330+$E330-2&lt;AF$7),0,($D330-SUM($F330:AE330)-SUM($F269:AE269))*SAP_Leadsheet!$E$61)</f>
        <v>0</v>
      </c>
      <c r="AG269" s="289">
        <f>IF(OR($C330&gt;AG$7,$C330+$E330-2&lt;AG$7),0,($D330-SUM($F330:AF330)-SUM($F269:AF269))*SAP_Leadsheet!$E$61)</f>
        <v>0</v>
      </c>
      <c r="AH269" s="289">
        <f>IF(OR($C330&gt;AH$7,$C330+$E330-2&lt;AH$7),0,($D330-SUM($F330:AG330)-SUM($F269:AG269))*SAP_Leadsheet!$E$61)</f>
        <v>0</v>
      </c>
      <c r="AI269" s="289">
        <f>IF(OR($C330&gt;AI$7,$C330+$E330-2&lt;AI$7),0,($D330-SUM($F330:AH330)-SUM($F269:AH269))*SAP_Leadsheet!$E$61)</f>
        <v>0</v>
      </c>
      <c r="AJ269" s="289">
        <f>IF(OR($C330&gt;AJ$7,$C330+$E330-2&lt;AJ$7),0,($D330-SUM($F330:AI330)-SUM($F269:AI269))*SAP_Leadsheet!$E$61)</f>
        <v>0</v>
      </c>
      <c r="AK269" s="289">
        <f>IF(OR($C330&gt;AK$7,$C330+$E330-2&lt;AK$7),0,($D330-SUM($F330:AJ330)-SUM($F269:AJ269))*SAP_Leadsheet!$E$61)</f>
        <v>0</v>
      </c>
      <c r="AL269" s="289">
        <f>IF(OR($C330&gt;AL$7,$C330+$E330-2&lt;AL$7),0,($D330-SUM($F330:AK330)-SUM($F269:AK269))*SAP_Leadsheet!$E$61)</f>
        <v>0</v>
      </c>
      <c r="AM269" s="289">
        <f>IF(OR($C330&gt;AM$7,$C330+$E330-2&lt;AM$7),0,($D330-SUM($F330:AL330)-SUM($F269:AL269))*SAP_Leadsheet!$E$61)</f>
        <v>0</v>
      </c>
      <c r="AN269" s="289">
        <f>IF(OR($C330&gt;AN$7,$C330+$E330-2&lt;AN$7),0,($D330-SUM($F330:AM330)-SUM($F269:AM269))*SAP_Leadsheet!$E$61)</f>
        <v>0</v>
      </c>
      <c r="AO269" s="289">
        <f>IF(OR($C330&gt;AO$7,$C330+$E330-2&lt;AO$7),0,($D330-SUM($F330:AN330)-SUM($F269:AN269))*SAP_Leadsheet!$E$61)</f>
        <v>0</v>
      </c>
      <c r="AP269" s="289">
        <f>IF(OR($C330&gt;AP$7,$C330+$E330-2&lt;AP$7),0,($D330-SUM($F330:AO330)-SUM($F269:AO269))*SAP_Leadsheet!$E$61)</f>
        <v>0</v>
      </c>
      <c r="AQ269" s="289">
        <f>IF(OR($C330&gt;AQ$7,$C330+$E330-2&lt;AQ$7),0,($D330-SUM($F330:AP330)-SUM($F269:AP269))*SAP_Leadsheet!$E$61)</f>
        <v>0</v>
      </c>
      <c r="AR269" s="289">
        <f>IF(OR($C330&gt;AR$7,$C330+$E330-2&lt;AR$7),0,($D330-SUM($F330:AQ330)-SUM($F269:AQ269))*SAP_Leadsheet!$E$61)</f>
        <v>0</v>
      </c>
      <c r="AS269" s="289">
        <f>IF(OR($C330&gt;AS$7,$C330+$E330-2&lt;AS$7),0,($D330-SUM($F330:AR330)-SUM($F269:AR269))*SAP_Leadsheet!$E$61)</f>
        <v>0</v>
      </c>
      <c r="AT269" s="289">
        <f>IF(OR($C330&gt;AT$7,$C330+$E330-2&lt;AT$7),0,($D330-SUM($F330:AS330)-SUM($F269:AS269))*SAP_Leadsheet!$E$61)</f>
        <v>0</v>
      </c>
      <c r="AU269" s="289">
        <f>IF(OR($C330&gt;AU$7,$C330+$E330-2&lt;AU$7),0,($D330-SUM($F330:AT330)-SUM($F269:AT269))*SAP_Leadsheet!$E$61)</f>
        <v>0</v>
      </c>
      <c r="AV269" s="289">
        <f>IF(OR($C330&gt;AV$7,$C330+$E330-2&lt;AV$7),0,($D330-SUM($F330:AU330)-SUM($F269:AU269))*SAP_Leadsheet!$E$61)</f>
        <v>0</v>
      </c>
      <c r="AW269" s="289">
        <f ca="1">IF(OR($C330&gt;AW$7,$C330+$E330-2&lt;AW$7),0,($D330-SUM($F330:AV330)-SUM($F269:AV269))*SAP_Leadsheet!$E$61)</f>
        <v>0</v>
      </c>
      <c r="AX269" s="289">
        <f ca="1">IF(OR($C330&gt;AX$7,$C330+$E330-2&lt;AX$7),0,($D330-SUM($F330:AW330)-SUM($F269:AW269))*SAP_Leadsheet!$E$61)</f>
        <v>0</v>
      </c>
      <c r="AY269" s="289">
        <f ca="1">IF(OR($C330&gt;AY$7,$C330+$E330-2&lt;AY$7),0,($D330-SUM($F330:AX330)-SUM($F269:AX269))*SAP_Leadsheet!$E$61)</f>
        <v>0</v>
      </c>
      <c r="AZ269" s="289">
        <f ca="1">IF(OR($C330&gt;AZ$7,$C330+$E330-2&lt;AZ$7),0,($D330-SUM($F330:AY330)-SUM($F269:AY269))*SAP_Leadsheet!$E$61)</f>
        <v>0</v>
      </c>
      <c r="BA269" s="289">
        <f ca="1">IF(OR($C330&gt;BA$7,$C330+$E330-2&lt;BA$7),0,($D330-SUM($F330:AZ330)-SUM($F269:AZ269))*SAP_Leadsheet!$E$61)</f>
        <v>0</v>
      </c>
      <c r="BB269" s="289">
        <f>IF(OR($C330&gt;BB$7,$C330+$E330-2&lt;BB$7),0,($D330-SUM($F330:BA330)-SUM($F269:BA269))*SAP_Leadsheet!$E$61)</f>
        <v>0</v>
      </c>
      <c r="BC269" s="289">
        <f>IF(OR($C330&gt;BC$7,$C330+$E330-2&lt;BC$7),0,($D330-SUM($F330:BB330)-SUM($F269:BB269))*SAP_Leadsheet!$E$61)</f>
        <v>0</v>
      </c>
      <c r="BD269" s="289">
        <f>IF(OR($C330&gt;BD$7,$C330+$E330-2&lt;BD$7),0,($D330-SUM($F330:BC330)-SUM($F269:BC269))*SAP_Leadsheet!$E$61)</f>
        <v>0</v>
      </c>
      <c r="BE269" s="289">
        <f>IF(OR($C330&gt;BE$7,$C330+$E330-2&lt;BE$7),0,($D330-SUM($F330:BD330)-SUM($F269:BD269))*SAP_Leadsheet!$E$61)</f>
        <v>0</v>
      </c>
      <c r="BF269" s="289">
        <f>IF(OR($C330&gt;BF$7,$C330+$E330-2&lt;BF$7),0,($D330-SUM($F330:BE330)-SUM($F269:BE269))*SAP_Leadsheet!$E$61)</f>
        <v>0</v>
      </c>
      <c r="BG269" s="289">
        <f>IF(OR($C330&gt;BG$7,$C330+$E330-2&lt;BG$7),0,($D330-SUM($F330:BF330)-SUM($F269:BF269))*SAP_Leadsheet!$E$61)</f>
        <v>0</v>
      </c>
      <c r="BH269" s="289">
        <f>IF(OR($C330&gt;BH$7,$C330+$E330-2&lt;BH$7),0,($D330-SUM($F330:BG330)-SUM($F269:BG269))*SAP_Leadsheet!$E$61)</f>
        <v>0</v>
      </c>
      <c r="BI269" s="289">
        <f>IF(OR($C330&gt;BI$7,$C330+$E330-2&lt;BI$7),0,($D330-SUM($F330:BH330)-SUM($F269:BH269))*SAP_Leadsheet!$E$61)</f>
        <v>0</v>
      </c>
      <c r="BJ269" s="289">
        <f>IF(OR($C330&gt;BJ$7,$C330+$E330-2&lt;BJ$7),0,($D330-SUM($F330:BI330)-SUM($F269:BI269))*SAP_Leadsheet!$E$61)</f>
        <v>0</v>
      </c>
      <c r="BK269" s="289">
        <f>IF(OR($C330&gt;BK$7,$C330+$E330-2&lt;BK$7),0,($D330-SUM($F330:BJ330)-SUM($F269:BJ269))*SAP_Leadsheet!$E$61)</f>
        <v>0</v>
      </c>
      <c r="BL269" s="289">
        <f>IF(OR($C330&gt;BL$7,$C330+$E330-2&lt;BL$7),0,($D330-SUM($F330:BK330)-SUM($F269:BK269))*SAP_Leadsheet!$E$61)</f>
        <v>0</v>
      </c>
      <c r="BM269" s="289">
        <f>IF(OR($C330&gt;BM$7,$C330+$E330-2&lt;BM$7),0,($D330-SUM($F330:BL330)-SUM($F269:BL269))*SAP_Leadsheet!$E$61)</f>
        <v>0</v>
      </c>
      <c r="BN269" s="289">
        <f>IF(OR($C330&gt;BN$7,$C330+$E330-2&lt;BN$7),0,($D330-SUM($F330:BM330)-SUM($F269:BM269))*SAP_Leadsheet!$E$61)</f>
        <v>0</v>
      </c>
      <c r="BO269" s="198"/>
      <c r="BP269" s="198"/>
      <c r="BQ269" s="198"/>
      <c r="BR269" s="198"/>
      <c r="BS269" s="198"/>
      <c r="BT269" s="198"/>
      <c r="BU269" s="198"/>
      <c r="BV269" s="198"/>
      <c r="BW269" s="198"/>
      <c r="BX269" s="198"/>
      <c r="BY269" s="198"/>
      <c r="BZ269" s="198"/>
      <c r="CA269" s="198"/>
      <c r="CB269" s="198"/>
      <c r="CC269" s="198"/>
      <c r="CD269" s="198"/>
      <c r="CE269" s="198"/>
      <c r="CF269" s="198"/>
      <c r="CG269" s="198"/>
      <c r="CH269" s="198"/>
      <c r="CI269" s="198"/>
      <c r="CJ269" s="198"/>
      <c r="CK269" s="198"/>
      <c r="CL269" s="198"/>
    </row>
    <row r="270" spans="1:90" hidden="1" outlineLevel="1" x14ac:dyDescent="0.15">
      <c r="A270" s="89"/>
      <c r="B270" s="23"/>
      <c r="C270" s="26">
        <v>44</v>
      </c>
      <c r="D270" s="298"/>
      <c r="G270" s="289">
        <f>IF(OR($C331&gt;G$7,$C331+$E331-2&lt;G$7),0,($D331-SUM($F331:F331)-SUM($F270:F270))*SAP_Leadsheet!$E$61)</f>
        <v>0</v>
      </c>
      <c r="H270" s="289">
        <f>IF(OR($C331&gt;H$7,$C331+$E331-2&lt;H$7),0,($D331-SUM($F331:G331)-SUM($F270:G270))*SAP_Leadsheet!$E$61)</f>
        <v>0</v>
      </c>
      <c r="I270" s="289">
        <f>IF(OR($C331&gt;I$7,$C331+$E331-2&lt;I$7),0,($D331-SUM($F331:H331)-SUM($F270:H270))*SAP_Leadsheet!$E$61)</f>
        <v>0</v>
      </c>
      <c r="J270" s="289">
        <f>IF(OR($C331&gt;J$7,$C331+$E331-2&lt;J$7),0,($D331-SUM($F331:I331)-SUM($F270:I270))*SAP_Leadsheet!$E$61)</f>
        <v>0</v>
      </c>
      <c r="K270" s="289">
        <f>IF(OR($C331&gt;K$7,$C331+$E331-2&lt;K$7),0,($D331-SUM($F331:J331)-SUM($F270:J270))*SAP_Leadsheet!$E$61)</f>
        <v>0</v>
      </c>
      <c r="L270" s="289">
        <f>IF(OR($C331&gt;L$7,$C331+$E331-2&lt;L$7),0,($D331-SUM($F331:K331)-SUM($F270:K270))*SAP_Leadsheet!$E$61)</f>
        <v>0</v>
      </c>
      <c r="M270" s="289">
        <f>IF(OR($C331&gt;M$7,$C331+$E331-2&lt;M$7),0,($D331-SUM($F331:L331)-SUM($F270:L270))*SAP_Leadsheet!$E$61)</f>
        <v>0</v>
      </c>
      <c r="N270" s="289">
        <f>IF(OR($C331&gt;N$7,$C331+$E331-2&lt;N$7),0,($D331-SUM($F331:M331)-SUM($F270:M270))*SAP_Leadsheet!$E$61)</f>
        <v>0</v>
      </c>
      <c r="O270" s="289">
        <f>IF(OR($C331&gt;O$7,$C331+$E331-2&lt;O$7),0,($D331-SUM($F331:N331)-SUM($F270:N270))*SAP_Leadsheet!$E$61)</f>
        <v>0</v>
      </c>
      <c r="P270" s="289">
        <f>IF(OR($C331&gt;P$7,$C331+$E331-2&lt;P$7),0,($D331-SUM($F331:O331)-SUM($F270:O270))*SAP_Leadsheet!$E$61)</f>
        <v>0</v>
      </c>
      <c r="Q270" s="289">
        <f>IF(OR($C331&gt;Q$7,$C331+$E331-2&lt;Q$7),0,($D331-SUM($F331:P331)-SUM($F270:P270))*SAP_Leadsheet!$E$61)</f>
        <v>0</v>
      </c>
      <c r="R270" s="289">
        <f>IF(OR($C331&gt;R$7,$C331+$E331-2&lt;R$7),0,($D331-SUM($F331:Q331)-SUM($F270:Q270))*SAP_Leadsheet!$E$61)</f>
        <v>0</v>
      </c>
      <c r="S270" s="289">
        <f>IF(OR($C331&gt;S$7,$C331+$E331-2&lt;S$7),0,($D331-SUM($F331:R331)-SUM($F270:R270))*SAP_Leadsheet!$E$61)</f>
        <v>0</v>
      </c>
      <c r="T270" s="289">
        <f>IF(OR($C331&gt;T$7,$C331+$E331-2&lt;T$7),0,($D331-SUM($F331:S331)-SUM($F270:S270))*SAP_Leadsheet!$E$61)</f>
        <v>0</v>
      </c>
      <c r="U270" s="289">
        <f>IF(OR($C331&gt;U$7,$C331+$E331-2&lt;U$7),0,($D331-SUM($F331:T331)-SUM($F270:T270))*SAP_Leadsheet!$E$61)</f>
        <v>0</v>
      </c>
      <c r="V270" s="289">
        <f>IF(OR($C331&gt;V$7,$C331+$E331-2&lt;V$7),0,($D331-SUM($F331:U331)-SUM($F270:U270))*SAP_Leadsheet!$E$61)</f>
        <v>0</v>
      </c>
      <c r="W270" s="289">
        <f>IF(OR($C331&gt;W$7,$C331+$E331-2&lt;W$7),0,($D331-SUM($F331:V331)-SUM($F270:V270))*SAP_Leadsheet!$E$61)</f>
        <v>0</v>
      </c>
      <c r="X270" s="289">
        <f>IF(OR($C331&gt;X$7,$C331+$E331-2&lt;X$7),0,($D331-SUM($F331:W331)-SUM($F270:W270))*SAP_Leadsheet!$E$61)</f>
        <v>0</v>
      </c>
      <c r="Y270" s="289">
        <f>IF(OR($C331&gt;Y$7,$C331+$E331-2&lt;Y$7),0,($D331-SUM($F331:X331)-SUM($F270:X270))*SAP_Leadsheet!$E$61)</f>
        <v>0</v>
      </c>
      <c r="Z270" s="289">
        <f>IF(OR($C331&gt;Z$7,$C331+$E331-2&lt;Z$7),0,($D331-SUM($F331:Y331)-SUM($F270:Y270))*SAP_Leadsheet!$E$61)</f>
        <v>0</v>
      </c>
      <c r="AA270" s="289">
        <f>IF(OR($C331&gt;AA$7,$C331+$E331-2&lt;AA$7),0,($D331-SUM($F331:Z331)-SUM($F270:Z270))*SAP_Leadsheet!$E$61)</f>
        <v>0</v>
      </c>
      <c r="AB270" s="289">
        <f>IF(OR($C331&gt;AB$7,$C331+$E331-2&lt;AB$7),0,($D331-SUM($F331:AA331)-SUM($F270:AA270))*SAP_Leadsheet!$E$61)</f>
        <v>0</v>
      </c>
      <c r="AC270" s="289">
        <f>IF(OR($C331&gt;AC$7,$C331+$E331-2&lt;AC$7),0,($D331-SUM($F331:AB331)-SUM($F270:AB270))*SAP_Leadsheet!$E$61)</f>
        <v>0</v>
      </c>
      <c r="AD270" s="289">
        <f>IF(OR($C331&gt;AD$7,$C331+$E331-2&lt;AD$7),0,($D331-SUM($F331:AC331)-SUM($F270:AC270))*SAP_Leadsheet!$E$61)</f>
        <v>0</v>
      </c>
      <c r="AE270" s="289">
        <f>IF(OR($C331&gt;AE$7,$C331+$E331-2&lt;AE$7),0,($D331-SUM($F331:AD331)-SUM($F270:AD270))*SAP_Leadsheet!$E$61)</f>
        <v>0</v>
      </c>
      <c r="AF270" s="289">
        <f>IF(OR($C331&gt;AF$7,$C331+$E331-2&lt;AF$7),0,($D331-SUM($F331:AE331)-SUM($F270:AE270))*SAP_Leadsheet!$E$61)</f>
        <v>0</v>
      </c>
      <c r="AG270" s="289">
        <f>IF(OR($C331&gt;AG$7,$C331+$E331-2&lt;AG$7),0,($D331-SUM($F331:AF331)-SUM($F270:AF270))*SAP_Leadsheet!$E$61)</f>
        <v>0</v>
      </c>
      <c r="AH270" s="289">
        <f>IF(OR($C331&gt;AH$7,$C331+$E331-2&lt;AH$7),0,($D331-SUM($F331:AG331)-SUM($F270:AG270))*SAP_Leadsheet!$E$61)</f>
        <v>0</v>
      </c>
      <c r="AI270" s="289">
        <f>IF(OR($C331&gt;AI$7,$C331+$E331-2&lt;AI$7),0,($D331-SUM($F331:AH331)-SUM($F270:AH270))*SAP_Leadsheet!$E$61)</f>
        <v>0</v>
      </c>
      <c r="AJ270" s="289">
        <f>IF(OR($C331&gt;AJ$7,$C331+$E331-2&lt;AJ$7),0,($D331-SUM($F331:AI331)-SUM($F270:AI270))*SAP_Leadsheet!$E$61)</f>
        <v>0</v>
      </c>
      <c r="AK270" s="289">
        <f>IF(OR($C331&gt;AK$7,$C331+$E331-2&lt;AK$7),0,($D331-SUM($F331:AJ331)-SUM($F270:AJ270))*SAP_Leadsheet!$E$61)</f>
        <v>0</v>
      </c>
      <c r="AL270" s="289">
        <f>IF(OR($C331&gt;AL$7,$C331+$E331-2&lt;AL$7),0,($D331-SUM($F331:AK331)-SUM($F270:AK270))*SAP_Leadsheet!$E$61)</f>
        <v>0</v>
      </c>
      <c r="AM270" s="289">
        <f>IF(OR($C331&gt;AM$7,$C331+$E331-2&lt;AM$7),0,($D331-SUM($F331:AL331)-SUM($F270:AL270))*SAP_Leadsheet!$E$61)</f>
        <v>0</v>
      </c>
      <c r="AN270" s="289">
        <f>IF(OR($C331&gt;AN$7,$C331+$E331-2&lt;AN$7),0,($D331-SUM($F331:AM331)-SUM($F270:AM270))*SAP_Leadsheet!$E$61)</f>
        <v>0</v>
      </c>
      <c r="AO270" s="289">
        <f>IF(OR($C331&gt;AO$7,$C331+$E331-2&lt;AO$7),0,($D331-SUM($F331:AN331)-SUM($F270:AN270))*SAP_Leadsheet!$E$61)</f>
        <v>0</v>
      </c>
      <c r="AP270" s="289">
        <f>IF(OR($C331&gt;AP$7,$C331+$E331-2&lt;AP$7),0,($D331-SUM($F331:AO331)-SUM($F270:AO270))*SAP_Leadsheet!$E$61)</f>
        <v>0</v>
      </c>
      <c r="AQ270" s="289">
        <f>IF(OR($C331&gt;AQ$7,$C331+$E331-2&lt;AQ$7),0,($D331-SUM($F331:AP331)-SUM($F270:AP270))*SAP_Leadsheet!$E$61)</f>
        <v>0</v>
      </c>
      <c r="AR270" s="289">
        <f>IF(OR($C331&gt;AR$7,$C331+$E331-2&lt;AR$7),0,($D331-SUM($F331:AQ331)-SUM($F270:AQ270))*SAP_Leadsheet!$E$61)</f>
        <v>0</v>
      </c>
      <c r="AS270" s="289">
        <f>IF(OR($C331&gt;AS$7,$C331+$E331-2&lt;AS$7),0,($D331-SUM($F331:AR331)-SUM($F270:AR270))*SAP_Leadsheet!$E$61)</f>
        <v>0</v>
      </c>
      <c r="AT270" s="289">
        <f>IF(OR($C331&gt;AT$7,$C331+$E331-2&lt;AT$7),0,($D331-SUM($F331:AS331)-SUM($F270:AS270))*SAP_Leadsheet!$E$61)</f>
        <v>0</v>
      </c>
      <c r="AU270" s="289">
        <f>IF(OR($C331&gt;AU$7,$C331+$E331-2&lt;AU$7),0,($D331-SUM($F331:AT331)-SUM($F270:AT270))*SAP_Leadsheet!$E$61)</f>
        <v>0</v>
      </c>
      <c r="AV270" s="289">
        <f>IF(OR($C331&gt;AV$7,$C331+$E331-2&lt;AV$7),0,($D331-SUM($F331:AU331)-SUM($F270:AU270))*SAP_Leadsheet!$E$61)</f>
        <v>0</v>
      </c>
      <c r="AW270" s="289">
        <f>IF(OR($C331&gt;AW$7,$C331+$E331-2&lt;AW$7),0,($D331-SUM($F331:AV331)-SUM($F270:AV270))*SAP_Leadsheet!$E$61)</f>
        <v>0</v>
      </c>
      <c r="AX270" s="289">
        <f ca="1">IF(OR($C331&gt;AX$7,$C331+$E331-2&lt;AX$7),0,($D331-SUM($F331:AW331)-SUM($F270:AW270))*SAP_Leadsheet!$E$61)</f>
        <v>0</v>
      </c>
      <c r="AY270" s="289">
        <f ca="1">IF(OR($C331&gt;AY$7,$C331+$E331-2&lt;AY$7),0,($D331-SUM($F331:AX331)-SUM($F270:AX270))*SAP_Leadsheet!$E$61)</f>
        <v>0</v>
      </c>
      <c r="AZ270" s="289">
        <f ca="1">IF(OR($C331&gt;AZ$7,$C331+$E331-2&lt;AZ$7),0,($D331-SUM($F331:AY331)-SUM($F270:AY270))*SAP_Leadsheet!$E$61)</f>
        <v>0</v>
      </c>
      <c r="BA270" s="289">
        <f ca="1">IF(OR($C331&gt;BA$7,$C331+$E331-2&lt;BA$7),0,($D331-SUM($F331:AZ331)-SUM($F270:AZ270))*SAP_Leadsheet!$E$61)</f>
        <v>0</v>
      </c>
      <c r="BB270" s="289">
        <f ca="1">IF(OR($C331&gt;BB$7,$C331+$E331-2&lt;BB$7),0,($D331-SUM($F331:BA331)-SUM($F270:BA270))*SAP_Leadsheet!$E$61)</f>
        <v>0</v>
      </c>
      <c r="BC270" s="289">
        <f>IF(OR($C331&gt;BC$7,$C331+$E331-2&lt;BC$7),0,($D331-SUM($F331:BB331)-SUM($F270:BB270))*SAP_Leadsheet!$E$61)</f>
        <v>0</v>
      </c>
      <c r="BD270" s="289">
        <f>IF(OR($C331&gt;BD$7,$C331+$E331-2&lt;BD$7),0,($D331-SUM($F331:BC331)-SUM($F270:BC270))*SAP_Leadsheet!$E$61)</f>
        <v>0</v>
      </c>
      <c r="BE270" s="289">
        <f>IF(OR($C331&gt;BE$7,$C331+$E331-2&lt;BE$7),0,($D331-SUM($F331:BD331)-SUM($F270:BD270))*SAP_Leadsheet!$E$61)</f>
        <v>0</v>
      </c>
      <c r="BF270" s="289">
        <f>IF(OR($C331&gt;BF$7,$C331+$E331-2&lt;BF$7),0,($D331-SUM($F331:BE331)-SUM($F270:BE270))*SAP_Leadsheet!$E$61)</f>
        <v>0</v>
      </c>
      <c r="BG270" s="289">
        <f>IF(OR($C331&gt;BG$7,$C331+$E331-2&lt;BG$7),0,($D331-SUM($F331:BF331)-SUM($F270:BF270))*SAP_Leadsheet!$E$61)</f>
        <v>0</v>
      </c>
      <c r="BH270" s="289">
        <f>IF(OR($C331&gt;BH$7,$C331+$E331-2&lt;BH$7),0,($D331-SUM($F331:BG331)-SUM($F270:BG270))*SAP_Leadsheet!$E$61)</f>
        <v>0</v>
      </c>
      <c r="BI270" s="289">
        <f>IF(OR($C331&gt;BI$7,$C331+$E331-2&lt;BI$7),0,($D331-SUM($F331:BH331)-SUM($F270:BH270))*SAP_Leadsheet!$E$61)</f>
        <v>0</v>
      </c>
      <c r="BJ270" s="289">
        <f>IF(OR($C331&gt;BJ$7,$C331+$E331-2&lt;BJ$7),0,($D331-SUM($F331:BI331)-SUM($F270:BI270))*SAP_Leadsheet!$E$61)</f>
        <v>0</v>
      </c>
      <c r="BK270" s="289">
        <f>IF(OR($C331&gt;BK$7,$C331+$E331-2&lt;BK$7),0,($D331-SUM($F331:BJ331)-SUM($F270:BJ270))*SAP_Leadsheet!$E$61)</f>
        <v>0</v>
      </c>
      <c r="BL270" s="289">
        <f>IF(OR($C331&gt;BL$7,$C331+$E331-2&lt;BL$7),0,($D331-SUM($F331:BK331)-SUM($F270:BK270))*SAP_Leadsheet!$E$61)</f>
        <v>0</v>
      </c>
      <c r="BM270" s="289">
        <f>IF(OR($C331&gt;BM$7,$C331+$E331-2&lt;BM$7),0,($D331-SUM($F331:BL331)-SUM($F270:BL270))*SAP_Leadsheet!$E$61)</f>
        <v>0</v>
      </c>
      <c r="BN270" s="289">
        <f>IF(OR($C331&gt;BN$7,$C331+$E331-2&lt;BN$7),0,($D331-SUM($F331:BM331)-SUM($F270:BM270))*SAP_Leadsheet!$E$61)</f>
        <v>0</v>
      </c>
      <c r="BO270" s="198"/>
      <c r="BP270" s="198"/>
      <c r="BQ270" s="198"/>
      <c r="BR270" s="198"/>
      <c r="BS270" s="198"/>
      <c r="BT270" s="198"/>
      <c r="BU270" s="198"/>
      <c r="BV270" s="198"/>
      <c r="BW270" s="198"/>
      <c r="BX270" s="198"/>
      <c r="BY270" s="198"/>
      <c r="BZ270" s="198"/>
      <c r="CA270" s="198"/>
      <c r="CB270" s="198"/>
      <c r="CC270" s="198"/>
      <c r="CD270" s="198"/>
      <c r="CE270" s="198"/>
      <c r="CF270" s="198"/>
      <c r="CG270" s="198"/>
      <c r="CH270" s="198"/>
      <c r="CI270" s="198"/>
      <c r="CJ270" s="198"/>
      <c r="CK270" s="198"/>
      <c r="CL270" s="198"/>
    </row>
    <row r="271" spans="1:90" hidden="1" outlineLevel="1" x14ac:dyDescent="0.15">
      <c r="A271" s="89"/>
      <c r="B271" s="23"/>
      <c r="C271" s="26">
        <v>45</v>
      </c>
      <c r="D271" s="298"/>
      <c r="G271" s="289">
        <f>IF(OR($C332&gt;G$7,$C332+$E332-2&lt;G$7),0,($D332-SUM($F332:F332)-SUM($F271:F271))*SAP_Leadsheet!$E$61)</f>
        <v>0</v>
      </c>
      <c r="H271" s="289">
        <f>IF(OR($C332&gt;H$7,$C332+$E332-2&lt;H$7),0,($D332-SUM($F332:G332)-SUM($F271:G271))*SAP_Leadsheet!$E$61)</f>
        <v>0</v>
      </c>
      <c r="I271" s="289">
        <f>IF(OR($C332&gt;I$7,$C332+$E332-2&lt;I$7),0,($D332-SUM($F332:H332)-SUM($F271:H271))*SAP_Leadsheet!$E$61)</f>
        <v>0</v>
      </c>
      <c r="J271" s="289">
        <f>IF(OR($C332&gt;J$7,$C332+$E332-2&lt;J$7),0,($D332-SUM($F332:I332)-SUM($F271:I271))*SAP_Leadsheet!$E$61)</f>
        <v>0</v>
      </c>
      <c r="K271" s="289">
        <f>IF(OR($C332&gt;K$7,$C332+$E332-2&lt;K$7),0,($D332-SUM($F332:J332)-SUM($F271:J271))*SAP_Leadsheet!$E$61)</f>
        <v>0</v>
      </c>
      <c r="L271" s="289">
        <f>IF(OR($C332&gt;L$7,$C332+$E332-2&lt;L$7),0,($D332-SUM($F332:K332)-SUM($F271:K271))*SAP_Leadsheet!$E$61)</f>
        <v>0</v>
      </c>
      <c r="M271" s="289">
        <f>IF(OR($C332&gt;M$7,$C332+$E332-2&lt;M$7),0,($D332-SUM($F332:L332)-SUM($F271:L271))*SAP_Leadsheet!$E$61)</f>
        <v>0</v>
      </c>
      <c r="N271" s="289">
        <f>IF(OR($C332&gt;N$7,$C332+$E332-2&lt;N$7),0,($D332-SUM($F332:M332)-SUM($F271:M271))*SAP_Leadsheet!$E$61)</f>
        <v>0</v>
      </c>
      <c r="O271" s="289">
        <f>IF(OR($C332&gt;O$7,$C332+$E332-2&lt;O$7),0,($D332-SUM($F332:N332)-SUM($F271:N271))*SAP_Leadsheet!$E$61)</f>
        <v>0</v>
      </c>
      <c r="P271" s="289">
        <f>IF(OR($C332&gt;P$7,$C332+$E332-2&lt;P$7),0,($D332-SUM($F332:O332)-SUM($F271:O271))*SAP_Leadsheet!$E$61)</f>
        <v>0</v>
      </c>
      <c r="Q271" s="289">
        <f>IF(OR($C332&gt;Q$7,$C332+$E332-2&lt;Q$7),0,($D332-SUM($F332:P332)-SUM($F271:P271))*SAP_Leadsheet!$E$61)</f>
        <v>0</v>
      </c>
      <c r="R271" s="289">
        <f>IF(OR($C332&gt;R$7,$C332+$E332-2&lt;R$7),0,($D332-SUM($F332:Q332)-SUM($F271:Q271))*SAP_Leadsheet!$E$61)</f>
        <v>0</v>
      </c>
      <c r="S271" s="289">
        <f>IF(OR($C332&gt;S$7,$C332+$E332-2&lt;S$7),0,($D332-SUM($F332:R332)-SUM($F271:R271))*SAP_Leadsheet!$E$61)</f>
        <v>0</v>
      </c>
      <c r="T271" s="289">
        <f>IF(OR($C332&gt;T$7,$C332+$E332-2&lt;T$7),0,($D332-SUM($F332:S332)-SUM($F271:S271))*SAP_Leadsheet!$E$61)</f>
        <v>0</v>
      </c>
      <c r="U271" s="289">
        <f>IF(OR($C332&gt;U$7,$C332+$E332-2&lt;U$7),0,($D332-SUM($F332:T332)-SUM($F271:T271))*SAP_Leadsheet!$E$61)</f>
        <v>0</v>
      </c>
      <c r="V271" s="289">
        <f>IF(OR($C332&gt;V$7,$C332+$E332-2&lt;V$7),0,($D332-SUM($F332:U332)-SUM($F271:U271))*SAP_Leadsheet!$E$61)</f>
        <v>0</v>
      </c>
      <c r="W271" s="289">
        <f>IF(OR($C332&gt;W$7,$C332+$E332-2&lt;W$7),0,($D332-SUM($F332:V332)-SUM($F271:V271))*SAP_Leadsheet!$E$61)</f>
        <v>0</v>
      </c>
      <c r="X271" s="289">
        <f>IF(OR($C332&gt;X$7,$C332+$E332-2&lt;X$7),0,($D332-SUM($F332:W332)-SUM($F271:W271))*SAP_Leadsheet!$E$61)</f>
        <v>0</v>
      </c>
      <c r="Y271" s="289">
        <f>IF(OR($C332&gt;Y$7,$C332+$E332-2&lt;Y$7),0,($D332-SUM($F332:X332)-SUM($F271:X271))*SAP_Leadsheet!$E$61)</f>
        <v>0</v>
      </c>
      <c r="Z271" s="289">
        <f>IF(OR($C332&gt;Z$7,$C332+$E332-2&lt;Z$7),0,($D332-SUM($F332:Y332)-SUM($F271:Y271))*SAP_Leadsheet!$E$61)</f>
        <v>0</v>
      </c>
      <c r="AA271" s="289">
        <f>IF(OR($C332&gt;AA$7,$C332+$E332-2&lt;AA$7),0,($D332-SUM($F332:Z332)-SUM($F271:Z271))*SAP_Leadsheet!$E$61)</f>
        <v>0</v>
      </c>
      <c r="AB271" s="289">
        <f>IF(OR($C332&gt;AB$7,$C332+$E332-2&lt;AB$7),0,($D332-SUM($F332:AA332)-SUM($F271:AA271))*SAP_Leadsheet!$E$61)</f>
        <v>0</v>
      </c>
      <c r="AC271" s="289">
        <f>IF(OR($C332&gt;AC$7,$C332+$E332-2&lt;AC$7),0,($D332-SUM($F332:AB332)-SUM($F271:AB271))*SAP_Leadsheet!$E$61)</f>
        <v>0</v>
      </c>
      <c r="AD271" s="289">
        <f>IF(OR($C332&gt;AD$7,$C332+$E332-2&lt;AD$7),0,($D332-SUM($F332:AC332)-SUM($F271:AC271))*SAP_Leadsheet!$E$61)</f>
        <v>0</v>
      </c>
      <c r="AE271" s="289">
        <f>IF(OR($C332&gt;AE$7,$C332+$E332-2&lt;AE$7),0,($D332-SUM($F332:AD332)-SUM($F271:AD271))*SAP_Leadsheet!$E$61)</f>
        <v>0</v>
      </c>
      <c r="AF271" s="289">
        <f>IF(OR($C332&gt;AF$7,$C332+$E332-2&lt;AF$7),0,($D332-SUM($F332:AE332)-SUM($F271:AE271))*SAP_Leadsheet!$E$61)</f>
        <v>0</v>
      </c>
      <c r="AG271" s="289">
        <f>IF(OR($C332&gt;AG$7,$C332+$E332-2&lt;AG$7),0,($D332-SUM($F332:AF332)-SUM($F271:AF271))*SAP_Leadsheet!$E$61)</f>
        <v>0</v>
      </c>
      <c r="AH271" s="289">
        <f>IF(OR($C332&gt;AH$7,$C332+$E332-2&lt;AH$7),0,($D332-SUM($F332:AG332)-SUM($F271:AG271))*SAP_Leadsheet!$E$61)</f>
        <v>0</v>
      </c>
      <c r="AI271" s="289">
        <f>IF(OR($C332&gt;AI$7,$C332+$E332-2&lt;AI$7),0,($D332-SUM($F332:AH332)-SUM($F271:AH271))*SAP_Leadsheet!$E$61)</f>
        <v>0</v>
      </c>
      <c r="AJ271" s="289">
        <f>IF(OR($C332&gt;AJ$7,$C332+$E332-2&lt;AJ$7),0,($D332-SUM($F332:AI332)-SUM($F271:AI271))*SAP_Leadsheet!$E$61)</f>
        <v>0</v>
      </c>
      <c r="AK271" s="289">
        <f>IF(OR($C332&gt;AK$7,$C332+$E332-2&lt;AK$7),0,($D332-SUM($F332:AJ332)-SUM($F271:AJ271))*SAP_Leadsheet!$E$61)</f>
        <v>0</v>
      </c>
      <c r="AL271" s="289">
        <f>IF(OR($C332&gt;AL$7,$C332+$E332-2&lt;AL$7),0,($D332-SUM($F332:AK332)-SUM($F271:AK271))*SAP_Leadsheet!$E$61)</f>
        <v>0</v>
      </c>
      <c r="AM271" s="289">
        <f>IF(OR($C332&gt;AM$7,$C332+$E332-2&lt;AM$7),0,($D332-SUM($F332:AL332)-SUM($F271:AL271))*SAP_Leadsheet!$E$61)</f>
        <v>0</v>
      </c>
      <c r="AN271" s="289">
        <f>IF(OR($C332&gt;AN$7,$C332+$E332-2&lt;AN$7),0,($D332-SUM($F332:AM332)-SUM($F271:AM271))*SAP_Leadsheet!$E$61)</f>
        <v>0</v>
      </c>
      <c r="AO271" s="289">
        <f>IF(OR($C332&gt;AO$7,$C332+$E332-2&lt;AO$7),0,($D332-SUM($F332:AN332)-SUM($F271:AN271))*SAP_Leadsheet!$E$61)</f>
        <v>0</v>
      </c>
      <c r="AP271" s="289">
        <f>IF(OR($C332&gt;AP$7,$C332+$E332-2&lt;AP$7),0,($D332-SUM($F332:AO332)-SUM($F271:AO271))*SAP_Leadsheet!$E$61)</f>
        <v>0</v>
      </c>
      <c r="AQ271" s="289">
        <f>IF(OR($C332&gt;AQ$7,$C332+$E332-2&lt;AQ$7),0,($D332-SUM($F332:AP332)-SUM($F271:AP271))*SAP_Leadsheet!$E$61)</f>
        <v>0</v>
      </c>
      <c r="AR271" s="289">
        <f>IF(OR($C332&gt;AR$7,$C332+$E332-2&lt;AR$7),0,($D332-SUM($F332:AQ332)-SUM($F271:AQ271))*SAP_Leadsheet!$E$61)</f>
        <v>0</v>
      </c>
      <c r="AS271" s="289">
        <f>IF(OR($C332&gt;AS$7,$C332+$E332-2&lt;AS$7),0,($D332-SUM($F332:AR332)-SUM($F271:AR271))*SAP_Leadsheet!$E$61)</f>
        <v>0</v>
      </c>
      <c r="AT271" s="289">
        <f>IF(OR($C332&gt;AT$7,$C332+$E332-2&lt;AT$7),0,($D332-SUM($F332:AS332)-SUM($F271:AS271))*SAP_Leadsheet!$E$61)</f>
        <v>0</v>
      </c>
      <c r="AU271" s="289">
        <f>IF(OR($C332&gt;AU$7,$C332+$E332-2&lt;AU$7),0,($D332-SUM($F332:AT332)-SUM($F271:AT271))*SAP_Leadsheet!$E$61)</f>
        <v>0</v>
      </c>
      <c r="AV271" s="289">
        <f>IF(OR($C332&gt;AV$7,$C332+$E332-2&lt;AV$7),0,($D332-SUM($F332:AU332)-SUM($F271:AU271))*SAP_Leadsheet!$E$61)</f>
        <v>0</v>
      </c>
      <c r="AW271" s="289">
        <f>IF(OR($C332&gt;AW$7,$C332+$E332-2&lt;AW$7),0,($D332-SUM($F332:AV332)-SUM($F271:AV271))*SAP_Leadsheet!$E$61)</f>
        <v>0</v>
      </c>
      <c r="AX271" s="289">
        <f>IF(OR($C332&gt;AX$7,$C332+$E332-2&lt;AX$7),0,($D332-SUM($F332:AW332)-SUM($F271:AW271))*SAP_Leadsheet!$E$61)</f>
        <v>0</v>
      </c>
      <c r="AY271" s="289">
        <f ca="1">IF(OR($C332&gt;AY$7,$C332+$E332-2&lt;AY$7),0,($D332-SUM($F332:AX332)-SUM($F271:AX271))*SAP_Leadsheet!$E$61)</f>
        <v>0</v>
      </c>
      <c r="AZ271" s="289">
        <f ca="1">IF(OR($C332&gt;AZ$7,$C332+$E332-2&lt;AZ$7),0,($D332-SUM($F332:AY332)-SUM($F271:AY271))*SAP_Leadsheet!$E$61)</f>
        <v>0</v>
      </c>
      <c r="BA271" s="289">
        <f ca="1">IF(OR($C332&gt;BA$7,$C332+$E332-2&lt;BA$7),0,($D332-SUM($F332:AZ332)-SUM($F271:AZ271))*SAP_Leadsheet!$E$61)</f>
        <v>0</v>
      </c>
      <c r="BB271" s="289">
        <f ca="1">IF(OR($C332&gt;BB$7,$C332+$E332-2&lt;BB$7),0,($D332-SUM($F332:BA332)-SUM($F271:BA271))*SAP_Leadsheet!$E$61)</f>
        <v>0</v>
      </c>
      <c r="BC271" s="289">
        <f ca="1">IF(OR($C332&gt;BC$7,$C332+$E332-2&lt;BC$7),0,($D332-SUM($F332:BB332)-SUM($F271:BB271))*SAP_Leadsheet!$E$61)</f>
        <v>0</v>
      </c>
      <c r="BD271" s="289">
        <f>IF(OR($C332&gt;BD$7,$C332+$E332-2&lt;BD$7),0,($D332-SUM($F332:BC332)-SUM($F271:BC271))*SAP_Leadsheet!$E$61)</f>
        <v>0</v>
      </c>
      <c r="BE271" s="289">
        <f>IF(OR($C332&gt;BE$7,$C332+$E332-2&lt;BE$7),0,($D332-SUM($F332:BD332)-SUM($F271:BD271))*SAP_Leadsheet!$E$61)</f>
        <v>0</v>
      </c>
      <c r="BF271" s="289">
        <f>IF(OR($C332&gt;BF$7,$C332+$E332-2&lt;BF$7),0,($D332-SUM($F332:BE332)-SUM($F271:BE271))*SAP_Leadsheet!$E$61)</f>
        <v>0</v>
      </c>
      <c r="BG271" s="289">
        <f>IF(OR($C332&gt;BG$7,$C332+$E332-2&lt;BG$7),0,($D332-SUM($F332:BF332)-SUM($F271:BF271))*SAP_Leadsheet!$E$61)</f>
        <v>0</v>
      </c>
      <c r="BH271" s="289">
        <f>IF(OR($C332&gt;BH$7,$C332+$E332-2&lt;BH$7),0,($D332-SUM($F332:BG332)-SUM($F271:BG271))*SAP_Leadsheet!$E$61)</f>
        <v>0</v>
      </c>
      <c r="BI271" s="289">
        <f>IF(OR($C332&gt;BI$7,$C332+$E332-2&lt;BI$7),0,($D332-SUM($F332:BH332)-SUM($F271:BH271))*SAP_Leadsheet!$E$61)</f>
        <v>0</v>
      </c>
      <c r="BJ271" s="289">
        <f>IF(OR($C332&gt;BJ$7,$C332+$E332-2&lt;BJ$7),0,($D332-SUM($F332:BI332)-SUM($F271:BI271))*SAP_Leadsheet!$E$61)</f>
        <v>0</v>
      </c>
      <c r="BK271" s="289">
        <f>IF(OR($C332&gt;BK$7,$C332+$E332-2&lt;BK$7),0,($D332-SUM($F332:BJ332)-SUM($F271:BJ271))*SAP_Leadsheet!$E$61)</f>
        <v>0</v>
      </c>
      <c r="BL271" s="289">
        <f>IF(OR($C332&gt;BL$7,$C332+$E332-2&lt;BL$7),0,($D332-SUM($F332:BK332)-SUM($F271:BK271))*SAP_Leadsheet!$E$61)</f>
        <v>0</v>
      </c>
      <c r="BM271" s="289">
        <f>IF(OR($C332&gt;BM$7,$C332+$E332-2&lt;BM$7),0,($D332-SUM($F332:BL332)-SUM($F271:BL271))*SAP_Leadsheet!$E$61)</f>
        <v>0</v>
      </c>
      <c r="BN271" s="289">
        <f>IF(OR($C332&gt;BN$7,$C332+$E332-2&lt;BN$7),0,($D332-SUM($F332:BM332)-SUM($F271:BM271))*SAP_Leadsheet!$E$61)</f>
        <v>0</v>
      </c>
      <c r="BO271" s="198"/>
      <c r="BP271" s="198"/>
      <c r="BQ271" s="198"/>
      <c r="BR271" s="198"/>
      <c r="BS271" s="198"/>
      <c r="BT271" s="198"/>
      <c r="BU271" s="198"/>
      <c r="BV271" s="198"/>
      <c r="BW271" s="198"/>
      <c r="BX271" s="198"/>
      <c r="BY271" s="198"/>
      <c r="BZ271" s="198"/>
      <c r="CA271" s="198"/>
      <c r="CB271" s="198"/>
      <c r="CC271" s="198"/>
      <c r="CD271" s="198"/>
      <c r="CE271" s="198"/>
      <c r="CF271" s="198"/>
      <c r="CG271" s="198"/>
      <c r="CH271" s="198"/>
      <c r="CI271" s="198"/>
      <c r="CJ271" s="198"/>
      <c r="CK271" s="198"/>
      <c r="CL271" s="198"/>
    </row>
    <row r="272" spans="1:90" hidden="1" outlineLevel="1" x14ac:dyDescent="0.15">
      <c r="A272" s="89"/>
      <c r="B272" s="23"/>
      <c r="C272" s="26">
        <v>46</v>
      </c>
      <c r="D272" s="298"/>
      <c r="G272" s="289">
        <f>IF(OR($C333&gt;G$7,$C333+$E333-2&lt;G$7),0,($D333-SUM($F333:F333)-SUM($F272:F272))*SAP_Leadsheet!$E$61)</f>
        <v>0</v>
      </c>
      <c r="H272" s="289">
        <f>IF(OR($C333&gt;H$7,$C333+$E333-2&lt;H$7),0,($D333-SUM($F333:G333)-SUM($F272:G272))*SAP_Leadsheet!$E$61)</f>
        <v>0</v>
      </c>
      <c r="I272" s="289">
        <f>IF(OR($C333&gt;I$7,$C333+$E333-2&lt;I$7),0,($D333-SUM($F333:H333)-SUM($F272:H272))*SAP_Leadsheet!$E$61)</f>
        <v>0</v>
      </c>
      <c r="J272" s="289">
        <f>IF(OR($C333&gt;J$7,$C333+$E333-2&lt;J$7),0,($D333-SUM($F333:I333)-SUM($F272:I272))*SAP_Leadsheet!$E$61)</f>
        <v>0</v>
      </c>
      <c r="K272" s="289">
        <f>IF(OR($C333&gt;K$7,$C333+$E333-2&lt;K$7),0,($D333-SUM($F333:J333)-SUM($F272:J272))*SAP_Leadsheet!$E$61)</f>
        <v>0</v>
      </c>
      <c r="L272" s="289">
        <f>IF(OR($C333&gt;L$7,$C333+$E333-2&lt;L$7),0,($D333-SUM($F333:K333)-SUM($F272:K272))*SAP_Leadsheet!$E$61)</f>
        <v>0</v>
      </c>
      <c r="M272" s="289">
        <f>IF(OR($C333&gt;M$7,$C333+$E333-2&lt;M$7),0,($D333-SUM($F333:L333)-SUM($F272:L272))*SAP_Leadsheet!$E$61)</f>
        <v>0</v>
      </c>
      <c r="N272" s="289">
        <f>IF(OR($C333&gt;N$7,$C333+$E333-2&lt;N$7),0,($D333-SUM($F333:M333)-SUM($F272:M272))*SAP_Leadsheet!$E$61)</f>
        <v>0</v>
      </c>
      <c r="O272" s="289">
        <f>IF(OR($C333&gt;O$7,$C333+$E333-2&lt;O$7),0,($D333-SUM($F333:N333)-SUM($F272:N272))*SAP_Leadsheet!$E$61)</f>
        <v>0</v>
      </c>
      <c r="P272" s="289">
        <f>IF(OR($C333&gt;P$7,$C333+$E333-2&lt;P$7),0,($D333-SUM($F333:O333)-SUM($F272:O272))*SAP_Leadsheet!$E$61)</f>
        <v>0</v>
      </c>
      <c r="Q272" s="289">
        <f>IF(OR($C333&gt;Q$7,$C333+$E333-2&lt;Q$7),0,($D333-SUM($F333:P333)-SUM($F272:P272))*SAP_Leadsheet!$E$61)</f>
        <v>0</v>
      </c>
      <c r="R272" s="289">
        <f>IF(OR($C333&gt;R$7,$C333+$E333-2&lt;R$7),0,($D333-SUM($F333:Q333)-SUM($F272:Q272))*SAP_Leadsheet!$E$61)</f>
        <v>0</v>
      </c>
      <c r="S272" s="289">
        <f>IF(OR($C333&gt;S$7,$C333+$E333-2&lt;S$7),0,($D333-SUM($F333:R333)-SUM($F272:R272))*SAP_Leadsheet!$E$61)</f>
        <v>0</v>
      </c>
      <c r="T272" s="289">
        <f>IF(OR($C333&gt;T$7,$C333+$E333-2&lt;T$7),0,($D333-SUM($F333:S333)-SUM($F272:S272))*SAP_Leadsheet!$E$61)</f>
        <v>0</v>
      </c>
      <c r="U272" s="289">
        <f>IF(OR($C333&gt;U$7,$C333+$E333-2&lt;U$7),0,($D333-SUM($F333:T333)-SUM($F272:T272))*SAP_Leadsheet!$E$61)</f>
        <v>0</v>
      </c>
      <c r="V272" s="289">
        <f>IF(OR($C333&gt;V$7,$C333+$E333-2&lt;V$7),0,($D333-SUM($F333:U333)-SUM($F272:U272))*SAP_Leadsheet!$E$61)</f>
        <v>0</v>
      </c>
      <c r="W272" s="289">
        <f>IF(OR($C333&gt;W$7,$C333+$E333-2&lt;W$7),0,($D333-SUM($F333:V333)-SUM($F272:V272))*SAP_Leadsheet!$E$61)</f>
        <v>0</v>
      </c>
      <c r="X272" s="289">
        <f>IF(OR($C333&gt;X$7,$C333+$E333-2&lt;X$7),0,($D333-SUM($F333:W333)-SUM($F272:W272))*SAP_Leadsheet!$E$61)</f>
        <v>0</v>
      </c>
      <c r="Y272" s="289">
        <f>IF(OR($C333&gt;Y$7,$C333+$E333-2&lt;Y$7),0,($D333-SUM($F333:X333)-SUM($F272:X272))*SAP_Leadsheet!$E$61)</f>
        <v>0</v>
      </c>
      <c r="Z272" s="289">
        <f>IF(OR($C333&gt;Z$7,$C333+$E333-2&lt;Z$7),0,($D333-SUM($F333:Y333)-SUM($F272:Y272))*SAP_Leadsheet!$E$61)</f>
        <v>0</v>
      </c>
      <c r="AA272" s="289">
        <f>IF(OR($C333&gt;AA$7,$C333+$E333-2&lt;AA$7),0,($D333-SUM($F333:Z333)-SUM($F272:Z272))*SAP_Leadsheet!$E$61)</f>
        <v>0</v>
      </c>
      <c r="AB272" s="289">
        <f>IF(OR($C333&gt;AB$7,$C333+$E333-2&lt;AB$7),0,($D333-SUM($F333:AA333)-SUM($F272:AA272))*SAP_Leadsheet!$E$61)</f>
        <v>0</v>
      </c>
      <c r="AC272" s="289">
        <f>IF(OR($C333&gt;AC$7,$C333+$E333-2&lt;AC$7),0,($D333-SUM($F333:AB333)-SUM($F272:AB272))*SAP_Leadsheet!$E$61)</f>
        <v>0</v>
      </c>
      <c r="AD272" s="289">
        <f>IF(OR($C333&gt;AD$7,$C333+$E333-2&lt;AD$7),0,($D333-SUM($F333:AC333)-SUM($F272:AC272))*SAP_Leadsheet!$E$61)</f>
        <v>0</v>
      </c>
      <c r="AE272" s="289">
        <f>IF(OR($C333&gt;AE$7,$C333+$E333-2&lt;AE$7),0,($D333-SUM($F333:AD333)-SUM($F272:AD272))*SAP_Leadsheet!$E$61)</f>
        <v>0</v>
      </c>
      <c r="AF272" s="289">
        <f>IF(OR($C333&gt;AF$7,$C333+$E333-2&lt;AF$7),0,($D333-SUM($F333:AE333)-SUM($F272:AE272))*SAP_Leadsheet!$E$61)</f>
        <v>0</v>
      </c>
      <c r="AG272" s="289">
        <f>IF(OR($C333&gt;AG$7,$C333+$E333-2&lt;AG$7),0,($D333-SUM($F333:AF333)-SUM($F272:AF272))*SAP_Leadsheet!$E$61)</f>
        <v>0</v>
      </c>
      <c r="AH272" s="289">
        <f>IF(OR($C333&gt;AH$7,$C333+$E333-2&lt;AH$7),0,($D333-SUM($F333:AG333)-SUM($F272:AG272))*SAP_Leadsheet!$E$61)</f>
        <v>0</v>
      </c>
      <c r="AI272" s="289">
        <f>IF(OR($C333&gt;AI$7,$C333+$E333-2&lt;AI$7),0,($D333-SUM($F333:AH333)-SUM($F272:AH272))*SAP_Leadsheet!$E$61)</f>
        <v>0</v>
      </c>
      <c r="AJ272" s="289">
        <f>IF(OR($C333&gt;AJ$7,$C333+$E333-2&lt;AJ$7),0,($D333-SUM($F333:AI333)-SUM($F272:AI272))*SAP_Leadsheet!$E$61)</f>
        <v>0</v>
      </c>
      <c r="AK272" s="289">
        <f>IF(OR($C333&gt;AK$7,$C333+$E333-2&lt;AK$7),0,($D333-SUM($F333:AJ333)-SUM($F272:AJ272))*SAP_Leadsheet!$E$61)</f>
        <v>0</v>
      </c>
      <c r="AL272" s="289">
        <f>IF(OR($C333&gt;AL$7,$C333+$E333-2&lt;AL$7),0,($D333-SUM($F333:AK333)-SUM($F272:AK272))*SAP_Leadsheet!$E$61)</f>
        <v>0</v>
      </c>
      <c r="AM272" s="289">
        <f>IF(OR($C333&gt;AM$7,$C333+$E333-2&lt;AM$7),0,($D333-SUM($F333:AL333)-SUM($F272:AL272))*SAP_Leadsheet!$E$61)</f>
        <v>0</v>
      </c>
      <c r="AN272" s="289">
        <f>IF(OR($C333&gt;AN$7,$C333+$E333-2&lt;AN$7),0,($D333-SUM($F333:AM333)-SUM($F272:AM272))*SAP_Leadsheet!$E$61)</f>
        <v>0</v>
      </c>
      <c r="AO272" s="289">
        <f>IF(OR($C333&gt;AO$7,$C333+$E333-2&lt;AO$7),0,($D333-SUM($F333:AN333)-SUM($F272:AN272))*SAP_Leadsheet!$E$61)</f>
        <v>0</v>
      </c>
      <c r="AP272" s="289">
        <f>IF(OR($C333&gt;AP$7,$C333+$E333-2&lt;AP$7),0,($D333-SUM($F333:AO333)-SUM($F272:AO272))*SAP_Leadsheet!$E$61)</f>
        <v>0</v>
      </c>
      <c r="AQ272" s="289">
        <f>IF(OR($C333&gt;AQ$7,$C333+$E333-2&lt;AQ$7),0,($D333-SUM($F333:AP333)-SUM($F272:AP272))*SAP_Leadsheet!$E$61)</f>
        <v>0</v>
      </c>
      <c r="AR272" s="289">
        <f>IF(OR($C333&gt;AR$7,$C333+$E333-2&lt;AR$7),0,($D333-SUM($F333:AQ333)-SUM($F272:AQ272))*SAP_Leadsheet!$E$61)</f>
        <v>0</v>
      </c>
      <c r="AS272" s="289">
        <f>IF(OR($C333&gt;AS$7,$C333+$E333-2&lt;AS$7),0,($D333-SUM($F333:AR333)-SUM($F272:AR272))*SAP_Leadsheet!$E$61)</f>
        <v>0</v>
      </c>
      <c r="AT272" s="289">
        <f>IF(OR($C333&gt;AT$7,$C333+$E333-2&lt;AT$7),0,($D333-SUM($F333:AS333)-SUM($F272:AS272))*SAP_Leadsheet!$E$61)</f>
        <v>0</v>
      </c>
      <c r="AU272" s="289">
        <f>IF(OR($C333&gt;AU$7,$C333+$E333-2&lt;AU$7),0,($D333-SUM($F333:AT333)-SUM($F272:AT272))*SAP_Leadsheet!$E$61)</f>
        <v>0</v>
      </c>
      <c r="AV272" s="289">
        <f>IF(OR($C333&gt;AV$7,$C333+$E333-2&lt;AV$7),0,($D333-SUM($F333:AU333)-SUM($F272:AU272))*SAP_Leadsheet!$E$61)</f>
        <v>0</v>
      </c>
      <c r="AW272" s="289">
        <f>IF(OR($C333&gt;AW$7,$C333+$E333-2&lt;AW$7),0,($D333-SUM($F333:AV333)-SUM($F272:AV272))*SAP_Leadsheet!$E$61)</f>
        <v>0</v>
      </c>
      <c r="AX272" s="289">
        <f>IF(OR($C333&gt;AX$7,$C333+$E333-2&lt;AX$7),0,($D333-SUM($F333:AW333)-SUM($F272:AW272))*SAP_Leadsheet!$E$61)</f>
        <v>0</v>
      </c>
      <c r="AY272" s="289">
        <f>IF(OR($C333&gt;AY$7,$C333+$E333-2&lt;AY$7),0,($D333-SUM($F333:AX333)-SUM($F272:AX272))*SAP_Leadsheet!$E$61)</f>
        <v>0</v>
      </c>
      <c r="AZ272" s="289">
        <f ca="1">IF(OR($C333&gt;AZ$7,$C333+$E333-2&lt;AZ$7),0,($D333-SUM($F333:AY333)-SUM($F272:AY272))*SAP_Leadsheet!$E$61)</f>
        <v>0</v>
      </c>
      <c r="BA272" s="289">
        <f ca="1">IF(OR($C333&gt;BA$7,$C333+$E333-2&lt;BA$7),0,($D333-SUM($F333:AZ333)-SUM($F272:AZ272))*SAP_Leadsheet!$E$61)</f>
        <v>0</v>
      </c>
      <c r="BB272" s="289">
        <f ca="1">IF(OR($C333&gt;BB$7,$C333+$E333-2&lt;BB$7),0,($D333-SUM($F333:BA333)-SUM($F272:BA272))*SAP_Leadsheet!$E$61)</f>
        <v>0</v>
      </c>
      <c r="BC272" s="289">
        <f ca="1">IF(OR($C333&gt;BC$7,$C333+$E333-2&lt;BC$7),0,($D333-SUM($F333:BB333)-SUM($F272:BB272))*SAP_Leadsheet!$E$61)</f>
        <v>0</v>
      </c>
      <c r="BD272" s="289">
        <f ca="1">IF(OR($C333&gt;BD$7,$C333+$E333-2&lt;BD$7),0,($D333-SUM($F333:BC333)-SUM($F272:BC272))*SAP_Leadsheet!$E$61)</f>
        <v>0</v>
      </c>
      <c r="BE272" s="289">
        <f>IF(OR($C333&gt;BE$7,$C333+$E333-2&lt;BE$7),0,($D333-SUM($F333:BD333)-SUM($F272:BD272))*SAP_Leadsheet!$E$61)</f>
        <v>0</v>
      </c>
      <c r="BF272" s="289">
        <f>IF(OR($C333&gt;BF$7,$C333+$E333-2&lt;BF$7),0,($D333-SUM($F333:BE333)-SUM($F272:BE272))*SAP_Leadsheet!$E$61)</f>
        <v>0</v>
      </c>
      <c r="BG272" s="289">
        <f>IF(OR($C333&gt;BG$7,$C333+$E333-2&lt;BG$7),0,($D333-SUM($F333:BF333)-SUM($F272:BF272))*SAP_Leadsheet!$E$61)</f>
        <v>0</v>
      </c>
      <c r="BH272" s="289">
        <f>IF(OR($C333&gt;BH$7,$C333+$E333-2&lt;BH$7),0,($D333-SUM($F333:BG333)-SUM($F272:BG272))*SAP_Leadsheet!$E$61)</f>
        <v>0</v>
      </c>
      <c r="BI272" s="289">
        <f>IF(OR($C333&gt;BI$7,$C333+$E333-2&lt;BI$7),0,($D333-SUM($F333:BH333)-SUM($F272:BH272))*SAP_Leadsheet!$E$61)</f>
        <v>0</v>
      </c>
      <c r="BJ272" s="289">
        <f>IF(OR($C333&gt;BJ$7,$C333+$E333-2&lt;BJ$7),0,($D333-SUM($F333:BI333)-SUM($F272:BI272))*SAP_Leadsheet!$E$61)</f>
        <v>0</v>
      </c>
      <c r="BK272" s="289">
        <f>IF(OR($C333&gt;BK$7,$C333+$E333-2&lt;BK$7),0,($D333-SUM($F333:BJ333)-SUM($F272:BJ272))*SAP_Leadsheet!$E$61)</f>
        <v>0</v>
      </c>
      <c r="BL272" s="289">
        <f>IF(OR($C333&gt;BL$7,$C333+$E333-2&lt;BL$7),0,($D333-SUM($F333:BK333)-SUM($F272:BK272))*SAP_Leadsheet!$E$61)</f>
        <v>0</v>
      </c>
      <c r="BM272" s="289">
        <f>IF(OR($C333&gt;BM$7,$C333+$E333-2&lt;BM$7),0,($D333-SUM($F333:BL333)-SUM($F272:BL272))*SAP_Leadsheet!$E$61)</f>
        <v>0</v>
      </c>
      <c r="BN272" s="289">
        <f>IF(OR($C333&gt;BN$7,$C333+$E333-2&lt;BN$7),0,($D333-SUM($F333:BM333)-SUM($F272:BM272))*SAP_Leadsheet!$E$61)</f>
        <v>0</v>
      </c>
      <c r="BO272" s="198"/>
      <c r="BP272" s="198"/>
      <c r="BQ272" s="198"/>
      <c r="BR272" s="198"/>
      <c r="BS272" s="198"/>
      <c r="BT272" s="198"/>
      <c r="BU272" s="198"/>
      <c r="BV272" s="198"/>
      <c r="BW272" s="198"/>
      <c r="BX272" s="198"/>
      <c r="BY272" s="198"/>
      <c r="BZ272" s="198"/>
      <c r="CA272" s="198"/>
      <c r="CB272" s="198"/>
      <c r="CC272" s="198"/>
      <c r="CD272" s="198"/>
      <c r="CE272" s="198"/>
      <c r="CF272" s="198"/>
      <c r="CG272" s="198"/>
      <c r="CH272" s="198"/>
      <c r="CI272" s="198"/>
      <c r="CJ272" s="198"/>
      <c r="CK272" s="198"/>
      <c r="CL272" s="198"/>
    </row>
    <row r="273" spans="1:90" hidden="1" outlineLevel="1" x14ac:dyDescent="0.15">
      <c r="A273" s="89"/>
      <c r="B273" s="23"/>
      <c r="C273" s="26">
        <v>47</v>
      </c>
      <c r="D273" s="298"/>
      <c r="G273" s="289">
        <f>IF(OR($C334&gt;G$7,$C334+$E334-2&lt;G$7),0,($D334-SUM($F334:F334)-SUM($F273:F273))*SAP_Leadsheet!$E$61)</f>
        <v>0</v>
      </c>
      <c r="H273" s="289">
        <f>IF(OR($C334&gt;H$7,$C334+$E334-2&lt;H$7),0,($D334-SUM($F334:G334)-SUM($F273:G273))*SAP_Leadsheet!$E$61)</f>
        <v>0</v>
      </c>
      <c r="I273" s="289">
        <f>IF(OR($C334&gt;I$7,$C334+$E334-2&lt;I$7),0,($D334-SUM($F334:H334)-SUM($F273:H273))*SAP_Leadsheet!$E$61)</f>
        <v>0</v>
      </c>
      <c r="J273" s="289">
        <f>IF(OR($C334&gt;J$7,$C334+$E334-2&lt;J$7),0,($D334-SUM($F334:I334)-SUM($F273:I273))*SAP_Leadsheet!$E$61)</f>
        <v>0</v>
      </c>
      <c r="K273" s="289">
        <f>IF(OR($C334&gt;K$7,$C334+$E334-2&lt;K$7),0,($D334-SUM($F334:J334)-SUM($F273:J273))*SAP_Leadsheet!$E$61)</f>
        <v>0</v>
      </c>
      <c r="L273" s="289">
        <f>IF(OR($C334&gt;L$7,$C334+$E334-2&lt;L$7),0,($D334-SUM($F334:K334)-SUM($F273:K273))*SAP_Leadsheet!$E$61)</f>
        <v>0</v>
      </c>
      <c r="M273" s="289">
        <f>IF(OR($C334&gt;M$7,$C334+$E334-2&lt;M$7),0,($D334-SUM($F334:L334)-SUM($F273:L273))*SAP_Leadsheet!$E$61)</f>
        <v>0</v>
      </c>
      <c r="N273" s="289">
        <f>IF(OR($C334&gt;N$7,$C334+$E334-2&lt;N$7),0,($D334-SUM($F334:M334)-SUM($F273:M273))*SAP_Leadsheet!$E$61)</f>
        <v>0</v>
      </c>
      <c r="O273" s="289">
        <f>IF(OR($C334&gt;O$7,$C334+$E334-2&lt;O$7),0,($D334-SUM($F334:N334)-SUM($F273:N273))*SAP_Leadsheet!$E$61)</f>
        <v>0</v>
      </c>
      <c r="P273" s="289">
        <f>IF(OR($C334&gt;P$7,$C334+$E334-2&lt;P$7),0,($D334-SUM($F334:O334)-SUM($F273:O273))*SAP_Leadsheet!$E$61)</f>
        <v>0</v>
      </c>
      <c r="Q273" s="289">
        <f>IF(OR($C334&gt;Q$7,$C334+$E334-2&lt;Q$7),0,($D334-SUM($F334:P334)-SUM($F273:P273))*SAP_Leadsheet!$E$61)</f>
        <v>0</v>
      </c>
      <c r="R273" s="289">
        <f>IF(OR($C334&gt;R$7,$C334+$E334-2&lt;R$7),0,($D334-SUM($F334:Q334)-SUM($F273:Q273))*SAP_Leadsheet!$E$61)</f>
        <v>0</v>
      </c>
      <c r="S273" s="289">
        <f>IF(OR($C334&gt;S$7,$C334+$E334-2&lt;S$7),0,($D334-SUM($F334:R334)-SUM($F273:R273))*SAP_Leadsheet!$E$61)</f>
        <v>0</v>
      </c>
      <c r="T273" s="289">
        <f>IF(OR($C334&gt;T$7,$C334+$E334-2&lt;T$7),0,($D334-SUM($F334:S334)-SUM($F273:S273))*SAP_Leadsheet!$E$61)</f>
        <v>0</v>
      </c>
      <c r="U273" s="289">
        <f>IF(OR($C334&gt;U$7,$C334+$E334-2&lt;U$7),0,($D334-SUM($F334:T334)-SUM($F273:T273))*SAP_Leadsheet!$E$61)</f>
        <v>0</v>
      </c>
      <c r="V273" s="289">
        <f>IF(OR($C334&gt;V$7,$C334+$E334-2&lt;V$7),0,($D334-SUM($F334:U334)-SUM($F273:U273))*SAP_Leadsheet!$E$61)</f>
        <v>0</v>
      </c>
      <c r="W273" s="289">
        <f>IF(OR($C334&gt;W$7,$C334+$E334-2&lt;W$7),0,($D334-SUM($F334:V334)-SUM($F273:V273))*SAP_Leadsheet!$E$61)</f>
        <v>0</v>
      </c>
      <c r="X273" s="289">
        <f>IF(OR($C334&gt;X$7,$C334+$E334-2&lt;X$7),0,($D334-SUM($F334:W334)-SUM($F273:W273))*SAP_Leadsheet!$E$61)</f>
        <v>0</v>
      </c>
      <c r="Y273" s="289">
        <f>IF(OR($C334&gt;Y$7,$C334+$E334-2&lt;Y$7),0,($D334-SUM($F334:X334)-SUM($F273:X273))*SAP_Leadsheet!$E$61)</f>
        <v>0</v>
      </c>
      <c r="Z273" s="289">
        <f>IF(OR($C334&gt;Z$7,$C334+$E334-2&lt;Z$7),0,($D334-SUM($F334:Y334)-SUM($F273:Y273))*SAP_Leadsheet!$E$61)</f>
        <v>0</v>
      </c>
      <c r="AA273" s="289">
        <f>IF(OR($C334&gt;AA$7,$C334+$E334-2&lt;AA$7),0,($D334-SUM($F334:Z334)-SUM($F273:Z273))*SAP_Leadsheet!$E$61)</f>
        <v>0</v>
      </c>
      <c r="AB273" s="289">
        <f>IF(OR($C334&gt;AB$7,$C334+$E334-2&lt;AB$7),0,($D334-SUM($F334:AA334)-SUM($F273:AA273))*SAP_Leadsheet!$E$61)</f>
        <v>0</v>
      </c>
      <c r="AC273" s="289">
        <f>IF(OR($C334&gt;AC$7,$C334+$E334-2&lt;AC$7),0,($D334-SUM($F334:AB334)-SUM($F273:AB273))*SAP_Leadsheet!$E$61)</f>
        <v>0</v>
      </c>
      <c r="AD273" s="289">
        <f>IF(OR($C334&gt;AD$7,$C334+$E334-2&lt;AD$7),0,($D334-SUM($F334:AC334)-SUM($F273:AC273))*SAP_Leadsheet!$E$61)</f>
        <v>0</v>
      </c>
      <c r="AE273" s="289">
        <f>IF(OR($C334&gt;AE$7,$C334+$E334-2&lt;AE$7),0,($D334-SUM($F334:AD334)-SUM($F273:AD273))*SAP_Leadsheet!$E$61)</f>
        <v>0</v>
      </c>
      <c r="AF273" s="289">
        <f>IF(OR($C334&gt;AF$7,$C334+$E334-2&lt;AF$7),0,($D334-SUM($F334:AE334)-SUM($F273:AE273))*SAP_Leadsheet!$E$61)</f>
        <v>0</v>
      </c>
      <c r="AG273" s="289">
        <f>IF(OR($C334&gt;AG$7,$C334+$E334-2&lt;AG$7),0,($D334-SUM($F334:AF334)-SUM($F273:AF273))*SAP_Leadsheet!$E$61)</f>
        <v>0</v>
      </c>
      <c r="AH273" s="289">
        <f>IF(OR($C334&gt;AH$7,$C334+$E334-2&lt;AH$7),0,($D334-SUM($F334:AG334)-SUM($F273:AG273))*SAP_Leadsheet!$E$61)</f>
        <v>0</v>
      </c>
      <c r="AI273" s="289">
        <f>IF(OR($C334&gt;AI$7,$C334+$E334-2&lt;AI$7),0,($D334-SUM($F334:AH334)-SUM($F273:AH273))*SAP_Leadsheet!$E$61)</f>
        <v>0</v>
      </c>
      <c r="AJ273" s="289">
        <f>IF(OR($C334&gt;AJ$7,$C334+$E334-2&lt;AJ$7),0,($D334-SUM($F334:AI334)-SUM($F273:AI273))*SAP_Leadsheet!$E$61)</f>
        <v>0</v>
      </c>
      <c r="AK273" s="289">
        <f>IF(OR($C334&gt;AK$7,$C334+$E334-2&lt;AK$7),0,($D334-SUM($F334:AJ334)-SUM($F273:AJ273))*SAP_Leadsheet!$E$61)</f>
        <v>0</v>
      </c>
      <c r="AL273" s="289">
        <f>IF(OR($C334&gt;AL$7,$C334+$E334-2&lt;AL$7),0,($D334-SUM($F334:AK334)-SUM($F273:AK273))*SAP_Leadsheet!$E$61)</f>
        <v>0</v>
      </c>
      <c r="AM273" s="289">
        <f>IF(OR($C334&gt;AM$7,$C334+$E334-2&lt;AM$7),0,($D334-SUM($F334:AL334)-SUM($F273:AL273))*SAP_Leadsheet!$E$61)</f>
        <v>0</v>
      </c>
      <c r="AN273" s="289">
        <f>IF(OR($C334&gt;AN$7,$C334+$E334-2&lt;AN$7),0,($D334-SUM($F334:AM334)-SUM($F273:AM273))*SAP_Leadsheet!$E$61)</f>
        <v>0</v>
      </c>
      <c r="AO273" s="289">
        <f>IF(OR($C334&gt;AO$7,$C334+$E334-2&lt;AO$7),0,($D334-SUM($F334:AN334)-SUM($F273:AN273))*SAP_Leadsheet!$E$61)</f>
        <v>0</v>
      </c>
      <c r="AP273" s="289">
        <f>IF(OR($C334&gt;AP$7,$C334+$E334-2&lt;AP$7),0,($D334-SUM($F334:AO334)-SUM($F273:AO273))*SAP_Leadsheet!$E$61)</f>
        <v>0</v>
      </c>
      <c r="AQ273" s="289">
        <f>IF(OR($C334&gt;AQ$7,$C334+$E334-2&lt;AQ$7),0,($D334-SUM($F334:AP334)-SUM($F273:AP273))*SAP_Leadsheet!$E$61)</f>
        <v>0</v>
      </c>
      <c r="AR273" s="289">
        <f>IF(OR($C334&gt;AR$7,$C334+$E334-2&lt;AR$7),0,($D334-SUM($F334:AQ334)-SUM($F273:AQ273))*SAP_Leadsheet!$E$61)</f>
        <v>0</v>
      </c>
      <c r="AS273" s="289">
        <f>IF(OR($C334&gt;AS$7,$C334+$E334-2&lt;AS$7),0,($D334-SUM($F334:AR334)-SUM($F273:AR273))*SAP_Leadsheet!$E$61)</f>
        <v>0</v>
      </c>
      <c r="AT273" s="289">
        <f>IF(OR($C334&gt;AT$7,$C334+$E334-2&lt;AT$7),0,($D334-SUM($F334:AS334)-SUM($F273:AS273))*SAP_Leadsheet!$E$61)</f>
        <v>0</v>
      </c>
      <c r="AU273" s="289">
        <f>IF(OR($C334&gt;AU$7,$C334+$E334-2&lt;AU$7),0,($D334-SUM($F334:AT334)-SUM($F273:AT273))*SAP_Leadsheet!$E$61)</f>
        <v>0</v>
      </c>
      <c r="AV273" s="289">
        <f>IF(OR($C334&gt;AV$7,$C334+$E334-2&lt;AV$7),0,($D334-SUM($F334:AU334)-SUM($F273:AU273))*SAP_Leadsheet!$E$61)</f>
        <v>0</v>
      </c>
      <c r="AW273" s="289">
        <f>IF(OR($C334&gt;AW$7,$C334+$E334-2&lt;AW$7),0,($D334-SUM($F334:AV334)-SUM($F273:AV273))*SAP_Leadsheet!$E$61)</f>
        <v>0</v>
      </c>
      <c r="AX273" s="289">
        <f>IF(OR($C334&gt;AX$7,$C334+$E334-2&lt;AX$7),0,($D334-SUM($F334:AW334)-SUM($F273:AW273))*SAP_Leadsheet!$E$61)</f>
        <v>0</v>
      </c>
      <c r="AY273" s="289">
        <f>IF(OR($C334&gt;AY$7,$C334+$E334-2&lt;AY$7),0,($D334-SUM($F334:AX334)-SUM($F273:AX273))*SAP_Leadsheet!$E$61)</f>
        <v>0</v>
      </c>
      <c r="AZ273" s="289">
        <f>IF(OR($C334&gt;AZ$7,$C334+$E334-2&lt;AZ$7),0,($D334-SUM($F334:AY334)-SUM($F273:AY273))*SAP_Leadsheet!$E$61)</f>
        <v>0</v>
      </c>
      <c r="BA273" s="289">
        <f ca="1">IF(OR($C334&gt;BA$7,$C334+$E334-2&lt;BA$7),0,($D334-SUM($F334:AZ334)-SUM($F273:AZ273))*SAP_Leadsheet!$E$61)</f>
        <v>0</v>
      </c>
      <c r="BB273" s="289">
        <f ca="1">IF(OR($C334&gt;BB$7,$C334+$E334-2&lt;BB$7),0,($D334-SUM($F334:BA334)-SUM($F273:BA273))*SAP_Leadsheet!$E$61)</f>
        <v>0</v>
      </c>
      <c r="BC273" s="289">
        <f ca="1">IF(OR($C334&gt;BC$7,$C334+$E334-2&lt;BC$7),0,($D334-SUM($F334:BB334)-SUM($F273:BB273))*SAP_Leadsheet!$E$61)</f>
        <v>0</v>
      </c>
      <c r="BD273" s="289">
        <f ca="1">IF(OR($C334&gt;BD$7,$C334+$E334-2&lt;BD$7),0,($D334-SUM($F334:BC334)-SUM($F273:BC273))*SAP_Leadsheet!$E$61)</f>
        <v>0</v>
      </c>
      <c r="BE273" s="289">
        <f ca="1">IF(OR($C334&gt;BE$7,$C334+$E334-2&lt;BE$7),0,($D334-SUM($F334:BD334)-SUM($F273:BD273))*SAP_Leadsheet!$E$61)</f>
        <v>0</v>
      </c>
      <c r="BF273" s="289">
        <f>IF(OR($C334&gt;BF$7,$C334+$E334-2&lt;BF$7),0,($D334-SUM($F334:BE334)-SUM($F273:BE273))*SAP_Leadsheet!$E$61)</f>
        <v>0</v>
      </c>
      <c r="BG273" s="289">
        <f>IF(OR($C334&gt;BG$7,$C334+$E334-2&lt;BG$7),0,($D334-SUM($F334:BF334)-SUM($F273:BF273))*SAP_Leadsheet!$E$61)</f>
        <v>0</v>
      </c>
      <c r="BH273" s="289">
        <f>IF(OR($C334&gt;BH$7,$C334+$E334-2&lt;BH$7),0,($D334-SUM($F334:BG334)-SUM($F273:BG273))*SAP_Leadsheet!$E$61)</f>
        <v>0</v>
      </c>
      <c r="BI273" s="289">
        <f>IF(OR($C334&gt;BI$7,$C334+$E334-2&lt;BI$7),0,($D334-SUM($F334:BH334)-SUM($F273:BH273))*SAP_Leadsheet!$E$61)</f>
        <v>0</v>
      </c>
      <c r="BJ273" s="289">
        <f>IF(OR($C334&gt;BJ$7,$C334+$E334-2&lt;BJ$7),0,($D334-SUM($F334:BI334)-SUM($F273:BI273))*SAP_Leadsheet!$E$61)</f>
        <v>0</v>
      </c>
      <c r="BK273" s="289">
        <f>IF(OR($C334&gt;BK$7,$C334+$E334-2&lt;BK$7),0,($D334-SUM($F334:BJ334)-SUM($F273:BJ273))*SAP_Leadsheet!$E$61)</f>
        <v>0</v>
      </c>
      <c r="BL273" s="289">
        <f>IF(OR($C334&gt;BL$7,$C334+$E334-2&lt;BL$7),0,($D334-SUM($F334:BK334)-SUM($F273:BK273))*SAP_Leadsheet!$E$61)</f>
        <v>0</v>
      </c>
      <c r="BM273" s="289">
        <f>IF(OR($C334&gt;BM$7,$C334+$E334-2&lt;BM$7),0,($D334-SUM($F334:BL334)-SUM($F273:BL273))*SAP_Leadsheet!$E$61)</f>
        <v>0</v>
      </c>
      <c r="BN273" s="289">
        <f>IF(OR($C334&gt;BN$7,$C334+$E334-2&lt;BN$7),0,($D334-SUM($F334:BM334)-SUM($F273:BM273))*SAP_Leadsheet!$E$61)</f>
        <v>0</v>
      </c>
      <c r="BO273" s="198"/>
      <c r="BP273" s="198"/>
      <c r="BQ273" s="198"/>
      <c r="BR273" s="198"/>
      <c r="BS273" s="198"/>
      <c r="BT273" s="198"/>
      <c r="BU273" s="198"/>
      <c r="BV273" s="198"/>
      <c r="BW273" s="198"/>
      <c r="BX273" s="198"/>
      <c r="BY273" s="198"/>
      <c r="BZ273" s="198"/>
      <c r="CA273" s="198"/>
      <c r="CB273" s="198"/>
      <c r="CC273" s="198"/>
      <c r="CD273" s="198"/>
      <c r="CE273" s="198"/>
      <c r="CF273" s="198"/>
      <c r="CG273" s="198"/>
      <c r="CH273" s="198"/>
      <c r="CI273" s="198"/>
      <c r="CJ273" s="198"/>
      <c r="CK273" s="198"/>
      <c r="CL273" s="198"/>
    </row>
    <row r="274" spans="1:90" hidden="1" outlineLevel="1" x14ac:dyDescent="0.15">
      <c r="A274" s="89"/>
      <c r="B274" s="23"/>
      <c r="C274" s="26">
        <v>48</v>
      </c>
      <c r="D274" s="298"/>
      <c r="G274" s="289">
        <f>IF(OR($C335&gt;G$7,$C335+$E335-2&lt;G$7),0,($D335-SUM($F335:F335)-SUM($F274:F274))*SAP_Leadsheet!$E$61)</f>
        <v>0</v>
      </c>
      <c r="H274" s="289">
        <f>IF(OR($C335&gt;H$7,$C335+$E335-2&lt;H$7),0,($D335-SUM($F335:G335)-SUM($F274:G274))*SAP_Leadsheet!$E$61)</f>
        <v>0</v>
      </c>
      <c r="I274" s="289">
        <f>IF(OR($C335&gt;I$7,$C335+$E335-2&lt;I$7),0,($D335-SUM($F335:H335)-SUM($F274:H274))*SAP_Leadsheet!$E$61)</f>
        <v>0</v>
      </c>
      <c r="J274" s="289">
        <f>IF(OR($C335&gt;J$7,$C335+$E335-2&lt;J$7),0,($D335-SUM($F335:I335)-SUM($F274:I274))*SAP_Leadsheet!$E$61)</f>
        <v>0</v>
      </c>
      <c r="K274" s="289">
        <f>IF(OR($C335&gt;K$7,$C335+$E335-2&lt;K$7),0,($D335-SUM($F335:J335)-SUM($F274:J274))*SAP_Leadsheet!$E$61)</f>
        <v>0</v>
      </c>
      <c r="L274" s="289">
        <f>IF(OR($C335&gt;L$7,$C335+$E335-2&lt;L$7),0,($D335-SUM($F335:K335)-SUM($F274:K274))*SAP_Leadsheet!$E$61)</f>
        <v>0</v>
      </c>
      <c r="M274" s="289">
        <f>IF(OR($C335&gt;M$7,$C335+$E335-2&lt;M$7),0,($D335-SUM($F335:L335)-SUM($F274:L274))*SAP_Leadsheet!$E$61)</f>
        <v>0</v>
      </c>
      <c r="N274" s="289">
        <f>IF(OR($C335&gt;N$7,$C335+$E335-2&lt;N$7),0,($D335-SUM($F335:M335)-SUM($F274:M274))*SAP_Leadsheet!$E$61)</f>
        <v>0</v>
      </c>
      <c r="O274" s="289">
        <f>IF(OR($C335&gt;O$7,$C335+$E335-2&lt;O$7),0,($D335-SUM($F335:N335)-SUM($F274:N274))*SAP_Leadsheet!$E$61)</f>
        <v>0</v>
      </c>
      <c r="P274" s="289">
        <f>IF(OR($C335&gt;P$7,$C335+$E335-2&lt;P$7),0,($D335-SUM($F335:O335)-SUM($F274:O274))*SAP_Leadsheet!$E$61)</f>
        <v>0</v>
      </c>
      <c r="Q274" s="289">
        <f>IF(OR($C335&gt;Q$7,$C335+$E335-2&lt;Q$7),0,($D335-SUM($F335:P335)-SUM($F274:P274))*SAP_Leadsheet!$E$61)</f>
        <v>0</v>
      </c>
      <c r="R274" s="289">
        <f>IF(OR($C335&gt;R$7,$C335+$E335-2&lt;R$7),0,($D335-SUM($F335:Q335)-SUM($F274:Q274))*SAP_Leadsheet!$E$61)</f>
        <v>0</v>
      </c>
      <c r="S274" s="289">
        <f>IF(OR($C335&gt;S$7,$C335+$E335-2&lt;S$7),0,($D335-SUM($F335:R335)-SUM($F274:R274))*SAP_Leadsheet!$E$61)</f>
        <v>0</v>
      </c>
      <c r="T274" s="289">
        <f>IF(OR($C335&gt;T$7,$C335+$E335-2&lt;T$7),0,($D335-SUM($F335:S335)-SUM($F274:S274))*SAP_Leadsheet!$E$61)</f>
        <v>0</v>
      </c>
      <c r="U274" s="289">
        <f>IF(OR($C335&gt;U$7,$C335+$E335-2&lt;U$7),0,($D335-SUM($F335:T335)-SUM($F274:T274))*SAP_Leadsheet!$E$61)</f>
        <v>0</v>
      </c>
      <c r="V274" s="289">
        <f>IF(OR($C335&gt;V$7,$C335+$E335-2&lt;V$7),0,($D335-SUM($F335:U335)-SUM($F274:U274))*SAP_Leadsheet!$E$61)</f>
        <v>0</v>
      </c>
      <c r="W274" s="289">
        <f>IF(OR($C335&gt;W$7,$C335+$E335-2&lt;W$7),0,($D335-SUM($F335:V335)-SUM($F274:V274))*SAP_Leadsheet!$E$61)</f>
        <v>0</v>
      </c>
      <c r="X274" s="289">
        <f>IF(OR($C335&gt;X$7,$C335+$E335-2&lt;X$7),0,($D335-SUM($F335:W335)-SUM($F274:W274))*SAP_Leadsheet!$E$61)</f>
        <v>0</v>
      </c>
      <c r="Y274" s="289">
        <f>IF(OR($C335&gt;Y$7,$C335+$E335-2&lt;Y$7),0,($D335-SUM($F335:X335)-SUM($F274:X274))*SAP_Leadsheet!$E$61)</f>
        <v>0</v>
      </c>
      <c r="Z274" s="289">
        <f>IF(OR($C335&gt;Z$7,$C335+$E335-2&lt;Z$7),0,($D335-SUM($F335:Y335)-SUM($F274:Y274))*SAP_Leadsheet!$E$61)</f>
        <v>0</v>
      </c>
      <c r="AA274" s="289">
        <f>IF(OR($C335&gt;AA$7,$C335+$E335-2&lt;AA$7),0,($D335-SUM($F335:Z335)-SUM($F274:Z274))*SAP_Leadsheet!$E$61)</f>
        <v>0</v>
      </c>
      <c r="AB274" s="289">
        <f>IF(OR($C335&gt;AB$7,$C335+$E335-2&lt;AB$7),0,($D335-SUM($F335:AA335)-SUM($F274:AA274))*SAP_Leadsheet!$E$61)</f>
        <v>0</v>
      </c>
      <c r="AC274" s="289">
        <f>IF(OR($C335&gt;AC$7,$C335+$E335-2&lt;AC$7),0,($D335-SUM($F335:AB335)-SUM($F274:AB274))*SAP_Leadsheet!$E$61)</f>
        <v>0</v>
      </c>
      <c r="AD274" s="289">
        <f>IF(OR($C335&gt;AD$7,$C335+$E335-2&lt;AD$7),0,($D335-SUM($F335:AC335)-SUM($F274:AC274))*SAP_Leadsheet!$E$61)</f>
        <v>0</v>
      </c>
      <c r="AE274" s="289">
        <f>IF(OR($C335&gt;AE$7,$C335+$E335-2&lt;AE$7),0,($D335-SUM($F335:AD335)-SUM($F274:AD274))*SAP_Leadsheet!$E$61)</f>
        <v>0</v>
      </c>
      <c r="AF274" s="289">
        <f>IF(OR($C335&gt;AF$7,$C335+$E335-2&lt;AF$7),0,($D335-SUM($F335:AE335)-SUM($F274:AE274))*SAP_Leadsheet!$E$61)</f>
        <v>0</v>
      </c>
      <c r="AG274" s="289">
        <f>IF(OR($C335&gt;AG$7,$C335+$E335-2&lt;AG$7),0,($D335-SUM($F335:AF335)-SUM($F274:AF274))*SAP_Leadsheet!$E$61)</f>
        <v>0</v>
      </c>
      <c r="AH274" s="289">
        <f>IF(OR($C335&gt;AH$7,$C335+$E335-2&lt;AH$7),0,($D335-SUM($F335:AG335)-SUM($F274:AG274))*SAP_Leadsheet!$E$61)</f>
        <v>0</v>
      </c>
      <c r="AI274" s="289">
        <f>IF(OR($C335&gt;AI$7,$C335+$E335-2&lt;AI$7),0,($D335-SUM($F335:AH335)-SUM($F274:AH274))*SAP_Leadsheet!$E$61)</f>
        <v>0</v>
      </c>
      <c r="AJ274" s="289">
        <f>IF(OR($C335&gt;AJ$7,$C335+$E335-2&lt;AJ$7),0,($D335-SUM($F335:AI335)-SUM($F274:AI274))*SAP_Leadsheet!$E$61)</f>
        <v>0</v>
      </c>
      <c r="AK274" s="289">
        <f>IF(OR($C335&gt;AK$7,$C335+$E335-2&lt;AK$7),0,($D335-SUM($F335:AJ335)-SUM($F274:AJ274))*SAP_Leadsheet!$E$61)</f>
        <v>0</v>
      </c>
      <c r="AL274" s="289">
        <f>IF(OR($C335&gt;AL$7,$C335+$E335-2&lt;AL$7),0,($D335-SUM($F335:AK335)-SUM($F274:AK274))*SAP_Leadsheet!$E$61)</f>
        <v>0</v>
      </c>
      <c r="AM274" s="289">
        <f>IF(OR($C335&gt;AM$7,$C335+$E335-2&lt;AM$7),0,($D335-SUM($F335:AL335)-SUM($F274:AL274))*SAP_Leadsheet!$E$61)</f>
        <v>0</v>
      </c>
      <c r="AN274" s="289">
        <f>IF(OR($C335&gt;AN$7,$C335+$E335-2&lt;AN$7),0,($D335-SUM($F335:AM335)-SUM($F274:AM274))*SAP_Leadsheet!$E$61)</f>
        <v>0</v>
      </c>
      <c r="AO274" s="289">
        <f>IF(OR($C335&gt;AO$7,$C335+$E335-2&lt;AO$7),0,($D335-SUM($F335:AN335)-SUM($F274:AN274))*SAP_Leadsheet!$E$61)</f>
        <v>0</v>
      </c>
      <c r="AP274" s="289">
        <f>IF(OR($C335&gt;AP$7,$C335+$E335-2&lt;AP$7),0,($D335-SUM($F335:AO335)-SUM($F274:AO274))*SAP_Leadsheet!$E$61)</f>
        <v>0</v>
      </c>
      <c r="AQ274" s="289">
        <f>IF(OR($C335&gt;AQ$7,$C335+$E335-2&lt;AQ$7),0,($D335-SUM($F335:AP335)-SUM($F274:AP274))*SAP_Leadsheet!$E$61)</f>
        <v>0</v>
      </c>
      <c r="AR274" s="289">
        <f>IF(OR($C335&gt;AR$7,$C335+$E335-2&lt;AR$7),0,($D335-SUM($F335:AQ335)-SUM($F274:AQ274))*SAP_Leadsheet!$E$61)</f>
        <v>0</v>
      </c>
      <c r="AS274" s="289">
        <f>IF(OR($C335&gt;AS$7,$C335+$E335-2&lt;AS$7),0,($D335-SUM($F335:AR335)-SUM($F274:AR274))*SAP_Leadsheet!$E$61)</f>
        <v>0</v>
      </c>
      <c r="AT274" s="289">
        <f>IF(OR($C335&gt;AT$7,$C335+$E335-2&lt;AT$7),0,($D335-SUM($F335:AS335)-SUM($F274:AS274))*SAP_Leadsheet!$E$61)</f>
        <v>0</v>
      </c>
      <c r="AU274" s="289">
        <f>IF(OR($C335&gt;AU$7,$C335+$E335-2&lt;AU$7),0,($D335-SUM($F335:AT335)-SUM($F274:AT274))*SAP_Leadsheet!$E$61)</f>
        <v>0</v>
      </c>
      <c r="AV274" s="289">
        <f>IF(OR($C335&gt;AV$7,$C335+$E335-2&lt;AV$7),0,($D335-SUM($F335:AU335)-SUM($F274:AU274))*SAP_Leadsheet!$E$61)</f>
        <v>0</v>
      </c>
      <c r="AW274" s="289">
        <f>IF(OR($C335&gt;AW$7,$C335+$E335-2&lt;AW$7),0,($D335-SUM($F335:AV335)-SUM($F274:AV274))*SAP_Leadsheet!$E$61)</f>
        <v>0</v>
      </c>
      <c r="AX274" s="289">
        <f>IF(OR($C335&gt;AX$7,$C335+$E335-2&lt;AX$7),0,($D335-SUM($F335:AW335)-SUM($F274:AW274))*SAP_Leadsheet!$E$61)</f>
        <v>0</v>
      </c>
      <c r="AY274" s="289">
        <f>IF(OR($C335&gt;AY$7,$C335+$E335-2&lt;AY$7),0,($D335-SUM($F335:AX335)-SUM($F274:AX274))*SAP_Leadsheet!$E$61)</f>
        <v>0</v>
      </c>
      <c r="AZ274" s="289">
        <f>IF(OR($C335&gt;AZ$7,$C335+$E335-2&lt;AZ$7),0,($D335-SUM($F335:AY335)-SUM($F274:AY274))*SAP_Leadsheet!$E$61)</f>
        <v>0</v>
      </c>
      <c r="BA274" s="289">
        <f>IF(OR($C335&gt;BA$7,$C335+$E335-2&lt;BA$7),0,($D335-SUM($F335:AZ335)-SUM($F274:AZ274))*SAP_Leadsheet!$E$61)</f>
        <v>0</v>
      </c>
      <c r="BB274" s="289">
        <f ca="1">IF(OR($C335&gt;BB$7,$C335+$E335-2&lt;BB$7),0,($D335-SUM($F335:BA335)-SUM($F274:BA274))*SAP_Leadsheet!$E$61)</f>
        <v>0</v>
      </c>
      <c r="BC274" s="289">
        <f ca="1">IF(OR($C335&gt;BC$7,$C335+$E335-2&lt;BC$7),0,($D335-SUM($F335:BB335)-SUM($F274:BB274))*SAP_Leadsheet!$E$61)</f>
        <v>0</v>
      </c>
      <c r="BD274" s="289">
        <f ca="1">IF(OR($C335&gt;BD$7,$C335+$E335-2&lt;BD$7),0,($D335-SUM($F335:BC335)-SUM($F274:BC274))*SAP_Leadsheet!$E$61)</f>
        <v>0</v>
      </c>
      <c r="BE274" s="289">
        <f ca="1">IF(OR($C335&gt;BE$7,$C335+$E335-2&lt;BE$7),0,($D335-SUM($F335:BD335)-SUM($F274:BD274))*SAP_Leadsheet!$E$61)</f>
        <v>0</v>
      </c>
      <c r="BF274" s="289">
        <f ca="1">IF(OR($C335&gt;BF$7,$C335+$E335-2&lt;BF$7),0,($D335-SUM($F335:BE335)-SUM($F274:BE274))*SAP_Leadsheet!$E$61)</f>
        <v>0</v>
      </c>
      <c r="BG274" s="289">
        <f>IF(OR($C335&gt;BG$7,$C335+$E335-2&lt;BG$7),0,($D335-SUM($F335:BF335)-SUM($F274:BF274))*SAP_Leadsheet!$E$61)</f>
        <v>0</v>
      </c>
      <c r="BH274" s="289">
        <f>IF(OR($C335&gt;BH$7,$C335+$E335-2&lt;BH$7),0,($D335-SUM($F335:BG335)-SUM($F274:BG274))*SAP_Leadsheet!$E$61)</f>
        <v>0</v>
      </c>
      <c r="BI274" s="289">
        <f>IF(OR($C335&gt;BI$7,$C335+$E335-2&lt;BI$7),0,($D335-SUM($F335:BH335)-SUM($F274:BH274))*SAP_Leadsheet!$E$61)</f>
        <v>0</v>
      </c>
      <c r="BJ274" s="289">
        <f>IF(OR($C335&gt;BJ$7,$C335+$E335-2&lt;BJ$7),0,($D335-SUM($F335:BI335)-SUM($F274:BI274))*SAP_Leadsheet!$E$61)</f>
        <v>0</v>
      </c>
      <c r="BK274" s="289">
        <f>IF(OR($C335&gt;BK$7,$C335+$E335-2&lt;BK$7),0,($D335-SUM($F335:BJ335)-SUM($F274:BJ274))*SAP_Leadsheet!$E$61)</f>
        <v>0</v>
      </c>
      <c r="BL274" s="289">
        <f>IF(OR($C335&gt;BL$7,$C335+$E335-2&lt;BL$7),0,($D335-SUM($F335:BK335)-SUM($F274:BK274))*SAP_Leadsheet!$E$61)</f>
        <v>0</v>
      </c>
      <c r="BM274" s="289">
        <f>IF(OR($C335&gt;BM$7,$C335+$E335-2&lt;BM$7),0,($D335-SUM($F335:BL335)-SUM($F274:BL274))*SAP_Leadsheet!$E$61)</f>
        <v>0</v>
      </c>
      <c r="BN274" s="289">
        <f>IF(OR($C335&gt;BN$7,$C335+$E335-2&lt;BN$7),0,($D335-SUM($F335:BM335)-SUM($F274:BM274))*SAP_Leadsheet!$E$61)</f>
        <v>0</v>
      </c>
      <c r="BO274" s="198"/>
      <c r="BP274" s="198"/>
      <c r="BQ274" s="198"/>
      <c r="BR274" s="198"/>
      <c r="BS274" s="198"/>
      <c r="BT274" s="198"/>
      <c r="BU274" s="198"/>
      <c r="BV274" s="198"/>
      <c r="BW274" s="198"/>
      <c r="BX274" s="198"/>
      <c r="BY274" s="198"/>
      <c r="BZ274" s="198"/>
      <c r="CA274" s="198"/>
      <c r="CB274" s="198"/>
      <c r="CC274" s="198"/>
      <c r="CD274" s="198"/>
      <c r="CE274" s="198"/>
      <c r="CF274" s="198"/>
      <c r="CG274" s="198"/>
      <c r="CH274" s="198"/>
      <c r="CI274" s="198"/>
      <c r="CJ274" s="198"/>
      <c r="CK274" s="198"/>
      <c r="CL274" s="198"/>
    </row>
    <row r="275" spans="1:90" hidden="1" outlineLevel="1" x14ac:dyDescent="0.15">
      <c r="A275" s="89"/>
      <c r="B275" s="23"/>
      <c r="C275" s="26">
        <v>49</v>
      </c>
      <c r="D275" s="298"/>
      <c r="G275" s="289">
        <f>IF(OR($C336&gt;G$7,$C336+$E336-2&lt;G$7),0,($D336-SUM($F336:F336)-SUM($F275:F275))*SAP_Leadsheet!$E$61)</f>
        <v>0</v>
      </c>
      <c r="H275" s="289">
        <f>IF(OR($C336&gt;H$7,$C336+$E336-2&lt;H$7),0,($D336-SUM($F336:G336)-SUM($F275:G275))*SAP_Leadsheet!$E$61)</f>
        <v>0</v>
      </c>
      <c r="I275" s="289">
        <f>IF(OR($C336&gt;I$7,$C336+$E336-2&lt;I$7),0,($D336-SUM($F336:H336)-SUM($F275:H275))*SAP_Leadsheet!$E$61)</f>
        <v>0</v>
      </c>
      <c r="J275" s="289">
        <f>IF(OR($C336&gt;J$7,$C336+$E336-2&lt;J$7),0,($D336-SUM($F336:I336)-SUM($F275:I275))*SAP_Leadsheet!$E$61)</f>
        <v>0</v>
      </c>
      <c r="K275" s="289">
        <f>IF(OR($C336&gt;K$7,$C336+$E336-2&lt;K$7),0,($D336-SUM($F336:J336)-SUM($F275:J275))*SAP_Leadsheet!$E$61)</f>
        <v>0</v>
      </c>
      <c r="L275" s="289">
        <f>IF(OR($C336&gt;L$7,$C336+$E336-2&lt;L$7),0,($D336-SUM($F336:K336)-SUM($F275:K275))*SAP_Leadsheet!$E$61)</f>
        <v>0</v>
      </c>
      <c r="M275" s="289">
        <f>IF(OR($C336&gt;M$7,$C336+$E336-2&lt;M$7),0,($D336-SUM($F336:L336)-SUM($F275:L275))*SAP_Leadsheet!$E$61)</f>
        <v>0</v>
      </c>
      <c r="N275" s="289">
        <f>IF(OR($C336&gt;N$7,$C336+$E336-2&lt;N$7),0,($D336-SUM($F336:M336)-SUM($F275:M275))*SAP_Leadsheet!$E$61)</f>
        <v>0</v>
      </c>
      <c r="O275" s="289">
        <f>IF(OR($C336&gt;O$7,$C336+$E336-2&lt;O$7),0,($D336-SUM($F336:N336)-SUM($F275:N275))*SAP_Leadsheet!$E$61)</f>
        <v>0</v>
      </c>
      <c r="P275" s="289">
        <f>IF(OR($C336&gt;P$7,$C336+$E336-2&lt;P$7),0,($D336-SUM($F336:O336)-SUM($F275:O275))*SAP_Leadsheet!$E$61)</f>
        <v>0</v>
      </c>
      <c r="Q275" s="289">
        <f>IF(OR($C336&gt;Q$7,$C336+$E336-2&lt;Q$7),0,($D336-SUM($F336:P336)-SUM($F275:P275))*SAP_Leadsheet!$E$61)</f>
        <v>0</v>
      </c>
      <c r="R275" s="289">
        <f>IF(OR($C336&gt;R$7,$C336+$E336-2&lt;R$7),0,($D336-SUM($F336:Q336)-SUM($F275:Q275))*SAP_Leadsheet!$E$61)</f>
        <v>0</v>
      </c>
      <c r="S275" s="289">
        <f>IF(OR($C336&gt;S$7,$C336+$E336-2&lt;S$7),0,($D336-SUM($F336:R336)-SUM($F275:R275))*SAP_Leadsheet!$E$61)</f>
        <v>0</v>
      </c>
      <c r="T275" s="289">
        <f>IF(OR($C336&gt;T$7,$C336+$E336-2&lt;T$7),0,($D336-SUM($F336:S336)-SUM($F275:S275))*SAP_Leadsheet!$E$61)</f>
        <v>0</v>
      </c>
      <c r="U275" s="289">
        <f>IF(OR($C336&gt;U$7,$C336+$E336-2&lt;U$7),0,($D336-SUM($F336:T336)-SUM($F275:T275))*SAP_Leadsheet!$E$61)</f>
        <v>0</v>
      </c>
      <c r="V275" s="289">
        <f>IF(OR($C336&gt;V$7,$C336+$E336-2&lt;V$7),0,($D336-SUM($F336:U336)-SUM($F275:U275))*SAP_Leadsheet!$E$61)</f>
        <v>0</v>
      </c>
      <c r="W275" s="289">
        <f>IF(OR($C336&gt;W$7,$C336+$E336-2&lt;W$7),0,($D336-SUM($F336:V336)-SUM($F275:V275))*SAP_Leadsheet!$E$61)</f>
        <v>0</v>
      </c>
      <c r="X275" s="289">
        <f>IF(OR($C336&gt;X$7,$C336+$E336-2&lt;X$7),0,($D336-SUM($F336:W336)-SUM($F275:W275))*SAP_Leadsheet!$E$61)</f>
        <v>0</v>
      </c>
      <c r="Y275" s="289">
        <f>IF(OR($C336&gt;Y$7,$C336+$E336-2&lt;Y$7),0,($D336-SUM($F336:X336)-SUM($F275:X275))*SAP_Leadsheet!$E$61)</f>
        <v>0</v>
      </c>
      <c r="Z275" s="289">
        <f>IF(OR($C336&gt;Z$7,$C336+$E336-2&lt;Z$7),0,($D336-SUM($F336:Y336)-SUM($F275:Y275))*SAP_Leadsheet!$E$61)</f>
        <v>0</v>
      </c>
      <c r="AA275" s="289">
        <f>IF(OR($C336&gt;AA$7,$C336+$E336-2&lt;AA$7),0,($D336-SUM($F336:Z336)-SUM($F275:Z275))*SAP_Leadsheet!$E$61)</f>
        <v>0</v>
      </c>
      <c r="AB275" s="289">
        <f>IF(OR($C336&gt;AB$7,$C336+$E336-2&lt;AB$7),0,($D336-SUM($F336:AA336)-SUM($F275:AA275))*SAP_Leadsheet!$E$61)</f>
        <v>0</v>
      </c>
      <c r="AC275" s="289">
        <f>IF(OR($C336&gt;AC$7,$C336+$E336-2&lt;AC$7),0,($D336-SUM($F336:AB336)-SUM($F275:AB275))*SAP_Leadsheet!$E$61)</f>
        <v>0</v>
      </c>
      <c r="AD275" s="289">
        <f>IF(OR($C336&gt;AD$7,$C336+$E336-2&lt;AD$7),0,($D336-SUM($F336:AC336)-SUM($F275:AC275))*SAP_Leadsheet!$E$61)</f>
        <v>0</v>
      </c>
      <c r="AE275" s="289">
        <f>IF(OR($C336&gt;AE$7,$C336+$E336-2&lt;AE$7),0,($D336-SUM($F336:AD336)-SUM($F275:AD275))*SAP_Leadsheet!$E$61)</f>
        <v>0</v>
      </c>
      <c r="AF275" s="289">
        <f>IF(OR($C336&gt;AF$7,$C336+$E336-2&lt;AF$7),0,($D336-SUM($F336:AE336)-SUM($F275:AE275))*SAP_Leadsheet!$E$61)</f>
        <v>0</v>
      </c>
      <c r="AG275" s="289">
        <f>IF(OR($C336&gt;AG$7,$C336+$E336-2&lt;AG$7),0,($D336-SUM($F336:AF336)-SUM($F275:AF275))*SAP_Leadsheet!$E$61)</f>
        <v>0</v>
      </c>
      <c r="AH275" s="289">
        <f>IF(OR($C336&gt;AH$7,$C336+$E336-2&lt;AH$7),0,($D336-SUM($F336:AG336)-SUM($F275:AG275))*SAP_Leadsheet!$E$61)</f>
        <v>0</v>
      </c>
      <c r="AI275" s="289">
        <f>IF(OR($C336&gt;AI$7,$C336+$E336-2&lt;AI$7),0,($D336-SUM($F336:AH336)-SUM($F275:AH275))*SAP_Leadsheet!$E$61)</f>
        <v>0</v>
      </c>
      <c r="AJ275" s="289">
        <f>IF(OR($C336&gt;AJ$7,$C336+$E336-2&lt;AJ$7),0,($D336-SUM($F336:AI336)-SUM($F275:AI275))*SAP_Leadsheet!$E$61)</f>
        <v>0</v>
      </c>
      <c r="AK275" s="289">
        <f>IF(OR($C336&gt;AK$7,$C336+$E336-2&lt;AK$7),0,($D336-SUM($F336:AJ336)-SUM($F275:AJ275))*SAP_Leadsheet!$E$61)</f>
        <v>0</v>
      </c>
      <c r="AL275" s="289">
        <f>IF(OR($C336&gt;AL$7,$C336+$E336-2&lt;AL$7),0,($D336-SUM($F336:AK336)-SUM($F275:AK275))*SAP_Leadsheet!$E$61)</f>
        <v>0</v>
      </c>
      <c r="AM275" s="289">
        <f>IF(OR($C336&gt;AM$7,$C336+$E336-2&lt;AM$7),0,($D336-SUM($F336:AL336)-SUM($F275:AL275))*SAP_Leadsheet!$E$61)</f>
        <v>0</v>
      </c>
      <c r="AN275" s="289">
        <f>IF(OR($C336&gt;AN$7,$C336+$E336-2&lt;AN$7),0,($D336-SUM($F336:AM336)-SUM($F275:AM275))*SAP_Leadsheet!$E$61)</f>
        <v>0</v>
      </c>
      <c r="AO275" s="289">
        <f>IF(OR($C336&gt;AO$7,$C336+$E336-2&lt;AO$7),0,($D336-SUM($F336:AN336)-SUM($F275:AN275))*SAP_Leadsheet!$E$61)</f>
        <v>0</v>
      </c>
      <c r="AP275" s="289">
        <f>IF(OR($C336&gt;AP$7,$C336+$E336-2&lt;AP$7),0,($D336-SUM($F336:AO336)-SUM($F275:AO275))*SAP_Leadsheet!$E$61)</f>
        <v>0</v>
      </c>
      <c r="AQ275" s="289">
        <f>IF(OR($C336&gt;AQ$7,$C336+$E336-2&lt;AQ$7),0,($D336-SUM($F336:AP336)-SUM($F275:AP275))*SAP_Leadsheet!$E$61)</f>
        <v>0</v>
      </c>
      <c r="AR275" s="289">
        <f>IF(OR($C336&gt;AR$7,$C336+$E336-2&lt;AR$7),0,($D336-SUM($F336:AQ336)-SUM($F275:AQ275))*SAP_Leadsheet!$E$61)</f>
        <v>0</v>
      </c>
      <c r="AS275" s="289">
        <f>IF(OR($C336&gt;AS$7,$C336+$E336-2&lt;AS$7),0,($D336-SUM($F336:AR336)-SUM($F275:AR275))*SAP_Leadsheet!$E$61)</f>
        <v>0</v>
      </c>
      <c r="AT275" s="289">
        <f>IF(OR($C336&gt;AT$7,$C336+$E336-2&lt;AT$7),0,($D336-SUM($F336:AS336)-SUM($F275:AS275))*SAP_Leadsheet!$E$61)</f>
        <v>0</v>
      </c>
      <c r="AU275" s="289">
        <f>IF(OR($C336&gt;AU$7,$C336+$E336-2&lt;AU$7),0,($D336-SUM($F336:AT336)-SUM($F275:AT275))*SAP_Leadsheet!$E$61)</f>
        <v>0</v>
      </c>
      <c r="AV275" s="289">
        <f>IF(OR($C336&gt;AV$7,$C336+$E336-2&lt;AV$7),0,($D336-SUM($F336:AU336)-SUM($F275:AU275))*SAP_Leadsheet!$E$61)</f>
        <v>0</v>
      </c>
      <c r="AW275" s="289">
        <f>IF(OR($C336&gt;AW$7,$C336+$E336-2&lt;AW$7),0,($D336-SUM($F336:AV336)-SUM($F275:AV275))*SAP_Leadsheet!$E$61)</f>
        <v>0</v>
      </c>
      <c r="AX275" s="289">
        <f>IF(OR($C336&gt;AX$7,$C336+$E336-2&lt;AX$7),0,($D336-SUM($F336:AW336)-SUM($F275:AW275))*SAP_Leadsheet!$E$61)</f>
        <v>0</v>
      </c>
      <c r="AY275" s="289">
        <f>IF(OR($C336&gt;AY$7,$C336+$E336-2&lt;AY$7),0,($D336-SUM($F336:AX336)-SUM($F275:AX275))*SAP_Leadsheet!$E$61)</f>
        <v>0</v>
      </c>
      <c r="AZ275" s="289">
        <f>IF(OR($C336&gt;AZ$7,$C336+$E336-2&lt;AZ$7),0,($D336-SUM($F336:AY336)-SUM($F275:AY275))*SAP_Leadsheet!$E$61)</f>
        <v>0</v>
      </c>
      <c r="BA275" s="289">
        <f>IF(OR($C336&gt;BA$7,$C336+$E336-2&lt;BA$7),0,($D336-SUM($F336:AZ336)-SUM($F275:AZ275))*SAP_Leadsheet!$E$61)</f>
        <v>0</v>
      </c>
      <c r="BB275" s="289">
        <f>IF(OR($C336&gt;BB$7,$C336+$E336-2&lt;BB$7),0,($D336-SUM($F336:BA336)-SUM($F275:BA275))*SAP_Leadsheet!$E$61)</f>
        <v>0</v>
      </c>
      <c r="BC275" s="289">
        <f ca="1">IF(OR($C336&gt;BC$7,$C336+$E336-2&lt;BC$7),0,($D336-SUM($F336:BB336)-SUM($F275:BB275))*SAP_Leadsheet!$E$61)</f>
        <v>0</v>
      </c>
      <c r="BD275" s="289">
        <f ca="1">IF(OR($C336&gt;BD$7,$C336+$E336-2&lt;BD$7),0,($D336-SUM($F336:BC336)-SUM($F275:BC275))*SAP_Leadsheet!$E$61)</f>
        <v>0</v>
      </c>
      <c r="BE275" s="289">
        <f ca="1">IF(OR($C336&gt;BE$7,$C336+$E336-2&lt;BE$7),0,($D336-SUM($F336:BD336)-SUM($F275:BD275))*SAP_Leadsheet!$E$61)</f>
        <v>0</v>
      </c>
      <c r="BF275" s="289">
        <f ca="1">IF(OR($C336&gt;BF$7,$C336+$E336-2&lt;BF$7),0,($D336-SUM($F336:BE336)-SUM($F275:BE275))*SAP_Leadsheet!$E$61)</f>
        <v>0</v>
      </c>
      <c r="BG275" s="289">
        <f ca="1">IF(OR($C336&gt;BG$7,$C336+$E336-2&lt;BG$7),0,($D336-SUM($F336:BF336)-SUM($F275:BF275))*SAP_Leadsheet!$E$61)</f>
        <v>0</v>
      </c>
      <c r="BH275" s="289">
        <f>IF(OR($C336&gt;BH$7,$C336+$E336-2&lt;BH$7),0,($D336-SUM($F336:BG336)-SUM($F275:BG275))*SAP_Leadsheet!$E$61)</f>
        <v>0</v>
      </c>
      <c r="BI275" s="289">
        <f>IF(OR($C336&gt;BI$7,$C336+$E336-2&lt;BI$7),0,($D336-SUM($F336:BH336)-SUM($F275:BH275))*SAP_Leadsheet!$E$61)</f>
        <v>0</v>
      </c>
      <c r="BJ275" s="289">
        <f>IF(OR($C336&gt;BJ$7,$C336+$E336-2&lt;BJ$7),0,($D336-SUM($F336:BI336)-SUM($F275:BI275))*SAP_Leadsheet!$E$61)</f>
        <v>0</v>
      </c>
      <c r="BK275" s="289">
        <f>IF(OR($C336&gt;BK$7,$C336+$E336-2&lt;BK$7),0,($D336-SUM($F336:BJ336)-SUM($F275:BJ275))*SAP_Leadsheet!$E$61)</f>
        <v>0</v>
      </c>
      <c r="BL275" s="289">
        <f>IF(OR($C336&gt;BL$7,$C336+$E336-2&lt;BL$7),0,($D336-SUM($F336:BK336)-SUM($F275:BK275))*SAP_Leadsheet!$E$61)</f>
        <v>0</v>
      </c>
      <c r="BM275" s="289">
        <f>IF(OR($C336&gt;BM$7,$C336+$E336-2&lt;BM$7),0,($D336-SUM($F336:BL336)-SUM($F275:BL275))*SAP_Leadsheet!$E$61)</f>
        <v>0</v>
      </c>
      <c r="BN275" s="289">
        <f>IF(OR($C336&gt;BN$7,$C336+$E336-2&lt;BN$7),0,($D336-SUM($F336:BM336)-SUM($F275:BM275))*SAP_Leadsheet!$E$61)</f>
        <v>0</v>
      </c>
      <c r="BO275" s="198"/>
      <c r="BP275" s="198"/>
      <c r="BQ275" s="198"/>
      <c r="BR275" s="198"/>
      <c r="BS275" s="198"/>
      <c r="BT275" s="198"/>
      <c r="BU275" s="198"/>
      <c r="BV275" s="198"/>
      <c r="BW275" s="198"/>
      <c r="BX275" s="198"/>
      <c r="BY275" s="198"/>
      <c r="BZ275" s="198"/>
      <c r="CA275" s="198"/>
      <c r="CB275" s="198"/>
      <c r="CC275" s="198"/>
      <c r="CD275" s="198"/>
      <c r="CE275" s="198"/>
      <c r="CF275" s="198"/>
      <c r="CG275" s="198"/>
      <c r="CH275" s="198"/>
      <c r="CI275" s="198"/>
      <c r="CJ275" s="198"/>
      <c r="CK275" s="198"/>
      <c r="CL275" s="198"/>
    </row>
    <row r="276" spans="1:90" hidden="1" outlineLevel="1" x14ac:dyDescent="0.15">
      <c r="A276" s="89"/>
      <c r="B276" s="23"/>
      <c r="C276" s="26">
        <v>50</v>
      </c>
      <c r="D276" s="298"/>
      <c r="G276" s="289">
        <f>IF(OR($C337&gt;G$7,$C337+$E337-2&lt;G$7),0,($D337-SUM($F337:F337)-SUM($F276:F276))*SAP_Leadsheet!$E$61)</f>
        <v>0</v>
      </c>
      <c r="H276" s="289">
        <f>IF(OR($C337&gt;H$7,$C337+$E337-2&lt;H$7),0,($D337-SUM($F337:G337)-SUM($F276:G276))*SAP_Leadsheet!$E$61)</f>
        <v>0</v>
      </c>
      <c r="I276" s="289">
        <f>IF(OR($C337&gt;I$7,$C337+$E337-2&lt;I$7),0,($D337-SUM($F337:H337)-SUM($F276:H276))*SAP_Leadsheet!$E$61)</f>
        <v>0</v>
      </c>
      <c r="J276" s="289">
        <f>IF(OR($C337&gt;J$7,$C337+$E337-2&lt;J$7),0,($D337-SUM($F337:I337)-SUM($F276:I276))*SAP_Leadsheet!$E$61)</f>
        <v>0</v>
      </c>
      <c r="K276" s="289">
        <f>IF(OR($C337&gt;K$7,$C337+$E337-2&lt;K$7),0,($D337-SUM($F337:J337)-SUM($F276:J276))*SAP_Leadsheet!$E$61)</f>
        <v>0</v>
      </c>
      <c r="L276" s="289">
        <f>IF(OR($C337&gt;L$7,$C337+$E337-2&lt;L$7),0,($D337-SUM($F337:K337)-SUM($F276:K276))*SAP_Leadsheet!$E$61)</f>
        <v>0</v>
      </c>
      <c r="M276" s="289">
        <f>IF(OR($C337&gt;M$7,$C337+$E337-2&lt;M$7),0,($D337-SUM($F337:L337)-SUM($F276:L276))*SAP_Leadsheet!$E$61)</f>
        <v>0</v>
      </c>
      <c r="N276" s="289">
        <f>IF(OR($C337&gt;N$7,$C337+$E337-2&lt;N$7),0,($D337-SUM($F337:M337)-SUM($F276:M276))*SAP_Leadsheet!$E$61)</f>
        <v>0</v>
      </c>
      <c r="O276" s="289">
        <f>IF(OR($C337&gt;O$7,$C337+$E337-2&lt;O$7),0,($D337-SUM($F337:N337)-SUM($F276:N276))*SAP_Leadsheet!$E$61)</f>
        <v>0</v>
      </c>
      <c r="P276" s="289">
        <f>IF(OR($C337&gt;P$7,$C337+$E337-2&lt;P$7),0,($D337-SUM($F337:O337)-SUM($F276:O276))*SAP_Leadsheet!$E$61)</f>
        <v>0</v>
      </c>
      <c r="Q276" s="289">
        <f>IF(OR($C337&gt;Q$7,$C337+$E337-2&lt;Q$7),0,($D337-SUM($F337:P337)-SUM($F276:P276))*SAP_Leadsheet!$E$61)</f>
        <v>0</v>
      </c>
      <c r="R276" s="289">
        <f>IF(OR($C337&gt;R$7,$C337+$E337-2&lt;R$7),0,($D337-SUM($F337:Q337)-SUM($F276:Q276))*SAP_Leadsheet!$E$61)</f>
        <v>0</v>
      </c>
      <c r="S276" s="289">
        <f>IF(OR($C337&gt;S$7,$C337+$E337-2&lt;S$7),0,($D337-SUM($F337:R337)-SUM($F276:R276))*SAP_Leadsheet!$E$61)</f>
        <v>0</v>
      </c>
      <c r="T276" s="289">
        <f>IF(OR($C337&gt;T$7,$C337+$E337-2&lt;T$7),0,($D337-SUM($F337:S337)-SUM($F276:S276))*SAP_Leadsheet!$E$61)</f>
        <v>0</v>
      </c>
      <c r="U276" s="289">
        <f>IF(OR($C337&gt;U$7,$C337+$E337-2&lt;U$7),0,($D337-SUM($F337:T337)-SUM($F276:T276))*SAP_Leadsheet!$E$61)</f>
        <v>0</v>
      </c>
      <c r="V276" s="289">
        <f>IF(OR($C337&gt;V$7,$C337+$E337-2&lt;V$7),0,($D337-SUM($F337:U337)-SUM($F276:U276))*SAP_Leadsheet!$E$61)</f>
        <v>0</v>
      </c>
      <c r="W276" s="289">
        <f>IF(OR($C337&gt;W$7,$C337+$E337-2&lt;W$7),0,($D337-SUM($F337:V337)-SUM($F276:V276))*SAP_Leadsheet!$E$61)</f>
        <v>0</v>
      </c>
      <c r="X276" s="289">
        <f>IF(OR($C337&gt;X$7,$C337+$E337-2&lt;X$7),0,($D337-SUM($F337:W337)-SUM($F276:W276))*SAP_Leadsheet!$E$61)</f>
        <v>0</v>
      </c>
      <c r="Y276" s="289">
        <f>IF(OR($C337&gt;Y$7,$C337+$E337-2&lt;Y$7),0,($D337-SUM($F337:X337)-SUM($F276:X276))*SAP_Leadsheet!$E$61)</f>
        <v>0</v>
      </c>
      <c r="Z276" s="289">
        <f>IF(OR($C337&gt;Z$7,$C337+$E337-2&lt;Z$7),0,($D337-SUM($F337:Y337)-SUM($F276:Y276))*SAP_Leadsheet!$E$61)</f>
        <v>0</v>
      </c>
      <c r="AA276" s="289">
        <f>IF(OR($C337&gt;AA$7,$C337+$E337-2&lt;AA$7),0,($D337-SUM($F337:Z337)-SUM($F276:Z276))*SAP_Leadsheet!$E$61)</f>
        <v>0</v>
      </c>
      <c r="AB276" s="289">
        <f>IF(OR($C337&gt;AB$7,$C337+$E337-2&lt;AB$7),0,($D337-SUM($F337:AA337)-SUM($F276:AA276))*SAP_Leadsheet!$E$61)</f>
        <v>0</v>
      </c>
      <c r="AC276" s="289">
        <f>IF(OR($C337&gt;AC$7,$C337+$E337-2&lt;AC$7),0,($D337-SUM($F337:AB337)-SUM($F276:AB276))*SAP_Leadsheet!$E$61)</f>
        <v>0</v>
      </c>
      <c r="AD276" s="289">
        <f>IF(OR($C337&gt;AD$7,$C337+$E337-2&lt;AD$7),0,($D337-SUM($F337:AC337)-SUM($F276:AC276))*SAP_Leadsheet!$E$61)</f>
        <v>0</v>
      </c>
      <c r="AE276" s="289">
        <f>IF(OR($C337&gt;AE$7,$C337+$E337-2&lt;AE$7),0,($D337-SUM($F337:AD337)-SUM($F276:AD276))*SAP_Leadsheet!$E$61)</f>
        <v>0</v>
      </c>
      <c r="AF276" s="289">
        <f>IF(OR($C337&gt;AF$7,$C337+$E337-2&lt;AF$7),0,($D337-SUM($F337:AE337)-SUM($F276:AE276))*SAP_Leadsheet!$E$61)</f>
        <v>0</v>
      </c>
      <c r="AG276" s="289">
        <f>IF(OR($C337&gt;AG$7,$C337+$E337-2&lt;AG$7),0,($D337-SUM($F337:AF337)-SUM($F276:AF276))*SAP_Leadsheet!$E$61)</f>
        <v>0</v>
      </c>
      <c r="AH276" s="289">
        <f>IF(OR($C337&gt;AH$7,$C337+$E337-2&lt;AH$7),0,($D337-SUM($F337:AG337)-SUM($F276:AG276))*SAP_Leadsheet!$E$61)</f>
        <v>0</v>
      </c>
      <c r="AI276" s="289">
        <f>IF(OR($C337&gt;AI$7,$C337+$E337-2&lt;AI$7),0,($D337-SUM($F337:AH337)-SUM($F276:AH276))*SAP_Leadsheet!$E$61)</f>
        <v>0</v>
      </c>
      <c r="AJ276" s="289">
        <f>IF(OR($C337&gt;AJ$7,$C337+$E337-2&lt;AJ$7),0,($D337-SUM($F337:AI337)-SUM($F276:AI276))*SAP_Leadsheet!$E$61)</f>
        <v>0</v>
      </c>
      <c r="AK276" s="289">
        <f>IF(OR($C337&gt;AK$7,$C337+$E337-2&lt;AK$7),0,($D337-SUM($F337:AJ337)-SUM($F276:AJ276))*SAP_Leadsheet!$E$61)</f>
        <v>0</v>
      </c>
      <c r="AL276" s="289">
        <f>IF(OR($C337&gt;AL$7,$C337+$E337-2&lt;AL$7),0,($D337-SUM($F337:AK337)-SUM($F276:AK276))*SAP_Leadsheet!$E$61)</f>
        <v>0</v>
      </c>
      <c r="AM276" s="289">
        <f>IF(OR($C337&gt;AM$7,$C337+$E337-2&lt;AM$7),0,($D337-SUM($F337:AL337)-SUM($F276:AL276))*SAP_Leadsheet!$E$61)</f>
        <v>0</v>
      </c>
      <c r="AN276" s="289">
        <f>IF(OR($C337&gt;AN$7,$C337+$E337-2&lt;AN$7),0,($D337-SUM($F337:AM337)-SUM($F276:AM276))*SAP_Leadsheet!$E$61)</f>
        <v>0</v>
      </c>
      <c r="AO276" s="289">
        <f>IF(OR($C337&gt;AO$7,$C337+$E337-2&lt;AO$7),0,($D337-SUM($F337:AN337)-SUM($F276:AN276))*SAP_Leadsheet!$E$61)</f>
        <v>0</v>
      </c>
      <c r="AP276" s="289">
        <f>IF(OR($C337&gt;AP$7,$C337+$E337-2&lt;AP$7),0,($D337-SUM($F337:AO337)-SUM($F276:AO276))*SAP_Leadsheet!$E$61)</f>
        <v>0</v>
      </c>
      <c r="AQ276" s="289">
        <f>IF(OR($C337&gt;AQ$7,$C337+$E337-2&lt;AQ$7),0,($D337-SUM($F337:AP337)-SUM($F276:AP276))*SAP_Leadsheet!$E$61)</f>
        <v>0</v>
      </c>
      <c r="AR276" s="289">
        <f>IF(OR($C337&gt;AR$7,$C337+$E337-2&lt;AR$7),0,($D337-SUM($F337:AQ337)-SUM($F276:AQ276))*SAP_Leadsheet!$E$61)</f>
        <v>0</v>
      </c>
      <c r="AS276" s="289">
        <f>IF(OR($C337&gt;AS$7,$C337+$E337-2&lt;AS$7),0,($D337-SUM($F337:AR337)-SUM($F276:AR276))*SAP_Leadsheet!$E$61)</f>
        <v>0</v>
      </c>
      <c r="AT276" s="289">
        <f>IF(OR($C337&gt;AT$7,$C337+$E337-2&lt;AT$7),0,($D337-SUM($F337:AS337)-SUM($F276:AS276))*SAP_Leadsheet!$E$61)</f>
        <v>0</v>
      </c>
      <c r="AU276" s="289">
        <f>IF(OR($C337&gt;AU$7,$C337+$E337-2&lt;AU$7),0,($D337-SUM($F337:AT337)-SUM($F276:AT276))*SAP_Leadsheet!$E$61)</f>
        <v>0</v>
      </c>
      <c r="AV276" s="289">
        <f>IF(OR($C337&gt;AV$7,$C337+$E337-2&lt;AV$7),0,($D337-SUM($F337:AU337)-SUM($F276:AU276))*SAP_Leadsheet!$E$61)</f>
        <v>0</v>
      </c>
      <c r="AW276" s="289">
        <f>IF(OR($C337&gt;AW$7,$C337+$E337-2&lt;AW$7),0,($D337-SUM($F337:AV337)-SUM($F276:AV276))*SAP_Leadsheet!$E$61)</f>
        <v>0</v>
      </c>
      <c r="AX276" s="289">
        <f>IF(OR($C337&gt;AX$7,$C337+$E337-2&lt;AX$7),0,($D337-SUM($F337:AW337)-SUM($F276:AW276))*SAP_Leadsheet!$E$61)</f>
        <v>0</v>
      </c>
      <c r="AY276" s="289">
        <f>IF(OR($C337&gt;AY$7,$C337+$E337-2&lt;AY$7),0,($D337-SUM($F337:AX337)-SUM($F276:AX276))*SAP_Leadsheet!$E$61)</f>
        <v>0</v>
      </c>
      <c r="AZ276" s="289">
        <f>IF(OR($C337&gt;AZ$7,$C337+$E337-2&lt;AZ$7),0,($D337-SUM($F337:AY337)-SUM($F276:AY276))*SAP_Leadsheet!$E$61)</f>
        <v>0</v>
      </c>
      <c r="BA276" s="289">
        <f>IF(OR($C337&gt;BA$7,$C337+$E337-2&lt;BA$7),0,($D337-SUM($F337:AZ337)-SUM($F276:AZ276))*SAP_Leadsheet!$E$61)</f>
        <v>0</v>
      </c>
      <c r="BB276" s="289">
        <f>IF(OR($C337&gt;BB$7,$C337+$E337-2&lt;BB$7),0,($D337-SUM($F337:BA337)-SUM($F276:BA276))*SAP_Leadsheet!$E$61)</f>
        <v>0</v>
      </c>
      <c r="BC276" s="289">
        <f>IF(OR($C337&gt;BC$7,$C337+$E337-2&lt;BC$7),0,($D337-SUM($F337:BB337)-SUM($F276:BB276))*SAP_Leadsheet!$E$61)</f>
        <v>0</v>
      </c>
      <c r="BD276" s="289">
        <f ca="1">IF(OR($C337&gt;BD$7,$C337+$E337-2&lt;BD$7),0,($D337-SUM($F337:BC337)-SUM($F276:BC276))*SAP_Leadsheet!$E$61)</f>
        <v>0</v>
      </c>
      <c r="BE276" s="289">
        <f ca="1">IF(OR($C337&gt;BE$7,$C337+$E337-2&lt;BE$7),0,($D337-SUM($F337:BD337)-SUM($F276:BD276))*SAP_Leadsheet!$E$61)</f>
        <v>0</v>
      </c>
      <c r="BF276" s="289">
        <f ca="1">IF(OR($C337&gt;BF$7,$C337+$E337-2&lt;BF$7),0,($D337-SUM($F337:BE337)-SUM($F276:BE276))*SAP_Leadsheet!$E$61)</f>
        <v>0</v>
      </c>
      <c r="BG276" s="289">
        <f ca="1">IF(OR($C337&gt;BG$7,$C337+$E337-2&lt;BG$7),0,($D337-SUM($F337:BF337)-SUM($F276:BF276))*SAP_Leadsheet!$E$61)</f>
        <v>0</v>
      </c>
      <c r="BH276" s="289">
        <f ca="1">IF(OR($C337&gt;BH$7,$C337+$E337-2&lt;BH$7),0,($D337-SUM($F337:BG337)-SUM($F276:BG276))*SAP_Leadsheet!$E$61)</f>
        <v>0</v>
      </c>
      <c r="BI276" s="289">
        <f>IF(OR($C337&gt;BI$7,$C337+$E337-2&lt;BI$7),0,($D337-SUM($F337:BH337)-SUM($F276:BH276))*SAP_Leadsheet!$E$61)</f>
        <v>0</v>
      </c>
      <c r="BJ276" s="289">
        <f>IF(OR($C337&gt;BJ$7,$C337+$E337-2&lt;BJ$7),0,($D337-SUM($F337:BI337)-SUM($F276:BI276))*SAP_Leadsheet!$E$61)</f>
        <v>0</v>
      </c>
      <c r="BK276" s="289">
        <f>IF(OR($C337&gt;BK$7,$C337+$E337-2&lt;BK$7),0,($D337-SUM($F337:BJ337)-SUM($F276:BJ276))*SAP_Leadsheet!$E$61)</f>
        <v>0</v>
      </c>
      <c r="BL276" s="289">
        <f>IF(OR($C337&gt;BL$7,$C337+$E337-2&lt;BL$7),0,($D337-SUM($F337:BK337)-SUM($F276:BK276))*SAP_Leadsheet!$E$61)</f>
        <v>0</v>
      </c>
      <c r="BM276" s="289">
        <f>IF(OR($C337&gt;BM$7,$C337+$E337-2&lt;BM$7),0,($D337-SUM($F337:BL337)-SUM($F276:BL276))*SAP_Leadsheet!$E$61)</f>
        <v>0</v>
      </c>
      <c r="BN276" s="289">
        <f>IF(OR($C337&gt;BN$7,$C337+$E337-2&lt;BN$7),0,($D337-SUM($F337:BM337)-SUM($F276:BM276))*SAP_Leadsheet!$E$61)</f>
        <v>0</v>
      </c>
      <c r="BO276" s="198"/>
      <c r="BP276" s="198"/>
      <c r="BQ276" s="198"/>
      <c r="BR276" s="198"/>
      <c r="BS276" s="198"/>
      <c r="BT276" s="198"/>
      <c r="BU276" s="198"/>
      <c r="BV276" s="198"/>
      <c r="BW276" s="198"/>
      <c r="BX276" s="198"/>
      <c r="BY276" s="198"/>
      <c r="BZ276" s="198"/>
      <c r="CA276" s="198"/>
      <c r="CB276" s="198"/>
      <c r="CC276" s="198"/>
      <c r="CD276" s="198"/>
      <c r="CE276" s="198"/>
      <c r="CF276" s="198"/>
      <c r="CG276" s="198"/>
      <c r="CH276" s="198"/>
      <c r="CI276" s="198"/>
      <c r="CJ276" s="198"/>
      <c r="CK276" s="198"/>
      <c r="CL276" s="198"/>
    </row>
    <row r="277" spans="1:90" hidden="1" outlineLevel="1" x14ac:dyDescent="0.15">
      <c r="A277" s="89"/>
      <c r="B277" s="23"/>
      <c r="C277" s="26">
        <v>51</v>
      </c>
      <c r="D277" s="298"/>
      <c r="G277" s="289">
        <f>IF(OR($C338&gt;G$7,$C338+$E338-2&lt;G$7),0,($D338-SUM($F338:F338)-SUM($F277:F277))*SAP_Leadsheet!$E$61)</f>
        <v>0</v>
      </c>
      <c r="H277" s="289">
        <f>IF(OR($C338&gt;H$7,$C338+$E338-2&lt;H$7),0,($D338-SUM($F338:G338)-SUM($F277:G277))*SAP_Leadsheet!$E$61)</f>
        <v>0</v>
      </c>
      <c r="I277" s="289">
        <f>IF(OR($C338&gt;I$7,$C338+$E338-2&lt;I$7),0,($D338-SUM($F338:H338)-SUM($F277:H277))*SAP_Leadsheet!$E$61)</f>
        <v>0</v>
      </c>
      <c r="J277" s="289">
        <f>IF(OR($C338&gt;J$7,$C338+$E338-2&lt;J$7),0,($D338-SUM($F338:I338)-SUM($F277:I277))*SAP_Leadsheet!$E$61)</f>
        <v>0</v>
      </c>
      <c r="K277" s="289">
        <f>IF(OR($C338&gt;K$7,$C338+$E338-2&lt;K$7),0,($D338-SUM($F338:J338)-SUM($F277:J277))*SAP_Leadsheet!$E$61)</f>
        <v>0</v>
      </c>
      <c r="L277" s="289">
        <f>IF(OR($C338&gt;L$7,$C338+$E338-2&lt;L$7),0,($D338-SUM($F338:K338)-SUM($F277:K277))*SAP_Leadsheet!$E$61)</f>
        <v>0</v>
      </c>
      <c r="M277" s="289">
        <f>IF(OR($C338&gt;M$7,$C338+$E338-2&lt;M$7),0,($D338-SUM($F338:L338)-SUM($F277:L277))*SAP_Leadsheet!$E$61)</f>
        <v>0</v>
      </c>
      <c r="N277" s="289">
        <f>IF(OR($C338&gt;N$7,$C338+$E338-2&lt;N$7),0,($D338-SUM($F338:M338)-SUM($F277:M277))*SAP_Leadsheet!$E$61)</f>
        <v>0</v>
      </c>
      <c r="O277" s="289">
        <f>IF(OR($C338&gt;O$7,$C338+$E338-2&lt;O$7),0,($D338-SUM($F338:N338)-SUM($F277:N277))*SAP_Leadsheet!$E$61)</f>
        <v>0</v>
      </c>
      <c r="P277" s="289">
        <f>IF(OR($C338&gt;P$7,$C338+$E338-2&lt;P$7),0,($D338-SUM($F338:O338)-SUM($F277:O277))*SAP_Leadsheet!$E$61)</f>
        <v>0</v>
      </c>
      <c r="Q277" s="289">
        <f>IF(OR($C338&gt;Q$7,$C338+$E338-2&lt;Q$7),0,($D338-SUM($F338:P338)-SUM($F277:P277))*SAP_Leadsheet!$E$61)</f>
        <v>0</v>
      </c>
      <c r="R277" s="289">
        <f>IF(OR($C338&gt;R$7,$C338+$E338-2&lt;R$7),0,($D338-SUM($F338:Q338)-SUM($F277:Q277))*SAP_Leadsheet!$E$61)</f>
        <v>0</v>
      </c>
      <c r="S277" s="289">
        <f>IF(OR($C338&gt;S$7,$C338+$E338-2&lt;S$7),0,($D338-SUM($F338:R338)-SUM($F277:R277))*SAP_Leadsheet!$E$61)</f>
        <v>0</v>
      </c>
      <c r="T277" s="289">
        <f>IF(OR($C338&gt;T$7,$C338+$E338-2&lt;T$7),0,($D338-SUM($F338:S338)-SUM($F277:S277))*SAP_Leadsheet!$E$61)</f>
        <v>0</v>
      </c>
      <c r="U277" s="289">
        <f>IF(OR($C338&gt;U$7,$C338+$E338-2&lt;U$7),0,($D338-SUM($F338:T338)-SUM($F277:T277))*SAP_Leadsheet!$E$61)</f>
        <v>0</v>
      </c>
      <c r="V277" s="289">
        <f>IF(OR($C338&gt;V$7,$C338+$E338-2&lt;V$7),0,($D338-SUM($F338:U338)-SUM($F277:U277))*SAP_Leadsheet!$E$61)</f>
        <v>0</v>
      </c>
      <c r="W277" s="289">
        <f>IF(OR($C338&gt;W$7,$C338+$E338-2&lt;W$7),0,($D338-SUM($F338:V338)-SUM($F277:V277))*SAP_Leadsheet!$E$61)</f>
        <v>0</v>
      </c>
      <c r="X277" s="289">
        <f>IF(OR($C338&gt;X$7,$C338+$E338-2&lt;X$7),0,($D338-SUM($F338:W338)-SUM($F277:W277))*SAP_Leadsheet!$E$61)</f>
        <v>0</v>
      </c>
      <c r="Y277" s="289">
        <f>IF(OR($C338&gt;Y$7,$C338+$E338-2&lt;Y$7),0,($D338-SUM($F338:X338)-SUM($F277:X277))*SAP_Leadsheet!$E$61)</f>
        <v>0</v>
      </c>
      <c r="Z277" s="289">
        <f>IF(OR($C338&gt;Z$7,$C338+$E338-2&lt;Z$7),0,($D338-SUM($F338:Y338)-SUM($F277:Y277))*SAP_Leadsheet!$E$61)</f>
        <v>0</v>
      </c>
      <c r="AA277" s="289">
        <f>IF(OR($C338&gt;AA$7,$C338+$E338-2&lt;AA$7),0,($D338-SUM($F338:Z338)-SUM($F277:Z277))*SAP_Leadsheet!$E$61)</f>
        <v>0</v>
      </c>
      <c r="AB277" s="289">
        <f>IF(OR($C338&gt;AB$7,$C338+$E338-2&lt;AB$7),0,($D338-SUM($F338:AA338)-SUM($F277:AA277))*SAP_Leadsheet!$E$61)</f>
        <v>0</v>
      </c>
      <c r="AC277" s="289">
        <f>IF(OR($C338&gt;AC$7,$C338+$E338-2&lt;AC$7),0,($D338-SUM($F338:AB338)-SUM($F277:AB277))*SAP_Leadsheet!$E$61)</f>
        <v>0</v>
      </c>
      <c r="AD277" s="289">
        <f>IF(OR($C338&gt;AD$7,$C338+$E338-2&lt;AD$7),0,($D338-SUM($F338:AC338)-SUM($F277:AC277))*SAP_Leadsheet!$E$61)</f>
        <v>0</v>
      </c>
      <c r="AE277" s="289">
        <f>IF(OR($C338&gt;AE$7,$C338+$E338-2&lt;AE$7),0,($D338-SUM($F338:AD338)-SUM($F277:AD277))*SAP_Leadsheet!$E$61)</f>
        <v>0</v>
      </c>
      <c r="AF277" s="289">
        <f>IF(OR($C338&gt;AF$7,$C338+$E338-2&lt;AF$7),0,($D338-SUM($F338:AE338)-SUM($F277:AE277))*SAP_Leadsheet!$E$61)</f>
        <v>0</v>
      </c>
      <c r="AG277" s="289">
        <f>IF(OR($C338&gt;AG$7,$C338+$E338-2&lt;AG$7),0,($D338-SUM($F338:AF338)-SUM($F277:AF277))*SAP_Leadsheet!$E$61)</f>
        <v>0</v>
      </c>
      <c r="AH277" s="289">
        <f>IF(OR($C338&gt;AH$7,$C338+$E338-2&lt;AH$7),0,($D338-SUM($F338:AG338)-SUM($F277:AG277))*SAP_Leadsheet!$E$61)</f>
        <v>0</v>
      </c>
      <c r="AI277" s="289">
        <f>IF(OR($C338&gt;AI$7,$C338+$E338-2&lt;AI$7),0,($D338-SUM($F338:AH338)-SUM($F277:AH277))*SAP_Leadsheet!$E$61)</f>
        <v>0</v>
      </c>
      <c r="AJ277" s="289">
        <f>IF(OR($C338&gt;AJ$7,$C338+$E338-2&lt;AJ$7),0,($D338-SUM($F338:AI338)-SUM($F277:AI277))*SAP_Leadsheet!$E$61)</f>
        <v>0</v>
      </c>
      <c r="AK277" s="289">
        <f>IF(OR($C338&gt;AK$7,$C338+$E338-2&lt;AK$7),0,($D338-SUM($F338:AJ338)-SUM($F277:AJ277))*SAP_Leadsheet!$E$61)</f>
        <v>0</v>
      </c>
      <c r="AL277" s="289">
        <f>IF(OR($C338&gt;AL$7,$C338+$E338-2&lt;AL$7),0,($D338-SUM($F338:AK338)-SUM($F277:AK277))*SAP_Leadsheet!$E$61)</f>
        <v>0</v>
      </c>
      <c r="AM277" s="289">
        <f>IF(OR($C338&gt;AM$7,$C338+$E338-2&lt;AM$7),0,($D338-SUM($F338:AL338)-SUM($F277:AL277))*SAP_Leadsheet!$E$61)</f>
        <v>0</v>
      </c>
      <c r="AN277" s="289">
        <f>IF(OR($C338&gt;AN$7,$C338+$E338-2&lt;AN$7),0,($D338-SUM($F338:AM338)-SUM($F277:AM277))*SAP_Leadsheet!$E$61)</f>
        <v>0</v>
      </c>
      <c r="AO277" s="289">
        <f>IF(OR($C338&gt;AO$7,$C338+$E338-2&lt;AO$7),0,($D338-SUM($F338:AN338)-SUM($F277:AN277))*SAP_Leadsheet!$E$61)</f>
        <v>0</v>
      </c>
      <c r="AP277" s="289">
        <f>IF(OR($C338&gt;AP$7,$C338+$E338-2&lt;AP$7),0,($D338-SUM($F338:AO338)-SUM($F277:AO277))*SAP_Leadsheet!$E$61)</f>
        <v>0</v>
      </c>
      <c r="AQ277" s="289">
        <f>IF(OR($C338&gt;AQ$7,$C338+$E338-2&lt;AQ$7),0,($D338-SUM($F338:AP338)-SUM($F277:AP277))*SAP_Leadsheet!$E$61)</f>
        <v>0</v>
      </c>
      <c r="AR277" s="289">
        <f>IF(OR($C338&gt;AR$7,$C338+$E338-2&lt;AR$7),0,($D338-SUM($F338:AQ338)-SUM($F277:AQ277))*SAP_Leadsheet!$E$61)</f>
        <v>0</v>
      </c>
      <c r="AS277" s="289">
        <f>IF(OR($C338&gt;AS$7,$C338+$E338-2&lt;AS$7),0,($D338-SUM($F338:AR338)-SUM($F277:AR277))*SAP_Leadsheet!$E$61)</f>
        <v>0</v>
      </c>
      <c r="AT277" s="289">
        <f>IF(OR($C338&gt;AT$7,$C338+$E338-2&lt;AT$7),0,($D338-SUM($F338:AS338)-SUM($F277:AS277))*SAP_Leadsheet!$E$61)</f>
        <v>0</v>
      </c>
      <c r="AU277" s="289">
        <f>IF(OR($C338&gt;AU$7,$C338+$E338-2&lt;AU$7),0,($D338-SUM($F338:AT338)-SUM($F277:AT277))*SAP_Leadsheet!$E$61)</f>
        <v>0</v>
      </c>
      <c r="AV277" s="289">
        <f>IF(OR($C338&gt;AV$7,$C338+$E338-2&lt;AV$7),0,($D338-SUM($F338:AU338)-SUM($F277:AU277))*SAP_Leadsheet!$E$61)</f>
        <v>0</v>
      </c>
      <c r="AW277" s="289">
        <f>IF(OR($C338&gt;AW$7,$C338+$E338-2&lt;AW$7),0,($D338-SUM($F338:AV338)-SUM($F277:AV277))*SAP_Leadsheet!$E$61)</f>
        <v>0</v>
      </c>
      <c r="AX277" s="289">
        <f>IF(OR($C338&gt;AX$7,$C338+$E338-2&lt;AX$7),0,($D338-SUM($F338:AW338)-SUM($F277:AW277))*SAP_Leadsheet!$E$61)</f>
        <v>0</v>
      </c>
      <c r="AY277" s="289">
        <f>IF(OR($C338&gt;AY$7,$C338+$E338-2&lt;AY$7),0,($D338-SUM($F338:AX338)-SUM($F277:AX277))*SAP_Leadsheet!$E$61)</f>
        <v>0</v>
      </c>
      <c r="AZ277" s="289">
        <f>IF(OR($C338&gt;AZ$7,$C338+$E338-2&lt;AZ$7),0,($D338-SUM($F338:AY338)-SUM($F277:AY277))*SAP_Leadsheet!$E$61)</f>
        <v>0</v>
      </c>
      <c r="BA277" s="289">
        <f>IF(OR($C338&gt;BA$7,$C338+$E338-2&lt;BA$7),0,($D338-SUM($F338:AZ338)-SUM($F277:AZ277))*SAP_Leadsheet!$E$61)</f>
        <v>0</v>
      </c>
      <c r="BB277" s="289">
        <f>IF(OR($C338&gt;BB$7,$C338+$E338-2&lt;BB$7),0,($D338-SUM($F338:BA338)-SUM($F277:BA277))*SAP_Leadsheet!$E$61)</f>
        <v>0</v>
      </c>
      <c r="BC277" s="289">
        <f>IF(OR($C338&gt;BC$7,$C338+$E338-2&lt;BC$7),0,($D338-SUM($F338:BB338)-SUM($F277:BB277))*SAP_Leadsheet!$E$61)</f>
        <v>0</v>
      </c>
      <c r="BD277" s="289">
        <f>IF(OR($C338&gt;BD$7,$C338+$E338-2&lt;BD$7),0,($D338-SUM($F338:BC338)-SUM($F277:BC277))*SAP_Leadsheet!$E$61)</f>
        <v>0</v>
      </c>
      <c r="BE277" s="289">
        <f ca="1">IF(OR($C338&gt;BE$7,$C338+$E338-2&lt;BE$7),0,($D338-SUM($F338:BD338)-SUM($F277:BD277))*SAP_Leadsheet!$E$61)</f>
        <v>0</v>
      </c>
      <c r="BF277" s="289">
        <f ca="1">IF(OR($C338&gt;BF$7,$C338+$E338-2&lt;BF$7),0,($D338-SUM($F338:BE338)-SUM($F277:BE277))*SAP_Leadsheet!$E$61)</f>
        <v>0</v>
      </c>
      <c r="BG277" s="289">
        <f ca="1">IF(OR($C338&gt;BG$7,$C338+$E338-2&lt;BG$7),0,($D338-SUM($F338:BF338)-SUM($F277:BF277))*SAP_Leadsheet!$E$61)</f>
        <v>0</v>
      </c>
      <c r="BH277" s="289">
        <f ca="1">IF(OR($C338&gt;BH$7,$C338+$E338-2&lt;BH$7),0,($D338-SUM($F338:BG338)-SUM($F277:BG277))*SAP_Leadsheet!$E$61)</f>
        <v>0</v>
      </c>
      <c r="BI277" s="289">
        <f ca="1">IF(OR($C338&gt;BI$7,$C338+$E338-2&lt;BI$7),0,($D338-SUM($F338:BH338)-SUM($F277:BH277))*SAP_Leadsheet!$E$61)</f>
        <v>0</v>
      </c>
      <c r="BJ277" s="289">
        <f>IF(OR($C338&gt;BJ$7,$C338+$E338-2&lt;BJ$7),0,($D338-SUM($F338:BI338)-SUM($F277:BI277))*SAP_Leadsheet!$E$61)</f>
        <v>0</v>
      </c>
      <c r="BK277" s="289">
        <f>IF(OR($C338&gt;BK$7,$C338+$E338-2&lt;BK$7),0,($D338-SUM($F338:BJ338)-SUM($F277:BJ277))*SAP_Leadsheet!$E$61)</f>
        <v>0</v>
      </c>
      <c r="BL277" s="289">
        <f>IF(OR($C338&gt;BL$7,$C338+$E338-2&lt;BL$7),0,($D338-SUM($F338:BK338)-SUM($F277:BK277))*SAP_Leadsheet!$E$61)</f>
        <v>0</v>
      </c>
      <c r="BM277" s="289">
        <f>IF(OR($C338&gt;BM$7,$C338+$E338-2&lt;BM$7),0,($D338-SUM($F338:BL338)-SUM($F277:BL277))*SAP_Leadsheet!$E$61)</f>
        <v>0</v>
      </c>
      <c r="BN277" s="289">
        <f>IF(OR($C338&gt;BN$7,$C338+$E338-2&lt;BN$7),0,($D338-SUM($F338:BM338)-SUM($F277:BM277))*SAP_Leadsheet!$E$61)</f>
        <v>0</v>
      </c>
      <c r="BO277" s="198"/>
      <c r="BP277" s="198"/>
      <c r="BQ277" s="198"/>
      <c r="BR277" s="198"/>
      <c r="BS277" s="198"/>
      <c r="BT277" s="198"/>
      <c r="BU277" s="198"/>
      <c r="BV277" s="198"/>
      <c r="BW277" s="198"/>
      <c r="BX277" s="198"/>
      <c r="BY277" s="198"/>
      <c r="BZ277" s="198"/>
      <c r="CA277" s="198"/>
      <c r="CB277" s="198"/>
      <c r="CC277" s="198"/>
      <c r="CD277" s="198"/>
      <c r="CE277" s="198"/>
      <c r="CF277" s="198"/>
      <c r="CG277" s="198"/>
      <c r="CH277" s="198"/>
      <c r="CI277" s="198"/>
      <c r="CJ277" s="198"/>
      <c r="CK277" s="198"/>
      <c r="CL277" s="198"/>
    </row>
    <row r="278" spans="1:90" hidden="1" outlineLevel="1" x14ac:dyDescent="0.15">
      <c r="A278" s="89"/>
      <c r="B278" s="23"/>
      <c r="C278" s="26">
        <v>52</v>
      </c>
      <c r="D278" s="298"/>
      <c r="G278" s="289">
        <f>IF(OR($C339&gt;G$7,$C339+$E339-2&lt;G$7),0,($D339-SUM($F339:F339)-SUM($F278:F278))*SAP_Leadsheet!$E$61)</f>
        <v>0</v>
      </c>
      <c r="H278" s="289">
        <f>IF(OR($C339&gt;H$7,$C339+$E339-2&lt;H$7),0,($D339-SUM($F339:G339)-SUM($F278:G278))*SAP_Leadsheet!$E$61)</f>
        <v>0</v>
      </c>
      <c r="I278" s="289">
        <f>IF(OR($C339&gt;I$7,$C339+$E339-2&lt;I$7),0,($D339-SUM($F339:H339)-SUM($F278:H278))*SAP_Leadsheet!$E$61)</f>
        <v>0</v>
      </c>
      <c r="J278" s="289">
        <f>IF(OR($C339&gt;J$7,$C339+$E339-2&lt;J$7),0,($D339-SUM($F339:I339)-SUM($F278:I278))*SAP_Leadsheet!$E$61)</f>
        <v>0</v>
      </c>
      <c r="K278" s="289">
        <f>IF(OR($C339&gt;K$7,$C339+$E339-2&lt;K$7),0,($D339-SUM($F339:J339)-SUM($F278:J278))*SAP_Leadsheet!$E$61)</f>
        <v>0</v>
      </c>
      <c r="L278" s="289">
        <f>IF(OR($C339&gt;L$7,$C339+$E339-2&lt;L$7),0,($D339-SUM($F339:K339)-SUM($F278:K278))*SAP_Leadsheet!$E$61)</f>
        <v>0</v>
      </c>
      <c r="M278" s="289">
        <f>IF(OR($C339&gt;M$7,$C339+$E339-2&lt;M$7),0,($D339-SUM($F339:L339)-SUM($F278:L278))*SAP_Leadsheet!$E$61)</f>
        <v>0</v>
      </c>
      <c r="N278" s="289">
        <f>IF(OR($C339&gt;N$7,$C339+$E339-2&lt;N$7),0,($D339-SUM($F339:M339)-SUM($F278:M278))*SAP_Leadsheet!$E$61)</f>
        <v>0</v>
      </c>
      <c r="O278" s="289">
        <f>IF(OR($C339&gt;O$7,$C339+$E339-2&lt;O$7),0,($D339-SUM($F339:N339)-SUM($F278:N278))*SAP_Leadsheet!$E$61)</f>
        <v>0</v>
      </c>
      <c r="P278" s="289">
        <f>IF(OR($C339&gt;P$7,$C339+$E339-2&lt;P$7),0,($D339-SUM($F339:O339)-SUM($F278:O278))*SAP_Leadsheet!$E$61)</f>
        <v>0</v>
      </c>
      <c r="Q278" s="289">
        <f>IF(OR($C339&gt;Q$7,$C339+$E339-2&lt;Q$7),0,($D339-SUM($F339:P339)-SUM($F278:P278))*SAP_Leadsheet!$E$61)</f>
        <v>0</v>
      </c>
      <c r="R278" s="289">
        <f>IF(OR($C339&gt;R$7,$C339+$E339-2&lt;R$7),0,($D339-SUM($F339:Q339)-SUM($F278:Q278))*SAP_Leadsheet!$E$61)</f>
        <v>0</v>
      </c>
      <c r="S278" s="289">
        <f>IF(OR($C339&gt;S$7,$C339+$E339-2&lt;S$7),0,($D339-SUM($F339:R339)-SUM($F278:R278))*SAP_Leadsheet!$E$61)</f>
        <v>0</v>
      </c>
      <c r="T278" s="289">
        <f>IF(OR($C339&gt;T$7,$C339+$E339-2&lt;T$7),0,($D339-SUM($F339:S339)-SUM($F278:S278))*SAP_Leadsheet!$E$61)</f>
        <v>0</v>
      </c>
      <c r="U278" s="289">
        <f>IF(OR($C339&gt;U$7,$C339+$E339-2&lt;U$7),0,($D339-SUM($F339:T339)-SUM($F278:T278))*SAP_Leadsheet!$E$61)</f>
        <v>0</v>
      </c>
      <c r="V278" s="289">
        <f>IF(OR($C339&gt;V$7,$C339+$E339-2&lt;V$7),0,($D339-SUM($F339:U339)-SUM($F278:U278))*SAP_Leadsheet!$E$61)</f>
        <v>0</v>
      </c>
      <c r="W278" s="289">
        <f>IF(OR($C339&gt;W$7,$C339+$E339-2&lt;W$7),0,($D339-SUM($F339:V339)-SUM($F278:V278))*SAP_Leadsheet!$E$61)</f>
        <v>0</v>
      </c>
      <c r="X278" s="289">
        <f>IF(OR($C339&gt;X$7,$C339+$E339-2&lt;X$7),0,($D339-SUM($F339:W339)-SUM($F278:W278))*SAP_Leadsheet!$E$61)</f>
        <v>0</v>
      </c>
      <c r="Y278" s="289">
        <f>IF(OR($C339&gt;Y$7,$C339+$E339-2&lt;Y$7),0,($D339-SUM($F339:X339)-SUM($F278:X278))*SAP_Leadsheet!$E$61)</f>
        <v>0</v>
      </c>
      <c r="Z278" s="289">
        <f>IF(OR($C339&gt;Z$7,$C339+$E339-2&lt;Z$7),0,($D339-SUM($F339:Y339)-SUM($F278:Y278))*SAP_Leadsheet!$E$61)</f>
        <v>0</v>
      </c>
      <c r="AA278" s="289">
        <f>IF(OR($C339&gt;AA$7,$C339+$E339-2&lt;AA$7),0,($D339-SUM($F339:Z339)-SUM($F278:Z278))*SAP_Leadsheet!$E$61)</f>
        <v>0</v>
      </c>
      <c r="AB278" s="289">
        <f>IF(OR($C339&gt;AB$7,$C339+$E339-2&lt;AB$7),0,($D339-SUM($F339:AA339)-SUM($F278:AA278))*SAP_Leadsheet!$E$61)</f>
        <v>0</v>
      </c>
      <c r="AC278" s="289">
        <f>IF(OR($C339&gt;AC$7,$C339+$E339-2&lt;AC$7),0,($D339-SUM($F339:AB339)-SUM($F278:AB278))*SAP_Leadsheet!$E$61)</f>
        <v>0</v>
      </c>
      <c r="AD278" s="289">
        <f>IF(OR($C339&gt;AD$7,$C339+$E339-2&lt;AD$7),0,($D339-SUM($F339:AC339)-SUM($F278:AC278))*SAP_Leadsheet!$E$61)</f>
        <v>0</v>
      </c>
      <c r="AE278" s="289">
        <f>IF(OR($C339&gt;AE$7,$C339+$E339-2&lt;AE$7),0,($D339-SUM($F339:AD339)-SUM($F278:AD278))*SAP_Leadsheet!$E$61)</f>
        <v>0</v>
      </c>
      <c r="AF278" s="289">
        <f>IF(OR($C339&gt;AF$7,$C339+$E339-2&lt;AF$7),0,($D339-SUM($F339:AE339)-SUM($F278:AE278))*SAP_Leadsheet!$E$61)</f>
        <v>0</v>
      </c>
      <c r="AG278" s="289">
        <f>IF(OR($C339&gt;AG$7,$C339+$E339-2&lt;AG$7),0,($D339-SUM($F339:AF339)-SUM($F278:AF278))*SAP_Leadsheet!$E$61)</f>
        <v>0</v>
      </c>
      <c r="AH278" s="289">
        <f>IF(OR($C339&gt;AH$7,$C339+$E339-2&lt;AH$7),0,($D339-SUM($F339:AG339)-SUM($F278:AG278))*SAP_Leadsheet!$E$61)</f>
        <v>0</v>
      </c>
      <c r="AI278" s="289">
        <f>IF(OR($C339&gt;AI$7,$C339+$E339-2&lt;AI$7),0,($D339-SUM($F339:AH339)-SUM($F278:AH278))*SAP_Leadsheet!$E$61)</f>
        <v>0</v>
      </c>
      <c r="AJ278" s="289">
        <f>IF(OR($C339&gt;AJ$7,$C339+$E339-2&lt;AJ$7),0,($D339-SUM($F339:AI339)-SUM($F278:AI278))*SAP_Leadsheet!$E$61)</f>
        <v>0</v>
      </c>
      <c r="AK278" s="289">
        <f>IF(OR($C339&gt;AK$7,$C339+$E339-2&lt;AK$7),0,($D339-SUM($F339:AJ339)-SUM($F278:AJ278))*SAP_Leadsheet!$E$61)</f>
        <v>0</v>
      </c>
      <c r="AL278" s="289">
        <f>IF(OR($C339&gt;AL$7,$C339+$E339-2&lt;AL$7),0,($D339-SUM($F339:AK339)-SUM($F278:AK278))*SAP_Leadsheet!$E$61)</f>
        <v>0</v>
      </c>
      <c r="AM278" s="289">
        <f>IF(OR($C339&gt;AM$7,$C339+$E339-2&lt;AM$7),0,($D339-SUM($F339:AL339)-SUM($F278:AL278))*SAP_Leadsheet!$E$61)</f>
        <v>0</v>
      </c>
      <c r="AN278" s="289">
        <f>IF(OR($C339&gt;AN$7,$C339+$E339-2&lt;AN$7),0,($D339-SUM($F339:AM339)-SUM($F278:AM278))*SAP_Leadsheet!$E$61)</f>
        <v>0</v>
      </c>
      <c r="AO278" s="289">
        <f>IF(OR($C339&gt;AO$7,$C339+$E339-2&lt;AO$7),0,($D339-SUM($F339:AN339)-SUM($F278:AN278))*SAP_Leadsheet!$E$61)</f>
        <v>0</v>
      </c>
      <c r="AP278" s="289">
        <f>IF(OR($C339&gt;AP$7,$C339+$E339-2&lt;AP$7),0,($D339-SUM($F339:AO339)-SUM($F278:AO278))*SAP_Leadsheet!$E$61)</f>
        <v>0</v>
      </c>
      <c r="AQ278" s="289">
        <f>IF(OR($C339&gt;AQ$7,$C339+$E339-2&lt;AQ$7),0,($D339-SUM($F339:AP339)-SUM($F278:AP278))*SAP_Leadsheet!$E$61)</f>
        <v>0</v>
      </c>
      <c r="AR278" s="289">
        <f>IF(OR($C339&gt;AR$7,$C339+$E339-2&lt;AR$7),0,($D339-SUM($F339:AQ339)-SUM($F278:AQ278))*SAP_Leadsheet!$E$61)</f>
        <v>0</v>
      </c>
      <c r="AS278" s="289">
        <f>IF(OR($C339&gt;AS$7,$C339+$E339-2&lt;AS$7),0,($D339-SUM($F339:AR339)-SUM($F278:AR278))*SAP_Leadsheet!$E$61)</f>
        <v>0</v>
      </c>
      <c r="AT278" s="289">
        <f>IF(OR($C339&gt;AT$7,$C339+$E339-2&lt;AT$7),0,($D339-SUM($F339:AS339)-SUM($F278:AS278))*SAP_Leadsheet!$E$61)</f>
        <v>0</v>
      </c>
      <c r="AU278" s="289">
        <f>IF(OR($C339&gt;AU$7,$C339+$E339-2&lt;AU$7),0,($D339-SUM($F339:AT339)-SUM($F278:AT278))*SAP_Leadsheet!$E$61)</f>
        <v>0</v>
      </c>
      <c r="AV278" s="289">
        <f>IF(OR($C339&gt;AV$7,$C339+$E339-2&lt;AV$7),0,($D339-SUM($F339:AU339)-SUM($F278:AU278))*SAP_Leadsheet!$E$61)</f>
        <v>0</v>
      </c>
      <c r="AW278" s="289">
        <f>IF(OR($C339&gt;AW$7,$C339+$E339-2&lt;AW$7),0,($D339-SUM($F339:AV339)-SUM($F278:AV278))*SAP_Leadsheet!$E$61)</f>
        <v>0</v>
      </c>
      <c r="AX278" s="289">
        <f>IF(OR($C339&gt;AX$7,$C339+$E339-2&lt;AX$7),0,($D339-SUM($F339:AW339)-SUM($F278:AW278))*SAP_Leadsheet!$E$61)</f>
        <v>0</v>
      </c>
      <c r="AY278" s="289">
        <f>IF(OR($C339&gt;AY$7,$C339+$E339-2&lt;AY$7),0,($D339-SUM($F339:AX339)-SUM($F278:AX278))*SAP_Leadsheet!$E$61)</f>
        <v>0</v>
      </c>
      <c r="AZ278" s="289">
        <f>IF(OR($C339&gt;AZ$7,$C339+$E339-2&lt;AZ$7),0,($D339-SUM($F339:AY339)-SUM($F278:AY278))*SAP_Leadsheet!$E$61)</f>
        <v>0</v>
      </c>
      <c r="BA278" s="289">
        <f>IF(OR($C339&gt;BA$7,$C339+$E339-2&lt;BA$7),0,($D339-SUM($F339:AZ339)-SUM($F278:AZ278))*SAP_Leadsheet!$E$61)</f>
        <v>0</v>
      </c>
      <c r="BB278" s="289">
        <f>IF(OR($C339&gt;BB$7,$C339+$E339-2&lt;BB$7),0,($D339-SUM($F339:BA339)-SUM($F278:BA278))*SAP_Leadsheet!$E$61)</f>
        <v>0</v>
      </c>
      <c r="BC278" s="289">
        <f>IF(OR($C339&gt;BC$7,$C339+$E339-2&lt;BC$7),0,($D339-SUM($F339:BB339)-SUM($F278:BB278))*SAP_Leadsheet!$E$61)</f>
        <v>0</v>
      </c>
      <c r="BD278" s="289">
        <f>IF(OR($C339&gt;BD$7,$C339+$E339-2&lt;BD$7),0,($D339-SUM($F339:BC339)-SUM($F278:BC278))*SAP_Leadsheet!$E$61)</f>
        <v>0</v>
      </c>
      <c r="BE278" s="289">
        <f>IF(OR($C339&gt;BE$7,$C339+$E339-2&lt;BE$7),0,($D339-SUM($F339:BD339)-SUM($F278:BD278))*SAP_Leadsheet!$E$61)</f>
        <v>0</v>
      </c>
      <c r="BF278" s="289">
        <f ca="1">IF(OR($C339&gt;BF$7,$C339+$E339-2&lt;BF$7),0,($D339-SUM($F339:BE339)-SUM($F278:BE278))*SAP_Leadsheet!$E$61)</f>
        <v>0</v>
      </c>
      <c r="BG278" s="289">
        <f ca="1">IF(OR($C339&gt;BG$7,$C339+$E339-2&lt;BG$7),0,($D339-SUM($F339:BF339)-SUM($F278:BF278))*SAP_Leadsheet!$E$61)</f>
        <v>0</v>
      </c>
      <c r="BH278" s="289">
        <f ca="1">IF(OR($C339&gt;BH$7,$C339+$E339-2&lt;BH$7),0,($D339-SUM($F339:BG339)-SUM($F278:BG278))*SAP_Leadsheet!$E$61)</f>
        <v>0</v>
      </c>
      <c r="BI278" s="289">
        <f ca="1">IF(OR($C339&gt;BI$7,$C339+$E339-2&lt;BI$7),0,($D339-SUM($F339:BH339)-SUM($F278:BH278))*SAP_Leadsheet!$E$61)</f>
        <v>0</v>
      </c>
      <c r="BJ278" s="289">
        <f ca="1">IF(OR($C339&gt;BJ$7,$C339+$E339-2&lt;BJ$7),0,($D339-SUM($F339:BI339)-SUM($F278:BI278))*SAP_Leadsheet!$E$61)</f>
        <v>0</v>
      </c>
      <c r="BK278" s="289">
        <f>IF(OR($C339&gt;BK$7,$C339+$E339-2&lt;BK$7),0,($D339-SUM($F339:BJ339)-SUM($F278:BJ278))*SAP_Leadsheet!$E$61)</f>
        <v>0</v>
      </c>
      <c r="BL278" s="289">
        <f>IF(OR($C339&gt;BL$7,$C339+$E339-2&lt;BL$7),0,($D339-SUM($F339:BK339)-SUM($F278:BK278))*SAP_Leadsheet!$E$61)</f>
        <v>0</v>
      </c>
      <c r="BM278" s="289">
        <f>IF(OR($C339&gt;BM$7,$C339+$E339-2&lt;BM$7),0,($D339-SUM($F339:BL339)-SUM($F278:BL278))*SAP_Leadsheet!$E$61)</f>
        <v>0</v>
      </c>
      <c r="BN278" s="289">
        <f>IF(OR($C339&gt;BN$7,$C339+$E339-2&lt;BN$7),0,($D339-SUM($F339:BM339)-SUM($F278:BM278))*SAP_Leadsheet!$E$61)</f>
        <v>0</v>
      </c>
      <c r="BO278" s="198"/>
      <c r="BP278" s="198"/>
      <c r="BQ278" s="198"/>
      <c r="BR278" s="198"/>
      <c r="BS278" s="198"/>
      <c r="BT278" s="198"/>
      <c r="BU278" s="198"/>
      <c r="BV278" s="198"/>
      <c r="BW278" s="198"/>
      <c r="BX278" s="198"/>
      <c r="BY278" s="198"/>
      <c r="BZ278" s="198"/>
      <c r="CA278" s="198"/>
      <c r="CB278" s="198"/>
      <c r="CC278" s="198"/>
      <c r="CD278" s="198"/>
      <c r="CE278" s="198"/>
      <c r="CF278" s="198"/>
      <c r="CG278" s="198"/>
      <c r="CH278" s="198"/>
      <c r="CI278" s="198"/>
      <c r="CJ278" s="198"/>
      <c r="CK278" s="198"/>
      <c r="CL278" s="198"/>
    </row>
    <row r="279" spans="1:90" hidden="1" outlineLevel="1" x14ac:dyDescent="0.15">
      <c r="A279" s="89"/>
      <c r="B279" s="23"/>
      <c r="C279" s="26">
        <v>53</v>
      </c>
      <c r="D279" s="298"/>
      <c r="G279" s="289">
        <f>IF(OR($C340&gt;G$7,$C340+$E340-2&lt;G$7),0,($D340-SUM($F340:F340)-SUM($F279:F279))*SAP_Leadsheet!$E$61)</f>
        <v>0</v>
      </c>
      <c r="H279" s="289">
        <f>IF(OR($C340&gt;H$7,$C340+$E340-2&lt;H$7),0,($D340-SUM($F340:G340)-SUM($F279:G279))*SAP_Leadsheet!$E$61)</f>
        <v>0</v>
      </c>
      <c r="I279" s="289">
        <f>IF(OR($C340&gt;I$7,$C340+$E340-2&lt;I$7),0,($D340-SUM($F340:H340)-SUM($F279:H279))*SAP_Leadsheet!$E$61)</f>
        <v>0</v>
      </c>
      <c r="J279" s="289">
        <f>IF(OR($C340&gt;J$7,$C340+$E340-2&lt;J$7),0,($D340-SUM($F340:I340)-SUM($F279:I279))*SAP_Leadsheet!$E$61)</f>
        <v>0</v>
      </c>
      <c r="K279" s="289">
        <f>IF(OR($C340&gt;K$7,$C340+$E340-2&lt;K$7),0,($D340-SUM($F340:J340)-SUM($F279:J279))*SAP_Leadsheet!$E$61)</f>
        <v>0</v>
      </c>
      <c r="L279" s="289">
        <f>IF(OR($C340&gt;L$7,$C340+$E340-2&lt;L$7),0,($D340-SUM($F340:K340)-SUM($F279:K279))*SAP_Leadsheet!$E$61)</f>
        <v>0</v>
      </c>
      <c r="M279" s="289">
        <f>IF(OR($C340&gt;M$7,$C340+$E340-2&lt;M$7),0,($D340-SUM($F340:L340)-SUM($F279:L279))*SAP_Leadsheet!$E$61)</f>
        <v>0</v>
      </c>
      <c r="N279" s="289">
        <f>IF(OR($C340&gt;N$7,$C340+$E340-2&lt;N$7),0,($D340-SUM($F340:M340)-SUM($F279:M279))*SAP_Leadsheet!$E$61)</f>
        <v>0</v>
      </c>
      <c r="O279" s="289">
        <f>IF(OR($C340&gt;O$7,$C340+$E340-2&lt;O$7),0,($D340-SUM($F340:N340)-SUM($F279:N279))*SAP_Leadsheet!$E$61)</f>
        <v>0</v>
      </c>
      <c r="P279" s="289">
        <f>IF(OR($C340&gt;P$7,$C340+$E340-2&lt;P$7),0,($D340-SUM($F340:O340)-SUM($F279:O279))*SAP_Leadsheet!$E$61)</f>
        <v>0</v>
      </c>
      <c r="Q279" s="289">
        <f>IF(OR($C340&gt;Q$7,$C340+$E340-2&lt;Q$7),0,($D340-SUM($F340:P340)-SUM($F279:P279))*SAP_Leadsheet!$E$61)</f>
        <v>0</v>
      </c>
      <c r="R279" s="289">
        <f>IF(OR($C340&gt;R$7,$C340+$E340-2&lt;R$7),0,($D340-SUM($F340:Q340)-SUM($F279:Q279))*SAP_Leadsheet!$E$61)</f>
        <v>0</v>
      </c>
      <c r="S279" s="289">
        <f>IF(OR($C340&gt;S$7,$C340+$E340-2&lt;S$7),0,($D340-SUM($F340:R340)-SUM($F279:R279))*SAP_Leadsheet!$E$61)</f>
        <v>0</v>
      </c>
      <c r="T279" s="289">
        <f>IF(OR($C340&gt;T$7,$C340+$E340-2&lt;T$7),0,($D340-SUM($F340:S340)-SUM($F279:S279))*SAP_Leadsheet!$E$61)</f>
        <v>0</v>
      </c>
      <c r="U279" s="289">
        <f>IF(OR($C340&gt;U$7,$C340+$E340-2&lt;U$7),0,($D340-SUM($F340:T340)-SUM($F279:T279))*SAP_Leadsheet!$E$61)</f>
        <v>0</v>
      </c>
      <c r="V279" s="289">
        <f>IF(OR($C340&gt;V$7,$C340+$E340-2&lt;V$7),0,($D340-SUM($F340:U340)-SUM($F279:U279))*SAP_Leadsheet!$E$61)</f>
        <v>0</v>
      </c>
      <c r="W279" s="289">
        <f>IF(OR($C340&gt;W$7,$C340+$E340-2&lt;W$7),0,($D340-SUM($F340:V340)-SUM($F279:V279))*SAP_Leadsheet!$E$61)</f>
        <v>0</v>
      </c>
      <c r="X279" s="289">
        <f>IF(OR($C340&gt;X$7,$C340+$E340-2&lt;X$7),0,($D340-SUM($F340:W340)-SUM($F279:W279))*SAP_Leadsheet!$E$61)</f>
        <v>0</v>
      </c>
      <c r="Y279" s="289">
        <f>IF(OR($C340&gt;Y$7,$C340+$E340-2&lt;Y$7),0,($D340-SUM($F340:X340)-SUM($F279:X279))*SAP_Leadsheet!$E$61)</f>
        <v>0</v>
      </c>
      <c r="Z279" s="289">
        <f>IF(OR($C340&gt;Z$7,$C340+$E340-2&lt;Z$7),0,($D340-SUM($F340:Y340)-SUM($F279:Y279))*SAP_Leadsheet!$E$61)</f>
        <v>0</v>
      </c>
      <c r="AA279" s="289">
        <f>IF(OR($C340&gt;AA$7,$C340+$E340-2&lt;AA$7),0,($D340-SUM($F340:Z340)-SUM($F279:Z279))*SAP_Leadsheet!$E$61)</f>
        <v>0</v>
      </c>
      <c r="AB279" s="289">
        <f>IF(OR($C340&gt;AB$7,$C340+$E340-2&lt;AB$7),0,($D340-SUM($F340:AA340)-SUM($F279:AA279))*SAP_Leadsheet!$E$61)</f>
        <v>0</v>
      </c>
      <c r="AC279" s="289">
        <f>IF(OR($C340&gt;AC$7,$C340+$E340-2&lt;AC$7),0,($D340-SUM($F340:AB340)-SUM($F279:AB279))*SAP_Leadsheet!$E$61)</f>
        <v>0</v>
      </c>
      <c r="AD279" s="289">
        <f>IF(OR($C340&gt;AD$7,$C340+$E340-2&lt;AD$7),0,($D340-SUM($F340:AC340)-SUM($F279:AC279))*SAP_Leadsheet!$E$61)</f>
        <v>0</v>
      </c>
      <c r="AE279" s="289">
        <f>IF(OR($C340&gt;AE$7,$C340+$E340-2&lt;AE$7),0,($D340-SUM($F340:AD340)-SUM($F279:AD279))*SAP_Leadsheet!$E$61)</f>
        <v>0</v>
      </c>
      <c r="AF279" s="289">
        <f>IF(OR($C340&gt;AF$7,$C340+$E340-2&lt;AF$7),0,($D340-SUM($F340:AE340)-SUM($F279:AE279))*SAP_Leadsheet!$E$61)</f>
        <v>0</v>
      </c>
      <c r="AG279" s="289">
        <f>IF(OR($C340&gt;AG$7,$C340+$E340-2&lt;AG$7),0,($D340-SUM($F340:AF340)-SUM($F279:AF279))*SAP_Leadsheet!$E$61)</f>
        <v>0</v>
      </c>
      <c r="AH279" s="289">
        <f>IF(OR($C340&gt;AH$7,$C340+$E340-2&lt;AH$7),0,($D340-SUM($F340:AG340)-SUM($F279:AG279))*SAP_Leadsheet!$E$61)</f>
        <v>0</v>
      </c>
      <c r="AI279" s="289">
        <f>IF(OR($C340&gt;AI$7,$C340+$E340-2&lt;AI$7),0,($D340-SUM($F340:AH340)-SUM($F279:AH279))*SAP_Leadsheet!$E$61)</f>
        <v>0</v>
      </c>
      <c r="AJ279" s="289">
        <f>IF(OR($C340&gt;AJ$7,$C340+$E340-2&lt;AJ$7),0,($D340-SUM($F340:AI340)-SUM($F279:AI279))*SAP_Leadsheet!$E$61)</f>
        <v>0</v>
      </c>
      <c r="AK279" s="289">
        <f>IF(OR($C340&gt;AK$7,$C340+$E340-2&lt;AK$7),0,($D340-SUM($F340:AJ340)-SUM($F279:AJ279))*SAP_Leadsheet!$E$61)</f>
        <v>0</v>
      </c>
      <c r="AL279" s="289">
        <f>IF(OR($C340&gt;AL$7,$C340+$E340-2&lt;AL$7),0,($D340-SUM($F340:AK340)-SUM($F279:AK279))*SAP_Leadsheet!$E$61)</f>
        <v>0</v>
      </c>
      <c r="AM279" s="289">
        <f>IF(OR($C340&gt;AM$7,$C340+$E340-2&lt;AM$7),0,($D340-SUM($F340:AL340)-SUM($F279:AL279))*SAP_Leadsheet!$E$61)</f>
        <v>0</v>
      </c>
      <c r="AN279" s="289">
        <f>IF(OR($C340&gt;AN$7,$C340+$E340-2&lt;AN$7),0,($D340-SUM($F340:AM340)-SUM($F279:AM279))*SAP_Leadsheet!$E$61)</f>
        <v>0</v>
      </c>
      <c r="AO279" s="289">
        <f>IF(OR($C340&gt;AO$7,$C340+$E340-2&lt;AO$7),0,($D340-SUM($F340:AN340)-SUM($F279:AN279))*SAP_Leadsheet!$E$61)</f>
        <v>0</v>
      </c>
      <c r="AP279" s="289">
        <f>IF(OR($C340&gt;AP$7,$C340+$E340-2&lt;AP$7),0,($D340-SUM($F340:AO340)-SUM($F279:AO279))*SAP_Leadsheet!$E$61)</f>
        <v>0</v>
      </c>
      <c r="AQ279" s="289">
        <f>IF(OR($C340&gt;AQ$7,$C340+$E340-2&lt;AQ$7),0,($D340-SUM($F340:AP340)-SUM($F279:AP279))*SAP_Leadsheet!$E$61)</f>
        <v>0</v>
      </c>
      <c r="AR279" s="289">
        <f>IF(OR($C340&gt;AR$7,$C340+$E340-2&lt;AR$7),0,($D340-SUM($F340:AQ340)-SUM($F279:AQ279))*SAP_Leadsheet!$E$61)</f>
        <v>0</v>
      </c>
      <c r="AS279" s="289">
        <f>IF(OR($C340&gt;AS$7,$C340+$E340-2&lt;AS$7),0,($D340-SUM($F340:AR340)-SUM($F279:AR279))*SAP_Leadsheet!$E$61)</f>
        <v>0</v>
      </c>
      <c r="AT279" s="289">
        <f>IF(OR($C340&gt;AT$7,$C340+$E340-2&lt;AT$7),0,($D340-SUM($F340:AS340)-SUM($F279:AS279))*SAP_Leadsheet!$E$61)</f>
        <v>0</v>
      </c>
      <c r="AU279" s="289">
        <f>IF(OR($C340&gt;AU$7,$C340+$E340-2&lt;AU$7),0,($D340-SUM($F340:AT340)-SUM($F279:AT279))*SAP_Leadsheet!$E$61)</f>
        <v>0</v>
      </c>
      <c r="AV279" s="289">
        <f>IF(OR($C340&gt;AV$7,$C340+$E340-2&lt;AV$7),0,($D340-SUM($F340:AU340)-SUM($F279:AU279))*SAP_Leadsheet!$E$61)</f>
        <v>0</v>
      </c>
      <c r="AW279" s="289">
        <f>IF(OR($C340&gt;AW$7,$C340+$E340-2&lt;AW$7),0,($D340-SUM($F340:AV340)-SUM($F279:AV279))*SAP_Leadsheet!$E$61)</f>
        <v>0</v>
      </c>
      <c r="AX279" s="289">
        <f>IF(OR($C340&gt;AX$7,$C340+$E340-2&lt;AX$7),0,($D340-SUM($F340:AW340)-SUM($F279:AW279))*SAP_Leadsheet!$E$61)</f>
        <v>0</v>
      </c>
      <c r="AY279" s="289">
        <f>IF(OR($C340&gt;AY$7,$C340+$E340-2&lt;AY$7),0,($D340-SUM($F340:AX340)-SUM($F279:AX279))*SAP_Leadsheet!$E$61)</f>
        <v>0</v>
      </c>
      <c r="AZ279" s="289">
        <f>IF(OR($C340&gt;AZ$7,$C340+$E340-2&lt;AZ$7),0,($D340-SUM($F340:AY340)-SUM($F279:AY279))*SAP_Leadsheet!$E$61)</f>
        <v>0</v>
      </c>
      <c r="BA279" s="289">
        <f>IF(OR($C340&gt;BA$7,$C340+$E340-2&lt;BA$7),0,($D340-SUM($F340:AZ340)-SUM($F279:AZ279))*SAP_Leadsheet!$E$61)</f>
        <v>0</v>
      </c>
      <c r="BB279" s="289">
        <f>IF(OR($C340&gt;BB$7,$C340+$E340-2&lt;BB$7),0,($D340-SUM($F340:BA340)-SUM($F279:BA279))*SAP_Leadsheet!$E$61)</f>
        <v>0</v>
      </c>
      <c r="BC279" s="289">
        <f>IF(OR($C340&gt;BC$7,$C340+$E340-2&lt;BC$7),0,($D340-SUM($F340:BB340)-SUM($F279:BB279))*SAP_Leadsheet!$E$61)</f>
        <v>0</v>
      </c>
      <c r="BD279" s="289">
        <f>IF(OR($C340&gt;BD$7,$C340+$E340-2&lt;BD$7),0,($D340-SUM($F340:BC340)-SUM($F279:BC279))*SAP_Leadsheet!$E$61)</f>
        <v>0</v>
      </c>
      <c r="BE279" s="289">
        <f>IF(OR($C340&gt;BE$7,$C340+$E340-2&lt;BE$7),0,($D340-SUM($F340:BD340)-SUM($F279:BD279))*SAP_Leadsheet!$E$61)</f>
        <v>0</v>
      </c>
      <c r="BF279" s="289">
        <f>IF(OR($C340&gt;BF$7,$C340+$E340-2&lt;BF$7),0,($D340-SUM($F340:BE340)-SUM($F279:BE279))*SAP_Leadsheet!$E$61)</f>
        <v>0</v>
      </c>
      <c r="BG279" s="289">
        <f ca="1">IF(OR($C340&gt;BG$7,$C340+$E340-2&lt;BG$7),0,($D340-SUM($F340:BF340)-SUM($F279:BF279))*SAP_Leadsheet!$E$61)</f>
        <v>0</v>
      </c>
      <c r="BH279" s="289">
        <f ca="1">IF(OR($C340&gt;BH$7,$C340+$E340-2&lt;BH$7),0,($D340-SUM($F340:BG340)-SUM($F279:BG279))*SAP_Leadsheet!$E$61)</f>
        <v>0</v>
      </c>
      <c r="BI279" s="289">
        <f ca="1">IF(OR($C340&gt;BI$7,$C340+$E340-2&lt;BI$7),0,($D340-SUM($F340:BH340)-SUM($F279:BH279))*SAP_Leadsheet!$E$61)</f>
        <v>0</v>
      </c>
      <c r="BJ279" s="289">
        <f ca="1">IF(OR($C340&gt;BJ$7,$C340+$E340-2&lt;BJ$7),0,($D340-SUM($F340:BI340)-SUM($F279:BI279))*SAP_Leadsheet!$E$61)</f>
        <v>0</v>
      </c>
      <c r="BK279" s="289">
        <f ca="1">IF(OR($C340&gt;BK$7,$C340+$E340-2&lt;BK$7),0,($D340-SUM($F340:BJ340)-SUM($F279:BJ279))*SAP_Leadsheet!$E$61)</f>
        <v>0</v>
      </c>
      <c r="BL279" s="289">
        <f>IF(OR($C340&gt;BL$7,$C340+$E340-2&lt;BL$7),0,($D340-SUM($F340:BK340)-SUM($F279:BK279))*SAP_Leadsheet!$E$61)</f>
        <v>0</v>
      </c>
      <c r="BM279" s="289">
        <f>IF(OR($C340&gt;BM$7,$C340+$E340-2&lt;BM$7),0,($D340-SUM($F340:BL340)-SUM($F279:BL279))*SAP_Leadsheet!$E$61)</f>
        <v>0</v>
      </c>
      <c r="BN279" s="289">
        <f>IF(OR($C340&gt;BN$7,$C340+$E340-2&lt;BN$7),0,($D340-SUM($F340:BM340)-SUM($F279:BM279))*SAP_Leadsheet!$E$61)</f>
        <v>0</v>
      </c>
      <c r="BO279" s="198"/>
      <c r="BP279" s="198"/>
      <c r="BQ279" s="198"/>
      <c r="BR279" s="198"/>
      <c r="BS279" s="198"/>
      <c r="BT279" s="198"/>
      <c r="BU279" s="198"/>
      <c r="BV279" s="198"/>
      <c r="BW279" s="198"/>
      <c r="BX279" s="198"/>
      <c r="BY279" s="198"/>
      <c r="BZ279" s="198"/>
      <c r="CA279" s="198"/>
      <c r="CB279" s="198"/>
      <c r="CC279" s="198"/>
      <c r="CD279" s="198"/>
      <c r="CE279" s="198"/>
      <c r="CF279" s="198"/>
      <c r="CG279" s="198"/>
      <c r="CH279" s="198"/>
      <c r="CI279" s="198"/>
      <c r="CJ279" s="198"/>
      <c r="CK279" s="198"/>
      <c r="CL279" s="198"/>
    </row>
    <row r="280" spans="1:90" hidden="1" outlineLevel="1" x14ac:dyDescent="0.15">
      <c r="A280" s="89"/>
      <c r="B280" s="23"/>
      <c r="C280" s="26">
        <v>54</v>
      </c>
      <c r="D280" s="298"/>
      <c r="G280" s="289">
        <f>IF(OR($C341&gt;G$7,$C341+$E341-2&lt;G$7),0,($D341-SUM($F341:F341)-SUM($F280:F280))*SAP_Leadsheet!$E$61)</f>
        <v>0</v>
      </c>
      <c r="H280" s="289">
        <f>IF(OR($C341&gt;H$7,$C341+$E341-2&lt;H$7),0,($D341-SUM($F341:G341)-SUM($F280:G280))*SAP_Leadsheet!$E$61)</f>
        <v>0</v>
      </c>
      <c r="I280" s="289">
        <f>IF(OR($C341&gt;I$7,$C341+$E341-2&lt;I$7),0,($D341-SUM($F341:H341)-SUM($F280:H280))*SAP_Leadsheet!$E$61)</f>
        <v>0</v>
      </c>
      <c r="J280" s="289">
        <f>IF(OR($C341&gt;J$7,$C341+$E341-2&lt;J$7),0,($D341-SUM($F341:I341)-SUM($F280:I280))*SAP_Leadsheet!$E$61)</f>
        <v>0</v>
      </c>
      <c r="K280" s="289">
        <f>IF(OR($C341&gt;K$7,$C341+$E341-2&lt;K$7),0,($D341-SUM($F341:J341)-SUM($F280:J280))*SAP_Leadsheet!$E$61)</f>
        <v>0</v>
      </c>
      <c r="L280" s="289">
        <f>IF(OR($C341&gt;L$7,$C341+$E341-2&lt;L$7),0,($D341-SUM($F341:K341)-SUM($F280:K280))*SAP_Leadsheet!$E$61)</f>
        <v>0</v>
      </c>
      <c r="M280" s="289">
        <f>IF(OR($C341&gt;M$7,$C341+$E341-2&lt;M$7),0,($D341-SUM($F341:L341)-SUM($F280:L280))*SAP_Leadsheet!$E$61)</f>
        <v>0</v>
      </c>
      <c r="N280" s="289">
        <f>IF(OR($C341&gt;N$7,$C341+$E341-2&lt;N$7),0,($D341-SUM($F341:M341)-SUM($F280:M280))*SAP_Leadsheet!$E$61)</f>
        <v>0</v>
      </c>
      <c r="O280" s="289">
        <f>IF(OR($C341&gt;O$7,$C341+$E341-2&lt;O$7),0,($D341-SUM($F341:N341)-SUM($F280:N280))*SAP_Leadsheet!$E$61)</f>
        <v>0</v>
      </c>
      <c r="P280" s="289">
        <f>IF(OR($C341&gt;P$7,$C341+$E341-2&lt;P$7),0,($D341-SUM($F341:O341)-SUM($F280:O280))*SAP_Leadsheet!$E$61)</f>
        <v>0</v>
      </c>
      <c r="Q280" s="289">
        <f>IF(OR($C341&gt;Q$7,$C341+$E341-2&lt;Q$7),0,($D341-SUM($F341:P341)-SUM($F280:P280))*SAP_Leadsheet!$E$61)</f>
        <v>0</v>
      </c>
      <c r="R280" s="289">
        <f>IF(OR($C341&gt;R$7,$C341+$E341-2&lt;R$7),0,($D341-SUM($F341:Q341)-SUM($F280:Q280))*SAP_Leadsheet!$E$61)</f>
        <v>0</v>
      </c>
      <c r="S280" s="289">
        <f>IF(OR($C341&gt;S$7,$C341+$E341-2&lt;S$7),0,($D341-SUM($F341:R341)-SUM($F280:R280))*SAP_Leadsheet!$E$61)</f>
        <v>0</v>
      </c>
      <c r="T280" s="289">
        <f>IF(OR($C341&gt;T$7,$C341+$E341-2&lt;T$7),0,($D341-SUM($F341:S341)-SUM($F280:S280))*SAP_Leadsheet!$E$61)</f>
        <v>0</v>
      </c>
      <c r="U280" s="289">
        <f>IF(OR($C341&gt;U$7,$C341+$E341-2&lt;U$7),0,($D341-SUM($F341:T341)-SUM($F280:T280))*SAP_Leadsheet!$E$61)</f>
        <v>0</v>
      </c>
      <c r="V280" s="289">
        <f>IF(OR($C341&gt;V$7,$C341+$E341-2&lt;V$7),0,($D341-SUM($F341:U341)-SUM($F280:U280))*SAP_Leadsheet!$E$61)</f>
        <v>0</v>
      </c>
      <c r="W280" s="289">
        <f>IF(OR($C341&gt;W$7,$C341+$E341-2&lt;W$7),0,($D341-SUM($F341:V341)-SUM($F280:V280))*SAP_Leadsheet!$E$61)</f>
        <v>0</v>
      </c>
      <c r="X280" s="289">
        <f>IF(OR($C341&gt;X$7,$C341+$E341-2&lt;X$7),0,($D341-SUM($F341:W341)-SUM($F280:W280))*SAP_Leadsheet!$E$61)</f>
        <v>0</v>
      </c>
      <c r="Y280" s="289">
        <f>IF(OR($C341&gt;Y$7,$C341+$E341-2&lt;Y$7),0,($D341-SUM($F341:X341)-SUM($F280:X280))*SAP_Leadsheet!$E$61)</f>
        <v>0</v>
      </c>
      <c r="Z280" s="289">
        <f>IF(OR($C341&gt;Z$7,$C341+$E341-2&lt;Z$7),0,($D341-SUM($F341:Y341)-SUM($F280:Y280))*SAP_Leadsheet!$E$61)</f>
        <v>0</v>
      </c>
      <c r="AA280" s="289">
        <f>IF(OR($C341&gt;AA$7,$C341+$E341-2&lt;AA$7),0,($D341-SUM($F341:Z341)-SUM($F280:Z280))*SAP_Leadsheet!$E$61)</f>
        <v>0</v>
      </c>
      <c r="AB280" s="289">
        <f>IF(OR($C341&gt;AB$7,$C341+$E341-2&lt;AB$7),0,($D341-SUM($F341:AA341)-SUM($F280:AA280))*SAP_Leadsheet!$E$61)</f>
        <v>0</v>
      </c>
      <c r="AC280" s="289">
        <f>IF(OR($C341&gt;AC$7,$C341+$E341-2&lt;AC$7),0,($D341-SUM($F341:AB341)-SUM($F280:AB280))*SAP_Leadsheet!$E$61)</f>
        <v>0</v>
      </c>
      <c r="AD280" s="289">
        <f>IF(OR($C341&gt;AD$7,$C341+$E341-2&lt;AD$7),0,($D341-SUM($F341:AC341)-SUM($F280:AC280))*SAP_Leadsheet!$E$61)</f>
        <v>0</v>
      </c>
      <c r="AE280" s="289">
        <f>IF(OR($C341&gt;AE$7,$C341+$E341-2&lt;AE$7),0,($D341-SUM($F341:AD341)-SUM($F280:AD280))*SAP_Leadsheet!$E$61)</f>
        <v>0</v>
      </c>
      <c r="AF280" s="289">
        <f>IF(OR($C341&gt;AF$7,$C341+$E341-2&lt;AF$7),0,($D341-SUM($F341:AE341)-SUM($F280:AE280))*SAP_Leadsheet!$E$61)</f>
        <v>0</v>
      </c>
      <c r="AG280" s="289">
        <f>IF(OR($C341&gt;AG$7,$C341+$E341-2&lt;AG$7),0,($D341-SUM($F341:AF341)-SUM($F280:AF280))*SAP_Leadsheet!$E$61)</f>
        <v>0</v>
      </c>
      <c r="AH280" s="289">
        <f>IF(OR($C341&gt;AH$7,$C341+$E341-2&lt;AH$7),0,($D341-SUM($F341:AG341)-SUM($F280:AG280))*SAP_Leadsheet!$E$61)</f>
        <v>0</v>
      </c>
      <c r="AI280" s="289">
        <f>IF(OR($C341&gt;AI$7,$C341+$E341-2&lt;AI$7),0,($D341-SUM($F341:AH341)-SUM($F280:AH280))*SAP_Leadsheet!$E$61)</f>
        <v>0</v>
      </c>
      <c r="AJ280" s="289">
        <f>IF(OR($C341&gt;AJ$7,$C341+$E341-2&lt;AJ$7),0,($D341-SUM($F341:AI341)-SUM($F280:AI280))*SAP_Leadsheet!$E$61)</f>
        <v>0</v>
      </c>
      <c r="AK280" s="289">
        <f>IF(OR($C341&gt;AK$7,$C341+$E341-2&lt;AK$7),0,($D341-SUM($F341:AJ341)-SUM($F280:AJ280))*SAP_Leadsheet!$E$61)</f>
        <v>0</v>
      </c>
      <c r="AL280" s="289">
        <f>IF(OR($C341&gt;AL$7,$C341+$E341-2&lt;AL$7),0,($D341-SUM($F341:AK341)-SUM($F280:AK280))*SAP_Leadsheet!$E$61)</f>
        <v>0</v>
      </c>
      <c r="AM280" s="289">
        <f>IF(OR($C341&gt;AM$7,$C341+$E341-2&lt;AM$7),0,($D341-SUM($F341:AL341)-SUM($F280:AL280))*SAP_Leadsheet!$E$61)</f>
        <v>0</v>
      </c>
      <c r="AN280" s="289">
        <f>IF(OR($C341&gt;AN$7,$C341+$E341-2&lt;AN$7),0,($D341-SUM($F341:AM341)-SUM($F280:AM280))*SAP_Leadsheet!$E$61)</f>
        <v>0</v>
      </c>
      <c r="AO280" s="289">
        <f>IF(OR($C341&gt;AO$7,$C341+$E341-2&lt;AO$7),0,($D341-SUM($F341:AN341)-SUM($F280:AN280))*SAP_Leadsheet!$E$61)</f>
        <v>0</v>
      </c>
      <c r="AP280" s="289">
        <f>IF(OR($C341&gt;AP$7,$C341+$E341-2&lt;AP$7),0,($D341-SUM($F341:AO341)-SUM($F280:AO280))*SAP_Leadsheet!$E$61)</f>
        <v>0</v>
      </c>
      <c r="AQ280" s="289">
        <f>IF(OR($C341&gt;AQ$7,$C341+$E341-2&lt;AQ$7),0,($D341-SUM($F341:AP341)-SUM($F280:AP280))*SAP_Leadsheet!$E$61)</f>
        <v>0</v>
      </c>
      <c r="AR280" s="289">
        <f>IF(OR($C341&gt;AR$7,$C341+$E341-2&lt;AR$7),0,($D341-SUM($F341:AQ341)-SUM($F280:AQ280))*SAP_Leadsheet!$E$61)</f>
        <v>0</v>
      </c>
      <c r="AS280" s="289">
        <f>IF(OR($C341&gt;AS$7,$C341+$E341-2&lt;AS$7),0,($D341-SUM($F341:AR341)-SUM($F280:AR280))*SAP_Leadsheet!$E$61)</f>
        <v>0</v>
      </c>
      <c r="AT280" s="289">
        <f>IF(OR($C341&gt;AT$7,$C341+$E341-2&lt;AT$7),0,($D341-SUM($F341:AS341)-SUM($F280:AS280))*SAP_Leadsheet!$E$61)</f>
        <v>0</v>
      </c>
      <c r="AU280" s="289">
        <f>IF(OR($C341&gt;AU$7,$C341+$E341-2&lt;AU$7),0,($D341-SUM($F341:AT341)-SUM($F280:AT280))*SAP_Leadsheet!$E$61)</f>
        <v>0</v>
      </c>
      <c r="AV280" s="289">
        <f>IF(OR($C341&gt;AV$7,$C341+$E341-2&lt;AV$7),0,($D341-SUM($F341:AU341)-SUM($F280:AU280))*SAP_Leadsheet!$E$61)</f>
        <v>0</v>
      </c>
      <c r="AW280" s="289">
        <f>IF(OR($C341&gt;AW$7,$C341+$E341-2&lt;AW$7),0,($D341-SUM($F341:AV341)-SUM($F280:AV280))*SAP_Leadsheet!$E$61)</f>
        <v>0</v>
      </c>
      <c r="AX280" s="289">
        <f>IF(OR($C341&gt;AX$7,$C341+$E341-2&lt;AX$7),0,($D341-SUM($F341:AW341)-SUM($F280:AW280))*SAP_Leadsheet!$E$61)</f>
        <v>0</v>
      </c>
      <c r="AY280" s="289">
        <f>IF(OR($C341&gt;AY$7,$C341+$E341-2&lt;AY$7),0,($D341-SUM($F341:AX341)-SUM($F280:AX280))*SAP_Leadsheet!$E$61)</f>
        <v>0</v>
      </c>
      <c r="AZ280" s="289">
        <f>IF(OR($C341&gt;AZ$7,$C341+$E341-2&lt;AZ$7),0,($D341-SUM($F341:AY341)-SUM($F280:AY280))*SAP_Leadsheet!$E$61)</f>
        <v>0</v>
      </c>
      <c r="BA280" s="289">
        <f>IF(OR($C341&gt;BA$7,$C341+$E341-2&lt;BA$7),0,($D341-SUM($F341:AZ341)-SUM($F280:AZ280))*SAP_Leadsheet!$E$61)</f>
        <v>0</v>
      </c>
      <c r="BB280" s="289">
        <f>IF(OR($C341&gt;BB$7,$C341+$E341-2&lt;BB$7),0,($D341-SUM($F341:BA341)-SUM($F280:BA280))*SAP_Leadsheet!$E$61)</f>
        <v>0</v>
      </c>
      <c r="BC280" s="289">
        <f>IF(OR($C341&gt;BC$7,$C341+$E341-2&lt;BC$7),0,($D341-SUM($F341:BB341)-SUM($F280:BB280))*SAP_Leadsheet!$E$61)</f>
        <v>0</v>
      </c>
      <c r="BD280" s="289">
        <f>IF(OR($C341&gt;BD$7,$C341+$E341-2&lt;BD$7),0,($D341-SUM($F341:BC341)-SUM($F280:BC280))*SAP_Leadsheet!$E$61)</f>
        <v>0</v>
      </c>
      <c r="BE280" s="289">
        <f>IF(OR($C341&gt;BE$7,$C341+$E341-2&lt;BE$7),0,($D341-SUM($F341:BD341)-SUM($F280:BD280))*SAP_Leadsheet!$E$61)</f>
        <v>0</v>
      </c>
      <c r="BF280" s="289">
        <f>IF(OR($C341&gt;BF$7,$C341+$E341-2&lt;BF$7),0,($D341-SUM($F341:BE341)-SUM($F280:BE280))*SAP_Leadsheet!$E$61)</f>
        <v>0</v>
      </c>
      <c r="BG280" s="289">
        <f>IF(OR($C341&gt;BG$7,$C341+$E341-2&lt;BG$7),0,($D341-SUM($F341:BF341)-SUM($F280:BF280))*SAP_Leadsheet!$E$61)</f>
        <v>0</v>
      </c>
      <c r="BH280" s="289">
        <f ca="1">IF(OR($C341&gt;BH$7,$C341+$E341-2&lt;BH$7),0,($D341-SUM($F341:BG341)-SUM($F280:BG280))*SAP_Leadsheet!$E$61)</f>
        <v>0</v>
      </c>
      <c r="BI280" s="289">
        <f ca="1">IF(OR($C341&gt;BI$7,$C341+$E341-2&lt;BI$7),0,($D341-SUM($F341:BH341)-SUM($F280:BH280))*SAP_Leadsheet!$E$61)</f>
        <v>0</v>
      </c>
      <c r="BJ280" s="289">
        <f ca="1">IF(OR($C341&gt;BJ$7,$C341+$E341-2&lt;BJ$7),0,($D341-SUM($F341:BI341)-SUM($F280:BI280))*SAP_Leadsheet!$E$61)</f>
        <v>0</v>
      </c>
      <c r="BK280" s="289">
        <f ca="1">IF(OR($C341&gt;BK$7,$C341+$E341-2&lt;BK$7),0,($D341-SUM($F341:BJ341)-SUM($F280:BJ280))*SAP_Leadsheet!$E$61)</f>
        <v>0</v>
      </c>
      <c r="BL280" s="289">
        <f ca="1">IF(OR($C341&gt;BL$7,$C341+$E341-2&lt;BL$7),0,($D341-SUM($F341:BK341)-SUM($F280:BK280))*SAP_Leadsheet!$E$61)</f>
        <v>0</v>
      </c>
      <c r="BM280" s="289">
        <f>IF(OR($C341&gt;BM$7,$C341+$E341-2&lt;BM$7),0,($D341-SUM($F341:BL341)-SUM($F280:BL280))*SAP_Leadsheet!$E$61)</f>
        <v>0</v>
      </c>
      <c r="BN280" s="289">
        <f>IF(OR($C341&gt;BN$7,$C341+$E341-2&lt;BN$7),0,($D341-SUM($F341:BM341)-SUM($F280:BM280))*SAP_Leadsheet!$E$61)</f>
        <v>0</v>
      </c>
      <c r="BO280" s="198"/>
      <c r="BP280" s="198"/>
      <c r="BQ280" s="198"/>
      <c r="BR280" s="198"/>
      <c r="BS280" s="198"/>
      <c r="BT280" s="198"/>
      <c r="BU280" s="198"/>
      <c r="BV280" s="198"/>
      <c r="BW280" s="198"/>
      <c r="BX280" s="198"/>
      <c r="BY280" s="198"/>
      <c r="BZ280" s="198"/>
      <c r="CA280" s="198"/>
      <c r="CB280" s="198"/>
      <c r="CC280" s="198"/>
      <c r="CD280" s="198"/>
      <c r="CE280" s="198"/>
      <c r="CF280" s="198"/>
      <c r="CG280" s="198"/>
      <c r="CH280" s="198"/>
      <c r="CI280" s="198"/>
      <c r="CJ280" s="198"/>
      <c r="CK280" s="198"/>
      <c r="CL280" s="198"/>
    </row>
    <row r="281" spans="1:90" hidden="1" outlineLevel="1" x14ac:dyDescent="0.15">
      <c r="A281" s="89"/>
      <c r="B281" s="23"/>
      <c r="C281" s="26">
        <v>55</v>
      </c>
      <c r="D281" s="298"/>
      <c r="G281" s="289">
        <f>IF(OR($C342&gt;G$7,$C342+$E342-2&lt;G$7),0,($D342-SUM($F342:F342)-SUM($F281:F281))*SAP_Leadsheet!$E$61)</f>
        <v>0</v>
      </c>
      <c r="H281" s="289">
        <f>IF(OR($C342&gt;H$7,$C342+$E342-2&lt;H$7),0,($D342-SUM($F342:G342)-SUM($F281:G281))*SAP_Leadsheet!$E$61)</f>
        <v>0</v>
      </c>
      <c r="I281" s="289">
        <f>IF(OR($C342&gt;I$7,$C342+$E342-2&lt;I$7),0,($D342-SUM($F342:H342)-SUM($F281:H281))*SAP_Leadsheet!$E$61)</f>
        <v>0</v>
      </c>
      <c r="J281" s="289">
        <f>IF(OR($C342&gt;J$7,$C342+$E342-2&lt;J$7),0,($D342-SUM($F342:I342)-SUM($F281:I281))*SAP_Leadsheet!$E$61)</f>
        <v>0</v>
      </c>
      <c r="K281" s="289">
        <f>IF(OR($C342&gt;K$7,$C342+$E342-2&lt;K$7),0,($D342-SUM($F342:J342)-SUM($F281:J281))*SAP_Leadsheet!$E$61)</f>
        <v>0</v>
      </c>
      <c r="L281" s="289">
        <f>IF(OR($C342&gt;L$7,$C342+$E342-2&lt;L$7),0,($D342-SUM($F342:K342)-SUM($F281:K281))*SAP_Leadsheet!$E$61)</f>
        <v>0</v>
      </c>
      <c r="M281" s="289">
        <f>IF(OR($C342&gt;M$7,$C342+$E342-2&lt;M$7),0,($D342-SUM($F342:L342)-SUM($F281:L281))*SAP_Leadsheet!$E$61)</f>
        <v>0</v>
      </c>
      <c r="N281" s="289">
        <f>IF(OR($C342&gt;N$7,$C342+$E342-2&lt;N$7),0,($D342-SUM($F342:M342)-SUM($F281:M281))*SAP_Leadsheet!$E$61)</f>
        <v>0</v>
      </c>
      <c r="O281" s="289">
        <f>IF(OR($C342&gt;O$7,$C342+$E342-2&lt;O$7),0,($D342-SUM($F342:N342)-SUM($F281:N281))*SAP_Leadsheet!$E$61)</f>
        <v>0</v>
      </c>
      <c r="P281" s="289">
        <f>IF(OR($C342&gt;P$7,$C342+$E342-2&lt;P$7),0,($D342-SUM($F342:O342)-SUM($F281:O281))*SAP_Leadsheet!$E$61)</f>
        <v>0</v>
      </c>
      <c r="Q281" s="289">
        <f>IF(OR($C342&gt;Q$7,$C342+$E342-2&lt;Q$7),0,($D342-SUM($F342:P342)-SUM($F281:P281))*SAP_Leadsheet!$E$61)</f>
        <v>0</v>
      </c>
      <c r="R281" s="289">
        <f>IF(OR($C342&gt;R$7,$C342+$E342-2&lt;R$7),0,($D342-SUM($F342:Q342)-SUM($F281:Q281))*SAP_Leadsheet!$E$61)</f>
        <v>0</v>
      </c>
      <c r="S281" s="289">
        <f>IF(OR($C342&gt;S$7,$C342+$E342-2&lt;S$7),0,($D342-SUM($F342:R342)-SUM($F281:R281))*SAP_Leadsheet!$E$61)</f>
        <v>0</v>
      </c>
      <c r="T281" s="289">
        <f>IF(OR($C342&gt;T$7,$C342+$E342-2&lt;T$7),0,($D342-SUM($F342:S342)-SUM($F281:S281))*SAP_Leadsheet!$E$61)</f>
        <v>0</v>
      </c>
      <c r="U281" s="289">
        <f>IF(OR($C342&gt;U$7,$C342+$E342-2&lt;U$7),0,($D342-SUM($F342:T342)-SUM($F281:T281))*SAP_Leadsheet!$E$61)</f>
        <v>0</v>
      </c>
      <c r="V281" s="289">
        <f>IF(OR($C342&gt;V$7,$C342+$E342-2&lt;V$7),0,($D342-SUM($F342:U342)-SUM($F281:U281))*SAP_Leadsheet!$E$61)</f>
        <v>0</v>
      </c>
      <c r="W281" s="289">
        <f>IF(OR($C342&gt;W$7,$C342+$E342-2&lt;W$7),0,($D342-SUM($F342:V342)-SUM($F281:V281))*SAP_Leadsheet!$E$61)</f>
        <v>0</v>
      </c>
      <c r="X281" s="289">
        <f>IF(OR($C342&gt;X$7,$C342+$E342-2&lt;X$7),0,($D342-SUM($F342:W342)-SUM($F281:W281))*SAP_Leadsheet!$E$61)</f>
        <v>0</v>
      </c>
      <c r="Y281" s="289">
        <f>IF(OR($C342&gt;Y$7,$C342+$E342-2&lt;Y$7),0,($D342-SUM($F342:X342)-SUM($F281:X281))*SAP_Leadsheet!$E$61)</f>
        <v>0</v>
      </c>
      <c r="Z281" s="289">
        <f>IF(OR($C342&gt;Z$7,$C342+$E342-2&lt;Z$7),0,($D342-SUM($F342:Y342)-SUM($F281:Y281))*SAP_Leadsheet!$E$61)</f>
        <v>0</v>
      </c>
      <c r="AA281" s="289">
        <f>IF(OR($C342&gt;AA$7,$C342+$E342-2&lt;AA$7),0,($D342-SUM($F342:Z342)-SUM($F281:Z281))*SAP_Leadsheet!$E$61)</f>
        <v>0</v>
      </c>
      <c r="AB281" s="289">
        <f>IF(OR($C342&gt;AB$7,$C342+$E342-2&lt;AB$7),0,($D342-SUM($F342:AA342)-SUM($F281:AA281))*SAP_Leadsheet!$E$61)</f>
        <v>0</v>
      </c>
      <c r="AC281" s="289">
        <f>IF(OR($C342&gt;AC$7,$C342+$E342-2&lt;AC$7),0,($D342-SUM($F342:AB342)-SUM($F281:AB281))*SAP_Leadsheet!$E$61)</f>
        <v>0</v>
      </c>
      <c r="AD281" s="289">
        <f>IF(OR($C342&gt;AD$7,$C342+$E342-2&lt;AD$7),0,($D342-SUM($F342:AC342)-SUM($F281:AC281))*SAP_Leadsheet!$E$61)</f>
        <v>0</v>
      </c>
      <c r="AE281" s="289">
        <f>IF(OR($C342&gt;AE$7,$C342+$E342-2&lt;AE$7),0,($D342-SUM($F342:AD342)-SUM($F281:AD281))*SAP_Leadsheet!$E$61)</f>
        <v>0</v>
      </c>
      <c r="AF281" s="289">
        <f>IF(OR($C342&gt;AF$7,$C342+$E342-2&lt;AF$7),0,($D342-SUM($F342:AE342)-SUM($F281:AE281))*SAP_Leadsheet!$E$61)</f>
        <v>0</v>
      </c>
      <c r="AG281" s="289">
        <f>IF(OR($C342&gt;AG$7,$C342+$E342-2&lt;AG$7),0,($D342-SUM($F342:AF342)-SUM($F281:AF281))*SAP_Leadsheet!$E$61)</f>
        <v>0</v>
      </c>
      <c r="AH281" s="289">
        <f>IF(OR($C342&gt;AH$7,$C342+$E342-2&lt;AH$7),0,($D342-SUM($F342:AG342)-SUM($F281:AG281))*SAP_Leadsheet!$E$61)</f>
        <v>0</v>
      </c>
      <c r="AI281" s="289">
        <f>IF(OR($C342&gt;AI$7,$C342+$E342-2&lt;AI$7),0,($D342-SUM($F342:AH342)-SUM($F281:AH281))*SAP_Leadsheet!$E$61)</f>
        <v>0</v>
      </c>
      <c r="AJ281" s="289">
        <f>IF(OR($C342&gt;AJ$7,$C342+$E342-2&lt;AJ$7),0,($D342-SUM($F342:AI342)-SUM($F281:AI281))*SAP_Leadsheet!$E$61)</f>
        <v>0</v>
      </c>
      <c r="AK281" s="289">
        <f>IF(OR($C342&gt;AK$7,$C342+$E342-2&lt;AK$7),0,($D342-SUM($F342:AJ342)-SUM($F281:AJ281))*SAP_Leadsheet!$E$61)</f>
        <v>0</v>
      </c>
      <c r="AL281" s="289">
        <f>IF(OR($C342&gt;AL$7,$C342+$E342-2&lt;AL$7),0,($D342-SUM($F342:AK342)-SUM($F281:AK281))*SAP_Leadsheet!$E$61)</f>
        <v>0</v>
      </c>
      <c r="AM281" s="289">
        <f>IF(OR($C342&gt;AM$7,$C342+$E342-2&lt;AM$7),0,($D342-SUM($F342:AL342)-SUM($F281:AL281))*SAP_Leadsheet!$E$61)</f>
        <v>0</v>
      </c>
      <c r="AN281" s="289">
        <f>IF(OR($C342&gt;AN$7,$C342+$E342-2&lt;AN$7),0,($D342-SUM($F342:AM342)-SUM($F281:AM281))*SAP_Leadsheet!$E$61)</f>
        <v>0</v>
      </c>
      <c r="AO281" s="289">
        <f>IF(OR($C342&gt;AO$7,$C342+$E342-2&lt;AO$7),0,($D342-SUM($F342:AN342)-SUM($F281:AN281))*SAP_Leadsheet!$E$61)</f>
        <v>0</v>
      </c>
      <c r="AP281" s="289">
        <f>IF(OR($C342&gt;AP$7,$C342+$E342-2&lt;AP$7),0,($D342-SUM($F342:AO342)-SUM($F281:AO281))*SAP_Leadsheet!$E$61)</f>
        <v>0</v>
      </c>
      <c r="AQ281" s="289">
        <f>IF(OR($C342&gt;AQ$7,$C342+$E342-2&lt;AQ$7),0,($D342-SUM($F342:AP342)-SUM($F281:AP281))*SAP_Leadsheet!$E$61)</f>
        <v>0</v>
      </c>
      <c r="AR281" s="289">
        <f>IF(OR($C342&gt;AR$7,$C342+$E342-2&lt;AR$7),0,($D342-SUM($F342:AQ342)-SUM($F281:AQ281))*SAP_Leadsheet!$E$61)</f>
        <v>0</v>
      </c>
      <c r="AS281" s="289">
        <f>IF(OR($C342&gt;AS$7,$C342+$E342-2&lt;AS$7),0,($D342-SUM($F342:AR342)-SUM($F281:AR281))*SAP_Leadsheet!$E$61)</f>
        <v>0</v>
      </c>
      <c r="AT281" s="289">
        <f>IF(OR($C342&gt;AT$7,$C342+$E342-2&lt;AT$7),0,($D342-SUM($F342:AS342)-SUM($F281:AS281))*SAP_Leadsheet!$E$61)</f>
        <v>0</v>
      </c>
      <c r="AU281" s="289">
        <f>IF(OR($C342&gt;AU$7,$C342+$E342-2&lt;AU$7),0,($D342-SUM($F342:AT342)-SUM($F281:AT281))*SAP_Leadsheet!$E$61)</f>
        <v>0</v>
      </c>
      <c r="AV281" s="289">
        <f>IF(OR($C342&gt;AV$7,$C342+$E342-2&lt;AV$7),0,($D342-SUM($F342:AU342)-SUM($F281:AU281))*SAP_Leadsheet!$E$61)</f>
        <v>0</v>
      </c>
      <c r="AW281" s="289">
        <f>IF(OR($C342&gt;AW$7,$C342+$E342-2&lt;AW$7),0,($D342-SUM($F342:AV342)-SUM($F281:AV281))*SAP_Leadsheet!$E$61)</f>
        <v>0</v>
      </c>
      <c r="AX281" s="289">
        <f>IF(OR($C342&gt;AX$7,$C342+$E342-2&lt;AX$7),0,($D342-SUM($F342:AW342)-SUM($F281:AW281))*SAP_Leadsheet!$E$61)</f>
        <v>0</v>
      </c>
      <c r="AY281" s="289">
        <f>IF(OR($C342&gt;AY$7,$C342+$E342-2&lt;AY$7),0,($D342-SUM($F342:AX342)-SUM($F281:AX281))*SAP_Leadsheet!$E$61)</f>
        <v>0</v>
      </c>
      <c r="AZ281" s="289">
        <f>IF(OR($C342&gt;AZ$7,$C342+$E342-2&lt;AZ$7),0,($D342-SUM($F342:AY342)-SUM($F281:AY281))*SAP_Leadsheet!$E$61)</f>
        <v>0</v>
      </c>
      <c r="BA281" s="289">
        <f>IF(OR($C342&gt;BA$7,$C342+$E342-2&lt;BA$7),0,($D342-SUM($F342:AZ342)-SUM($F281:AZ281))*SAP_Leadsheet!$E$61)</f>
        <v>0</v>
      </c>
      <c r="BB281" s="289">
        <f>IF(OR($C342&gt;BB$7,$C342+$E342-2&lt;BB$7),0,($D342-SUM($F342:BA342)-SUM($F281:BA281))*SAP_Leadsheet!$E$61)</f>
        <v>0</v>
      </c>
      <c r="BC281" s="289">
        <f>IF(OR($C342&gt;BC$7,$C342+$E342-2&lt;BC$7),0,($D342-SUM($F342:BB342)-SUM($F281:BB281))*SAP_Leadsheet!$E$61)</f>
        <v>0</v>
      </c>
      <c r="BD281" s="289">
        <f>IF(OR($C342&gt;BD$7,$C342+$E342-2&lt;BD$7),0,($D342-SUM($F342:BC342)-SUM($F281:BC281))*SAP_Leadsheet!$E$61)</f>
        <v>0</v>
      </c>
      <c r="BE281" s="289">
        <f>IF(OR($C342&gt;BE$7,$C342+$E342-2&lt;BE$7),0,($D342-SUM($F342:BD342)-SUM($F281:BD281))*SAP_Leadsheet!$E$61)</f>
        <v>0</v>
      </c>
      <c r="BF281" s="289">
        <f>IF(OR($C342&gt;BF$7,$C342+$E342-2&lt;BF$7),0,($D342-SUM($F342:BE342)-SUM($F281:BE281))*SAP_Leadsheet!$E$61)</f>
        <v>0</v>
      </c>
      <c r="BG281" s="289">
        <f>IF(OR($C342&gt;BG$7,$C342+$E342-2&lt;BG$7),0,($D342-SUM($F342:BF342)-SUM($F281:BF281))*SAP_Leadsheet!$E$61)</f>
        <v>0</v>
      </c>
      <c r="BH281" s="289">
        <f>IF(OR($C342&gt;BH$7,$C342+$E342-2&lt;BH$7),0,($D342-SUM($F342:BG342)-SUM($F281:BG281))*SAP_Leadsheet!$E$61)</f>
        <v>0</v>
      </c>
      <c r="BI281" s="289">
        <f ca="1">IF(OR($C342&gt;BI$7,$C342+$E342-2&lt;BI$7),0,($D342-SUM($F342:BH342)-SUM($F281:BH281))*SAP_Leadsheet!$E$61)</f>
        <v>0</v>
      </c>
      <c r="BJ281" s="289">
        <f ca="1">IF(OR($C342&gt;BJ$7,$C342+$E342-2&lt;BJ$7),0,($D342-SUM($F342:BI342)-SUM($F281:BI281))*SAP_Leadsheet!$E$61)</f>
        <v>0</v>
      </c>
      <c r="BK281" s="289">
        <f ca="1">IF(OR($C342&gt;BK$7,$C342+$E342-2&lt;BK$7),0,($D342-SUM($F342:BJ342)-SUM($F281:BJ281))*SAP_Leadsheet!$E$61)</f>
        <v>0</v>
      </c>
      <c r="BL281" s="289">
        <f ca="1">IF(OR($C342&gt;BL$7,$C342+$E342-2&lt;BL$7),0,($D342-SUM($F342:BK342)-SUM($F281:BK281))*SAP_Leadsheet!$E$61)</f>
        <v>0</v>
      </c>
      <c r="BM281" s="289">
        <f ca="1">IF(OR($C342&gt;BM$7,$C342+$E342-2&lt;BM$7),0,($D342-SUM($F342:BL342)-SUM($F281:BL281))*SAP_Leadsheet!$E$61)</f>
        <v>0</v>
      </c>
      <c r="BN281" s="289">
        <f>IF(OR($C342&gt;BN$7,$C342+$E342-2&lt;BN$7),0,($D342-SUM($F342:BM342)-SUM($F281:BM281))*SAP_Leadsheet!$E$61)</f>
        <v>0</v>
      </c>
      <c r="BO281" s="198"/>
      <c r="BP281" s="198"/>
      <c r="BQ281" s="198"/>
      <c r="BR281" s="198"/>
      <c r="BS281" s="198"/>
      <c r="BT281" s="198"/>
      <c r="BU281" s="198"/>
      <c r="BV281" s="198"/>
      <c r="BW281" s="198"/>
      <c r="BX281" s="198"/>
      <c r="BY281" s="198"/>
      <c r="BZ281" s="198"/>
      <c r="CA281" s="198"/>
      <c r="CB281" s="198"/>
      <c r="CC281" s="198"/>
      <c r="CD281" s="198"/>
      <c r="CE281" s="198"/>
      <c r="CF281" s="198"/>
      <c r="CG281" s="198"/>
      <c r="CH281" s="198"/>
      <c r="CI281" s="198"/>
      <c r="CJ281" s="198"/>
      <c r="CK281" s="198"/>
      <c r="CL281" s="198"/>
    </row>
    <row r="282" spans="1:90" hidden="1" outlineLevel="1" x14ac:dyDescent="0.15">
      <c r="A282" s="89"/>
      <c r="B282" s="23"/>
      <c r="C282" s="26">
        <v>56</v>
      </c>
      <c r="D282" s="298"/>
      <c r="G282" s="289">
        <f>IF(OR($C343&gt;G$7,$C343+$E343-2&lt;G$7),0,($D343-SUM($F343:F343)-SUM($F282:F282))*SAP_Leadsheet!$E$61)</f>
        <v>0</v>
      </c>
      <c r="H282" s="289">
        <f>IF(OR($C343&gt;H$7,$C343+$E343-2&lt;H$7),0,($D343-SUM($F343:G343)-SUM($F282:G282))*SAP_Leadsheet!$E$61)</f>
        <v>0</v>
      </c>
      <c r="I282" s="289">
        <f>IF(OR($C343&gt;I$7,$C343+$E343-2&lt;I$7),0,($D343-SUM($F343:H343)-SUM($F282:H282))*SAP_Leadsheet!$E$61)</f>
        <v>0</v>
      </c>
      <c r="J282" s="289">
        <f>IF(OR($C343&gt;J$7,$C343+$E343-2&lt;J$7),0,($D343-SUM($F343:I343)-SUM($F282:I282))*SAP_Leadsheet!$E$61)</f>
        <v>0</v>
      </c>
      <c r="K282" s="289">
        <f>IF(OR($C343&gt;K$7,$C343+$E343-2&lt;K$7),0,($D343-SUM($F343:J343)-SUM($F282:J282))*SAP_Leadsheet!$E$61)</f>
        <v>0</v>
      </c>
      <c r="L282" s="289">
        <f>IF(OR($C343&gt;L$7,$C343+$E343-2&lt;L$7),0,($D343-SUM($F343:K343)-SUM($F282:K282))*SAP_Leadsheet!$E$61)</f>
        <v>0</v>
      </c>
      <c r="M282" s="289">
        <f>IF(OR($C343&gt;M$7,$C343+$E343-2&lt;M$7),0,($D343-SUM($F343:L343)-SUM($F282:L282))*SAP_Leadsheet!$E$61)</f>
        <v>0</v>
      </c>
      <c r="N282" s="289">
        <f>IF(OR($C343&gt;N$7,$C343+$E343-2&lt;N$7),0,($D343-SUM($F343:M343)-SUM($F282:M282))*SAP_Leadsheet!$E$61)</f>
        <v>0</v>
      </c>
      <c r="O282" s="289">
        <f>IF(OR($C343&gt;O$7,$C343+$E343-2&lt;O$7),0,($D343-SUM($F343:N343)-SUM($F282:N282))*SAP_Leadsheet!$E$61)</f>
        <v>0</v>
      </c>
      <c r="P282" s="289">
        <f>IF(OR($C343&gt;P$7,$C343+$E343-2&lt;P$7),0,($D343-SUM($F343:O343)-SUM($F282:O282))*SAP_Leadsheet!$E$61)</f>
        <v>0</v>
      </c>
      <c r="Q282" s="289">
        <f>IF(OR($C343&gt;Q$7,$C343+$E343-2&lt;Q$7),0,($D343-SUM($F343:P343)-SUM($F282:P282))*SAP_Leadsheet!$E$61)</f>
        <v>0</v>
      </c>
      <c r="R282" s="289">
        <f>IF(OR($C343&gt;R$7,$C343+$E343-2&lt;R$7),0,($D343-SUM($F343:Q343)-SUM($F282:Q282))*SAP_Leadsheet!$E$61)</f>
        <v>0</v>
      </c>
      <c r="S282" s="289">
        <f>IF(OR($C343&gt;S$7,$C343+$E343-2&lt;S$7),0,($D343-SUM($F343:R343)-SUM($F282:R282))*SAP_Leadsheet!$E$61)</f>
        <v>0</v>
      </c>
      <c r="T282" s="289">
        <f>IF(OR($C343&gt;T$7,$C343+$E343-2&lt;T$7),0,($D343-SUM($F343:S343)-SUM($F282:S282))*SAP_Leadsheet!$E$61)</f>
        <v>0</v>
      </c>
      <c r="U282" s="289">
        <f>IF(OR($C343&gt;U$7,$C343+$E343-2&lt;U$7),0,($D343-SUM($F343:T343)-SUM($F282:T282))*SAP_Leadsheet!$E$61)</f>
        <v>0</v>
      </c>
      <c r="V282" s="289">
        <f>IF(OR($C343&gt;V$7,$C343+$E343-2&lt;V$7),0,($D343-SUM($F343:U343)-SUM($F282:U282))*SAP_Leadsheet!$E$61)</f>
        <v>0</v>
      </c>
      <c r="W282" s="289">
        <f>IF(OR($C343&gt;W$7,$C343+$E343-2&lt;W$7),0,($D343-SUM($F343:V343)-SUM($F282:V282))*SAP_Leadsheet!$E$61)</f>
        <v>0</v>
      </c>
      <c r="X282" s="289">
        <f>IF(OR($C343&gt;X$7,$C343+$E343-2&lt;X$7),0,($D343-SUM($F343:W343)-SUM($F282:W282))*SAP_Leadsheet!$E$61)</f>
        <v>0</v>
      </c>
      <c r="Y282" s="289">
        <f>IF(OR($C343&gt;Y$7,$C343+$E343-2&lt;Y$7),0,($D343-SUM($F343:X343)-SUM($F282:X282))*SAP_Leadsheet!$E$61)</f>
        <v>0</v>
      </c>
      <c r="Z282" s="289">
        <f>IF(OR($C343&gt;Z$7,$C343+$E343-2&lt;Z$7),0,($D343-SUM($F343:Y343)-SUM($F282:Y282))*SAP_Leadsheet!$E$61)</f>
        <v>0</v>
      </c>
      <c r="AA282" s="289">
        <f>IF(OR($C343&gt;AA$7,$C343+$E343-2&lt;AA$7),0,($D343-SUM($F343:Z343)-SUM($F282:Z282))*SAP_Leadsheet!$E$61)</f>
        <v>0</v>
      </c>
      <c r="AB282" s="289">
        <f>IF(OR($C343&gt;AB$7,$C343+$E343-2&lt;AB$7),0,($D343-SUM($F343:AA343)-SUM($F282:AA282))*SAP_Leadsheet!$E$61)</f>
        <v>0</v>
      </c>
      <c r="AC282" s="289">
        <f>IF(OR($C343&gt;AC$7,$C343+$E343-2&lt;AC$7),0,($D343-SUM($F343:AB343)-SUM($F282:AB282))*SAP_Leadsheet!$E$61)</f>
        <v>0</v>
      </c>
      <c r="AD282" s="289">
        <f>IF(OR($C343&gt;AD$7,$C343+$E343-2&lt;AD$7),0,($D343-SUM($F343:AC343)-SUM($F282:AC282))*SAP_Leadsheet!$E$61)</f>
        <v>0</v>
      </c>
      <c r="AE282" s="289">
        <f>IF(OR($C343&gt;AE$7,$C343+$E343-2&lt;AE$7),0,($D343-SUM($F343:AD343)-SUM($F282:AD282))*SAP_Leadsheet!$E$61)</f>
        <v>0</v>
      </c>
      <c r="AF282" s="289">
        <f>IF(OR($C343&gt;AF$7,$C343+$E343-2&lt;AF$7),0,($D343-SUM($F343:AE343)-SUM($F282:AE282))*SAP_Leadsheet!$E$61)</f>
        <v>0</v>
      </c>
      <c r="AG282" s="289">
        <f>IF(OR($C343&gt;AG$7,$C343+$E343-2&lt;AG$7),0,($D343-SUM($F343:AF343)-SUM($F282:AF282))*SAP_Leadsheet!$E$61)</f>
        <v>0</v>
      </c>
      <c r="AH282" s="289">
        <f>IF(OR($C343&gt;AH$7,$C343+$E343-2&lt;AH$7),0,($D343-SUM($F343:AG343)-SUM($F282:AG282))*SAP_Leadsheet!$E$61)</f>
        <v>0</v>
      </c>
      <c r="AI282" s="289">
        <f>IF(OR($C343&gt;AI$7,$C343+$E343-2&lt;AI$7),0,($D343-SUM($F343:AH343)-SUM($F282:AH282))*SAP_Leadsheet!$E$61)</f>
        <v>0</v>
      </c>
      <c r="AJ282" s="289">
        <f>IF(OR($C343&gt;AJ$7,$C343+$E343-2&lt;AJ$7),0,($D343-SUM($F343:AI343)-SUM($F282:AI282))*SAP_Leadsheet!$E$61)</f>
        <v>0</v>
      </c>
      <c r="AK282" s="289">
        <f>IF(OR($C343&gt;AK$7,$C343+$E343-2&lt;AK$7),0,($D343-SUM($F343:AJ343)-SUM($F282:AJ282))*SAP_Leadsheet!$E$61)</f>
        <v>0</v>
      </c>
      <c r="AL282" s="289">
        <f>IF(OR($C343&gt;AL$7,$C343+$E343-2&lt;AL$7),0,($D343-SUM($F343:AK343)-SUM($F282:AK282))*SAP_Leadsheet!$E$61)</f>
        <v>0</v>
      </c>
      <c r="AM282" s="289">
        <f>IF(OR($C343&gt;AM$7,$C343+$E343-2&lt;AM$7),0,($D343-SUM($F343:AL343)-SUM($F282:AL282))*SAP_Leadsheet!$E$61)</f>
        <v>0</v>
      </c>
      <c r="AN282" s="289">
        <f>IF(OR($C343&gt;AN$7,$C343+$E343-2&lt;AN$7),0,($D343-SUM($F343:AM343)-SUM($F282:AM282))*SAP_Leadsheet!$E$61)</f>
        <v>0</v>
      </c>
      <c r="AO282" s="289">
        <f>IF(OR($C343&gt;AO$7,$C343+$E343-2&lt;AO$7),0,($D343-SUM($F343:AN343)-SUM($F282:AN282))*SAP_Leadsheet!$E$61)</f>
        <v>0</v>
      </c>
      <c r="AP282" s="289">
        <f>IF(OR($C343&gt;AP$7,$C343+$E343-2&lt;AP$7),0,($D343-SUM($F343:AO343)-SUM($F282:AO282))*SAP_Leadsheet!$E$61)</f>
        <v>0</v>
      </c>
      <c r="AQ282" s="289">
        <f>IF(OR($C343&gt;AQ$7,$C343+$E343-2&lt;AQ$7),0,($D343-SUM($F343:AP343)-SUM($F282:AP282))*SAP_Leadsheet!$E$61)</f>
        <v>0</v>
      </c>
      <c r="AR282" s="289">
        <f>IF(OR($C343&gt;AR$7,$C343+$E343-2&lt;AR$7),0,($D343-SUM($F343:AQ343)-SUM($F282:AQ282))*SAP_Leadsheet!$E$61)</f>
        <v>0</v>
      </c>
      <c r="AS282" s="289">
        <f>IF(OR($C343&gt;AS$7,$C343+$E343-2&lt;AS$7),0,($D343-SUM($F343:AR343)-SUM($F282:AR282))*SAP_Leadsheet!$E$61)</f>
        <v>0</v>
      </c>
      <c r="AT282" s="289">
        <f>IF(OR($C343&gt;AT$7,$C343+$E343-2&lt;AT$7),0,($D343-SUM($F343:AS343)-SUM($F282:AS282))*SAP_Leadsheet!$E$61)</f>
        <v>0</v>
      </c>
      <c r="AU282" s="289">
        <f>IF(OR($C343&gt;AU$7,$C343+$E343-2&lt;AU$7),0,($D343-SUM($F343:AT343)-SUM($F282:AT282))*SAP_Leadsheet!$E$61)</f>
        <v>0</v>
      </c>
      <c r="AV282" s="289">
        <f>IF(OR($C343&gt;AV$7,$C343+$E343-2&lt;AV$7),0,($D343-SUM($F343:AU343)-SUM($F282:AU282))*SAP_Leadsheet!$E$61)</f>
        <v>0</v>
      </c>
      <c r="AW282" s="289">
        <f>IF(OR($C343&gt;AW$7,$C343+$E343-2&lt;AW$7),0,($D343-SUM($F343:AV343)-SUM($F282:AV282))*SAP_Leadsheet!$E$61)</f>
        <v>0</v>
      </c>
      <c r="AX282" s="289">
        <f>IF(OR($C343&gt;AX$7,$C343+$E343-2&lt;AX$7),0,($D343-SUM($F343:AW343)-SUM($F282:AW282))*SAP_Leadsheet!$E$61)</f>
        <v>0</v>
      </c>
      <c r="AY282" s="289">
        <f>IF(OR($C343&gt;AY$7,$C343+$E343-2&lt;AY$7),0,($D343-SUM($F343:AX343)-SUM($F282:AX282))*SAP_Leadsheet!$E$61)</f>
        <v>0</v>
      </c>
      <c r="AZ282" s="289">
        <f>IF(OR($C343&gt;AZ$7,$C343+$E343-2&lt;AZ$7),0,($D343-SUM($F343:AY343)-SUM($F282:AY282))*SAP_Leadsheet!$E$61)</f>
        <v>0</v>
      </c>
      <c r="BA282" s="289">
        <f>IF(OR($C343&gt;BA$7,$C343+$E343-2&lt;BA$7),0,($D343-SUM($F343:AZ343)-SUM($F282:AZ282))*SAP_Leadsheet!$E$61)</f>
        <v>0</v>
      </c>
      <c r="BB282" s="289">
        <f>IF(OR($C343&gt;BB$7,$C343+$E343-2&lt;BB$7),0,($D343-SUM($F343:BA343)-SUM($F282:BA282))*SAP_Leadsheet!$E$61)</f>
        <v>0</v>
      </c>
      <c r="BC282" s="289">
        <f>IF(OR($C343&gt;BC$7,$C343+$E343-2&lt;BC$7),0,($D343-SUM($F343:BB343)-SUM($F282:BB282))*SAP_Leadsheet!$E$61)</f>
        <v>0</v>
      </c>
      <c r="BD282" s="289">
        <f>IF(OR($C343&gt;BD$7,$C343+$E343-2&lt;BD$7),0,($D343-SUM($F343:BC343)-SUM($F282:BC282))*SAP_Leadsheet!$E$61)</f>
        <v>0</v>
      </c>
      <c r="BE282" s="289">
        <f>IF(OR($C343&gt;BE$7,$C343+$E343-2&lt;BE$7),0,($D343-SUM($F343:BD343)-SUM($F282:BD282))*SAP_Leadsheet!$E$61)</f>
        <v>0</v>
      </c>
      <c r="BF282" s="289">
        <f>IF(OR($C343&gt;BF$7,$C343+$E343-2&lt;BF$7),0,($D343-SUM($F343:BE343)-SUM($F282:BE282))*SAP_Leadsheet!$E$61)</f>
        <v>0</v>
      </c>
      <c r="BG282" s="289">
        <f>IF(OR($C343&gt;BG$7,$C343+$E343-2&lt;BG$7),0,($D343-SUM($F343:BF343)-SUM($F282:BF282))*SAP_Leadsheet!$E$61)</f>
        <v>0</v>
      </c>
      <c r="BH282" s="289">
        <f>IF(OR($C343&gt;BH$7,$C343+$E343-2&lt;BH$7),0,($D343-SUM($F343:BG343)-SUM($F282:BG282))*SAP_Leadsheet!$E$61)</f>
        <v>0</v>
      </c>
      <c r="BI282" s="289">
        <f>IF(OR($C343&gt;BI$7,$C343+$E343-2&lt;BI$7),0,($D343-SUM($F343:BH343)-SUM($F282:BH282))*SAP_Leadsheet!$E$61)</f>
        <v>0</v>
      </c>
      <c r="BJ282" s="289">
        <f ca="1">IF(OR($C343&gt;BJ$7,$C343+$E343-2&lt;BJ$7),0,($D343-SUM($F343:BI343)-SUM($F282:BI282))*SAP_Leadsheet!$E$61)</f>
        <v>0</v>
      </c>
      <c r="BK282" s="289">
        <f ca="1">IF(OR($C343&gt;BK$7,$C343+$E343-2&lt;BK$7),0,($D343-SUM($F343:BJ343)-SUM($F282:BJ282))*SAP_Leadsheet!$E$61)</f>
        <v>0</v>
      </c>
      <c r="BL282" s="289">
        <f ca="1">IF(OR($C343&gt;BL$7,$C343+$E343-2&lt;BL$7),0,($D343-SUM($F343:BK343)-SUM($F282:BK282))*SAP_Leadsheet!$E$61)</f>
        <v>0</v>
      </c>
      <c r="BM282" s="289">
        <f ca="1">IF(OR($C343&gt;BM$7,$C343+$E343-2&lt;BM$7),0,($D343-SUM($F343:BL343)-SUM($F282:BL282))*SAP_Leadsheet!$E$61)</f>
        <v>0</v>
      </c>
      <c r="BN282" s="289">
        <f ca="1">IF(OR($C343&gt;BN$7,$C343+$E343-2&lt;BN$7),0,($D343-SUM($F343:BM343)-SUM($F282:BM282))*SAP_Leadsheet!$E$61)</f>
        <v>0</v>
      </c>
      <c r="BO282" s="198"/>
      <c r="BP282" s="198"/>
      <c r="BQ282" s="198"/>
      <c r="BR282" s="198"/>
      <c r="BS282" s="198"/>
      <c r="BT282" s="198"/>
      <c r="BU282" s="198"/>
      <c r="BV282" s="198"/>
      <c r="BW282" s="198"/>
      <c r="BX282" s="198"/>
      <c r="BY282" s="198"/>
      <c r="BZ282" s="198"/>
      <c r="CA282" s="198"/>
      <c r="CB282" s="198"/>
      <c r="CC282" s="198"/>
      <c r="CD282" s="198"/>
      <c r="CE282" s="198"/>
      <c r="CF282" s="198"/>
      <c r="CG282" s="198"/>
      <c r="CH282" s="198"/>
      <c r="CI282" s="198"/>
      <c r="CJ282" s="198"/>
      <c r="CK282" s="198"/>
      <c r="CL282" s="198"/>
    </row>
    <row r="283" spans="1:90" hidden="1" outlineLevel="1" x14ac:dyDescent="0.15">
      <c r="A283" s="89"/>
      <c r="B283" s="23"/>
      <c r="C283" s="26">
        <v>57</v>
      </c>
      <c r="D283" s="298"/>
      <c r="G283" s="289">
        <f>IF(OR($C344&gt;G$7,$C344+$E344-2&lt;G$7),0,($D344-SUM($F344:F344)-SUM($F283:F283))*SAP_Leadsheet!$E$61)</f>
        <v>0</v>
      </c>
      <c r="H283" s="289">
        <f>IF(OR($C344&gt;H$7,$C344+$E344-2&lt;H$7),0,($D344-SUM($F344:G344)-SUM($F283:G283))*SAP_Leadsheet!$E$61)</f>
        <v>0</v>
      </c>
      <c r="I283" s="289">
        <f>IF(OR($C344&gt;I$7,$C344+$E344-2&lt;I$7),0,($D344-SUM($F344:H344)-SUM($F283:H283))*SAP_Leadsheet!$E$61)</f>
        <v>0</v>
      </c>
      <c r="J283" s="289">
        <f>IF(OR($C344&gt;J$7,$C344+$E344-2&lt;J$7),0,($D344-SUM($F344:I344)-SUM($F283:I283))*SAP_Leadsheet!$E$61)</f>
        <v>0</v>
      </c>
      <c r="K283" s="289">
        <f>IF(OR($C344&gt;K$7,$C344+$E344-2&lt;K$7),0,($D344-SUM($F344:J344)-SUM($F283:J283))*SAP_Leadsheet!$E$61)</f>
        <v>0</v>
      </c>
      <c r="L283" s="289">
        <f>IF(OR($C344&gt;L$7,$C344+$E344-2&lt;L$7),0,($D344-SUM($F344:K344)-SUM($F283:K283))*SAP_Leadsheet!$E$61)</f>
        <v>0</v>
      </c>
      <c r="M283" s="289">
        <f>IF(OR($C344&gt;M$7,$C344+$E344-2&lt;M$7),0,($D344-SUM($F344:L344)-SUM($F283:L283))*SAP_Leadsheet!$E$61)</f>
        <v>0</v>
      </c>
      <c r="N283" s="289">
        <f>IF(OR($C344&gt;N$7,$C344+$E344-2&lt;N$7),0,($D344-SUM($F344:M344)-SUM($F283:M283))*SAP_Leadsheet!$E$61)</f>
        <v>0</v>
      </c>
      <c r="O283" s="289">
        <f>IF(OR($C344&gt;O$7,$C344+$E344-2&lt;O$7),0,($D344-SUM($F344:N344)-SUM($F283:N283))*SAP_Leadsheet!$E$61)</f>
        <v>0</v>
      </c>
      <c r="P283" s="289">
        <f>IF(OR($C344&gt;P$7,$C344+$E344-2&lt;P$7),0,($D344-SUM($F344:O344)-SUM($F283:O283))*SAP_Leadsheet!$E$61)</f>
        <v>0</v>
      </c>
      <c r="Q283" s="289">
        <f>IF(OR($C344&gt;Q$7,$C344+$E344-2&lt;Q$7),0,($D344-SUM($F344:P344)-SUM($F283:P283))*SAP_Leadsheet!$E$61)</f>
        <v>0</v>
      </c>
      <c r="R283" s="289">
        <f>IF(OR($C344&gt;R$7,$C344+$E344-2&lt;R$7),0,($D344-SUM($F344:Q344)-SUM($F283:Q283))*SAP_Leadsheet!$E$61)</f>
        <v>0</v>
      </c>
      <c r="S283" s="289">
        <f>IF(OR($C344&gt;S$7,$C344+$E344-2&lt;S$7),0,($D344-SUM($F344:R344)-SUM($F283:R283))*SAP_Leadsheet!$E$61)</f>
        <v>0</v>
      </c>
      <c r="T283" s="289">
        <f>IF(OR($C344&gt;T$7,$C344+$E344-2&lt;T$7),0,($D344-SUM($F344:S344)-SUM($F283:S283))*SAP_Leadsheet!$E$61)</f>
        <v>0</v>
      </c>
      <c r="U283" s="289">
        <f>IF(OR($C344&gt;U$7,$C344+$E344-2&lt;U$7),0,($D344-SUM($F344:T344)-SUM($F283:T283))*SAP_Leadsheet!$E$61)</f>
        <v>0</v>
      </c>
      <c r="V283" s="289">
        <f>IF(OR($C344&gt;V$7,$C344+$E344-2&lt;V$7),0,($D344-SUM($F344:U344)-SUM($F283:U283))*SAP_Leadsheet!$E$61)</f>
        <v>0</v>
      </c>
      <c r="W283" s="289">
        <f>IF(OR($C344&gt;W$7,$C344+$E344-2&lt;W$7),0,($D344-SUM($F344:V344)-SUM($F283:V283))*SAP_Leadsheet!$E$61)</f>
        <v>0</v>
      </c>
      <c r="X283" s="289">
        <f>IF(OR($C344&gt;X$7,$C344+$E344-2&lt;X$7),0,($D344-SUM($F344:W344)-SUM($F283:W283))*SAP_Leadsheet!$E$61)</f>
        <v>0</v>
      </c>
      <c r="Y283" s="289">
        <f>IF(OR($C344&gt;Y$7,$C344+$E344-2&lt;Y$7),0,($D344-SUM($F344:X344)-SUM($F283:X283))*SAP_Leadsheet!$E$61)</f>
        <v>0</v>
      </c>
      <c r="Z283" s="289">
        <f>IF(OR($C344&gt;Z$7,$C344+$E344-2&lt;Z$7),0,($D344-SUM($F344:Y344)-SUM($F283:Y283))*SAP_Leadsheet!$E$61)</f>
        <v>0</v>
      </c>
      <c r="AA283" s="289">
        <f>IF(OR($C344&gt;AA$7,$C344+$E344-2&lt;AA$7),0,($D344-SUM($F344:Z344)-SUM($F283:Z283))*SAP_Leadsheet!$E$61)</f>
        <v>0</v>
      </c>
      <c r="AB283" s="289">
        <f>IF(OR($C344&gt;AB$7,$C344+$E344-2&lt;AB$7),0,($D344-SUM($F344:AA344)-SUM($F283:AA283))*SAP_Leadsheet!$E$61)</f>
        <v>0</v>
      </c>
      <c r="AC283" s="289">
        <f>IF(OR($C344&gt;AC$7,$C344+$E344-2&lt;AC$7),0,($D344-SUM($F344:AB344)-SUM($F283:AB283))*SAP_Leadsheet!$E$61)</f>
        <v>0</v>
      </c>
      <c r="AD283" s="289">
        <f>IF(OR($C344&gt;AD$7,$C344+$E344-2&lt;AD$7),0,($D344-SUM($F344:AC344)-SUM($F283:AC283))*SAP_Leadsheet!$E$61)</f>
        <v>0</v>
      </c>
      <c r="AE283" s="289">
        <f>IF(OR($C344&gt;AE$7,$C344+$E344-2&lt;AE$7),0,($D344-SUM($F344:AD344)-SUM($F283:AD283))*SAP_Leadsheet!$E$61)</f>
        <v>0</v>
      </c>
      <c r="AF283" s="289">
        <f>IF(OR($C344&gt;AF$7,$C344+$E344-2&lt;AF$7),0,($D344-SUM($F344:AE344)-SUM($F283:AE283))*SAP_Leadsheet!$E$61)</f>
        <v>0</v>
      </c>
      <c r="AG283" s="289">
        <f>IF(OR($C344&gt;AG$7,$C344+$E344-2&lt;AG$7),0,($D344-SUM($F344:AF344)-SUM($F283:AF283))*SAP_Leadsheet!$E$61)</f>
        <v>0</v>
      </c>
      <c r="AH283" s="289">
        <f>IF(OR($C344&gt;AH$7,$C344+$E344-2&lt;AH$7),0,($D344-SUM($F344:AG344)-SUM($F283:AG283))*SAP_Leadsheet!$E$61)</f>
        <v>0</v>
      </c>
      <c r="AI283" s="289">
        <f>IF(OR($C344&gt;AI$7,$C344+$E344-2&lt;AI$7),0,($D344-SUM($F344:AH344)-SUM($F283:AH283))*SAP_Leadsheet!$E$61)</f>
        <v>0</v>
      </c>
      <c r="AJ283" s="289">
        <f>IF(OR($C344&gt;AJ$7,$C344+$E344-2&lt;AJ$7),0,($D344-SUM($F344:AI344)-SUM($F283:AI283))*SAP_Leadsheet!$E$61)</f>
        <v>0</v>
      </c>
      <c r="AK283" s="289">
        <f>IF(OR($C344&gt;AK$7,$C344+$E344-2&lt;AK$7),0,($D344-SUM($F344:AJ344)-SUM($F283:AJ283))*SAP_Leadsheet!$E$61)</f>
        <v>0</v>
      </c>
      <c r="AL283" s="289">
        <f>IF(OR($C344&gt;AL$7,$C344+$E344-2&lt;AL$7),0,($D344-SUM($F344:AK344)-SUM($F283:AK283))*SAP_Leadsheet!$E$61)</f>
        <v>0</v>
      </c>
      <c r="AM283" s="289">
        <f>IF(OR($C344&gt;AM$7,$C344+$E344-2&lt;AM$7),0,($D344-SUM($F344:AL344)-SUM($F283:AL283))*SAP_Leadsheet!$E$61)</f>
        <v>0</v>
      </c>
      <c r="AN283" s="289">
        <f>IF(OR($C344&gt;AN$7,$C344+$E344-2&lt;AN$7),0,($D344-SUM($F344:AM344)-SUM($F283:AM283))*SAP_Leadsheet!$E$61)</f>
        <v>0</v>
      </c>
      <c r="AO283" s="289">
        <f>IF(OR($C344&gt;AO$7,$C344+$E344-2&lt;AO$7),0,($D344-SUM($F344:AN344)-SUM($F283:AN283))*SAP_Leadsheet!$E$61)</f>
        <v>0</v>
      </c>
      <c r="AP283" s="289">
        <f>IF(OR($C344&gt;AP$7,$C344+$E344-2&lt;AP$7),0,($D344-SUM($F344:AO344)-SUM($F283:AO283))*SAP_Leadsheet!$E$61)</f>
        <v>0</v>
      </c>
      <c r="AQ283" s="289">
        <f>IF(OR($C344&gt;AQ$7,$C344+$E344-2&lt;AQ$7),0,($D344-SUM($F344:AP344)-SUM($F283:AP283))*SAP_Leadsheet!$E$61)</f>
        <v>0</v>
      </c>
      <c r="AR283" s="289">
        <f>IF(OR($C344&gt;AR$7,$C344+$E344-2&lt;AR$7),0,($D344-SUM($F344:AQ344)-SUM($F283:AQ283))*SAP_Leadsheet!$E$61)</f>
        <v>0</v>
      </c>
      <c r="AS283" s="289">
        <f>IF(OR($C344&gt;AS$7,$C344+$E344-2&lt;AS$7),0,($D344-SUM($F344:AR344)-SUM($F283:AR283))*SAP_Leadsheet!$E$61)</f>
        <v>0</v>
      </c>
      <c r="AT283" s="289">
        <f>IF(OR($C344&gt;AT$7,$C344+$E344-2&lt;AT$7),0,($D344-SUM($F344:AS344)-SUM($F283:AS283))*SAP_Leadsheet!$E$61)</f>
        <v>0</v>
      </c>
      <c r="AU283" s="289">
        <f>IF(OR($C344&gt;AU$7,$C344+$E344-2&lt;AU$7),0,($D344-SUM($F344:AT344)-SUM($F283:AT283))*SAP_Leadsheet!$E$61)</f>
        <v>0</v>
      </c>
      <c r="AV283" s="289">
        <f>IF(OR($C344&gt;AV$7,$C344+$E344-2&lt;AV$7),0,($D344-SUM($F344:AU344)-SUM($F283:AU283))*SAP_Leadsheet!$E$61)</f>
        <v>0</v>
      </c>
      <c r="AW283" s="289">
        <f>IF(OR($C344&gt;AW$7,$C344+$E344-2&lt;AW$7),0,($D344-SUM($F344:AV344)-SUM($F283:AV283))*SAP_Leadsheet!$E$61)</f>
        <v>0</v>
      </c>
      <c r="AX283" s="289">
        <f>IF(OR($C344&gt;AX$7,$C344+$E344-2&lt;AX$7),0,($D344-SUM($F344:AW344)-SUM($F283:AW283))*SAP_Leadsheet!$E$61)</f>
        <v>0</v>
      </c>
      <c r="AY283" s="289">
        <f>IF(OR($C344&gt;AY$7,$C344+$E344-2&lt;AY$7),0,($D344-SUM($F344:AX344)-SUM($F283:AX283))*SAP_Leadsheet!$E$61)</f>
        <v>0</v>
      </c>
      <c r="AZ283" s="289">
        <f>IF(OR($C344&gt;AZ$7,$C344+$E344-2&lt;AZ$7),0,($D344-SUM($F344:AY344)-SUM($F283:AY283))*SAP_Leadsheet!$E$61)</f>
        <v>0</v>
      </c>
      <c r="BA283" s="289">
        <f>IF(OR($C344&gt;BA$7,$C344+$E344-2&lt;BA$7),0,($D344-SUM($F344:AZ344)-SUM($F283:AZ283))*SAP_Leadsheet!$E$61)</f>
        <v>0</v>
      </c>
      <c r="BB283" s="289">
        <f>IF(OR($C344&gt;BB$7,$C344+$E344-2&lt;BB$7),0,($D344-SUM($F344:BA344)-SUM($F283:BA283))*SAP_Leadsheet!$E$61)</f>
        <v>0</v>
      </c>
      <c r="BC283" s="289">
        <f>IF(OR($C344&gt;BC$7,$C344+$E344-2&lt;BC$7),0,($D344-SUM($F344:BB344)-SUM($F283:BB283))*SAP_Leadsheet!$E$61)</f>
        <v>0</v>
      </c>
      <c r="BD283" s="289">
        <f>IF(OR($C344&gt;BD$7,$C344+$E344-2&lt;BD$7),0,($D344-SUM($F344:BC344)-SUM($F283:BC283))*SAP_Leadsheet!$E$61)</f>
        <v>0</v>
      </c>
      <c r="BE283" s="289">
        <f>IF(OR($C344&gt;BE$7,$C344+$E344-2&lt;BE$7),0,($D344-SUM($F344:BD344)-SUM($F283:BD283))*SAP_Leadsheet!$E$61)</f>
        <v>0</v>
      </c>
      <c r="BF283" s="289">
        <f>IF(OR($C344&gt;BF$7,$C344+$E344-2&lt;BF$7),0,($D344-SUM($F344:BE344)-SUM($F283:BE283))*SAP_Leadsheet!$E$61)</f>
        <v>0</v>
      </c>
      <c r="BG283" s="289">
        <f>IF(OR($C344&gt;BG$7,$C344+$E344-2&lt;BG$7),0,($D344-SUM($F344:BF344)-SUM($F283:BF283))*SAP_Leadsheet!$E$61)</f>
        <v>0</v>
      </c>
      <c r="BH283" s="289">
        <f>IF(OR($C344&gt;BH$7,$C344+$E344-2&lt;BH$7),0,($D344-SUM($F344:BG344)-SUM($F283:BG283))*SAP_Leadsheet!$E$61)</f>
        <v>0</v>
      </c>
      <c r="BI283" s="289">
        <f>IF(OR($C344&gt;BI$7,$C344+$E344-2&lt;BI$7),0,($D344-SUM($F344:BH344)-SUM($F283:BH283))*SAP_Leadsheet!$E$61)</f>
        <v>0</v>
      </c>
      <c r="BJ283" s="289">
        <f>IF(OR($C344&gt;BJ$7,$C344+$E344-2&lt;BJ$7),0,($D344-SUM($F344:BI344)-SUM($F283:BI283))*SAP_Leadsheet!$E$61)</f>
        <v>0</v>
      </c>
      <c r="BK283" s="289">
        <f ca="1">IF(OR($C344&gt;BK$7,$C344+$E344-2&lt;BK$7),0,($D344-SUM($F344:BJ344)-SUM($F283:BJ283))*SAP_Leadsheet!$E$61)</f>
        <v>0</v>
      </c>
      <c r="BL283" s="289">
        <f ca="1">IF(OR($C344&gt;BL$7,$C344+$E344-2&lt;BL$7),0,($D344-SUM($F344:BK344)-SUM($F283:BK283))*SAP_Leadsheet!$E$61)</f>
        <v>0</v>
      </c>
      <c r="BM283" s="289">
        <f ca="1">IF(OR($C344&gt;BM$7,$C344+$E344-2&lt;BM$7),0,($D344-SUM($F344:BL344)-SUM($F283:BL283))*SAP_Leadsheet!$E$61)</f>
        <v>0</v>
      </c>
      <c r="BN283" s="289">
        <f ca="1">IF(OR($C344&gt;BN$7,$C344+$E344-2&lt;BN$7),0,($D344-SUM($F344:BM344)-SUM($F283:BM283))*SAP_Leadsheet!$E$61)</f>
        <v>0</v>
      </c>
      <c r="BO283" s="198"/>
      <c r="BP283" s="198"/>
      <c r="BQ283" s="198"/>
      <c r="BR283" s="198"/>
      <c r="BS283" s="198"/>
      <c r="BT283" s="198"/>
      <c r="BU283" s="198"/>
      <c r="BV283" s="198"/>
      <c r="BW283" s="198"/>
      <c r="BX283" s="198"/>
      <c r="BY283" s="198"/>
      <c r="BZ283" s="198"/>
      <c r="CA283" s="198"/>
      <c r="CB283" s="198"/>
      <c r="CC283" s="198"/>
      <c r="CD283" s="198"/>
      <c r="CE283" s="198"/>
      <c r="CF283" s="198"/>
      <c r="CG283" s="198"/>
      <c r="CH283" s="198"/>
      <c r="CI283" s="198"/>
      <c r="CJ283" s="198"/>
      <c r="CK283" s="198"/>
      <c r="CL283" s="198"/>
    </row>
    <row r="284" spans="1:90" hidden="1" outlineLevel="1" x14ac:dyDescent="0.15">
      <c r="A284" s="89"/>
      <c r="B284" s="23"/>
      <c r="C284" s="26">
        <v>58</v>
      </c>
      <c r="D284" s="298"/>
      <c r="G284" s="289">
        <f>IF(OR($C345&gt;G$7,$C345+$E345-2&lt;G$7),0,($D345-SUM($F345:F345)-SUM($F284:F284))*SAP_Leadsheet!$E$61)</f>
        <v>0</v>
      </c>
      <c r="H284" s="289">
        <f>IF(OR($C345&gt;H$7,$C345+$E345-2&lt;H$7),0,($D345-SUM($F345:G345)-SUM($F284:G284))*SAP_Leadsheet!$E$61)</f>
        <v>0</v>
      </c>
      <c r="I284" s="289">
        <f>IF(OR($C345&gt;I$7,$C345+$E345-2&lt;I$7),0,($D345-SUM($F345:H345)-SUM($F284:H284))*SAP_Leadsheet!$E$61)</f>
        <v>0</v>
      </c>
      <c r="J284" s="289">
        <f>IF(OR($C345&gt;J$7,$C345+$E345-2&lt;J$7),0,($D345-SUM($F345:I345)-SUM($F284:I284))*SAP_Leadsheet!$E$61)</f>
        <v>0</v>
      </c>
      <c r="K284" s="289">
        <f>IF(OR($C345&gt;K$7,$C345+$E345-2&lt;K$7),0,($D345-SUM($F345:J345)-SUM($F284:J284))*SAP_Leadsheet!$E$61)</f>
        <v>0</v>
      </c>
      <c r="L284" s="289">
        <f>IF(OR($C345&gt;L$7,$C345+$E345-2&lt;L$7),0,($D345-SUM($F345:K345)-SUM($F284:K284))*SAP_Leadsheet!$E$61)</f>
        <v>0</v>
      </c>
      <c r="M284" s="289">
        <f>IF(OR($C345&gt;M$7,$C345+$E345-2&lt;M$7),0,($D345-SUM($F345:L345)-SUM($F284:L284))*SAP_Leadsheet!$E$61)</f>
        <v>0</v>
      </c>
      <c r="N284" s="289">
        <f>IF(OR($C345&gt;N$7,$C345+$E345-2&lt;N$7),0,($D345-SUM($F345:M345)-SUM($F284:M284))*SAP_Leadsheet!$E$61)</f>
        <v>0</v>
      </c>
      <c r="O284" s="289">
        <f>IF(OR($C345&gt;O$7,$C345+$E345-2&lt;O$7),0,($D345-SUM($F345:N345)-SUM($F284:N284))*SAP_Leadsheet!$E$61)</f>
        <v>0</v>
      </c>
      <c r="P284" s="289">
        <f>IF(OR($C345&gt;P$7,$C345+$E345-2&lt;P$7),0,($D345-SUM($F345:O345)-SUM($F284:O284))*SAP_Leadsheet!$E$61)</f>
        <v>0</v>
      </c>
      <c r="Q284" s="289">
        <f>IF(OR($C345&gt;Q$7,$C345+$E345-2&lt;Q$7),0,($D345-SUM($F345:P345)-SUM($F284:P284))*SAP_Leadsheet!$E$61)</f>
        <v>0</v>
      </c>
      <c r="R284" s="289">
        <f>IF(OR($C345&gt;R$7,$C345+$E345-2&lt;R$7),0,($D345-SUM($F345:Q345)-SUM($F284:Q284))*SAP_Leadsheet!$E$61)</f>
        <v>0</v>
      </c>
      <c r="S284" s="289">
        <f>IF(OR($C345&gt;S$7,$C345+$E345-2&lt;S$7),0,($D345-SUM($F345:R345)-SUM($F284:R284))*SAP_Leadsheet!$E$61)</f>
        <v>0</v>
      </c>
      <c r="T284" s="289">
        <f>IF(OR($C345&gt;T$7,$C345+$E345-2&lt;T$7),0,($D345-SUM($F345:S345)-SUM($F284:S284))*SAP_Leadsheet!$E$61)</f>
        <v>0</v>
      </c>
      <c r="U284" s="289">
        <f>IF(OR($C345&gt;U$7,$C345+$E345-2&lt;U$7),0,($D345-SUM($F345:T345)-SUM($F284:T284))*SAP_Leadsheet!$E$61)</f>
        <v>0</v>
      </c>
      <c r="V284" s="289">
        <f>IF(OR($C345&gt;V$7,$C345+$E345-2&lt;V$7),0,($D345-SUM($F345:U345)-SUM($F284:U284))*SAP_Leadsheet!$E$61)</f>
        <v>0</v>
      </c>
      <c r="W284" s="289">
        <f>IF(OR($C345&gt;W$7,$C345+$E345-2&lt;W$7),0,($D345-SUM($F345:V345)-SUM($F284:V284))*SAP_Leadsheet!$E$61)</f>
        <v>0</v>
      </c>
      <c r="X284" s="289">
        <f>IF(OR($C345&gt;X$7,$C345+$E345-2&lt;X$7),0,($D345-SUM($F345:W345)-SUM($F284:W284))*SAP_Leadsheet!$E$61)</f>
        <v>0</v>
      </c>
      <c r="Y284" s="289">
        <f>IF(OR($C345&gt;Y$7,$C345+$E345-2&lt;Y$7),0,($D345-SUM($F345:X345)-SUM($F284:X284))*SAP_Leadsheet!$E$61)</f>
        <v>0</v>
      </c>
      <c r="Z284" s="289">
        <f>IF(OR($C345&gt;Z$7,$C345+$E345-2&lt;Z$7),0,($D345-SUM($F345:Y345)-SUM($F284:Y284))*SAP_Leadsheet!$E$61)</f>
        <v>0</v>
      </c>
      <c r="AA284" s="289">
        <f>IF(OR($C345&gt;AA$7,$C345+$E345-2&lt;AA$7),0,($D345-SUM($F345:Z345)-SUM($F284:Z284))*SAP_Leadsheet!$E$61)</f>
        <v>0</v>
      </c>
      <c r="AB284" s="289">
        <f>IF(OR($C345&gt;AB$7,$C345+$E345-2&lt;AB$7),0,($D345-SUM($F345:AA345)-SUM($F284:AA284))*SAP_Leadsheet!$E$61)</f>
        <v>0</v>
      </c>
      <c r="AC284" s="289">
        <f>IF(OR($C345&gt;AC$7,$C345+$E345-2&lt;AC$7),0,($D345-SUM($F345:AB345)-SUM($F284:AB284))*SAP_Leadsheet!$E$61)</f>
        <v>0</v>
      </c>
      <c r="AD284" s="289">
        <f>IF(OR($C345&gt;AD$7,$C345+$E345-2&lt;AD$7),0,($D345-SUM($F345:AC345)-SUM($F284:AC284))*SAP_Leadsheet!$E$61)</f>
        <v>0</v>
      </c>
      <c r="AE284" s="289">
        <f>IF(OR($C345&gt;AE$7,$C345+$E345-2&lt;AE$7),0,($D345-SUM($F345:AD345)-SUM($F284:AD284))*SAP_Leadsheet!$E$61)</f>
        <v>0</v>
      </c>
      <c r="AF284" s="289">
        <f>IF(OR($C345&gt;AF$7,$C345+$E345-2&lt;AF$7),0,($D345-SUM($F345:AE345)-SUM($F284:AE284))*SAP_Leadsheet!$E$61)</f>
        <v>0</v>
      </c>
      <c r="AG284" s="289">
        <f>IF(OR($C345&gt;AG$7,$C345+$E345-2&lt;AG$7),0,($D345-SUM($F345:AF345)-SUM($F284:AF284))*SAP_Leadsheet!$E$61)</f>
        <v>0</v>
      </c>
      <c r="AH284" s="289">
        <f>IF(OR($C345&gt;AH$7,$C345+$E345-2&lt;AH$7),0,($D345-SUM($F345:AG345)-SUM($F284:AG284))*SAP_Leadsheet!$E$61)</f>
        <v>0</v>
      </c>
      <c r="AI284" s="289">
        <f>IF(OR($C345&gt;AI$7,$C345+$E345-2&lt;AI$7),0,($D345-SUM($F345:AH345)-SUM($F284:AH284))*SAP_Leadsheet!$E$61)</f>
        <v>0</v>
      </c>
      <c r="AJ284" s="289">
        <f>IF(OR($C345&gt;AJ$7,$C345+$E345-2&lt;AJ$7),0,($D345-SUM($F345:AI345)-SUM($F284:AI284))*SAP_Leadsheet!$E$61)</f>
        <v>0</v>
      </c>
      <c r="AK284" s="289">
        <f>IF(OR($C345&gt;AK$7,$C345+$E345-2&lt;AK$7),0,($D345-SUM($F345:AJ345)-SUM($F284:AJ284))*SAP_Leadsheet!$E$61)</f>
        <v>0</v>
      </c>
      <c r="AL284" s="289">
        <f>IF(OR($C345&gt;AL$7,$C345+$E345-2&lt;AL$7),0,($D345-SUM($F345:AK345)-SUM($F284:AK284))*SAP_Leadsheet!$E$61)</f>
        <v>0</v>
      </c>
      <c r="AM284" s="289">
        <f>IF(OR($C345&gt;AM$7,$C345+$E345-2&lt;AM$7),0,($D345-SUM($F345:AL345)-SUM($F284:AL284))*SAP_Leadsheet!$E$61)</f>
        <v>0</v>
      </c>
      <c r="AN284" s="289">
        <f>IF(OR($C345&gt;AN$7,$C345+$E345-2&lt;AN$7),0,($D345-SUM($F345:AM345)-SUM($F284:AM284))*SAP_Leadsheet!$E$61)</f>
        <v>0</v>
      </c>
      <c r="AO284" s="289">
        <f>IF(OR($C345&gt;AO$7,$C345+$E345-2&lt;AO$7),0,($D345-SUM($F345:AN345)-SUM($F284:AN284))*SAP_Leadsheet!$E$61)</f>
        <v>0</v>
      </c>
      <c r="AP284" s="289">
        <f>IF(OR($C345&gt;AP$7,$C345+$E345-2&lt;AP$7),0,($D345-SUM($F345:AO345)-SUM($F284:AO284))*SAP_Leadsheet!$E$61)</f>
        <v>0</v>
      </c>
      <c r="AQ284" s="289">
        <f>IF(OR($C345&gt;AQ$7,$C345+$E345-2&lt;AQ$7),0,($D345-SUM($F345:AP345)-SUM($F284:AP284))*SAP_Leadsheet!$E$61)</f>
        <v>0</v>
      </c>
      <c r="AR284" s="289">
        <f>IF(OR($C345&gt;AR$7,$C345+$E345-2&lt;AR$7),0,($D345-SUM($F345:AQ345)-SUM($F284:AQ284))*SAP_Leadsheet!$E$61)</f>
        <v>0</v>
      </c>
      <c r="AS284" s="289">
        <f>IF(OR($C345&gt;AS$7,$C345+$E345-2&lt;AS$7),0,($D345-SUM($F345:AR345)-SUM($F284:AR284))*SAP_Leadsheet!$E$61)</f>
        <v>0</v>
      </c>
      <c r="AT284" s="289">
        <f>IF(OR($C345&gt;AT$7,$C345+$E345-2&lt;AT$7),0,($D345-SUM($F345:AS345)-SUM($F284:AS284))*SAP_Leadsheet!$E$61)</f>
        <v>0</v>
      </c>
      <c r="AU284" s="289">
        <f>IF(OR($C345&gt;AU$7,$C345+$E345-2&lt;AU$7),0,($D345-SUM($F345:AT345)-SUM($F284:AT284))*SAP_Leadsheet!$E$61)</f>
        <v>0</v>
      </c>
      <c r="AV284" s="289">
        <f>IF(OR($C345&gt;AV$7,$C345+$E345-2&lt;AV$7),0,($D345-SUM($F345:AU345)-SUM($F284:AU284))*SAP_Leadsheet!$E$61)</f>
        <v>0</v>
      </c>
      <c r="AW284" s="289">
        <f>IF(OR($C345&gt;AW$7,$C345+$E345-2&lt;AW$7),0,($D345-SUM($F345:AV345)-SUM($F284:AV284))*SAP_Leadsheet!$E$61)</f>
        <v>0</v>
      </c>
      <c r="AX284" s="289">
        <f>IF(OR($C345&gt;AX$7,$C345+$E345-2&lt;AX$7),0,($D345-SUM($F345:AW345)-SUM($F284:AW284))*SAP_Leadsheet!$E$61)</f>
        <v>0</v>
      </c>
      <c r="AY284" s="289">
        <f>IF(OR($C345&gt;AY$7,$C345+$E345-2&lt;AY$7),0,($D345-SUM($F345:AX345)-SUM($F284:AX284))*SAP_Leadsheet!$E$61)</f>
        <v>0</v>
      </c>
      <c r="AZ284" s="289">
        <f>IF(OR($C345&gt;AZ$7,$C345+$E345-2&lt;AZ$7),0,($D345-SUM($F345:AY345)-SUM($F284:AY284))*SAP_Leadsheet!$E$61)</f>
        <v>0</v>
      </c>
      <c r="BA284" s="289">
        <f>IF(OR($C345&gt;BA$7,$C345+$E345-2&lt;BA$7),0,($D345-SUM($F345:AZ345)-SUM($F284:AZ284))*SAP_Leadsheet!$E$61)</f>
        <v>0</v>
      </c>
      <c r="BB284" s="289">
        <f>IF(OR($C345&gt;BB$7,$C345+$E345-2&lt;BB$7),0,($D345-SUM($F345:BA345)-SUM($F284:BA284))*SAP_Leadsheet!$E$61)</f>
        <v>0</v>
      </c>
      <c r="BC284" s="289">
        <f>IF(OR($C345&gt;BC$7,$C345+$E345-2&lt;BC$7),0,($D345-SUM($F345:BB345)-SUM($F284:BB284))*SAP_Leadsheet!$E$61)</f>
        <v>0</v>
      </c>
      <c r="BD284" s="289">
        <f>IF(OR($C345&gt;BD$7,$C345+$E345-2&lt;BD$7),0,($D345-SUM($F345:BC345)-SUM($F284:BC284))*SAP_Leadsheet!$E$61)</f>
        <v>0</v>
      </c>
      <c r="BE284" s="289">
        <f>IF(OR($C345&gt;BE$7,$C345+$E345-2&lt;BE$7),0,($D345-SUM($F345:BD345)-SUM($F284:BD284))*SAP_Leadsheet!$E$61)</f>
        <v>0</v>
      </c>
      <c r="BF284" s="289">
        <f>IF(OR($C345&gt;BF$7,$C345+$E345-2&lt;BF$7),0,($D345-SUM($F345:BE345)-SUM($F284:BE284))*SAP_Leadsheet!$E$61)</f>
        <v>0</v>
      </c>
      <c r="BG284" s="289">
        <f>IF(OR($C345&gt;BG$7,$C345+$E345-2&lt;BG$7),0,($D345-SUM($F345:BF345)-SUM($F284:BF284))*SAP_Leadsheet!$E$61)</f>
        <v>0</v>
      </c>
      <c r="BH284" s="289">
        <f>IF(OR($C345&gt;BH$7,$C345+$E345-2&lt;BH$7),0,($D345-SUM($F345:BG345)-SUM($F284:BG284))*SAP_Leadsheet!$E$61)</f>
        <v>0</v>
      </c>
      <c r="BI284" s="289">
        <f>IF(OR($C345&gt;BI$7,$C345+$E345-2&lt;BI$7),0,($D345-SUM($F345:BH345)-SUM($F284:BH284))*SAP_Leadsheet!$E$61)</f>
        <v>0</v>
      </c>
      <c r="BJ284" s="289">
        <f>IF(OR($C345&gt;BJ$7,$C345+$E345-2&lt;BJ$7),0,($D345-SUM($F345:BI345)-SUM($F284:BI284))*SAP_Leadsheet!$E$61)</f>
        <v>0</v>
      </c>
      <c r="BK284" s="289">
        <f>IF(OR($C345&gt;BK$7,$C345+$E345-2&lt;BK$7),0,($D345-SUM($F345:BJ345)-SUM($F284:BJ284))*SAP_Leadsheet!$E$61)</f>
        <v>0</v>
      </c>
      <c r="BL284" s="289">
        <f ca="1">IF(OR($C345&gt;BL$7,$C345+$E345-2&lt;BL$7),0,($D345-SUM($F345:BK345)-SUM($F284:BK284))*SAP_Leadsheet!$E$61)</f>
        <v>0</v>
      </c>
      <c r="BM284" s="289">
        <f ca="1">IF(OR($C345&gt;BM$7,$C345+$E345-2&lt;BM$7),0,($D345-SUM($F345:BL345)-SUM($F284:BL284))*SAP_Leadsheet!$E$61)</f>
        <v>0</v>
      </c>
      <c r="BN284" s="289">
        <f ca="1">IF(OR($C345&gt;BN$7,$C345+$E345-2&lt;BN$7),0,($D345-SUM($F345:BM345)-SUM($F284:BM284))*SAP_Leadsheet!$E$61)</f>
        <v>0</v>
      </c>
      <c r="BO284" s="198"/>
      <c r="BP284" s="198"/>
      <c r="BQ284" s="198"/>
      <c r="BR284" s="198"/>
      <c r="BS284" s="198"/>
      <c r="BT284" s="198"/>
      <c r="BU284" s="198"/>
      <c r="BV284" s="198"/>
      <c r="BW284" s="198"/>
      <c r="BX284" s="198"/>
      <c r="BY284" s="198"/>
      <c r="BZ284" s="198"/>
      <c r="CA284" s="198"/>
      <c r="CB284" s="198"/>
      <c r="CC284" s="198"/>
      <c r="CD284" s="198"/>
      <c r="CE284" s="198"/>
      <c r="CF284" s="198"/>
      <c r="CG284" s="198"/>
      <c r="CH284" s="198"/>
      <c r="CI284" s="198"/>
      <c r="CJ284" s="198"/>
      <c r="CK284" s="198"/>
      <c r="CL284" s="198"/>
    </row>
    <row r="285" spans="1:90" hidden="1" outlineLevel="1" x14ac:dyDescent="0.15">
      <c r="A285" s="89"/>
      <c r="B285" s="23"/>
      <c r="C285" s="26">
        <v>59</v>
      </c>
      <c r="D285" s="298"/>
      <c r="G285" s="289">
        <f>IF(OR($C346&gt;G$7,$C346+$E346-2&lt;G$7),0,($D346-SUM($F346:F346)-SUM($F285:F285))*SAP_Leadsheet!$E$61)</f>
        <v>0</v>
      </c>
      <c r="H285" s="289">
        <f>IF(OR($C346&gt;H$7,$C346+$E346-2&lt;H$7),0,($D346-SUM($F346:G346)-SUM($F285:G285))*SAP_Leadsheet!$E$61)</f>
        <v>0</v>
      </c>
      <c r="I285" s="289">
        <f>IF(OR($C346&gt;I$7,$C346+$E346-2&lt;I$7),0,($D346-SUM($F346:H346)-SUM($F285:H285))*SAP_Leadsheet!$E$61)</f>
        <v>0</v>
      </c>
      <c r="J285" s="289">
        <f>IF(OR($C346&gt;J$7,$C346+$E346-2&lt;J$7),0,($D346-SUM($F346:I346)-SUM($F285:I285))*SAP_Leadsheet!$E$61)</f>
        <v>0</v>
      </c>
      <c r="K285" s="289">
        <f>IF(OR($C346&gt;K$7,$C346+$E346-2&lt;K$7),0,($D346-SUM($F346:J346)-SUM($F285:J285))*SAP_Leadsheet!$E$61)</f>
        <v>0</v>
      </c>
      <c r="L285" s="289">
        <f>IF(OR($C346&gt;L$7,$C346+$E346-2&lt;L$7),0,($D346-SUM($F346:K346)-SUM($F285:K285))*SAP_Leadsheet!$E$61)</f>
        <v>0</v>
      </c>
      <c r="M285" s="289">
        <f>IF(OR($C346&gt;M$7,$C346+$E346-2&lt;M$7),0,($D346-SUM($F346:L346)-SUM($F285:L285))*SAP_Leadsheet!$E$61)</f>
        <v>0</v>
      </c>
      <c r="N285" s="289">
        <f>IF(OR($C346&gt;N$7,$C346+$E346-2&lt;N$7),0,($D346-SUM($F346:M346)-SUM($F285:M285))*SAP_Leadsheet!$E$61)</f>
        <v>0</v>
      </c>
      <c r="O285" s="289">
        <f>IF(OR($C346&gt;O$7,$C346+$E346-2&lt;O$7),0,($D346-SUM($F346:N346)-SUM($F285:N285))*SAP_Leadsheet!$E$61)</f>
        <v>0</v>
      </c>
      <c r="P285" s="289">
        <f>IF(OR($C346&gt;P$7,$C346+$E346-2&lt;P$7),0,($D346-SUM($F346:O346)-SUM($F285:O285))*SAP_Leadsheet!$E$61)</f>
        <v>0</v>
      </c>
      <c r="Q285" s="289">
        <f>IF(OR($C346&gt;Q$7,$C346+$E346-2&lt;Q$7),0,($D346-SUM($F346:P346)-SUM($F285:P285))*SAP_Leadsheet!$E$61)</f>
        <v>0</v>
      </c>
      <c r="R285" s="289">
        <f>IF(OR($C346&gt;R$7,$C346+$E346-2&lt;R$7),0,($D346-SUM($F346:Q346)-SUM($F285:Q285))*SAP_Leadsheet!$E$61)</f>
        <v>0</v>
      </c>
      <c r="S285" s="289">
        <f>IF(OR($C346&gt;S$7,$C346+$E346-2&lt;S$7),0,($D346-SUM($F346:R346)-SUM($F285:R285))*SAP_Leadsheet!$E$61)</f>
        <v>0</v>
      </c>
      <c r="T285" s="289">
        <f>IF(OR($C346&gt;T$7,$C346+$E346-2&lt;T$7),0,($D346-SUM($F346:S346)-SUM($F285:S285))*SAP_Leadsheet!$E$61)</f>
        <v>0</v>
      </c>
      <c r="U285" s="289">
        <f>IF(OR($C346&gt;U$7,$C346+$E346-2&lt;U$7),0,($D346-SUM($F346:T346)-SUM($F285:T285))*SAP_Leadsheet!$E$61)</f>
        <v>0</v>
      </c>
      <c r="V285" s="289">
        <f>IF(OR($C346&gt;V$7,$C346+$E346-2&lt;V$7),0,($D346-SUM($F346:U346)-SUM($F285:U285))*SAP_Leadsheet!$E$61)</f>
        <v>0</v>
      </c>
      <c r="W285" s="289">
        <f>IF(OR($C346&gt;W$7,$C346+$E346-2&lt;W$7),0,($D346-SUM($F346:V346)-SUM($F285:V285))*SAP_Leadsheet!$E$61)</f>
        <v>0</v>
      </c>
      <c r="X285" s="289">
        <f>IF(OR($C346&gt;X$7,$C346+$E346-2&lt;X$7),0,($D346-SUM($F346:W346)-SUM($F285:W285))*SAP_Leadsheet!$E$61)</f>
        <v>0</v>
      </c>
      <c r="Y285" s="289">
        <f>IF(OR($C346&gt;Y$7,$C346+$E346-2&lt;Y$7),0,($D346-SUM($F346:X346)-SUM($F285:X285))*SAP_Leadsheet!$E$61)</f>
        <v>0</v>
      </c>
      <c r="Z285" s="289">
        <f>IF(OR($C346&gt;Z$7,$C346+$E346-2&lt;Z$7),0,($D346-SUM($F346:Y346)-SUM($F285:Y285))*SAP_Leadsheet!$E$61)</f>
        <v>0</v>
      </c>
      <c r="AA285" s="289">
        <f>IF(OR($C346&gt;AA$7,$C346+$E346-2&lt;AA$7),0,($D346-SUM($F346:Z346)-SUM($F285:Z285))*SAP_Leadsheet!$E$61)</f>
        <v>0</v>
      </c>
      <c r="AB285" s="289">
        <f>IF(OR($C346&gt;AB$7,$C346+$E346-2&lt;AB$7),0,($D346-SUM($F346:AA346)-SUM($F285:AA285))*SAP_Leadsheet!$E$61)</f>
        <v>0</v>
      </c>
      <c r="AC285" s="289">
        <f>IF(OR($C346&gt;AC$7,$C346+$E346-2&lt;AC$7),0,($D346-SUM($F346:AB346)-SUM($F285:AB285))*SAP_Leadsheet!$E$61)</f>
        <v>0</v>
      </c>
      <c r="AD285" s="289">
        <f>IF(OR($C346&gt;AD$7,$C346+$E346-2&lt;AD$7),0,($D346-SUM($F346:AC346)-SUM($F285:AC285))*SAP_Leadsheet!$E$61)</f>
        <v>0</v>
      </c>
      <c r="AE285" s="289">
        <f>IF(OR($C346&gt;AE$7,$C346+$E346-2&lt;AE$7),0,($D346-SUM($F346:AD346)-SUM($F285:AD285))*SAP_Leadsheet!$E$61)</f>
        <v>0</v>
      </c>
      <c r="AF285" s="289">
        <f>IF(OR($C346&gt;AF$7,$C346+$E346-2&lt;AF$7),0,($D346-SUM($F346:AE346)-SUM($F285:AE285))*SAP_Leadsheet!$E$61)</f>
        <v>0</v>
      </c>
      <c r="AG285" s="289">
        <f>IF(OR($C346&gt;AG$7,$C346+$E346-2&lt;AG$7),0,($D346-SUM($F346:AF346)-SUM($F285:AF285))*SAP_Leadsheet!$E$61)</f>
        <v>0</v>
      </c>
      <c r="AH285" s="289">
        <f>IF(OR($C346&gt;AH$7,$C346+$E346-2&lt;AH$7),0,($D346-SUM($F346:AG346)-SUM($F285:AG285))*SAP_Leadsheet!$E$61)</f>
        <v>0</v>
      </c>
      <c r="AI285" s="289">
        <f>IF(OR($C346&gt;AI$7,$C346+$E346-2&lt;AI$7),0,($D346-SUM($F346:AH346)-SUM($F285:AH285))*SAP_Leadsheet!$E$61)</f>
        <v>0</v>
      </c>
      <c r="AJ285" s="289">
        <f>IF(OR($C346&gt;AJ$7,$C346+$E346-2&lt;AJ$7),0,($D346-SUM($F346:AI346)-SUM($F285:AI285))*SAP_Leadsheet!$E$61)</f>
        <v>0</v>
      </c>
      <c r="AK285" s="289">
        <f>IF(OR($C346&gt;AK$7,$C346+$E346-2&lt;AK$7),0,($D346-SUM($F346:AJ346)-SUM($F285:AJ285))*SAP_Leadsheet!$E$61)</f>
        <v>0</v>
      </c>
      <c r="AL285" s="289">
        <f>IF(OR($C346&gt;AL$7,$C346+$E346-2&lt;AL$7),0,($D346-SUM($F346:AK346)-SUM($F285:AK285))*SAP_Leadsheet!$E$61)</f>
        <v>0</v>
      </c>
      <c r="AM285" s="289">
        <f>IF(OR($C346&gt;AM$7,$C346+$E346-2&lt;AM$7),0,($D346-SUM($F346:AL346)-SUM($F285:AL285))*SAP_Leadsheet!$E$61)</f>
        <v>0</v>
      </c>
      <c r="AN285" s="289">
        <f>IF(OR($C346&gt;AN$7,$C346+$E346-2&lt;AN$7),0,($D346-SUM($F346:AM346)-SUM($F285:AM285))*SAP_Leadsheet!$E$61)</f>
        <v>0</v>
      </c>
      <c r="AO285" s="289">
        <f>IF(OR($C346&gt;AO$7,$C346+$E346-2&lt;AO$7),0,($D346-SUM($F346:AN346)-SUM($F285:AN285))*SAP_Leadsheet!$E$61)</f>
        <v>0</v>
      </c>
      <c r="AP285" s="289">
        <f>IF(OR($C346&gt;AP$7,$C346+$E346-2&lt;AP$7),0,($D346-SUM($F346:AO346)-SUM($F285:AO285))*SAP_Leadsheet!$E$61)</f>
        <v>0</v>
      </c>
      <c r="AQ285" s="289">
        <f>IF(OR($C346&gt;AQ$7,$C346+$E346-2&lt;AQ$7),0,($D346-SUM($F346:AP346)-SUM($F285:AP285))*SAP_Leadsheet!$E$61)</f>
        <v>0</v>
      </c>
      <c r="AR285" s="289">
        <f>IF(OR($C346&gt;AR$7,$C346+$E346-2&lt;AR$7),0,($D346-SUM($F346:AQ346)-SUM($F285:AQ285))*SAP_Leadsheet!$E$61)</f>
        <v>0</v>
      </c>
      <c r="AS285" s="289">
        <f>IF(OR($C346&gt;AS$7,$C346+$E346-2&lt;AS$7),0,($D346-SUM($F346:AR346)-SUM($F285:AR285))*SAP_Leadsheet!$E$61)</f>
        <v>0</v>
      </c>
      <c r="AT285" s="289">
        <f>IF(OR($C346&gt;AT$7,$C346+$E346-2&lt;AT$7),0,($D346-SUM($F346:AS346)-SUM($F285:AS285))*SAP_Leadsheet!$E$61)</f>
        <v>0</v>
      </c>
      <c r="AU285" s="289">
        <f>IF(OR($C346&gt;AU$7,$C346+$E346-2&lt;AU$7),0,($D346-SUM($F346:AT346)-SUM($F285:AT285))*SAP_Leadsheet!$E$61)</f>
        <v>0</v>
      </c>
      <c r="AV285" s="289">
        <f>IF(OR($C346&gt;AV$7,$C346+$E346-2&lt;AV$7),0,($D346-SUM($F346:AU346)-SUM($F285:AU285))*SAP_Leadsheet!$E$61)</f>
        <v>0</v>
      </c>
      <c r="AW285" s="289">
        <f>IF(OR($C346&gt;AW$7,$C346+$E346-2&lt;AW$7),0,($D346-SUM($F346:AV346)-SUM($F285:AV285))*SAP_Leadsheet!$E$61)</f>
        <v>0</v>
      </c>
      <c r="AX285" s="289">
        <f>IF(OR($C346&gt;AX$7,$C346+$E346-2&lt;AX$7),0,($D346-SUM($F346:AW346)-SUM($F285:AW285))*SAP_Leadsheet!$E$61)</f>
        <v>0</v>
      </c>
      <c r="AY285" s="289">
        <f>IF(OR($C346&gt;AY$7,$C346+$E346-2&lt;AY$7),0,($D346-SUM($F346:AX346)-SUM($F285:AX285))*SAP_Leadsheet!$E$61)</f>
        <v>0</v>
      </c>
      <c r="AZ285" s="289">
        <f>IF(OR($C346&gt;AZ$7,$C346+$E346-2&lt;AZ$7),0,($D346-SUM($F346:AY346)-SUM($F285:AY285))*SAP_Leadsheet!$E$61)</f>
        <v>0</v>
      </c>
      <c r="BA285" s="289">
        <f>IF(OR($C346&gt;BA$7,$C346+$E346-2&lt;BA$7),0,($D346-SUM($F346:AZ346)-SUM($F285:AZ285))*SAP_Leadsheet!$E$61)</f>
        <v>0</v>
      </c>
      <c r="BB285" s="289">
        <f>IF(OR($C346&gt;BB$7,$C346+$E346-2&lt;BB$7),0,($D346-SUM($F346:BA346)-SUM($F285:BA285))*SAP_Leadsheet!$E$61)</f>
        <v>0</v>
      </c>
      <c r="BC285" s="289">
        <f>IF(OR($C346&gt;BC$7,$C346+$E346-2&lt;BC$7),0,($D346-SUM($F346:BB346)-SUM($F285:BB285))*SAP_Leadsheet!$E$61)</f>
        <v>0</v>
      </c>
      <c r="BD285" s="289">
        <f>IF(OR($C346&gt;BD$7,$C346+$E346-2&lt;BD$7),0,($D346-SUM($F346:BC346)-SUM($F285:BC285))*SAP_Leadsheet!$E$61)</f>
        <v>0</v>
      </c>
      <c r="BE285" s="289">
        <f>IF(OR($C346&gt;BE$7,$C346+$E346-2&lt;BE$7),0,($D346-SUM($F346:BD346)-SUM($F285:BD285))*SAP_Leadsheet!$E$61)</f>
        <v>0</v>
      </c>
      <c r="BF285" s="289">
        <f>IF(OR($C346&gt;BF$7,$C346+$E346-2&lt;BF$7),0,($D346-SUM($F346:BE346)-SUM($F285:BE285))*SAP_Leadsheet!$E$61)</f>
        <v>0</v>
      </c>
      <c r="BG285" s="289">
        <f>IF(OR($C346&gt;BG$7,$C346+$E346-2&lt;BG$7),0,($D346-SUM($F346:BF346)-SUM($F285:BF285))*SAP_Leadsheet!$E$61)</f>
        <v>0</v>
      </c>
      <c r="BH285" s="289">
        <f>IF(OR($C346&gt;BH$7,$C346+$E346-2&lt;BH$7),0,($D346-SUM($F346:BG346)-SUM($F285:BG285))*SAP_Leadsheet!$E$61)</f>
        <v>0</v>
      </c>
      <c r="BI285" s="289">
        <f>IF(OR($C346&gt;BI$7,$C346+$E346-2&lt;BI$7),0,($D346-SUM($F346:BH346)-SUM($F285:BH285))*SAP_Leadsheet!$E$61)</f>
        <v>0</v>
      </c>
      <c r="BJ285" s="289">
        <f>IF(OR($C346&gt;BJ$7,$C346+$E346-2&lt;BJ$7),0,($D346-SUM($F346:BI346)-SUM($F285:BI285))*SAP_Leadsheet!$E$61)</f>
        <v>0</v>
      </c>
      <c r="BK285" s="289">
        <f>IF(OR($C346&gt;BK$7,$C346+$E346-2&lt;BK$7),0,($D346-SUM($F346:BJ346)-SUM($F285:BJ285))*SAP_Leadsheet!$E$61)</f>
        <v>0</v>
      </c>
      <c r="BL285" s="289">
        <f>IF(OR($C346&gt;BL$7,$C346+$E346-2&lt;BL$7),0,($D346-SUM($F346:BK346)-SUM($F285:BK285))*SAP_Leadsheet!$E$61)</f>
        <v>0</v>
      </c>
      <c r="BM285" s="289">
        <f ca="1">IF(OR($C346&gt;BM$7,$C346+$E346-2&lt;BM$7),0,($D346-SUM($F346:BL346)-SUM($F285:BL285))*SAP_Leadsheet!$E$61)</f>
        <v>0</v>
      </c>
      <c r="BN285" s="289">
        <f ca="1">IF(OR($C346&gt;BN$7,$C346+$E346-2&lt;BN$7),0,($D346-SUM($F346:BM346)-SUM($F285:BM285))*SAP_Leadsheet!$E$61)</f>
        <v>0</v>
      </c>
      <c r="BO285" s="198"/>
      <c r="BP285" s="198"/>
      <c r="BQ285" s="198"/>
      <c r="BR285" s="198"/>
      <c r="BS285" s="198"/>
      <c r="BT285" s="198"/>
      <c r="BU285" s="198"/>
      <c r="BV285" s="198"/>
      <c r="BW285" s="198"/>
      <c r="BX285" s="198"/>
      <c r="BY285" s="198"/>
      <c r="BZ285" s="198"/>
      <c r="CA285" s="198"/>
      <c r="CB285" s="198"/>
      <c r="CC285" s="198"/>
      <c r="CD285" s="198"/>
      <c r="CE285" s="198"/>
      <c r="CF285" s="198"/>
      <c r="CG285" s="198"/>
      <c r="CH285" s="198"/>
      <c r="CI285" s="198"/>
      <c r="CJ285" s="198"/>
      <c r="CK285" s="198"/>
      <c r="CL285" s="198"/>
    </row>
    <row r="286" spans="1:90" hidden="1" outlineLevel="1" x14ac:dyDescent="0.15">
      <c r="A286" s="89"/>
      <c r="B286" s="23"/>
      <c r="C286" s="26">
        <v>60</v>
      </c>
      <c r="D286" s="298"/>
      <c r="G286" s="289">
        <f>IF(OR($C347&gt;G$7,$C347+$E347-2&lt;G$7),0,($D347-SUM($F347:F347)-SUM($F286:F286))*SAP_Leadsheet!$E$61)</f>
        <v>0</v>
      </c>
      <c r="H286" s="289">
        <f>IF(OR($C347&gt;H$7,$C347+$E347-2&lt;H$7),0,($D347-SUM($F347:G347)-SUM($F286:G286))*SAP_Leadsheet!$E$61)</f>
        <v>0</v>
      </c>
      <c r="I286" s="289">
        <f>IF(OR($C347&gt;I$7,$C347+$E347-2&lt;I$7),0,($D347-SUM($F347:H347)-SUM($F286:H286))*SAP_Leadsheet!$E$61)</f>
        <v>0</v>
      </c>
      <c r="J286" s="289">
        <f>IF(OR($C347&gt;J$7,$C347+$E347-2&lt;J$7),0,($D347-SUM($F347:I347)-SUM($F286:I286))*SAP_Leadsheet!$E$61)</f>
        <v>0</v>
      </c>
      <c r="K286" s="289">
        <f>IF(OR($C347&gt;K$7,$C347+$E347-2&lt;K$7),0,($D347-SUM($F347:J347)-SUM($F286:J286))*SAP_Leadsheet!$E$61)</f>
        <v>0</v>
      </c>
      <c r="L286" s="289">
        <f>IF(OR($C347&gt;L$7,$C347+$E347-2&lt;L$7),0,($D347-SUM($F347:K347)-SUM($F286:K286))*SAP_Leadsheet!$E$61)</f>
        <v>0</v>
      </c>
      <c r="M286" s="289">
        <f>IF(OR($C347&gt;M$7,$C347+$E347-2&lt;M$7),0,($D347-SUM($F347:L347)-SUM($F286:L286))*SAP_Leadsheet!$E$61)</f>
        <v>0</v>
      </c>
      <c r="N286" s="289">
        <f>IF(OR($C347&gt;N$7,$C347+$E347-2&lt;N$7),0,($D347-SUM($F347:M347)-SUM($F286:M286))*SAP_Leadsheet!$E$61)</f>
        <v>0</v>
      </c>
      <c r="O286" s="289">
        <f>IF(OR($C347&gt;O$7,$C347+$E347-2&lt;O$7),0,($D347-SUM($F347:N347)-SUM($F286:N286))*SAP_Leadsheet!$E$61)</f>
        <v>0</v>
      </c>
      <c r="P286" s="289">
        <f>IF(OR($C347&gt;P$7,$C347+$E347-2&lt;P$7),0,($D347-SUM($F347:O347)-SUM($F286:O286))*SAP_Leadsheet!$E$61)</f>
        <v>0</v>
      </c>
      <c r="Q286" s="289">
        <f>IF(OR($C347&gt;Q$7,$C347+$E347-2&lt;Q$7),0,($D347-SUM($F347:P347)-SUM($F286:P286))*SAP_Leadsheet!$E$61)</f>
        <v>0</v>
      </c>
      <c r="R286" s="289">
        <f>IF(OR($C347&gt;R$7,$C347+$E347-2&lt;R$7),0,($D347-SUM($F347:Q347)-SUM($F286:Q286))*SAP_Leadsheet!$E$61)</f>
        <v>0</v>
      </c>
      <c r="S286" s="289">
        <f>IF(OR($C347&gt;S$7,$C347+$E347-2&lt;S$7),0,($D347-SUM($F347:R347)-SUM($F286:R286))*SAP_Leadsheet!$E$61)</f>
        <v>0</v>
      </c>
      <c r="T286" s="289">
        <f>IF(OR($C347&gt;T$7,$C347+$E347-2&lt;T$7),0,($D347-SUM($F347:S347)-SUM($F286:S286))*SAP_Leadsheet!$E$61)</f>
        <v>0</v>
      </c>
      <c r="U286" s="289">
        <f>IF(OR($C347&gt;U$7,$C347+$E347-2&lt;U$7),0,($D347-SUM($F347:T347)-SUM($F286:T286))*SAP_Leadsheet!$E$61)</f>
        <v>0</v>
      </c>
      <c r="V286" s="289">
        <f>IF(OR($C347&gt;V$7,$C347+$E347-2&lt;V$7),0,($D347-SUM($F347:U347)-SUM($F286:U286))*SAP_Leadsheet!$E$61)</f>
        <v>0</v>
      </c>
      <c r="W286" s="289">
        <f>IF(OR($C347&gt;W$7,$C347+$E347-2&lt;W$7),0,($D347-SUM($F347:V347)-SUM($F286:V286))*SAP_Leadsheet!$E$61)</f>
        <v>0</v>
      </c>
      <c r="X286" s="289">
        <f>IF(OR($C347&gt;X$7,$C347+$E347-2&lt;X$7),0,($D347-SUM($F347:W347)-SUM($F286:W286))*SAP_Leadsheet!$E$61)</f>
        <v>0</v>
      </c>
      <c r="Y286" s="289">
        <f>IF(OR($C347&gt;Y$7,$C347+$E347-2&lt;Y$7),0,($D347-SUM($F347:X347)-SUM($F286:X286))*SAP_Leadsheet!$E$61)</f>
        <v>0</v>
      </c>
      <c r="Z286" s="289">
        <f>IF(OR($C347&gt;Z$7,$C347+$E347-2&lt;Z$7),0,($D347-SUM($F347:Y347)-SUM($F286:Y286))*SAP_Leadsheet!$E$61)</f>
        <v>0</v>
      </c>
      <c r="AA286" s="289">
        <f>IF(OR($C347&gt;AA$7,$C347+$E347-2&lt;AA$7),0,($D347-SUM($F347:Z347)-SUM($F286:Z286))*SAP_Leadsheet!$E$61)</f>
        <v>0</v>
      </c>
      <c r="AB286" s="289">
        <f>IF(OR($C347&gt;AB$7,$C347+$E347-2&lt;AB$7),0,($D347-SUM($F347:AA347)-SUM($F286:AA286))*SAP_Leadsheet!$E$61)</f>
        <v>0</v>
      </c>
      <c r="AC286" s="289">
        <f>IF(OR($C347&gt;AC$7,$C347+$E347-2&lt;AC$7),0,($D347-SUM($F347:AB347)-SUM($F286:AB286))*SAP_Leadsheet!$E$61)</f>
        <v>0</v>
      </c>
      <c r="AD286" s="289">
        <f>IF(OR($C347&gt;AD$7,$C347+$E347-2&lt;AD$7),0,($D347-SUM($F347:AC347)-SUM($F286:AC286))*SAP_Leadsheet!$E$61)</f>
        <v>0</v>
      </c>
      <c r="AE286" s="289">
        <f>IF(OR($C347&gt;AE$7,$C347+$E347-2&lt;AE$7),0,($D347-SUM($F347:AD347)-SUM($F286:AD286))*SAP_Leadsheet!$E$61)</f>
        <v>0</v>
      </c>
      <c r="AF286" s="289">
        <f>IF(OR($C347&gt;AF$7,$C347+$E347-2&lt;AF$7),0,($D347-SUM($F347:AE347)-SUM($F286:AE286))*SAP_Leadsheet!$E$61)</f>
        <v>0</v>
      </c>
      <c r="AG286" s="289">
        <f>IF(OR($C347&gt;AG$7,$C347+$E347-2&lt;AG$7),0,($D347-SUM($F347:AF347)-SUM($F286:AF286))*SAP_Leadsheet!$E$61)</f>
        <v>0</v>
      </c>
      <c r="AH286" s="289">
        <f>IF(OR($C347&gt;AH$7,$C347+$E347-2&lt;AH$7),0,($D347-SUM($F347:AG347)-SUM($F286:AG286))*SAP_Leadsheet!$E$61)</f>
        <v>0</v>
      </c>
      <c r="AI286" s="289">
        <f>IF(OR($C347&gt;AI$7,$C347+$E347-2&lt;AI$7),0,($D347-SUM($F347:AH347)-SUM($F286:AH286))*SAP_Leadsheet!$E$61)</f>
        <v>0</v>
      </c>
      <c r="AJ286" s="289">
        <f>IF(OR($C347&gt;AJ$7,$C347+$E347-2&lt;AJ$7),0,($D347-SUM($F347:AI347)-SUM($F286:AI286))*SAP_Leadsheet!$E$61)</f>
        <v>0</v>
      </c>
      <c r="AK286" s="289">
        <f>IF(OR($C347&gt;AK$7,$C347+$E347-2&lt;AK$7),0,($D347-SUM($F347:AJ347)-SUM($F286:AJ286))*SAP_Leadsheet!$E$61)</f>
        <v>0</v>
      </c>
      <c r="AL286" s="289">
        <f>IF(OR($C347&gt;AL$7,$C347+$E347-2&lt;AL$7),0,($D347-SUM($F347:AK347)-SUM($F286:AK286))*SAP_Leadsheet!$E$61)</f>
        <v>0</v>
      </c>
      <c r="AM286" s="289">
        <f>IF(OR($C347&gt;AM$7,$C347+$E347-2&lt;AM$7),0,($D347-SUM($F347:AL347)-SUM($F286:AL286))*SAP_Leadsheet!$E$61)</f>
        <v>0</v>
      </c>
      <c r="AN286" s="289">
        <f>IF(OR($C347&gt;AN$7,$C347+$E347-2&lt;AN$7),0,($D347-SUM($F347:AM347)-SUM($F286:AM286))*SAP_Leadsheet!$E$61)</f>
        <v>0</v>
      </c>
      <c r="AO286" s="289">
        <f>IF(OR($C347&gt;AO$7,$C347+$E347-2&lt;AO$7),0,($D347-SUM($F347:AN347)-SUM($F286:AN286))*SAP_Leadsheet!$E$61)</f>
        <v>0</v>
      </c>
      <c r="AP286" s="289">
        <f>IF(OR($C347&gt;AP$7,$C347+$E347-2&lt;AP$7),0,($D347-SUM($F347:AO347)-SUM($F286:AO286))*SAP_Leadsheet!$E$61)</f>
        <v>0</v>
      </c>
      <c r="AQ286" s="289">
        <f>IF(OR($C347&gt;AQ$7,$C347+$E347-2&lt;AQ$7),0,($D347-SUM($F347:AP347)-SUM($F286:AP286))*SAP_Leadsheet!$E$61)</f>
        <v>0</v>
      </c>
      <c r="AR286" s="289">
        <f>IF(OR($C347&gt;AR$7,$C347+$E347-2&lt;AR$7),0,($D347-SUM($F347:AQ347)-SUM($F286:AQ286))*SAP_Leadsheet!$E$61)</f>
        <v>0</v>
      </c>
      <c r="AS286" s="289">
        <f>IF(OR($C347&gt;AS$7,$C347+$E347-2&lt;AS$7),0,($D347-SUM($F347:AR347)-SUM($F286:AR286))*SAP_Leadsheet!$E$61)</f>
        <v>0</v>
      </c>
      <c r="AT286" s="289">
        <f>IF(OR($C347&gt;AT$7,$C347+$E347-2&lt;AT$7),0,($D347-SUM($F347:AS347)-SUM($F286:AS286))*SAP_Leadsheet!$E$61)</f>
        <v>0</v>
      </c>
      <c r="AU286" s="289">
        <f>IF(OR($C347&gt;AU$7,$C347+$E347-2&lt;AU$7),0,($D347-SUM($F347:AT347)-SUM($F286:AT286))*SAP_Leadsheet!$E$61)</f>
        <v>0</v>
      </c>
      <c r="AV286" s="289">
        <f>IF(OR($C347&gt;AV$7,$C347+$E347-2&lt;AV$7),0,($D347-SUM($F347:AU347)-SUM($F286:AU286))*SAP_Leadsheet!$E$61)</f>
        <v>0</v>
      </c>
      <c r="AW286" s="289">
        <f>IF(OR($C347&gt;AW$7,$C347+$E347-2&lt;AW$7),0,($D347-SUM($F347:AV347)-SUM($F286:AV286))*SAP_Leadsheet!$E$61)</f>
        <v>0</v>
      </c>
      <c r="AX286" s="289">
        <f>IF(OR($C347&gt;AX$7,$C347+$E347-2&lt;AX$7),0,($D347-SUM($F347:AW347)-SUM($F286:AW286))*SAP_Leadsheet!$E$61)</f>
        <v>0</v>
      </c>
      <c r="AY286" s="289">
        <f>IF(OR($C347&gt;AY$7,$C347+$E347-2&lt;AY$7),0,($D347-SUM($F347:AX347)-SUM($F286:AX286))*SAP_Leadsheet!$E$61)</f>
        <v>0</v>
      </c>
      <c r="AZ286" s="289">
        <f>IF(OR($C347&gt;AZ$7,$C347+$E347-2&lt;AZ$7),0,($D347-SUM($F347:AY347)-SUM($F286:AY286))*SAP_Leadsheet!$E$61)</f>
        <v>0</v>
      </c>
      <c r="BA286" s="289">
        <f>IF(OR($C347&gt;BA$7,$C347+$E347-2&lt;BA$7),0,($D347-SUM($F347:AZ347)-SUM($F286:AZ286))*SAP_Leadsheet!$E$61)</f>
        <v>0</v>
      </c>
      <c r="BB286" s="289">
        <f>IF(OR($C347&gt;BB$7,$C347+$E347-2&lt;BB$7),0,($D347-SUM($F347:BA347)-SUM($F286:BA286))*SAP_Leadsheet!$E$61)</f>
        <v>0</v>
      </c>
      <c r="BC286" s="289">
        <f>IF(OR($C347&gt;BC$7,$C347+$E347-2&lt;BC$7),0,($D347-SUM($F347:BB347)-SUM($F286:BB286))*SAP_Leadsheet!$E$61)</f>
        <v>0</v>
      </c>
      <c r="BD286" s="289">
        <f>IF(OR($C347&gt;BD$7,$C347+$E347-2&lt;BD$7),0,($D347-SUM($F347:BC347)-SUM($F286:BC286))*SAP_Leadsheet!$E$61)</f>
        <v>0</v>
      </c>
      <c r="BE286" s="289">
        <f>IF(OR($C347&gt;BE$7,$C347+$E347-2&lt;BE$7),0,($D347-SUM($F347:BD347)-SUM($F286:BD286))*SAP_Leadsheet!$E$61)</f>
        <v>0</v>
      </c>
      <c r="BF286" s="289">
        <f>IF(OR($C347&gt;BF$7,$C347+$E347-2&lt;BF$7),0,($D347-SUM($F347:BE347)-SUM($F286:BE286))*SAP_Leadsheet!$E$61)</f>
        <v>0</v>
      </c>
      <c r="BG286" s="289">
        <f>IF(OR($C347&gt;BG$7,$C347+$E347-2&lt;BG$7),0,($D347-SUM($F347:BF347)-SUM($F286:BF286))*SAP_Leadsheet!$E$61)</f>
        <v>0</v>
      </c>
      <c r="BH286" s="289">
        <f>IF(OR($C347&gt;BH$7,$C347+$E347-2&lt;BH$7),0,($D347-SUM($F347:BG347)-SUM($F286:BG286))*SAP_Leadsheet!$E$61)</f>
        <v>0</v>
      </c>
      <c r="BI286" s="289">
        <f>IF(OR($C347&gt;BI$7,$C347+$E347-2&lt;BI$7),0,($D347-SUM($F347:BH347)-SUM($F286:BH286))*SAP_Leadsheet!$E$61)</f>
        <v>0</v>
      </c>
      <c r="BJ286" s="289">
        <f>IF(OR($C347&gt;BJ$7,$C347+$E347-2&lt;BJ$7),0,($D347-SUM($F347:BI347)-SUM($F286:BI286))*SAP_Leadsheet!$E$61)</f>
        <v>0</v>
      </c>
      <c r="BK286" s="289">
        <f>IF(OR($C347&gt;BK$7,$C347+$E347-2&lt;BK$7),0,($D347-SUM($F347:BJ347)-SUM($F286:BJ286))*SAP_Leadsheet!$E$61)</f>
        <v>0</v>
      </c>
      <c r="BL286" s="289">
        <f>IF(OR($C347&gt;BL$7,$C347+$E347-2&lt;BL$7),0,($D347-SUM($F347:BK347)-SUM($F286:BK286))*SAP_Leadsheet!$E$61)</f>
        <v>0</v>
      </c>
      <c r="BM286" s="289">
        <f>IF(OR($C347&gt;BM$7,$C347+$E347-2&lt;BM$7),0,($D347-SUM($F347:BL347)-SUM($F286:BL286))*SAP_Leadsheet!$E$61)</f>
        <v>0</v>
      </c>
      <c r="BN286" s="289">
        <f ca="1">IF(OR($C347&gt;BN$7,$C347+$E347-2&lt;BN$7),0,($D347-SUM($F347:BM347)-SUM($F286:BM286))*SAP_Leadsheet!$E$61)</f>
        <v>0</v>
      </c>
      <c r="BO286" s="198"/>
      <c r="BP286" s="198"/>
      <c r="BQ286" s="198"/>
      <c r="BR286" s="198"/>
      <c r="BS286" s="198"/>
      <c r="BT286" s="198"/>
      <c r="BU286" s="198"/>
      <c r="BV286" s="198"/>
      <c r="BW286" s="198"/>
      <c r="BX286" s="198"/>
      <c r="BY286" s="198"/>
      <c r="BZ286" s="198"/>
      <c r="CA286" s="198"/>
      <c r="CB286" s="198"/>
      <c r="CC286" s="198"/>
      <c r="CD286" s="198"/>
      <c r="CE286" s="198"/>
      <c r="CF286" s="198"/>
      <c r="CG286" s="198"/>
      <c r="CH286" s="198"/>
      <c r="CI286" s="198"/>
      <c r="CJ286" s="198"/>
      <c r="CK286" s="198"/>
      <c r="CL286" s="198"/>
    </row>
    <row r="287" spans="1:90" collapsed="1" x14ac:dyDescent="0.15">
      <c r="A287" s="89"/>
      <c r="B287" s="23"/>
      <c r="D287" s="298" t="s">
        <v>370</v>
      </c>
      <c r="G287" s="304">
        <f ca="1">-SUM(G288:G347)</f>
        <v>-5.4687729641991851E-3</v>
      </c>
      <c r="H287" s="304">
        <f t="shared" ref="H287:BN287" ca="1" si="47">-SUM(H288:H347)</f>
        <v>-1.0843181478134421E-2</v>
      </c>
      <c r="I287" s="304">
        <f t="shared" ca="1" si="47"/>
        <v>-1.6123225541805713E-2</v>
      </c>
      <c r="J287" s="304">
        <f t="shared" ca="1" si="47"/>
        <v>-2.1308905155213057E-2</v>
      </c>
      <c r="K287" s="304">
        <f t="shared" ca="1" si="47"/>
        <v>-2.6400220318356451E-2</v>
      </c>
      <c r="L287" s="304">
        <f t="shared" ca="1" si="47"/>
        <v>-3.1397171031235904E-2</v>
      </c>
      <c r="M287" s="304">
        <f t="shared" ca="1" si="47"/>
        <v>-3.0830984329652221E-2</v>
      </c>
      <c r="N287" s="304">
        <f t="shared" ca="1" si="47"/>
        <v>-3.0264797628068534E-2</v>
      </c>
      <c r="O287" s="304">
        <f t="shared" ca="1" si="47"/>
        <v>-2.9698610926484858E-2</v>
      </c>
      <c r="P287" s="304">
        <f t="shared" ca="1" si="47"/>
        <v>-2.9132424224901175E-2</v>
      </c>
      <c r="Q287" s="304">
        <f t="shared" ca="1" si="47"/>
        <v>-2.8566237523317491E-2</v>
      </c>
      <c r="R287" s="304">
        <f t="shared" ca="1" si="47"/>
        <v>-2.8000050821733811E-2</v>
      </c>
      <c r="S287" s="304">
        <f t="shared" ca="1" si="47"/>
        <v>-2.746938867947514E-2</v>
      </c>
      <c r="T287" s="304">
        <f t="shared" ca="1" si="47"/>
        <v>-2.6974251096541488E-2</v>
      </c>
      <c r="U287" s="304">
        <f t="shared" ca="1" si="47"/>
        <v>-2.6514638072932851E-2</v>
      </c>
      <c r="V287" s="304">
        <f t="shared" ca="1" si="47"/>
        <v>-2.6090549608649226E-2</v>
      </c>
      <c r="W287" s="304">
        <f t="shared" ca="1" si="47"/>
        <v>-2.5701985703690609E-2</v>
      </c>
      <c r="X287" s="304">
        <f t="shared" ca="1" si="47"/>
        <v>-2.5348946358057008E-2</v>
      </c>
      <c r="Y287" s="304">
        <f t="shared" ca="1" si="47"/>
        <v>-2.4995907012423411E-2</v>
      </c>
      <c r="Z287" s="304">
        <f t="shared" ca="1" si="47"/>
        <v>-2.4642867666789813E-2</v>
      </c>
      <c r="AA287" s="304">
        <f t="shared" ca="1" si="47"/>
        <v>-2.4289828321156205E-2</v>
      </c>
      <c r="AB287" s="304">
        <f t="shared" ca="1" si="47"/>
        <v>-2.3936788975522608E-2</v>
      </c>
      <c r="AC287" s="304">
        <f t="shared" ca="1" si="47"/>
        <v>-2.358374962988901E-2</v>
      </c>
      <c r="AD287" s="304">
        <f t="shared" ca="1" si="47"/>
        <v>-2.3230710284255416E-2</v>
      </c>
      <c r="AE287" s="304">
        <f t="shared" ca="1" si="47"/>
        <v>-2.2889758243286516E-2</v>
      </c>
      <c r="AF287" s="304">
        <f t="shared" ca="1" si="47"/>
        <v>-2.2560893506982326E-2</v>
      </c>
      <c r="AG287" s="304">
        <f t="shared" ca="1" si="47"/>
        <v>-2.2244116075342841E-2</v>
      </c>
      <c r="AH287" s="304">
        <f t="shared" ca="1" si="47"/>
        <v>-2.1939425948368063E-2</v>
      </c>
      <c r="AI287" s="304">
        <f t="shared" ca="1" si="47"/>
        <v>-2.1646823126057993E-2</v>
      </c>
      <c r="AJ287" s="304">
        <f t="shared" ca="1" si="47"/>
        <v>-2.1366307608412627E-2</v>
      </c>
      <c r="AK287" s="304">
        <f t="shared" ca="1" si="47"/>
        <v>-2.1085792090767261E-2</v>
      </c>
      <c r="AL287" s="304">
        <f t="shared" ca="1" si="47"/>
        <v>-2.0805276573121888E-2</v>
      </c>
      <c r="AM287" s="304">
        <f t="shared" ca="1" si="47"/>
        <v>-2.0524761055476522E-2</v>
      </c>
      <c r="AN287" s="304">
        <f t="shared" ca="1" si="47"/>
        <v>-2.0244245537831152E-2</v>
      </c>
      <c r="AO287" s="304">
        <f t="shared" ca="1" si="47"/>
        <v>-1.9963730020185786E-2</v>
      </c>
      <c r="AP287" s="304">
        <f t="shared" ca="1" si="47"/>
        <v>-1.9683214502540416E-2</v>
      </c>
      <c r="AQ287" s="304">
        <f t="shared" ca="1" si="47"/>
        <v>-1.9412839607701637E-2</v>
      </c>
      <c r="AR287" s="304">
        <f t="shared" ca="1" si="47"/>
        <v>-1.9152605335669443E-2</v>
      </c>
      <c r="AS287" s="304">
        <f t="shared" ca="1" si="47"/>
        <v>-1.8902511686443833E-2</v>
      </c>
      <c r="AT287" s="304">
        <f t="shared" ca="1" si="47"/>
        <v>-1.8662558660024812E-2</v>
      </c>
      <c r="AU287" s="304">
        <f t="shared" ca="1" si="47"/>
        <v>-1.8432746256412377E-2</v>
      </c>
      <c r="AV287" s="304">
        <f t="shared" ca="1" si="47"/>
        <v>-1.8213074475606529E-2</v>
      </c>
      <c r="AW287" s="304">
        <f t="shared" ca="1" si="47"/>
        <v>-1.7993402694800681E-2</v>
      </c>
      <c r="AX287" s="304">
        <f t="shared" ca="1" si="47"/>
        <v>-1.7773730913994833E-2</v>
      </c>
      <c r="AY287" s="304">
        <f t="shared" ca="1" si="47"/>
        <v>-1.7554059133188984E-2</v>
      </c>
      <c r="AZ287" s="304">
        <f t="shared" ca="1" si="47"/>
        <v>-1.7334387352383136E-2</v>
      </c>
      <c r="BA287" s="304">
        <f t="shared" ca="1" si="47"/>
        <v>-1.7114715571577288E-2</v>
      </c>
      <c r="BB287" s="304">
        <f t="shared" ca="1" si="47"/>
        <v>-1.689504379077144E-2</v>
      </c>
      <c r="BC287" s="304">
        <f t="shared" ca="1" si="47"/>
        <v>-1.6683599090154305E-2</v>
      </c>
      <c r="BD287" s="304">
        <f t="shared" ca="1" si="47"/>
        <v>-1.6480381469725872E-2</v>
      </c>
      <c r="BE287" s="304">
        <f t="shared" ca="1" si="47"/>
        <v>-1.6285390929486152E-2</v>
      </c>
      <c r="BF287" s="304">
        <f t="shared" ca="1" si="47"/>
        <v>-1.6098627469435134E-2</v>
      </c>
      <c r="BG287" s="304">
        <f t="shared" ca="1" si="47"/>
        <v>-1.5920091089572833E-2</v>
      </c>
      <c r="BH287" s="304">
        <f t="shared" ca="1" si="47"/>
        <v>-1.5749781789899234E-2</v>
      </c>
      <c r="BI287" s="304">
        <f t="shared" ca="1" si="47"/>
        <v>-1.5579472490225638E-2</v>
      </c>
      <c r="BJ287" s="304">
        <f t="shared" ca="1" si="47"/>
        <v>-1.291193153365737E-2</v>
      </c>
      <c r="BK287" s="304">
        <f t="shared" ca="1" si="47"/>
        <v>-1.0272775460368028E-2</v>
      </c>
      <c r="BL287" s="304">
        <f t="shared" ca="1" si="47"/>
        <v>-7.6620042703576226E-3</v>
      </c>
      <c r="BM287" s="304">
        <f t="shared" ca="1" si="47"/>
        <v>-5.0796179636261483E-3</v>
      </c>
      <c r="BN287" s="304">
        <f t="shared" ca="1" si="47"/>
        <v>-2.5256165401736069E-3</v>
      </c>
      <c r="BO287" s="198"/>
      <c r="BP287" s="198"/>
      <c r="BQ287" s="198"/>
      <c r="BR287" s="198"/>
      <c r="BS287" s="198"/>
      <c r="BT287" s="198"/>
      <c r="BU287" s="198"/>
      <c r="BV287" s="198"/>
      <c r="BW287" s="198"/>
      <c r="BX287" s="198"/>
      <c r="BY287" s="198"/>
      <c r="BZ287" s="198"/>
      <c r="CA287" s="198"/>
      <c r="CB287" s="198"/>
      <c r="CC287" s="198"/>
      <c r="CD287" s="198"/>
      <c r="CE287" s="198"/>
      <c r="CF287" s="198"/>
      <c r="CG287" s="198"/>
      <c r="CH287" s="198"/>
      <c r="CI287" s="198"/>
      <c r="CJ287" s="198"/>
      <c r="CK287" s="198"/>
      <c r="CL287" s="198"/>
    </row>
    <row r="288" spans="1:90" hidden="1" outlineLevel="1" x14ac:dyDescent="0.15">
      <c r="A288" s="89"/>
      <c r="B288" s="23"/>
      <c r="C288" s="26" cm="1">
        <f t="array" ref="C288:C347">TRANSPOSE($G$7:$BN$7)</f>
        <v>1</v>
      </c>
      <c r="D288" s="250" cm="1">
        <f t="array" aca="1" ref="D288:D347" ca="1">TRANSPOSE(G224:BN224)</f>
        <v>3.2812637785195109E-2</v>
      </c>
      <c r="E288" s="26">
        <f>SAP_Leadsheet!$E$57</f>
        <v>6</v>
      </c>
      <c r="G288" s="289">
        <f ca="1">IF(OR($C288&gt;G$7,$C288+$E288-1&lt;G$7),0,($D288-SUM($F288:F288)-SUM($F227:F227))/($E288+$C288-G$7))</f>
        <v>5.4687729641991851E-3</v>
      </c>
      <c r="H288" s="289">
        <f ca="1">IF(OR($C288&gt;H$7,$C288+$E288-1&lt;H$7),0,($D288-SUM($F288:G288)-SUM($F227:G227))/($E288+$C288-H$7))</f>
        <v>5.4687729641991843E-3</v>
      </c>
      <c r="I288" s="289">
        <f ca="1">IF(OR($C288&gt;I$7,$C288+$E288-1&lt;I$7),0,($D288-SUM($F288:H288)-SUM($F227:H227))/($E288+$C288-I$7))</f>
        <v>5.4687729641991851E-3</v>
      </c>
      <c r="J288" s="289">
        <f ca="1">IF(OR($C288&gt;J$7,$C288+$E288-1&lt;J$7),0,($D288-SUM($F288:I288)-SUM($F227:I227))/($E288+$C288-J$7))</f>
        <v>5.4687729641991851E-3</v>
      </c>
      <c r="K288" s="289">
        <f ca="1">IF(OR($C288&gt;K$7,$C288+$E288-1&lt;K$7),0,($D288-SUM($F288:J288)-SUM($F227:J227))/($E288+$C288-K$7))</f>
        <v>5.4687729641991843E-3</v>
      </c>
      <c r="L288" s="289">
        <f ca="1">IF(OR($C288&gt;L$7,$C288+$E288-1&lt;L$7),0,($D288-SUM($F288:K288)-SUM($F227:K227))/($E288+$C288-L$7))</f>
        <v>5.4687729641991825E-3</v>
      </c>
      <c r="M288" s="289">
        <f>IF(OR($C288&gt;M$7,$C288+$E288-1&lt;M$7),0,($D288-SUM($F288:L288)-SUM($F227:L227))/($E288+$C288-M$7))</f>
        <v>0</v>
      </c>
      <c r="N288" s="289">
        <f>IF(OR($C288&gt;N$7,$C288+$E288-1&lt;N$7),0,($D288-SUM($F288:M288)-SUM($F227:M227))/($E288+$C288-N$7))</f>
        <v>0</v>
      </c>
      <c r="O288" s="289">
        <f>IF(OR($C288&gt;O$7,$C288+$E288-1&lt;O$7),0,($D288-SUM($F288:N288)-SUM($F227:N227))/($E288+$C288-O$7))</f>
        <v>0</v>
      </c>
      <c r="P288" s="289">
        <f>IF(OR($C288&gt;P$7,$C288+$E288-1&lt;P$7),0,($D288-SUM($F288:O288)-SUM($F227:O227))/($E288+$C288-P$7))</f>
        <v>0</v>
      </c>
      <c r="Q288" s="289">
        <f>IF(OR($C288&gt;Q$7,$C288+$E288-1&lt;Q$7),0,($D288-SUM($F288:P288)-SUM($F227:P227))/($E288+$C288-Q$7))</f>
        <v>0</v>
      </c>
      <c r="R288" s="289">
        <f>IF(OR($C288&gt;R$7,$C288+$E288-1&lt;R$7),0,($D288-SUM($F288:Q288)-SUM($F227:Q227))/($E288+$C288-R$7))</f>
        <v>0</v>
      </c>
      <c r="S288" s="289">
        <f>IF(OR($C288&gt;S$7,$C288+$E288-1&lt;S$7),0,($D288-SUM($F288:R288)-SUM($F227:R227))/($E288+$C288-S$7))</f>
        <v>0</v>
      </c>
      <c r="T288" s="289">
        <f>IF(OR($C288&gt;T$7,$C288+$E288-1&lt;T$7),0,($D288-SUM($F288:S288)-SUM($F227:S227))/($E288+$C288-T$7))</f>
        <v>0</v>
      </c>
      <c r="U288" s="289">
        <f>IF(OR($C288&gt;U$7,$C288+$E288-1&lt;U$7),0,($D288-SUM($F288:T288)-SUM($F227:T227))/($E288+$C288-U$7))</f>
        <v>0</v>
      </c>
      <c r="V288" s="289">
        <f>IF(OR($C288&gt;V$7,$C288+$E288-1&lt;V$7),0,($D288-SUM($F288:U288)-SUM($F227:U227))/($E288+$C288-V$7))</f>
        <v>0</v>
      </c>
      <c r="W288" s="289">
        <f>IF(OR($C288&gt;W$7,$C288+$E288-1&lt;W$7),0,($D288-SUM($F288:V288)-SUM($F227:V227))/($E288+$C288-W$7))</f>
        <v>0</v>
      </c>
      <c r="X288" s="289">
        <f>IF(OR($C288&gt;X$7,$C288+$E288-1&lt;X$7),0,($D288-SUM($F288:W288)-SUM($F227:W227))/($E288+$C288-X$7))</f>
        <v>0</v>
      </c>
      <c r="Y288" s="289">
        <f>IF(OR($C288&gt;Y$7,$C288+$E288-1&lt;Y$7),0,($D288-SUM($F288:X288)-SUM($F227:X227))/($E288+$C288-Y$7))</f>
        <v>0</v>
      </c>
      <c r="Z288" s="289">
        <f>IF(OR($C288&gt;Z$7,$C288+$E288-1&lt;Z$7),0,($D288-SUM($F288:Y288)-SUM($F227:Y227))/($E288+$C288-Z$7))</f>
        <v>0</v>
      </c>
      <c r="AA288" s="289">
        <f>IF(OR($C288&gt;AA$7,$C288+$E288-1&lt;AA$7),0,($D288-SUM($F288:Z288)-SUM($F227:Z227))/($E288+$C288-AA$7))</f>
        <v>0</v>
      </c>
      <c r="AB288" s="289">
        <f>IF(OR($C288&gt;AB$7,$C288+$E288-1&lt;AB$7),0,($D288-SUM($F288:AA288)-SUM($F227:AA227))/($E288+$C288-AB$7))</f>
        <v>0</v>
      </c>
      <c r="AC288" s="289">
        <f>IF(OR($C288&gt;AC$7,$C288+$E288-1&lt;AC$7),0,($D288-SUM($F288:AB288)-SUM($F227:AB227))/($E288+$C288-AC$7))</f>
        <v>0</v>
      </c>
      <c r="AD288" s="289">
        <f>IF(OR($C288&gt;AD$7,$C288+$E288-1&lt;AD$7),0,($D288-SUM($F288:AC288)-SUM($F227:AC227))/($E288+$C288-AD$7))</f>
        <v>0</v>
      </c>
      <c r="AE288" s="289">
        <f>IF(OR($C288&gt;AE$7,$C288+$E288-1&lt;AE$7),0,($D288-SUM($F288:AD288)-SUM($F227:AD227))/($E288+$C288-AE$7))</f>
        <v>0</v>
      </c>
      <c r="AF288" s="289">
        <f>IF(OR($C288&gt;AF$7,$C288+$E288-1&lt;AF$7),0,($D288-SUM($F288:AE288)-SUM($F227:AE227))/($E288+$C288-AF$7))</f>
        <v>0</v>
      </c>
      <c r="AG288" s="289">
        <f>IF(OR($C288&gt;AG$7,$C288+$E288-1&lt;AG$7),0,($D288-SUM($F288:AF288)-SUM($F227:AF227))/($E288+$C288-AG$7))</f>
        <v>0</v>
      </c>
      <c r="AH288" s="289">
        <f>IF(OR($C288&gt;AH$7,$C288+$E288-1&lt;AH$7),0,($D288-SUM($F288:AG288)-SUM($F227:AG227))/($E288+$C288-AH$7))</f>
        <v>0</v>
      </c>
      <c r="AI288" s="289">
        <f>IF(OR($C288&gt;AI$7,$C288+$E288-1&lt;AI$7),0,($D288-SUM($F288:AH288)-SUM($F227:AH227))/($E288+$C288-AI$7))</f>
        <v>0</v>
      </c>
      <c r="AJ288" s="289">
        <f>IF(OR($C288&gt;AJ$7,$C288+$E288-1&lt;AJ$7),0,($D288-SUM($F288:AI288)-SUM($F227:AI227))/($E288+$C288-AJ$7))</f>
        <v>0</v>
      </c>
      <c r="AK288" s="289">
        <f>IF(OR($C288&gt;AK$7,$C288+$E288-1&lt;AK$7),0,($D288-SUM($F288:AJ288)-SUM($F227:AJ227))/($E288+$C288-AK$7))</f>
        <v>0</v>
      </c>
      <c r="AL288" s="289">
        <f>IF(OR($C288&gt;AL$7,$C288+$E288-1&lt;AL$7),0,($D288-SUM($F288:AK288)-SUM($F227:AK227))/($E288+$C288-AL$7))</f>
        <v>0</v>
      </c>
      <c r="AM288" s="289">
        <f>IF(OR($C288&gt;AM$7,$C288+$E288-1&lt;AM$7),0,($D288-SUM($F288:AL288)-SUM($F227:AL227))/($E288+$C288-AM$7))</f>
        <v>0</v>
      </c>
      <c r="AN288" s="289">
        <f>IF(OR($C288&gt;AN$7,$C288+$E288-1&lt;AN$7),0,($D288-SUM($F288:AM288)-SUM($F227:AM227))/($E288+$C288-AN$7))</f>
        <v>0</v>
      </c>
      <c r="AO288" s="289">
        <f>IF(OR($C288&gt;AO$7,$C288+$E288-1&lt;AO$7),0,($D288-SUM($F288:AN288)-SUM($F227:AN227))/($E288+$C288-AO$7))</f>
        <v>0</v>
      </c>
      <c r="AP288" s="289">
        <f>IF(OR($C288&gt;AP$7,$C288+$E288-1&lt;AP$7),0,($D288-SUM($F288:AO288)-SUM($F227:AO227))/($E288+$C288-AP$7))</f>
        <v>0</v>
      </c>
      <c r="AQ288" s="289">
        <f>IF(OR($C288&gt;AQ$7,$C288+$E288-1&lt;AQ$7),0,($D288-SUM($F288:AP288)-SUM($F227:AP227))/($E288+$C288-AQ$7))</f>
        <v>0</v>
      </c>
      <c r="AR288" s="289">
        <f>IF(OR($C288&gt;AR$7,$C288+$E288-1&lt;AR$7),0,($D288-SUM($F288:AQ288)-SUM($F227:AQ227))/($E288+$C288-AR$7))</f>
        <v>0</v>
      </c>
      <c r="AS288" s="289">
        <f>IF(OR($C288&gt;AS$7,$C288+$E288-1&lt;AS$7),0,($D288-SUM($F288:AR288)-SUM($F227:AR227))/($E288+$C288-AS$7))</f>
        <v>0</v>
      </c>
      <c r="AT288" s="289">
        <f>IF(OR($C288&gt;AT$7,$C288+$E288-1&lt;AT$7),0,($D288-SUM($F288:AS288)-SUM($F227:AS227))/($E288+$C288-AT$7))</f>
        <v>0</v>
      </c>
      <c r="AU288" s="289">
        <f>IF(OR($C288&gt;AU$7,$C288+$E288-1&lt;AU$7),0,($D288-SUM($F288:AT288)-SUM($F227:AT227))/($E288+$C288-AU$7))</f>
        <v>0</v>
      </c>
      <c r="AV288" s="289">
        <f>IF(OR($C288&gt;AV$7,$C288+$E288-1&lt;AV$7),0,($D288-SUM($F288:AU288)-SUM($F227:AU227))/($E288+$C288-AV$7))</f>
        <v>0</v>
      </c>
      <c r="AW288" s="289">
        <f>IF(OR($C288&gt;AW$7,$C288+$E288-1&lt;AW$7),0,($D288-SUM($F288:AV288)-SUM($F227:AV227))/($E288+$C288-AW$7))</f>
        <v>0</v>
      </c>
      <c r="AX288" s="289">
        <f>IF(OR($C288&gt;AX$7,$C288+$E288-1&lt;AX$7),0,($D288-SUM($F288:AW288)-SUM($F227:AW227))/($E288+$C288-AX$7))</f>
        <v>0</v>
      </c>
      <c r="AY288" s="289">
        <f>IF(OR($C288&gt;AY$7,$C288+$E288-1&lt;AY$7),0,($D288-SUM($F288:AX288)-SUM($F227:AX227))/($E288+$C288-AY$7))</f>
        <v>0</v>
      </c>
      <c r="AZ288" s="289">
        <f>IF(OR($C288&gt;AZ$7,$C288+$E288-1&lt;AZ$7),0,($D288-SUM($F288:AY288)-SUM($F227:AY227))/($E288+$C288-AZ$7))</f>
        <v>0</v>
      </c>
      <c r="BA288" s="289">
        <f>IF(OR($C288&gt;BA$7,$C288+$E288-1&lt;BA$7),0,($D288-SUM($F288:AZ288)-SUM($F227:AZ227))/($E288+$C288-BA$7))</f>
        <v>0</v>
      </c>
      <c r="BB288" s="289">
        <f>IF(OR($C288&gt;BB$7,$C288+$E288-1&lt;BB$7),0,($D288-SUM($F288:BA288)-SUM($F227:BA227))/($E288+$C288-BB$7))</f>
        <v>0</v>
      </c>
      <c r="BC288" s="289">
        <f>IF(OR($C288&gt;BC$7,$C288+$E288-1&lt;BC$7),0,($D288-SUM($F288:BB288)-SUM($F227:BB227))/($E288+$C288-BC$7))</f>
        <v>0</v>
      </c>
      <c r="BD288" s="289">
        <f>IF(OR($C288&gt;BD$7,$C288+$E288-1&lt;BD$7),0,($D288-SUM($F288:BC288)-SUM($F227:BC227))/($E288+$C288-BD$7))</f>
        <v>0</v>
      </c>
      <c r="BE288" s="289">
        <f>IF(OR($C288&gt;BE$7,$C288+$E288-1&lt;BE$7),0,($D288-SUM($F288:BD288)-SUM($F227:BD227))/($E288+$C288-BE$7))</f>
        <v>0</v>
      </c>
      <c r="BF288" s="289">
        <f>IF(OR($C288&gt;BF$7,$C288+$E288-1&lt;BF$7),0,($D288-SUM($F288:BE288)-SUM($F227:BE227))/($E288+$C288-BF$7))</f>
        <v>0</v>
      </c>
      <c r="BG288" s="289">
        <f>IF(OR($C288&gt;BG$7,$C288+$E288-1&lt;BG$7),0,($D288-SUM($F288:BF288)-SUM($F227:BF227))/($E288+$C288-BG$7))</f>
        <v>0</v>
      </c>
      <c r="BH288" s="289">
        <f>IF(OR($C288&gt;BH$7,$C288+$E288-1&lt;BH$7),0,($D288-SUM($F288:BG288)-SUM($F227:BG227))/($E288+$C288-BH$7))</f>
        <v>0</v>
      </c>
      <c r="BI288" s="289">
        <f>IF(OR($C288&gt;BI$7,$C288+$E288-1&lt;BI$7),0,($D288-SUM($F288:BH288)-SUM($F227:BH227))/($E288+$C288-BI$7))</f>
        <v>0</v>
      </c>
      <c r="BJ288" s="289">
        <f>IF(OR($C288&gt;BJ$7,$C288+$E288-1&lt;BJ$7),0,($D288-SUM($F288:BI288)-SUM($F227:BI227))/($E288+$C288-BJ$7))</f>
        <v>0</v>
      </c>
      <c r="BK288" s="289">
        <f>IF(OR($C288&gt;BK$7,$C288+$E288-1&lt;BK$7),0,($D288-SUM($F288:BJ288)-SUM($F227:BJ227))/($E288+$C288-BK$7))</f>
        <v>0</v>
      </c>
      <c r="BL288" s="289">
        <f>IF(OR($C288&gt;BL$7,$C288+$E288-1&lt;BL$7),0,($D288-SUM($F288:BK288)-SUM($F227:BK227))/($E288+$C288-BL$7))</f>
        <v>0</v>
      </c>
      <c r="BM288" s="289">
        <f>IF(OR($C288&gt;BM$7,$C288+$E288-1&lt;BM$7),0,($D288-SUM($F288:BL288)-SUM($F227:BL227))/($E288+$C288-BM$7))</f>
        <v>0</v>
      </c>
      <c r="BN288" s="289">
        <f>IF(OR($C288&gt;BN$7,$C288+$E288-1&lt;BN$7),0,($D288-SUM($F288:BM288)-SUM($F227:BM227))/($E288+$C288-BN$7))</f>
        <v>0</v>
      </c>
      <c r="BO288" s="305"/>
      <c r="BP288" s="305"/>
      <c r="BQ288" s="305"/>
      <c r="BR288" s="305"/>
      <c r="BS288" s="305"/>
      <c r="BT288" s="305"/>
      <c r="BU288" s="305"/>
      <c r="BV288" s="305"/>
      <c r="BW288" s="305"/>
      <c r="BX288" s="305"/>
      <c r="BY288" s="305"/>
      <c r="BZ288" s="305"/>
      <c r="CA288" s="198"/>
      <c r="CB288" s="198"/>
      <c r="CC288" s="198"/>
      <c r="CD288" s="198"/>
      <c r="CE288" s="198"/>
      <c r="CF288" s="198"/>
      <c r="CG288" s="198"/>
      <c r="CH288" s="198"/>
      <c r="CI288" s="198"/>
      <c r="CJ288" s="198"/>
      <c r="CK288" s="198"/>
      <c r="CL288" s="198"/>
    </row>
    <row r="289" spans="1:90" hidden="1" outlineLevel="1" x14ac:dyDescent="0.15">
      <c r="A289" s="89"/>
      <c r="B289" s="23"/>
      <c r="C289" s="26">
        <v>2</v>
      </c>
      <c r="D289" s="250">
        <f ca="1"/>
        <v>3.2246451083611426E-2</v>
      </c>
      <c r="E289" s="26">
        <f>SAP_Leadsheet!$E$57</f>
        <v>6</v>
      </c>
      <c r="G289" s="289">
        <f>IF(OR($C289&gt;G$7,$C289+$E289-1&lt;G$7),0,($D289-SUM($F289:F289)-SUM($F228:F228))/($E289+$C289-G$7))</f>
        <v>0</v>
      </c>
      <c r="H289" s="289">
        <f ca="1">IF(OR($C289&gt;H$7,$C289+$E289-1&lt;H$7),0,($D289-SUM($F289:G289)-SUM($F228:G228))/($E289+$C289-H$7))</f>
        <v>5.3744085139352379E-3</v>
      </c>
      <c r="I289" s="289">
        <f ca="1">IF(OR($C289&gt;I$7,$C289+$E289-1&lt;I$7),0,($D289-SUM($F289:H289)-SUM($F228:H228))/($E289+$C289-I$7))</f>
        <v>5.374408513935237E-3</v>
      </c>
      <c r="J289" s="289">
        <f ca="1">IF(OR($C289&gt;J$7,$C289+$E289-1&lt;J$7),0,($D289-SUM($F289:I289)-SUM($F228:I228))/($E289+$C289-J$7))</f>
        <v>5.3744085139352379E-3</v>
      </c>
      <c r="K289" s="289">
        <f ca="1">IF(OR($C289&gt;K$7,$C289+$E289-1&lt;K$7),0,($D289-SUM($F289:J289)-SUM($F228:J228))/($E289+$C289-K$7))</f>
        <v>5.3744085139352379E-3</v>
      </c>
      <c r="L289" s="289">
        <f ca="1">IF(OR($C289&gt;L$7,$C289+$E289-1&lt;L$7),0,($D289-SUM($F289:K289)-SUM($F228:K228))/($E289+$C289-L$7))</f>
        <v>5.374408513935237E-3</v>
      </c>
      <c r="M289" s="289">
        <f ca="1">IF(OR($C289&gt;M$7,$C289+$E289-1&lt;M$7),0,($D289-SUM($F289:L289)-SUM($F228:L228))/($E289+$C289-M$7))</f>
        <v>5.3744085139352388E-3</v>
      </c>
      <c r="N289" s="289">
        <f>IF(OR($C289&gt;N$7,$C289+$E289-1&lt;N$7),0,($D289-SUM($F289:M289)-SUM($F228:M228))/($E289+$C289-N$7))</f>
        <v>0</v>
      </c>
      <c r="O289" s="289">
        <f>IF(OR($C289&gt;O$7,$C289+$E289-1&lt;O$7),0,($D289-SUM($F289:N289)-SUM($F228:N228))/($E289+$C289-O$7))</f>
        <v>0</v>
      </c>
      <c r="P289" s="289">
        <f>IF(OR($C289&gt;P$7,$C289+$E289-1&lt;P$7),0,($D289-SUM($F289:O289)-SUM($F228:O228))/($E289+$C289-P$7))</f>
        <v>0</v>
      </c>
      <c r="Q289" s="289">
        <f>IF(OR($C289&gt;Q$7,$C289+$E289-1&lt;Q$7),0,($D289-SUM($F289:P289)-SUM($F228:P228))/($E289+$C289-Q$7))</f>
        <v>0</v>
      </c>
      <c r="R289" s="289">
        <f>IF(OR($C289&gt;R$7,$C289+$E289-1&lt;R$7),0,($D289-SUM($F289:Q289)-SUM($F228:Q228))/($E289+$C289-R$7))</f>
        <v>0</v>
      </c>
      <c r="S289" s="289">
        <f>IF(OR($C289&gt;S$7,$C289+$E289-1&lt;S$7),0,($D289-SUM($F289:R289)-SUM($F228:R228))/($E289+$C289-S$7))</f>
        <v>0</v>
      </c>
      <c r="T289" s="289">
        <f>IF(OR($C289&gt;T$7,$C289+$E289-1&lt;T$7),0,($D289-SUM($F289:S289)-SUM($F228:S228))/($E289+$C289-T$7))</f>
        <v>0</v>
      </c>
      <c r="U289" s="289">
        <f>IF(OR($C289&gt;U$7,$C289+$E289-1&lt;U$7),0,($D289-SUM($F289:T289)-SUM($F228:T228))/($E289+$C289-U$7))</f>
        <v>0</v>
      </c>
      <c r="V289" s="289">
        <f>IF(OR($C289&gt;V$7,$C289+$E289-1&lt;V$7),0,($D289-SUM($F289:U289)-SUM($F228:U228))/($E289+$C289-V$7))</f>
        <v>0</v>
      </c>
      <c r="W289" s="289">
        <f>IF(OR($C289&gt;W$7,$C289+$E289-1&lt;W$7),0,($D289-SUM($F289:V289)-SUM($F228:V228))/($E289+$C289-W$7))</f>
        <v>0</v>
      </c>
      <c r="X289" s="289">
        <f>IF(OR($C289&gt;X$7,$C289+$E289-1&lt;X$7),0,($D289-SUM($F289:W289)-SUM($F228:W228))/($E289+$C289-X$7))</f>
        <v>0</v>
      </c>
      <c r="Y289" s="289">
        <f>IF(OR($C289&gt;Y$7,$C289+$E289-1&lt;Y$7),0,($D289-SUM($F289:X289)-SUM($F228:X228))/($E289+$C289-Y$7))</f>
        <v>0</v>
      </c>
      <c r="Z289" s="289">
        <f>IF(OR($C289&gt;Z$7,$C289+$E289-1&lt;Z$7),0,($D289-SUM($F289:Y289)-SUM($F228:Y228))/($E289+$C289-Z$7))</f>
        <v>0</v>
      </c>
      <c r="AA289" s="289">
        <f>IF(OR($C289&gt;AA$7,$C289+$E289-1&lt;AA$7),0,($D289-SUM($F289:Z289)-SUM($F228:Z228))/($E289+$C289-AA$7))</f>
        <v>0</v>
      </c>
      <c r="AB289" s="289">
        <f>IF(OR($C289&gt;AB$7,$C289+$E289-1&lt;AB$7),0,($D289-SUM($F289:AA289)-SUM($F228:AA228))/($E289+$C289-AB$7))</f>
        <v>0</v>
      </c>
      <c r="AC289" s="289">
        <f>IF(OR($C289&gt;AC$7,$C289+$E289-1&lt;AC$7),0,($D289-SUM($F289:AB289)-SUM($F228:AB228))/($E289+$C289-AC$7))</f>
        <v>0</v>
      </c>
      <c r="AD289" s="289">
        <f>IF(OR($C289&gt;AD$7,$C289+$E289-1&lt;AD$7),0,($D289-SUM($F289:AC289)-SUM($F228:AC228))/($E289+$C289-AD$7))</f>
        <v>0</v>
      </c>
      <c r="AE289" s="289">
        <f>IF(OR($C289&gt;AE$7,$C289+$E289-1&lt;AE$7),0,($D289-SUM($F289:AD289)-SUM($F228:AD228))/($E289+$C289-AE$7))</f>
        <v>0</v>
      </c>
      <c r="AF289" s="289">
        <f>IF(OR($C289&gt;AF$7,$C289+$E289-1&lt;AF$7),0,($D289-SUM($F289:AE289)-SUM($F228:AE228))/($E289+$C289-AF$7))</f>
        <v>0</v>
      </c>
      <c r="AG289" s="289">
        <f>IF(OR($C289&gt;AG$7,$C289+$E289-1&lt;AG$7),0,($D289-SUM($F289:AF289)-SUM($F228:AF228))/($E289+$C289-AG$7))</f>
        <v>0</v>
      </c>
      <c r="AH289" s="289">
        <f>IF(OR($C289&gt;AH$7,$C289+$E289-1&lt;AH$7),0,($D289-SUM($F289:AG289)-SUM($F228:AG228))/($E289+$C289-AH$7))</f>
        <v>0</v>
      </c>
      <c r="AI289" s="289">
        <f>IF(OR($C289&gt;AI$7,$C289+$E289-1&lt;AI$7),0,($D289-SUM($F289:AH289)-SUM($F228:AH228))/($E289+$C289-AI$7))</f>
        <v>0</v>
      </c>
      <c r="AJ289" s="289">
        <f>IF(OR($C289&gt;AJ$7,$C289+$E289-1&lt;AJ$7),0,($D289-SUM($F289:AI289)-SUM($F228:AI228))/($E289+$C289-AJ$7))</f>
        <v>0</v>
      </c>
      <c r="AK289" s="289">
        <f>IF(OR($C289&gt;AK$7,$C289+$E289-1&lt;AK$7),0,($D289-SUM($F289:AJ289)-SUM($F228:AJ228))/($E289+$C289-AK$7))</f>
        <v>0</v>
      </c>
      <c r="AL289" s="289">
        <f>IF(OR($C289&gt;AL$7,$C289+$E289-1&lt;AL$7),0,($D289-SUM($F289:AK289)-SUM($F228:AK228))/($E289+$C289-AL$7))</f>
        <v>0</v>
      </c>
      <c r="AM289" s="289">
        <f>IF(OR($C289&gt;AM$7,$C289+$E289-1&lt;AM$7),0,($D289-SUM($F289:AL289)-SUM($F228:AL228))/($E289+$C289-AM$7))</f>
        <v>0</v>
      </c>
      <c r="AN289" s="289">
        <f>IF(OR($C289&gt;AN$7,$C289+$E289-1&lt;AN$7),0,($D289-SUM($F289:AM289)-SUM($F228:AM228))/($E289+$C289-AN$7))</f>
        <v>0</v>
      </c>
      <c r="AO289" s="289">
        <f>IF(OR($C289&gt;AO$7,$C289+$E289-1&lt;AO$7),0,($D289-SUM($F289:AN289)-SUM($F228:AN228))/($E289+$C289-AO$7))</f>
        <v>0</v>
      </c>
      <c r="AP289" s="289">
        <f>IF(OR($C289&gt;AP$7,$C289+$E289-1&lt;AP$7),0,($D289-SUM($F289:AO289)-SUM($F228:AO228))/($E289+$C289-AP$7))</f>
        <v>0</v>
      </c>
      <c r="AQ289" s="289">
        <f>IF(OR($C289&gt;AQ$7,$C289+$E289-1&lt;AQ$7),0,($D289-SUM($F289:AP289)-SUM($F228:AP228))/($E289+$C289-AQ$7))</f>
        <v>0</v>
      </c>
      <c r="AR289" s="289">
        <f>IF(OR($C289&gt;AR$7,$C289+$E289-1&lt;AR$7),0,($D289-SUM($F289:AQ289)-SUM($F228:AQ228))/($E289+$C289-AR$7))</f>
        <v>0</v>
      </c>
      <c r="AS289" s="289">
        <f>IF(OR($C289&gt;AS$7,$C289+$E289-1&lt;AS$7),0,($D289-SUM($F289:AR289)-SUM($F228:AR228))/($E289+$C289-AS$7))</f>
        <v>0</v>
      </c>
      <c r="AT289" s="289">
        <f>IF(OR($C289&gt;AT$7,$C289+$E289-1&lt;AT$7),0,($D289-SUM($F289:AS289)-SUM($F228:AS228))/($E289+$C289-AT$7))</f>
        <v>0</v>
      </c>
      <c r="AU289" s="289">
        <f>IF(OR($C289&gt;AU$7,$C289+$E289-1&lt;AU$7),0,($D289-SUM($F289:AT289)-SUM($F228:AT228))/($E289+$C289-AU$7))</f>
        <v>0</v>
      </c>
      <c r="AV289" s="289">
        <f>IF(OR($C289&gt;AV$7,$C289+$E289-1&lt;AV$7),0,($D289-SUM($F289:AU289)-SUM($F228:AU228))/($E289+$C289-AV$7))</f>
        <v>0</v>
      </c>
      <c r="AW289" s="289">
        <f>IF(OR($C289&gt;AW$7,$C289+$E289-1&lt;AW$7),0,($D289-SUM($F289:AV289)-SUM($F228:AV228))/($E289+$C289-AW$7))</f>
        <v>0</v>
      </c>
      <c r="AX289" s="289">
        <f>IF(OR($C289&gt;AX$7,$C289+$E289-1&lt;AX$7),0,($D289-SUM($F289:AW289)-SUM($F228:AW228))/($E289+$C289-AX$7))</f>
        <v>0</v>
      </c>
      <c r="AY289" s="289">
        <f>IF(OR($C289&gt;AY$7,$C289+$E289-1&lt;AY$7),0,($D289-SUM($F289:AX289)-SUM($F228:AX228))/($E289+$C289-AY$7))</f>
        <v>0</v>
      </c>
      <c r="AZ289" s="289">
        <f>IF(OR($C289&gt;AZ$7,$C289+$E289-1&lt;AZ$7),0,($D289-SUM($F289:AY289)-SUM($F228:AY228))/($E289+$C289-AZ$7))</f>
        <v>0</v>
      </c>
      <c r="BA289" s="289">
        <f>IF(OR($C289&gt;BA$7,$C289+$E289-1&lt;BA$7),0,($D289-SUM($F289:AZ289)-SUM($F228:AZ228))/($E289+$C289-BA$7))</f>
        <v>0</v>
      </c>
      <c r="BB289" s="289">
        <f>IF(OR($C289&gt;BB$7,$C289+$E289-1&lt;BB$7),0,($D289-SUM($F289:BA289)-SUM($F228:BA228))/($E289+$C289-BB$7))</f>
        <v>0</v>
      </c>
      <c r="BC289" s="289">
        <f>IF(OR($C289&gt;BC$7,$C289+$E289-1&lt;BC$7),0,($D289-SUM($F289:BB289)-SUM($F228:BB228))/($E289+$C289-BC$7))</f>
        <v>0</v>
      </c>
      <c r="BD289" s="289">
        <f>IF(OR($C289&gt;BD$7,$C289+$E289-1&lt;BD$7),0,($D289-SUM($F289:BC289)-SUM($F228:BC228))/($E289+$C289-BD$7))</f>
        <v>0</v>
      </c>
      <c r="BE289" s="289">
        <f>IF(OR($C289&gt;BE$7,$C289+$E289-1&lt;BE$7),0,($D289-SUM($F289:BD289)-SUM($F228:BD228))/($E289+$C289-BE$7))</f>
        <v>0</v>
      </c>
      <c r="BF289" s="289">
        <f>IF(OR($C289&gt;BF$7,$C289+$E289-1&lt;BF$7),0,($D289-SUM($F289:BE289)-SUM($F228:BE228))/($E289+$C289-BF$7))</f>
        <v>0</v>
      </c>
      <c r="BG289" s="289">
        <f>IF(OR($C289&gt;BG$7,$C289+$E289-1&lt;BG$7),0,($D289-SUM($F289:BF289)-SUM($F228:BF228))/($E289+$C289-BG$7))</f>
        <v>0</v>
      </c>
      <c r="BH289" s="289">
        <f>IF(OR($C289&gt;BH$7,$C289+$E289-1&lt;BH$7),0,($D289-SUM($F289:BG289)-SUM($F228:BG228))/($E289+$C289-BH$7))</f>
        <v>0</v>
      </c>
      <c r="BI289" s="289">
        <f>IF(OR($C289&gt;BI$7,$C289+$E289-1&lt;BI$7),0,($D289-SUM($F289:BH289)-SUM($F228:BH228))/($E289+$C289-BI$7))</f>
        <v>0</v>
      </c>
      <c r="BJ289" s="289">
        <f>IF(OR($C289&gt;BJ$7,$C289+$E289-1&lt;BJ$7),0,($D289-SUM($F289:BI289)-SUM($F228:BI228))/($E289+$C289-BJ$7))</f>
        <v>0</v>
      </c>
      <c r="BK289" s="289">
        <f>IF(OR($C289&gt;BK$7,$C289+$E289-1&lt;BK$7),0,($D289-SUM($F289:BJ289)-SUM($F228:BJ228))/($E289+$C289-BK$7))</f>
        <v>0</v>
      </c>
      <c r="BL289" s="289">
        <f>IF(OR($C289&gt;BL$7,$C289+$E289-1&lt;BL$7),0,($D289-SUM($F289:BK289)-SUM($F228:BK228))/($E289+$C289-BL$7))</f>
        <v>0</v>
      </c>
      <c r="BM289" s="289">
        <f>IF(OR($C289&gt;BM$7,$C289+$E289-1&lt;BM$7),0,($D289-SUM($F289:BL289)-SUM($F228:BL228))/($E289+$C289-BM$7))</f>
        <v>0</v>
      </c>
      <c r="BN289" s="289">
        <f>IF(OR($C289&gt;BN$7,$C289+$E289-1&lt;BN$7),0,($D289-SUM($F289:BM289)-SUM($F228:BM228))/($E289+$C289-BN$7))</f>
        <v>0</v>
      </c>
      <c r="BO289" s="305"/>
      <c r="BP289" s="305"/>
      <c r="BQ289" s="305"/>
      <c r="BR289" s="305"/>
      <c r="BS289" s="305"/>
      <c r="BT289" s="305"/>
      <c r="BU289" s="305"/>
      <c r="BV289" s="305"/>
      <c r="BW289" s="305"/>
      <c r="BX289" s="305"/>
      <c r="BY289" s="305"/>
      <c r="BZ289" s="305"/>
      <c r="CA289" s="198"/>
      <c r="CB289" s="198"/>
      <c r="CC289" s="198"/>
      <c r="CD289" s="198"/>
      <c r="CE289" s="198"/>
      <c r="CF289" s="198"/>
      <c r="CG289" s="198"/>
      <c r="CH289" s="198"/>
      <c r="CI289" s="198"/>
      <c r="CJ289" s="198"/>
      <c r="CK289" s="198"/>
      <c r="CL289" s="198"/>
    </row>
    <row r="290" spans="1:90" hidden="1" outlineLevel="1" x14ac:dyDescent="0.15">
      <c r="A290" s="89"/>
      <c r="B290" s="23"/>
      <c r="C290" s="26">
        <v>3</v>
      </c>
      <c r="D290" s="250">
        <f ca="1"/>
        <v>3.1680264382027742E-2</v>
      </c>
      <c r="E290" s="26">
        <f>SAP_Leadsheet!$E$57</f>
        <v>6</v>
      </c>
      <c r="G290" s="289">
        <f>IF(OR($C290&gt;G$7,$C290+$E290-1&lt;G$7),0,($D290-SUM($F290:F290)-SUM($F229:F229))/($E290+$C290-G$7))</f>
        <v>0</v>
      </c>
      <c r="H290" s="289">
        <f>IF(OR($C290&gt;H$7,$C290+$E290-1&lt;H$7),0,($D290-SUM($F290:G290)-SUM($F229:G229))/($E290+$C290-H$7))</f>
        <v>0</v>
      </c>
      <c r="I290" s="289">
        <f ca="1">IF(OR($C290&gt;I$7,$C290+$E290-1&lt;I$7),0,($D290-SUM($F290:H290)-SUM($F229:H229))/($E290+$C290-I$7))</f>
        <v>5.2800440636712907E-3</v>
      </c>
      <c r="J290" s="289">
        <f ca="1">IF(OR($C290&gt;J$7,$C290+$E290-1&lt;J$7),0,($D290-SUM($F290:I290)-SUM($F229:I229))/($E290+$C290-J$7))</f>
        <v>5.2800440636712898E-3</v>
      </c>
      <c r="K290" s="289">
        <f ca="1">IF(OR($C290&gt;K$7,$C290+$E290-1&lt;K$7),0,($D290-SUM($F290:J290)-SUM($F229:J229))/($E290+$C290-K$7))</f>
        <v>5.2800440636712907E-3</v>
      </c>
      <c r="L290" s="289">
        <f ca="1">IF(OR($C290&gt;L$7,$C290+$E290-1&lt;L$7),0,($D290-SUM($F290:K290)-SUM($F229:K229))/($E290+$C290-L$7))</f>
        <v>5.2800440636712907E-3</v>
      </c>
      <c r="M290" s="289">
        <f ca="1">IF(OR($C290&gt;M$7,$C290+$E290-1&lt;M$7),0,($D290-SUM($F290:L290)-SUM($F229:L229))/($E290+$C290-M$7))</f>
        <v>5.2800440636712898E-3</v>
      </c>
      <c r="N290" s="289">
        <f ca="1">IF(OR($C290&gt;N$7,$C290+$E290-1&lt;N$7),0,($D290-SUM($F290:M290)-SUM($F229:M229))/($E290+$C290-N$7))</f>
        <v>5.2800440636712881E-3</v>
      </c>
      <c r="O290" s="289">
        <f>IF(OR($C290&gt;O$7,$C290+$E290-1&lt;O$7),0,($D290-SUM($F290:N290)-SUM($F229:N229))/($E290+$C290-O$7))</f>
        <v>0</v>
      </c>
      <c r="P290" s="289">
        <f>IF(OR($C290&gt;P$7,$C290+$E290-1&lt;P$7),0,($D290-SUM($F290:O290)-SUM($F229:O229))/($E290+$C290-P$7))</f>
        <v>0</v>
      </c>
      <c r="Q290" s="289">
        <f>IF(OR($C290&gt;Q$7,$C290+$E290-1&lt;Q$7),0,($D290-SUM($F290:P290)-SUM($F229:P229))/($E290+$C290-Q$7))</f>
        <v>0</v>
      </c>
      <c r="R290" s="289">
        <f>IF(OR($C290&gt;R$7,$C290+$E290-1&lt;R$7),0,($D290-SUM($F290:Q290)-SUM($F229:Q229))/($E290+$C290-R$7))</f>
        <v>0</v>
      </c>
      <c r="S290" s="289">
        <f>IF(OR($C290&gt;S$7,$C290+$E290-1&lt;S$7),0,($D290-SUM($F290:R290)-SUM($F229:R229))/($E290+$C290-S$7))</f>
        <v>0</v>
      </c>
      <c r="T290" s="289">
        <f>IF(OR($C290&gt;T$7,$C290+$E290-1&lt;T$7),0,($D290-SUM($F290:S290)-SUM($F229:S229))/($E290+$C290-T$7))</f>
        <v>0</v>
      </c>
      <c r="U290" s="289">
        <f>IF(OR($C290&gt;U$7,$C290+$E290-1&lt;U$7),0,($D290-SUM($F290:T290)-SUM($F229:T229))/($E290+$C290-U$7))</f>
        <v>0</v>
      </c>
      <c r="V290" s="289">
        <f>IF(OR($C290&gt;V$7,$C290+$E290-1&lt;V$7),0,($D290-SUM($F290:U290)-SUM($F229:U229))/($E290+$C290-V$7))</f>
        <v>0</v>
      </c>
      <c r="W290" s="289">
        <f>IF(OR($C290&gt;W$7,$C290+$E290-1&lt;W$7),0,($D290-SUM($F290:V290)-SUM($F229:V229))/($E290+$C290-W$7))</f>
        <v>0</v>
      </c>
      <c r="X290" s="289">
        <f>IF(OR($C290&gt;X$7,$C290+$E290-1&lt;X$7),0,($D290-SUM($F290:W290)-SUM($F229:W229))/($E290+$C290-X$7))</f>
        <v>0</v>
      </c>
      <c r="Y290" s="289">
        <f>IF(OR($C290&gt;Y$7,$C290+$E290-1&lt;Y$7),0,($D290-SUM($F290:X290)-SUM($F229:X229))/($E290+$C290-Y$7))</f>
        <v>0</v>
      </c>
      <c r="Z290" s="289">
        <f>IF(OR($C290&gt;Z$7,$C290+$E290-1&lt;Z$7),0,($D290-SUM($F290:Y290)-SUM($F229:Y229))/($E290+$C290-Z$7))</f>
        <v>0</v>
      </c>
      <c r="AA290" s="289">
        <f>IF(OR($C290&gt;AA$7,$C290+$E290-1&lt;AA$7),0,($D290-SUM($F290:Z290)-SUM($F229:Z229))/($E290+$C290-AA$7))</f>
        <v>0</v>
      </c>
      <c r="AB290" s="289">
        <f>IF(OR($C290&gt;AB$7,$C290+$E290-1&lt;AB$7),0,($D290-SUM($F290:AA290)-SUM($F229:AA229))/($E290+$C290-AB$7))</f>
        <v>0</v>
      </c>
      <c r="AC290" s="289">
        <f>IF(OR($C290&gt;AC$7,$C290+$E290-1&lt;AC$7),0,($D290-SUM($F290:AB290)-SUM($F229:AB229))/($E290+$C290-AC$7))</f>
        <v>0</v>
      </c>
      <c r="AD290" s="289">
        <f>IF(OR($C290&gt;AD$7,$C290+$E290-1&lt;AD$7),0,($D290-SUM($F290:AC290)-SUM($F229:AC229))/($E290+$C290-AD$7))</f>
        <v>0</v>
      </c>
      <c r="AE290" s="289">
        <f>IF(OR($C290&gt;AE$7,$C290+$E290-1&lt;AE$7),0,($D290-SUM($F290:AD290)-SUM($F229:AD229))/($E290+$C290-AE$7))</f>
        <v>0</v>
      </c>
      <c r="AF290" s="289">
        <f>IF(OR($C290&gt;AF$7,$C290+$E290-1&lt;AF$7),0,($D290-SUM($F290:AE290)-SUM($F229:AE229))/($E290+$C290-AF$7))</f>
        <v>0</v>
      </c>
      <c r="AG290" s="289">
        <f>IF(OR($C290&gt;AG$7,$C290+$E290-1&lt;AG$7),0,($D290-SUM($F290:AF290)-SUM($F229:AF229))/($E290+$C290-AG$7))</f>
        <v>0</v>
      </c>
      <c r="AH290" s="289">
        <f>IF(OR($C290&gt;AH$7,$C290+$E290-1&lt;AH$7),0,($D290-SUM($F290:AG290)-SUM($F229:AG229))/($E290+$C290-AH$7))</f>
        <v>0</v>
      </c>
      <c r="AI290" s="289">
        <f>IF(OR($C290&gt;AI$7,$C290+$E290-1&lt;AI$7),0,($D290-SUM($F290:AH290)-SUM($F229:AH229))/($E290+$C290-AI$7))</f>
        <v>0</v>
      </c>
      <c r="AJ290" s="289">
        <f>IF(OR($C290&gt;AJ$7,$C290+$E290-1&lt;AJ$7),0,($D290-SUM($F290:AI290)-SUM($F229:AI229))/($E290+$C290-AJ$7))</f>
        <v>0</v>
      </c>
      <c r="AK290" s="289">
        <f>IF(OR($C290&gt;AK$7,$C290+$E290-1&lt;AK$7),0,($D290-SUM($F290:AJ290)-SUM($F229:AJ229))/($E290+$C290-AK$7))</f>
        <v>0</v>
      </c>
      <c r="AL290" s="289">
        <f>IF(OR($C290&gt;AL$7,$C290+$E290-1&lt;AL$7),0,($D290-SUM($F290:AK290)-SUM($F229:AK229))/($E290+$C290-AL$7))</f>
        <v>0</v>
      </c>
      <c r="AM290" s="289">
        <f>IF(OR($C290&gt;AM$7,$C290+$E290-1&lt;AM$7),0,($D290-SUM($F290:AL290)-SUM($F229:AL229))/($E290+$C290-AM$7))</f>
        <v>0</v>
      </c>
      <c r="AN290" s="289">
        <f>IF(OR($C290&gt;AN$7,$C290+$E290-1&lt;AN$7),0,($D290-SUM($F290:AM290)-SUM($F229:AM229))/($E290+$C290-AN$7))</f>
        <v>0</v>
      </c>
      <c r="AO290" s="289">
        <f>IF(OR($C290&gt;AO$7,$C290+$E290-1&lt;AO$7),0,($D290-SUM($F290:AN290)-SUM($F229:AN229))/($E290+$C290-AO$7))</f>
        <v>0</v>
      </c>
      <c r="AP290" s="289">
        <f>IF(OR($C290&gt;AP$7,$C290+$E290-1&lt;AP$7),0,($D290-SUM($F290:AO290)-SUM($F229:AO229))/($E290+$C290-AP$7))</f>
        <v>0</v>
      </c>
      <c r="AQ290" s="289">
        <f>IF(OR($C290&gt;AQ$7,$C290+$E290-1&lt;AQ$7),0,($D290-SUM($F290:AP290)-SUM($F229:AP229))/($E290+$C290-AQ$7))</f>
        <v>0</v>
      </c>
      <c r="AR290" s="289">
        <f>IF(OR($C290&gt;AR$7,$C290+$E290-1&lt;AR$7),0,($D290-SUM($F290:AQ290)-SUM($F229:AQ229))/($E290+$C290-AR$7))</f>
        <v>0</v>
      </c>
      <c r="AS290" s="289">
        <f>IF(OR($C290&gt;AS$7,$C290+$E290-1&lt;AS$7),0,($D290-SUM($F290:AR290)-SUM($F229:AR229))/($E290+$C290-AS$7))</f>
        <v>0</v>
      </c>
      <c r="AT290" s="289">
        <f>IF(OR($C290&gt;AT$7,$C290+$E290-1&lt;AT$7),0,($D290-SUM($F290:AS290)-SUM($F229:AS229))/($E290+$C290-AT$7))</f>
        <v>0</v>
      </c>
      <c r="AU290" s="289">
        <f>IF(OR($C290&gt;AU$7,$C290+$E290-1&lt;AU$7),0,($D290-SUM($F290:AT290)-SUM($F229:AT229))/($E290+$C290-AU$7))</f>
        <v>0</v>
      </c>
      <c r="AV290" s="289">
        <f>IF(OR($C290&gt;AV$7,$C290+$E290-1&lt;AV$7),0,($D290-SUM($F290:AU290)-SUM($F229:AU229))/($E290+$C290-AV$7))</f>
        <v>0</v>
      </c>
      <c r="AW290" s="289">
        <f>IF(OR($C290&gt;AW$7,$C290+$E290-1&lt;AW$7),0,($D290-SUM($F290:AV290)-SUM($F229:AV229))/($E290+$C290-AW$7))</f>
        <v>0</v>
      </c>
      <c r="AX290" s="289">
        <f>IF(OR($C290&gt;AX$7,$C290+$E290-1&lt;AX$7),0,($D290-SUM($F290:AW290)-SUM($F229:AW229))/($E290+$C290-AX$7))</f>
        <v>0</v>
      </c>
      <c r="AY290" s="289">
        <f>IF(OR($C290&gt;AY$7,$C290+$E290-1&lt;AY$7),0,($D290-SUM($F290:AX290)-SUM($F229:AX229))/($E290+$C290-AY$7))</f>
        <v>0</v>
      </c>
      <c r="AZ290" s="289">
        <f>IF(OR($C290&gt;AZ$7,$C290+$E290-1&lt;AZ$7),0,($D290-SUM($F290:AY290)-SUM($F229:AY229))/($E290+$C290-AZ$7))</f>
        <v>0</v>
      </c>
      <c r="BA290" s="289">
        <f>IF(OR($C290&gt;BA$7,$C290+$E290-1&lt;BA$7),0,($D290-SUM($F290:AZ290)-SUM($F229:AZ229))/($E290+$C290-BA$7))</f>
        <v>0</v>
      </c>
      <c r="BB290" s="289">
        <f>IF(OR($C290&gt;BB$7,$C290+$E290-1&lt;BB$7),0,($D290-SUM($F290:BA290)-SUM($F229:BA229))/($E290+$C290-BB$7))</f>
        <v>0</v>
      </c>
      <c r="BC290" s="289">
        <f>IF(OR($C290&gt;BC$7,$C290+$E290-1&lt;BC$7),0,($D290-SUM($F290:BB290)-SUM($F229:BB229))/($E290+$C290-BC$7))</f>
        <v>0</v>
      </c>
      <c r="BD290" s="289">
        <f>IF(OR($C290&gt;BD$7,$C290+$E290-1&lt;BD$7),0,($D290-SUM($F290:BC290)-SUM($F229:BC229))/($E290+$C290-BD$7))</f>
        <v>0</v>
      </c>
      <c r="BE290" s="289">
        <f>IF(OR($C290&gt;BE$7,$C290+$E290-1&lt;BE$7),0,($D290-SUM($F290:BD290)-SUM($F229:BD229))/($E290+$C290-BE$7))</f>
        <v>0</v>
      </c>
      <c r="BF290" s="289">
        <f>IF(OR($C290&gt;BF$7,$C290+$E290-1&lt;BF$7),0,($D290-SUM($F290:BE290)-SUM($F229:BE229))/($E290+$C290-BF$7))</f>
        <v>0</v>
      </c>
      <c r="BG290" s="289">
        <f>IF(OR($C290&gt;BG$7,$C290+$E290-1&lt;BG$7),0,($D290-SUM($F290:BF290)-SUM($F229:BF229))/($E290+$C290-BG$7))</f>
        <v>0</v>
      </c>
      <c r="BH290" s="289">
        <f>IF(OR($C290&gt;BH$7,$C290+$E290-1&lt;BH$7),0,($D290-SUM($F290:BG290)-SUM($F229:BG229))/($E290+$C290-BH$7))</f>
        <v>0</v>
      </c>
      <c r="BI290" s="289">
        <f>IF(OR($C290&gt;BI$7,$C290+$E290-1&lt;BI$7),0,($D290-SUM($F290:BH290)-SUM($F229:BH229))/($E290+$C290-BI$7))</f>
        <v>0</v>
      </c>
      <c r="BJ290" s="289">
        <f>IF(OR($C290&gt;BJ$7,$C290+$E290-1&lt;BJ$7),0,($D290-SUM($F290:BI290)-SUM($F229:BI229))/($E290+$C290-BJ$7))</f>
        <v>0</v>
      </c>
      <c r="BK290" s="289">
        <f>IF(OR($C290&gt;BK$7,$C290+$E290-1&lt;BK$7),0,($D290-SUM($F290:BJ290)-SUM($F229:BJ229))/($E290+$C290-BK$7))</f>
        <v>0</v>
      </c>
      <c r="BL290" s="289">
        <f>IF(OR($C290&gt;BL$7,$C290+$E290-1&lt;BL$7),0,($D290-SUM($F290:BK290)-SUM($F229:BK229))/($E290+$C290-BL$7))</f>
        <v>0</v>
      </c>
      <c r="BM290" s="289">
        <f>IF(OR($C290&gt;BM$7,$C290+$E290-1&lt;BM$7),0,($D290-SUM($F290:BL290)-SUM($F229:BL229))/($E290+$C290-BM$7))</f>
        <v>0</v>
      </c>
      <c r="BN290" s="289">
        <f>IF(OR($C290&gt;BN$7,$C290+$E290-1&lt;BN$7),0,($D290-SUM($F290:BM290)-SUM($F229:BM229))/($E290+$C290-BN$7))</f>
        <v>0</v>
      </c>
      <c r="BO290" s="305"/>
      <c r="BP290" s="305"/>
      <c r="BQ290" s="305"/>
      <c r="BR290" s="305"/>
      <c r="BS290" s="305"/>
      <c r="BT290" s="305"/>
      <c r="BU290" s="305"/>
      <c r="BV290" s="305"/>
      <c r="BW290" s="305"/>
      <c r="BX290" s="305"/>
      <c r="BY290" s="305"/>
      <c r="BZ290" s="305"/>
      <c r="CA290" s="198"/>
      <c r="CB290" s="198"/>
      <c r="CC290" s="198"/>
      <c r="CD290" s="198"/>
      <c r="CE290" s="198"/>
      <c r="CF290" s="198"/>
      <c r="CG290" s="198"/>
      <c r="CH290" s="198"/>
      <c r="CI290" s="198"/>
      <c r="CJ290" s="198"/>
      <c r="CK290" s="198"/>
      <c r="CL290" s="198"/>
    </row>
    <row r="291" spans="1:90" hidden="1" outlineLevel="1" x14ac:dyDescent="0.15">
      <c r="A291" s="89"/>
      <c r="B291" s="23"/>
      <c r="C291" s="26">
        <v>4</v>
      </c>
      <c r="D291" s="250">
        <f ca="1"/>
        <v>3.1114077680444059E-2</v>
      </c>
      <c r="E291" s="26">
        <f>SAP_Leadsheet!$E$57</f>
        <v>6</v>
      </c>
      <c r="G291" s="289">
        <f>IF(OR($C291&gt;G$7,$C291+$E291-1&lt;G$7),0,($D291-SUM($F291:F291)-SUM($F230:F230))/($E291+$C291-G$7))</f>
        <v>0</v>
      </c>
      <c r="H291" s="289">
        <f>IF(OR($C291&gt;H$7,$C291+$E291-1&lt;H$7),0,($D291-SUM($F291:G291)-SUM($F230:G230))/($E291+$C291-H$7))</f>
        <v>0</v>
      </c>
      <c r="I291" s="289">
        <f>IF(OR($C291&gt;I$7,$C291+$E291-1&lt;I$7),0,($D291-SUM($F291:H291)-SUM($F230:H230))/($E291+$C291-I$7))</f>
        <v>0</v>
      </c>
      <c r="J291" s="289">
        <f ca="1">IF(OR($C291&gt;J$7,$C291+$E291-1&lt;J$7),0,($D291-SUM($F291:I291)-SUM($F230:I230))/($E291+$C291-J$7))</f>
        <v>5.1856796134073435E-3</v>
      </c>
      <c r="K291" s="289">
        <f ca="1">IF(OR($C291&gt;K$7,$C291+$E291-1&lt;K$7),0,($D291-SUM($F291:J291)-SUM($F230:J230))/($E291+$C291-K$7))</f>
        <v>5.1856796134073426E-3</v>
      </c>
      <c r="L291" s="289">
        <f ca="1">IF(OR($C291&gt;L$7,$C291+$E291-1&lt;L$7),0,($D291-SUM($F291:K291)-SUM($F230:K230))/($E291+$C291-L$7))</f>
        <v>5.1856796134073435E-3</v>
      </c>
      <c r="M291" s="289">
        <f ca="1">IF(OR($C291&gt;M$7,$C291+$E291-1&lt;M$7),0,($D291-SUM($F291:L291)-SUM($F230:L230))/($E291+$C291-M$7))</f>
        <v>5.1856796134073435E-3</v>
      </c>
      <c r="N291" s="289">
        <f ca="1">IF(OR($C291&gt;N$7,$C291+$E291-1&lt;N$7),0,($D291-SUM($F291:M291)-SUM($F230:M230))/($E291+$C291-N$7))</f>
        <v>5.1856796134073426E-3</v>
      </c>
      <c r="O291" s="289">
        <f ca="1">IF(OR($C291&gt;O$7,$C291+$E291-1&lt;O$7),0,($D291-SUM($F291:N291)-SUM($F230:N230))/($E291+$C291-O$7))</f>
        <v>5.1856796134073443E-3</v>
      </c>
      <c r="P291" s="289">
        <f>IF(OR($C291&gt;P$7,$C291+$E291-1&lt;P$7),0,($D291-SUM($F291:O291)-SUM($F230:O230))/($E291+$C291-P$7))</f>
        <v>0</v>
      </c>
      <c r="Q291" s="289">
        <f>IF(OR($C291&gt;Q$7,$C291+$E291-1&lt;Q$7),0,($D291-SUM($F291:P291)-SUM($F230:P230))/($E291+$C291-Q$7))</f>
        <v>0</v>
      </c>
      <c r="R291" s="289">
        <f>IF(OR($C291&gt;R$7,$C291+$E291-1&lt;R$7),0,($D291-SUM($F291:Q291)-SUM($F230:Q230))/($E291+$C291-R$7))</f>
        <v>0</v>
      </c>
      <c r="S291" s="289">
        <f>IF(OR($C291&gt;S$7,$C291+$E291-1&lt;S$7),0,($D291-SUM($F291:R291)-SUM($F230:R230))/($E291+$C291-S$7))</f>
        <v>0</v>
      </c>
      <c r="T291" s="289">
        <f>IF(OR($C291&gt;T$7,$C291+$E291-1&lt;T$7),0,($D291-SUM($F291:S291)-SUM($F230:S230))/($E291+$C291-T$7))</f>
        <v>0</v>
      </c>
      <c r="U291" s="289">
        <f>IF(OR($C291&gt;U$7,$C291+$E291-1&lt;U$7),0,($D291-SUM($F291:T291)-SUM($F230:T230))/($E291+$C291-U$7))</f>
        <v>0</v>
      </c>
      <c r="V291" s="289">
        <f>IF(OR($C291&gt;V$7,$C291+$E291-1&lt;V$7),0,($D291-SUM($F291:U291)-SUM($F230:U230))/($E291+$C291-V$7))</f>
        <v>0</v>
      </c>
      <c r="W291" s="289">
        <f>IF(OR($C291&gt;W$7,$C291+$E291-1&lt;W$7),0,($D291-SUM($F291:V291)-SUM($F230:V230))/($E291+$C291-W$7))</f>
        <v>0</v>
      </c>
      <c r="X291" s="289">
        <f>IF(OR($C291&gt;X$7,$C291+$E291-1&lt;X$7),0,($D291-SUM($F291:W291)-SUM($F230:W230))/($E291+$C291-X$7))</f>
        <v>0</v>
      </c>
      <c r="Y291" s="289">
        <f>IF(OR($C291&gt;Y$7,$C291+$E291-1&lt;Y$7),0,($D291-SUM($F291:X291)-SUM($F230:X230))/($E291+$C291-Y$7))</f>
        <v>0</v>
      </c>
      <c r="Z291" s="289">
        <f>IF(OR($C291&gt;Z$7,$C291+$E291-1&lt;Z$7),0,($D291-SUM($F291:Y291)-SUM($F230:Y230))/($E291+$C291-Z$7))</f>
        <v>0</v>
      </c>
      <c r="AA291" s="289">
        <f>IF(OR($C291&gt;AA$7,$C291+$E291-1&lt;AA$7),0,($D291-SUM($F291:Z291)-SUM($F230:Z230))/($E291+$C291-AA$7))</f>
        <v>0</v>
      </c>
      <c r="AB291" s="289">
        <f>IF(OR($C291&gt;AB$7,$C291+$E291-1&lt;AB$7),0,($D291-SUM($F291:AA291)-SUM($F230:AA230))/($E291+$C291-AB$7))</f>
        <v>0</v>
      </c>
      <c r="AC291" s="289">
        <f>IF(OR($C291&gt;AC$7,$C291+$E291-1&lt;AC$7),0,($D291-SUM($F291:AB291)-SUM($F230:AB230))/($E291+$C291-AC$7))</f>
        <v>0</v>
      </c>
      <c r="AD291" s="289">
        <f>IF(OR($C291&gt;AD$7,$C291+$E291-1&lt;AD$7),0,($D291-SUM($F291:AC291)-SUM($F230:AC230))/($E291+$C291-AD$7))</f>
        <v>0</v>
      </c>
      <c r="AE291" s="289">
        <f>IF(OR($C291&gt;AE$7,$C291+$E291-1&lt;AE$7),0,($D291-SUM($F291:AD291)-SUM($F230:AD230))/($E291+$C291-AE$7))</f>
        <v>0</v>
      </c>
      <c r="AF291" s="289">
        <f>IF(OR($C291&gt;AF$7,$C291+$E291-1&lt;AF$7),0,($D291-SUM($F291:AE291)-SUM($F230:AE230))/($E291+$C291-AF$7))</f>
        <v>0</v>
      </c>
      <c r="AG291" s="289">
        <f>IF(OR($C291&gt;AG$7,$C291+$E291-1&lt;AG$7),0,($D291-SUM($F291:AF291)-SUM($F230:AF230))/($E291+$C291-AG$7))</f>
        <v>0</v>
      </c>
      <c r="AH291" s="289">
        <f>IF(OR($C291&gt;AH$7,$C291+$E291-1&lt;AH$7),0,($D291-SUM($F291:AG291)-SUM($F230:AG230))/($E291+$C291-AH$7))</f>
        <v>0</v>
      </c>
      <c r="AI291" s="289">
        <f>IF(OR($C291&gt;AI$7,$C291+$E291-1&lt;AI$7),0,($D291-SUM($F291:AH291)-SUM($F230:AH230))/($E291+$C291-AI$7))</f>
        <v>0</v>
      </c>
      <c r="AJ291" s="289">
        <f>IF(OR($C291&gt;AJ$7,$C291+$E291-1&lt;AJ$7),0,($D291-SUM($F291:AI291)-SUM($F230:AI230))/($E291+$C291-AJ$7))</f>
        <v>0</v>
      </c>
      <c r="AK291" s="289">
        <f>IF(OR($C291&gt;AK$7,$C291+$E291-1&lt;AK$7),0,($D291-SUM($F291:AJ291)-SUM($F230:AJ230))/($E291+$C291-AK$7))</f>
        <v>0</v>
      </c>
      <c r="AL291" s="289">
        <f>IF(OR($C291&gt;AL$7,$C291+$E291-1&lt;AL$7),0,($D291-SUM($F291:AK291)-SUM($F230:AK230))/($E291+$C291-AL$7))</f>
        <v>0</v>
      </c>
      <c r="AM291" s="289">
        <f>IF(OR($C291&gt;AM$7,$C291+$E291-1&lt;AM$7),0,($D291-SUM($F291:AL291)-SUM($F230:AL230))/($E291+$C291-AM$7))</f>
        <v>0</v>
      </c>
      <c r="AN291" s="289">
        <f>IF(OR($C291&gt;AN$7,$C291+$E291-1&lt;AN$7),0,($D291-SUM($F291:AM291)-SUM($F230:AM230))/($E291+$C291-AN$7))</f>
        <v>0</v>
      </c>
      <c r="AO291" s="289">
        <f>IF(OR($C291&gt;AO$7,$C291+$E291-1&lt;AO$7),0,($D291-SUM($F291:AN291)-SUM($F230:AN230))/($E291+$C291-AO$7))</f>
        <v>0</v>
      </c>
      <c r="AP291" s="289">
        <f>IF(OR($C291&gt;AP$7,$C291+$E291-1&lt;AP$7),0,($D291-SUM($F291:AO291)-SUM($F230:AO230))/($E291+$C291-AP$7))</f>
        <v>0</v>
      </c>
      <c r="AQ291" s="289">
        <f>IF(OR($C291&gt;AQ$7,$C291+$E291-1&lt;AQ$7),0,($D291-SUM($F291:AP291)-SUM($F230:AP230))/($E291+$C291-AQ$7))</f>
        <v>0</v>
      </c>
      <c r="AR291" s="289">
        <f>IF(OR($C291&gt;AR$7,$C291+$E291-1&lt;AR$7),0,($D291-SUM($F291:AQ291)-SUM($F230:AQ230))/($E291+$C291-AR$7))</f>
        <v>0</v>
      </c>
      <c r="AS291" s="289">
        <f>IF(OR($C291&gt;AS$7,$C291+$E291-1&lt;AS$7),0,($D291-SUM($F291:AR291)-SUM($F230:AR230))/($E291+$C291-AS$7))</f>
        <v>0</v>
      </c>
      <c r="AT291" s="289">
        <f>IF(OR($C291&gt;AT$7,$C291+$E291-1&lt;AT$7),0,($D291-SUM($F291:AS291)-SUM($F230:AS230))/($E291+$C291-AT$7))</f>
        <v>0</v>
      </c>
      <c r="AU291" s="289">
        <f>IF(OR($C291&gt;AU$7,$C291+$E291-1&lt;AU$7),0,($D291-SUM($F291:AT291)-SUM($F230:AT230))/($E291+$C291-AU$7))</f>
        <v>0</v>
      </c>
      <c r="AV291" s="289">
        <f>IF(OR($C291&gt;AV$7,$C291+$E291-1&lt;AV$7),0,($D291-SUM($F291:AU291)-SUM($F230:AU230))/($E291+$C291-AV$7))</f>
        <v>0</v>
      </c>
      <c r="AW291" s="289">
        <f>IF(OR($C291&gt;AW$7,$C291+$E291-1&lt;AW$7),0,($D291-SUM($F291:AV291)-SUM($F230:AV230))/($E291+$C291-AW$7))</f>
        <v>0</v>
      </c>
      <c r="AX291" s="289">
        <f>IF(OR($C291&gt;AX$7,$C291+$E291-1&lt;AX$7),0,($D291-SUM($F291:AW291)-SUM($F230:AW230))/($E291+$C291-AX$7))</f>
        <v>0</v>
      </c>
      <c r="AY291" s="289">
        <f>IF(OR($C291&gt;AY$7,$C291+$E291-1&lt;AY$7),0,($D291-SUM($F291:AX291)-SUM($F230:AX230))/($E291+$C291-AY$7))</f>
        <v>0</v>
      </c>
      <c r="AZ291" s="289">
        <f>IF(OR($C291&gt;AZ$7,$C291+$E291-1&lt;AZ$7),0,($D291-SUM($F291:AY291)-SUM($F230:AY230))/($E291+$C291-AZ$7))</f>
        <v>0</v>
      </c>
      <c r="BA291" s="289">
        <f>IF(OR($C291&gt;BA$7,$C291+$E291-1&lt;BA$7),0,($D291-SUM($F291:AZ291)-SUM($F230:AZ230))/($E291+$C291-BA$7))</f>
        <v>0</v>
      </c>
      <c r="BB291" s="289">
        <f>IF(OR($C291&gt;BB$7,$C291+$E291-1&lt;BB$7),0,($D291-SUM($F291:BA291)-SUM($F230:BA230))/($E291+$C291-BB$7))</f>
        <v>0</v>
      </c>
      <c r="BC291" s="289">
        <f>IF(OR($C291&gt;BC$7,$C291+$E291-1&lt;BC$7),0,($D291-SUM($F291:BB291)-SUM($F230:BB230))/($E291+$C291-BC$7))</f>
        <v>0</v>
      </c>
      <c r="BD291" s="289">
        <f>IF(OR($C291&gt;BD$7,$C291+$E291-1&lt;BD$7),0,($D291-SUM($F291:BC291)-SUM($F230:BC230))/($E291+$C291-BD$7))</f>
        <v>0</v>
      </c>
      <c r="BE291" s="289">
        <f>IF(OR($C291&gt;BE$7,$C291+$E291-1&lt;BE$7),0,($D291-SUM($F291:BD291)-SUM($F230:BD230))/($E291+$C291-BE$7))</f>
        <v>0</v>
      </c>
      <c r="BF291" s="289">
        <f>IF(OR($C291&gt;BF$7,$C291+$E291-1&lt;BF$7),0,($D291-SUM($F291:BE291)-SUM($F230:BE230))/($E291+$C291-BF$7))</f>
        <v>0</v>
      </c>
      <c r="BG291" s="289">
        <f>IF(OR($C291&gt;BG$7,$C291+$E291-1&lt;BG$7),0,($D291-SUM($F291:BF291)-SUM($F230:BF230))/($E291+$C291-BG$7))</f>
        <v>0</v>
      </c>
      <c r="BH291" s="289">
        <f>IF(OR($C291&gt;BH$7,$C291+$E291-1&lt;BH$7),0,($D291-SUM($F291:BG291)-SUM($F230:BG230))/($E291+$C291-BH$7))</f>
        <v>0</v>
      </c>
      <c r="BI291" s="289">
        <f>IF(OR($C291&gt;BI$7,$C291+$E291-1&lt;BI$7),0,($D291-SUM($F291:BH291)-SUM($F230:BH230))/($E291+$C291-BI$7))</f>
        <v>0</v>
      </c>
      <c r="BJ291" s="289">
        <f>IF(OR($C291&gt;BJ$7,$C291+$E291-1&lt;BJ$7),0,($D291-SUM($F291:BI291)-SUM($F230:BI230))/($E291+$C291-BJ$7))</f>
        <v>0</v>
      </c>
      <c r="BK291" s="289">
        <f>IF(OR($C291&gt;BK$7,$C291+$E291-1&lt;BK$7),0,($D291-SUM($F291:BJ291)-SUM($F230:BJ230))/($E291+$C291-BK$7))</f>
        <v>0</v>
      </c>
      <c r="BL291" s="289">
        <f>IF(OR($C291&gt;BL$7,$C291+$E291-1&lt;BL$7),0,($D291-SUM($F291:BK291)-SUM($F230:BK230))/($E291+$C291-BL$7))</f>
        <v>0</v>
      </c>
      <c r="BM291" s="289">
        <f>IF(OR($C291&gt;BM$7,$C291+$E291-1&lt;BM$7),0,($D291-SUM($F291:BL291)-SUM($F230:BL230))/($E291+$C291-BM$7))</f>
        <v>0</v>
      </c>
      <c r="BN291" s="289">
        <f>IF(OR($C291&gt;BN$7,$C291+$E291-1&lt;BN$7),0,($D291-SUM($F291:BM291)-SUM($F230:BM230))/($E291+$C291-BN$7))</f>
        <v>0</v>
      </c>
      <c r="BO291" s="305"/>
      <c r="BP291" s="305"/>
      <c r="BQ291" s="305"/>
      <c r="BR291" s="305"/>
      <c r="BS291" s="305"/>
      <c r="BT291" s="305"/>
      <c r="BU291" s="305"/>
      <c r="BV291" s="305"/>
      <c r="BW291" s="305"/>
      <c r="BX291" s="305"/>
      <c r="BY291" s="305"/>
      <c r="BZ291" s="305"/>
      <c r="CA291" s="198"/>
      <c r="CB291" s="198"/>
      <c r="CC291" s="198"/>
      <c r="CD291" s="198"/>
      <c r="CE291" s="198"/>
      <c r="CF291" s="198"/>
      <c r="CG291" s="198"/>
      <c r="CH291" s="198"/>
      <c r="CI291" s="198"/>
      <c r="CJ291" s="198"/>
      <c r="CK291" s="198"/>
      <c r="CL291" s="198"/>
    </row>
    <row r="292" spans="1:90" hidden="1" outlineLevel="1" x14ac:dyDescent="0.15">
      <c r="A292" s="89"/>
      <c r="B292" s="23"/>
      <c r="C292" s="26">
        <v>5</v>
      </c>
      <c r="D292" s="250">
        <f ca="1"/>
        <v>3.0547890978860379E-2</v>
      </c>
      <c r="E292" s="26">
        <f>SAP_Leadsheet!$E$57</f>
        <v>6</v>
      </c>
      <c r="G292" s="289">
        <f>IF(OR($C292&gt;G$7,$C292+$E292-1&lt;G$7),0,($D292-SUM($F292:F292)-SUM($F231:F231))/($E292+$C292-G$7))</f>
        <v>0</v>
      </c>
      <c r="H292" s="289">
        <f>IF(OR($C292&gt;H$7,$C292+$E292-1&lt;H$7),0,($D292-SUM($F292:G292)-SUM($F231:G231))/($E292+$C292-H$7))</f>
        <v>0</v>
      </c>
      <c r="I292" s="289">
        <f>IF(OR($C292&gt;I$7,$C292+$E292-1&lt;I$7),0,($D292-SUM($F292:H292)-SUM($F231:H231))/($E292+$C292-I$7))</f>
        <v>0</v>
      </c>
      <c r="J292" s="289">
        <f>IF(OR($C292&gt;J$7,$C292+$E292-1&lt;J$7),0,($D292-SUM($F292:I292)-SUM($F231:I231))/($E292+$C292-J$7))</f>
        <v>0</v>
      </c>
      <c r="K292" s="289">
        <f ca="1">IF(OR($C292&gt;K$7,$C292+$E292-1&lt;K$7),0,($D292-SUM($F292:J292)-SUM($F231:J231))/($E292+$C292-K$7))</f>
        <v>5.0913151631433963E-3</v>
      </c>
      <c r="L292" s="289">
        <f ca="1">IF(OR($C292&gt;L$7,$C292+$E292-1&lt;L$7),0,($D292-SUM($F292:K292)-SUM($F231:K231))/($E292+$C292-L$7))</f>
        <v>5.0913151631433963E-3</v>
      </c>
      <c r="M292" s="289">
        <f ca="1">IF(OR($C292&gt;M$7,$C292+$E292-1&lt;M$7),0,($D292-SUM($F292:L292)-SUM($F231:L231))/($E292+$C292-M$7))</f>
        <v>5.0913151631433971E-3</v>
      </c>
      <c r="N292" s="289">
        <f ca="1">IF(OR($C292&gt;N$7,$C292+$E292-1&lt;N$7),0,($D292-SUM($F292:M292)-SUM($F231:M231))/($E292+$C292-N$7))</f>
        <v>5.0913151631433963E-3</v>
      </c>
      <c r="O292" s="289">
        <f ca="1">IF(OR($C292&gt;O$7,$C292+$E292-1&lt;O$7),0,($D292-SUM($F292:N292)-SUM($F231:N231))/($E292+$C292-O$7))</f>
        <v>5.0913151631433971E-3</v>
      </c>
      <c r="P292" s="289">
        <f ca="1">IF(OR($C292&gt;P$7,$C292+$E292-1&lt;P$7),0,($D292-SUM($F292:O292)-SUM($F231:O231))/($E292+$C292-P$7))</f>
        <v>5.0913151631433971E-3</v>
      </c>
      <c r="Q292" s="289">
        <f>IF(OR($C292&gt;Q$7,$C292+$E292-1&lt;Q$7),0,($D292-SUM($F292:P292)-SUM($F231:P231))/($E292+$C292-Q$7))</f>
        <v>0</v>
      </c>
      <c r="R292" s="289">
        <f>IF(OR($C292&gt;R$7,$C292+$E292-1&lt;R$7),0,($D292-SUM($F292:Q292)-SUM($F231:Q231))/($E292+$C292-R$7))</f>
        <v>0</v>
      </c>
      <c r="S292" s="289">
        <f>IF(OR($C292&gt;S$7,$C292+$E292-1&lt;S$7),0,($D292-SUM($F292:R292)-SUM($F231:R231))/($E292+$C292-S$7))</f>
        <v>0</v>
      </c>
      <c r="T292" s="289">
        <f>IF(OR($C292&gt;T$7,$C292+$E292-1&lt;T$7),0,($D292-SUM($F292:S292)-SUM($F231:S231))/($E292+$C292-T$7))</f>
        <v>0</v>
      </c>
      <c r="U292" s="289">
        <f>IF(OR($C292&gt;U$7,$C292+$E292-1&lt;U$7),0,($D292-SUM($F292:T292)-SUM($F231:T231))/($E292+$C292-U$7))</f>
        <v>0</v>
      </c>
      <c r="V292" s="289">
        <f>IF(OR($C292&gt;V$7,$C292+$E292-1&lt;V$7),0,($D292-SUM($F292:U292)-SUM($F231:U231))/($E292+$C292-V$7))</f>
        <v>0</v>
      </c>
      <c r="W292" s="289">
        <f>IF(OR($C292&gt;W$7,$C292+$E292-1&lt;W$7),0,($D292-SUM($F292:V292)-SUM($F231:V231))/($E292+$C292-W$7))</f>
        <v>0</v>
      </c>
      <c r="X292" s="289">
        <f>IF(OR($C292&gt;X$7,$C292+$E292-1&lt;X$7),0,($D292-SUM($F292:W292)-SUM($F231:W231))/($E292+$C292-X$7))</f>
        <v>0</v>
      </c>
      <c r="Y292" s="289">
        <f>IF(OR($C292&gt;Y$7,$C292+$E292-1&lt;Y$7),0,($D292-SUM($F292:X292)-SUM($F231:X231))/($E292+$C292-Y$7))</f>
        <v>0</v>
      </c>
      <c r="Z292" s="289">
        <f>IF(OR($C292&gt;Z$7,$C292+$E292-1&lt;Z$7),0,($D292-SUM($F292:Y292)-SUM($F231:Y231))/($E292+$C292-Z$7))</f>
        <v>0</v>
      </c>
      <c r="AA292" s="289">
        <f>IF(OR($C292&gt;AA$7,$C292+$E292-1&lt;AA$7),0,($D292-SUM($F292:Z292)-SUM($F231:Z231))/($E292+$C292-AA$7))</f>
        <v>0</v>
      </c>
      <c r="AB292" s="289">
        <f>IF(OR($C292&gt;AB$7,$C292+$E292-1&lt;AB$7),0,($D292-SUM($F292:AA292)-SUM($F231:AA231))/($E292+$C292-AB$7))</f>
        <v>0</v>
      </c>
      <c r="AC292" s="289">
        <f>IF(OR($C292&gt;AC$7,$C292+$E292-1&lt;AC$7),0,($D292-SUM($F292:AB292)-SUM($F231:AB231))/($E292+$C292-AC$7))</f>
        <v>0</v>
      </c>
      <c r="AD292" s="289">
        <f>IF(OR($C292&gt;AD$7,$C292+$E292-1&lt;AD$7),0,($D292-SUM($F292:AC292)-SUM($F231:AC231))/($E292+$C292-AD$7))</f>
        <v>0</v>
      </c>
      <c r="AE292" s="289">
        <f>IF(OR($C292&gt;AE$7,$C292+$E292-1&lt;AE$7),0,($D292-SUM($F292:AD292)-SUM($F231:AD231))/($E292+$C292-AE$7))</f>
        <v>0</v>
      </c>
      <c r="AF292" s="289">
        <f>IF(OR($C292&gt;AF$7,$C292+$E292-1&lt;AF$7),0,($D292-SUM($F292:AE292)-SUM($F231:AE231))/($E292+$C292-AF$7))</f>
        <v>0</v>
      </c>
      <c r="AG292" s="289">
        <f>IF(OR($C292&gt;AG$7,$C292+$E292-1&lt;AG$7),0,($D292-SUM($F292:AF292)-SUM($F231:AF231))/($E292+$C292-AG$7))</f>
        <v>0</v>
      </c>
      <c r="AH292" s="289">
        <f>IF(OR($C292&gt;AH$7,$C292+$E292-1&lt;AH$7),0,($D292-SUM($F292:AG292)-SUM($F231:AG231))/($E292+$C292-AH$7))</f>
        <v>0</v>
      </c>
      <c r="AI292" s="289">
        <f>IF(OR($C292&gt;AI$7,$C292+$E292-1&lt;AI$7),0,($D292-SUM($F292:AH292)-SUM($F231:AH231))/($E292+$C292-AI$7))</f>
        <v>0</v>
      </c>
      <c r="AJ292" s="289">
        <f>IF(OR($C292&gt;AJ$7,$C292+$E292-1&lt;AJ$7),0,($D292-SUM($F292:AI292)-SUM($F231:AI231))/($E292+$C292-AJ$7))</f>
        <v>0</v>
      </c>
      <c r="AK292" s="289">
        <f>IF(OR($C292&gt;AK$7,$C292+$E292-1&lt;AK$7),0,($D292-SUM($F292:AJ292)-SUM($F231:AJ231))/($E292+$C292-AK$7))</f>
        <v>0</v>
      </c>
      <c r="AL292" s="289">
        <f>IF(OR($C292&gt;AL$7,$C292+$E292-1&lt;AL$7),0,($D292-SUM($F292:AK292)-SUM($F231:AK231))/($E292+$C292-AL$7))</f>
        <v>0</v>
      </c>
      <c r="AM292" s="289">
        <f>IF(OR($C292&gt;AM$7,$C292+$E292-1&lt;AM$7),0,($D292-SUM($F292:AL292)-SUM($F231:AL231))/($E292+$C292-AM$7))</f>
        <v>0</v>
      </c>
      <c r="AN292" s="289">
        <f>IF(OR($C292&gt;AN$7,$C292+$E292-1&lt;AN$7),0,($D292-SUM($F292:AM292)-SUM($F231:AM231))/($E292+$C292-AN$7))</f>
        <v>0</v>
      </c>
      <c r="AO292" s="289">
        <f>IF(OR($C292&gt;AO$7,$C292+$E292-1&lt;AO$7),0,($D292-SUM($F292:AN292)-SUM($F231:AN231))/($E292+$C292-AO$7))</f>
        <v>0</v>
      </c>
      <c r="AP292" s="289">
        <f>IF(OR($C292&gt;AP$7,$C292+$E292-1&lt;AP$7),0,($D292-SUM($F292:AO292)-SUM($F231:AO231))/($E292+$C292-AP$7))</f>
        <v>0</v>
      </c>
      <c r="AQ292" s="289">
        <f>IF(OR($C292&gt;AQ$7,$C292+$E292-1&lt;AQ$7),0,($D292-SUM($F292:AP292)-SUM($F231:AP231))/($E292+$C292-AQ$7))</f>
        <v>0</v>
      </c>
      <c r="AR292" s="289">
        <f>IF(OR($C292&gt;AR$7,$C292+$E292-1&lt;AR$7),0,($D292-SUM($F292:AQ292)-SUM($F231:AQ231))/($E292+$C292-AR$7))</f>
        <v>0</v>
      </c>
      <c r="AS292" s="289">
        <f>IF(OR($C292&gt;AS$7,$C292+$E292-1&lt;AS$7),0,($D292-SUM($F292:AR292)-SUM($F231:AR231))/($E292+$C292-AS$7))</f>
        <v>0</v>
      </c>
      <c r="AT292" s="289">
        <f>IF(OR($C292&gt;AT$7,$C292+$E292-1&lt;AT$7),0,($D292-SUM($F292:AS292)-SUM($F231:AS231))/($E292+$C292-AT$7))</f>
        <v>0</v>
      </c>
      <c r="AU292" s="289">
        <f>IF(OR($C292&gt;AU$7,$C292+$E292-1&lt;AU$7),0,($D292-SUM($F292:AT292)-SUM($F231:AT231))/($E292+$C292-AU$7))</f>
        <v>0</v>
      </c>
      <c r="AV292" s="289">
        <f>IF(OR($C292&gt;AV$7,$C292+$E292-1&lt;AV$7),0,($D292-SUM($F292:AU292)-SUM($F231:AU231))/($E292+$C292-AV$7))</f>
        <v>0</v>
      </c>
      <c r="AW292" s="289">
        <f>IF(OR($C292&gt;AW$7,$C292+$E292-1&lt;AW$7),0,($D292-SUM($F292:AV292)-SUM($F231:AV231))/($E292+$C292-AW$7))</f>
        <v>0</v>
      </c>
      <c r="AX292" s="289">
        <f>IF(OR($C292&gt;AX$7,$C292+$E292-1&lt;AX$7),0,($D292-SUM($F292:AW292)-SUM($F231:AW231))/($E292+$C292-AX$7))</f>
        <v>0</v>
      </c>
      <c r="AY292" s="289">
        <f>IF(OR($C292&gt;AY$7,$C292+$E292-1&lt;AY$7),0,($D292-SUM($F292:AX292)-SUM($F231:AX231))/($E292+$C292-AY$7))</f>
        <v>0</v>
      </c>
      <c r="AZ292" s="289">
        <f>IF(OR($C292&gt;AZ$7,$C292+$E292-1&lt;AZ$7),0,($D292-SUM($F292:AY292)-SUM($F231:AY231))/($E292+$C292-AZ$7))</f>
        <v>0</v>
      </c>
      <c r="BA292" s="289">
        <f>IF(OR($C292&gt;BA$7,$C292+$E292-1&lt;BA$7),0,($D292-SUM($F292:AZ292)-SUM($F231:AZ231))/($E292+$C292-BA$7))</f>
        <v>0</v>
      </c>
      <c r="BB292" s="289">
        <f>IF(OR($C292&gt;BB$7,$C292+$E292-1&lt;BB$7),0,($D292-SUM($F292:BA292)-SUM($F231:BA231))/($E292+$C292-BB$7))</f>
        <v>0</v>
      </c>
      <c r="BC292" s="289">
        <f>IF(OR($C292&gt;BC$7,$C292+$E292-1&lt;BC$7),0,($D292-SUM($F292:BB292)-SUM($F231:BB231))/($E292+$C292-BC$7))</f>
        <v>0</v>
      </c>
      <c r="BD292" s="289">
        <f>IF(OR($C292&gt;BD$7,$C292+$E292-1&lt;BD$7),0,($D292-SUM($F292:BC292)-SUM($F231:BC231))/($E292+$C292-BD$7))</f>
        <v>0</v>
      </c>
      <c r="BE292" s="289">
        <f>IF(OR($C292&gt;BE$7,$C292+$E292-1&lt;BE$7),0,($D292-SUM($F292:BD292)-SUM($F231:BD231))/($E292+$C292-BE$7))</f>
        <v>0</v>
      </c>
      <c r="BF292" s="289">
        <f>IF(OR($C292&gt;BF$7,$C292+$E292-1&lt;BF$7),0,($D292-SUM($F292:BE292)-SUM($F231:BE231))/($E292+$C292-BF$7))</f>
        <v>0</v>
      </c>
      <c r="BG292" s="289">
        <f>IF(OR($C292&gt;BG$7,$C292+$E292-1&lt;BG$7),0,($D292-SUM($F292:BF292)-SUM($F231:BF231))/($E292+$C292-BG$7))</f>
        <v>0</v>
      </c>
      <c r="BH292" s="289">
        <f>IF(OR($C292&gt;BH$7,$C292+$E292-1&lt;BH$7),0,($D292-SUM($F292:BG292)-SUM($F231:BG231))/($E292+$C292-BH$7))</f>
        <v>0</v>
      </c>
      <c r="BI292" s="289">
        <f>IF(OR($C292&gt;BI$7,$C292+$E292-1&lt;BI$7),0,($D292-SUM($F292:BH292)-SUM($F231:BH231))/($E292+$C292-BI$7))</f>
        <v>0</v>
      </c>
      <c r="BJ292" s="289">
        <f>IF(OR($C292&gt;BJ$7,$C292+$E292-1&lt;BJ$7),0,($D292-SUM($F292:BI292)-SUM($F231:BI231))/($E292+$C292-BJ$7))</f>
        <v>0</v>
      </c>
      <c r="BK292" s="289">
        <f>IF(OR($C292&gt;BK$7,$C292+$E292-1&lt;BK$7),0,($D292-SUM($F292:BJ292)-SUM($F231:BJ231))/($E292+$C292-BK$7))</f>
        <v>0</v>
      </c>
      <c r="BL292" s="289">
        <f>IF(OR($C292&gt;BL$7,$C292+$E292-1&lt;BL$7),0,($D292-SUM($F292:BK292)-SUM($F231:BK231))/($E292+$C292-BL$7))</f>
        <v>0</v>
      </c>
      <c r="BM292" s="289">
        <f>IF(OR($C292&gt;BM$7,$C292+$E292-1&lt;BM$7),0,($D292-SUM($F292:BL292)-SUM($F231:BL231))/($E292+$C292-BM$7))</f>
        <v>0</v>
      </c>
      <c r="BN292" s="289">
        <f>IF(OR($C292&gt;BN$7,$C292+$E292-1&lt;BN$7),0,($D292-SUM($F292:BM292)-SUM($F231:BM231))/($E292+$C292-BN$7))</f>
        <v>0</v>
      </c>
      <c r="BO292" s="305"/>
      <c r="BP292" s="305"/>
      <c r="BQ292" s="305"/>
      <c r="BR292" s="305"/>
      <c r="BS292" s="305"/>
      <c r="BT292" s="305"/>
      <c r="BU292" s="305"/>
      <c r="BV292" s="305"/>
      <c r="BW292" s="305"/>
      <c r="BX292" s="305"/>
      <c r="BY292" s="305"/>
      <c r="BZ292" s="305"/>
      <c r="CA292" s="198"/>
      <c r="CB292" s="198"/>
      <c r="CC292" s="198"/>
      <c r="CD292" s="198"/>
      <c r="CE292" s="198"/>
      <c r="CF292" s="198"/>
      <c r="CG292" s="198"/>
      <c r="CH292" s="198"/>
      <c r="CI292" s="198"/>
      <c r="CJ292" s="198"/>
      <c r="CK292" s="198"/>
      <c r="CL292" s="198"/>
    </row>
    <row r="293" spans="1:90" hidden="1" outlineLevel="1" x14ac:dyDescent="0.15">
      <c r="A293" s="89"/>
      <c r="B293" s="23"/>
      <c r="C293" s="26">
        <v>6</v>
      </c>
      <c r="D293" s="250">
        <f ca="1"/>
        <v>2.99817042772767E-2</v>
      </c>
      <c r="E293" s="26">
        <f>SAP_Leadsheet!$E$57</f>
        <v>6</v>
      </c>
      <c r="G293" s="289">
        <f>IF(OR($C293&gt;G$7,$C293+$E293-1&lt;G$7),0,($D293-SUM($F293:F293)-SUM($F232:F232))/($E293+$C293-G$7))</f>
        <v>0</v>
      </c>
      <c r="H293" s="289">
        <f>IF(OR($C293&gt;H$7,$C293+$E293-1&lt;H$7),0,($D293-SUM($F293:G293)-SUM($F232:G232))/($E293+$C293-H$7))</f>
        <v>0</v>
      </c>
      <c r="I293" s="289">
        <f>IF(OR($C293&gt;I$7,$C293+$E293-1&lt;I$7),0,($D293-SUM($F293:H293)-SUM($F232:H232))/($E293+$C293-I$7))</f>
        <v>0</v>
      </c>
      <c r="J293" s="289">
        <f>IF(OR($C293&gt;J$7,$C293+$E293-1&lt;J$7),0,($D293-SUM($F293:I293)-SUM($F232:I232))/($E293+$C293-J$7))</f>
        <v>0</v>
      </c>
      <c r="K293" s="289">
        <f>IF(OR($C293&gt;K$7,$C293+$E293-1&lt;K$7),0,($D293-SUM($F293:J293)-SUM($F232:J232))/($E293+$C293-K$7))</f>
        <v>0</v>
      </c>
      <c r="L293" s="289">
        <f ca="1">IF(OR($C293&gt;L$7,$C293+$E293-1&lt;L$7),0,($D293-SUM($F293:K293)-SUM($F232:K232))/($E293+$C293-L$7))</f>
        <v>4.9969507128794499E-3</v>
      </c>
      <c r="M293" s="289">
        <f ca="1">IF(OR($C293&gt;M$7,$C293+$E293-1&lt;M$7),0,($D293-SUM($F293:L293)-SUM($F232:L232))/($E293+$C293-M$7))</f>
        <v>4.9969507128794499E-3</v>
      </c>
      <c r="N293" s="289">
        <f ca="1">IF(OR($C293&gt;N$7,$C293+$E293-1&lt;N$7),0,($D293-SUM($F293:M293)-SUM($F232:M232))/($E293+$C293-N$7))</f>
        <v>4.9969507128794499E-3</v>
      </c>
      <c r="O293" s="289">
        <f ca="1">IF(OR($C293&gt;O$7,$C293+$E293-1&lt;O$7),0,($D293-SUM($F293:N293)-SUM($F232:N232))/($E293+$C293-O$7))</f>
        <v>4.9969507128794499E-3</v>
      </c>
      <c r="P293" s="289">
        <f ca="1">IF(OR($C293&gt;P$7,$C293+$E293-1&lt;P$7),0,($D293-SUM($F293:O293)-SUM($F232:O232))/($E293+$C293-P$7))</f>
        <v>4.9969507128794499E-3</v>
      </c>
      <c r="Q293" s="289">
        <f ca="1">IF(OR($C293&gt;Q$7,$C293+$E293-1&lt;Q$7),0,($D293-SUM($F293:P293)-SUM($F232:P232))/($E293+$C293-Q$7))</f>
        <v>4.9969507128794499E-3</v>
      </c>
      <c r="R293" s="289">
        <f>IF(OR($C293&gt;R$7,$C293+$E293-1&lt;R$7),0,($D293-SUM($F293:Q293)-SUM($F232:Q232))/($E293+$C293-R$7))</f>
        <v>0</v>
      </c>
      <c r="S293" s="289">
        <f>IF(OR($C293&gt;S$7,$C293+$E293-1&lt;S$7),0,($D293-SUM($F293:R293)-SUM($F232:R232))/($E293+$C293-S$7))</f>
        <v>0</v>
      </c>
      <c r="T293" s="289">
        <f>IF(OR($C293&gt;T$7,$C293+$E293-1&lt;T$7),0,($D293-SUM($F293:S293)-SUM($F232:S232))/($E293+$C293-T$7))</f>
        <v>0</v>
      </c>
      <c r="U293" s="289">
        <f>IF(OR($C293&gt;U$7,$C293+$E293-1&lt;U$7),0,($D293-SUM($F293:T293)-SUM($F232:T232))/($E293+$C293-U$7))</f>
        <v>0</v>
      </c>
      <c r="V293" s="289">
        <f>IF(OR($C293&gt;V$7,$C293+$E293-1&lt;V$7),0,($D293-SUM($F293:U293)-SUM($F232:U232))/($E293+$C293-V$7))</f>
        <v>0</v>
      </c>
      <c r="W293" s="289">
        <f>IF(OR($C293&gt;W$7,$C293+$E293-1&lt;W$7),0,($D293-SUM($F293:V293)-SUM($F232:V232))/($E293+$C293-W$7))</f>
        <v>0</v>
      </c>
      <c r="X293" s="289">
        <f>IF(OR($C293&gt;X$7,$C293+$E293-1&lt;X$7),0,($D293-SUM($F293:W293)-SUM($F232:W232))/($E293+$C293-X$7))</f>
        <v>0</v>
      </c>
      <c r="Y293" s="289">
        <f>IF(OR($C293&gt;Y$7,$C293+$E293-1&lt;Y$7),0,($D293-SUM($F293:X293)-SUM($F232:X232))/($E293+$C293-Y$7))</f>
        <v>0</v>
      </c>
      <c r="Z293" s="289">
        <f>IF(OR($C293&gt;Z$7,$C293+$E293-1&lt;Z$7),0,($D293-SUM($F293:Y293)-SUM($F232:Y232))/($E293+$C293-Z$7))</f>
        <v>0</v>
      </c>
      <c r="AA293" s="289">
        <f>IF(OR($C293&gt;AA$7,$C293+$E293-1&lt;AA$7),0,($D293-SUM($F293:Z293)-SUM($F232:Z232))/($E293+$C293-AA$7))</f>
        <v>0</v>
      </c>
      <c r="AB293" s="289">
        <f>IF(OR($C293&gt;AB$7,$C293+$E293-1&lt;AB$7),0,($D293-SUM($F293:AA293)-SUM($F232:AA232))/($E293+$C293-AB$7))</f>
        <v>0</v>
      </c>
      <c r="AC293" s="289">
        <f>IF(OR($C293&gt;AC$7,$C293+$E293-1&lt;AC$7),0,($D293-SUM($F293:AB293)-SUM($F232:AB232))/($E293+$C293-AC$7))</f>
        <v>0</v>
      </c>
      <c r="AD293" s="289">
        <f>IF(OR($C293&gt;AD$7,$C293+$E293-1&lt;AD$7),0,($D293-SUM($F293:AC293)-SUM($F232:AC232))/($E293+$C293-AD$7))</f>
        <v>0</v>
      </c>
      <c r="AE293" s="289">
        <f>IF(OR($C293&gt;AE$7,$C293+$E293-1&lt;AE$7),0,($D293-SUM($F293:AD293)-SUM($F232:AD232))/($E293+$C293-AE$7))</f>
        <v>0</v>
      </c>
      <c r="AF293" s="289">
        <f>IF(OR($C293&gt;AF$7,$C293+$E293-1&lt;AF$7),0,($D293-SUM($F293:AE293)-SUM($F232:AE232))/($E293+$C293-AF$7))</f>
        <v>0</v>
      </c>
      <c r="AG293" s="289">
        <f>IF(OR($C293&gt;AG$7,$C293+$E293-1&lt;AG$7),0,($D293-SUM($F293:AF293)-SUM($F232:AF232))/($E293+$C293-AG$7))</f>
        <v>0</v>
      </c>
      <c r="AH293" s="289">
        <f>IF(OR($C293&gt;AH$7,$C293+$E293-1&lt;AH$7),0,($D293-SUM($F293:AG293)-SUM($F232:AG232))/($E293+$C293-AH$7))</f>
        <v>0</v>
      </c>
      <c r="AI293" s="289">
        <f>IF(OR($C293&gt;AI$7,$C293+$E293-1&lt;AI$7),0,($D293-SUM($F293:AH293)-SUM($F232:AH232))/($E293+$C293-AI$7))</f>
        <v>0</v>
      </c>
      <c r="AJ293" s="289">
        <f>IF(OR($C293&gt;AJ$7,$C293+$E293-1&lt;AJ$7),0,($D293-SUM($F293:AI293)-SUM($F232:AI232))/($E293+$C293-AJ$7))</f>
        <v>0</v>
      </c>
      <c r="AK293" s="289">
        <f>IF(OR($C293&gt;AK$7,$C293+$E293-1&lt;AK$7),0,($D293-SUM($F293:AJ293)-SUM($F232:AJ232))/($E293+$C293-AK$7))</f>
        <v>0</v>
      </c>
      <c r="AL293" s="289">
        <f>IF(OR($C293&gt;AL$7,$C293+$E293-1&lt;AL$7),0,($D293-SUM($F293:AK293)-SUM($F232:AK232))/($E293+$C293-AL$7))</f>
        <v>0</v>
      </c>
      <c r="AM293" s="289">
        <f>IF(OR($C293&gt;AM$7,$C293+$E293-1&lt;AM$7),0,($D293-SUM($F293:AL293)-SUM($F232:AL232))/($E293+$C293-AM$7))</f>
        <v>0</v>
      </c>
      <c r="AN293" s="289">
        <f>IF(OR($C293&gt;AN$7,$C293+$E293-1&lt;AN$7),0,($D293-SUM($F293:AM293)-SUM($F232:AM232))/($E293+$C293-AN$7))</f>
        <v>0</v>
      </c>
      <c r="AO293" s="289">
        <f>IF(OR($C293&gt;AO$7,$C293+$E293-1&lt;AO$7),0,($D293-SUM($F293:AN293)-SUM($F232:AN232))/($E293+$C293-AO$7))</f>
        <v>0</v>
      </c>
      <c r="AP293" s="289">
        <f>IF(OR($C293&gt;AP$7,$C293+$E293-1&lt;AP$7),0,($D293-SUM($F293:AO293)-SUM($F232:AO232))/($E293+$C293-AP$7))</f>
        <v>0</v>
      </c>
      <c r="AQ293" s="289">
        <f>IF(OR($C293&gt;AQ$7,$C293+$E293-1&lt;AQ$7),0,($D293-SUM($F293:AP293)-SUM($F232:AP232))/($E293+$C293-AQ$7))</f>
        <v>0</v>
      </c>
      <c r="AR293" s="289">
        <f>IF(OR($C293&gt;AR$7,$C293+$E293-1&lt;AR$7),0,($D293-SUM($F293:AQ293)-SUM($F232:AQ232))/($E293+$C293-AR$7))</f>
        <v>0</v>
      </c>
      <c r="AS293" s="289">
        <f>IF(OR($C293&gt;AS$7,$C293+$E293-1&lt;AS$7),0,($D293-SUM($F293:AR293)-SUM($F232:AR232))/($E293+$C293-AS$7))</f>
        <v>0</v>
      </c>
      <c r="AT293" s="289">
        <f>IF(OR($C293&gt;AT$7,$C293+$E293-1&lt;AT$7),0,($D293-SUM($F293:AS293)-SUM($F232:AS232))/($E293+$C293-AT$7))</f>
        <v>0</v>
      </c>
      <c r="AU293" s="289">
        <f>IF(OR($C293&gt;AU$7,$C293+$E293-1&lt;AU$7),0,($D293-SUM($F293:AT293)-SUM($F232:AT232))/($E293+$C293-AU$7))</f>
        <v>0</v>
      </c>
      <c r="AV293" s="289">
        <f>IF(OR($C293&gt;AV$7,$C293+$E293-1&lt;AV$7),0,($D293-SUM($F293:AU293)-SUM($F232:AU232))/($E293+$C293-AV$7))</f>
        <v>0</v>
      </c>
      <c r="AW293" s="289">
        <f>IF(OR($C293&gt;AW$7,$C293+$E293-1&lt;AW$7),0,($D293-SUM($F293:AV293)-SUM($F232:AV232))/($E293+$C293-AW$7))</f>
        <v>0</v>
      </c>
      <c r="AX293" s="289">
        <f>IF(OR($C293&gt;AX$7,$C293+$E293-1&lt;AX$7),0,($D293-SUM($F293:AW293)-SUM($F232:AW232))/($E293+$C293-AX$7))</f>
        <v>0</v>
      </c>
      <c r="AY293" s="289">
        <f>IF(OR($C293&gt;AY$7,$C293+$E293-1&lt;AY$7),0,($D293-SUM($F293:AX293)-SUM($F232:AX232))/($E293+$C293-AY$7))</f>
        <v>0</v>
      </c>
      <c r="AZ293" s="289">
        <f>IF(OR($C293&gt;AZ$7,$C293+$E293-1&lt;AZ$7),0,($D293-SUM($F293:AY293)-SUM($F232:AY232))/($E293+$C293-AZ$7))</f>
        <v>0</v>
      </c>
      <c r="BA293" s="289">
        <f>IF(OR($C293&gt;BA$7,$C293+$E293-1&lt;BA$7),0,($D293-SUM($F293:AZ293)-SUM($F232:AZ232))/($E293+$C293-BA$7))</f>
        <v>0</v>
      </c>
      <c r="BB293" s="289">
        <f>IF(OR($C293&gt;BB$7,$C293+$E293-1&lt;BB$7),0,($D293-SUM($F293:BA293)-SUM($F232:BA232))/($E293+$C293-BB$7))</f>
        <v>0</v>
      </c>
      <c r="BC293" s="289">
        <f>IF(OR($C293&gt;BC$7,$C293+$E293-1&lt;BC$7),0,($D293-SUM($F293:BB293)-SUM($F232:BB232))/($E293+$C293-BC$7))</f>
        <v>0</v>
      </c>
      <c r="BD293" s="289">
        <f>IF(OR($C293&gt;BD$7,$C293+$E293-1&lt;BD$7),0,($D293-SUM($F293:BC293)-SUM($F232:BC232))/($E293+$C293-BD$7))</f>
        <v>0</v>
      </c>
      <c r="BE293" s="289">
        <f>IF(OR($C293&gt;BE$7,$C293+$E293-1&lt;BE$7),0,($D293-SUM($F293:BD293)-SUM($F232:BD232))/($E293+$C293-BE$7))</f>
        <v>0</v>
      </c>
      <c r="BF293" s="289">
        <f>IF(OR($C293&gt;BF$7,$C293+$E293-1&lt;BF$7),0,($D293-SUM($F293:BE293)-SUM($F232:BE232))/($E293+$C293-BF$7))</f>
        <v>0</v>
      </c>
      <c r="BG293" s="289">
        <f>IF(OR($C293&gt;BG$7,$C293+$E293-1&lt;BG$7),0,($D293-SUM($F293:BF293)-SUM($F232:BF232))/($E293+$C293-BG$7))</f>
        <v>0</v>
      </c>
      <c r="BH293" s="289">
        <f>IF(OR($C293&gt;BH$7,$C293+$E293-1&lt;BH$7),0,($D293-SUM($F293:BG293)-SUM($F232:BG232))/($E293+$C293-BH$7))</f>
        <v>0</v>
      </c>
      <c r="BI293" s="289">
        <f>IF(OR($C293&gt;BI$7,$C293+$E293-1&lt;BI$7),0,($D293-SUM($F293:BH293)-SUM($F232:BH232))/($E293+$C293-BI$7))</f>
        <v>0</v>
      </c>
      <c r="BJ293" s="289">
        <f>IF(OR($C293&gt;BJ$7,$C293+$E293-1&lt;BJ$7),0,($D293-SUM($F293:BI293)-SUM($F232:BI232))/($E293+$C293-BJ$7))</f>
        <v>0</v>
      </c>
      <c r="BK293" s="289">
        <f>IF(OR($C293&gt;BK$7,$C293+$E293-1&lt;BK$7),0,($D293-SUM($F293:BJ293)-SUM($F232:BJ232))/($E293+$C293-BK$7))</f>
        <v>0</v>
      </c>
      <c r="BL293" s="289">
        <f>IF(OR($C293&gt;BL$7,$C293+$E293-1&lt;BL$7),0,($D293-SUM($F293:BK293)-SUM($F232:BK232))/($E293+$C293-BL$7))</f>
        <v>0</v>
      </c>
      <c r="BM293" s="289">
        <f>IF(OR($C293&gt;BM$7,$C293+$E293-1&lt;BM$7),0,($D293-SUM($F293:BL293)-SUM($F232:BL232))/($E293+$C293-BM$7))</f>
        <v>0</v>
      </c>
      <c r="BN293" s="289">
        <f>IF(OR($C293&gt;BN$7,$C293+$E293-1&lt;BN$7),0,($D293-SUM($F293:BM293)-SUM($F232:BM232))/($E293+$C293-BN$7))</f>
        <v>0</v>
      </c>
      <c r="BO293" s="305"/>
      <c r="BP293" s="305"/>
      <c r="BQ293" s="305"/>
      <c r="BR293" s="305"/>
      <c r="BS293" s="305"/>
      <c r="BT293" s="305"/>
      <c r="BU293" s="305"/>
      <c r="BV293" s="305"/>
      <c r="BW293" s="305"/>
      <c r="BX293" s="305"/>
      <c r="BY293" s="305"/>
      <c r="BZ293" s="305"/>
      <c r="CA293" s="198"/>
      <c r="CB293" s="198"/>
      <c r="CC293" s="198"/>
      <c r="CD293" s="198"/>
      <c r="CE293" s="198"/>
      <c r="CF293" s="198"/>
      <c r="CG293" s="198"/>
      <c r="CH293" s="198"/>
      <c r="CI293" s="198"/>
      <c r="CJ293" s="198"/>
      <c r="CK293" s="198"/>
      <c r="CL293" s="198"/>
    </row>
    <row r="294" spans="1:90" hidden="1" outlineLevel="1" x14ac:dyDescent="0.15">
      <c r="A294" s="89"/>
      <c r="B294" s="23"/>
      <c r="C294" s="26">
        <v>7</v>
      </c>
      <c r="D294" s="250">
        <f ca="1"/>
        <v>2.9415517575693016E-2</v>
      </c>
      <c r="E294" s="26">
        <f>SAP_Leadsheet!$E$57</f>
        <v>6</v>
      </c>
      <c r="G294" s="289">
        <f>IF(OR($C294&gt;G$7,$C294+$E294-1&lt;G$7),0,($D294-SUM($F294:F294)-SUM($F233:F233))/($E294+$C294-G$7))</f>
        <v>0</v>
      </c>
      <c r="H294" s="289">
        <f>IF(OR($C294&gt;H$7,$C294+$E294-1&lt;H$7),0,($D294-SUM($F294:G294)-SUM($F233:G233))/($E294+$C294-H$7))</f>
        <v>0</v>
      </c>
      <c r="I294" s="289">
        <f>IF(OR($C294&gt;I$7,$C294+$E294-1&lt;I$7),0,($D294-SUM($F294:H294)-SUM($F233:H233))/($E294+$C294-I$7))</f>
        <v>0</v>
      </c>
      <c r="J294" s="289">
        <f>IF(OR($C294&gt;J$7,$C294+$E294-1&lt;J$7),0,($D294-SUM($F294:I294)-SUM($F233:I233))/($E294+$C294-J$7))</f>
        <v>0</v>
      </c>
      <c r="K294" s="289">
        <f>IF(OR($C294&gt;K$7,$C294+$E294-1&lt;K$7),0,($D294-SUM($F294:J294)-SUM($F233:J233))/($E294+$C294-K$7))</f>
        <v>0</v>
      </c>
      <c r="L294" s="289">
        <f>IF(OR($C294&gt;L$7,$C294+$E294-1&lt;L$7),0,($D294-SUM($F294:K294)-SUM($F233:K233))/($E294+$C294-L$7))</f>
        <v>0</v>
      </c>
      <c r="M294" s="289">
        <f ca="1">IF(OR($C294&gt;M$7,$C294+$E294-1&lt;M$7),0,($D294-SUM($F294:L294)-SUM($F233:L233))/($E294+$C294-M$7))</f>
        <v>4.9025862626155027E-3</v>
      </c>
      <c r="N294" s="289">
        <f ca="1">IF(OR($C294&gt;N$7,$C294+$E294-1&lt;N$7),0,($D294-SUM($F294:M294)-SUM($F233:M233))/($E294+$C294-N$7))</f>
        <v>4.9025862626155027E-3</v>
      </c>
      <c r="O294" s="289">
        <f ca="1">IF(OR($C294&gt;O$7,$C294+$E294-1&lt;O$7),0,($D294-SUM($F294:N294)-SUM($F233:N233))/($E294+$C294-O$7))</f>
        <v>4.9025862626155027E-3</v>
      </c>
      <c r="P294" s="289">
        <f ca="1">IF(OR($C294&gt;P$7,$C294+$E294-1&lt;P$7),0,($D294-SUM($F294:O294)-SUM($F233:O233))/($E294+$C294-P$7))</f>
        <v>4.9025862626155027E-3</v>
      </c>
      <c r="Q294" s="289">
        <f ca="1">IF(OR($C294&gt;Q$7,$C294+$E294-1&lt;Q$7),0,($D294-SUM($F294:P294)-SUM($F233:P233))/($E294+$C294-Q$7))</f>
        <v>4.9025862626155027E-3</v>
      </c>
      <c r="R294" s="289">
        <f ca="1">IF(OR($C294&gt;R$7,$C294+$E294-1&lt;R$7),0,($D294-SUM($F294:Q294)-SUM($F233:Q233))/($E294+$C294-R$7))</f>
        <v>4.9025862626155027E-3</v>
      </c>
      <c r="S294" s="289">
        <f>IF(OR($C294&gt;S$7,$C294+$E294-1&lt;S$7),0,($D294-SUM($F294:R294)-SUM($F233:R233))/($E294+$C294-S$7))</f>
        <v>0</v>
      </c>
      <c r="T294" s="289">
        <f>IF(OR($C294&gt;T$7,$C294+$E294-1&lt;T$7),0,($D294-SUM($F294:S294)-SUM($F233:S233))/($E294+$C294-T$7))</f>
        <v>0</v>
      </c>
      <c r="U294" s="289">
        <f>IF(OR($C294&gt;U$7,$C294+$E294-1&lt;U$7),0,($D294-SUM($F294:T294)-SUM($F233:T233))/($E294+$C294-U$7))</f>
        <v>0</v>
      </c>
      <c r="V294" s="289">
        <f>IF(OR($C294&gt;V$7,$C294+$E294-1&lt;V$7),0,($D294-SUM($F294:U294)-SUM($F233:U233))/($E294+$C294-V$7))</f>
        <v>0</v>
      </c>
      <c r="W294" s="289">
        <f>IF(OR($C294&gt;W$7,$C294+$E294-1&lt;W$7),0,($D294-SUM($F294:V294)-SUM($F233:V233))/($E294+$C294-W$7))</f>
        <v>0</v>
      </c>
      <c r="X294" s="289">
        <f>IF(OR($C294&gt;X$7,$C294+$E294-1&lt;X$7),0,($D294-SUM($F294:W294)-SUM($F233:W233))/($E294+$C294-X$7))</f>
        <v>0</v>
      </c>
      <c r="Y294" s="289">
        <f>IF(OR($C294&gt;Y$7,$C294+$E294-1&lt;Y$7),0,($D294-SUM($F294:X294)-SUM($F233:X233))/($E294+$C294-Y$7))</f>
        <v>0</v>
      </c>
      <c r="Z294" s="289">
        <f>IF(OR($C294&gt;Z$7,$C294+$E294-1&lt;Z$7),0,($D294-SUM($F294:Y294)-SUM($F233:Y233))/($E294+$C294-Z$7))</f>
        <v>0</v>
      </c>
      <c r="AA294" s="289">
        <f>IF(OR($C294&gt;AA$7,$C294+$E294-1&lt;AA$7),0,($D294-SUM($F294:Z294)-SUM($F233:Z233))/($E294+$C294-AA$7))</f>
        <v>0</v>
      </c>
      <c r="AB294" s="289">
        <f>IF(OR($C294&gt;AB$7,$C294+$E294-1&lt;AB$7),0,($D294-SUM($F294:AA294)-SUM($F233:AA233))/($E294+$C294-AB$7))</f>
        <v>0</v>
      </c>
      <c r="AC294" s="289">
        <f>IF(OR($C294&gt;AC$7,$C294+$E294-1&lt;AC$7),0,($D294-SUM($F294:AB294)-SUM($F233:AB233))/($E294+$C294-AC$7))</f>
        <v>0</v>
      </c>
      <c r="AD294" s="289">
        <f>IF(OR($C294&gt;AD$7,$C294+$E294-1&lt;AD$7),0,($D294-SUM($F294:AC294)-SUM($F233:AC233))/($E294+$C294-AD$7))</f>
        <v>0</v>
      </c>
      <c r="AE294" s="289">
        <f>IF(OR($C294&gt;AE$7,$C294+$E294-1&lt;AE$7),0,($D294-SUM($F294:AD294)-SUM($F233:AD233))/($E294+$C294-AE$7))</f>
        <v>0</v>
      </c>
      <c r="AF294" s="289">
        <f>IF(OR($C294&gt;AF$7,$C294+$E294-1&lt;AF$7),0,($D294-SUM($F294:AE294)-SUM($F233:AE233))/($E294+$C294-AF$7))</f>
        <v>0</v>
      </c>
      <c r="AG294" s="289">
        <f>IF(OR($C294&gt;AG$7,$C294+$E294-1&lt;AG$7),0,($D294-SUM($F294:AF294)-SUM($F233:AF233))/($E294+$C294-AG$7))</f>
        <v>0</v>
      </c>
      <c r="AH294" s="289">
        <f>IF(OR($C294&gt;AH$7,$C294+$E294-1&lt;AH$7),0,($D294-SUM($F294:AG294)-SUM($F233:AG233))/($E294+$C294-AH$7))</f>
        <v>0</v>
      </c>
      <c r="AI294" s="289">
        <f>IF(OR($C294&gt;AI$7,$C294+$E294-1&lt;AI$7),0,($D294-SUM($F294:AH294)-SUM($F233:AH233))/($E294+$C294-AI$7))</f>
        <v>0</v>
      </c>
      <c r="AJ294" s="289">
        <f>IF(OR($C294&gt;AJ$7,$C294+$E294-1&lt;AJ$7),0,($D294-SUM($F294:AI294)-SUM($F233:AI233))/($E294+$C294-AJ$7))</f>
        <v>0</v>
      </c>
      <c r="AK294" s="289">
        <f>IF(OR($C294&gt;AK$7,$C294+$E294-1&lt;AK$7),0,($D294-SUM($F294:AJ294)-SUM($F233:AJ233))/($E294+$C294-AK$7))</f>
        <v>0</v>
      </c>
      <c r="AL294" s="289">
        <f>IF(OR($C294&gt;AL$7,$C294+$E294-1&lt;AL$7),0,($D294-SUM($F294:AK294)-SUM($F233:AK233))/($E294+$C294-AL$7))</f>
        <v>0</v>
      </c>
      <c r="AM294" s="289">
        <f>IF(OR($C294&gt;AM$7,$C294+$E294-1&lt;AM$7),0,($D294-SUM($F294:AL294)-SUM($F233:AL233))/($E294+$C294-AM$7))</f>
        <v>0</v>
      </c>
      <c r="AN294" s="289">
        <f>IF(OR($C294&gt;AN$7,$C294+$E294-1&lt;AN$7),0,($D294-SUM($F294:AM294)-SUM($F233:AM233))/($E294+$C294-AN$7))</f>
        <v>0</v>
      </c>
      <c r="AO294" s="289">
        <f>IF(OR($C294&gt;AO$7,$C294+$E294-1&lt;AO$7),0,($D294-SUM($F294:AN294)-SUM($F233:AN233))/($E294+$C294-AO$7))</f>
        <v>0</v>
      </c>
      <c r="AP294" s="289">
        <f>IF(OR($C294&gt;AP$7,$C294+$E294-1&lt;AP$7),0,($D294-SUM($F294:AO294)-SUM($F233:AO233))/($E294+$C294-AP$7))</f>
        <v>0</v>
      </c>
      <c r="AQ294" s="289">
        <f>IF(OR($C294&gt;AQ$7,$C294+$E294-1&lt;AQ$7),0,($D294-SUM($F294:AP294)-SUM($F233:AP233))/($E294+$C294-AQ$7))</f>
        <v>0</v>
      </c>
      <c r="AR294" s="289">
        <f>IF(OR($C294&gt;AR$7,$C294+$E294-1&lt;AR$7),0,($D294-SUM($F294:AQ294)-SUM($F233:AQ233))/($E294+$C294-AR$7))</f>
        <v>0</v>
      </c>
      <c r="AS294" s="289">
        <f>IF(OR($C294&gt;AS$7,$C294+$E294-1&lt;AS$7),0,($D294-SUM($F294:AR294)-SUM($F233:AR233))/($E294+$C294-AS$7))</f>
        <v>0</v>
      </c>
      <c r="AT294" s="289">
        <f>IF(OR($C294&gt;AT$7,$C294+$E294-1&lt;AT$7),0,($D294-SUM($F294:AS294)-SUM($F233:AS233))/($E294+$C294-AT$7))</f>
        <v>0</v>
      </c>
      <c r="AU294" s="289">
        <f>IF(OR($C294&gt;AU$7,$C294+$E294-1&lt;AU$7),0,($D294-SUM($F294:AT294)-SUM($F233:AT233))/($E294+$C294-AU$7))</f>
        <v>0</v>
      </c>
      <c r="AV294" s="289">
        <f>IF(OR($C294&gt;AV$7,$C294+$E294-1&lt;AV$7),0,($D294-SUM($F294:AU294)-SUM($F233:AU233))/($E294+$C294-AV$7))</f>
        <v>0</v>
      </c>
      <c r="AW294" s="289">
        <f>IF(OR($C294&gt;AW$7,$C294+$E294-1&lt;AW$7),0,($D294-SUM($F294:AV294)-SUM($F233:AV233))/($E294+$C294-AW$7))</f>
        <v>0</v>
      </c>
      <c r="AX294" s="289">
        <f>IF(OR($C294&gt;AX$7,$C294+$E294-1&lt;AX$7),0,($D294-SUM($F294:AW294)-SUM($F233:AW233))/($E294+$C294-AX$7))</f>
        <v>0</v>
      </c>
      <c r="AY294" s="289">
        <f>IF(OR($C294&gt;AY$7,$C294+$E294-1&lt;AY$7),0,($D294-SUM($F294:AX294)-SUM($F233:AX233))/($E294+$C294-AY$7))</f>
        <v>0</v>
      </c>
      <c r="AZ294" s="289">
        <f>IF(OR($C294&gt;AZ$7,$C294+$E294-1&lt;AZ$7),0,($D294-SUM($F294:AY294)-SUM($F233:AY233))/($E294+$C294-AZ$7))</f>
        <v>0</v>
      </c>
      <c r="BA294" s="289">
        <f>IF(OR($C294&gt;BA$7,$C294+$E294-1&lt;BA$7),0,($D294-SUM($F294:AZ294)-SUM($F233:AZ233))/($E294+$C294-BA$7))</f>
        <v>0</v>
      </c>
      <c r="BB294" s="289">
        <f>IF(OR($C294&gt;BB$7,$C294+$E294-1&lt;BB$7),0,($D294-SUM($F294:BA294)-SUM($F233:BA233))/($E294+$C294-BB$7))</f>
        <v>0</v>
      </c>
      <c r="BC294" s="289">
        <f>IF(OR($C294&gt;BC$7,$C294+$E294-1&lt;BC$7),0,($D294-SUM($F294:BB294)-SUM($F233:BB233))/($E294+$C294-BC$7))</f>
        <v>0</v>
      </c>
      <c r="BD294" s="289">
        <f>IF(OR($C294&gt;BD$7,$C294+$E294-1&lt;BD$7),0,($D294-SUM($F294:BC294)-SUM($F233:BC233))/($E294+$C294-BD$7))</f>
        <v>0</v>
      </c>
      <c r="BE294" s="289">
        <f>IF(OR($C294&gt;BE$7,$C294+$E294-1&lt;BE$7),0,($D294-SUM($F294:BD294)-SUM($F233:BD233))/($E294+$C294-BE$7))</f>
        <v>0</v>
      </c>
      <c r="BF294" s="289">
        <f>IF(OR($C294&gt;BF$7,$C294+$E294-1&lt;BF$7),0,($D294-SUM($F294:BE294)-SUM($F233:BE233))/($E294+$C294-BF$7))</f>
        <v>0</v>
      </c>
      <c r="BG294" s="289">
        <f>IF(OR($C294&gt;BG$7,$C294+$E294-1&lt;BG$7),0,($D294-SUM($F294:BF294)-SUM($F233:BF233))/($E294+$C294-BG$7))</f>
        <v>0</v>
      </c>
      <c r="BH294" s="289">
        <f>IF(OR($C294&gt;BH$7,$C294+$E294-1&lt;BH$7),0,($D294-SUM($F294:BG294)-SUM($F233:BG233))/($E294+$C294-BH$7))</f>
        <v>0</v>
      </c>
      <c r="BI294" s="289">
        <f>IF(OR($C294&gt;BI$7,$C294+$E294-1&lt;BI$7),0,($D294-SUM($F294:BH294)-SUM($F233:BH233))/($E294+$C294-BI$7))</f>
        <v>0</v>
      </c>
      <c r="BJ294" s="289">
        <f>IF(OR($C294&gt;BJ$7,$C294+$E294-1&lt;BJ$7),0,($D294-SUM($F294:BI294)-SUM($F233:BI233))/($E294+$C294-BJ$7))</f>
        <v>0</v>
      </c>
      <c r="BK294" s="289">
        <f>IF(OR($C294&gt;BK$7,$C294+$E294-1&lt;BK$7),0,($D294-SUM($F294:BJ294)-SUM($F233:BJ233))/($E294+$C294-BK$7))</f>
        <v>0</v>
      </c>
      <c r="BL294" s="289">
        <f>IF(OR($C294&gt;BL$7,$C294+$E294-1&lt;BL$7),0,($D294-SUM($F294:BK294)-SUM($F233:BK233))/($E294+$C294-BL$7))</f>
        <v>0</v>
      </c>
      <c r="BM294" s="289">
        <f>IF(OR($C294&gt;BM$7,$C294+$E294-1&lt;BM$7),0,($D294-SUM($F294:BL294)-SUM($F233:BL233))/($E294+$C294-BM$7))</f>
        <v>0</v>
      </c>
      <c r="BN294" s="289">
        <f>IF(OR($C294&gt;BN$7,$C294+$E294-1&lt;BN$7),0,($D294-SUM($F294:BM294)-SUM($F233:BM233))/($E294+$C294-BN$7))</f>
        <v>0</v>
      </c>
      <c r="BO294" s="305"/>
      <c r="BP294" s="305"/>
      <c r="BQ294" s="305"/>
      <c r="BR294" s="305"/>
      <c r="BS294" s="305"/>
      <c r="BT294" s="305"/>
      <c r="BU294" s="305"/>
      <c r="BV294" s="305"/>
      <c r="BW294" s="305"/>
      <c r="BX294" s="305"/>
      <c r="BY294" s="305"/>
      <c r="BZ294" s="305"/>
      <c r="CA294" s="198"/>
      <c r="CB294" s="198"/>
      <c r="CC294" s="198"/>
      <c r="CD294" s="198"/>
      <c r="CE294" s="198"/>
      <c r="CF294" s="198"/>
      <c r="CG294" s="198"/>
      <c r="CH294" s="198"/>
      <c r="CI294" s="198"/>
      <c r="CJ294" s="198"/>
      <c r="CK294" s="198"/>
      <c r="CL294" s="198"/>
    </row>
    <row r="295" spans="1:90" hidden="1" outlineLevel="1" x14ac:dyDescent="0.15">
      <c r="A295" s="89"/>
      <c r="B295" s="23"/>
      <c r="C295" s="26">
        <v>8</v>
      </c>
      <c r="D295" s="250">
        <f ca="1"/>
        <v>2.8849330874109336E-2</v>
      </c>
      <c r="E295" s="26">
        <f>SAP_Leadsheet!$E$57</f>
        <v>6</v>
      </c>
      <c r="G295" s="289">
        <f>IF(OR($C295&gt;G$7,$C295+$E295-1&lt;G$7),0,($D295-SUM($F295:F295)-SUM($F234:F234))/($E295+$C295-G$7))</f>
        <v>0</v>
      </c>
      <c r="H295" s="289">
        <f>IF(OR($C295&gt;H$7,$C295+$E295-1&lt;H$7),0,($D295-SUM($F295:G295)-SUM($F234:G234))/($E295+$C295-H$7))</f>
        <v>0</v>
      </c>
      <c r="I295" s="289">
        <f>IF(OR($C295&gt;I$7,$C295+$E295-1&lt;I$7),0,($D295-SUM($F295:H295)-SUM($F234:H234))/($E295+$C295-I$7))</f>
        <v>0</v>
      </c>
      <c r="J295" s="289">
        <f>IF(OR($C295&gt;J$7,$C295+$E295-1&lt;J$7),0,($D295-SUM($F295:I295)-SUM($F234:I234))/($E295+$C295-J$7))</f>
        <v>0</v>
      </c>
      <c r="K295" s="289">
        <f>IF(OR($C295&gt;K$7,$C295+$E295-1&lt;K$7),0,($D295-SUM($F295:J295)-SUM($F234:J234))/($E295+$C295-K$7))</f>
        <v>0</v>
      </c>
      <c r="L295" s="289">
        <f>IF(OR($C295&gt;L$7,$C295+$E295-1&lt;L$7),0,($D295-SUM($F295:K295)-SUM($F234:K234))/($E295+$C295-L$7))</f>
        <v>0</v>
      </c>
      <c r="M295" s="289">
        <f>IF(OR($C295&gt;M$7,$C295+$E295-1&lt;M$7),0,($D295-SUM($F295:L295)-SUM($F234:L234))/($E295+$C295-M$7))</f>
        <v>0</v>
      </c>
      <c r="N295" s="289">
        <f ca="1">IF(OR($C295&gt;N$7,$C295+$E295-1&lt;N$7),0,($D295-SUM($F295:M295)-SUM($F234:M234))/($E295+$C295-N$7))</f>
        <v>4.8082218123515564E-3</v>
      </c>
      <c r="O295" s="289">
        <f ca="1">IF(OR($C295&gt;O$7,$C295+$E295-1&lt;O$7),0,($D295-SUM($F295:N295)-SUM($F234:N234))/($E295+$C295-O$7))</f>
        <v>4.8082218123515564E-3</v>
      </c>
      <c r="P295" s="289">
        <f ca="1">IF(OR($C295&gt;P$7,$C295+$E295-1&lt;P$7),0,($D295-SUM($F295:O295)-SUM($F234:O234))/($E295+$C295-P$7))</f>
        <v>4.8082218123515555E-3</v>
      </c>
      <c r="Q295" s="289">
        <f ca="1">IF(OR($C295&gt;Q$7,$C295+$E295-1&lt;Q$7),0,($D295-SUM($F295:P295)-SUM($F234:P234))/($E295+$C295-Q$7))</f>
        <v>4.8082218123515564E-3</v>
      </c>
      <c r="R295" s="289">
        <f ca="1">IF(OR($C295&gt;R$7,$C295+$E295-1&lt;R$7),0,($D295-SUM($F295:Q295)-SUM($F234:Q234))/($E295+$C295-R$7))</f>
        <v>4.8082218123515555E-3</v>
      </c>
      <c r="S295" s="289">
        <f ca="1">IF(OR($C295&gt;S$7,$C295+$E295-1&lt;S$7),0,($D295-SUM($F295:R295)-SUM($F234:R234))/($E295+$C295-S$7))</f>
        <v>4.8082218123515555E-3</v>
      </c>
      <c r="T295" s="289">
        <f>IF(OR($C295&gt;T$7,$C295+$E295-1&lt;T$7),0,($D295-SUM($F295:S295)-SUM($F234:S234))/($E295+$C295-T$7))</f>
        <v>0</v>
      </c>
      <c r="U295" s="289">
        <f>IF(OR($C295&gt;U$7,$C295+$E295-1&lt;U$7),0,($D295-SUM($F295:T295)-SUM($F234:T234))/($E295+$C295-U$7))</f>
        <v>0</v>
      </c>
      <c r="V295" s="289">
        <f>IF(OR($C295&gt;V$7,$C295+$E295-1&lt;V$7),0,($D295-SUM($F295:U295)-SUM($F234:U234))/($E295+$C295-V$7))</f>
        <v>0</v>
      </c>
      <c r="W295" s="289">
        <f>IF(OR($C295&gt;W$7,$C295+$E295-1&lt;W$7),0,($D295-SUM($F295:V295)-SUM($F234:V234))/($E295+$C295-W$7))</f>
        <v>0</v>
      </c>
      <c r="X295" s="289">
        <f>IF(OR($C295&gt;X$7,$C295+$E295-1&lt;X$7),0,($D295-SUM($F295:W295)-SUM($F234:W234))/($E295+$C295-X$7))</f>
        <v>0</v>
      </c>
      <c r="Y295" s="289">
        <f>IF(OR($C295&gt;Y$7,$C295+$E295-1&lt;Y$7),0,($D295-SUM($F295:X295)-SUM($F234:X234))/($E295+$C295-Y$7))</f>
        <v>0</v>
      </c>
      <c r="Z295" s="289">
        <f>IF(OR($C295&gt;Z$7,$C295+$E295-1&lt;Z$7),0,($D295-SUM($F295:Y295)-SUM($F234:Y234))/($E295+$C295-Z$7))</f>
        <v>0</v>
      </c>
      <c r="AA295" s="289">
        <f>IF(OR($C295&gt;AA$7,$C295+$E295-1&lt;AA$7),0,($D295-SUM($F295:Z295)-SUM($F234:Z234))/($E295+$C295-AA$7))</f>
        <v>0</v>
      </c>
      <c r="AB295" s="289">
        <f>IF(OR($C295&gt;AB$7,$C295+$E295-1&lt;AB$7),0,($D295-SUM($F295:AA295)-SUM($F234:AA234))/($E295+$C295-AB$7))</f>
        <v>0</v>
      </c>
      <c r="AC295" s="289">
        <f>IF(OR($C295&gt;AC$7,$C295+$E295-1&lt;AC$7),0,($D295-SUM($F295:AB295)-SUM($F234:AB234))/($E295+$C295-AC$7))</f>
        <v>0</v>
      </c>
      <c r="AD295" s="289">
        <f>IF(OR($C295&gt;AD$7,$C295+$E295-1&lt;AD$7),0,($D295-SUM($F295:AC295)-SUM($F234:AC234))/($E295+$C295-AD$7))</f>
        <v>0</v>
      </c>
      <c r="AE295" s="289">
        <f>IF(OR($C295&gt;AE$7,$C295+$E295-1&lt;AE$7),0,($D295-SUM($F295:AD295)-SUM($F234:AD234))/($E295+$C295-AE$7))</f>
        <v>0</v>
      </c>
      <c r="AF295" s="289">
        <f>IF(OR($C295&gt;AF$7,$C295+$E295-1&lt;AF$7),0,($D295-SUM($F295:AE295)-SUM($F234:AE234))/($E295+$C295-AF$7))</f>
        <v>0</v>
      </c>
      <c r="AG295" s="289">
        <f>IF(OR($C295&gt;AG$7,$C295+$E295-1&lt;AG$7),0,($D295-SUM($F295:AF295)-SUM($F234:AF234))/($E295+$C295-AG$7))</f>
        <v>0</v>
      </c>
      <c r="AH295" s="289">
        <f>IF(OR($C295&gt;AH$7,$C295+$E295-1&lt;AH$7),0,($D295-SUM($F295:AG295)-SUM($F234:AG234))/($E295+$C295-AH$7))</f>
        <v>0</v>
      </c>
      <c r="AI295" s="289">
        <f>IF(OR($C295&gt;AI$7,$C295+$E295-1&lt;AI$7),0,($D295-SUM($F295:AH295)-SUM($F234:AH234))/($E295+$C295-AI$7))</f>
        <v>0</v>
      </c>
      <c r="AJ295" s="289">
        <f>IF(OR($C295&gt;AJ$7,$C295+$E295-1&lt;AJ$7),0,($D295-SUM($F295:AI295)-SUM($F234:AI234))/($E295+$C295-AJ$7))</f>
        <v>0</v>
      </c>
      <c r="AK295" s="289">
        <f>IF(OR($C295&gt;AK$7,$C295+$E295-1&lt;AK$7),0,($D295-SUM($F295:AJ295)-SUM($F234:AJ234))/($E295+$C295-AK$7))</f>
        <v>0</v>
      </c>
      <c r="AL295" s="289">
        <f>IF(OR($C295&gt;AL$7,$C295+$E295-1&lt;AL$7),0,($D295-SUM($F295:AK295)-SUM($F234:AK234))/($E295+$C295-AL$7))</f>
        <v>0</v>
      </c>
      <c r="AM295" s="289">
        <f>IF(OR($C295&gt;AM$7,$C295+$E295-1&lt;AM$7),0,($D295-SUM($F295:AL295)-SUM($F234:AL234))/($E295+$C295-AM$7))</f>
        <v>0</v>
      </c>
      <c r="AN295" s="289">
        <f>IF(OR($C295&gt;AN$7,$C295+$E295-1&lt;AN$7),0,($D295-SUM($F295:AM295)-SUM($F234:AM234))/($E295+$C295-AN$7))</f>
        <v>0</v>
      </c>
      <c r="AO295" s="289">
        <f>IF(OR($C295&gt;AO$7,$C295+$E295-1&lt;AO$7),0,($D295-SUM($F295:AN295)-SUM($F234:AN234))/($E295+$C295-AO$7))</f>
        <v>0</v>
      </c>
      <c r="AP295" s="289">
        <f>IF(OR($C295&gt;AP$7,$C295+$E295-1&lt;AP$7),0,($D295-SUM($F295:AO295)-SUM($F234:AO234))/($E295+$C295-AP$7))</f>
        <v>0</v>
      </c>
      <c r="AQ295" s="289">
        <f>IF(OR($C295&gt;AQ$7,$C295+$E295-1&lt;AQ$7),0,($D295-SUM($F295:AP295)-SUM($F234:AP234))/($E295+$C295-AQ$7))</f>
        <v>0</v>
      </c>
      <c r="AR295" s="289">
        <f>IF(OR($C295&gt;AR$7,$C295+$E295-1&lt;AR$7),0,($D295-SUM($F295:AQ295)-SUM($F234:AQ234))/($E295+$C295-AR$7))</f>
        <v>0</v>
      </c>
      <c r="AS295" s="289">
        <f>IF(OR($C295&gt;AS$7,$C295+$E295-1&lt;AS$7),0,($D295-SUM($F295:AR295)-SUM($F234:AR234))/($E295+$C295-AS$7))</f>
        <v>0</v>
      </c>
      <c r="AT295" s="289">
        <f>IF(OR($C295&gt;AT$7,$C295+$E295-1&lt;AT$7),0,($D295-SUM($F295:AS295)-SUM($F234:AS234))/($E295+$C295-AT$7))</f>
        <v>0</v>
      </c>
      <c r="AU295" s="289">
        <f>IF(OR($C295&gt;AU$7,$C295+$E295-1&lt;AU$7),0,($D295-SUM($F295:AT295)-SUM($F234:AT234))/($E295+$C295-AU$7))</f>
        <v>0</v>
      </c>
      <c r="AV295" s="289">
        <f>IF(OR($C295&gt;AV$7,$C295+$E295-1&lt;AV$7),0,($D295-SUM($F295:AU295)-SUM($F234:AU234))/($E295+$C295-AV$7))</f>
        <v>0</v>
      </c>
      <c r="AW295" s="289">
        <f>IF(OR($C295&gt;AW$7,$C295+$E295-1&lt;AW$7),0,($D295-SUM($F295:AV295)-SUM($F234:AV234))/($E295+$C295-AW$7))</f>
        <v>0</v>
      </c>
      <c r="AX295" s="289">
        <f>IF(OR($C295&gt;AX$7,$C295+$E295-1&lt;AX$7),0,($D295-SUM($F295:AW295)-SUM($F234:AW234))/($E295+$C295-AX$7))</f>
        <v>0</v>
      </c>
      <c r="AY295" s="289">
        <f>IF(OR($C295&gt;AY$7,$C295+$E295-1&lt;AY$7),0,($D295-SUM($F295:AX295)-SUM($F234:AX234))/($E295+$C295-AY$7))</f>
        <v>0</v>
      </c>
      <c r="AZ295" s="289">
        <f>IF(OR($C295&gt;AZ$7,$C295+$E295-1&lt;AZ$7),0,($D295-SUM($F295:AY295)-SUM($F234:AY234))/($E295+$C295-AZ$7))</f>
        <v>0</v>
      </c>
      <c r="BA295" s="289">
        <f>IF(OR($C295&gt;BA$7,$C295+$E295-1&lt;BA$7),0,($D295-SUM($F295:AZ295)-SUM($F234:AZ234))/($E295+$C295-BA$7))</f>
        <v>0</v>
      </c>
      <c r="BB295" s="289">
        <f>IF(OR($C295&gt;BB$7,$C295+$E295-1&lt;BB$7),0,($D295-SUM($F295:BA295)-SUM($F234:BA234))/($E295+$C295-BB$7))</f>
        <v>0</v>
      </c>
      <c r="BC295" s="289">
        <f>IF(OR($C295&gt;BC$7,$C295+$E295-1&lt;BC$7),0,($D295-SUM($F295:BB295)-SUM($F234:BB234))/($E295+$C295-BC$7))</f>
        <v>0</v>
      </c>
      <c r="BD295" s="289">
        <f>IF(OR($C295&gt;BD$7,$C295+$E295-1&lt;BD$7),0,($D295-SUM($F295:BC295)-SUM($F234:BC234))/($E295+$C295-BD$7))</f>
        <v>0</v>
      </c>
      <c r="BE295" s="289">
        <f>IF(OR($C295&gt;BE$7,$C295+$E295-1&lt;BE$7),0,($D295-SUM($F295:BD295)-SUM($F234:BD234))/($E295+$C295-BE$7))</f>
        <v>0</v>
      </c>
      <c r="BF295" s="289">
        <f>IF(OR($C295&gt;BF$7,$C295+$E295-1&lt;BF$7),0,($D295-SUM($F295:BE295)-SUM($F234:BE234))/($E295+$C295-BF$7))</f>
        <v>0</v>
      </c>
      <c r="BG295" s="289">
        <f>IF(OR($C295&gt;BG$7,$C295+$E295-1&lt;BG$7),0,($D295-SUM($F295:BF295)-SUM($F234:BF234))/($E295+$C295-BG$7))</f>
        <v>0</v>
      </c>
      <c r="BH295" s="289">
        <f>IF(OR($C295&gt;BH$7,$C295+$E295-1&lt;BH$7),0,($D295-SUM($F295:BG295)-SUM($F234:BG234))/($E295+$C295-BH$7))</f>
        <v>0</v>
      </c>
      <c r="BI295" s="289">
        <f>IF(OR($C295&gt;BI$7,$C295+$E295-1&lt;BI$7),0,($D295-SUM($F295:BH295)-SUM($F234:BH234))/($E295+$C295-BI$7))</f>
        <v>0</v>
      </c>
      <c r="BJ295" s="289">
        <f>IF(OR($C295&gt;BJ$7,$C295+$E295-1&lt;BJ$7),0,($D295-SUM($F295:BI295)-SUM($F234:BI234))/($E295+$C295-BJ$7))</f>
        <v>0</v>
      </c>
      <c r="BK295" s="289">
        <f>IF(OR($C295&gt;BK$7,$C295+$E295-1&lt;BK$7),0,($D295-SUM($F295:BJ295)-SUM($F234:BJ234))/($E295+$C295-BK$7))</f>
        <v>0</v>
      </c>
      <c r="BL295" s="289">
        <f>IF(OR($C295&gt;BL$7,$C295+$E295-1&lt;BL$7),0,($D295-SUM($F295:BK295)-SUM($F234:BK234))/($E295+$C295-BL$7))</f>
        <v>0</v>
      </c>
      <c r="BM295" s="289">
        <f>IF(OR($C295&gt;BM$7,$C295+$E295-1&lt;BM$7),0,($D295-SUM($F295:BL295)-SUM($F234:BL234))/($E295+$C295-BM$7))</f>
        <v>0</v>
      </c>
      <c r="BN295" s="289">
        <f>IF(OR($C295&gt;BN$7,$C295+$E295-1&lt;BN$7),0,($D295-SUM($F295:BM295)-SUM($F234:BM234))/($E295+$C295-BN$7))</f>
        <v>0</v>
      </c>
      <c r="BO295" s="305"/>
      <c r="BP295" s="305"/>
      <c r="BQ295" s="305"/>
      <c r="BR295" s="305"/>
      <c r="BS295" s="305"/>
      <c r="BT295" s="305"/>
      <c r="BU295" s="305"/>
      <c r="BV295" s="305"/>
      <c r="BW295" s="305"/>
      <c r="BX295" s="305"/>
      <c r="BY295" s="305"/>
      <c r="BZ295" s="305"/>
      <c r="CA295" s="198"/>
      <c r="CB295" s="198"/>
      <c r="CC295" s="198"/>
      <c r="CD295" s="198"/>
      <c r="CE295" s="198"/>
      <c r="CF295" s="198"/>
      <c r="CG295" s="198"/>
      <c r="CH295" s="198"/>
      <c r="CI295" s="198"/>
      <c r="CJ295" s="198"/>
      <c r="CK295" s="198"/>
      <c r="CL295" s="198"/>
    </row>
    <row r="296" spans="1:90" hidden="1" outlineLevel="1" x14ac:dyDescent="0.15">
      <c r="A296" s="89"/>
      <c r="B296" s="23"/>
      <c r="C296" s="26">
        <v>9</v>
      </c>
      <c r="D296" s="250">
        <f ca="1"/>
        <v>2.8283144172525653E-2</v>
      </c>
      <c r="E296" s="26">
        <f>SAP_Leadsheet!$E$57</f>
        <v>6</v>
      </c>
      <c r="G296" s="289">
        <f>IF(OR($C296&gt;G$7,$C296+$E296-1&lt;G$7),0,($D296-SUM($F296:F296)-SUM($F235:F235))/($E296+$C296-G$7))</f>
        <v>0</v>
      </c>
      <c r="H296" s="289">
        <f>IF(OR($C296&gt;H$7,$C296+$E296-1&lt;H$7),0,($D296-SUM($F296:G296)-SUM($F235:G235))/($E296+$C296-H$7))</f>
        <v>0</v>
      </c>
      <c r="I296" s="289">
        <f>IF(OR($C296&gt;I$7,$C296+$E296-1&lt;I$7),0,($D296-SUM($F296:H296)-SUM($F235:H235))/($E296+$C296-I$7))</f>
        <v>0</v>
      </c>
      <c r="J296" s="289">
        <f>IF(OR($C296&gt;J$7,$C296+$E296-1&lt;J$7),0,($D296-SUM($F296:I296)-SUM($F235:I235))/($E296+$C296-J$7))</f>
        <v>0</v>
      </c>
      <c r="K296" s="289">
        <f>IF(OR($C296&gt;K$7,$C296+$E296-1&lt;K$7),0,($D296-SUM($F296:J296)-SUM($F235:J235))/($E296+$C296-K$7))</f>
        <v>0</v>
      </c>
      <c r="L296" s="289">
        <f>IF(OR($C296&gt;L$7,$C296+$E296-1&lt;L$7),0,($D296-SUM($F296:K296)-SUM($F235:K235))/($E296+$C296-L$7))</f>
        <v>0</v>
      </c>
      <c r="M296" s="289">
        <f>IF(OR($C296&gt;M$7,$C296+$E296-1&lt;M$7),0,($D296-SUM($F296:L296)-SUM($F235:L235))/($E296+$C296-M$7))</f>
        <v>0</v>
      </c>
      <c r="N296" s="289">
        <f>IF(OR($C296&gt;N$7,$C296+$E296-1&lt;N$7),0,($D296-SUM($F296:M296)-SUM($F235:M235))/($E296+$C296-N$7))</f>
        <v>0</v>
      </c>
      <c r="O296" s="289">
        <f ca="1">IF(OR($C296&gt;O$7,$C296+$E296-1&lt;O$7),0,($D296-SUM($F296:N296)-SUM($F235:N235))/($E296+$C296-O$7))</f>
        <v>4.7138573620876091E-3</v>
      </c>
      <c r="P296" s="289">
        <f ca="1">IF(OR($C296&gt;P$7,$C296+$E296-1&lt;P$7),0,($D296-SUM($F296:O296)-SUM($F235:O235))/($E296+$C296-P$7))</f>
        <v>4.7138573620876091E-3</v>
      </c>
      <c r="Q296" s="289">
        <f ca="1">IF(OR($C296&gt;Q$7,$C296+$E296-1&lt;Q$7),0,($D296-SUM($F296:P296)-SUM($F235:P235))/($E296+$C296-Q$7))</f>
        <v>4.7138573620876083E-3</v>
      </c>
      <c r="R296" s="289">
        <f ca="1">IF(OR($C296&gt;R$7,$C296+$E296-1&lt;R$7),0,($D296-SUM($F296:Q296)-SUM($F235:Q235))/($E296+$C296-R$7))</f>
        <v>4.7138573620876091E-3</v>
      </c>
      <c r="S296" s="289">
        <f ca="1">IF(OR($C296&gt;S$7,$C296+$E296-1&lt;S$7),0,($D296-SUM($F296:R296)-SUM($F235:R235))/($E296+$C296-S$7))</f>
        <v>4.7138573620876083E-3</v>
      </c>
      <c r="T296" s="289">
        <f ca="1">IF(OR($C296&gt;T$7,$C296+$E296-1&lt;T$7),0,($D296-SUM($F296:S296)-SUM($F235:S235))/($E296+$C296-T$7))</f>
        <v>4.7138573620876083E-3</v>
      </c>
      <c r="U296" s="289">
        <f>IF(OR($C296&gt;U$7,$C296+$E296-1&lt;U$7),0,($D296-SUM($F296:T296)-SUM($F235:T235))/($E296+$C296-U$7))</f>
        <v>0</v>
      </c>
      <c r="V296" s="289">
        <f>IF(OR($C296&gt;V$7,$C296+$E296-1&lt;V$7),0,($D296-SUM($F296:U296)-SUM($F235:U235))/($E296+$C296-V$7))</f>
        <v>0</v>
      </c>
      <c r="W296" s="289">
        <f>IF(OR($C296&gt;W$7,$C296+$E296-1&lt;W$7),0,($D296-SUM($F296:V296)-SUM($F235:V235))/($E296+$C296-W$7))</f>
        <v>0</v>
      </c>
      <c r="X296" s="289">
        <f>IF(OR($C296&gt;X$7,$C296+$E296-1&lt;X$7),0,($D296-SUM($F296:W296)-SUM($F235:W235))/($E296+$C296-X$7))</f>
        <v>0</v>
      </c>
      <c r="Y296" s="289">
        <f>IF(OR($C296&gt;Y$7,$C296+$E296-1&lt;Y$7),0,($D296-SUM($F296:X296)-SUM($F235:X235))/($E296+$C296-Y$7))</f>
        <v>0</v>
      </c>
      <c r="Z296" s="289">
        <f>IF(OR($C296&gt;Z$7,$C296+$E296-1&lt;Z$7),0,($D296-SUM($F296:Y296)-SUM($F235:Y235))/($E296+$C296-Z$7))</f>
        <v>0</v>
      </c>
      <c r="AA296" s="289">
        <f>IF(OR($C296&gt;AA$7,$C296+$E296-1&lt;AA$7),0,($D296-SUM($F296:Z296)-SUM($F235:Z235))/($E296+$C296-AA$7))</f>
        <v>0</v>
      </c>
      <c r="AB296" s="289">
        <f>IF(OR($C296&gt;AB$7,$C296+$E296-1&lt;AB$7),0,($D296-SUM($F296:AA296)-SUM($F235:AA235))/($E296+$C296-AB$7))</f>
        <v>0</v>
      </c>
      <c r="AC296" s="289">
        <f>IF(OR($C296&gt;AC$7,$C296+$E296-1&lt;AC$7),0,($D296-SUM($F296:AB296)-SUM($F235:AB235))/($E296+$C296-AC$7))</f>
        <v>0</v>
      </c>
      <c r="AD296" s="289">
        <f>IF(OR($C296&gt;AD$7,$C296+$E296-1&lt;AD$7),0,($D296-SUM($F296:AC296)-SUM($F235:AC235))/($E296+$C296-AD$7))</f>
        <v>0</v>
      </c>
      <c r="AE296" s="289">
        <f>IF(OR($C296&gt;AE$7,$C296+$E296-1&lt;AE$7),0,($D296-SUM($F296:AD296)-SUM($F235:AD235))/($E296+$C296-AE$7))</f>
        <v>0</v>
      </c>
      <c r="AF296" s="289">
        <f>IF(OR($C296&gt;AF$7,$C296+$E296-1&lt;AF$7),0,($D296-SUM($F296:AE296)-SUM($F235:AE235))/($E296+$C296-AF$7))</f>
        <v>0</v>
      </c>
      <c r="AG296" s="289">
        <f>IF(OR($C296&gt;AG$7,$C296+$E296-1&lt;AG$7),0,($D296-SUM($F296:AF296)-SUM($F235:AF235))/($E296+$C296-AG$7))</f>
        <v>0</v>
      </c>
      <c r="AH296" s="289">
        <f>IF(OR($C296&gt;AH$7,$C296+$E296-1&lt;AH$7),0,($D296-SUM($F296:AG296)-SUM($F235:AG235))/($E296+$C296-AH$7))</f>
        <v>0</v>
      </c>
      <c r="AI296" s="289">
        <f>IF(OR($C296&gt;AI$7,$C296+$E296-1&lt;AI$7),0,($D296-SUM($F296:AH296)-SUM($F235:AH235))/($E296+$C296-AI$7))</f>
        <v>0</v>
      </c>
      <c r="AJ296" s="289">
        <f>IF(OR($C296&gt;AJ$7,$C296+$E296-1&lt;AJ$7),0,($D296-SUM($F296:AI296)-SUM($F235:AI235))/($E296+$C296-AJ$7))</f>
        <v>0</v>
      </c>
      <c r="AK296" s="289">
        <f>IF(OR($C296&gt;AK$7,$C296+$E296-1&lt;AK$7),0,($D296-SUM($F296:AJ296)-SUM($F235:AJ235))/($E296+$C296-AK$7))</f>
        <v>0</v>
      </c>
      <c r="AL296" s="289">
        <f>IF(OR($C296&gt;AL$7,$C296+$E296-1&lt;AL$7),0,($D296-SUM($F296:AK296)-SUM($F235:AK235))/($E296+$C296-AL$7))</f>
        <v>0</v>
      </c>
      <c r="AM296" s="289">
        <f>IF(OR($C296&gt;AM$7,$C296+$E296-1&lt;AM$7),0,($D296-SUM($F296:AL296)-SUM($F235:AL235))/($E296+$C296-AM$7))</f>
        <v>0</v>
      </c>
      <c r="AN296" s="289">
        <f>IF(OR($C296&gt;AN$7,$C296+$E296-1&lt;AN$7),0,($D296-SUM($F296:AM296)-SUM($F235:AM235))/($E296+$C296-AN$7))</f>
        <v>0</v>
      </c>
      <c r="AO296" s="289">
        <f>IF(OR($C296&gt;AO$7,$C296+$E296-1&lt;AO$7),0,($D296-SUM($F296:AN296)-SUM($F235:AN235))/($E296+$C296-AO$7))</f>
        <v>0</v>
      </c>
      <c r="AP296" s="289">
        <f>IF(OR($C296&gt;AP$7,$C296+$E296-1&lt;AP$7),0,($D296-SUM($F296:AO296)-SUM($F235:AO235))/($E296+$C296-AP$7))</f>
        <v>0</v>
      </c>
      <c r="AQ296" s="289">
        <f>IF(OR($C296&gt;AQ$7,$C296+$E296-1&lt;AQ$7),0,($D296-SUM($F296:AP296)-SUM($F235:AP235))/($E296+$C296-AQ$7))</f>
        <v>0</v>
      </c>
      <c r="AR296" s="289">
        <f>IF(OR($C296&gt;AR$7,$C296+$E296-1&lt;AR$7),0,($D296-SUM($F296:AQ296)-SUM($F235:AQ235))/($E296+$C296-AR$7))</f>
        <v>0</v>
      </c>
      <c r="AS296" s="289">
        <f>IF(OR($C296&gt;AS$7,$C296+$E296-1&lt;AS$7),0,($D296-SUM($F296:AR296)-SUM($F235:AR235))/($E296+$C296-AS$7))</f>
        <v>0</v>
      </c>
      <c r="AT296" s="289">
        <f>IF(OR($C296&gt;AT$7,$C296+$E296-1&lt;AT$7),0,($D296-SUM($F296:AS296)-SUM($F235:AS235))/($E296+$C296-AT$7))</f>
        <v>0</v>
      </c>
      <c r="AU296" s="289">
        <f>IF(OR($C296&gt;AU$7,$C296+$E296-1&lt;AU$7),0,($D296-SUM($F296:AT296)-SUM($F235:AT235))/($E296+$C296-AU$7))</f>
        <v>0</v>
      </c>
      <c r="AV296" s="289">
        <f>IF(OR($C296&gt;AV$7,$C296+$E296-1&lt;AV$7),0,($D296-SUM($F296:AU296)-SUM($F235:AU235))/($E296+$C296-AV$7))</f>
        <v>0</v>
      </c>
      <c r="AW296" s="289">
        <f>IF(OR($C296&gt;AW$7,$C296+$E296-1&lt;AW$7),0,($D296-SUM($F296:AV296)-SUM($F235:AV235))/($E296+$C296-AW$7))</f>
        <v>0</v>
      </c>
      <c r="AX296" s="289">
        <f>IF(OR($C296&gt;AX$7,$C296+$E296-1&lt;AX$7),0,($D296-SUM($F296:AW296)-SUM($F235:AW235))/($E296+$C296-AX$7))</f>
        <v>0</v>
      </c>
      <c r="AY296" s="289">
        <f>IF(OR($C296&gt;AY$7,$C296+$E296-1&lt;AY$7),0,($D296-SUM($F296:AX296)-SUM($F235:AX235))/($E296+$C296-AY$7))</f>
        <v>0</v>
      </c>
      <c r="AZ296" s="289">
        <f>IF(OR($C296&gt;AZ$7,$C296+$E296-1&lt;AZ$7),0,($D296-SUM($F296:AY296)-SUM($F235:AY235))/($E296+$C296-AZ$7))</f>
        <v>0</v>
      </c>
      <c r="BA296" s="289">
        <f>IF(OR($C296&gt;BA$7,$C296+$E296-1&lt;BA$7),0,($D296-SUM($F296:AZ296)-SUM($F235:AZ235))/($E296+$C296-BA$7))</f>
        <v>0</v>
      </c>
      <c r="BB296" s="289">
        <f>IF(OR($C296&gt;BB$7,$C296+$E296-1&lt;BB$7),0,($D296-SUM($F296:BA296)-SUM($F235:BA235))/($E296+$C296-BB$7))</f>
        <v>0</v>
      </c>
      <c r="BC296" s="289">
        <f>IF(OR($C296&gt;BC$7,$C296+$E296-1&lt;BC$7),0,($D296-SUM($F296:BB296)-SUM($F235:BB235))/($E296+$C296-BC$7))</f>
        <v>0</v>
      </c>
      <c r="BD296" s="289">
        <f>IF(OR($C296&gt;BD$7,$C296+$E296-1&lt;BD$7),0,($D296-SUM($F296:BC296)-SUM($F235:BC235))/($E296+$C296-BD$7))</f>
        <v>0</v>
      </c>
      <c r="BE296" s="289">
        <f>IF(OR($C296&gt;BE$7,$C296+$E296-1&lt;BE$7),0,($D296-SUM($F296:BD296)-SUM($F235:BD235))/($E296+$C296-BE$7))</f>
        <v>0</v>
      </c>
      <c r="BF296" s="289">
        <f>IF(OR($C296&gt;BF$7,$C296+$E296-1&lt;BF$7),0,($D296-SUM($F296:BE296)-SUM($F235:BE235))/($E296+$C296-BF$7))</f>
        <v>0</v>
      </c>
      <c r="BG296" s="289">
        <f>IF(OR($C296&gt;BG$7,$C296+$E296-1&lt;BG$7),0,($D296-SUM($F296:BF296)-SUM($F235:BF235))/($E296+$C296-BG$7))</f>
        <v>0</v>
      </c>
      <c r="BH296" s="289">
        <f>IF(OR($C296&gt;BH$7,$C296+$E296-1&lt;BH$7),0,($D296-SUM($F296:BG296)-SUM($F235:BG235))/($E296+$C296-BH$7))</f>
        <v>0</v>
      </c>
      <c r="BI296" s="289">
        <f>IF(OR($C296&gt;BI$7,$C296+$E296-1&lt;BI$7),0,($D296-SUM($F296:BH296)-SUM($F235:BH235))/($E296+$C296-BI$7))</f>
        <v>0</v>
      </c>
      <c r="BJ296" s="289">
        <f>IF(OR($C296&gt;BJ$7,$C296+$E296-1&lt;BJ$7),0,($D296-SUM($F296:BI296)-SUM($F235:BI235))/($E296+$C296-BJ$7))</f>
        <v>0</v>
      </c>
      <c r="BK296" s="289">
        <f>IF(OR($C296&gt;BK$7,$C296+$E296-1&lt;BK$7),0,($D296-SUM($F296:BJ296)-SUM($F235:BJ235))/($E296+$C296-BK$7))</f>
        <v>0</v>
      </c>
      <c r="BL296" s="289">
        <f>IF(OR($C296&gt;BL$7,$C296+$E296-1&lt;BL$7),0,($D296-SUM($F296:BK296)-SUM($F235:BK235))/($E296+$C296-BL$7))</f>
        <v>0</v>
      </c>
      <c r="BM296" s="289">
        <f>IF(OR($C296&gt;BM$7,$C296+$E296-1&lt;BM$7),0,($D296-SUM($F296:BL296)-SUM($F235:BL235))/($E296+$C296-BM$7))</f>
        <v>0</v>
      </c>
      <c r="BN296" s="289">
        <f>IF(OR($C296&gt;BN$7,$C296+$E296-1&lt;BN$7),0,($D296-SUM($F296:BM296)-SUM($F235:BM235))/($E296+$C296-BN$7))</f>
        <v>0</v>
      </c>
      <c r="BO296" s="305"/>
      <c r="BP296" s="305"/>
      <c r="BQ296" s="305"/>
      <c r="BR296" s="305"/>
      <c r="BS296" s="305"/>
      <c r="BT296" s="305"/>
      <c r="BU296" s="305"/>
      <c r="BV296" s="305"/>
      <c r="BW296" s="305"/>
      <c r="BX296" s="305"/>
      <c r="BY296" s="305"/>
      <c r="BZ296" s="305"/>
      <c r="CA296" s="198"/>
      <c r="CB296" s="198"/>
      <c r="CC296" s="198"/>
      <c r="CD296" s="198"/>
      <c r="CE296" s="198"/>
      <c r="CF296" s="198"/>
      <c r="CG296" s="198"/>
      <c r="CH296" s="198"/>
      <c r="CI296" s="198"/>
      <c r="CJ296" s="198"/>
      <c r="CK296" s="198"/>
      <c r="CL296" s="198"/>
    </row>
    <row r="297" spans="1:90" hidden="1" outlineLevel="1" x14ac:dyDescent="0.15">
      <c r="A297" s="89"/>
      <c r="B297" s="23"/>
      <c r="C297" s="26">
        <v>10</v>
      </c>
      <c r="D297" s="250">
        <f ca="1"/>
        <v>2.771695747094197E-2</v>
      </c>
      <c r="E297" s="26">
        <f>SAP_Leadsheet!$E$57</f>
        <v>6</v>
      </c>
      <c r="G297" s="289">
        <f>IF(OR($C297&gt;G$7,$C297+$E297-1&lt;G$7),0,($D297-SUM($F297:F297)-SUM($F236:F236))/($E297+$C297-G$7))</f>
        <v>0</v>
      </c>
      <c r="H297" s="289">
        <f>IF(OR($C297&gt;H$7,$C297+$E297-1&lt;H$7),0,($D297-SUM($F297:G297)-SUM($F236:G236))/($E297+$C297-H$7))</f>
        <v>0</v>
      </c>
      <c r="I297" s="289">
        <f>IF(OR($C297&gt;I$7,$C297+$E297-1&lt;I$7),0,($D297-SUM($F297:H297)-SUM($F236:H236))/($E297+$C297-I$7))</f>
        <v>0</v>
      </c>
      <c r="J297" s="289">
        <f>IF(OR($C297&gt;J$7,$C297+$E297-1&lt;J$7),0,($D297-SUM($F297:I297)-SUM($F236:I236))/($E297+$C297-J$7))</f>
        <v>0</v>
      </c>
      <c r="K297" s="289">
        <f>IF(OR($C297&gt;K$7,$C297+$E297-1&lt;K$7),0,($D297-SUM($F297:J297)-SUM($F236:J236))/($E297+$C297-K$7))</f>
        <v>0</v>
      </c>
      <c r="L297" s="289">
        <f>IF(OR($C297&gt;L$7,$C297+$E297-1&lt;L$7),0,($D297-SUM($F297:K297)-SUM($F236:K236))/($E297+$C297-L$7))</f>
        <v>0</v>
      </c>
      <c r="M297" s="289">
        <f>IF(OR($C297&gt;M$7,$C297+$E297-1&lt;M$7),0,($D297-SUM($F297:L297)-SUM($F236:L236))/($E297+$C297-M$7))</f>
        <v>0</v>
      </c>
      <c r="N297" s="289">
        <f>IF(OR($C297&gt;N$7,$C297+$E297-1&lt;N$7),0,($D297-SUM($F297:M297)-SUM($F236:M236))/($E297+$C297-N$7))</f>
        <v>0</v>
      </c>
      <c r="O297" s="289">
        <f>IF(OR($C297&gt;O$7,$C297+$E297-1&lt;O$7),0,($D297-SUM($F297:N297)-SUM($F236:N236))/($E297+$C297-O$7))</f>
        <v>0</v>
      </c>
      <c r="P297" s="289">
        <f ca="1">IF(OR($C297&gt;P$7,$C297+$E297-1&lt;P$7),0,($D297-SUM($F297:O297)-SUM($F236:O236))/($E297+$C297-P$7))</f>
        <v>4.6194929118236619E-3</v>
      </c>
      <c r="Q297" s="289">
        <f ca="1">IF(OR($C297&gt;Q$7,$C297+$E297-1&lt;Q$7),0,($D297-SUM($F297:P297)-SUM($F236:P236))/($E297+$C297-Q$7))</f>
        <v>4.6194929118236619E-3</v>
      </c>
      <c r="R297" s="289">
        <f ca="1">IF(OR($C297&gt;R$7,$C297+$E297-1&lt;R$7),0,($D297-SUM($F297:Q297)-SUM($F236:Q236))/($E297+$C297-R$7))</f>
        <v>4.6194929118236611E-3</v>
      </c>
      <c r="S297" s="289">
        <f ca="1">IF(OR($C297&gt;S$7,$C297+$E297-1&lt;S$7),0,($D297-SUM($F297:R297)-SUM($F236:R236))/($E297+$C297-S$7))</f>
        <v>4.6194929118236619E-3</v>
      </c>
      <c r="T297" s="289">
        <f ca="1">IF(OR($C297&gt;T$7,$C297+$E297-1&lt;T$7),0,($D297-SUM($F297:S297)-SUM($F236:S236))/($E297+$C297-T$7))</f>
        <v>4.6194929118236611E-3</v>
      </c>
      <c r="U297" s="289">
        <f ca="1">IF(OR($C297&gt;U$7,$C297+$E297-1&lt;U$7),0,($D297-SUM($F297:T297)-SUM($F236:T236))/($E297+$C297-U$7))</f>
        <v>4.6194929118236611E-3</v>
      </c>
      <c r="V297" s="289">
        <f>IF(OR($C297&gt;V$7,$C297+$E297-1&lt;V$7),0,($D297-SUM($F297:U297)-SUM($F236:U236))/($E297+$C297-V$7))</f>
        <v>0</v>
      </c>
      <c r="W297" s="289">
        <f>IF(OR($C297&gt;W$7,$C297+$E297-1&lt;W$7),0,($D297-SUM($F297:V297)-SUM($F236:V236))/($E297+$C297-W$7))</f>
        <v>0</v>
      </c>
      <c r="X297" s="289">
        <f>IF(OR($C297&gt;X$7,$C297+$E297-1&lt;X$7),0,($D297-SUM($F297:W297)-SUM($F236:W236))/($E297+$C297-X$7))</f>
        <v>0</v>
      </c>
      <c r="Y297" s="289">
        <f>IF(OR($C297&gt;Y$7,$C297+$E297-1&lt;Y$7),0,($D297-SUM($F297:X297)-SUM($F236:X236))/($E297+$C297-Y$7))</f>
        <v>0</v>
      </c>
      <c r="Z297" s="289">
        <f>IF(OR($C297&gt;Z$7,$C297+$E297-1&lt;Z$7),0,($D297-SUM($F297:Y297)-SUM($F236:Y236))/($E297+$C297-Z$7))</f>
        <v>0</v>
      </c>
      <c r="AA297" s="289">
        <f>IF(OR($C297&gt;AA$7,$C297+$E297-1&lt;AA$7),0,($D297-SUM($F297:Z297)-SUM($F236:Z236))/($E297+$C297-AA$7))</f>
        <v>0</v>
      </c>
      <c r="AB297" s="289">
        <f>IF(OR($C297&gt;AB$7,$C297+$E297-1&lt;AB$7),0,($D297-SUM($F297:AA297)-SUM($F236:AA236))/($E297+$C297-AB$7))</f>
        <v>0</v>
      </c>
      <c r="AC297" s="289">
        <f>IF(OR($C297&gt;AC$7,$C297+$E297-1&lt;AC$7),0,($D297-SUM($F297:AB297)-SUM($F236:AB236))/($E297+$C297-AC$7))</f>
        <v>0</v>
      </c>
      <c r="AD297" s="289">
        <f>IF(OR($C297&gt;AD$7,$C297+$E297-1&lt;AD$7),0,($D297-SUM($F297:AC297)-SUM($F236:AC236))/($E297+$C297-AD$7))</f>
        <v>0</v>
      </c>
      <c r="AE297" s="289">
        <f>IF(OR($C297&gt;AE$7,$C297+$E297-1&lt;AE$7),0,($D297-SUM($F297:AD297)-SUM($F236:AD236))/($E297+$C297-AE$7))</f>
        <v>0</v>
      </c>
      <c r="AF297" s="289">
        <f>IF(OR($C297&gt;AF$7,$C297+$E297-1&lt;AF$7),0,($D297-SUM($F297:AE297)-SUM($F236:AE236))/($E297+$C297-AF$7))</f>
        <v>0</v>
      </c>
      <c r="AG297" s="289">
        <f>IF(OR($C297&gt;AG$7,$C297+$E297-1&lt;AG$7),0,($D297-SUM($F297:AF297)-SUM($F236:AF236))/($E297+$C297-AG$7))</f>
        <v>0</v>
      </c>
      <c r="AH297" s="289">
        <f>IF(OR($C297&gt;AH$7,$C297+$E297-1&lt;AH$7),0,($D297-SUM($F297:AG297)-SUM($F236:AG236))/($E297+$C297-AH$7))</f>
        <v>0</v>
      </c>
      <c r="AI297" s="289">
        <f>IF(OR($C297&gt;AI$7,$C297+$E297-1&lt;AI$7),0,($D297-SUM($F297:AH297)-SUM($F236:AH236))/($E297+$C297-AI$7))</f>
        <v>0</v>
      </c>
      <c r="AJ297" s="289">
        <f>IF(OR($C297&gt;AJ$7,$C297+$E297-1&lt;AJ$7),0,($D297-SUM($F297:AI297)-SUM($F236:AI236))/($E297+$C297-AJ$7))</f>
        <v>0</v>
      </c>
      <c r="AK297" s="289">
        <f>IF(OR($C297&gt;AK$7,$C297+$E297-1&lt;AK$7),0,($D297-SUM($F297:AJ297)-SUM($F236:AJ236))/($E297+$C297-AK$7))</f>
        <v>0</v>
      </c>
      <c r="AL297" s="289">
        <f>IF(OR($C297&gt;AL$7,$C297+$E297-1&lt;AL$7),0,($D297-SUM($F297:AK297)-SUM($F236:AK236))/($E297+$C297-AL$7))</f>
        <v>0</v>
      </c>
      <c r="AM297" s="289">
        <f>IF(OR($C297&gt;AM$7,$C297+$E297-1&lt;AM$7),0,($D297-SUM($F297:AL297)-SUM($F236:AL236))/($E297+$C297-AM$7))</f>
        <v>0</v>
      </c>
      <c r="AN297" s="289">
        <f>IF(OR($C297&gt;AN$7,$C297+$E297-1&lt;AN$7),0,($D297-SUM($F297:AM297)-SUM($F236:AM236))/($E297+$C297-AN$7))</f>
        <v>0</v>
      </c>
      <c r="AO297" s="289">
        <f>IF(OR($C297&gt;AO$7,$C297+$E297-1&lt;AO$7),0,($D297-SUM($F297:AN297)-SUM($F236:AN236))/($E297+$C297-AO$7))</f>
        <v>0</v>
      </c>
      <c r="AP297" s="289">
        <f>IF(OR($C297&gt;AP$7,$C297+$E297-1&lt;AP$7),0,($D297-SUM($F297:AO297)-SUM($F236:AO236))/($E297+$C297-AP$7))</f>
        <v>0</v>
      </c>
      <c r="AQ297" s="289">
        <f>IF(OR($C297&gt;AQ$7,$C297+$E297-1&lt;AQ$7),0,($D297-SUM($F297:AP297)-SUM($F236:AP236))/($E297+$C297-AQ$7))</f>
        <v>0</v>
      </c>
      <c r="AR297" s="289">
        <f>IF(OR($C297&gt;AR$7,$C297+$E297-1&lt;AR$7),0,($D297-SUM($F297:AQ297)-SUM($F236:AQ236))/($E297+$C297-AR$7))</f>
        <v>0</v>
      </c>
      <c r="AS297" s="289">
        <f>IF(OR($C297&gt;AS$7,$C297+$E297-1&lt;AS$7),0,($D297-SUM($F297:AR297)-SUM($F236:AR236))/($E297+$C297-AS$7))</f>
        <v>0</v>
      </c>
      <c r="AT297" s="289">
        <f>IF(OR($C297&gt;AT$7,$C297+$E297-1&lt;AT$7),0,($D297-SUM($F297:AS297)-SUM($F236:AS236))/($E297+$C297-AT$7))</f>
        <v>0</v>
      </c>
      <c r="AU297" s="289">
        <f>IF(OR($C297&gt;AU$7,$C297+$E297-1&lt;AU$7),0,($D297-SUM($F297:AT297)-SUM($F236:AT236))/($E297+$C297-AU$7))</f>
        <v>0</v>
      </c>
      <c r="AV297" s="289">
        <f>IF(OR($C297&gt;AV$7,$C297+$E297-1&lt;AV$7),0,($D297-SUM($F297:AU297)-SUM($F236:AU236))/($E297+$C297-AV$7))</f>
        <v>0</v>
      </c>
      <c r="AW297" s="289">
        <f>IF(OR($C297&gt;AW$7,$C297+$E297-1&lt;AW$7),0,($D297-SUM($F297:AV297)-SUM($F236:AV236))/($E297+$C297-AW$7))</f>
        <v>0</v>
      </c>
      <c r="AX297" s="289">
        <f>IF(OR($C297&gt;AX$7,$C297+$E297-1&lt;AX$7),0,($D297-SUM($F297:AW297)-SUM($F236:AW236))/($E297+$C297-AX$7))</f>
        <v>0</v>
      </c>
      <c r="AY297" s="289">
        <f>IF(OR($C297&gt;AY$7,$C297+$E297-1&lt;AY$7),0,($D297-SUM($F297:AX297)-SUM($F236:AX236))/($E297+$C297-AY$7))</f>
        <v>0</v>
      </c>
      <c r="AZ297" s="289">
        <f>IF(OR($C297&gt;AZ$7,$C297+$E297-1&lt;AZ$7),0,($D297-SUM($F297:AY297)-SUM($F236:AY236))/($E297+$C297-AZ$7))</f>
        <v>0</v>
      </c>
      <c r="BA297" s="289">
        <f>IF(OR($C297&gt;BA$7,$C297+$E297-1&lt;BA$7),0,($D297-SUM($F297:AZ297)-SUM($F236:AZ236))/($E297+$C297-BA$7))</f>
        <v>0</v>
      </c>
      <c r="BB297" s="289">
        <f>IF(OR($C297&gt;BB$7,$C297+$E297-1&lt;BB$7),0,($D297-SUM($F297:BA297)-SUM($F236:BA236))/($E297+$C297-BB$7))</f>
        <v>0</v>
      </c>
      <c r="BC297" s="289">
        <f>IF(OR($C297&gt;BC$7,$C297+$E297-1&lt;BC$7),0,($D297-SUM($F297:BB297)-SUM($F236:BB236))/($E297+$C297-BC$7))</f>
        <v>0</v>
      </c>
      <c r="BD297" s="289">
        <f>IF(OR($C297&gt;BD$7,$C297+$E297-1&lt;BD$7),0,($D297-SUM($F297:BC297)-SUM($F236:BC236))/($E297+$C297-BD$7))</f>
        <v>0</v>
      </c>
      <c r="BE297" s="289">
        <f>IF(OR($C297&gt;BE$7,$C297+$E297-1&lt;BE$7),0,($D297-SUM($F297:BD297)-SUM($F236:BD236))/($E297+$C297-BE$7))</f>
        <v>0</v>
      </c>
      <c r="BF297" s="289">
        <f>IF(OR($C297&gt;BF$7,$C297+$E297-1&lt;BF$7),0,($D297-SUM($F297:BE297)-SUM($F236:BE236))/($E297+$C297-BF$7))</f>
        <v>0</v>
      </c>
      <c r="BG297" s="289">
        <f>IF(OR($C297&gt;BG$7,$C297+$E297-1&lt;BG$7),0,($D297-SUM($F297:BF297)-SUM($F236:BF236))/($E297+$C297-BG$7))</f>
        <v>0</v>
      </c>
      <c r="BH297" s="289">
        <f>IF(OR($C297&gt;BH$7,$C297+$E297-1&lt;BH$7),0,($D297-SUM($F297:BG297)-SUM($F236:BG236))/($E297+$C297-BH$7))</f>
        <v>0</v>
      </c>
      <c r="BI297" s="289">
        <f>IF(OR($C297&gt;BI$7,$C297+$E297-1&lt;BI$7),0,($D297-SUM($F297:BH297)-SUM($F236:BH236))/($E297+$C297-BI$7))</f>
        <v>0</v>
      </c>
      <c r="BJ297" s="289">
        <f>IF(OR($C297&gt;BJ$7,$C297+$E297-1&lt;BJ$7),0,($D297-SUM($F297:BI297)-SUM($F236:BI236))/($E297+$C297-BJ$7))</f>
        <v>0</v>
      </c>
      <c r="BK297" s="289">
        <f>IF(OR($C297&gt;BK$7,$C297+$E297-1&lt;BK$7),0,($D297-SUM($F297:BJ297)-SUM($F236:BJ236))/($E297+$C297-BK$7))</f>
        <v>0</v>
      </c>
      <c r="BL297" s="289">
        <f>IF(OR($C297&gt;BL$7,$C297+$E297-1&lt;BL$7),0,($D297-SUM($F297:BK297)-SUM($F236:BK236))/($E297+$C297-BL$7))</f>
        <v>0</v>
      </c>
      <c r="BM297" s="289">
        <f>IF(OR($C297&gt;BM$7,$C297+$E297-1&lt;BM$7),0,($D297-SUM($F297:BL297)-SUM($F236:BL236))/($E297+$C297-BM$7))</f>
        <v>0</v>
      </c>
      <c r="BN297" s="289">
        <f>IF(OR($C297&gt;BN$7,$C297+$E297-1&lt;BN$7),0,($D297-SUM($F297:BM297)-SUM($F236:BM236))/($E297+$C297-BN$7))</f>
        <v>0</v>
      </c>
      <c r="BO297" s="305"/>
      <c r="BP297" s="305"/>
      <c r="BQ297" s="305"/>
      <c r="BR297" s="305"/>
      <c r="BS297" s="305"/>
      <c r="BT297" s="305"/>
      <c r="BU297" s="305"/>
      <c r="BV297" s="305"/>
      <c r="BW297" s="305"/>
      <c r="BX297" s="305"/>
      <c r="BY297" s="305"/>
      <c r="BZ297" s="305"/>
      <c r="CA297" s="198"/>
      <c r="CB297" s="198"/>
      <c r="CC297" s="198"/>
      <c r="CD297" s="198"/>
      <c r="CE297" s="198"/>
      <c r="CF297" s="198"/>
      <c r="CG297" s="198"/>
      <c r="CH297" s="198"/>
      <c r="CI297" s="198"/>
      <c r="CJ297" s="198"/>
      <c r="CK297" s="198"/>
      <c r="CL297" s="198"/>
    </row>
    <row r="298" spans="1:90" hidden="1" outlineLevel="1" x14ac:dyDescent="0.15">
      <c r="A298" s="89"/>
      <c r="B298" s="23"/>
      <c r="C298" s="26">
        <v>11</v>
      </c>
      <c r="D298" s="250">
        <f ca="1"/>
        <v>2.715077076935829E-2</v>
      </c>
      <c r="E298" s="26">
        <f>SAP_Leadsheet!$E$57</f>
        <v>6</v>
      </c>
      <c r="G298" s="289">
        <f>IF(OR($C298&gt;G$7,$C298+$E298-1&lt;G$7),0,($D298-SUM($F298:F298)-SUM($F237:F237))/($E298+$C298-G$7))</f>
        <v>0</v>
      </c>
      <c r="H298" s="289">
        <f>IF(OR($C298&gt;H$7,$C298+$E298-1&lt;H$7),0,($D298-SUM($F298:G298)-SUM($F237:G237))/($E298+$C298-H$7))</f>
        <v>0</v>
      </c>
      <c r="I298" s="289">
        <f>IF(OR($C298&gt;I$7,$C298+$E298-1&lt;I$7),0,($D298-SUM($F298:H298)-SUM($F237:H237))/($E298+$C298-I$7))</f>
        <v>0</v>
      </c>
      <c r="J298" s="289">
        <f>IF(OR($C298&gt;J$7,$C298+$E298-1&lt;J$7),0,($D298-SUM($F298:I298)-SUM($F237:I237))/($E298+$C298-J$7))</f>
        <v>0</v>
      </c>
      <c r="K298" s="289">
        <f>IF(OR($C298&gt;K$7,$C298+$E298-1&lt;K$7),0,($D298-SUM($F298:J298)-SUM($F237:J237))/($E298+$C298-K$7))</f>
        <v>0</v>
      </c>
      <c r="L298" s="289">
        <f>IF(OR($C298&gt;L$7,$C298+$E298-1&lt;L$7),0,($D298-SUM($F298:K298)-SUM($F237:K237))/($E298+$C298-L$7))</f>
        <v>0</v>
      </c>
      <c r="M298" s="289">
        <f>IF(OR($C298&gt;M$7,$C298+$E298-1&lt;M$7),0,($D298-SUM($F298:L298)-SUM($F237:L237))/($E298+$C298-M$7))</f>
        <v>0</v>
      </c>
      <c r="N298" s="289">
        <f>IF(OR($C298&gt;N$7,$C298+$E298-1&lt;N$7),0,($D298-SUM($F298:M298)-SUM($F237:M237))/($E298+$C298-N$7))</f>
        <v>0</v>
      </c>
      <c r="O298" s="289">
        <f>IF(OR($C298&gt;O$7,$C298+$E298-1&lt;O$7),0,($D298-SUM($F298:N298)-SUM($F237:N237))/($E298+$C298-O$7))</f>
        <v>0</v>
      </c>
      <c r="P298" s="289">
        <f>IF(OR($C298&gt;P$7,$C298+$E298-1&lt;P$7),0,($D298-SUM($F298:O298)-SUM($F237:O237))/($E298+$C298-P$7))</f>
        <v>0</v>
      </c>
      <c r="Q298" s="289">
        <f ca="1">IF(OR($C298&gt;Q$7,$C298+$E298-1&lt;Q$7),0,($D298-SUM($F298:P298)-SUM($F237:P237))/($E298+$C298-Q$7))</f>
        <v>4.5251284615597147E-3</v>
      </c>
      <c r="R298" s="289">
        <f ca="1">IF(OR($C298&gt;R$7,$C298+$E298-1&lt;R$7),0,($D298-SUM($F298:Q298)-SUM($F237:Q237))/($E298+$C298-R$7))</f>
        <v>4.5251284615597156E-3</v>
      </c>
      <c r="S298" s="289">
        <f ca="1">IF(OR($C298&gt;S$7,$C298+$E298-1&lt;S$7),0,($D298-SUM($F298:R298)-SUM($F237:R237))/($E298+$C298-S$7))</f>
        <v>4.5251284615597147E-3</v>
      </c>
      <c r="T298" s="289">
        <f ca="1">IF(OR($C298&gt;T$7,$C298+$E298-1&lt;T$7),0,($D298-SUM($F298:S298)-SUM($F237:S237))/($E298+$C298-T$7))</f>
        <v>4.5251284615597147E-3</v>
      </c>
      <c r="U298" s="289">
        <f ca="1">IF(OR($C298&gt;U$7,$C298+$E298-1&lt;U$7),0,($D298-SUM($F298:T298)-SUM($F237:T237))/($E298+$C298-U$7))</f>
        <v>4.5251284615597156E-3</v>
      </c>
      <c r="V298" s="289">
        <f ca="1">IF(OR($C298&gt;V$7,$C298+$E298-1&lt;V$7),0,($D298-SUM($F298:U298)-SUM($F237:U237))/($E298+$C298-V$7))</f>
        <v>4.5251284615597173E-3</v>
      </c>
      <c r="W298" s="289">
        <f>IF(OR($C298&gt;W$7,$C298+$E298-1&lt;W$7),0,($D298-SUM($F298:V298)-SUM($F237:V237))/($E298+$C298-W$7))</f>
        <v>0</v>
      </c>
      <c r="X298" s="289">
        <f>IF(OR($C298&gt;X$7,$C298+$E298-1&lt;X$7),0,($D298-SUM($F298:W298)-SUM($F237:W237))/($E298+$C298-X$7))</f>
        <v>0</v>
      </c>
      <c r="Y298" s="289">
        <f>IF(OR($C298&gt;Y$7,$C298+$E298-1&lt;Y$7),0,($D298-SUM($F298:X298)-SUM($F237:X237))/($E298+$C298-Y$7))</f>
        <v>0</v>
      </c>
      <c r="Z298" s="289">
        <f>IF(OR($C298&gt;Z$7,$C298+$E298-1&lt;Z$7),0,($D298-SUM($F298:Y298)-SUM($F237:Y237))/($E298+$C298-Z$7))</f>
        <v>0</v>
      </c>
      <c r="AA298" s="289">
        <f>IF(OR($C298&gt;AA$7,$C298+$E298-1&lt;AA$7),0,($D298-SUM($F298:Z298)-SUM($F237:Z237))/($E298+$C298-AA$7))</f>
        <v>0</v>
      </c>
      <c r="AB298" s="289">
        <f>IF(OR($C298&gt;AB$7,$C298+$E298-1&lt;AB$7),0,($D298-SUM($F298:AA298)-SUM($F237:AA237))/($E298+$C298-AB$7))</f>
        <v>0</v>
      </c>
      <c r="AC298" s="289">
        <f>IF(OR($C298&gt;AC$7,$C298+$E298-1&lt;AC$7),0,($D298-SUM($F298:AB298)-SUM($F237:AB237))/($E298+$C298-AC$7))</f>
        <v>0</v>
      </c>
      <c r="AD298" s="289">
        <f>IF(OR($C298&gt;AD$7,$C298+$E298-1&lt;AD$7),0,($D298-SUM($F298:AC298)-SUM($F237:AC237))/($E298+$C298-AD$7))</f>
        <v>0</v>
      </c>
      <c r="AE298" s="289">
        <f>IF(OR($C298&gt;AE$7,$C298+$E298-1&lt;AE$7),0,($D298-SUM($F298:AD298)-SUM($F237:AD237))/($E298+$C298-AE$7))</f>
        <v>0</v>
      </c>
      <c r="AF298" s="289">
        <f>IF(OR($C298&gt;AF$7,$C298+$E298-1&lt;AF$7),0,($D298-SUM($F298:AE298)-SUM($F237:AE237))/($E298+$C298-AF$7))</f>
        <v>0</v>
      </c>
      <c r="AG298" s="289">
        <f>IF(OR($C298&gt;AG$7,$C298+$E298-1&lt;AG$7),0,($D298-SUM($F298:AF298)-SUM($F237:AF237))/($E298+$C298-AG$7))</f>
        <v>0</v>
      </c>
      <c r="AH298" s="289">
        <f>IF(OR($C298&gt;AH$7,$C298+$E298-1&lt;AH$7),0,($D298-SUM($F298:AG298)-SUM($F237:AG237))/($E298+$C298-AH$7))</f>
        <v>0</v>
      </c>
      <c r="AI298" s="289">
        <f>IF(OR($C298&gt;AI$7,$C298+$E298-1&lt;AI$7),0,($D298-SUM($F298:AH298)-SUM($F237:AH237))/($E298+$C298-AI$7))</f>
        <v>0</v>
      </c>
      <c r="AJ298" s="289">
        <f>IF(OR($C298&gt;AJ$7,$C298+$E298-1&lt;AJ$7),0,($D298-SUM($F298:AI298)-SUM($F237:AI237))/($E298+$C298-AJ$7))</f>
        <v>0</v>
      </c>
      <c r="AK298" s="289">
        <f>IF(OR($C298&gt;AK$7,$C298+$E298-1&lt;AK$7),0,($D298-SUM($F298:AJ298)-SUM($F237:AJ237))/($E298+$C298-AK$7))</f>
        <v>0</v>
      </c>
      <c r="AL298" s="289">
        <f>IF(OR($C298&gt;AL$7,$C298+$E298-1&lt;AL$7),0,($D298-SUM($F298:AK298)-SUM($F237:AK237))/($E298+$C298-AL$7))</f>
        <v>0</v>
      </c>
      <c r="AM298" s="289">
        <f>IF(OR($C298&gt;AM$7,$C298+$E298-1&lt;AM$7),0,($D298-SUM($F298:AL298)-SUM($F237:AL237))/($E298+$C298-AM$7))</f>
        <v>0</v>
      </c>
      <c r="AN298" s="289">
        <f>IF(OR($C298&gt;AN$7,$C298+$E298-1&lt;AN$7),0,($D298-SUM($F298:AM298)-SUM($F237:AM237))/($E298+$C298-AN$7))</f>
        <v>0</v>
      </c>
      <c r="AO298" s="289">
        <f>IF(OR($C298&gt;AO$7,$C298+$E298-1&lt;AO$7),0,($D298-SUM($F298:AN298)-SUM($F237:AN237))/($E298+$C298-AO$7))</f>
        <v>0</v>
      </c>
      <c r="AP298" s="289">
        <f>IF(OR($C298&gt;AP$7,$C298+$E298-1&lt;AP$7),0,($D298-SUM($F298:AO298)-SUM($F237:AO237))/($E298+$C298-AP$7))</f>
        <v>0</v>
      </c>
      <c r="AQ298" s="289">
        <f>IF(OR($C298&gt;AQ$7,$C298+$E298-1&lt;AQ$7),0,($D298-SUM($F298:AP298)-SUM($F237:AP237))/($E298+$C298-AQ$7))</f>
        <v>0</v>
      </c>
      <c r="AR298" s="289">
        <f>IF(OR($C298&gt;AR$7,$C298+$E298-1&lt;AR$7),0,($D298-SUM($F298:AQ298)-SUM($F237:AQ237))/($E298+$C298-AR$7))</f>
        <v>0</v>
      </c>
      <c r="AS298" s="289">
        <f>IF(OR($C298&gt;AS$7,$C298+$E298-1&lt;AS$7),0,($D298-SUM($F298:AR298)-SUM($F237:AR237))/($E298+$C298-AS$7))</f>
        <v>0</v>
      </c>
      <c r="AT298" s="289">
        <f>IF(OR($C298&gt;AT$7,$C298+$E298-1&lt;AT$7),0,($D298-SUM($F298:AS298)-SUM($F237:AS237))/($E298+$C298-AT$7))</f>
        <v>0</v>
      </c>
      <c r="AU298" s="289">
        <f>IF(OR($C298&gt;AU$7,$C298+$E298-1&lt;AU$7),0,($D298-SUM($F298:AT298)-SUM($F237:AT237))/($E298+$C298-AU$7))</f>
        <v>0</v>
      </c>
      <c r="AV298" s="289">
        <f>IF(OR($C298&gt;AV$7,$C298+$E298-1&lt;AV$7),0,($D298-SUM($F298:AU298)-SUM($F237:AU237))/($E298+$C298-AV$7))</f>
        <v>0</v>
      </c>
      <c r="AW298" s="289">
        <f>IF(OR($C298&gt;AW$7,$C298+$E298-1&lt;AW$7),0,($D298-SUM($F298:AV298)-SUM($F237:AV237))/($E298+$C298-AW$7))</f>
        <v>0</v>
      </c>
      <c r="AX298" s="289">
        <f>IF(OR($C298&gt;AX$7,$C298+$E298-1&lt;AX$7),0,($D298-SUM($F298:AW298)-SUM($F237:AW237))/($E298+$C298-AX$7))</f>
        <v>0</v>
      </c>
      <c r="AY298" s="289">
        <f>IF(OR($C298&gt;AY$7,$C298+$E298-1&lt;AY$7),0,($D298-SUM($F298:AX298)-SUM($F237:AX237))/($E298+$C298-AY$7))</f>
        <v>0</v>
      </c>
      <c r="AZ298" s="289">
        <f>IF(OR($C298&gt;AZ$7,$C298+$E298-1&lt;AZ$7),0,($D298-SUM($F298:AY298)-SUM($F237:AY237))/($E298+$C298-AZ$7))</f>
        <v>0</v>
      </c>
      <c r="BA298" s="289">
        <f>IF(OR($C298&gt;BA$7,$C298+$E298-1&lt;BA$7),0,($D298-SUM($F298:AZ298)-SUM($F237:AZ237))/($E298+$C298-BA$7))</f>
        <v>0</v>
      </c>
      <c r="BB298" s="289">
        <f>IF(OR($C298&gt;BB$7,$C298+$E298-1&lt;BB$7),0,($D298-SUM($F298:BA298)-SUM($F237:BA237))/($E298+$C298-BB$7))</f>
        <v>0</v>
      </c>
      <c r="BC298" s="289">
        <f>IF(OR($C298&gt;BC$7,$C298+$E298-1&lt;BC$7),0,($D298-SUM($F298:BB298)-SUM($F237:BB237))/($E298+$C298-BC$7))</f>
        <v>0</v>
      </c>
      <c r="BD298" s="289">
        <f>IF(OR($C298&gt;BD$7,$C298+$E298-1&lt;BD$7),0,($D298-SUM($F298:BC298)-SUM($F237:BC237))/($E298+$C298-BD$7))</f>
        <v>0</v>
      </c>
      <c r="BE298" s="289">
        <f>IF(OR($C298&gt;BE$7,$C298+$E298-1&lt;BE$7),0,($D298-SUM($F298:BD298)-SUM($F237:BD237))/($E298+$C298-BE$7))</f>
        <v>0</v>
      </c>
      <c r="BF298" s="289">
        <f>IF(OR($C298&gt;BF$7,$C298+$E298-1&lt;BF$7),0,($D298-SUM($F298:BE298)-SUM($F237:BE237))/($E298+$C298-BF$7))</f>
        <v>0</v>
      </c>
      <c r="BG298" s="289">
        <f>IF(OR($C298&gt;BG$7,$C298+$E298-1&lt;BG$7),0,($D298-SUM($F298:BF298)-SUM($F237:BF237))/($E298+$C298-BG$7))</f>
        <v>0</v>
      </c>
      <c r="BH298" s="289">
        <f>IF(OR($C298&gt;BH$7,$C298+$E298-1&lt;BH$7),0,($D298-SUM($F298:BG298)-SUM($F237:BG237))/($E298+$C298-BH$7))</f>
        <v>0</v>
      </c>
      <c r="BI298" s="289">
        <f>IF(OR($C298&gt;BI$7,$C298+$E298-1&lt;BI$7),0,($D298-SUM($F298:BH298)-SUM($F237:BH237))/($E298+$C298-BI$7))</f>
        <v>0</v>
      </c>
      <c r="BJ298" s="289">
        <f>IF(OR($C298&gt;BJ$7,$C298+$E298-1&lt;BJ$7),0,($D298-SUM($F298:BI298)-SUM($F237:BI237))/($E298+$C298-BJ$7))</f>
        <v>0</v>
      </c>
      <c r="BK298" s="289">
        <f>IF(OR($C298&gt;BK$7,$C298+$E298-1&lt;BK$7),0,($D298-SUM($F298:BJ298)-SUM($F237:BJ237))/($E298+$C298-BK$7))</f>
        <v>0</v>
      </c>
      <c r="BL298" s="289">
        <f>IF(OR($C298&gt;BL$7,$C298+$E298-1&lt;BL$7),0,($D298-SUM($F298:BK298)-SUM($F237:BK237))/($E298+$C298-BL$7))</f>
        <v>0</v>
      </c>
      <c r="BM298" s="289">
        <f>IF(OR($C298&gt;BM$7,$C298+$E298-1&lt;BM$7),0,($D298-SUM($F298:BL298)-SUM($F237:BL237))/($E298+$C298-BM$7))</f>
        <v>0</v>
      </c>
      <c r="BN298" s="289">
        <f>IF(OR($C298&gt;BN$7,$C298+$E298-1&lt;BN$7),0,($D298-SUM($F298:BM298)-SUM($F237:BM237))/($E298+$C298-BN$7))</f>
        <v>0</v>
      </c>
      <c r="BO298" s="305"/>
      <c r="BP298" s="305"/>
      <c r="BQ298" s="305"/>
      <c r="BR298" s="305"/>
      <c r="BS298" s="305"/>
      <c r="BT298" s="305"/>
      <c r="BU298" s="305"/>
      <c r="BV298" s="305"/>
      <c r="BW298" s="305"/>
      <c r="BX298" s="305"/>
      <c r="BY298" s="305"/>
      <c r="BZ298" s="305"/>
      <c r="CA298" s="198"/>
      <c r="CB298" s="198"/>
      <c r="CC298" s="198"/>
      <c r="CD298" s="198"/>
      <c r="CE298" s="198"/>
      <c r="CF298" s="198"/>
      <c r="CG298" s="198"/>
      <c r="CH298" s="198"/>
      <c r="CI298" s="198"/>
      <c r="CJ298" s="198"/>
      <c r="CK298" s="198"/>
      <c r="CL298" s="198"/>
    </row>
    <row r="299" spans="1:90" hidden="1" outlineLevel="1" x14ac:dyDescent="0.15">
      <c r="A299" s="89"/>
      <c r="B299" s="23"/>
      <c r="C299" s="26">
        <v>12</v>
      </c>
      <c r="D299" s="250">
        <f ca="1"/>
        <v>2.658458406777461E-2</v>
      </c>
      <c r="E299" s="26">
        <f>SAP_Leadsheet!$E$57</f>
        <v>6</v>
      </c>
      <c r="G299" s="289">
        <f>IF(OR($C299&gt;G$7,$C299+$E299-1&lt;G$7),0,($D299-SUM($F299:F299)-SUM($F238:F238))/($E299+$C299-G$7))</f>
        <v>0</v>
      </c>
      <c r="H299" s="289">
        <f>IF(OR($C299&gt;H$7,$C299+$E299-1&lt;H$7),0,($D299-SUM($F299:G299)-SUM($F238:G238))/($E299+$C299-H$7))</f>
        <v>0</v>
      </c>
      <c r="I299" s="289">
        <f>IF(OR($C299&gt;I$7,$C299+$E299-1&lt;I$7),0,($D299-SUM($F299:H299)-SUM($F238:H238))/($E299+$C299-I$7))</f>
        <v>0</v>
      </c>
      <c r="J299" s="289">
        <f>IF(OR($C299&gt;J$7,$C299+$E299-1&lt;J$7),0,($D299-SUM($F299:I299)-SUM($F238:I238))/($E299+$C299-J$7))</f>
        <v>0</v>
      </c>
      <c r="K299" s="289">
        <f>IF(OR($C299&gt;K$7,$C299+$E299-1&lt;K$7),0,($D299-SUM($F299:J299)-SUM($F238:J238))/($E299+$C299-K$7))</f>
        <v>0</v>
      </c>
      <c r="L299" s="289">
        <f>IF(OR($C299&gt;L$7,$C299+$E299-1&lt;L$7),0,($D299-SUM($F299:K299)-SUM($F238:K238))/($E299+$C299-L$7))</f>
        <v>0</v>
      </c>
      <c r="M299" s="289">
        <f>IF(OR($C299&gt;M$7,$C299+$E299-1&lt;M$7),0,($D299-SUM($F299:L299)-SUM($F238:L238))/($E299+$C299-M$7))</f>
        <v>0</v>
      </c>
      <c r="N299" s="289">
        <f>IF(OR($C299&gt;N$7,$C299+$E299-1&lt;N$7),0,($D299-SUM($F299:M299)-SUM($F238:M238))/($E299+$C299-N$7))</f>
        <v>0</v>
      </c>
      <c r="O299" s="289">
        <f>IF(OR($C299&gt;O$7,$C299+$E299-1&lt;O$7),0,($D299-SUM($F299:N299)-SUM($F238:N238))/($E299+$C299-O$7))</f>
        <v>0</v>
      </c>
      <c r="P299" s="289">
        <f>IF(OR($C299&gt;P$7,$C299+$E299-1&lt;P$7),0,($D299-SUM($F299:O299)-SUM($F238:O238))/($E299+$C299-P$7))</f>
        <v>0</v>
      </c>
      <c r="Q299" s="289">
        <f>IF(OR($C299&gt;Q$7,$C299+$E299-1&lt;Q$7),0,($D299-SUM($F299:P299)-SUM($F238:P238))/($E299+$C299-Q$7))</f>
        <v>0</v>
      </c>
      <c r="R299" s="289">
        <f ca="1">IF(OR($C299&gt;R$7,$C299+$E299-1&lt;R$7),0,($D299-SUM($F299:Q299)-SUM($F238:Q238))/($E299+$C299-R$7))</f>
        <v>4.4307640112957684E-3</v>
      </c>
      <c r="S299" s="289">
        <f ca="1">IF(OR($C299&gt;S$7,$C299+$E299-1&lt;S$7),0,($D299-SUM($F299:R299)-SUM($F238:R238))/($E299+$C299-S$7))</f>
        <v>4.4307640112957684E-3</v>
      </c>
      <c r="T299" s="289">
        <f ca="1">IF(OR($C299&gt;T$7,$C299+$E299-1&lt;T$7),0,($D299-SUM($F299:S299)-SUM($F238:S238))/($E299+$C299-T$7))</f>
        <v>4.4307640112957684E-3</v>
      </c>
      <c r="U299" s="289">
        <f ca="1">IF(OR($C299&gt;U$7,$C299+$E299-1&lt;U$7),0,($D299-SUM($F299:T299)-SUM($F238:T238))/($E299+$C299-U$7))</f>
        <v>4.4307640112957684E-3</v>
      </c>
      <c r="V299" s="289">
        <f ca="1">IF(OR($C299&gt;V$7,$C299+$E299-1&lt;V$7),0,($D299-SUM($F299:U299)-SUM($F238:U238))/($E299+$C299-V$7))</f>
        <v>4.4307640112957684E-3</v>
      </c>
      <c r="W299" s="289">
        <f ca="1">IF(OR($C299&gt;W$7,$C299+$E299-1&lt;W$7),0,($D299-SUM($F299:V299)-SUM($F238:V238))/($E299+$C299-W$7))</f>
        <v>4.4307640112957701E-3</v>
      </c>
      <c r="X299" s="289">
        <f>IF(OR($C299&gt;X$7,$C299+$E299-1&lt;X$7),0,($D299-SUM($F299:W299)-SUM($F238:W238))/($E299+$C299-X$7))</f>
        <v>0</v>
      </c>
      <c r="Y299" s="289">
        <f>IF(OR($C299&gt;Y$7,$C299+$E299-1&lt;Y$7),0,($D299-SUM($F299:X299)-SUM($F238:X238))/($E299+$C299-Y$7))</f>
        <v>0</v>
      </c>
      <c r="Z299" s="289">
        <f>IF(OR($C299&gt;Z$7,$C299+$E299-1&lt;Z$7),0,($D299-SUM($F299:Y299)-SUM($F238:Y238))/($E299+$C299-Z$7))</f>
        <v>0</v>
      </c>
      <c r="AA299" s="289">
        <f>IF(OR($C299&gt;AA$7,$C299+$E299-1&lt;AA$7),0,($D299-SUM($F299:Z299)-SUM($F238:Z238))/($E299+$C299-AA$7))</f>
        <v>0</v>
      </c>
      <c r="AB299" s="289">
        <f>IF(OR($C299&gt;AB$7,$C299+$E299-1&lt;AB$7),0,($D299-SUM($F299:AA299)-SUM($F238:AA238))/($E299+$C299-AB$7))</f>
        <v>0</v>
      </c>
      <c r="AC299" s="289">
        <f>IF(OR($C299&gt;AC$7,$C299+$E299-1&lt;AC$7),0,($D299-SUM($F299:AB299)-SUM($F238:AB238))/($E299+$C299-AC$7))</f>
        <v>0</v>
      </c>
      <c r="AD299" s="289">
        <f>IF(OR($C299&gt;AD$7,$C299+$E299-1&lt;AD$7),0,($D299-SUM($F299:AC299)-SUM($F238:AC238))/($E299+$C299-AD$7))</f>
        <v>0</v>
      </c>
      <c r="AE299" s="289">
        <f>IF(OR($C299&gt;AE$7,$C299+$E299-1&lt;AE$7),0,($D299-SUM($F299:AD299)-SUM($F238:AD238))/($E299+$C299-AE$7))</f>
        <v>0</v>
      </c>
      <c r="AF299" s="289">
        <f>IF(OR($C299&gt;AF$7,$C299+$E299-1&lt;AF$7),0,($D299-SUM($F299:AE299)-SUM($F238:AE238))/($E299+$C299-AF$7))</f>
        <v>0</v>
      </c>
      <c r="AG299" s="289">
        <f>IF(OR($C299&gt;AG$7,$C299+$E299-1&lt;AG$7),0,($D299-SUM($F299:AF299)-SUM($F238:AF238))/($E299+$C299-AG$7))</f>
        <v>0</v>
      </c>
      <c r="AH299" s="289">
        <f>IF(OR($C299&gt;AH$7,$C299+$E299-1&lt;AH$7),0,($D299-SUM($F299:AG299)-SUM($F238:AG238))/($E299+$C299-AH$7))</f>
        <v>0</v>
      </c>
      <c r="AI299" s="289">
        <f>IF(OR($C299&gt;AI$7,$C299+$E299-1&lt;AI$7),0,($D299-SUM($F299:AH299)-SUM($F238:AH238))/($E299+$C299-AI$7))</f>
        <v>0</v>
      </c>
      <c r="AJ299" s="289">
        <f>IF(OR($C299&gt;AJ$7,$C299+$E299-1&lt;AJ$7),0,($D299-SUM($F299:AI299)-SUM($F238:AI238))/($E299+$C299-AJ$7))</f>
        <v>0</v>
      </c>
      <c r="AK299" s="289">
        <f>IF(OR($C299&gt;AK$7,$C299+$E299-1&lt;AK$7),0,($D299-SUM($F299:AJ299)-SUM($F238:AJ238))/($E299+$C299-AK$7))</f>
        <v>0</v>
      </c>
      <c r="AL299" s="289">
        <f>IF(OR($C299&gt;AL$7,$C299+$E299-1&lt;AL$7),0,($D299-SUM($F299:AK299)-SUM($F238:AK238))/($E299+$C299-AL$7))</f>
        <v>0</v>
      </c>
      <c r="AM299" s="289">
        <f>IF(OR($C299&gt;AM$7,$C299+$E299-1&lt;AM$7),0,($D299-SUM($F299:AL299)-SUM($F238:AL238))/($E299+$C299-AM$7))</f>
        <v>0</v>
      </c>
      <c r="AN299" s="289">
        <f>IF(OR($C299&gt;AN$7,$C299+$E299-1&lt;AN$7),0,($D299-SUM($F299:AM299)-SUM($F238:AM238))/($E299+$C299-AN$7))</f>
        <v>0</v>
      </c>
      <c r="AO299" s="289">
        <f>IF(OR($C299&gt;AO$7,$C299+$E299-1&lt;AO$7),0,($D299-SUM($F299:AN299)-SUM($F238:AN238))/($E299+$C299-AO$7))</f>
        <v>0</v>
      </c>
      <c r="AP299" s="289">
        <f>IF(OR($C299&gt;AP$7,$C299+$E299-1&lt;AP$7),0,($D299-SUM($F299:AO299)-SUM($F238:AO238))/($E299+$C299-AP$7))</f>
        <v>0</v>
      </c>
      <c r="AQ299" s="289">
        <f>IF(OR($C299&gt;AQ$7,$C299+$E299-1&lt;AQ$7),0,($D299-SUM($F299:AP299)-SUM($F238:AP238))/($E299+$C299-AQ$7))</f>
        <v>0</v>
      </c>
      <c r="AR299" s="289">
        <f>IF(OR($C299&gt;AR$7,$C299+$E299-1&lt;AR$7),0,($D299-SUM($F299:AQ299)-SUM($F238:AQ238))/($E299+$C299-AR$7))</f>
        <v>0</v>
      </c>
      <c r="AS299" s="289">
        <f>IF(OR($C299&gt;AS$7,$C299+$E299-1&lt;AS$7),0,($D299-SUM($F299:AR299)-SUM($F238:AR238))/($E299+$C299-AS$7))</f>
        <v>0</v>
      </c>
      <c r="AT299" s="289">
        <f>IF(OR($C299&gt;AT$7,$C299+$E299-1&lt;AT$7),0,($D299-SUM($F299:AS299)-SUM($F238:AS238))/($E299+$C299-AT$7))</f>
        <v>0</v>
      </c>
      <c r="AU299" s="289">
        <f>IF(OR($C299&gt;AU$7,$C299+$E299-1&lt;AU$7),0,($D299-SUM($F299:AT299)-SUM($F238:AT238))/($E299+$C299-AU$7))</f>
        <v>0</v>
      </c>
      <c r="AV299" s="289">
        <f>IF(OR($C299&gt;AV$7,$C299+$E299-1&lt;AV$7),0,($D299-SUM($F299:AU299)-SUM($F238:AU238))/($E299+$C299-AV$7))</f>
        <v>0</v>
      </c>
      <c r="AW299" s="289">
        <f>IF(OR($C299&gt;AW$7,$C299+$E299-1&lt;AW$7),0,($D299-SUM($F299:AV299)-SUM($F238:AV238))/($E299+$C299-AW$7))</f>
        <v>0</v>
      </c>
      <c r="AX299" s="289">
        <f>IF(OR($C299&gt;AX$7,$C299+$E299-1&lt;AX$7),0,($D299-SUM($F299:AW299)-SUM($F238:AW238))/($E299+$C299-AX$7))</f>
        <v>0</v>
      </c>
      <c r="AY299" s="289">
        <f>IF(OR($C299&gt;AY$7,$C299+$E299-1&lt;AY$7),0,($D299-SUM($F299:AX299)-SUM($F238:AX238))/($E299+$C299-AY$7))</f>
        <v>0</v>
      </c>
      <c r="AZ299" s="289">
        <f>IF(OR($C299&gt;AZ$7,$C299+$E299-1&lt;AZ$7),0,($D299-SUM($F299:AY299)-SUM($F238:AY238))/($E299+$C299-AZ$7))</f>
        <v>0</v>
      </c>
      <c r="BA299" s="289">
        <f>IF(OR($C299&gt;BA$7,$C299+$E299-1&lt;BA$7),0,($D299-SUM($F299:AZ299)-SUM($F238:AZ238))/($E299+$C299-BA$7))</f>
        <v>0</v>
      </c>
      <c r="BB299" s="289">
        <f>IF(OR($C299&gt;BB$7,$C299+$E299-1&lt;BB$7),0,($D299-SUM($F299:BA299)-SUM($F238:BA238))/($E299+$C299-BB$7))</f>
        <v>0</v>
      </c>
      <c r="BC299" s="289">
        <f>IF(OR($C299&gt;BC$7,$C299+$E299-1&lt;BC$7),0,($D299-SUM($F299:BB299)-SUM($F238:BB238))/($E299+$C299-BC$7))</f>
        <v>0</v>
      </c>
      <c r="BD299" s="289">
        <f>IF(OR($C299&gt;BD$7,$C299+$E299-1&lt;BD$7),0,($D299-SUM($F299:BC299)-SUM($F238:BC238))/($E299+$C299-BD$7))</f>
        <v>0</v>
      </c>
      <c r="BE299" s="289">
        <f>IF(OR($C299&gt;BE$7,$C299+$E299-1&lt;BE$7),0,($D299-SUM($F299:BD299)-SUM($F238:BD238))/($E299+$C299-BE$7))</f>
        <v>0</v>
      </c>
      <c r="BF299" s="289">
        <f>IF(OR($C299&gt;BF$7,$C299+$E299-1&lt;BF$7),0,($D299-SUM($F299:BE299)-SUM($F238:BE238))/($E299+$C299-BF$7))</f>
        <v>0</v>
      </c>
      <c r="BG299" s="289">
        <f>IF(OR($C299&gt;BG$7,$C299+$E299-1&lt;BG$7),0,($D299-SUM($F299:BF299)-SUM($F238:BF238))/($E299+$C299-BG$7))</f>
        <v>0</v>
      </c>
      <c r="BH299" s="289">
        <f>IF(OR($C299&gt;BH$7,$C299+$E299-1&lt;BH$7),0,($D299-SUM($F299:BG299)-SUM($F238:BG238))/($E299+$C299-BH$7))</f>
        <v>0</v>
      </c>
      <c r="BI299" s="289">
        <f>IF(OR($C299&gt;BI$7,$C299+$E299-1&lt;BI$7),0,($D299-SUM($F299:BH299)-SUM($F238:BH238))/($E299+$C299-BI$7))</f>
        <v>0</v>
      </c>
      <c r="BJ299" s="289">
        <f>IF(OR($C299&gt;BJ$7,$C299+$E299-1&lt;BJ$7),0,($D299-SUM($F299:BI299)-SUM($F238:BI238))/($E299+$C299-BJ$7))</f>
        <v>0</v>
      </c>
      <c r="BK299" s="289">
        <f>IF(OR($C299&gt;BK$7,$C299+$E299-1&lt;BK$7),0,($D299-SUM($F299:BJ299)-SUM($F238:BJ238))/($E299+$C299-BK$7))</f>
        <v>0</v>
      </c>
      <c r="BL299" s="289">
        <f>IF(OR($C299&gt;BL$7,$C299+$E299-1&lt;BL$7),0,($D299-SUM($F299:BK299)-SUM($F238:BK238))/($E299+$C299-BL$7))</f>
        <v>0</v>
      </c>
      <c r="BM299" s="289">
        <f>IF(OR($C299&gt;BM$7,$C299+$E299-1&lt;BM$7),0,($D299-SUM($F299:BL299)-SUM($F238:BL238))/($E299+$C299-BM$7))</f>
        <v>0</v>
      </c>
      <c r="BN299" s="289">
        <f>IF(OR($C299&gt;BN$7,$C299+$E299-1&lt;BN$7),0,($D299-SUM($F299:BM299)-SUM($F238:BM238))/($E299+$C299-BN$7))</f>
        <v>0</v>
      </c>
      <c r="BO299" s="305"/>
      <c r="BP299" s="305"/>
      <c r="BQ299" s="305"/>
      <c r="BR299" s="305"/>
      <c r="BS299" s="305"/>
      <c r="BT299" s="305"/>
      <c r="BU299" s="305"/>
      <c r="BV299" s="305"/>
      <c r="BW299" s="305"/>
      <c r="BX299" s="305"/>
      <c r="BY299" s="305"/>
      <c r="BZ299" s="305"/>
      <c r="CA299" s="198"/>
      <c r="CB299" s="198"/>
      <c r="CC299" s="198"/>
      <c r="CD299" s="198"/>
      <c r="CE299" s="198"/>
      <c r="CF299" s="198"/>
      <c r="CG299" s="198"/>
      <c r="CH299" s="198"/>
      <c r="CI299" s="198"/>
      <c r="CJ299" s="198"/>
      <c r="CK299" s="198"/>
      <c r="CL299" s="198"/>
    </row>
    <row r="300" spans="1:90" hidden="1" outlineLevel="1" x14ac:dyDescent="0.15">
      <c r="A300" s="89"/>
      <c r="B300" s="23"/>
      <c r="C300" s="26">
        <v>13</v>
      </c>
      <c r="D300" s="250">
        <f ca="1"/>
        <v>2.6231544722141006E-2</v>
      </c>
      <c r="E300" s="26">
        <f>SAP_Leadsheet!$E$57</f>
        <v>6</v>
      </c>
      <c r="G300" s="289">
        <f>IF(OR($C300&gt;G$7,$C300+$E300-1&lt;G$7),0,($D300-SUM($F300:F300)-SUM($F239:F239))/($E300+$C300-G$7))</f>
        <v>0</v>
      </c>
      <c r="H300" s="289">
        <f>IF(OR($C300&gt;H$7,$C300+$E300-1&lt;H$7),0,($D300-SUM($F300:G300)-SUM($F239:G239))/($E300+$C300-H$7))</f>
        <v>0</v>
      </c>
      <c r="I300" s="289">
        <f>IF(OR($C300&gt;I$7,$C300+$E300-1&lt;I$7),0,($D300-SUM($F300:H300)-SUM($F239:H239))/($E300+$C300-I$7))</f>
        <v>0</v>
      </c>
      <c r="J300" s="289">
        <f>IF(OR($C300&gt;J$7,$C300+$E300-1&lt;J$7),0,($D300-SUM($F300:I300)-SUM($F239:I239))/($E300+$C300-J$7))</f>
        <v>0</v>
      </c>
      <c r="K300" s="289">
        <f>IF(OR($C300&gt;K$7,$C300+$E300-1&lt;K$7),0,($D300-SUM($F300:J300)-SUM($F239:J239))/($E300+$C300-K$7))</f>
        <v>0</v>
      </c>
      <c r="L300" s="289">
        <f>IF(OR($C300&gt;L$7,$C300+$E300-1&lt;L$7),0,($D300-SUM($F300:K300)-SUM($F239:K239))/($E300+$C300-L$7))</f>
        <v>0</v>
      </c>
      <c r="M300" s="289">
        <f>IF(OR($C300&gt;M$7,$C300+$E300-1&lt;M$7),0,($D300-SUM($F300:L300)-SUM($F239:L239))/($E300+$C300-M$7))</f>
        <v>0</v>
      </c>
      <c r="N300" s="289">
        <f>IF(OR($C300&gt;N$7,$C300+$E300-1&lt;N$7),0,($D300-SUM($F300:M300)-SUM($F239:M239))/($E300+$C300-N$7))</f>
        <v>0</v>
      </c>
      <c r="O300" s="289">
        <f>IF(OR($C300&gt;O$7,$C300+$E300-1&lt;O$7),0,($D300-SUM($F300:N300)-SUM($F239:N239))/($E300+$C300-O$7))</f>
        <v>0</v>
      </c>
      <c r="P300" s="289">
        <f>IF(OR($C300&gt;P$7,$C300+$E300-1&lt;P$7),0,($D300-SUM($F300:O300)-SUM($F239:O239))/($E300+$C300-P$7))</f>
        <v>0</v>
      </c>
      <c r="Q300" s="289">
        <f>IF(OR($C300&gt;Q$7,$C300+$E300-1&lt;Q$7),0,($D300-SUM($F300:P300)-SUM($F239:P239))/($E300+$C300-Q$7))</f>
        <v>0</v>
      </c>
      <c r="R300" s="289">
        <f>IF(OR($C300&gt;R$7,$C300+$E300-1&lt;R$7),0,($D300-SUM($F300:Q300)-SUM($F239:Q239))/($E300+$C300-R$7))</f>
        <v>0</v>
      </c>
      <c r="S300" s="289">
        <f ca="1">IF(OR($C300&gt;S$7,$C300+$E300-1&lt;S$7),0,($D300-SUM($F300:R300)-SUM($F239:R239))/($E300+$C300-S$7))</f>
        <v>4.371924120356834E-3</v>
      </c>
      <c r="T300" s="289">
        <f ca="1">IF(OR($C300&gt;T$7,$C300+$E300-1&lt;T$7),0,($D300-SUM($F300:S300)-SUM($F239:S239))/($E300+$C300-T$7))</f>
        <v>4.371924120356834E-3</v>
      </c>
      <c r="U300" s="289">
        <f ca="1">IF(OR($C300&gt;U$7,$C300+$E300-1&lt;U$7),0,($D300-SUM($F300:T300)-SUM($F239:T239))/($E300+$C300-U$7))</f>
        <v>4.3719241203568349E-3</v>
      </c>
      <c r="V300" s="289">
        <f ca="1">IF(OR($C300&gt;V$7,$C300+$E300-1&lt;V$7),0,($D300-SUM($F300:U300)-SUM($F239:U239))/($E300+$C300-V$7))</f>
        <v>4.371924120356834E-3</v>
      </c>
      <c r="W300" s="289">
        <f ca="1">IF(OR($C300&gt;W$7,$C300+$E300-1&lt;W$7),0,($D300-SUM($F300:V300)-SUM($F239:V239))/($E300+$C300-W$7))</f>
        <v>4.3719241203568349E-3</v>
      </c>
      <c r="X300" s="289">
        <f ca="1">IF(OR($C300&gt;X$7,$C300+$E300-1&lt;X$7),0,($D300-SUM($F300:W300)-SUM($F239:W239))/($E300+$C300-X$7))</f>
        <v>4.3719241203568349E-3</v>
      </c>
      <c r="Y300" s="289">
        <f>IF(OR($C300&gt;Y$7,$C300+$E300-1&lt;Y$7),0,($D300-SUM($F300:X300)-SUM($F239:X239))/($E300+$C300-Y$7))</f>
        <v>0</v>
      </c>
      <c r="Z300" s="289">
        <f>IF(OR($C300&gt;Z$7,$C300+$E300-1&lt;Z$7),0,($D300-SUM($F300:Y300)-SUM($F239:Y239))/($E300+$C300-Z$7))</f>
        <v>0</v>
      </c>
      <c r="AA300" s="289">
        <f>IF(OR($C300&gt;AA$7,$C300+$E300-1&lt;AA$7),0,($D300-SUM($F300:Z300)-SUM($F239:Z239))/($E300+$C300-AA$7))</f>
        <v>0</v>
      </c>
      <c r="AB300" s="289">
        <f>IF(OR($C300&gt;AB$7,$C300+$E300-1&lt;AB$7),0,($D300-SUM($F300:AA300)-SUM($F239:AA239))/($E300+$C300-AB$7))</f>
        <v>0</v>
      </c>
      <c r="AC300" s="289">
        <f>IF(OR($C300&gt;AC$7,$C300+$E300-1&lt;AC$7),0,($D300-SUM($F300:AB300)-SUM($F239:AB239))/($E300+$C300-AC$7))</f>
        <v>0</v>
      </c>
      <c r="AD300" s="289">
        <f>IF(OR($C300&gt;AD$7,$C300+$E300-1&lt;AD$7),0,($D300-SUM($F300:AC300)-SUM($F239:AC239))/($E300+$C300-AD$7))</f>
        <v>0</v>
      </c>
      <c r="AE300" s="289">
        <f>IF(OR($C300&gt;AE$7,$C300+$E300-1&lt;AE$7),0,($D300-SUM($F300:AD300)-SUM($F239:AD239))/($E300+$C300-AE$7))</f>
        <v>0</v>
      </c>
      <c r="AF300" s="289">
        <f>IF(OR($C300&gt;AF$7,$C300+$E300-1&lt;AF$7),0,($D300-SUM($F300:AE300)-SUM($F239:AE239))/($E300+$C300-AF$7))</f>
        <v>0</v>
      </c>
      <c r="AG300" s="289">
        <f>IF(OR($C300&gt;AG$7,$C300+$E300-1&lt;AG$7),0,($D300-SUM($F300:AF300)-SUM($F239:AF239))/($E300+$C300-AG$7))</f>
        <v>0</v>
      </c>
      <c r="AH300" s="289">
        <f>IF(OR($C300&gt;AH$7,$C300+$E300-1&lt;AH$7),0,($D300-SUM($F300:AG300)-SUM($F239:AG239))/($E300+$C300-AH$7))</f>
        <v>0</v>
      </c>
      <c r="AI300" s="289">
        <f>IF(OR($C300&gt;AI$7,$C300+$E300-1&lt;AI$7),0,($D300-SUM($F300:AH300)-SUM($F239:AH239))/($E300+$C300-AI$7))</f>
        <v>0</v>
      </c>
      <c r="AJ300" s="289">
        <f>IF(OR($C300&gt;AJ$7,$C300+$E300-1&lt;AJ$7),0,($D300-SUM($F300:AI300)-SUM($F239:AI239))/($E300+$C300-AJ$7))</f>
        <v>0</v>
      </c>
      <c r="AK300" s="289">
        <f>IF(OR($C300&gt;AK$7,$C300+$E300-1&lt;AK$7),0,($D300-SUM($F300:AJ300)-SUM($F239:AJ239))/($E300+$C300-AK$7))</f>
        <v>0</v>
      </c>
      <c r="AL300" s="289">
        <f>IF(OR($C300&gt;AL$7,$C300+$E300-1&lt;AL$7),0,($D300-SUM($F300:AK300)-SUM($F239:AK239))/($E300+$C300-AL$7))</f>
        <v>0</v>
      </c>
      <c r="AM300" s="289">
        <f>IF(OR($C300&gt;AM$7,$C300+$E300-1&lt;AM$7),0,($D300-SUM($F300:AL300)-SUM($F239:AL239))/($E300+$C300-AM$7))</f>
        <v>0</v>
      </c>
      <c r="AN300" s="289">
        <f>IF(OR($C300&gt;AN$7,$C300+$E300-1&lt;AN$7),0,($D300-SUM($F300:AM300)-SUM($F239:AM239))/($E300+$C300-AN$7))</f>
        <v>0</v>
      </c>
      <c r="AO300" s="289">
        <f>IF(OR($C300&gt;AO$7,$C300+$E300-1&lt;AO$7),0,($D300-SUM($F300:AN300)-SUM($F239:AN239))/($E300+$C300-AO$7))</f>
        <v>0</v>
      </c>
      <c r="AP300" s="289">
        <f>IF(OR($C300&gt;AP$7,$C300+$E300-1&lt;AP$7),0,($D300-SUM($F300:AO300)-SUM($F239:AO239))/($E300+$C300-AP$7))</f>
        <v>0</v>
      </c>
      <c r="AQ300" s="289">
        <f>IF(OR($C300&gt;AQ$7,$C300+$E300-1&lt;AQ$7),0,($D300-SUM($F300:AP300)-SUM($F239:AP239))/($E300+$C300-AQ$7))</f>
        <v>0</v>
      </c>
      <c r="AR300" s="289">
        <f>IF(OR($C300&gt;AR$7,$C300+$E300-1&lt;AR$7),0,($D300-SUM($F300:AQ300)-SUM($F239:AQ239))/($E300+$C300-AR$7))</f>
        <v>0</v>
      </c>
      <c r="AS300" s="289">
        <f>IF(OR($C300&gt;AS$7,$C300+$E300-1&lt;AS$7),0,($D300-SUM($F300:AR300)-SUM($F239:AR239))/($E300+$C300-AS$7))</f>
        <v>0</v>
      </c>
      <c r="AT300" s="289">
        <f>IF(OR($C300&gt;AT$7,$C300+$E300-1&lt;AT$7),0,($D300-SUM($F300:AS300)-SUM($F239:AS239))/($E300+$C300-AT$7))</f>
        <v>0</v>
      </c>
      <c r="AU300" s="289">
        <f>IF(OR($C300&gt;AU$7,$C300+$E300-1&lt;AU$7),0,($D300-SUM($F300:AT300)-SUM($F239:AT239))/($E300+$C300-AU$7))</f>
        <v>0</v>
      </c>
      <c r="AV300" s="289">
        <f>IF(OR($C300&gt;AV$7,$C300+$E300-1&lt;AV$7),0,($D300-SUM($F300:AU300)-SUM($F239:AU239))/($E300+$C300-AV$7))</f>
        <v>0</v>
      </c>
      <c r="AW300" s="289">
        <f>IF(OR($C300&gt;AW$7,$C300+$E300-1&lt;AW$7),0,($D300-SUM($F300:AV300)-SUM($F239:AV239))/($E300+$C300-AW$7))</f>
        <v>0</v>
      </c>
      <c r="AX300" s="289">
        <f>IF(OR($C300&gt;AX$7,$C300+$E300-1&lt;AX$7),0,($D300-SUM($F300:AW300)-SUM($F239:AW239))/($E300+$C300-AX$7))</f>
        <v>0</v>
      </c>
      <c r="AY300" s="289">
        <f>IF(OR($C300&gt;AY$7,$C300+$E300-1&lt;AY$7),0,($D300-SUM($F300:AX300)-SUM($F239:AX239))/($E300+$C300-AY$7))</f>
        <v>0</v>
      </c>
      <c r="AZ300" s="289">
        <f>IF(OR($C300&gt;AZ$7,$C300+$E300-1&lt;AZ$7),0,($D300-SUM($F300:AY300)-SUM($F239:AY239))/($E300+$C300-AZ$7))</f>
        <v>0</v>
      </c>
      <c r="BA300" s="289">
        <f>IF(OR($C300&gt;BA$7,$C300+$E300-1&lt;BA$7),0,($D300-SUM($F300:AZ300)-SUM($F239:AZ239))/($E300+$C300-BA$7))</f>
        <v>0</v>
      </c>
      <c r="BB300" s="289">
        <f>IF(OR($C300&gt;BB$7,$C300+$E300-1&lt;BB$7),0,($D300-SUM($F300:BA300)-SUM($F239:BA239))/($E300+$C300-BB$7))</f>
        <v>0</v>
      </c>
      <c r="BC300" s="289">
        <f>IF(OR($C300&gt;BC$7,$C300+$E300-1&lt;BC$7),0,($D300-SUM($F300:BB300)-SUM($F239:BB239))/($E300+$C300-BC$7))</f>
        <v>0</v>
      </c>
      <c r="BD300" s="289">
        <f>IF(OR($C300&gt;BD$7,$C300+$E300-1&lt;BD$7),0,($D300-SUM($F300:BC300)-SUM($F239:BC239))/($E300+$C300-BD$7))</f>
        <v>0</v>
      </c>
      <c r="BE300" s="289">
        <f>IF(OR($C300&gt;BE$7,$C300+$E300-1&lt;BE$7),0,($D300-SUM($F300:BD300)-SUM($F239:BD239))/($E300+$C300-BE$7))</f>
        <v>0</v>
      </c>
      <c r="BF300" s="289">
        <f>IF(OR($C300&gt;BF$7,$C300+$E300-1&lt;BF$7),0,($D300-SUM($F300:BE300)-SUM($F239:BE239))/($E300+$C300-BF$7))</f>
        <v>0</v>
      </c>
      <c r="BG300" s="289">
        <f>IF(OR($C300&gt;BG$7,$C300+$E300-1&lt;BG$7),0,($D300-SUM($F300:BF300)-SUM($F239:BF239))/($E300+$C300-BG$7))</f>
        <v>0</v>
      </c>
      <c r="BH300" s="289">
        <f>IF(OR($C300&gt;BH$7,$C300+$E300-1&lt;BH$7),0,($D300-SUM($F300:BG300)-SUM($F239:BG239))/($E300+$C300-BH$7))</f>
        <v>0</v>
      </c>
      <c r="BI300" s="289">
        <f>IF(OR($C300&gt;BI$7,$C300+$E300-1&lt;BI$7),0,($D300-SUM($F300:BH300)-SUM($F239:BH239))/($E300+$C300-BI$7))</f>
        <v>0</v>
      </c>
      <c r="BJ300" s="289">
        <f>IF(OR($C300&gt;BJ$7,$C300+$E300-1&lt;BJ$7),0,($D300-SUM($F300:BI300)-SUM($F239:BI239))/($E300+$C300-BJ$7))</f>
        <v>0</v>
      </c>
      <c r="BK300" s="289">
        <f>IF(OR($C300&gt;BK$7,$C300+$E300-1&lt;BK$7),0,($D300-SUM($F300:BJ300)-SUM($F239:BJ239))/($E300+$C300-BK$7))</f>
        <v>0</v>
      </c>
      <c r="BL300" s="289">
        <f>IF(OR($C300&gt;BL$7,$C300+$E300-1&lt;BL$7),0,($D300-SUM($F300:BK300)-SUM($F239:BK239))/($E300+$C300-BL$7))</f>
        <v>0</v>
      </c>
      <c r="BM300" s="289">
        <f>IF(OR($C300&gt;BM$7,$C300+$E300-1&lt;BM$7),0,($D300-SUM($F300:BL300)-SUM($F239:BL239))/($E300+$C300-BM$7))</f>
        <v>0</v>
      </c>
      <c r="BN300" s="289">
        <f>IF(OR($C300&gt;BN$7,$C300+$E300-1&lt;BN$7),0,($D300-SUM($F300:BM300)-SUM($F239:BM239))/($E300+$C300-BN$7))</f>
        <v>0</v>
      </c>
      <c r="BO300" s="305"/>
      <c r="BP300" s="305"/>
      <c r="BQ300" s="305"/>
      <c r="BR300" s="305"/>
      <c r="BS300" s="305"/>
      <c r="BT300" s="305"/>
      <c r="BU300" s="305"/>
      <c r="BV300" s="305"/>
      <c r="BW300" s="305"/>
      <c r="BX300" s="305"/>
      <c r="BY300" s="305"/>
      <c r="BZ300" s="305"/>
      <c r="CA300" s="198"/>
      <c r="CB300" s="198"/>
      <c r="CC300" s="198"/>
      <c r="CD300" s="198"/>
      <c r="CE300" s="198"/>
      <c r="CF300" s="198"/>
      <c r="CG300" s="198"/>
      <c r="CH300" s="198"/>
      <c r="CI300" s="198"/>
      <c r="CJ300" s="198"/>
      <c r="CK300" s="198"/>
      <c r="CL300" s="198"/>
    </row>
    <row r="301" spans="1:90" hidden="1" outlineLevel="1" x14ac:dyDescent="0.15">
      <c r="A301" s="89"/>
      <c r="B301" s="23"/>
      <c r="C301" s="26">
        <v>14</v>
      </c>
      <c r="D301" s="250">
        <f ca="1"/>
        <v>2.5878505376507412E-2</v>
      </c>
      <c r="E301" s="26">
        <f>SAP_Leadsheet!$E$57</f>
        <v>6</v>
      </c>
      <c r="G301" s="289">
        <f>IF(OR($C301&gt;G$7,$C301+$E301-1&lt;G$7),0,($D301-SUM($F301:F301)-SUM($F240:F240))/($E301+$C301-G$7))</f>
        <v>0</v>
      </c>
      <c r="H301" s="289">
        <f>IF(OR($C301&gt;H$7,$C301+$E301-1&lt;H$7),0,($D301-SUM($F301:G301)-SUM($F240:G240))/($E301+$C301-H$7))</f>
        <v>0</v>
      </c>
      <c r="I301" s="289">
        <f>IF(OR($C301&gt;I$7,$C301+$E301-1&lt;I$7),0,($D301-SUM($F301:H301)-SUM($F240:H240))/($E301+$C301-I$7))</f>
        <v>0</v>
      </c>
      <c r="J301" s="289">
        <f>IF(OR($C301&gt;J$7,$C301+$E301-1&lt;J$7),0,($D301-SUM($F301:I301)-SUM($F240:I240))/($E301+$C301-J$7))</f>
        <v>0</v>
      </c>
      <c r="K301" s="289">
        <f>IF(OR($C301&gt;K$7,$C301+$E301-1&lt;K$7),0,($D301-SUM($F301:J301)-SUM($F240:J240))/($E301+$C301-K$7))</f>
        <v>0</v>
      </c>
      <c r="L301" s="289">
        <f>IF(OR($C301&gt;L$7,$C301+$E301-1&lt;L$7),0,($D301-SUM($F301:K301)-SUM($F240:K240))/($E301+$C301-L$7))</f>
        <v>0</v>
      </c>
      <c r="M301" s="289">
        <f>IF(OR($C301&gt;M$7,$C301+$E301-1&lt;M$7),0,($D301-SUM($F301:L301)-SUM($F240:L240))/($E301+$C301-M$7))</f>
        <v>0</v>
      </c>
      <c r="N301" s="289">
        <f>IF(OR($C301&gt;N$7,$C301+$E301-1&lt;N$7),0,($D301-SUM($F301:M301)-SUM($F240:M240))/($E301+$C301-N$7))</f>
        <v>0</v>
      </c>
      <c r="O301" s="289">
        <f>IF(OR($C301&gt;O$7,$C301+$E301-1&lt;O$7),0,($D301-SUM($F301:N301)-SUM($F240:N240))/($E301+$C301-O$7))</f>
        <v>0</v>
      </c>
      <c r="P301" s="289">
        <f>IF(OR($C301&gt;P$7,$C301+$E301-1&lt;P$7),0,($D301-SUM($F301:O301)-SUM($F240:O240))/($E301+$C301-P$7))</f>
        <v>0</v>
      </c>
      <c r="Q301" s="289">
        <f>IF(OR($C301&gt;Q$7,$C301+$E301-1&lt;Q$7),0,($D301-SUM($F301:P301)-SUM($F240:P240))/($E301+$C301-Q$7))</f>
        <v>0</v>
      </c>
      <c r="R301" s="289">
        <f>IF(OR($C301&gt;R$7,$C301+$E301-1&lt;R$7),0,($D301-SUM($F301:Q301)-SUM($F240:Q240))/($E301+$C301-R$7))</f>
        <v>0</v>
      </c>
      <c r="S301" s="289">
        <f>IF(OR($C301&gt;S$7,$C301+$E301-1&lt;S$7),0,($D301-SUM($F301:R301)-SUM($F240:R240))/($E301+$C301-S$7))</f>
        <v>0</v>
      </c>
      <c r="T301" s="289">
        <f ca="1">IF(OR($C301&gt;T$7,$C301+$E301-1&lt;T$7),0,($D301-SUM($F301:S301)-SUM($F240:S240))/($E301+$C301-T$7))</f>
        <v>4.3130842294179022E-3</v>
      </c>
      <c r="U301" s="289">
        <f ca="1">IF(OR($C301&gt;U$7,$C301+$E301-1&lt;U$7),0,($D301-SUM($F301:T301)-SUM($F240:T240))/($E301+$C301-U$7))</f>
        <v>4.3130842294179014E-3</v>
      </c>
      <c r="V301" s="289">
        <f ca="1">IF(OR($C301&gt;V$7,$C301+$E301-1&lt;V$7),0,($D301-SUM($F301:U301)-SUM($F240:U240))/($E301+$C301-V$7))</f>
        <v>4.3130842294179022E-3</v>
      </c>
      <c r="W301" s="289">
        <f ca="1">IF(OR($C301&gt;W$7,$C301+$E301-1&lt;W$7),0,($D301-SUM($F301:V301)-SUM($F240:V240))/($E301+$C301-W$7))</f>
        <v>4.3130842294179022E-3</v>
      </c>
      <c r="X301" s="289">
        <f ca="1">IF(OR($C301&gt;X$7,$C301+$E301-1&lt;X$7),0,($D301-SUM($F301:W301)-SUM($F240:W240))/($E301+$C301-X$7))</f>
        <v>4.3130842294179014E-3</v>
      </c>
      <c r="Y301" s="289">
        <f ca="1">IF(OR($C301&gt;Y$7,$C301+$E301-1&lt;Y$7),0,($D301-SUM($F301:X301)-SUM($F240:X240))/($E301+$C301-Y$7))</f>
        <v>4.3130842294179031E-3</v>
      </c>
      <c r="Z301" s="289">
        <f>IF(OR($C301&gt;Z$7,$C301+$E301-1&lt;Z$7),0,($D301-SUM($F301:Y301)-SUM($F240:Y240))/($E301+$C301-Z$7))</f>
        <v>0</v>
      </c>
      <c r="AA301" s="289">
        <f>IF(OR($C301&gt;AA$7,$C301+$E301-1&lt;AA$7),0,($D301-SUM($F301:Z301)-SUM($F240:Z240))/($E301+$C301-AA$7))</f>
        <v>0</v>
      </c>
      <c r="AB301" s="289">
        <f>IF(OR($C301&gt;AB$7,$C301+$E301-1&lt;AB$7),0,($D301-SUM($F301:AA301)-SUM($F240:AA240))/($E301+$C301-AB$7))</f>
        <v>0</v>
      </c>
      <c r="AC301" s="289">
        <f>IF(OR($C301&gt;AC$7,$C301+$E301-1&lt;AC$7),0,($D301-SUM($F301:AB301)-SUM($F240:AB240))/($E301+$C301-AC$7))</f>
        <v>0</v>
      </c>
      <c r="AD301" s="289">
        <f>IF(OR($C301&gt;AD$7,$C301+$E301-1&lt;AD$7),0,($D301-SUM($F301:AC301)-SUM($F240:AC240))/($E301+$C301-AD$7))</f>
        <v>0</v>
      </c>
      <c r="AE301" s="289">
        <f>IF(OR($C301&gt;AE$7,$C301+$E301-1&lt;AE$7),0,($D301-SUM($F301:AD301)-SUM($F240:AD240))/($E301+$C301-AE$7))</f>
        <v>0</v>
      </c>
      <c r="AF301" s="289">
        <f>IF(OR($C301&gt;AF$7,$C301+$E301-1&lt;AF$7),0,($D301-SUM($F301:AE301)-SUM($F240:AE240))/($E301+$C301-AF$7))</f>
        <v>0</v>
      </c>
      <c r="AG301" s="289">
        <f>IF(OR($C301&gt;AG$7,$C301+$E301-1&lt;AG$7),0,($D301-SUM($F301:AF301)-SUM($F240:AF240))/($E301+$C301-AG$7))</f>
        <v>0</v>
      </c>
      <c r="AH301" s="289">
        <f>IF(OR($C301&gt;AH$7,$C301+$E301-1&lt;AH$7),0,($D301-SUM($F301:AG301)-SUM($F240:AG240))/($E301+$C301-AH$7))</f>
        <v>0</v>
      </c>
      <c r="AI301" s="289">
        <f>IF(OR($C301&gt;AI$7,$C301+$E301-1&lt;AI$7),0,($D301-SUM($F301:AH301)-SUM($F240:AH240))/($E301+$C301-AI$7))</f>
        <v>0</v>
      </c>
      <c r="AJ301" s="289">
        <f>IF(OR($C301&gt;AJ$7,$C301+$E301-1&lt;AJ$7),0,($D301-SUM($F301:AI301)-SUM($F240:AI240))/($E301+$C301-AJ$7))</f>
        <v>0</v>
      </c>
      <c r="AK301" s="289">
        <f>IF(OR($C301&gt;AK$7,$C301+$E301-1&lt;AK$7),0,($D301-SUM($F301:AJ301)-SUM($F240:AJ240))/($E301+$C301-AK$7))</f>
        <v>0</v>
      </c>
      <c r="AL301" s="289">
        <f>IF(OR($C301&gt;AL$7,$C301+$E301-1&lt;AL$7),0,($D301-SUM($F301:AK301)-SUM($F240:AK240))/($E301+$C301-AL$7))</f>
        <v>0</v>
      </c>
      <c r="AM301" s="289">
        <f>IF(OR($C301&gt;AM$7,$C301+$E301-1&lt;AM$7),0,($D301-SUM($F301:AL301)-SUM($F240:AL240))/($E301+$C301-AM$7))</f>
        <v>0</v>
      </c>
      <c r="AN301" s="289">
        <f>IF(OR($C301&gt;AN$7,$C301+$E301-1&lt;AN$7),0,($D301-SUM($F301:AM301)-SUM($F240:AM240))/($E301+$C301-AN$7))</f>
        <v>0</v>
      </c>
      <c r="AO301" s="289">
        <f>IF(OR($C301&gt;AO$7,$C301+$E301-1&lt;AO$7),0,($D301-SUM($F301:AN301)-SUM($F240:AN240))/($E301+$C301-AO$7))</f>
        <v>0</v>
      </c>
      <c r="AP301" s="289">
        <f>IF(OR($C301&gt;AP$7,$C301+$E301-1&lt;AP$7),0,($D301-SUM($F301:AO301)-SUM($F240:AO240))/($E301+$C301-AP$7))</f>
        <v>0</v>
      </c>
      <c r="AQ301" s="289">
        <f>IF(OR($C301&gt;AQ$7,$C301+$E301-1&lt;AQ$7),0,($D301-SUM($F301:AP301)-SUM($F240:AP240))/($E301+$C301-AQ$7))</f>
        <v>0</v>
      </c>
      <c r="AR301" s="289">
        <f>IF(OR($C301&gt;AR$7,$C301+$E301-1&lt;AR$7),0,($D301-SUM($F301:AQ301)-SUM($F240:AQ240))/($E301+$C301-AR$7))</f>
        <v>0</v>
      </c>
      <c r="AS301" s="289">
        <f>IF(OR($C301&gt;AS$7,$C301+$E301-1&lt;AS$7),0,($D301-SUM($F301:AR301)-SUM($F240:AR240))/($E301+$C301-AS$7))</f>
        <v>0</v>
      </c>
      <c r="AT301" s="289">
        <f>IF(OR($C301&gt;AT$7,$C301+$E301-1&lt;AT$7),0,($D301-SUM($F301:AS301)-SUM($F240:AS240))/($E301+$C301-AT$7))</f>
        <v>0</v>
      </c>
      <c r="AU301" s="289">
        <f>IF(OR($C301&gt;AU$7,$C301+$E301-1&lt;AU$7),0,($D301-SUM($F301:AT301)-SUM($F240:AT240))/($E301+$C301-AU$7))</f>
        <v>0</v>
      </c>
      <c r="AV301" s="289">
        <f>IF(OR($C301&gt;AV$7,$C301+$E301-1&lt;AV$7),0,($D301-SUM($F301:AU301)-SUM($F240:AU240))/($E301+$C301-AV$7))</f>
        <v>0</v>
      </c>
      <c r="AW301" s="289">
        <f>IF(OR($C301&gt;AW$7,$C301+$E301-1&lt;AW$7),0,($D301-SUM($F301:AV301)-SUM($F240:AV240))/($E301+$C301-AW$7))</f>
        <v>0</v>
      </c>
      <c r="AX301" s="289">
        <f>IF(OR($C301&gt;AX$7,$C301+$E301-1&lt;AX$7),0,($D301-SUM($F301:AW301)-SUM($F240:AW240))/($E301+$C301-AX$7))</f>
        <v>0</v>
      </c>
      <c r="AY301" s="289">
        <f>IF(OR($C301&gt;AY$7,$C301+$E301-1&lt;AY$7),0,($D301-SUM($F301:AX301)-SUM($F240:AX240))/($E301+$C301-AY$7))</f>
        <v>0</v>
      </c>
      <c r="AZ301" s="289">
        <f>IF(OR($C301&gt;AZ$7,$C301+$E301-1&lt;AZ$7),0,($D301-SUM($F301:AY301)-SUM($F240:AY240))/($E301+$C301-AZ$7))</f>
        <v>0</v>
      </c>
      <c r="BA301" s="289">
        <f>IF(OR($C301&gt;BA$7,$C301+$E301-1&lt;BA$7),0,($D301-SUM($F301:AZ301)-SUM($F240:AZ240))/($E301+$C301-BA$7))</f>
        <v>0</v>
      </c>
      <c r="BB301" s="289">
        <f>IF(OR($C301&gt;BB$7,$C301+$E301-1&lt;BB$7),0,($D301-SUM($F301:BA301)-SUM($F240:BA240))/($E301+$C301-BB$7))</f>
        <v>0</v>
      </c>
      <c r="BC301" s="289">
        <f>IF(OR($C301&gt;BC$7,$C301+$E301-1&lt;BC$7),0,($D301-SUM($F301:BB301)-SUM($F240:BB240))/($E301+$C301-BC$7))</f>
        <v>0</v>
      </c>
      <c r="BD301" s="289">
        <f>IF(OR($C301&gt;BD$7,$C301+$E301-1&lt;BD$7),0,($D301-SUM($F301:BC301)-SUM($F240:BC240))/($E301+$C301-BD$7))</f>
        <v>0</v>
      </c>
      <c r="BE301" s="289">
        <f>IF(OR($C301&gt;BE$7,$C301+$E301-1&lt;BE$7),0,($D301-SUM($F301:BD301)-SUM($F240:BD240))/($E301+$C301-BE$7))</f>
        <v>0</v>
      </c>
      <c r="BF301" s="289">
        <f>IF(OR($C301&gt;BF$7,$C301+$E301-1&lt;BF$7),0,($D301-SUM($F301:BE301)-SUM($F240:BE240))/($E301+$C301-BF$7))</f>
        <v>0</v>
      </c>
      <c r="BG301" s="289">
        <f>IF(OR($C301&gt;BG$7,$C301+$E301-1&lt;BG$7),0,($D301-SUM($F301:BF301)-SUM($F240:BF240))/($E301+$C301-BG$7))</f>
        <v>0</v>
      </c>
      <c r="BH301" s="289">
        <f>IF(OR($C301&gt;BH$7,$C301+$E301-1&lt;BH$7),0,($D301-SUM($F301:BG301)-SUM($F240:BG240))/($E301+$C301-BH$7))</f>
        <v>0</v>
      </c>
      <c r="BI301" s="289">
        <f>IF(OR($C301&gt;BI$7,$C301+$E301-1&lt;BI$7),0,($D301-SUM($F301:BH301)-SUM($F240:BH240))/($E301+$C301-BI$7))</f>
        <v>0</v>
      </c>
      <c r="BJ301" s="289">
        <f>IF(OR($C301&gt;BJ$7,$C301+$E301-1&lt;BJ$7),0,($D301-SUM($F301:BI301)-SUM($F240:BI240))/($E301+$C301-BJ$7))</f>
        <v>0</v>
      </c>
      <c r="BK301" s="289">
        <f>IF(OR($C301&gt;BK$7,$C301+$E301-1&lt;BK$7),0,($D301-SUM($F301:BJ301)-SUM($F240:BJ240))/($E301+$C301-BK$7))</f>
        <v>0</v>
      </c>
      <c r="BL301" s="289">
        <f>IF(OR($C301&gt;BL$7,$C301+$E301-1&lt;BL$7),0,($D301-SUM($F301:BK301)-SUM($F240:BK240))/($E301+$C301-BL$7))</f>
        <v>0</v>
      </c>
      <c r="BM301" s="289">
        <f>IF(OR($C301&gt;BM$7,$C301+$E301-1&lt;BM$7),0,($D301-SUM($F301:BL301)-SUM($F240:BL240))/($E301+$C301-BM$7))</f>
        <v>0</v>
      </c>
      <c r="BN301" s="289">
        <f>IF(OR($C301&gt;BN$7,$C301+$E301-1&lt;BN$7),0,($D301-SUM($F301:BM301)-SUM($F240:BM240))/($E301+$C301-BN$7))</f>
        <v>0</v>
      </c>
      <c r="BO301" s="305"/>
      <c r="BP301" s="305"/>
      <c r="BQ301" s="305"/>
      <c r="BR301" s="305"/>
      <c r="BS301" s="305"/>
      <c r="BT301" s="305"/>
      <c r="BU301" s="305"/>
      <c r="BV301" s="305"/>
      <c r="BW301" s="305"/>
      <c r="BX301" s="305"/>
      <c r="BY301" s="305"/>
      <c r="BZ301" s="305"/>
      <c r="CA301" s="198"/>
      <c r="CB301" s="198"/>
      <c r="CC301" s="198"/>
      <c r="CD301" s="198"/>
      <c r="CE301" s="198"/>
      <c r="CF301" s="198"/>
      <c r="CG301" s="198"/>
      <c r="CH301" s="198"/>
      <c r="CI301" s="198"/>
      <c r="CJ301" s="198"/>
      <c r="CK301" s="198"/>
      <c r="CL301" s="198"/>
    </row>
    <row r="302" spans="1:90" hidden="1" outlineLevel="1" x14ac:dyDescent="0.15">
      <c r="A302" s="89"/>
      <c r="B302" s="23"/>
      <c r="C302" s="26">
        <v>15</v>
      </c>
      <c r="D302" s="250">
        <f ca="1"/>
        <v>2.5525466030873807E-2</v>
      </c>
      <c r="E302" s="26">
        <f>SAP_Leadsheet!$E$57</f>
        <v>6</v>
      </c>
      <c r="G302" s="289">
        <f>IF(OR($C302&gt;G$7,$C302+$E302-1&lt;G$7),0,($D302-SUM($F302:F302)-SUM($F241:F241))/($E302+$C302-G$7))</f>
        <v>0</v>
      </c>
      <c r="H302" s="289">
        <f>IF(OR($C302&gt;H$7,$C302+$E302-1&lt;H$7),0,($D302-SUM($F302:G302)-SUM($F241:G241))/($E302+$C302-H$7))</f>
        <v>0</v>
      </c>
      <c r="I302" s="289">
        <f>IF(OR($C302&gt;I$7,$C302+$E302-1&lt;I$7),0,($D302-SUM($F302:H302)-SUM($F241:H241))/($E302+$C302-I$7))</f>
        <v>0</v>
      </c>
      <c r="J302" s="289">
        <f>IF(OR($C302&gt;J$7,$C302+$E302-1&lt;J$7),0,($D302-SUM($F302:I302)-SUM($F241:I241))/($E302+$C302-J$7))</f>
        <v>0</v>
      </c>
      <c r="K302" s="289">
        <f>IF(OR($C302&gt;K$7,$C302+$E302-1&lt;K$7),0,($D302-SUM($F302:J302)-SUM($F241:J241))/($E302+$C302-K$7))</f>
        <v>0</v>
      </c>
      <c r="L302" s="289">
        <f>IF(OR($C302&gt;L$7,$C302+$E302-1&lt;L$7),0,($D302-SUM($F302:K302)-SUM($F241:K241))/($E302+$C302-L$7))</f>
        <v>0</v>
      </c>
      <c r="M302" s="289">
        <f>IF(OR($C302&gt;M$7,$C302+$E302-1&lt;M$7),0,($D302-SUM($F302:L302)-SUM($F241:L241))/($E302+$C302-M$7))</f>
        <v>0</v>
      </c>
      <c r="N302" s="289">
        <f>IF(OR($C302&gt;N$7,$C302+$E302-1&lt;N$7),0,($D302-SUM($F302:M302)-SUM($F241:M241))/($E302+$C302-N$7))</f>
        <v>0</v>
      </c>
      <c r="O302" s="289">
        <f>IF(OR($C302&gt;O$7,$C302+$E302-1&lt;O$7),0,($D302-SUM($F302:N302)-SUM($F241:N241))/($E302+$C302-O$7))</f>
        <v>0</v>
      </c>
      <c r="P302" s="289">
        <f>IF(OR($C302&gt;P$7,$C302+$E302-1&lt;P$7),0,($D302-SUM($F302:O302)-SUM($F241:O241))/($E302+$C302-P$7))</f>
        <v>0</v>
      </c>
      <c r="Q302" s="289">
        <f>IF(OR($C302&gt;Q$7,$C302+$E302-1&lt;Q$7),0,($D302-SUM($F302:P302)-SUM($F241:P241))/($E302+$C302-Q$7))</f>
        <v>0</v>
      </c>
      <c r="R302" s="289">
        <f>IF(OR($C302&gt;R$7,$C302+$E302-1&lt;R$7),0,($D302-SUM($F302:Q302)-SUM($F241:Q241))/($E302+$C302-R$7))</f>
        <v>0</v>
      </c>
      <c r="S302" s="289">
        <f>IF(OR($C302&gt;S$7,$C302+$E302-1&lt;S$7),0,($D302-SUM($F302:R302)-SUM($F241:R241))/($E302+$C302-S$7))</f>
        <v>0</v>
      </c>
      <c r="T302" s="289">
        <f>IF(OR($C302&gt;T$7,$C302+$E302-1&lt;T$7),0,($D302-SUM($F302:S302)-SUM($F241:S241))/($E302+$C302-T$7))</f>
        <v>0</v>
      </c>
      <c r="U302" s="289">
        <f ca="1">IF(OR($C302&gt;U$7,$C302+$E302-1&lt;U$7),0,($D302-SUM($F302:T302)-SUM($F241:T241))/($E302+$C302-U$7))</f>
        <v>4.2542443384789679E-3</v>
      </c>
      <c r="V302" s="289">
        <f ca="1">IF(OR($C302&gt;V$7,$C302+$E302-1&lt;V$7),0,($D302-SUM($F302:U302)-SUM($F241:U241))/($E302+$C302-V$7))</f>
        <v>4.2542443384789679E-3</v>
      </c>
      <c r="W302" s="289">
        <f ca="1">IF(OR($C302&gt;W$7,$C302+$E302-1&lt;W$7),0,($D302-SUM($F302:V302)-SUM($F241:V241))/($E302+$C302-W$7))</f>
        <v>4.2542443384789679E-3</v>
      </c>
      <c r="X302" s="289">
        <f ca="1">IF(OR($C302&gt;X$7,$C302+$E302-1&lt;X$7),0,($D302-SUM($F302:W302)-SUM($F241:W241))/($E302+$C302-X$7))</f>
        <v>4.2542443384789679E-3</v>
      </c>
      <c r="Y302" s="289">
        <f ca="1">IF(OR($C302&gt;Y$7,$C302+$E302-1&lt;Y$7),0,($D302-SUM($F302:X302)-SUM($F241:X241))/($E302+$C302-Y$7))</f>
        <v>4.2542443384789679E-3</v>
      </c>
      <c r="Z302" s="289">
        <f ca="1">IF(OR($C302&gt;Z$7,$C302+$E302-1&lt;Z$7),0,($D302-SUM($F302:Y302)-SUM($F241:Y241))/($E302+$C302-Z$7))</f>
        <v>4.2542443384789679E-3</v>
      </c>
      <c r="AA302" s="289">
        <f>IF(OR($C302&gt;AA$7,$C302+$E302-1&lt;AA$7),0,($D302-SUM($F302:Z302)-SUM($F241:Z241))/($E302+$C302-AA$7))</f>
        <v>0</v>
      </c>
      <c r="AB302" s="289">
        <f>IF(OR($C302&gt;AB$7,$C302+$E302-1&lt;AB$7),0,($D302-SUM($F302:AA302)-SUM($F241:AA241))/($E302+$C302-AB$7))</f>
        <v>0</v>
      </c>
      <c r="AC302" s="289">
        <f>IF(OR($C302&gt;AC$7,$C302+$E302-1&lt;AC$7),0,($D302-SUM($F302:AB302)-SUM($F241:AB241))/($E302+$C302-AC$7))</f>
        <v>0</v>
      </c>
      <c r="AD302" s="289">
        <f>IF(OR($C302&gt;AD$7,$C302+$E302-1&lt;AD$7),0,($D302-SUM($F302:AC302)-SUM($F241:AC241))/($E302+$C302-AD$7))</f>
        <v>0</v>
      </c>
      <c r="AE302" s="289">
        <f>IF(OR($C302&gt;AE$7,$C302+$E302-1&lt;AE$7),0,($D302-SUM($F302:AD302)-SUM($F241:AD241))/($E302+$C302-AE$7))</f>
        <v>0</v>
      </c>
      <c r="AF302" s="289">
        <f>IF(OR($C302&gt;AF$7,$C302+$E302-1&lt;AF$7),0,($D302-SUM($F302:AE302)-SUM($F241:AE241))/($E302+$C302-AF$7))</f>
        <v>0</v>
      </c>
      <c r="AG302" s="289">
        <f>IF(OR($C302&gt;AG$7,$C302+$E302-1&lt;AG$7),0,($D302-SUM($F302:AF302)-SUM($F241:AF241))/($E302+$C302-AG$7))</f>
        <v>0</v>
      </c>
      <c r="AH302" s="289">
        <f>IF(OR($C302&gt;AH$7,$C302+$E302-1&lt;AH$7),0,($D302-SUM($F302:AG302)-SUM($F241:AG241))/($E302+$C302-AH$7))</f>
        <v>0</v>
      </c>
      <c r="AI302" s="289">
        <f>IF(OR($C302&gt;AI$7,$C302+$E302-1&lt;AI$7),0,($D302-SUM($F302:AH302)-SUM($F241:AH241))/($E302+$C302-AI$7))</f>
        <v>0</v>
      </c>
      <c r="AJ302" s="289">
        <f>IF(OR($C302&gt;AJ$7,$C302+$E302-1&lt;AJ$7),0,($D302-SUM($F302:AI302)-SUM($F241:AI241))/($E302+$C302-AJ$7))</f>
        <v>0</v>
      </c>
      <c r="AK302" s="289">
        <f>IF(OR($C302&gt;AK$7,$C302+$E302-1&lt;AK$7),0,($D302-SUM($F302:AJ302)-SUM($F241:AJ241))/($E302+$C302-AK$7))</f>
        <v>0</v>
      </c>
      <c r="AL302" s="289">
        <f>IF(OR($C302&gt;AL$7,$C302+$E302-1&lt;AL$7),0,($D302-SUM($F302:AK302)-SUM($F241:AK241))/($E302+$C302-AL$7))</f>
        <v>0</v>
      </c>
      <c r="AM302" s="289">
        <f>IF(OR($C302&gt;AM$7,$C302+$E302-1&lt;AM$7),0,($D302-SUM($F302:AL302)-SUM($F241:AL241))/($E302+$C302-AM$7))</f>
        <v>0</v>
      </c>
      <c r="AN302" s="289">
        <f>IF(OR($C302&gt;AN$7,$C302+$E302-1&lt;AN$7),0,($D302-SUM($F302:AM302)-SUM($F241:AM241))/($E302+$C302-AN$7))</f>
        <v>0</v>
      </c>
      <c r="AO302" s="289">
        <f>IF(OR($C302&gt;AO$7,$C302+$E302-1&lt;AO$7),0,($D302-SUM($F302:AN302)-SUM($F241:AN241))/($E302+$C302-AO$7))</f>
        <v>0</v>
      </c>
      <c r="AP302" s="289">
        <f>IF(OR($C302&gt;AP$7,$C302+$E302-1&lt;AP$7),0,($D302-SUM($F302:AO302)-SUM($F241:AO241))/($E302+$C302-AP$7))</f>
        <v>0</v>
      </c>
      <c r="AQ302" s="289">
        <f>IF(OR($C302&gt;AQ$7,$C302+$E302-1&lt;AQ$7),0,($D302-SUM($F302:AP302)-SUM($F241:AP241))/($E302+$C302-AQ$7))</f>
        <v>0</v>
      </c>
      <c r="AR302" s="289">
        <f>IF(OR($C302&gt;AR$7,$C302+$E302-1&lt;AR$7),0,($D302-SUM($F302:AQ302)-SUM($F241:AQ241))/($E302+$C302-AR$7))</f>
        <v>0</v>
      </c>
      <c r="AS302" s="289">
        <f>IF(OR($C302&gt;AS$7,$C302+$E302-1&lt;AS$7),0,($D302-SUM($F302:AR302)-SUM($F241:AR241))/($E302+$C302-AS$7))</f>
        <v>0</v>
      </c>
      <c r="AT302" s="289">
        <f>IF(OR($C302&gt;AT$7,$C302+$E302-1&lt;AT$7),0,($D302-SUM($F302:AS302)-SUM($F241:AS241))/($E302+$C302-AT$7))</f>
        <v>0</v>
      </c>
      <c r="AU302" s="289">
        <f>IF(OR($C302&gt;AU$7,$C302+$E302-1&lt;AU$7),0,($D302-SUM($F302:AT302)-SUM($F241:AT241))/($E302+$C302-AU$7))</f>
        <v>0</v>
      </c>
      <c r="AV302" s="289">
        <f>IF(OR($C302&gt;AV$7,$C302+$E302-1&lt;AV$7),0,($D302-SUM($F302:AU302)-SUM($F241:AU241))/($E302+$C302-AV$7))</f>
        <v>0</v>
      </c>
      <c r="AW302" s="289">
        <f>IF(OR($C302&gt;AW$7,$C302+$E302-1&lt;AW$7),0,($D302-SUM($F302:AV302)-SUM($F241:AV241))/($E302+$C302-AW$7))</f>
        <v>0</v>
      </c>
      <c r="AX302" s="289">
        <f>IF(OR($C302&gt;AX$7,$C302+$E302-1&lt;AX$7),0,($D302-SUM($F302:AW302)-SUM($F241:AW241))/($E302+$C302-AX$7))</f>
        <v>0</v>
      </c>
      <c r="AY302" s="289">
        <f>IF(OR($C302&gt;AY$7,$C302+$E302-1&lt;AY$7),0,($D302-SUM($F302:AX302)-SUM($F241:AX241))/($E302+$C302-AY$7))</f>
        <v>0</v>
      </c>
      <c r="AZ302" s="289">
        <f>IF(OR($C302&gt;AZ$7,$C302+$E302-1&lt;AZ$7),0,($D302-SUM($F302:AY302)-SUM($F241:AY241))/($E302+$C302-AZ$7))</f>
        <v>0</v>
      </c>
      <c r="BA302" s="289">
        <f>IF(OR($C302&gt;BA$7,$C302+$E302-1&lt;BA$7),0,($D302-SUM($F302:AZ302)-SUM($F241:AZ241))/($E302+$C302-BA$7))</f>
        <v>0</v>
      </c>
      <c r="BB302" s="289">
        <f>IF(OR($C302&gt;BB$7,$C302+$E302-1&lt;BB$7),0,($D302-SUM($F302:BA302)-SUM($F241:BA241))/($E302+$C302-BB$7))</f>
        <v>0</v>
      </c>
      <c r="BC302" s="289">
        <f>IF(OR($C302&gt;BC$7,$C302+$E302-1&lt;BC$7),0,($D302-SUM($F302:BB302)-SUM($F241:BB241))/($E302+$C302-BC$7))</f>
        <v>0</v>
      </c>
      <c r="BD302" s="289">
        <f>IF(OR($C302&gt;BD$7,$C302+$E302-1&lt;BD$7),0,($D302-SUM($F302:BC302)-SUM($F241:BC241))/($E302+$C302-BD$7))</f>
        <v>0</v>
      </c>
      <c r="BE302" s="289">
        <f>IF(OR($C302&gt;BE$7,$C302+$E302-1&lt;BE$7),0,($D302-SUM($F302:BD302)-SUM($F241:BD241))/($E302+$C302-BE$7))</f>
        <v>0</v>
      </c>
      <c r="BF302" s="289">
        <f>IF(OR($C302&gt;BF$7,$C302+$E302-1&lt;BF$7),0,($D302-SUM($F302:BE302)-SUM($F241:BE241))/($E302+$C302-BF$7))</f>
        <v>0</v>
      </c>
      <c r="BG302" s="289">
        <f>IF(OR($C302&gt;BG$7,$C302+$E302-1&lt;BG$7),0,($D302-SUM($F302:BF302)-SUM($F241:BF241))/($E302+$C302-BG$7))</f>
        <v>0</v>
      </c>
      <c r="BH302" s="289">
        <f>IF(OR($C302&gt;BH$7,$C302+$E302-1&lt;BH$7),0,($D302-SUM($F302:BG302)-SUM($F241:BG241))/($E302+$C302-BH$7))</f>
        <v>0</v>
      </c>
      <c r="BI302" s="289">
        <f>IF(OR($C302&gt;BI$7,$C302+$E302-1&lt;BI$7),0,($D302-SUM($F302:BH302)-SUM($F241:BH241))/($E302+$C302-BI$7))</f>
        <v>0</v>
      </c>
      <c r="BJ302" s="289">
        <f>IF(OR($C302&gt;BJ$7,$C302+$E302-1&lt;BJ$7),0,($D302-SUM($F302:BI302)-SUM($F241:BI241))/($E302+$C302-BJ$7))</f>
        <v>0</v>
      </c>
      <c r="BK302" s="289">
        <f>IF(OR($C302&gt;BK$7,$C302+$E302-1&lt;BK$7),0,($D302-SUM($F302:BJ302)-SUM($F241:BJ241))/($E302+$C302-BK$7))</f>
        <v>0</v>
      </c>
      <c r="BL302" s="289">
        <f>IF(OR($C302&gt;BL$7,$C302+$E302-1&lt;BL$7),0,($D302-SUM($F302:BK302)-SUM($F241:BK241))/($E302+$C302-BL$7))</f>
        <v>0</v>
      </c>
      <c r="BM302" s="289">
        <f>IF(OR($C302&gt;BM$7,$C302+$E302-1&lt;BM$7),0,($D302-SUM($F302:BL302)-SUM($F241:BL241))/($E302+$C302-BM$7))</f>
        <v>0</v>
      </c>
      <c r="BN302" s="289">
        <f>IF(OR($C302&gt;BN$7,$C302+$E302-1&lt;BN$7),0,($D302-SUM($F302:BM302)-SUM($F241:BM241))/($E302+$C302-BN$7))</f>
        <v>0</v>
      </c>
      <c r="BO302" s="305"/>
      <c r="BP302" s="305"/>
      <c r="BQ302" s="305"/>
      <c r="BR302" s="305"/>
      <c r="BS302" s="305"/>
      <c r="BT302" s="305"/>
      <c r="BU302" s="305"/>
      <c r="BV302" s="305"/>
      <c r="BW302" s="305"/>
      <c r="BX302" s="305"/>
      <c r="BY302" s="305"/>
      <c r="BZ302" s="305"/>
      <c r="CA302" s="198"/>
      <c r="CB302" s="198"/>
      <c r="CC302" s="198"/>
      <c r="CD302" s="198"/>
      <c r="CE302" s="198"/>
      <c r="CF302" s="198"/>
      <c r="CG302" s="198"/>
      <c r="CH302" s="198"/>
      <c r="CI302" s="198"/>
      <c r="CJ302" s="198"/>
      <c r="CK302" s="198"/>
      <c r="CL302" s="198"/>
    </row>
    <row r="303" spans="1:90" hidden="1" outlineLevel="1" x14ac:dyDescent="0.15">
      <c r="A303" s="89"/>
      <c r="B303" s="23"/>
      <c r="C303" s="26">
        <v>16</v>
      </c>
      <c r="D303" s="250">
        <f ca="1"/>
        <v>2.517242668524021E-2</v>
      </c>
      <c r="E303" s="26">
        <f>SAP_Leadsheet!$E$57</f>
        <v>6</v>
      </c>
      <c r="G303" s="289">
        <f>IF(OR($C303&gt;G$7,$C303+$E303-1&lt;G$7),0,($D303-SUM($F303:F303)-SUM($F242:F242))/($E303+$C303-G$7))</f>
        <v>0</v>
      </c>
      <c r="H303" s="289">
        <f>IF(OR($C303&gt;H$7,$C303+$E303-1&lt;H$7),0,($D303-SUM($F303:G303)-SUM($F242:G242))/($E303+$C303-H$7))</f>
        <v>0</v>
      </c>
      <c r="I303" s="289">
        <f>IF(OR($C303&gt;I$7,$C303+$E303-1&lt;I$7),0,($D303-SUM($F303:H303)-SUM($F242:H242))/($E303+$C303-I$7))</f>
        <v>0</v>
      </c>
      <c r="J303" s="289">
        <f>IF(OR($C303&gt;J$7,$C303+$E303-1&lt;J$7),0,($D303-SUM($F303:I303)-SUM($F242:I242))/($E303+$C303-J$7))</f>
        <v>0</v>
      </c>
      <c r="K303" s="289">
        <f>IF(OR($C303&gt;K$7,$C303+$E303-1&lt;K$7),0,($D303-SUM($F303:J303)-SUM($F242:J242))/($E303+$C303-K$7))</f>
        <v>0</v>
      </c>
      <c r="L303" s="289">
        <f>IF(OR($C303&gt;L$7,$C303+$E303-1&lt;L$7),0,($D303-SUM($F303:K303)-SUM($F242:K242))/($E303+$C303-L$7))</f>
        <v>0</v>
      </c>
      <c r="M303" s="289">
        <f>IF(OR($C303&gt;M$7,$C303+$E303-1&lt;M$7),0,($D303-SUM($F303:L303)-SUM($F242:L242))/($E303+$C303-M$7))</f>
        <v>0</v>
      </c>
      <c r="N303" s="289">
        <f>IF(OR($C303&gt;N$7,$C303+$E303-1&lt;N$7),0,($D303-SUM($F303:M303)-SUM($F242:M242))/($E303+$C303-N$7))</f>
        <v>0</v>
      </c>
      <c r="O303" s="289">
        <f>IF(OR($C303&gt;O$7,$C303+$E303-1&lt;O$7),0,($D303-SUM($F303:N303)-SUM($F242:N242))/($E303+$C303-O$7))</f>
        <v>0</v>
      </c>
      <c r="P303" s="289">
        <f>IF(OR($C303&gt;P$7,$C303+$E303-1&lt;P$7),0,($D303-SUM($F303:O303)-SUM($F242:O242))/($E303+$C303-P$7))</f>
        <v>0</v>
      </c>
      <c r="Q303" s="289">
        <f>IF(OR($C303&gt;Q$7,$C303+$E303-1&lt;Q$7),0,($D303-SUM($F303:P303)-SUM($F242:P242))/($E303+$C303-Q$7))</f>
        <v>0</v>
      </c>
      <c r="R303" s="289">
        <f>IF(OR($C303&gt;R$7,$C303+$E303-1&lt;R$7),0,($D303-SUM($F303:Q303)-SUM($F242:Q242))/($E303+$C303-R$7))</f>
        <v>0</v>
      </c>
      <c r="S303" s="289">
        <f>IF(OR($C303&gt;S$7,$C303+$E303-1&lt;S$7),0,($D303-SUM($F303:R303)-SUM($F242:R242))/($E303+$C303-S$7))</f>
        <v>0</v>
      </c>
      <c r="T303" s="289">
        <f>IF(OR($C303&gt;T$7,$C303+$E303-1&lt;T$7),0,($D303-SUM($F303:S303)-SUM($F242:S242))/($E303+$C303-T$7))</f>
        <v>0</v>
      </c>
      <c r="U303" s="289">
        <f>IF(OR($C303&gt;U$7,$C303+$E303-1&lt;U$7),0,($D303-SUM($F303:T303)-SUM($F242:T242))/($E303+$C303-U$7))</f>
        <v>0</v>
      </c>
      <c r="V303" s="289">
        <f ca="1">IF(OR($C303&gt;V$7,$C303+$E303-1&lt;V$7),0,($D303-SUM($F303:U303)-SUM($F242:U242))/($E303+$C303-V$7))</f>
        <v>4.1954044475400352E-3</v>
      </c>
      <c r="W303" s="289">
        <f ca="1">IF(OR($C303&gt;W$7,$C303+$E303-1&lt;W$7),0,($D303-SUM($F303:V303)-SUM($F242:V242))/($E303+$C303-W$7))</f>
        <v>4.1954044475400343E-3</v>
      </c>
      <c r="X303" s="289">
        <f ca="1">IF(OR($C303&gt;X$7,$C303+$E303-1&lt;X$7),0,($D303-SUM($F303:W303)-SUM($F242:W242))/($E303+$C303-X$7))</f>
        <v>4.1954044475400352E-3</v>
      </c>
      <c r="Y303" s="289">
        <f ca="1">IF(OR($C303&gt;Y$7,$C303+$E303-1&lt;Y$7),0,($D303-SUM($F303:X303)-SUM($F242:X242))/($E303+$C303-Y$7))</f>
        <v>4.1954044475400352E-3</v>
      </c>
      <c r="Z303" s="289">
        <f ca="1">IF(OR($C303&gt;Z$7,$C303+$E303-1&lt;Z$7),0,($D303-SUM($F303:Y303)-SUM($F242:Y242))/($E303+$C303-Z$7))</f>
        <v>4.1954044475400343E-3</v>
      </c>
      <c r="AA303" s="289">
        <f ca="1">IF(OR($C303&gt;AA$7,$C303+$E303-1&lt;AA$7),0,($D303-SUM($F303:Z303)-SUM($F242:Z242))/($E303+$C303-AA$7))</f>
        <v>4.1954044475400326E-3</v>
      </c>
      <c r="AB303" s="289">
        <f>IF(OR($C303&gt;AB$7,$C303+$E303-1&lt;AB$7),0,($D303-SUM($F303:AA303)-SUM($F242:AA242))/($E303+$C303-AB$7))</f>
        <v>0</v>
      </c>
      <c r="AC303" s="289">
        <f>IF(OR($C303&gt;AC$7,$C303+$E303-1&lt;AC$7),0,($D303-SUM($F303:AB303)-SUM($F242:AB242))/($E303+$C303-AC$7))</f>
        <v>0</v>
      </c>
      <c r="AD303" s="289">
        <f>IF(OR($C303&gt;AD$7,$C303+$E303-1&lt;AD$7),0,($D303-SUM($F303:AC303)-SUM($F242:AC242))/($E303+$C303-AD$7))</f>
        <v>0</v>
      </c>
      <c r="AE303" s="289">
        <f>IF(OR($C303&gt;AE$7,$C303+$E303-1&lt;AE$7),0,($D303-SUM($F303:AD303)-SUM($F242:AD242))/($E303+$C303-AE$7))</f>
        <v>0</v>
      </c>
      <c r="AF303" s="289">
        <f>IF(OR($C303&gt;AF$7,$C303+$E303-1&lt;AF$7),0,($D303-SUM($F303:AE303)-SUM($F242:AE242))/($E303+$C303-AF$7))</f>
        <v>0</v>
      </c>
      <c r="AG303" s="289">
        <f>IF(OR($C303&gt;AG$7,$C303+$E303-1&lt;AG$7),0,($D303-SUM($F303:AF303)-SUM($F242:AF242))/($E303+$C303-AG$7))</f>
        <v>0</v>
      </c>
      <c r="AH303" s="289">
        <f>IF(OR($C303&gt;AH$7,$C303+$E303-1&lt;AH$7),0,($D303-SUM($F303:AG303)-SUM($F242:AG242))/($E303+$C303-AH$7))</f>
        <v>0</v>
      </c>
      <c r="AI303" s="289">
        <f>IF(OR($C303&gt;AI$7,$C303+$E303-1&lt;AI$7),0,($D303-SUM($F303:AH303)-SUM($F242:AH242))/($E303+$C303-AI$7))</f>
        <v>0</v>
      </c>
      <c r="AJ303" s="289">
        <f>IF(OR($C303&gt;AJ$7,$C303+$E303-1&lt;AJ$7),0,($D303-SUM($F303:AI303)-SUM($F242:AI242))/($E303+$C303-AJ$7))</f>
        <v>0</v>
      </c>
      <c r="AK303" s="289">
        <f>IF(OR($C303&gt;AK$7,$C303+$E303-1&lt;AK$7),0,($D303-SUM($F303:AJ303)-SUM($F242:AJ242))/($E303+$C303-AK$7))</f>
        <v>0</v>
      </c>
      <c r="AL303" s="289">
        <f>IF(OR($C303&gt;AL$7,$C303+$E303-1&lt;AL$7),0,($D303-SUM($F303:AK303)-SUM($F242:AK242))/($E303+$C303-AL$7))</f>
        <v>0</v>
      </c>
      <c r="AM303" s="289">
        <f>IF(OR($C303&gt;AM$7,$C303+$E303-1&lt;AM$7),0,($D303-SUM($F303:AL303)-SUM($F242:AL242))/($E303+$C303-AM$7))</f>
        <v>0</v>
      </c>
      <c r="AN303" s="289">
        <f>IF(OR($C303&gt;AN$7,$C303+$E303-1&lt;AN$7),0,($D303-SUM($F303:AM303)-SUM($F242:AM242))/($E303+$C303-AN$7))</f>
        <v>0</v>
      </c>
      <c r="AO303" s="289">
        <f>IF(OR($C303&gt;AO$7,$C303+$E303-1&lt;AO$7),0,($D303-SUM($F303:AN303)-SUM($F242:AN242))/($E303+$C303-AO$7))</f>
        <v>0</v>
      </c>
      <c r="AP303" s="289">
        <f>IF(OR($C303&gt;AP$7,$C303+$E303-1&lt;AP$7),0,($D303-SUM($F303:AO303)-SUM($F242:AO242))/($E303+$C303-AP$7))</f>
        <v>0</v>
      </c>
      <c r="AQ303" s="289">
        <f>IF(OR($C303&gt;AQ$7,$C303+$E303-1&lt;AQ$7),0,($D303-SUM($F303:AP303)-SUM($F242:AP242))/($E303+$C303-AQ$7))</f>
        <v>0</v>
      </c>
      <c r="AR303" s="289">
        <f>IF(OR($C303&gt;AR$7,$C303+$E303-1&lt;AR$7),0,($D303-SUM($F303:AQ303)-SUM($F242:AQ242))/($E303+$C303-AR$7))</f>
        <v>0</v>
      </c>
      <c r="AS303" s="289">
        <f>IF(OR($C303&gt;AS$7,$C303+$E303-1&lt;AS$7),0,($D303-SUM($F303:AR303)-SUM($F242:AR242))/($E303+$C303-AS$7))</f>
        <v>0</v>
      </c>
      <c r="AT303" s="289">
        <f>IF(OR($C303&gt;AT$7,$C303+$E303-1&lt;AT$7),0,($D303-SUM($F303:AS303)-SUM($F242:AS242))/($E303+$C303-AT$7))</f>
        <v>0</v>
      </c>
      <c r="AU303" s="289">
        <f>IF(OR($C303&gt;AU$7,$C303+$E303-1&lt;AU$7),0,($D303-SUM($F303:AT303)-SUM($F242:AT242))/($E303+$C303-AU$7))</f>
        <v>0</v>
      </c>
      <c r="AV303" s="289">
        <f>IF(OR($C303&gt;AV$7,$C303+$E303-1&lt;AV$7),0,($D303-SUM($F303:AU303)-SUM($F242:AU242))/($E303+$C303-AV$7))</f>
        <v>0</v>
      </c>
      <c r="AW303" s="289">
        <f>IF(OR($C303&gt;AW$7,$C303+$E303-1&lt;AW$7),0,($D303-SUM($F303:AV303)-SUM($F242:AV242))/($E303+$C303-AW$7))</f>
        <v>0</v>
      </c>
      <c r="AX303" s="289">
        <f>IF(OR($C303&gt;AX$7,$C303+$E303-1&lt;AX$7),0,($D303-SUM($F303:AW303)-SUM($F242:AW242))/($E303+$C303-AX$7))</f>
        <v>0</v>
      </c>
      <c r="AY303" s="289">
        <f>IF(OR($C303&gt;AY$7,$C303+$E303-1&lt;AY$7),0,($D303-SUM($F303:AX303)-SUM($F242:AX242))/($E303+$C303-AY$7))</f>
        <v>0</v>
      </c>
      <c r="AZ303" s="289">
        <f>IF(OR($C303&gt;AZ$7,$C303+$E303-1&lt;AZ$7),0,($D303-SUM($F303:AY303)-SUM($F242:AY242))/($E303+$C303-AZ$7))</f>
        <v>0</v>
      </c>
      <c r="BA303" s="289">
        <f>IF(OR($C303&gt;BA$7,$C303+$E303-1&lt;BA$7),0,($D303-SUM($F303:AZ303)-SUM($F242:AZ242))/($E303+$C303-BA$7))</f>
        <v>0</v>
      </c>
      <c r="BB303" s="289">
        <f>IF(OR($C303&gt;BB$7,$C303+$E303-1&lt;BB$7),0,($D303-SUM($F303:BA303)-SUM($F242:BA242))/($E303+$C303-BB$7))</f>
        <v>0</v>
      </c>
      <c r="BC303" s="289">
        <f>IF(OR($C303&gt;BC$7,$C303+$E303-1&lt;BC$7),0,($D303-SUM($F303:BB303)-SUM($F242:BB242))/($E303+$C303-BC$7))</f>
        <v>0</v>
      </c>
      <c r="BD303" s="289">
        <f>IF(OR($C303&gt;BD$7,$C303+$E303-1&lt;BD$7),0,($D303-SUM($F303:BC303)-SUM($F242:BC242))/($E303+$C303-BD$7))</f>
        <v>0</v>
      </c>
      <c r="BE303" s="289">
        <f>IF(OR($C303&gt;BE$7,$C303+$E303-1&lt;BE$7),0,($D303-SUM($F303:BD303)-SUM($F242:BD242))/($E303+$C303-BE$7))</f>
        <v>0</v>
      </c>
      <c r="BF303" s="289">
        <f>IF(OR($C303&gt;BF$7,$C303+$E303-1&lt;BF$7),0,($D303-SUM($F303:BE303)-SUM($F242:BE242))/($E303+$C303-BF$7))</f>
        <v>0</v>
      </c>
      <c r="BG303" s="289">
        <f>IF(OR($C303&gt;BG$7,$C303+$E303-1&lt;BG$7),0,($D303-SUM($F303:BF303)-SUM($F242:BF242))/($E303+$C303-BG$7))</f>
        <v>0</v>
      </c>
      <c r="BH303" s="289">
        <f>IF(OR($C303&gt;BH$7,$C303+$E303-1&lt;BH$7),0,($D303-SUM($F303:BG303)-SUM($F242:BG242))/($E303+$C303-BH$7))</f>
        <v>0</v>
      </c>
      <c r="BI303" s="289">
        <f>IF(OR($C303&gt;BI$7,$C303+$E303-1&lt;BI$7),0,($D303-SUM($F303:BH303)-SUM($F242:BH242))/($E303+$C303-BI$7))</f>
        <v>0</v>
      </c>
      <c r="BJ303" s="289">
        <f>IF(OR($C303&gt;BJ$7,$C303+$E303-1&lt;BJ$7),0,($D303-SUM($F303:BI303)-SUM($F242:BI242))/($E303+$C303-BJ$7))</f>
        <v>0</v>
      </c>
      <c r="BK303" s="289">
        <f>IF(OR($C303&gt;BK$7,$C303+$E303-1&lt;BK$7),0,($D303-SUM($F303:BJ303)-SUM($F242:BJ242))/($E303+$C303-BK$7))</f>
        <v>0</v>
      </c>
      <c r="BL303" s="289">
        <f>IF(OR($C303&gt;BL$7,$C303+$E303-1&lt;BL$7),0,($D303-SUM($F303:BK303)-SUM($F242:BK242))/($E303+$C303-BL$7))</f>
        <v>0</v>
      </c>
      <c r="BM303" s="289">
        <f>IF(OR($C303&gt;BM$7,$C303+$E303-1&lt;BM$7),0,($D303-SUM($F303:BL303)-SUM($F242:BL242))/($E303+$C303-BM$7))</f>
        <v>0</v>
      </c>
      <c r="BN303" s="289">
        <f>IF(OR($C303&gt;BN$7,$C303+$E303-1&lt;BN$7),0,($D303-SUM($F303:BM303)-SUM($F242:BM242))/($E303+$C303-BN$7))</f>
        <v>0</v>
      </c>
      <c r="BO303" s="305"/>
      <c r="BP303" s="305"/>
      <c r="BQ303" s="305"/>
      <c r="BR303" s="305"/>
      <c r="BS303" s="305"/>
      <c r="BT303" s="305"/>
      <c r="BU303" s="305"/>
      <c r="BV303" s="305"/>
      <c r="BW303" s="305"/>
      <c r="BX303" s="305"/>
      <c r="BY303" s="305"/>
      <c r="BZ303" s="305"/>
      <c r="CA303" s="198"/>
      <c r="CB303" s="198"/>
      <c r="CC303" s="198"/>
      <c r="CD303" s="198"/>
      <c r="CE303" s="198"/>
      <c r="CF303" s="198"/>
      <c r="CG303" s="198"/>
      <c r="CH303" s="198"/>
      <c r="CI303" s="198"/>
      <c r="CJ303" s="198"/>
      <c r="CK303" s="198"/>
      <c r="CL303" s="198"/>
    </row>
    <row r="304" spans="1:90" hidden="1" outlineLevel="1" x14ac:dyDescent="0.15">
      <c r="A304" s="89"/>
      <c r="B304" s="23"/>
      <c r="C304" s="26">
        <v>17</v>
      </c>
      <c r="D304" s="250">
        <f ca="1"/>
        <v>2.4819387339606609E-2</v>
      </c>
      <c r="E304" s="26">
        <f>SAP_Leadsheet!$E$57</f>
        <v>6</v>
      </c>
      <c r="G304" s="289">
        <f>IF(OR($C304&gt;G$7,$C304+$E304-1&lt;G$7),0,($D304-SUM($F304:F304)-SUM($F243:F243))/($E304+$C304-G$7))</f>
        <v>0</v>
      </c>
      <c r="H304" s="289">
        <f>IF(OR($C304&gt;H$7,$C304+$E304-1&lt;H$7),0,($D304-SUM($F304:G304)-SUM($F243:G243))/($E304+$C304-H$7))</f>
        <v>0</v>
      </c>
      <c r="I304" s="289">
        <f>IF(OR($C304&gt;I$7,$C304+$E304-1&lt;I$7),0,($D304-SUM($F304:H304)-SUM($F243:H243))/($E304+$C304-I$7))</f>
        <v>0</v>
      </c>
      <c r="J304" s="289">
        <f>IF(OR($C304&gt;J$7,$C304+$E304-1&lt;J$7),0,($D304-SUM($F304:I304)-SUM($F243:I243))/($E304+$C304-J$7))</f>
        <v>0</v>
      </c>
      <c r="K304" s="289">
        <f>IF(OR($C304&gt;K$7,$C304+$E304-1&lt;K$7),0,($D304-SUM($F304:J304)-SUM($F243:J243))/($E304+$C304-K$7))</f>
        <v>0</v>
      </c>
      <c r="L304" s="289">
        <f>IF(OR($C304&gt;L$7,$C304+$E304-1&lt;L$7),0,($D304-SUM($F304:K304)-SUM($F243:K243))/($E304+$C304-L$7))</f>
        <v>0</v>
      </c>
      <c r="M304" s="289">
        <f>IF(OR($C304&gt;M$7,$C304+$E304-1&lt;M$7),0,($D304-SUM($F304:L304)-SUM($F243:L243))/($E304+$C304-M$7))</f>
        <v>0</v>
      </c>
      <c r="N304" s="289">
        <f>IF(OR($C304&gt;N$7,$C304+$E304-1&lt;N$7),0,($D304-SUM($F304:M304)-SUM($F243:M243))/($E304+$C304-N$7))</f>
        <v>0</v>
      </c>
      <c r="O304" s="289">
        <f>IF(OR($C304&gt;O$7,$C304+$E304-1&lt;O$7),0,($D304-SUM($F304:N304)-SUM($F243:N243))/($E304+$C304-O$7))</f>
        <v>0</v>
      </c>
      <c r="P304" s="289">
        <f>IF(OR($C304&gt;P$7,$C304+$E304-1&lt;P$7),0,($D304-SUM($F304:O304)-SUM($F243:O243))/($E304+$C304-P$7))</f>
        <v>0</v>
      </c>
      <c r="Q304" s="289">
        <f>IF(OR($C304&gt;Q$7,$C304+$E304-1&lt;Q$7),0,($D304-SUM($F304:P304)-SUM($F243:P243))/($E304+$C304-Q$7))</f>
        <v>0</v>
      </c>
      <c r="R304" s="289">
        <f>IF(OR($C304&gt;R$7,$C304+$E304-1&lt;R$7),0,($D304-SUM($F304:Q304)-SUM($F243:Q243))/($E304+$C304-R$7))</f>
        <v>0</v>
      </c>
      <c r="S304" s="289">
        <f>IF(OR($C304&gt;S$7,$C304+$E304-1&lt;S$7),0,($D304-SUM($F304:R304)-SUM($F243:R243))/($E304+$C304-S$7))</f>
        <v>0</v>
      </c>
      <c r="T304" s="289">
        <f>IF(OR($C304&gt;T$7,$C304+$E304-1&lt;T$7),0,($D304-SUM($F304:S304)-SUM($F243:S243))/($E304+$C304-T$7))</f>
        <v>0</v>
      </c>
      <c r="U304" s="289">
        <f>IF(OR($C304&gt;U$7,$C304+$E304-1&lt;U$7),0,($D304-SUM($F304:T304)-SUM($F243:T243))/($E304+$C304-U$7))</f>
        <v>0</v>
      </c>
      <c r="V304" s="289">
        <f>IF(OR($C304&gt;V$7,$C304+$E304-1&lt;V$7),0,($D304-SUM($F304:U304)-SUM($F243:U243))/($E304+$C304-V$7))</f>
        <v>0</v>
      </c>
      <c r="W304" s="289">
        <f ca="1">IF(OR($C304&gt;W$7,$C304+$E304-1&lt;W$7),0,($D304-SUM($F304:V304)-SUM($F243:V243))/($E304+$C304-W$7))</f>
        <v>4.1365645566011017E-3</v>
      </c>
      <c r="X304" s="289">
        <f ca="1">IF(OR($C304&gt;X$7,$C304+$E304-1&lt;X$7),0,($D304-SUM($F304:W304)-SUM($F243:W243))/($E304+$C304-X$7))</f>
        <v>4.1365645566011017E-3</v>
      </c>
      <c r="Y304" s="289">
        <f ca="1">IF(OR($C304&gt;Y$7,$C304+$E304-1&lt;Y$7),0,($D304-SUM($F304:X304)-SUM($F243:X243))/($E304+$C304-Y$7))</f>
        <v>4.1365645566011008E-3</v>
      </c>
      <c r="Z304" s="289">
        <f ca="1">IF(OR($C304&gt;Z$7,$C304+$E304-1&lt;Z$7),0,($D304-SUM($F304:Y304)-SUM($F243:Y243))/($E304+$C304-Z$7))</f>
        <v>4.1365645566011017E-3</v>
      </c>
      <c r="AA304" s="289">
        <f ca="1">IF(OR($C304&gt;AA$7,$C304+$E304-1&lt;AA$7),0,($D304-SUM($F304:Z304)-SUM($F243:Z243))/($E304+$C304-AA$7))</f>
        <v>4.1365645566011008E-3</v>
      </c>
      <c r="AB304" s="289">
        <f ca="1">IF(OR($C304&gt;AB$7,$C304+$E304-1&lt;AB$7),0,($D304-SUM($F304:AA304)-SUM($F243:AA243))/($E304+$C304-AB$7))</f>
        <v>4.1365645566011008E-3</v>
      </c>
      <c r="AC304" s="289">
        <f>IF(OR($C304&gt;AC$7,$C304+$E304-1&lt;AC$7),0,($D304-SUM($F304:AB304)-SUM($F243:AB243))/($E304+$C304-AC$7))</f>
        <v>0</v>
      </c>
      <c r="AD304" s="289">
        <f>IF(OR($C304&gt;AD$7,$C304+$E304-1&lt;AD$7),0,($D304-SUM($F304:AC304)-SUM($F243:AC243))/($E304+$C304-AD$7))</f>
        <v>0</v>
      </c>
      <c r="AE304" s="289">
        <f>IF(OR($C304&gt;AE$7,$C304+$E304-1&lt;AE$7),0,($D304-SUM($F304:AD304)-SUM($F243:AD243))/($E304+$C304-AE$7))</f>
        <v>0</v>
      </c>
      <c r="AF304" s="289">
        <f>IF(OR($C304&gt;AF$7,$C304+$E304-1&lt;AF$7),0,($D304-SUM($F304:AE304)-SUM($F243:AE243))/($E304+$C304-AF$7))</f>
        <v>0</v>
      </c>
      <c r="AG304" s="289">
        <f>IF(OR($C304&gt;AG$7,$C304+$E304-1&lt;AG$7),0,($D304-SUM($F304:AF304)-SUM($F243:AF243))/($E304+$C304-AG$7))</f>
        <v>0</v>
      </c>
      <c r="AH304" s="289">
        <f>IF(OR($C304&gt;AH$7,$C304+$E304-1&lt;AH$7),0,($D304-SUM($F304:AG304)-SUM($F243:AG243))/($E304+$C304-AH$7))</f>
        <v>0</v>
      </c>
      <c r="AI304" s="289">
        <f>IF(OR($C304&gt;AI$7,$C304+$E304-1&lt;AI$7),0,($D304-SUM($F304:AH304)-SUM($F243:AH243))/($E304+$C304-AI$7))</f>
        <v>0</v>
      </c>
      <c r="AJ304" s="289">
        <f>IF(OR($C304&gt;AJ$7,$C304+$E304-1&lt;AJ$7),0,($D304-SUM($F304:AI304)-SUM($F243:AI243))/($E304+$C304-AJ$7))</f>
        <v>0</v>
      </c>
      <c r="AK304" s="289">
        <f>IF(OR($C304&gt;AK$7,$C304+$E304-1&lt;AK$7),0,($D304-SUM($F304:AJ304)-SUM($F243:AJ243))/($E304+$C304-AK$7))</f>
        <v>0</v>
      </c>
      <c r="AL304" s="289">
        <f>IF(OR($C304&gt;AL$7,$C304+$E304-1&lt;AL$7),0,($D304-SUM($F304:AK304)-SUM($F243:AK243))/($E304+$C304-AL$7))</f>
        <v>0</v>
      </c>
      <c r="AM304" s="289">
        <f>IF(OR($C304&gt;AM$7,$C304+$E304-1&lt;AM$7),0,($D304-SUM($F304:AL304)-SUM($F243:AL243))/($E304+$C304-AM$7))</f>
        <v>0</v>
      </c>
      <c r="AN304" s="289">
        <f>IF(OR($C304&gt;AN$7,$C304+$E304-1&lt;AN$7),0,($D304-SUM($F304:AM304)-SUM($F243:AM243))/($E304+$C304-AN$7))</f>
        <v>0</v>
      </c>
      <c r="AO304" s="289">
        <f>IF(OR($C304&gt;AO$7,$C304+$E304-1&lt;AO$7),0,($D304-SUM($F304:AN304)-SUM($F243:AN243))/($E304+$C304-AO$7))</f>
        <v>0</v>
      </c>
      <c r="AP304" s="289">
        <f>IF(OR($C304&gt;AP$7,$C304+$E304-1&lt;AP$7),0,($D304-SUM($F304:AO304)-SUM($F243:AO243))/($E304+$C304-AP$7))</f>
        <v>0</v>
      </c>
      <c r="AQ304" s="289">
        <f>IF(OR($C304&gt;AQ$7,$C304+$E304-1&lt;AQ$7),0,($D304-SUM($F304:AP304)-SUM($F243:AP243))/($E304+$C304-AQ$7))</f>
        <v>0</v>
      </c>
      <c r="AR304" s="289">
        <f>IF(OR($C304&gt;AR$7,$C304+$E304-1&lt;AR$7),0,($D304-SUM($F304:AQ304)-SUM($F243:AQ243))/($E304+$C304-AR$7))</f>
        <v>0</v>
      </c>
      <c r="AS304" s="289">
        <f>IF(OR($C304&gt;AS$7,$C304+$E304-1&lt;AS$7),0,($D304-SUM($F304:AR304)-SUM($F243:AR243))/($E304+$C304-AS$7))</f>
        <v>0</v>
      </c>
      <c r="AT304" s="289">
        <f>IF(OR($C304&gt;AT$7,$C304+$E304-1&lt;AT$7),0,($D304-SUM($F304:AS304)-SUM($F243:AS243))/($E304+$C304-AT$7))</f>
        <v>0</v>
      </c>
      <c r="AU304" s="289">
        <f>IF(OR($C304&gt;AU$7,$C304+$E304-1&lt;AU$7),0,($D304-SUM($F304:AT304)-SUM($F243:AT243))/($E304+$C304-AU$7))</f>
        <v>0</v>
      </c>
      <c r="AV304" s="289">
        <f>IF(OR($C304&gt;AV$7,$C304+$E304-1&lt;AV$7),0,($D304-SUM($F304:AU304)-SUM($F243:AU243))/($E304+$C304-AV$7))</f>
        <v>0</v>
      </c>
      <c r="AW304" s="289">
        <f>IF(OR($C304&gt;AW$7,$C304+$E304-1&lt;AW$7),0,($D304-SUM($F304:AV304)-SUM($F243:AV243))/($E304+$C304-AW$7))</f>
        <v>0</v>
      </c>
      <c r="AX304" s="289">
        <f>IF(OR($C304&gt;AX$7,$C304+$E304-1&lt;AX$7),0,($D304-SUM($F304:AW304)-SUM($F243:AW243))/($E304+$C304-AX$7))</f>
        <v>0</v>
      </c>
      <c r="AY304" s="289">
        <f>IF(OR($C304&gt;AY$7,$C304+$E304-1&lt;AY$7),0,($D304-SUM($F304:AX304)-SUM($F243:AX243))/($E304+$C304-AY$7))</f>
        <v>0</v>
      </c>
      <c r="AZ304" s="289">
        <f>IF(OR($C304&gt;AZ$7,$C304+$E304-1&lt;AZ$7),0,($D304-SUM($F304:AY304)-SUM($F243:AY243))/($E304+$C304-AZ$7))</f>
        <v>0</v>
      </c>
      <c r="BA304" s="289">
        <f>IF(OR($C304&gt;BA$7,$C304+$E304-1&lt;BA$7),0,($D304-SUM($F304:AZ304)-SUM($F243:AZ243))/($E304+$C304-BA$7))</f>
        <v>0</v>
      </c>
      <c r="BB304" s="289">
        <f>IF(OR($C304&gt;BB$7,$C304+$E304-1&lt;BB$7),0,($D304-SUM($F304:BA304)-SUM($F243:BA243))/($E304+$C304-BB$7))</f>
        <v>0</v>
      </c>
      <c r="BC304" s="289">
        <f>IF(OR($C304&gt;BC$7,$C304+$E304-1&lt;BC$7),0,($D304-SUM($F304:BB304)-SUM($F243:BB243))/($E304+$C304-BC$7))</f>
        <v>0</v>
      </c>
      <c r="BD304" s="289">
        <f>IF(OR($C304&gt;BD$7,$C304+$E304-1&lt;BD$7),0,($D304-SUM($F304:BC304)-SUM($F243:BC243))/($E304+$C304-BD$7))</f>
        <v>0</v>
      </c>
      <c r="BE304" s="289">
        <f>IF(OR($C304&gt;BE$7,$C304+$E304-1&lt;BE$7),0,($D304-SUM($F304:BD304)-SUM($F243:BD243))/($E304+$C304-BE$7))</f>
        <v>0</v>
      </c>
      <c r="BF304" s="289">
        <f>IF(OR($C304&gt;BF$7,$C304+$E304-1&lt;BF$7),0,($D304-SUM($F304:BE304)-SUM($F243:BE243))/($E304+$C304-BF$7))</f>
        <v>0</v>
      </c>
      <c r="BG304" s="289">
        <f>IF(OR($C304&gt;BG$7,$C304+$E304-1&lt;BG$7),0,($D304-SUM($F304:BF304)-SUM($F243:BF243))/($E304+$C304-BG$7))</f>
        <v>0</v>
      </c>
      <c r="BH304" s="289">
        <f>IF(OR($C304&gt;BH$7,$C304+$E304-1&lt;BH$7),0,($D304-SUM($F304:BG304)-SUM($F243:BG243))/($E304+$C304-BH$7))</f>
        <v>0</v>
      </c>
      <c r="BI304" s="289">
        <f>IF(OR($C304&gt;BI$7,$C304+$E304-1&lt;BI$7),0,($D304-SUM($F304:BH304)-SUM($F243:BH243))/($E304+$C304-BI$7))</f>
        <v>0</v>
      </c>
      <c r="BJ304" s="289">
        <f>IF(OR($C304&gt;BJ$7,$C304+$E304-1&lt;BJ$7),0,($D304-SUM($F304:BI304)-SUM($F243:BI243))/($E304+$C304-BJ$7))</f>
        <v>0</v>
      </c>
      <c r="BK304" s="289">
        <f>IF(OR($C304&gt;BK$7,$C304+$E304-1&lt;BK$7),0,($D304-SUM($F304:BJ304)-SUM($F243:BJ243))/($E304+$C304-BK$7))</f>
        <v>0</v>
      </c>
      <c r="BL304" s="289">
        <f>IF(OR($C304&gt;BL$7,$C304+$E304-1&lt;BL$7),0,($D304-SUM($F304:BK304)-SUM($F243:BK243))/($E304+$C304-BL$7))</f>
        <v>0</v>
      </c>
      <c r="BM304" s="289">
        <f>IF(OR($C304&gt;BM$7,$C304+$E304-1&lt;BM$7),0,($D304-SUM($F304:BL304)-SUM($F243:BL243))/($E304+$C304-BM$7))</f>
        <v>0</v>
      </c>
      <c r="BN304" s="289">
        <f>IF(OR($C304&gt;BN$7,$C304+$E304-1&lt;BN$7),0,($D304-SUM($F304:BM304)-SUM($F243:BM243))/($E304+$C304-BN$7))</f>
        <v>0</v>
      </c>
      <c r="BO304" s="305"/>
      <c r="BP304" s="305"/>
      <c r="BQ304" s="305"/>
      <c r="BR304" s="305"/>
      <c r="BS304" s="305"/>
      <c r="BT304" s="305"/>
      <c r="BU304" s="305"/>
      <c r="BV304" s="305"/>
      <c r="BW304" s="305"/>
      <c r="BX304" s="305"/>
      <c r="BY304" s="305"/>
      <c r="BZ304" s="305"/>
      <c r="CA304" s="198"/>
      <c r="CB304" s="198"/>
      <c r="CC304" s="198"/>
      <c r="CD304" s="198"/>
      <c r="CE304" s="198"/>
      <c r="CF304" s="198"/>
      <c r="CG304" s="198"/>
      <c r="CH304" s="198"/>
      <c r="CI304" s="198"/>
      <c r="CJ304" s="198"/>
      <c r="CK304" s="198"/>
      <c r="CL304" s="198"/>
    </row>
    <row r="305" spans="1:90" hidden="1" outlineLevel="1" x14ac:dyDescent="0.15">
      <c r="A305" s="89"/>
      <c r="B305" s="23"/>
      <c r="C305" s="26">
        <v>18</v>
      </c>
      <c r="D305" s="250">
        <f ca="1"/>
        <v>2.4466347993973011E-2</v>
      </c>
      <c r="E305" s="26">
        <f>SAP_Leadsheet!$E$57</f>
        <v>6</v>
      </c>
      <c r="G305" s="289">
        <f>IF(OR($C305&gt;G$7,$C305+$E305-1&lt;G$7),0,($D305-SUM($F305:F305)-SUM($F244:F244))/($E305+$C305-G$7))</f>
        <v>0</v>
      </c>
      <c r="H305" s="289">
        <f>IF(OR($C305&gt;H$7,$C305+$E305-1&lt;H$7),0,($D305-SUM($F305:G305)-SUM($F244:G244))/($E305+$C305-H$7))</f>
        <v>0</v>
      </c>
      <c r="I305" s="289">
        <f>IF(OR($C305&gt;I$7,$C305+$E305-1&lt;I$7),0,($D305-SUM($F305:H305)-SUM($F244:H244))/($E305+$C305-I$7))</f>
        <v>0</v>
      </c>
      <c r="J305" s="289">
        <f>IF(OR($C305&gt;J$7,$C305+$E305-1&lt;J$7),0,($D305-SUM($F305:I305)-SUM($F244:I244))/($E305+$C305-J$7))</f>
        <v>0</v>
      </c>
      <c r="K305" s="289">
        <f>IF(OR($C305&gt;K$7,$C305+$E305-1&lt;K$7),0,($D305-SUM($F305:J305)-SUM($F244:J244))/($E305+$C305-K$7))</f>
        <v>0</v>
      </c>
      <c r="L305" s="289">
        <f>IF(OR($C305&gt;L$7,$C305+$E305-1&lt;L$7),0,($D305-SUM($F305:K305)-SUM($F244:K244))/($E305+$C305-L$7))</f>
        <v>0</v>
      </c>
      <c r="M305" s="289">
        <f>IF(OR($C305&gt;M$7,$C305+$E305-1&lt;M$7),0,($D305-SUM($F305:L305)-SUM($F244:L244))/($E305+$C305-M$7))</f>
        <v>0</v>
      </c>
      <c r="N305" s="289">
        <f>IF(OR($C305&gt;N$7,$C305+$E305-1&lt;N$7),0,($D305-SUM($F305:M305)-SUM($F244:M244))/($E305+$C305-N$7))</f>
        <v>0</v>
      </c>
      <c r="O305" s="289">
        <f>IF(OR($C305&gt;O$7,$C305+$E305-1&lt;O$7),0,($D305-SUM($F305:N305)-SUM($F244:N244))/($E305+$C305-O$7))</f>
        <v>0</v>
      </c>
      <c r="P305" s="289">
        <f>IF(OR($C305&gt;P$7,$C305+$E305-1&lt;P$7),0,($D305-SUM($F305:O305)-SUM($F244:O244))/($E305+$C305-P$7))</f>
        <v>0</v>
      </c>
      <c r="Q305" s="289">
        <f>IF(OR($C305&gt;Q$7,$C305+$E305-1&lt;Q$7),0,($D305-SUM($F305:P305)-SUM($F244:P244))/($E305+$C305-Q$7))</f>
        <v>0</v>
      </c>
      <c r="R305" s="289">
        <f>IF(OR($C305&gt;R$7,$C305+$E305-1&lt;R$7),0,($D305-SUM($F305:Q305)-SUM($F244:Q244))/($E305+$C305-R$7))</f>
        <v>0</v>
      </c>
      <c r="S305" s="289">
        <f>IF(OR($C305&gt;S$7,$C305+$E305-1&lt;S$7),0,($D305-SUM($F305:R305)-SUM($F244:R244))/($E305+$C305-S$7))</f>
        <v>0</v>
      </c>
      <c r="T305" s="289">
        <f>IF(OR($C305&gt;T$7,$C305+$E305-1&lt;T$7),0,($D305-SUM($F305:S305)-SUM($F244:S244))/($E305+$C305-T$7))</f>
        <v>0</v>
      </c>
      <c r="U305" s="289">
        <f>IF(OR($C305&gt;U$7,$C305+$E305-1&lt;U$7),0,($D305-SUM($F305:T305)-SUM($F244:T244))/($E305+$C305-U$7))</f>
        <v>0</v>
      </c>
      <c r="V305" s="289">
        <f>IF(OR($C305&gt;V$7,$C305+$E305-1&lt;V$7),0,($D305-SUM($F305:U305)-SUM($F244:U244))/($E305+$C305-V$7))</f>
        <v>0</v>
      </c>
      <c r="W305" s="289">
        <f>IF(OR($C305&gt;W$7,$C305+$E305-1&lt;W$7),0,($D305-SUM($F305:V305)-SUM($F244:V244))/($E305+$C305-W$7))</f>
        <v>0</v>
      </c>
      <c r="X305" s="289">
        <f ca="1">IF(OR($C305&gt;X$7,$C305+$E305-1&lt;X$7),0,($D305-SUM($F305:W305)-SUM($F244:W244))/($E305+$C305-X$7))</f>
        <v>4.0777246656621682E-3</v>
      </c>
      <c r="Y305" s="289">
        <f ca="1">IF(OR($C305&gt;Y$7,$C305+$E305-1&lt;Y$7),0,($D305-SUM($F305:X305)-SUM($F244:X244))/($E305+$C305-Y$7))</f>
        <v>4.0777246656621682E-3</v>
      </c>
      <c r="Z305" s="289">
        <f ca="1">IF(OR($C305&gt;Z$7,$C305+$E305-1&lt;Z$7),0,($D305-SUM($F305:Y305)-SUM($F244:Y244))/($E305+$C305-Z$7))</f>
        <v>4.0777246656621691E-3</v>
      </c>
      <c r="AA305" s="289">
        <f ca="1">IF(OR($C305&gt;AA$7,$C305+$E305-1&lt;AA$7),0,($D305-SUM($F305:Z305)-SUM($F244:Z244))/($E305+$C305-AA$7))</f>
        <v>4.0777246656621682E-3</v>
      </c>
      <c r="AB305" s="289">
        <f ca="1">IF(OR($C305&gt;AB$7,$C305+$E305-1&lt;AB$7),0,($D305-SUM($F305:AA305)-SUM($F244:AA244))/($E305+$C305-AB$7))</f>
        <v>4.0777246656621691E-3</v>
      </c>
      <c r="AC305" s="289">
        <f ca="1">IF(OR($C305&gt;AC$7,$C305+$E305-1&lt;AC$7),0,($D305-SUM($F305:AB305)-SUM($F244:AB244))/($E305+$C305-AC$7))</f>
        <v>4.0777246656621691E-3</v>
      </c>
      <c r="AD305" s="289">
        <f>IF(OR($C305&gt;AD$7,$C305+$E305-1&lt;AD$7),0,($D305-SUM($F305:AC305)-SUM($F244:AC244))/($E305+$C305-AD$7))</f>
        <v>0</v>
      </c>
      <c r="AE305" s="289">
        <f>IF(OR($C305&gt;AE$7,$C305+$E305-1&lt;AE$7),0,($D305-SUM($F305:AD305)-SUM($F244:AD244))/($E305+$C305-AE$7))</f>
        <v>0</v>
      </c>
      <c r="AF305" s="289">
        <f>IF(OR($C305&gt;AF$7,$C305+$E305-1&lt;AF$7),0,($D305-SUM($F305:AE305)-SUM($F244:AE244))/($E305+$C305-AF$7))</f>
        <v>0</v>
      </c>
      <c r="AG305" s="289">
        <f>IF(OR($C305&gt;AG$7,$C305+$E305-1&lt;AG$7),0,($D305-SUM($F305:AF305)-SUM($F244:AF244))/($E305+$C305-AG$7))</f>
        <v>0</v>
      </c>
      <c r="AH305" s="289">
        <f>IF(OR($C305&gt;AH$7,$C305+$E305-1&lt;AH$7),0,($D305-SUM($F305:AG305)-SUM($F244:AG244))/($E305+$C305-AH$7))</f>
        <v>0</v>
      </c>
      <c r="AI305" s="289">
        <f>IF(OR($C305&gt;AI$7,$C305+$E305-1&lt;AI$7),0,($D305-SUM($F305:AH305)-SUM($F244:AH244))/($E305+$C305-AI$7))</f>
        <v>0</v>
      </c>
      <c r="AJ305" s="289">
        <f>IF(OR($C305&gt;AJ$7,$C305+$E305-1&lt;AJ$7),0,($D305-SUM($F305:AI305)-SUM($F244:AI244))/($E305+$C305-AJ$7))</f>
        <v>0</v>
      </c>
      <c r="AK305" s="289">
        <f>IF(OR($C305&gt;AK$7,$C305+$E305-1&lt;AK$7),0,($D305-SUM($F305:AJ305)-SUM($F244:AJ244))/($E305+$C305-AK$7))</f>
        <v>0</v>
      </c>
      <c r="AL305" s="289">
        <f>IF(OR($C305&gt;AL$7,$C305+$E305-1&lt;AL$7),0,($D305-SUM($F305:AK305)-SUM($F244:AK244))/($E305+$C305-AL$7))</f>
        <v>0</v>
      </c>
      <c r="AM305" s="289">
        <f>IF(OR($C305&gt;AM$7,$C305+$E305-1&lt;AM$7),0,($D305-SUM($F305:AL305)-SUM($F244:AL244))/($E305+$C305-AM$7))</f>
        <v>0</v>
      </c>
      <c r="AN305" s="289">
        <f>IF(OR($C305&gt;AN$7,$C305+$E305-1&lt;AN$7),0,($D305-SUM($F305:AM305)-SUM($F244:AM244))/($E305+$C305-AN$7))</f>
        <v>0</v>
      </c>
      <c r="AO305" s="289">
        <f>IF(OR($C305&gt;AO$7,$C305+$E305-1&lt;AO$7),0,($D305-SUM($F305:AN305)-SUM($F244:AN244))/($E305+$C305-AO$7))</f>
        <v>0</v>
      </c>
      <c r="AP305" s="289">
        <f>IF(OR($C305&gt;AP$7,$C305+$E305-1&lt;AP$7),0,($D305-SUM($F305:AO305)-SUM($F244:AO244))/($E305+$C305-AP$7))</f>
        <v>0</v>
      </c>
      <c r="AQ305" s="289">
        <f>IF(OR($C305&gt;AQ$7,$C305+$E305-1&lt;AQ$7),0,($D305-SUM($F305:AP305)-SUM($F244:AP244))/($E305+$C305-AQ$7))</f>
        <v>0</v>
      </c>
      <c r="AR305" s="289">
        <f>IF(OR($C305&gt;AR$7,$C305+$E305-1&lt;AR$7),0,($D305-SUM($F305:AQ305)-SUM($F244:AQ244))/($E305+$C305-AR$7))</f>
        <v>0</v>
      </c>
      <c r="AS305" s="289">
        <f>IF(OR($C305&gt;AS$7,$C305+$E305-1&lt;AS$7),0,($D305-SUM($F305:AR305)-SUM($F244:AR244))/($E305+$C305-AS$7))</f>
        <v>0</v>
      </c>
      <c r="AT305" s="289">
        <f>IF(OR($C305&gt;AT$7,$C305+$E305-1&lt;AT$7),0,($D305-SUM($F305:AS305)-SUM($F244:AS244))/($E305+$C305-AT$7))</f>
        <v>0</v>
      </c>
      <c r="AU305" s="289">
        <f>IF(OR($C305&gt;AU$7,$C305+$E305-1&lt;AU$7),0,($D305-SUM($F305:AT305)-SUM($F244:AT244))/($E305+$C305-AU$7))</f>
        <v>0</v>
      </c>
      <c r="AV305" s="289">
        <f>IF(OR($C305&gt;AV$7,$C305+$E305-1&lt;AV$7),0,($D305-SUM($F305:AU305)-SUM($F244:AU244))/($E305+$C305-AV$7))</f>
        <v>0</v>
      </c>
      <c r="AW305" s="289">
        <f>IF(OR($C305&gt;AW$7,$C305+$E305-1&lt;AW$7),0,($D305-SUM($F305:AV305)-SUM($F244:AV244))/($E305+$C305-AW$7))</f>
        <v>0</v>
      </c>
      <c r="AX305" s="289">
        <f>IF(OR($C305&gt;AX$7,$C305+$E305-1&lt;AX$7),0,($D305-SUM($F305:AW305)-SUM($F244:AW244))/($E305+$C305-AX$7))</f>
        <v>0</v>
      </c>
      <c r="AY305" s="289">
        <f>IF(OR($C305&gt;AY$7,$C305+$E305-1&lt;AY$7),0,($D305-SUM($F305:AX305)-SUM($F244:AX244))/($E305+$C305-AY$7))</f>
        <v>0</v>
      </c>
      <c r="AZ305" s="289">
        <f>IF(OR($C305&gt;AZ$7,$C305+$E305-1&lt;AZ$7),0,($D305-SUM($F305:AY305)-SUM($F244:AY244))/($E305+$C305-AZ$7))</f>
        <v>0</v>
      </c>
      <c r="BA305" s="289">
        <f>IF(OR($C305&gt;BA$7,$C305+$E305-1&lt;BA$7),0,($D305-SUM($F305:AZ305)-SUM($F244:AZ244))/($E305+$C305-BA$7))</f>
        <v>0</v>
      </c>
      <c r="BB305" s="289">
        <f>IF(OR($C305&gt;BB$7,$C305+$E305-1&lt;BB$7),0,($D305-SUM($F305:BA305)-SUM($F244:BA244))/($E305+$C305-BB$7))</f>
        <v>0</v>
      </c>
      <c r="BC305" s="289">
        <f>IF(OR($C305&gt;BC$7,$C305+$E305-1&lt;BC$7),0,($D305-SUM($F305:BB305)-SUM($F244:BB244))/($E305+$C305-BC$7))</f>
        <v>0</v>
      </c>
      <c r="BD305" s="289">
        <f>IF(OR($C305&gt;BD$7,$C305+$E305-1&lt;BD$7),0,($D305-SUM($F305:BC305)-SUM($F244:BC244))/($E305+$C305-BD$7))</f>
        <v>0</v>
      </c>
      <c r="BE305" s="289">
        <f>IF(OR($C305&gt;BE$7,$C305+$E305-1&lt;BE$7),0,($D305-SUM($F305:BD305)-SUM($F244:BD244))/($E305+$C305-BE$7))</f>
        <v>0</v>
      </c>
      <c r="BF305" s="289">
        <f>IF(OR($C305&gt;BF$7,$C305+$E305-1&lt;BF$7),0,($D305-SUM($F305:BE305)-SUM($F244:BE244))/($E305+$C305-BF$7))</f>
        <v>0</v>
      </c>
      <c r="BG305" s="289">
        <f>IF(OR($C305&gt;BG$7,$C305+$E305-1&lt;BG$7),0,($D305-SUM($F305:BF305)-SUM($F244:BF244))/($E305+$C305-BG$7))</f>
        <v>0</v>
      </c>
      <c r="BH305" s="289">
        <f>IF(OR($C305&gt;BH$7,$C305+$E305-1&lt;BH$7),0,($D305-SUM($F305:BG305)-SUM($F244:BG244))/($E305+$C305-BH$7))</f>
        <v>0</v>
      </c>
      <c r="BI305" s="289">
        <f>IF(OR($C305&gt;BI$7,$C305+$E305-1&lt;BI$7),0,($D305-SUM($F305:BH305)-SUM($F244:BH244))/($E305+$C305-BI$7))</f>
        <v>0</v>
      </c>
      <c r="BJ305" s="289">
        <f>IF(OR($C305&gt;BJ$7,$C305+$E305-1&lt;BJ$7),0,($D305-SUM($F305:BI305)-SUM($F244:BI244))/($E305+$C305-BJ$7))</f>
        <v>0</v>
      </c>
      <c r="BK305" s="289">
        <f>IF(OR($C305&gt;BK$7,$C305+$E305-1&lt;BK$7),0,($D305-SUM($F305:BJ305)-SUM($F244:BJ244))/($E305+$C305-BK$7))</f>
        <v>0</v>
      </c>
      <c r="BL305" s="289">
        <f>IF(OR($C305&gt;BL$7,$C305+$E305-1&lt;BL$7),0,($D305-SUM($F305:BK305)-SUM($F244:BK244))/($E305+$C305-BL$7))</f>
        <v>0</v>
      </c>
      <c r="BM305" s="289">
        <f>IF(OR($C305&gt;BM$7,$C305+$E305-1&lt;BM$7),0,($D305-SUM($F305:BL305)-SUM($F244:BL244))/($E305+$C305-BM$7))</f>
        <v>0</v>
      </c>
      <c r="BN305" s="289">
        <f>IF(OR($C305&gt;BN$7,$C305+$E305-1&lt;BN$7),0,($D305-SUM($F305:BM305)-SUM($F244:BM244))/($E305+$C305-BN$7))</f>
        <v>0</v>
      </c>
      <c r="BO305" s="305"/>
      <c r="BP305" s="305"/>
      <c r="BQ305" s="305"/>
      <c r="BR305" s="305"/>
      <c r="BS305" s="305"/>
      <c r="BT305" s="305"/>
      <c r="BU305" s="305"/>
      <c r="BV305" s="305"/>
      <c r="BW305" s="305"/>
      <c r="BX305" s="305"/>
      <c r="BY305" s="305"/>
      <c r="BZ305" s="305"/>
      <c r="CA305" s="198"/>
      <c r="CB305" s="198"/>
      <c r="CC305" s="198"/>
      <c r="CD305" s="198"/>
      <c r="CE305" s="198"/>
      <c r="CF305" s="198"/>
      <c r="CG305" s="198"/>
      <c r="CH305" s="198"/>
      <c r="CI305" s="198"/>
      <c r="CJ305" s="198"/>
      <c r="CK305" s="198"/>
      <c r="CL305" s="198"/>
    </row>
    <row r="306" spans="1:90" hidden="1" outlineLevel="1" x14ac:dyDescent="0.15">
      <c r="A306" s="89"/>
      <c r="B306" s="23"/>
      <c r="C306" s="26">
        <v>19</v>
      </c>
      <c r="D306" s="250">
        <f ca="1"/>
        <v>2.411330864833941E-2</v>
      </c>
      <c r="E306" s="26">
        <f>SAP_Leadsheet!$E$57</f>
        <v>6</v>
      </c>
      <c r="G306" s="289">
        <f>IF(OR($C306&gt;G$7,$C306+$E306-1&lt;G$7),0,($D306-SUM($F306:F306)-SUM($F245:F245))/($E306+$C306-G$7))</f>
        <v>0</v>
      </c>
      <c r="H306" s="289">
        <f>IF(OR($C306&gt;H$7,$C306+$E306-1&lt;H$7),0,($D306-SUM($F306:G306)-SUM($F245:G245))/($E306+$C306-H$7))</f>
        <v>0</v>
      </c>
      <c r="I306" s="289">
        <f>IF(OR($C306&gt;I$7,$C306+$E306-1&lt;I$7),0,($D306-SUM($F306:H306)-SUM($F245:H245))/($E306+$C306-I$7))</f>
        <v>0</v>
      </c>
      <c r="J306" s="289">
        <f>IF(OR($C306&gt;J$7,$C306+$E306-1&lt;J$7),0,($D306-SUM($F306:I306)-SUM($F245:I245))/($E306+$C306-J$7))</f>
        <v>0</v>
      </c>
      <c r="K306" s="289">
        <f>IF(OR($C306&gt;K$7,$C306+$E306-1&lt;K$7),0,($D306-SUM($F306:J306)-SUM($F245:J245))/($E306+$C306-K$7))</f>
        <v>0</v>
      </c>
      <c r="L306" s="289">
        <f>IF(OR($C306&gt;L$7,$C306+$E306-1&lt;L$7),0,($D306-SUM($F306:K306)-SUM($F245:K245))/($E306+$C306-L$7))</f>
        <v>0</v>
      </c>
      <c r="M306" s="289">
        <f>IF(OR($C306&gt;M$7,$C306+$E306-1&lt;M$7),0,($D306-SUM($F306:L306)-SUM($F245:L245))/($E306+$C306-M$7))</f>
        <v>0</v>
      </c>
      <c r="N306" s="289">
        <f>IF(OR($C306&gt;N$7,$C306+$E306-1&lt;N$7),0,($D306-SUM($F306:M306)-SUM($F245:M245))/($E306+$C306-N$7))</f>
        <v>0</v>
      </c>
      <c r="O306" s="289">
        <f>IF(OR($C306&gt;O$7,$C306+$E306-1&lt;O$7),0,($D306-SUM($F306:N306)-SUM($F245:N245))/($E306+$C306-O$7))</f>
        <v>0</v>
      </c>
      <c r="P306" s="289">
        <f>IF(OR($C306&gt;P$7,$C306+$E306-1&lt;P$7),0,($D306-SUM($F306:O306)-SUM($F245:O245))/($E306+$C306-P$7))</f>
        <v>0</v>
      </c>
      <c r="Q306" s="289">
        <f>IF(OR($C306&gt;Q$7,$C306+$E306-1&lt;Q$7),0,($D306-SUM($F306:P306)-SUM($F245:P245))/($E306+$C306-Q$7))</f>
        <v>0</v>
      </c>
      <c r="R306" s="289">
        <f>IF(OR($C306&gt;R$7,$C306+$E306-1&lt;R$7),0,($D306-SUM($F306:Q306)-SUM($F245:Q245))/($E306+$C306-R$7))</f>
        <v>0</v>
      </c>
      <c r="S306" s="289">
        <f>IF(OR($C306&gt;S$7,$C306+$E306-1&lt;S$7),0,($D306-SUM($F306:R306)-SUM($F245:R245))/($E306+$C306-S$7))</f>
        <v>0</v>
      </c>
      <c r="T306" s="289">
        <f>IF(OR($C306&gt;T$7,$C306+$E306-1&lt;T$7),0,($D306-SUM($F306:S306)-SUM($F245:S245))/($E306+$C306-T$7))</f>
        <v>0</v>
      </c>
      <c r="U306" s="289">
        <f>IF(OR($C306&gt;U$7,$C306+$E306-1&lt;U$7),0,($D306-SUM($F306:T306)-SUM($F245:T245))/($E306+$C306-U$7))</f>
        <v>0</v>
      </c>
      <c r="V306" s="289">
        <f>IF(OR($C306&gt;V$7,$C306+$E306-1&lt;V$7),0,($D306-SUM($F306:U306)-SUM($F245:U245))/($E306+$C306-V$7))</f>
        <v>0</v>
      </c>
      <c r="W306" s="289">
        <f>IF(OR($C306&gt;W$7,$C306+$E306-1&lt;W$7),0,($D306-SUM($F306:V306)-SUM($F245:V245))/($E306+$C306-W$7))</f>
        <v>0</v>
      </c>
      <c r="X306" s="289">
        <f>IF(OR($C306&gt;X$7,$C306+$E306-1&lt;X$7),0,($D306-SUM($F306:W306)-SUM($F245:W245))/($E306+$C306-X$7))</f>
        <v>0</v>
      </c>
      <c r="Y306" s="289">
        <f ca="1">IF(OR($C306&gt;Y$7,$C306+$E306-1&lt;Y$7),0,($D306-SUM($F306:X306)-SUM($F245:X245))/($E306+$C306-Y$7))</f>
        <v>4.0188847747232347E-3</v>
      </c>
      <c r="Z306" s="289">
        <f ca="1">IF(OR($C306&gt;Z$7,$C306+$E306-1&lt;Z$7),0,($D306-SUM($F306:Y306)-SUM($F245:Y245))/($E306+$C306-Z$7))</f>
        <v>4.0188847747232356E-3</v>
      </c>
      <c r="AA306" s="289">
        <f ca="1">IF(OR($C306&gt;AA$7,$C306+$E306-1&lt;AA$7),0,($D306-SUM($F306:Z306)-SUM($F245:Z245))/($E306+$C306-AA$7))</f>
        <v>4.0188847747232347E-3</v>
      </c>
      <c r="AB306" s="289">
        <f ca="1">IF(OR($C306&gt;AB$7,$C306+$E306-1&lt;AB$7),0,($D306-SUM($F306:AA306)-SUM($F245:AA245))/($E306+$C306-AB$7))</f>
        <v>4.0188847747232347E-3</v>
      </c>
      <c r="AC306" s="289">
        <f ca="1">IF(OR($C306&gt;AC$7,$C306+$E306-1&lt;AC$7),0,($D306-SUM($F306:AB306)-SUM($F245:AB245))/($E306+$C306-AC$7))</f>
        <v>4.0188847747232356E-3</v>
      </c>
      <c r="AD306" s="289">
        <f ca="1">IF(OR($C306&gt;AD$7,$C306+$E306-1&lt;AD$7),0,($D306-SUM($F306:AC306)-SUM($F245:AC245))/($E306+$C306-AD$7))</f>
        <v>4.0188847747232373E-3</v>
      </c>
      <c r="AE306" s="289">
        <f>IF(OR($C306&gt;AE$7,$C306+$E306-1&lt;AE$7),0,($D306-SUM($F306:AD306)-SUM($F245:AD245))/($E306+$C306-AE$7))</f>
        <v>0</v>
      </c>
      <c r="AF306" s="289">
        <f>IF(OR($C306&gt;AF$7,$C306+$E306-1&lt;AF$7),0,($D306-SUM($F306:AE306)-SUM($F245:AE245))/($E306+$C306-AF$7))</f>
        <v>0</v>
      </c>
      <c r="AG306" s="289">
        <f>IF(OR($C306&gt;AG$7,$C306+$E306-1&lt;AG$7),0,($D306-SUM($F306:AF306)-SUM($F245:AF245))/($E306+$C306-AG$7))</f>
        <v>0</v>
      </c>
      <c r="AH306" s="289">
        <f>IF(OR($C306&gt;AH$7,$C306+$E306-1&lt;AH$7),0,($D306-SUM($F306:AG306)-SUM($F245:AG245))/($E306+$C306-AH$7))</f>
        <v>0</v>
      </c>
      <c r="AI306" s="289">
        <f>IF(OR($C306&gt;AI$7,$C306+$E306-1&lt;AI$7),0,($D306-SUM($F306:AH306)-SUM($F245:AH245))/($E306+$C306-AI$7))</f>
        <v>0</v>
      </c>
      <c r="AJ306" s="289">
        <f>IF(OR($C306&gt;AJ$7,$C306+$E306-1&lt;AJ$7),0,($D306-SUM($F306:AI306)-SUM($F245:AI245))/($E306+$C306-AJ$7))</f>
        <v>0</v>
      </c>
      <c r="AK306" s="289">
        <f>IF(OR($C306&gt;AK$7,$C306+$E306-1&lt;AK$7),0,($D306-SUM($F306:AJ306)-SUM($F245:AJ245))/($E306+$C306-AK$7))</f>
        <v>0</v>
      </c>
      <c r="AL306" s="289">
        <f>IF(OR($C306&gt;AL$7,$C306+$E306-1&lt;AL$7),0,($D306-SUM($F306:AK306)-SUM($F245:AK245))/($E306+$C306-AL$7))</f>
        <v>0</v>
      </c>
      <c r="AM306" s="289">
        <f>IF(OR($C306&gt;AM$7,$C306+$E306-1&lt;AM$7),0,($D306-SUM($F306:AL306)-SUM($F245:AL245))/($E306+$C306-AM$7))</f>
        <v>0</v>
      </c>
      <c r="AN306" s="289">
        <f>IF(OR($C306&gt;AN$7,$C306+$E306-1&lt;AN$7),0,($D306-SUM($F306:AM306)-SUM($F245:AM245))/($E306+$C306-AN$7))</f>
        <v>0</v>
      </c>
      <c r="AO306" s="289">
        <f>IF(OR($C306&gt;AO$7,$C306+$E306-1&lt;AO$7),0,($D306-SUM($F306:AN306)-SUM($F245:AN245))/($E306+$C306-AO$7))</f>
        <v>0</v>
      </c>
      <c r="AP306" s="289">
        <f>IF(OR($C306&gt;AP$7,$C306+$E306-1&lt;AP$7),0,($D306-SUM($F306:AO306)-SUM($F245:AO245))/($E306+$C306-AP$7))</f>
        <v>0</v>
      </c>
      <c r="AQ306" s="289">
        <f>IF(OR($C306&gt;AQ$7,$C306+$E306-1&lt;AQ$7),0,($D306-SUM($F306:AP306)-SUM($F245:AP245))/($E306+$C306-AQ$7))</f>
        <v>0</v>
      </c>
      <c r="AR306" s="289">
        <f>IF(OR($C306&gt;AR$7,$C306+$E306-1&lt;AR$7),0,($D306-SUM($F306:AQ306)-SUM($F245:AQ245))/($E306+$C306-AR$7))</f>
        <v>0</v>
      </c>
      <c r="AS306" s="289">
        <f>IF(OR($C306&gt;AS$7,$C306+$E306-1&lt;AS$7),0,($D306-SUM($F306:AR306)-SUM($F245:AR245))/($E306+$C306-AS$7))</f>
        <v>0</v>
      </c>
      <c r="AT306" s="289">
        <f>IF(OR($C306&gt;AT$7,$C306+$E306-1&lt;AT$7),0,($D306-SUM($F306:AS306)-SUM($F245:AS245))/($E306+$C306-AT$7))</f>
        <v>0</v>
      </c>
      <c r="AU306" s="289">
        <f>IF(OR($C306&gt;AU$7,$C306+$E306-1&lt;AU$7),0,($D306-SUM($F306:AT306)-SUM($F245:AT245))/($E306+$C306-AU$7))</f>
        <v>0</v>
      </c>
      <c r="AV306" s="289">
        <f>IF(OR($C306&gt;AV$7,$C306+$E306-1&lt;AV$7),0,($D306-SUM($F306:AU306)-SUM($F245:AU245))/($E306+$C306-AV$7))</f>
        <v>0</v>
      </c>
      <c r="AW306" s="289">
        <f>IF(OR($C306&gt;AW$7,$C306+$E306-1&lt;AW$7),0,($D306-SUM($F306:AV306)-SUM($F245:AV245))/($E306+$C306-AW$7))</f>
        <v>0</v>
      </c>
      <c r="AX306" s="289">
        <f>IF(OR($C306&gt;AX$7,$C306+$E306-1&lt;AX$7),0,($D306-SUM($F306:AW306)-SUM($F245:AW245))/($E306+$C306-AX$7))</f>
        <v>0</v>
      </c>
      <c r="AY306" s="289">
        <f>IF(OR($C306&gt;AY$7,$C306+$E306-1&lt;AY$7),0,($D306-SUM($F306:AX306)-SUM($F245:AX245))/($E306+$C306-AY$7))</f>
        <v>0</v>
      </c>
      <c r="AZ306" s="289">
        <f>IF(OR($C306&gt;AZ$7,$C306+$E306-1&lt;AZ$7),0,($D306-SUM($F306:AY306)-SUM($F245:AY245))/($E306+$C306-AZ$7))</f>
        <v>0</v>
      </c>
      <c r="BA306" s="289">
        <f>IF(OR($C306&gt;BA$7,$C306+$E306-1&lt;BA$7),0,($D306-SUM($F306:AZ306)-SUM($F245:AZ245))/($E306+$C306-BA$7))</f>
        <v>0</v>
      </c>
      <c r="BB306" s="289">
        <f>IF(OR($C306&gt;BB$7,$C306+$E306-1&lt;BB$7),0,($D306-SUM($F306:BA306)-SUM($F245:BA245))/($E306+$C306-BB$7))</f>
        <v>0</v>
      </c>
      <c r="BC306" s="289">
        <f>IF(OR($C306&gt;BC$7,$C306+$E306-1&lt;BC$7),0,($D306-SUM($F306:BB306)-SUM($F245:BB245))/($E306+$C306-BC$7))</f>
        <v>0</v>
      </c>
      <c r="BD306" s="289">
        <f>IF(OR($C306&gt;BD$7,$C306+$E306-1&lt;BD$7),0,($D306-SUM($F306:BC306)-SUM($F245:BC245))/($E306+$C306-BD$7))</f>
        <v>0</v>
      </c>
      <c r="BE306" s="289">
        <f>IF(OR($C306&gt;BE$7,$C306+$E306-1&lt;BE$7),0,($D306-SUM($F306:BD306)-SUM($F245:BD245))/($E306+$C306-BE$7))</f>
        <v>0</v>
      </c>
      <c r="BF306" s="289">
        <f>IF(OR($C306&gt;BF$7,$C306+$E306-1&lt;BF$7),0,($D306-SUM($F306:BE306)-SUM($F245:BE245))/($E306+$C306-BF$7))</f>
        <v>0</v>
      </c>
      <c r="BG306" s="289">
        <f>IF(OR($C306&gt;BG$7,$C306+$E306-1&lt;BG$7),0,($D306-SUM($F306:BF306)-SUM($F245:BF245))/($E306+$C306-BG$7))</f>
        <v>0</v>
      </c>
      <c r="BH306" s="289">
        <f>IF(OR($C306&gt;BH$7,$C306+$E306-1&lt;BH$7),0,($D306-SUM($F306:BG306)-SUM($F245:BG245))/($E306+$C306-BH$7))</f>
        <v>0</v>
      </c>
      <c r="BI306" s="289">
        <f>IF(OR($C306&gt;BI$7,$C306+$E306-1&lt;BI$7),0,($D306-SUM($F306:BH306)-SUM($F245:BH245))/($E306+$C306-BI$7))</f>
        <v>0</v>
      </c>
      <c r="BJ306" s="289">
        <f>IF(OR($C306&gt;BJ$7,$C306+$E306-1&lt;BJ$7),0,($D306-SUM($F306:BI306)-SUM($F245:BI245))/($E306+$C306-BJ$7))</f>
        <v>0</v>
      </c>
      <c r="BK306" s="289">
        <f>IF(OR($C306&gt;BK$7,$C306+$E306-1&lt;BK$7),0,($D306-SUM($F306:BJ306)-SUM($F245:BJ245))/($E306+$C306-BK$7))</f>
        <v>0</v>
      </c>
      <c r="BL306" s="289">
        <f>IF(OR($C306&gt;BL$7,$C306+$E306-1&lt;BL$7),0,($D306-SUM($F306:BK306)-SUM($F245:BK245))/($E306+$C306-BL$7))</f>
        <v>0</v>
      </c>
      <c r="BM306" s="289">
        <f>IF(OR($C306&gt;BM$7,$C306+$E306-1&lt;BM$7),0,($D306-SUM($F306:BL306)-SUM($F245:BL245))/($E306+$C306-BM$7))</f>
        <v>0</v>
      </c>
      <c r="BN306" s="289">
        <f>IF(OR($C306&gt;BN$7,$C306+$E306-1&lt;BN$7),0,($D306-SUM($F306:BM306)-SUM($F245:BM245))/($E306+$C306-BN$7))</f>
        <v>0</v>
      </c>
      <c r="BO306" s="305"/>
      <c r="BP306" s="305"/>
      <c r="BQ306" s="305"/>
      <c r="BR306" s="305"/>
      <c r="BS306" s="305"/>
      <c r="BT306" s="305"/>
      <c r="BU306" s="305"/>
      <c r="BV306" s="305"/>
      <c r="BW306" s="305"/>
      <c r="BX306" s="305"/>
      <c r="BY306" s="305"/>
      <c r="BZ306" s="305"/>
      <c r="CA306" s="198"/>
      <c r="CB306" s="198"/>
      <c r="CC306" s="198"/>
      <c r="CD306" s="198"/>
      <c r="CE306" s="198"/>
      <c r="CF306" s="198"/>
      <c r="CG306" s="198"/>
      <c r="CH306" s="198"/>
      <c r="CI306" s="198"/>
      <c r="CJ306" s="198"/>
      <c r="CK306" s="198"/>
      <c r="CL306" s="198"/>
    </row>
    <row r="307" spans="1:90" hidden="1" outlineLevel="1" x14ac:dyDescent="0.15">
      <c r="A307" s="89"/>
      <c r="B307" s="23"/>
      <c r="C307" s="26">
        <v>20</v>
      </c>
      <c r="D307" s="250">
        <f ca="1"/>
        <v>2.3760269302705809E-2</v>
      </c>
      <c r="E307" s="26">
        <f>SAP_Leadsheet!$E$57</f>
        <v>6</v>
      </c>
      <c r="G307" s="289">
        <f>IF(OR($C307&gt;G$7,$C307+$E307-1&lt;G$7),0,($D307-SUM($F307:F307)-SUM($F246:F246))/($E307+$C307-G$7))</f>
        <v>0</v>
      </c>
      <c r="H307" s="289">
        <f>IF(OR($C307&gt;H$7,$C307+$E307-1&lt;H$7),0,($D307-SUM($F307:G307)-SUM($F246:G246))/($E307+$C307-H$7))</f>
        <v>0</v>
      </c>
      <c r="I307" s="289">
        <f>IF(OR($C307&gt;I$7,$C307+$E307-1&lt;I$7),0,($D307-SUM($F307:H307)-SUM($F246:H246))/($E307+$C307-I$7))</f>
        <v>0</v>
      </c>
      <c r="J307" s="289">
        <f>IF(OR($C307&gt;J$7,$C307+$E307-1&lt;J$7),0,($D307-SUM($F307:I307)-SUM($F246:I246))/($E307+$C307-J$7))</f>
        <v>0</v>
      </c>
      <c r="K307" s="289">
        <f>IF(OR($C307&gt;K$7,$C307+$E307-1&lt;K$7),0,($D307-SUM($F307:J307)-SUM($F246:J246))/($E307+$C307-K$7))</f>
        <v>0</v>
      </c>
      <c r="L307" s="289">
        <f>IF(OR($C307&gt;L$7,$C307+$E307-1&lt;L$7),0,($D307-SUM($F307:K307)-SUM($F246:K246))/($E307+$C307-L$7))</f>
        <v>0</v>
      </c>
      <c r="M307" s="289">
        <f>IF(OR($C307&gt;M$7,$C307+$E307-1&lt;M$7),0,($D307-SUM($F307:L307)-SUM($F246:L246))/($E307+$C307-M$7))</f>
        <v>0</v>
      </c>
      <c r="N307" s="289">
        <f>IF(OR($C307&gt;N$7,$C307+$E307-1&lt;N$7),0,($D307-SUM($F307:M307)-SUM($F246:M246))/($E307+$C307-N$7))</f>
        <v>0</v>
      </c>
      <c r="O307" s="289">
        <f>IF(OR($C307&gt;O$7,$C307+$E307-1&lt;O$7),0,($D307-SUM($F307:N307)-SUM($F246:N246))/($E307+$C307-O$7))</f>
        <v>0</v>
      </c>
      <c r="P307" s="289">
        <f>IF(OR($C307&gt;P$7,$C307+$E307-1&lt;P$7),0,($D307-SUM($F307:O307)-SUM($F246:O246))/($E307+$C307-P$7))</f>
        <v>0</v>
      </c>
      <c r="Q307" s="289">
        <f>IF(OR($C307&gt;Q$7,$C307+$E307-1&lt;Q$7),0,($D307-SUM($F307:P307)-SUM($F246:P246))/($E307+$C307-Q$7))</f>
        <v>0</v>
      </c>
      <c r="R307" s="289">
        <f>IF(OR($C307&gt;R$7,$C307+$E307-1&lt;R$7),0,($D307-SUM($F307:Q307)-SUM($F246:Q246))/($E307+$C307-R$7))</f>
        <v>0</v>
      </c>
      <c r="S307" s="289">
        <f>IF(OR($C307&gt;S$7,$C307+$E307-1&lt;S$7),0,($D307-SUM($F307:R307)-SUM($F246:R246))/($E307+$C307-S$7))</f>
        <v>0</v>
      </c>
      <c r="T307" s="289">
        <f>IF(OR($C307&gt;T$7,$C307+$E307-1&lt;T$7),0,($D307-SUM($F307:S307)-SUM($F246:S246))/($E307+$C307-T$7))</f>
        <v>0</v>
      </c>
      <c r="U307" s="289">
        <f>IF(OR($C307&gt;U$7,$C307+$E307-1&lt;U$7),0,($D307-SUM($F307:T307)-SUM($F246:T246))/($E307+$C307-U$7))</f>
        <v>0</v>
      </c>
      <c r="V307" s="289">
        <f>IF(OR($C307&gt;V$7,$C307+$E307-1&lt;V$7),0,($D307-SUM($F307:U307)-SUM($F246:U246))/($E307+$C307-V$7))</f>
        <v>0</v>
      </c>
      <c r="W307" s="289">
        <f>IF(OR($C307&gt;W$7,$C307+$E307-1&lt;W$7),0,($D307-SUM($F307:V307)-SUM($F246:V246))/($E307+$C307-W$7))</f>
        <v>0</v>
      </c>
      <c r="X307" s="289">
        <f>IF(OR($C307&gt;X$7,$C307+$E307-1&lt;X$7),0,($D307-SUM($F307:W307)-SUM($F246:W246))/($E307+$C307-X$7))</f>
        <v>0</v>
      </c>
      <c r="Y307" s="289">
        <f>IF(OR($C307&gt;Y$7,$C307+$E307-1&lt;Y$7),0,($D307-SUM($F307:X307)-SUM($F246:X246))/($E307+$C307-Y$7))</f>
        <v>0</v>
      </c>
      <c r="Z307" s="289">
        <f ca="1">IF(OR($C307&gt;Z$7,$C307+$E307-1&lt;Z$7),0,($D307-SUM($F307:Y307)-SUM($F246:Y246))/($E307+$C307-Z$7))</f>
        <v>3.9600448837843012E-3</v>
      </c>
      <c r="AA307" s="289">
        <f ca="1">IF(OR($C307&gt;AA$7,$C307+$E307-1&lt;AA$7),0,($D307-SUM($F307:Z307)-SUM($F246:Z246))/($E307+$C307-AA$7))</f>
        <v>3.9600448837843012E-3</v>
      </c>
      <c r="AB307" s="289">
        <f ca="1">IF(OR($C307&gt;AB$7,$C307+$E307-1&lt;AB$7),0,($D307-SUM($F307:AA307)-SUM($F246:AA246))/($E307+$C307-AB$7))</f>
        <v>3.9600448837843021E-3</v>
      </c>
      <c r="AC307" s="289">
        <f ca="1">IF(OR($C307&gt;AC$7,$C307+$E307-1&lt;AC$7),0,($D307-SUM($F307:AB307)-SUM($F246:AB246))/($E307+$C307-AC$7))</f>
        <v>3.9600448837843012E-3</v>
      </c>
      <c r="AD307" s="289">
        <f ca="1">IF(OR($C307&gt;AD$7,$C307+$E307-1&lt;AD$7),0,($D307-SUM($F307:AC307)-SUM($F246:AC246))/($E307+$C307-AD$7))</f>
        <v>3.9600448837843021E-3</v>
      </c>
      <c r="AE307" s="289">
        <f ca="1">IF(OR($C307&gt;AE$7,$C307+$E307-1&lt;AE$7),0,($D307-SUM($F307:AD307)-SUM($F246:AD246))/($E307+$C307-AE$7))</f>
        <v>3.9600448837843021E-3</v>
      </c>
      <c r="AF307" s="289">
        <f>IF(OR($C307&gt;AF$7,$C307+$E307-1&lt;AF$7),0,($D307-SUM($F307:AE307)-SUM($F246:AE246))/($E307+$C307-AF$7))</f>
        <v>0</v>
      </c>
      <c r="AG307" s="289">
        <f>IF(OR($C307&gt;AG$7,$C307+$E307-1&lt;AG$7),0,($D307-SUM($F307:AF307)-SUM($F246:AF246))/($E307+$C307-AG$7))</f>
        <v>0</v>
      </c>
      <c r="AH307" s="289">
        <f>IF(OR($C307&gt;AH$7,$C307+$E307-1&lt;AH$7),0,($D307-SUM($F307:AG307)-SUM($F246:AG246))/($E307+$C307-AH$7))</f>
        <v>0</v>
      </c>
      <c r="AI307" s="289">
        <f>IF(OR($C307&gt;AI$7,$C307+$E307-1&lt;AI$7),0,($D307-SUM($F307:AH307)-SUM($F246:AH246))/($E307+$C307-AI$7))</f>
        <v>0</v>
      </c>
      <c r="AJ307" s="289">
        <f>IF(OR($C307&gt;AJ$7,$C307+$E307-1&lt;AJ$7),0,($D307-SUM($F307:AI307)-SUM($F246:AI246))/($E307+$C307-AJ$7))</f>
        <v>0</v>
      </c>
      <c r="AK307" s="289">
        <f>IF(OR($C307&gt;AK$7,$C307+$E307-1&lt;AK$7),0,($D307-SUM($F307:AJ307)-SUM($F246:AJ246))/($E307+$C307-AK$7))</f>
        <v>0</v>
      </c>
      <c r="AL307" s="289">
        <f>IF(OR($C307&gt;AL$7,$C307+$E307-1&lt;AL$7),0,($D307-SUM($F307:AK307)-SUM($F246:AK246))/($E307+$C307-AL$7))</f>
        <v>0</v>
      </c>
      <c r="AM307" s="289">
        <f>IF(OR($C307&gt;AM$7,$C307+$E307-1&lt;AM$7),0,($D307-SUM($F307:AL307)-SUM($F246:AL246))/($E307+$C307-AM$7))</f>
        <v>0</v>
      </c>
      <c r="AN307" s="289">
        <f>IF(OR($C307&gt;AN$7,$C307+$E307-1&lt;AN$7),0,($D307-SUM($F307:AM307)-SUM($F246:AM246))/($E307+$C307-AN$7))</f>
        <v>0</v>
      </c>
      <c r="AO307" s="289">
        <f>IF(OR($C307&gt;AO$7,$C307+$E307-1&lt;AO$7),0,($D307-SUM($F307:AN307)-SUM($F246:AN246))/($E307+$C307-AO$7))</f>
        <v>0</v>
      </c>
      <c r="AP307" s="289">
        <f>IF(OR($C307&gt;AP$7,$C307+$E307-1&lt;AP$7),0,($D307-SUM($F307:AO307)-SUM($F246:AO246))/($E307+$C307-AP$7))</f>
        <v>0</v>
      </c>
      <c r="AQ307" s="289">
        <f>IF(OR($C307&gt;AQ$7,$C307+$E307-1&lt;AQ$7),0,($D307-SUM($F307:AP307)-SUM($F246:AP246))/($E307+$C307-AQ$7))</f>
        <v>0</v>
      </c>
      <c r="AR307" s="289">
        <f>IF(OR($C307&gt;AR$7,$C307+$E307-1&lt;AR$7),0,($D307-SUM($F307:AQ307)-SUM($F246:AQ246))/($E307+$C307-AR$7))</f>
        <v>0</v>
      </c>
      <c r="AS307" s="289">
        <f>IF(OR($C307&gt;AS$7,$C307+$E307-1&lt;AS$7),0,($D307-SUM($F307:AR307)-SUM($F246:AR246))/($E307+$C307-AS$7))</f>
        <v>0</v>
      </c>
      <c r="AT307" s="289">
        <f>IF(OR($C307&gt;AT$7,$C307+$E307-1&lt;AT$7),0,($D307-SUM($F307:AS307)-SUM($F246:AS246))/($E307+$C307-AT$7))</f>
        <v>0</v>
      </c>
      <c r="AU307" s="289">
        <f>IF(OR($C307&gt;AU$7,$C307+$E307-1&lt;AU$7),0,($D307-SUM($F307:AT307)-SUM($F246:AT246))/($E307+$C307-AU$7))</f>
        <v>0</v>
      </c>
      <c r="AV307" s="289">
        <f>IF(OR($C307&gt;AV$7,$C307+$E307-1&lt;AV$7),0,($D307-SUM($F307:AU307)-SUM($F246:AU246))/($E307+$C307-AV$7))</f>
        <v>0</v>
      </c>
      <c r="AW307" s="289">
        <f>IF(OR($C307&gt;AW$7,$C307+$E307-1&lt;AW$7),0,($D307-SUM($F307:AV307)-SUM($F246:AV246))/($E307+$C307-AW$7))</f>
        <v>0</v>
      </c>
      <c r="AX307" s="289">
        <f>IF(OR($C307&gt;AX$7,$C307+$E307-1&lt;AX$7),0,($D307-SUM($F307:AW307)-SUM($F246:AW246))/($E307+$C307-AX$7))</f>
        <v>0</v>
      </c>
      <c r="AY307" s="289">
        <f>IF(OR($C307&gt;AY$7,$C307+$E307-1&lt;AY$7),0,($D307-SUM($F307:AX307)-SUM($F246:AX246))/($E307+$C307-AY$7))</f>
        <v>0</v>
      </c>
      <c r="AZ307" s="289">
        <f>IF(OR($C307&gt;AZ$7,$C307+$E307-1&lt;AZ$7),0,($D307-SUM($F307:AY307)-SUM($F246:AY246))/($E307+$C307-AZ$7))</f>
        <v>0</v>
      </c>
      <c r="BA307" s="289">
        <f>IF(OR($C307&gt;BA$7,$C307+$E307-1&lt;BA$7),0,($D307-SUM($F307:AZ307)-SUM($F246:AZ246))/($E307+$C307-BA$7))</f>
        <v>0</v>
      </c>
      <c r="BB307" s="289">
        <f>IF(OR($C307&gt;BB$7,$C307+$E307-1&lt;BB$7),0,($D307-SUM($F307:BA307)-SUM($F246:BA246))/($E307+$C307-BB$7))</f>
        <v>0</v>
      </c>
      <c r="BC307" s="289">
        <f>IF(OR($C307&gt;BC$7,$C307+$E307-1&lt;BC$7),0,($D307-SUM($F307:BB307)-SUM($F246:BB246))/($E307+$C307-BC$7))</f>
        <v>0</v>
      </c>
      <c r="BD307" s="289">
        <f>IF(OR($C307&gt;BD$7,$C307+$E307-1&lt;BD$7),0,($D307-SUM($F307:BC307)-SUM($F246:BC246))/($E307+$C307-BD$7))</f>
        <v>0</v>
      </c>
      <c r="BE307" s="289">
        <f>IF(OR($C307&gt;BE$7,$C307+$E307-1&lt;BE$7),0,($D307-SUM($F307:BD307)-SUM($F246:BD246))/($E307+$C307-BE$7))</f>
        <v>0</v>
      </c>
      <c r="BF307" s="289">
        <f>IF(OR($C307&gt;BF$7,$C307+$E307-1&lt;BF$7),0,($D307-SUM($F307:BE307)-SUM($F246:BE246))/($E307+$C307-BF$7))</f>
        <v>0</v>
      </c>
      <c r="BG307" s="289">
        <f>IF(OR($C307&gt;BG$7,$C307+$E307-1&lt;BG$7),0,($D307-SUM($F307:BF307)-SUM($F246:BF246))/($E307+$C307-BG$7))</f>
        <v>0</v>
      </c>
      <c r="BH307" s="289">
        <f>IF(OR($C307&gt;BH$7,$C307+$E307-1&lt;BH$7),0,($D307-SUM($F307:BG307)-SUM($F246:BG246))/($E307+$C307-BH$7))</f>
        <v>0</v>
      </c>
      <c r="BI307" s="289">
        <f>IF(OR($C307&gt;BI$7,$C307+$E307-1&lt;BI$7),0,($D307-SUM($F307:BH307)-SUM($F246:BH246))/($E307+$C307-BI$7))</f>
        <v>0</v>
      </c>
      <c r="BJ307" s="289">
        <f>IF(OR($C307&gt;BJ$7,$C307+$E307-1&lt;BJ$7),0,($D307-SUM($F307:BI307)-SUM($F246:BI246))/($E307+$C307-BJ$7))</f>
        <v>0</v>
      </c>
      <c r="BK307" s="289">
        <f>IF(OR($C307&gt;BK$7,$C307+$E307-1&lt;BK$7),0,($D307-SUM($F307:BJ307)-SUM($F246:BJ246))/($E307+$C307-BK$7))</f>
        <v>0</v>
      </c>
      <c r="BL307" s="289">
        <f>IF(OR($C307&gt;BL$7,$C307+$E307-1&lt;BL$7),0,($D307-SUM($F307:BK307)-SUM($F246:BK246))/($E307+$C307-BL$7))</f>
        <v>0</v>
      </c>
      <c r="BM307" s="289">
        <f>IF(OR($C307&gt;BM$7,$C307+$E307-1&lt;BM$7),0,($D307-SUM($F307:BL307)-SUM($F246:BL246))/($E307+$C307-BM$7))</f>
        <v>0</v>
      </c>
      <c r="BN307" s="289">
        <f>IF(OR($C307&gt;BN$7,$C307+$E307-1&lt;BN$7),0,($D307-SUM($F307:BM307)-SUM($F246:BM246))/($E307+$C307-BN$7))</f>
        <v>0</v>
      </c>
      <c r="BO307" s="305"/>
      <c r="BP307" s="305"/>
      <c r="BQ307" s="305"/>
      <c r="BR307" s="305"/>
      <c r="BS307" s="305"/>
      <c r="BT307" s="305"/>
      <c r="BU307" s="305"/>
      <c r="BV307" s="305"/>
      <c r="BW307" s="305"/>
      <c r="BX307" s="305"/>
      <c r="BY307" s="305"/>
      <c r="BZ307" s="305"/>
      <c r="CA307" s="198"/>
      <c r="CB307" s="198"/>
      <c r="CC307" s="198"/>
      <c r="CD307" s="198"/>
      <c r="CE307" s="198"/>
      <c r="CF307" s="198"/>
      <c r="CG307" s="198"/>
      <c r="CH307" s="198"/>
      <c r="CI307" s="198"/>
      <c r="CJ307" s="198"/>
      <c r="CK307" s="198"/>
      <c r="CL307" s="198"/>
    </row>
    <row r="308" spans="1:90" hidden="1" outlineLevel="1" x14ac:dyDescent="0.15">
      <c r="A308" s="89"/>
      <c r="B308" s="23"/>
      <c r="C308" s="26">
        <v>21</v>
      </c>
      <c r="D308" s="250">
        <f ca="1"/>
        <v>2.3407229957072208E-2</v>
      </c>
      <c r="E308" s="26">
        <f>SAP_Leadsheet!$E$57</f>
        <v>6</v>
      </c>
      <c r="G308" s="289">
        <f>IF(OR($C308&gt;G$7,$C308+$E308-1&lt;G$7),0,($D308-SUM($F308:F308)-SUM($F247:F247))/($E308+$C308-G$7))</f>
        <v>0</v>
      </c>
      <c r="H308" s="289">
        <f>IF(OR($C308&gt;H$7,$C308+$E308-1&lt;H$7),0,($D308-SUM($F308:G308)-SUM($F247:G247))/($E308+$C308-H$7))</f>
        <v>0</v>
      </c>
      <c r="I308" s="289">
        <f>IF(OR($C308&gt;I$7,$C308+$E308-1&lt;I$7),0,($D308-SUM($F308:H308)-SUM($F247:H247))/($E308+$C308-I$7))</f>
        <v>0</v>
      </c>
      <c r="J308" s="289">
        <f>IF(OR($C308&gt;J$7,$C308+$E308-1&lt;J$7),0,($D308-SUM($F308:I308)-SUM($F247:I247))/($E308+$C308-J$7))</f>
        <v>0</v>
      </c>
      <c r="K308" s="289">
        <f>IF(OR($C308&gt;K$7,$C308+$E308-1&lt;K$7),0,($D308-SUM($F308:J308)-SUM($F247:J247))/($E308+$C308-K$7))</f>
        <v>0</v>
      </c>
      <c r="L308" s="289">
        <f>IF(OR($C308&gt;L$7,$C308+$E308-1&lt;L$7),0,($D308-SUM($F308:K308)-SUM($F247:K247))/($E308+$C308-L$7))</f>
        <v>0</v>
      </c>
      <c r="M308" s="289">
        <f>IF(OR($C308&gt;M$7,$C308+$E308-1&lt;M$7),0,($D308-SUM($F308:L308)-SUM($F247:L247))/($E308+$C308-M$7))</f>
        <v>0</v>
      </c>
      <c r="N308" s="289">
        <f>IF(OR($C308&gt;N$7,$C308+$E308-1&lt;N$7),0,($D308-SUM($F308:M308)-SUM($F247:M247))/($E308+$C308-N$7))</f>
        <v>0</v>
      </c>
      <c r="O308" s="289">
        <f>IF(OR($C308&gt;O$7,$C308+$E308-1&lt;O$7),0,($D308-SUM($F308:N308)-SUM($F247:N247))/($E308+$C308-O$7))</f>
        <v>0</v>
      </c>
      <c r="P308" s="289">
        <f>IF(OR($C308&gt;P$7,$C308+$E308-1&lt;P$7),0,($D308-SUM($F308:O308)-SUM($F247:O247))/($E308+$C308-P$7))</f>
        <v>0</v>
      </c>
      <c r="Q308" s="289">
        <f>IF(OR($C308&gt;Q$7,$C308+$E308-1&lt;Q$7),0,($D308-SUM($F308:P308)-SUM($F247:P247))/($E308+$C308-Q$7))</f>
        <v>0</v>
      </c>
      <c r="R308" s="289">
        <f>IF(OR($C308&gt;R$7,$C308+$E308-1&lt;R$7),0,($D308-SUM($F308:Q308)-SUM($F247:Q247))/($E308+$C308-R$7))</f>
        <v>0</v>
      </c>
      <c r="S308" s="289">
        <f>IF(OR($C308&gt;S$7,$C308+$E308-1&lt;S$7),0,($D308-SUM($F308:R308)-SUM($F247:R247))/($E308+$C308-S$7))</f>
        <v>0</v>
      </c>
      <c r="T308" s="289">
        <f>IF(OR($C308&gt;T$7,$C308+$E308-1&lt;T$7),0,($D308-SUM($F308:S308)-SUM($F247:S247))/($E308+$C308-T$7))</f>
        <v>0</v>
      </c>
      <c r="U308" s="289">
        <f>IF(OR($C308&gt;U$7,$C308+$E308-1&lt;U$7),0,($D308-SUM($F308:T308)-SUM($F247:T247))/($E308+$C308-U$7))</f>
        <v>0</v>
      </c>
      <c r="V308" s="289">
        <f>IF(OR($C308&gt;V$7,$C308+$E308-1&lt;V$7),0,($D308-SUM($F308:U308)-SUM($F247:U247))/($E308+$C308-V$7))</f>
        <v>0</v>
      </c>
      <c r="W308" s="289">
        <f>IF(OR($C308&gt;W$7,$C308+$E308-1&lt;W$7),0,($D308-SUM($F308:V308)-SUM($F247:V247))/($E308+$C308-W$7))</f>
        <v>0</v>
      </c>
      <c r="X308" s="289">
        <f>IF(OR($C308&gt;X$7,$C308+$E308-1&lt;X$7),0,($D308-SUM($F308:W308)-SUM($F247:W247))/($E308+$C308-X$7))</f>
        <v>0</v>
      </c>
      <c r="Y308" s="289">
        <f>IF(OR($C308&gt;Y$7,$C308+$E308-1&lt;Y$7),0,($D308-SUM($F308:X308)-SUM($F247:X247))/($E308+$C308-Y$7))</f>
        <v>0</v>
      </c>
      <c r="Z308" s="289">
        <f>IF(OR($C308&gt;Z$7,$C308+$E308-1&lt;Z$7),0,($D308-SUM($F308:Y308)-SUM($F247:Y247))/($E308+$C308-Z$7))</f>
        <v>0</v>
      </c>
      <c r="AA308" s="289">
        <f ca="1">IF(OR($C308&gt;AA$7,$C308+$E308-1&lt;AA$7),0,($D308-SUM($F308:Z308)-SUM($F247:Z247))/($E308+$C308-AA$7))</f>
        <v>3.9012049928453681E-3</v>
      </c>
      <c r="AB308" s="289">
        <f ca="1">IF(OR($C308&gt;AB$7,$C308+$E308-1&lt;AB$7),0,($D308-SUM($F308:AA308)-SUM($F247:AA247))/($E308+$C308-AB$7))</f>
        <v>3.9012049928453681E-3</v>
      </c>
      <c r="AC308" s="289">
        <f ca="1">IF(OR($C308&gt;AC$7,$C308+$E308-1&lt;AC$7),0,($D308-SUM($F308:AB308)-SUM($F247:AB247))/($E308+$C308-AC$7))</f>
        <v>3.9012049928453677E-3</v>
      </c>
      <c r="AD308" s="289">
        <f ca="1">IF(OR($C308&gt;AD$7,$C308+$E308-1&lt;AD$7),0,($D308-SUM($F308:AC308)-SUM($F247:AC247))/($E308+$C308-AD$7))</f>
        <v>3.9012049928453681E-3</v>
      </c>
      <c r="AE308" s="289">
        <f ca="1">IF(OR($C308&gt;AE$7,$C308+$E308-1&lt;AE$7),0,($D308-SUM($F308:AD308)-SUM($F247:AD247))/($E308+$C308-AE$7))</f>
        <v>3.9012049928453677E-3</v>
      </c>
      <c r="AF308" s="289">
        <f ca="1">IF(OR($C308&gt;AF$7,$C308+$E308-1&lt;AF$7),0,($D308-SUM($F308:AE308)-SUM($F247:AE247))/($E308+$C308-AF$7))</f>
        <v>3.9012049928453668E-3</v>
      </c>
      <c r="AG308" s="289">
        <f>IF(OR($C308&gt;AG$7,$C308+$E308-1&lt;AG$7),0,($D308-SUM($F308:AF308)-SUM($F247:AF247))/($E308+$C308-AG$7))</f>
        <v>0</v>
      </c>
      <c r="AH308" s="289">
        <f>IF(OR($C308&gt;AH$7,$C308+$E308-1&lt;AH$7),0,($D308-SUM($F308:AG308)-SUM($F247:AG247))/($E308+$C308-AH$7))</f>
        <v>0</v>
      </c>
      <c r="AI308" s="289">
        <f>IF(OR($C308&gt;AI$7,$C308+$E308-1&lt;AI$7),0,($D308-SUM($F308:AH308)-SUM($F247:AH247))/($E308+$C308-AI$7))</f>
        <v>0</v>
      </c>
      <c r="AJ308" s="289">
        <f>IF(OR($C308&gt;AJ$7,$C308+$E308-1&lt;AJ$7),0,($D308-SUM($F308:AI308)-SUM($F247:AI247))/($E308+$C308-AJ$7))</f>
        <v>0</v>
      </c>
      <c r="AK308" s="289">
        <f>IF(OR($C308&gt;AK$7,$C308+$E308-1&lt;AK$7),0,($D308-SUM($F308:AJ308)-SUM($F247:AJ247))/($E308+$C308-AK$7))</f>
        <v>0</v>
      </c>
      <c r="AL308" s="289">
        <f>IF(OR($C308&gt;AL$7,$C308+$E308-1&lt;AL$7),0,($D308-SUM($F308:AK308)-SUM($F247:AK247))/($E308+$C308-AL$7))</f>
        <v>0</v>
      </c>
      <c r="AM308" s="289">
        <f>IF(OR($C308&gt;AM$7,$C308+$E308-1&lt;AM$7),0,($D308-SUM($F308:AL308)-SUM($F247:AL247))/($E308+$C308-AM$7))</f>
        <v>0</v>
      </c>
      <c r="AN308" s="289">
        <f>IF(OR($C308&gt;AN$7,$C308+$E308-1&lt;AN$7),0,($D308-SUM($F308:AM308)-SUM($F247:AM247))/($E308+$C308-AN$7))</f>
        <v>0</v>
      </c>
      <c r="AO308" s="289">
        <f>IF(OR($C308&gt;AO$7,$C308+$E308-1&lt;AO$7),0,($D308-SUM($F308:AN308)-SUM($F247:AN247))/($E308+$C308-AO$7))</f>
        <v>0</v>
      </c>
      <c r="AP308" s="289">
        <f>IF(OR($C308&gt;AP$7,$C308+$E308-1&lt;AP$7),0,($D308-SUM($F308:AO308)-SUM($F247:AO247))/($E308+$C308-AP$7))</f>
        <v>0</v>
      </c>
      <c r="AQ308" s="289">
        <f>IF(OR($C308&gt;AQ$7,$C308+$E308-1&lt;AQ$7),0,($D308-SUM($F308:AP308)-SUM($F247:AP247))/($E308+$C308-AQ$7))</f>
        <v>0</v>
      </c>
      <c r="AR308" s="289">
        <f>IF(OR($C308&gt;AR$7,$C308+$E308-1&lt;AR$7),0,($D308-SUM($F308:AQ308)-SUM($F247:AQ247))/($E308+$C308-AR$7))</f>
        <v>0</v>
      </c>
      <c r="AS308" s="289">
        <f>IF(OR($C308&gt;AS$7,$C308+$E308-1&lt;AS$7),0,($D308-SUM($F308:AR308)-SUM($F247:AR247))/($E308+$C308-AS$7))</f>
        <v>0</v>
      </c>
      <c r="AT308" s="289">
        <f>IF(OR($C308&gt;AT$7,$C308+$E308-1&lt;AT$7),0,($D308-SUM($F308:AS308)-SUM($F247:AS247))/($E308+$C308-AT$7))</f>
        <v>0</v>
      </c>
      <c r="AU308" s="289">
        <f>IF(OR($C308&gt;AU$7,$C308+$E308-1&lt;AU$7),0,($D308-SUM($F308:AT308)-SUM($F247:AT247))/($E308+$C308-AU$7))</f>
        <v>0</v>
      </c>
      <c r="AV308" s="289">
        <f>IF(OR($C308&gt;AV$7,$C308+$E308-1&lt;AV$7),0,($D308-SUM($F308:AU308)-SUM($F247:AU247))/($E308+$C308-AV$7))</f>
        <v>0</v>
      </c>
      <c r="AW308" s="289">
        <f>IF(OR($C308&gt;AW$7,$C308+$E308-1&lt;AW$7),0,($D308-SUM($F308:AV308)-SUM($F247:AV247))/($E308+$C308-AW$7))</f>
        <v>0</v>
      </c>
      <c r="AX308" s="289">
        <f>IF(OR($C308&gt;AX$7,$C308+$E308-1&lt;AX$7),0,($D308-SUM($F308:AW308)-SUM($F247:AW247))/($E308+$C308-AX$7))</f>
        <v>0</v>
      </c>
      <c r="AY308" s="289">
        <f>IF(OR($C308&gt;AY$7,$C308+$E308-1&lt;AY$7),0,($D308-SUM($F308:AX308)-SUM($F247:AX247))/($E308+$C308-AY$7))</f>
        <v>0</v>
      </c>
      <c r="AZ308" s="289">
        <f>IF(OR($C308&gt;AZ$7,$C308+$E308-1&lt;AZ$7),0,($D308-SUM($F308:AY308)-SUM($F247:AY247))/($E308+$C308-AZ$7))</f>
        <v>0</v>
      </c>
      <c r="BA308" s="289">
        <f>IF(OR($C308&gt;BA$7,$C308+$E308-1&lt;BA$7),0,($D308-SUM($F308:AZ308)-SUM($F247:AZ247))/($E308+$C308-BA$7))</f>
        <v>0</v>
      </c>
      <c r="BB308" s="289">
        <f>IF(OR($C308&gt;BB$7,$C308+$E308-1&lt;BB$7),0,($D308-SUM($F308:BA308)-SUM($F247:BA247))/($E308+$C308-BB$7))</f>
        <v>0</v>
      </c>
      <c r="BC308" s="289">
        <f>IF(OR($C308&gt;BC$7,$C308+$E308-1&lt;BC$7),0,($D308-SUM($F308:BB308)-SUM($F247:BB247))/($E308+$C308-BC$7))</f>
        <v>0</v>
      </c>
      <c r="BD308" s="289">
        <f>IF(OR($C308&gt;BD$7,$C308+$E308-1&lt;BD$7),0,($D308-SUM($F308:BC308)-SUM($F247:BC247))/($E308+$C308-BD$7))</f>
        <v>0</v>
      </c>
      <c r="BE308" s="289">
        <f>IF(OR($C308&gt;BE$7,$C308+$E308-1&lt;BE$7),0,($D308-SUM($F308:BD308)-SUM($F247:BD247))/($E308+$C308-BE$7))</f>
        <v>0</v>
      </c>
      <c r="BF308" s="289">
        <f>IF(OR($C308&gt;BF$7,$C308+$E308-1&lt;BF$7),0,($D308-SUM($F308:BE308)-SUM($F247:BE247))/($E308+$C308-BF$7))</f>
        <v>0</v>
      </c>
      <c r="BG308" s="289">
        <f>IF(OR($C308&gt;BG$7,$C308+$E308-1&lt;BG$7),0,($D308-SUM($F308:BF308)-SUM($F247:BF247))/($E308+$C308-BG$7))</f>
        <v>0</v>
      </c>
      <c r="BH308" s="289">
        <f>IF(OR($C308&gt;BH$7,$C308+$E308-1&lt;BH$7),0,($D308-SUM($F308:BG308)-SUM($F247:BG247))/($E308+$C308-BH$7))</f>
        <v>0</v>
      </c>
      <c r="BI308" s="289">
        <f>IF(OR($C308&gt;BI$7,$C308+$E308-1&lt;BI$7),0,($D308-SUM($F308:BH308)-SUM($F247:BH247))/($E308+$C308-BI$7))</f>
        <v>0</v>
      </c>
      <c r="BJ308" s="289">
        <f>IF(OR($C308&gt;BJ$7,$C308+$E308-1&lt;BJ$7),0,($D308-SUM($F308:BI308)-SUM($F247:BI247))/($E308+$C308-BJ$7))</f>
        <v>0</v>
      </c>
      <c r="BK308" s="289">
        <f>IF(OR($C308&gt;BK$7,$C308+$E308-1&lt;BK$7),0,($D308-SUM($F308:BJ308)-SUM($F247:BJ247))/($E308+$C308-BK$7))</f>
        <v>0</v>
      </c>
      <c r="BL308" s="289">
        <f>IF(OR($C308&gt;BL$7,$C308+$E308-1&lt;BL$7),0,($D308-SUM($F308:BK308)-SUM($F247:BK247))/($E308+$C308-BL$7))</f>
        <v>0</v>
      </c>
      <c r="BM308" s="289">
        <f>IF(OR($C308&gt;BM$7,$C308+$E308-1&lt;BM$7),0,($D308-SUM($F308:BL308)-SUM($F247:BL247))/($E308+$C308-BM$7))</f>
        <v>0</v>
      </c>
      <c r="BN308" s="289">
        <f>IF(OR($C308&gt;BN$7,$C308+$E308-1&lt;BN$7),0,($D308-SUM($F308:BM308)-SUM($F247:BM247))/($E308+$C308-BN$7))</f>
        <v>0</v>
      </c>
      <c r="BO308" s="305"/>
      <c r="BP308" s="305"/>
      <c r="BQ308" s="305"/>
      <c r="BR308" s="305"/>
      <c r="BS308" s="305"/>
      <c r="BT308" s="305"/>
      <c r="BU308" s="305"/>
      <c r="BV308" s="305"/>
      <c r="BW308" s="305"/>
      <c r="BX308" s="305"/>
      <c r="BY308" s="305"/>
      <c r="BZ308" s="305"/>
      <c r="CA308" s="198"/>
      <c r="CB308" s="198"/>
      <c r="CC308" s="198"/>
      <c r="CD308" s="198"/>
      <c r="CE308" s="198"/>
      <c r="CF308" s="198"/>
      <c r="CG308" s="198"/>
      <c r="CH308" s="198"/>
      <c r="CI308" s="198"/>
      <c r="CJ308" s="198"/>
      <c r="CK308" s="198"/>
      <c r="CL308" s="198"/>
    </row>
    <row r="309" spans="1:90" hidden="1" outlineLevel="1" x14ac:dyDescent="0.15">
      <c r="A309" s="89"/>
      <c r="B309" s="23"/>
      <c r="C309" s="26">
        <v>22</v>
      </c>
      <c r="D309" s="250">
        <f ca="1"/>
        <v>2.305419061143861E-2</v>
      </c>
      <c r="E309" s="26">
        <f>SAP_Leadsheet!$E$57</f>
        <v>6</v>
      </c>
      <c r="G309" s="289">
        <f>IF(OR($C309&gt;G$7,$C309+$E309-1&lt;G$7),0,($D309-SUM($F309:F309)-SUM($F248:F248))/($E309+$C309-G$7))</f>
        <v>0</v>
      </c>
      <c r="H309" s="289">
        <f>IF(OR($C309&gt;H$7,$C309+$E309-1&lt;H$7),0,($D309-SUM($F309:G309)-SUM($F248:G248))/($E309+$C309-H$7))</f>
        <v>0</v>
      </c>
      <c r="I309" s="289">
        <f>IF(OR($C309&gt;I$7,$C309+$E309-1&lt;I$7),0,($D309-SUM($F309:H309)-SUM($F248:H248))/($E309+$C309-I$7))</f>
        <v>0</v>
      </c>
      <c r="J309" s="289">
        <f>IF(OR($C309&gt;J$7,$C309+$E309-1&lt;J$7),0,($D309-SUM($F309:I309)-SUM($F248:I248))/($E309+$C309-J$7))</f>
        <v>0</v>
      </c>
      <c r="K309" s="289">
        <f>IF(OR($C309&gt;K$7,$C309+$E309-1&lt;K$7),0,($D309-SUM($F309:J309)-SUM($F248:J248))/($E309+$C309-K$7))</f>
        <v>0</v>
      </c>
      <c r="L309" s="289">
        <f>IF(OR($C309&gt;L$7,$C309+$E309-1&lt;L$7),0,($D309-SUM($F309:K309)-SUM($F248:K248))/($E309+$C309-L$7))</f>
        <v>0</v>
      </c>
      <c r="M309" s="289">
        <f>IF(OR($C309&gt;M$7,$C309+$E309-1&lt;M$7),0,($D309-SUM($F309:L309)-SUM($F248:L248))/($E309+$C309-M$7))</f>
        <v>0</v>
      </c>
      <c r="N309" s="289">
        <f>IF(OR($C309&gt;N$7,$C309+$E309-1&lt;N$7),0,($D309-SUM($F309:M309)-SUM($F248:M248))/($E309+$C309-N$7))</f>
        <v>0</v>
      </c>
      <c r="O309" s="289">
        <f>IF(OR($C309&gt;O$7,$C309+$E309-1&lt;O$7),0,($D309-SUM($F309:N309)-SUM($F248:N248))/($E309+$C309-O$7))</f>
        <v>0</v>
      </c>
      <c r="P309" s="289">
        <f>IF(OR($C309&gt;P$7,$C309+$E309-1&lt;P$7),0,($D309-SUM($F309:O309)-SUM($F248:O248))/($E309+$C309-P$7))</f>
        <v>0</v>
      </c>
      <c r="Q309" s="289">
        <f>IF(OR($C309&gt;Q$7,$C309+$E309-1&lt;Q$7),0,($D309-SUM($F309:P309)-SUM($F248:P248))/($E309+$C309-Q$7))</f>
        <v>0</v>
      </c>
      <c r="R309" s="289">
        <f>IF(OR($C309&gt;R$7,$C309+$E309-1&lt;R$7),0,($D309-SUM($F309:Q309)-SUM($F248:Q248))/($E309+$C309-R$7))</f>
        <v>0</v>
      </c>
      <c r="S309" s="289">
        <f>IF(OR($C309&gt;S$7,$C309+$E309-1&lt;S$7),0,($D309-SUM($F309:R309)-SUM($F248:R248))/($E309+$C309-S$7))</f>
        <v>0</v>
      </c>
      <c r="T309" s="289">
        <f>IF(OR($C309&gt;T$7,$C309+$E309-1&lt;T$7),0,($D309-SUM($F309:S309)-SUM($F248:S248))/($E309+$C309-T$7))</f>
        <v>0</v>
      </c>
      <c r="U309" s="289">
        <f>IF(OR($C309&gt;U$7,$C309+$E309-1&lt;U$7),0,($D309-SUM($F309:T309)-SUM($F248:T248))/($E309+$C309-U$7))</f>
        <v>0</v>
      </c>
      <c r="V309" s="289">
        <f>IF(OR($C309&gt;V$7,$C309+$E309-1&lt;V$7),0,($D309-SUM($F309:U309)-SUM($F248:U248))/($E309+$C309-V$7))</f>
        <v>0</v>
      </c>
      <c r="W309" s="289">
        <f>IF(OR($C309&gt;W$7,$C309+$E309-1&lt;W$7),0,($D309-SUM($F309:V309)-SUM($F248:V248))/($E309+$C309-W$7))</f>
        <v>0</v>
      </c>
      <c r="X309" s="289">
        <f>IF(OR($C309&gt;X$7,$C309+$E309-1&lt;X$7),0,($D309-SUM($F309:W309)-SUM($F248:W248))/($E309+$C309-X$7))</f>
        <v>0</v>
      </c>
      <c r="Y309" s="289">
        <f>IF(OR($C309&gt;Y$7,$C309+$E309-1&lt;Y$7),0,($D309-SUM($F309:X309)-SUM($F248:X248))/($E309+$C309-Y$7))</f>
        <v>0</v>
      </c>
      <c r="Z309" s="289">
        <f>IF(OR($C309&gt;Z$7,$C309+$E309-1&lt;Z$7),0,($D309-SUM($F309:Y309)-SUM($F248:Y248))/($E309+$C309-Z$7))</f>
        <v>0</v>
      </c>
      <c r="AA309" s="289">
        <f>IF(OR($C309&gt;AA$7,$C309+$E309-1&lt;AA$7),0,($D309-SUM($F309:Z309)-SUM($F248:Z248))/($E309+$C309-AA$7))</f>
        <v>0</v>
      </c>
      <c r="AB309" s="289">
        <f ca="1">IF(OR($C309&gt;AB$7,$C309+$E309-1&lt;AB$7),0,($D309-SUM($F309:AA309)-SUM($F248:AA248))/($E309+$C309-AB$7))</f>
        <v>3.842365101906435E-3</v>
      </c>
      <c r="AC309" s="289">
        <f ca="1">IF(OR($C309&gt;AC$7,$C309+$E309-1&lt;AC$7),0,($D309-SUM($F309:AB309)-SUM($F248:AB248))/($E309+$C309-AC$7))</f>
        <v>3.842365101906435E-3</v>
      </c>
      <c r="AD309" s="289">
        <f ca="1">IF(OR($C309&gt;AD$7,$C309+$E309-1&lt;AD$7),0,($D309-SUM($F309:AC309)-SUM($F248:AC248))/($E309+$C309-AD$7))</f>
        <v>3.842365101906435E-3</v>
      </c>
      <c r="AE309" s="289">
        <f ca="1">IF(OR($C309&gt;AE$7,$C309+$E309-1&lt;AE$7),0,($D309-SUM($F309:AD309)-SUM($F248:AD248))/($E309+$C309-AE$7))</f>
        <v>3.842365101906435E-3</v>
      </c>
      <c r="AF309" s="289">
        <f ca="1">IF(OR($C309&gt;AF$7,$C309+$E309-1&lt;AF$7),0,($D309-SUM($F309:AE309)-SUM($F248:AE248))/($E309+$C309-AF$7))</f>
        <v>3.842365101906435E-3</v>
      </c>
      <c r="AG309" s="289">
        <f ca="1">IF(OR($C309&gt;AG$7,$C309+$E309-1&lt;AG$7),0,($D309-SUM($F309:AF309)-SUM($F248:AF248))/($E309+$C309-AG$7))</f>
        <v>3.842365101906435E-3</v>
      </c>
      <c r="AH309" s="289">
        <f>IF(OR($C309&gt;AH$7,$C309+$E309-1&lt;AH$7),0,($D309-SUM($F309:AG309)-SUM($F248:AG248))/($E309+$C309-AH$7))</f>
        <v>0</v>
      </c>
      <c r="AI309" s="289">
        <f>IF(OR($C309&gt;AI$7,$C309+$E309-1&lt;AI$7),0,($D309-SUM($F309:AH309)-SUM($F248:AH248))/($E309+$C309-AI$7))</f>
        <v>0</v>
      </c>
      <c r="AJ309" s="289">
        <f>IF(OR($C309&gt;AJ$7,$C309+$E309-1&lt;AJ$7),0,($D309-SUM($F309:AI309)-SUM($F248:AI248))/($E309+$C309-AJ$7))</f>
        <v>0</v>
      </c>
      <c r="AK309" s="289">
        <f>IF(OR($C309&gt;AK$7,$C309+$E309-1&lt;AK$7),0,($D309-SUM($F309:AJ309)-SUM($F248:AJ248))/($E309+$C309-AK$7))</f>
        <v>0</v>
      </c>
      <c r="AL309" s="289">
        <f>IF(OR($C309&gt;AL$7,$C309+$E309-1&lt;AL$7),0,($D309-SUM($F309:AK309)-SUM($F248:AK248))/($E309+$C309-AL$7))</f>
        <v>0</v>
      </c>
      <c r="AM309" s="289">
        <f>IF(OR($C309&gt;AM$7,$C309+$E309-1&lt;AM$7),0,($D309-SUM($F309:AL309)-SUM($F248:AL248))/($E309+$C309-AM$7))</f>
        <v>0</v>
      </c>
      <c r="AN309" s="289">
        <f>IF(OR($C309&gt;AN$7,$C309+$E309-1&lt;AN$7),0,($D309-SUM($F309:AM309)-SUM($F248:AM248))/($E309+$C309-AN$7))</f>
        <v>0</v>
      </c>
      <c r="AO309" s="289">
        <f>IF(OR($C309&gt;AO$7,$C309+$E309-1&lt;AO$7),0,($D309-SUM($F309:AN309)-SUM($F248:AN248))/($E309+$C309-AO$7))</f>
        <v>0</v>
      </c>
      <c r="AP309" s="289">
        <f>IF(OR($C309&gt;AP$7,$C309+$E309-1&lt;AP$7),0,($D309-SUM($F309:AO309)-SUM($F248:AO248))/($E309+$C309-AP$7))</f>
        <v>0</v>
      </c>
      <c r="AQ309" s="289">
        <f>IF(OR($C309&gt;AQ$7,$C309+$E309-1&lt;AQ$7),0,($D309-SUM($F309:AP309)-SUM($F248:AP248))/($E309+$C309-AQ$7))</f>
        <v>0</v>
      </c>
      <c r="AR309" s="289">
        <f>IF(OR($C309&gt;AR$7,$C309+$E309-1&lt;AR$7),0,($D309-SUM($F309:AQ309)-SUM($F248:AQ248))/($E309+$C309-AR$7))</f>
        <v>0</v>
      </c>
      <c r="AS309" s="289">
        <f>IF(OR($C309&gt;AS$7,$C309+$E309-1&lt;AS$7),0,($D309-SUM($F309:AR309)-SUM($F248:AR248))/($E309+$C309-AS$7))</f>
        <v>0</v>
      </c>
      <c r="AT309" s="289">
        <f>IF(OR($C309&gt;AT$7,$C309+$E309-1&lt;AT$7),0,($D309-SUM($F309:AS309)-SUM($F248:AS248))/($E309+$C309-AT$7))</f>
        <v>0</v>
      </c>
      <c r="AU309" s="289">
        <f>IF(OR($C309&gt;AU$7,$C309+$E309-1&lt;AU$7),0,($D309-SUM($F309:AT309)-SUM($F248:AT248))/($E309+$C309-AU$7))</f>
        <v>0</v>
      </c>
      <c r="AV309" s="289">
        <f>IF(OR($C309&gt;AV$7,$C309+$E309-1&lt;AV$7),0,($D309-SUM($F309:AU309)-SUM($F248:AU248))/($E309+$C309-AV$7))</f>
        <v>0</v>
      </c>
      <c r="AW309" s="289">
        <f>IF(OR($C309&gt;AW$7,$C309+$E309-1&lt;AW$7),0,($D309-SUM($F309:AV309)-SUM($F248:AV248))/($E309+$C309-AW$7))</f>
        <v>0</v>
      </c>
      <c r="AX309" s="289">
        <f>IF(OR($C309&gt;AX$7,$C309+$E309-1&lt;AX$7),0,($D309-SUM($F309:AW309)-SUM($F248:AW248))/($E309+$C309-AX$7))</f>
        <v>0</v>
      </c>
      <c r="AY309" s="289">
        <f>IF(OR($C309&gt;AY$7,$C309+$E309-1&lt;AY$7),0,($D309-SUM($F309:AX309)-SUM($F248:AX248))/($E309+$C309-AY$7))</f>
        <v>0</v>
      </c>
      <c r="AZ309" s="289">
        <f>IF(OR($C309&gt;AZ$7,$C309+$E309-1&lt;AZ$7),0,($D309-SUM($F309:AY309)-SUM($F248:AY248))/($E309+$C309-AZ$7))</f>
        <v>0</v>
      </c>
      <c r="BA309" s="289">
        <f>IF(OR($C309&gt;BA$7,$C309+$E309-1&lt;BA$7),0,($D309-SUM($F309:AZ309)-SUM($F248:AZ248))/($E309+$C309-BA$7))</f>
        <v>0</v>
      </c>
      <c r="BB309" s="289">
        <f>IF(OR($C309&gt;BB$7,$C309+$E309-1&lt;BB$7),0,($D309-SUM($F309:BA309)-SUM($F248:BA248))/($E309+$C309-BB$7))</f>
        <v>0</v>
      </c>
      <c r="BC309" s="289">
        <f>IF(OR($C309&gt;BC$7,$C309+$E309-1&lt;BC$7),0,($D309-SUM($F309:BB309)-SUM($F248:BB248))/($E309+$C309-BC$7))</f>
        <v>0</v>
      </c>
      <c r="BD309" s="289">
        <f>IF(OR($C309&gt;BD$7,$C309+$E309-1&lt;BD$7),0,($D309-SUM($F309:BC309)-SUM($F248:BC248))/($E309+$C309-BD$7))</f>
        <v>0</v>
      </c>
      <c r="BE309" s="289">
        <f>IF(OR($C309&gt;BE$7,$C309+$E309-1&lt;BE$7),0,($D309-SUM($F309:BD309)-SUM($F248:BD248))/($E309+$C309-BE$7))</f>
        <v>0</v>
      </c>
      <c r="BF309" s="289">
        <f>IF(OR($C309&gt;BF$7,$C309+$E309-1&lt;BF$7),0,($D309-SUM($F309:BE309)-SUM($F248:BE248))/($E309+$C309-BF$7))</f>
        <v>0</v>
      </c>
      <c r="BG309" s="289">
        <f>IF(OR($C309&gt;BG$7,$C309+$E309-1&lt;BG$7),0,($D309-SUM($F309:BF309)-SUM($F248:BF248))/($E309+$C309-BG$7))</f>
        <v>0</v>
      </c>
      <c r="BH309" s="289">
        <f>IF(OR($C309&gt;BH$7,$C309+$E309-1&lt;BH$7),0,($D309-SUM($F309:BG309)-SUM($F248:BG248))/($E309+$C309-BH$7))</f>
        <v>0</v>
      </c>
      <c r="BI309" s="289">
        <f>IF(OR($C309&gt;BI$7,$C309+$E309-1&lt;BI$7),0,($D309-SUM($F309:BH309)-SUM($F248:BH248))/($E309+$C309-BI$7))</f>
        <v>0</v>
      </c>
      <c r="BJ309" s="289">
        <f>IF(OR($C309&gt;BJ$7,$C309+$E309-1&lt;BJ$7),0,($D309-SUM($F309:BI309)-SUM($F248:BI248))/($E309+$C309-BJ$7))</f>
        <v>0</v>
      </c>
      <c r="BK309" s="289">
        <f>IF(OR($C309&gt;BK$7,$C309+$E309-1&lt;BK$7),0,($D309-SUM($F309:BJ309)-SUM($F248:BJ248))/($E309+$C309-BK$7))</f>
        <v>0</v>
      </c>
      <c r="BL309" s="289">
        <f>IF(OR($C309&gt;BL$7,$C309+$E309-1&lt;BL$7),0,($D309-SUM($F309:BK309)-SUM($F248:BK248))/($E309+$C309-BL$7))</f>
        <v>0</v>
      </c>
      <c r="BM309" s="289">
        <f>IF(OR($C309&gt;BM$7,$C309+$E309-1&lt;BM$7),0,($D309-SUM($F309:BL309)-SUM($F248:BL248))/($E309+$C309-BM$7))</f>
        <v>0</v>
      </c>
      <c r="BN309" s="289">
        <f>IF(OR($C309&gt;BN$7,$C309+$E309-1&lt;BN$7),0,($D309-SUM($F309:BM309)-SUM($F248:BM248))/($E309+$C309-BN$7))</f>
        <v>0</v>
      </c>
      <c r="BO309" s="305"/>
      <c r="BP309" s="305"/>
      <c r="BQ309" s="305"/>
      <c r="BR309" s="305"/>
      <c r="BS309" s="305"/>
      <c r="BT309" s="305"/>
      <c r="BU309" s="305"/>
      <c r="BV309" s="305"/>
      <c r="BW309" s="305"/>
      <c r="BX309" s="305"/>
      <c r="BY309" s="305"/>
      <c r="BZ309" s="305"/>
      <c r="CA309" s="198"/>
      <c r="CB309" s="198"/>
      <c r="CC309" s="198"/>
      <c r="CD309" s="198"/>
      <c r="CE309" s="198"/>
      <c r="CF309" s="198"/>
      <c r="CG309" s="198"/>
      <c r="CH309" s="198"/>
      <c r="CI309" s="198"/>
      <c r="CJ309" s="198"/>
      <c r="CK309" s="198"/>
      <c r="CL309" s="198"/>
    </row>
    <row r="310" spans="1:90" hidden="1" outlineLevel="1" x14ac:dyDescent="0.15">
      <c r="A310" s="89"/>
      <c r="B310" s="23"/>
      <c r="C310" s="26">
        <v>23</v>
      </c>
      <c r="D310" s="250">
        <f ca="1"/>
        <v>2.2701151265805009E-2</v>
      </c>
      <c r="E310" s="26">
        <f>SAP_Leadsheet!$E$57</f>
        <v>6</v>
      </c>
      <c r="G310" s="289">
        <f>IF(OR($C310&gt;G$7,$C310+$E310-1&lt;G$7),0,($D310-SUM($F310:F310)-SUM($F249:F249))/($E310+$C310-G$7))</f>
        <v>0</v>
      </c>
      <c r="H310" s="289">
        <f>IF(OR($C310&gt;H$7,$C310+$E310-1&lt;H$7),0,($D310-SUM($F310:G310)-SUM($F249:G249))/($E310+$C310-H$7))</f>
        <v>0</v>
      </c>
      <c r="I310" s="289">
        <f>IF(OR($C310&gt;I$7,$C310+$E310-1&lt;I$7),0,($D310-SUM($F310:H310)-SUM($F249:H249))/($E310+$C310-I$7))</f>
        <v>0</v>
      </c>
      <c r="J310" s="289">
        <f>IF(OR($C310&gt;J$7,$C310+$E310-1&lt;J$7),0,($D310-SUM($F310:I310)-SUM($F249:I249))/($E310+$C310-J$7))</f>
        <v>0</v>
      </c>
      <c r="K310" s="289">
        <f>IF(OR($C310&gt;K$7,$C310+$E310-1&lt;K$7),0,($D310-SUM($F310:J310)-SUM($F249:J249))/($E310+$C310-K$7))</f>
        <v>0</v>
      </c>
      <c r="L310" s="289">
        <f>IF(OR($C310&gt;L$7,$C310+$E310-1&lt;L$7),0,($D310-SUM($F310:K310)-SUM($F249:K249))/($E310+$C310-L$7))</f>
        <v>0</v>
      </c>
      <c r="M310" s="289">
        <f>IF(OR($C310&gt;M$7,$C310+$E310-1&lt;M$7),0,($D310-SUM($F310:L310)-SUM($F249:L249))/($E310+$C310-M$7))</f>
        <v>0</v>
      </c>
      <c r="N310" s="289">
        <f>IF(OR($C310&gt;N$7,$C310+$E310-1&lt;N$7),0,($D310-SUM($F310:M310)-SUM($F249:M249))/($E310+$C310-N$7))</f>
        <v>0</v>
      </c>
      <c r="O310" s="289">
        <f>IF(OR($C310&gt;O$7,$C310+$E310-1&lt;O$7),0,($D310-SUM($F310:N310)-SUM($F249:N249))/($E310+$C310-O$7))</f>
        <v>0</v>
      </c>
      <c r="P310" s="289">
        <f>IF(OR($C310&gt;P$7,$C310+$E310-1&lt;P$7),0,($D310-SUM($F310:O310)-SUM($F249:O249))/($E310+$C310-P$7))</f>
        <v>0</v>
      </c>
      <c r="Q310" s="289">
        <f>IF(OR($C310&gt;Q$7,$C310+$E310-1&lt;Q$7),0,($D310-SUM($F310:P310)-SUM($F249:P249))/($E310+$C310-Q$7))</f>
        <v>0</v>
      </c>
      <c r="R310" s="289">
        <f>IF(OR($C310&gt;R$7,$C310+$E310-1&lt;R$7),0,($D310-SUM($F310:Q310)-SUM($F249:Q249))/($E310+$C310-R$7))</f>
        <v>0</v>
      </c>
      <c r="S310" s="289">
        <f>IF(OR($C310&gt;S$7,$C310+$E310-1&lt;S$7),0,($D310-SUM($F310:R310)-SUM($F249:R249))/($E310+$C310-S$7))</f>
        <v>0</v>
      </c>
      <c r="T310" s="289">
        <f>IF(OR($C310&gt;T$7,$C310+$E310-1&lt;T$7),0,($D310-SUM($F310:S310)-SUM($F249:S249))/($E310+$C310-T$7))</f>
        <v>0</v>
      </c>
      <c r="U310" s="289">
        <f>IF(OR($C310&gt;U$7,$C310+$E310-1&lt;U$7),0,($D310-SUM($F310:T310)-SUM($F249:T249))/($E310+$C310-U$7))</f>
        <v>0</v>
      </c>
      <c r="V310" s="289">
        <f>IF(OR($C310&gt;V$7,$C310+$E310-1&lt;V$7),0,($D310-SUM($F310:U310)-SUM($F249:U249))/($E310+$C310-V$7))</f>
        <v>0</v>
      </c>
      <c r="W310" s="289">
        <f>IF(OR($C310&gt;W$7,$C310+$E310-1&lt;W$7),0,($D310-SUM($F310:V310)-SUM($F249:V249))/($E310+$C310-W$7))</f>
        <v>0</v>
      </c>
      <c r="X310" s="289">
        <f>IF(OR($C310&gt;X$7,$C310+$E310-1&lt;X$7),0,($D310-SUM($F310:W310)-SUM($F249:W249))/($E310+$C310-X$7))</f>
        <v>0</v>
      </c>
      <c r="Y310" s="289">
        <f>IF(OR($C310&gt;Y$7,$C310+$E310-1&lt;Y$7),0,($D310-SUM($F310:X310)-SUM($F249:X249))/($E310+$C310-Y$7))</f>
        <v>0</v>
      </c>
      <c r="Z310" s="289">
        <f>IF(OR($C310&gt;Z$7,$C310+$E310-1&lt;Z$7),0,($D310-SUM($F310:Y310)-SUM($F249:Y249))/($E310+$C310-Z$7))</f>
        <v>0</v>
      </c>
      <c r="AA310" s="289">
        <f>IF(OR($C310&gt;AA$7,$C310+$E310-1&lt;AA$7),0,($D310-SUM($F310:Z310)-SUM($F249:Z249))/($E310+$C310-AA$7))</f>
        <v>0</v>
      </c>
      <c r="AB310" s="289">
        <f>IF(OR($C310&gt;AB$7,$C310+$E310-1&lt;AB$7),0,($D310-SUM($F310:AA310)-SUM($F249:AA249))/($E310+$C310-AB$7))</f>
        <v>0</v>
      </c>
      <c r="AC310" s="289">
        <f ca="1">IF(OR($C310&gt;AC$7,$C310+$E310-1&lt;AC$7),0,($D310-SUM($F310:AB310)-SUM($F249:AB249))/($E310+$C310-AC$7))</f>
        <v>3.7835252109675015E-3</v>
      </c>
      <c r="AD310" s="289">
        <f ca="1">IF(OR($C310&gt;AD$7,$C310+$E310-1&lt;AD$7),0,($D310-SUM($F310:AC310)-SUM($F249:AC249))/($E310+$C310-AD$7))</f>
        <v>3.783525210967502E-3</v>
      </c>
      <c r="AE310" s="289">
        <f ca="1">IF(OR($C310&gt;AE$7,$C310+$E310-1&lt;AE$7),0,($D310-SUM($F310:AD310)-SUM($F249:AD249))/($E310+$C310-AE$7))</f>
        <v>3.7835252109675015E-3</v>
      </c>
      <c r="AF310" s="289">
        <f ca="1">IF(OR($C310&gt;AF$7,$C310+$E310-1&lt;AF$7),0,($D310-SUM($F310:AE310)-SUM($F249:AE249))/($E310+$C310-AF$7))</f>
        <v>3.7835252109675015E-3</v>
      </c>
      <c r="AG310" s="289">
        <f ca="1">IF(OR($C310&gt;AG$7,$C310+$E310-1&lt;AG$7),0,($D310-SUM($F310:AF310)-SUM($F249:AF249))/($E310+$C310-AG$7))</f>
        <v>3.7835252109675015E-3</v>
      </c>
      <c r="AH310" s="289">
        <f ca="1">IF(OR($C310&gt;AH$7,$C310+$E310-1&lt;AH$7),0,($D310-SUM($F310:AG310)-SUM($F249:AG249))/($E310+$C310-AH$7))</f>
        <v>3.7835252109674998E-3</v>
      </c>
      <c r="AI310" s="289">
        <f>IF(OR($C310&gt;AI$7,$C310+$E310-1&lt;AI$7),0,($D310-SUM($F310:AH310)-SUM($F249:AH249))/($E310+$C310-AI$7))</f>
        <v>0</v>
      </c>
      <c r="AJ310" s="289">
        <f>IF(OR($C310&gt;AJ$7,$C310+$E310-1&lt;AJ$7),0,($D310-SUM($F310:AI310)-SUM($F249:AI249))/($E310+$C310-AJ$7))</f>
        <v>0</v>
      </c>
      <c r="AK310" s="289">
        <f>IF(OR($C310&gt;AK$7,$C310+$E310-1&lt;AK$7),0,($D310-SUM($F310:AJ310)-SUM($F249:AJ249))/($E310+$C310-AK$7))</f>
        <v>0</v>
      </c>
      <c r="AL310" s="289">
        <f>IF(OR($C310&gt;AL$7,$C310+$E310-1&lt;AL$7),0,($D310-SUM($F310:AK310)-SUM($F249:AK249))/($E310+$C310-AL$7))</f>
        <v>0</v>
      </c>
      <c r="AM310" s="289">
        <f>IF(OR($C310&gt;AM$7,$C310+$E310-1&lt;AM$7),0,($D310-SUM($F310:AL310)-SUM($F249:AL249))/($E310+$C310-AM$7))</f>
        <v>0</v>
      </c>
      <c r="AN310" s="289">
        <f>IF(OR($C310&gt;AN$7,$C310+$E310-1&lt;AN$7),0,($D310-SUM($F310:AM310)-SUM($F249:AM249))/($E310+$C310-AN$7))</f>
        <v>0</v>
      </c>
      <c r="AO310" s="289">
        <f>IF(OR($C310&gt;AO$7,$C310+$E310-1&lt;AO$7),0,($D310-SUM($F310:AN310)-SUM($F249:AN249))/($E310+$C310-AO$7))</f>
        <v>0</v>
      </c>
      <c r="AP310" s="289">
        <f>IF(OR($C310&gt;AP$7,$C310+$E310-1&lt;AP$7),0,($D310-SUM($F310:AO310)-SUM($F249:AO249))/($E310+$C310-AP$7))</f>
        <v>0</v>
      </c>
      <c r="AQ310" s="289">
        <f>IF(OR($C310&gt;AQ$7,$C310+$E310-1&lt;AQ$7),0,($D310-SUM($F310:AP310)-SUM($F249:AP249))/($E310+$C310-AQ$7))</f>
        <v>0</v>
      </c>
      <c r="AR310" s="289">
        <f>IF(OR($C310&gt;AR$7,$C310+$E310-1&lt;AR$7),0,($D310-SUM($F310:AQ310)-SUM($F249:AQ249))/($E310+$C310-AR$7))</f>
        <v>0</v>
      </c>
      <c r="AS310" s="289">
        <f>IF(OR($C310&gt;AS$7,$C310+$E310-1&lt;AS$7),0,($D310-SUM($F310:AR310)-SUM($F249:AR249))/($E310+$C310-AS$7))</f>
        <v>0</v>
      </c>
      <c r="AT310" s="289">
        <f>IF(OR($C310&gt;AT$7,$C310+$E310-1&lt;AT$7),0,($D310-SUM($F310:AS310)-SUM($F249:AS249))/($E310+$C310-AT$7))</f>
        <v>0</v>
      </c>
      <c r="AU310" s="289">
        <f>IF(OR($C310&gt;AU$7,$C310+$E310-1&lt;AU$7),0,($D310-SUM($F310:AT310)-SUM($F249:AT249))/($E310+$C310-AU$7))</f>
        <v>0</v>
      </c>
      <c r="AV310" s="289">
        <f>IF(OR($C310&gt;AV$7,$C310+$E310-1&lt;AV$7),0,($D310-SUM($F310:AU310)-SUM($F249:AU249))/($E310+$C310-AV$7))</f>
        <v>0</v>
      </c>
      <c r="AW310" s="289">
        <f>IF(OR($C310&gt;AW$7,$C310+$E310-1&lt;AW$7),0,($D310-SUM($F310:AV310)-SUM($F249:AV249))/($E310+$C310-AW$7))</f>
        <v>0</v>
      </c>
      <c r="AX310" s="289">
        <f>IF(OR($C310&gt;AX$7,$C310+$E310-1&lt;AX$7),0,($D310-SUM($F310:AW310)-SUM($F249:AW249))/($E310+$C310-AX$7))</f>
        <v>0</v>
      </c>
      <c r="AY310" s="289">
        <f>IF(OR($C310&gt;AY$7,$C310+$E310-1&lt;AY$7),0,($D310-SUM($F310:AX310)-SUM($F249:AX249))/($E310+$C310-AY$7))</f>
        <v>0</v>
      </c>
      <c r="AZ310" s="289">
        <f>IF(OR($C310&gt;AZ$7,$C310+$E310-1&lt;AZ$7),0,($D310-SUM($F310:AY310)-SUM($F249:AY249))/($E310+$C310-AZ$7))</f>
        <v>0</v>
      </c>
      <c r="BA310" s="289">
        <f>IF(OR($C310&gt;BA$7,$C310+$E310-1&lt;BA$7),0,($D310-SUM($F310:AZ310)-SUM($F249:AZ249))/($E310+$C310-BA$7))</f>
        <v>0</v>
      </c>
      <c r="BB310" s="289">
        <f>IF(OR($C310&gt;BB$7,$C310+$E310-1&lt;BB$7),0,($D310-SUM($F310:BA310)-SUM($F249:BA249))/($E310+$C310-BB$7))</f>
        <v>0</v>
      </c>
      <c r="BC310" s="289">
        <f>IF(OR($C310&gt;BC$7,$C310+$E310-1&lt;BC$7),0,($D310-SUM($F310:BB310)-SUM($F249:BB249))/($E310+$C310-BC$7))</f>
        <v>0</v>
      </c>
      <c r="BD310" s="289">
        <f>IF(OR($C310&gt;BD$7,$C310+$E310-1&lt;BD$7),0,($D310-SUM($F310:BC310)-SUM($F249:BC249))/($E310+$C310-BD$7))</f>
        <v>0</v>
      </c>
      <c r="BE310" s="289">
        <f>IF(OR($C310&gt;BE$7,$C310+$E310-1&lt;BE$7),0,($D310-SUM($F310:BD310)-SUM($F249:BD249))/($E310+$C310-BE$7))</f>
        <v>0</v>
      </c>
      <c r="BF310" s="289">
        <f>IF(OR($C310&gt;BF$7,$C310+$E310-1&lt;BF$7),0,($D310-SUM($F310:BE310)-SUM($F249:BE249))/($E310+$C310-BF$7))</f>
        <v>0</v>
      </c>
      <c r="BG310" s="289">
        <f>IF(OR($C310&gt;BG$7,$C310+$E310-1&lt;BG$7),0,($D310-SUM($F310:BF310)-SUM($F249:BF249))/($E310+$C310-BG$7))</f>
        <v>0</v>
      </c>
      <c r="BH310" s="289">
        <f>IF(OR($C310&gt;BH$7,$C310+$E310-1&lt;BH$7),0,($D310-SUM($F310:BG310)-SUM($F249:BG249))/($E310+$C310-BH$7))</f>
        <v>0</v>
      </c>
      <c r="BI310" s="289">
        <f>IF(OR($C310&gt;BI$7,$C310+$E310-1&lt;BI$7),0,($D310-SUM($F310:BH310)-SUM($F249:BH249))/($E310+$C310-BI$7))</f>
        <v>0</v>
      </c>
      <c r="BJ310" s="289">
        <f>IF(OR($C310&gt;BJ$7,$C310+$E310-1&lt;BJ$7),0,($D310-SUM($F310:BI310)-SUM($F249:BI249))/($E310+$C310-BJ$7))</f>
        <v>0</v>
      </c>
      <c r="BK310" s="289">
        <f>IF(OR($C310&gt;BK$7,$C310+$E310-1&lt;BK$7),0,($D310-SUM($F310:BJ310)-SUM($F249:BJ249))/($E310+$C310-BK$7))</f>
        <v>0</v>
      </c>
      <c r="BL310" s="289">
        <f>IF(OR($C310&gt;BL$7,$C310+$E310-1&lt;BL$7),0,($D310-SUM($F310:BK310)-SUM($F249:BK249))/($E310+$C310-BL$7))</f>
        <v>0</v>
      </c>
      <c r="BM310" s="289">
        <f>IF(OR($C310&gt;BM$7,$C310+$E310-1&lt;BM$7),0,($D310-SUM($F310:BL310)-SUM($F249:BL249))/($E310+$C310-BM$7))</f>
        <v>0</v>
      </c>
      <c r="BN310" s="289">
        <f>IF(OR($C310&gt;BN$7,$C310+$E310-1&lt;BN$7),0,($D310-SUM($F310:BM310)-SUM($F249:BM249))/($E310+$C310-BN$7))</f>
        <v>0</v>
      </c>
      <c r="BO310" s="305"/>
      <c r="BP310" s="305"/>
      <c r="BQ310" s="305"/>
      <c r="BR310" s="305"/>
      <c r="BS310" s="305"/>
      <c r="BT310" s="305"/>
      <c r="BU310" s="305"/>
      <c r="BV310" s="305"/>
      <c r="BW310" s="305"/>
      <c r="BX310" s="305"/>
      <c r="BY310" s="305"/>
      <c r="BZ310" s="305"/>
      <c r="CA310" s="198"/>
      <c r="CB310" s="198"/>
      <c r="CC310" s="198"/>
      <c r="CD310" s="198"/>
      <c r="CE310" s="198"/>
      <c r="CF310" s="198"/>
      <c r="CG310" s="198"/>
      <c r="CH310" s="198"/>
      <c r="CI310" s="198"/>
      <c r="CJ310" s="198"/>
      <c r="CK310" s="198"/>
      <c r="CL310" s="198"/>
    </row>
    <row r="311" spans="1:90" hidden="1" outlineLevel="1" x14ac:dyDescent="0.15">
      <c r="A311" s="89"/>
      <c r="B311" s="23"/>
      <c r="C311" s="26">
        <v>24</v>
      </c>
      <c r="D311" s="250">
        <f ca="1"/>
        <v>2.2348111920171412E-2</v>
      </c>
      <c r="E311" s="26">
        <f>SAP_Leadsheet!$E$57</f>
        <v>6</v>
      </c>
      <c r="G311" s="289">
        <f>IF(OR($C311&gt;G$7,$C311+$E311-1&lt;G$7),0,($D311-SUM($F311:F311)-SUM($F250:F250))/($E311+$C311-G$7))</f>
        <v>0</v>
      </c>
      <c r="H311" s="289">
        <f>IF(OR($C311&gt;H$7,$C311+$E311-1&lt;H$7),0,($D311-SUM($F311:G311)-SUM($F250:G250))/($E311+$C311-H$7))</f>
        <v>0</v>
      </c>
      <c r="I311" s="289">
        <f>IF(OR($C311&gt;I$7,$C311+$E311-1&lt;I$7),0,($D311-SUM($F311:H311)-SUM($F250:H250))/($E311+$C311-I$7))</f>
        <v>0</v>
      </c>
      <c r="J311" s="289">
        <f>IF(OR($C311&gt;J$7,$C311+$E311-1&lt;J$7),0,($D311-SUM($F311:I311)-SUM($F250:I250))/($E311+$C311-J$7))</f>
        <v>0</v>
      </c>
      <c r="K311" s="289">
        <f>IF(OR($C311&gt;K$7,$C311+$E311-1&lt;K$7),0,($D311-SUM($F311:J311)-SUM($F250:J250))/($E311+$C311-K$7))</f>
        <v>0</v>
      </c>
      <c r="L311" s="289">
        <f>IF(OR($C311&gt;L$7,$C311+$E311-1&lt;L$7),0,($D311-SUM($F311:K311)-SUM($F250:K250))/($E311+$C311-L$7))</f>
        <v>0</v>
      </c>
      <c r="M311" s="289">
        <f>IF(OR($C311&gt;M$7,$C311+$E311-1&lt;M$7),0,($D311-SUM($F311:L311)-SUM($F250:L250))/($E311+$C311-M$7))</f>
        <v>0</v>
      </c>
      <c r="N311" s="289">
        <f>IF(OR($C311&gt;N$7,$C311+$E311-1&lt;N$7),0,($D311-SUM($F311:M311)-SUM($F250:M250))/($E311+$C311-N$7))</f>
        <v>0</v>
      </c>
      <c r="O311" s="289">
        <f>IF(OR($C311&gt;O$7,$C311+$E311-1&lt;O$7),0,($D311-SUM($F311:N311)-SUM($F250:N250))/($E311+$C311-O$7))</f>
        <v>0</v>
      </c>
      <c r="P311" s="289">
        <f>IF(OR($C311&gt;P$7,$C311+$E311-1&lt;P$7),0,($D311-SUM($F311:O311)-SUM($F250:O250))/($E311+$C311-P$7))</f>
        <v>0</v>
      </c>
      <c r="Q311" s="289">
        <f>IF(OR($C311&gt;Q$7,$C311+$E311-1&lt;Q$7),0,($D311-SUM($F311:P311)-SUM($F250:P250))/($E311+$C311-Q$7))</f>
        <v>0</v>
      </c>
      <c r="R311" s="289">
        <f>IF(OR($C311&gt;R$7,$C311+$E311-1&lt;R$7),0,($D311-SUM($F311:Q311)-SUM($F250:Q250))/($E311+$C311-R$7))</f>
        <v>0</v>
      </c>
      <c r="S311" s="289">
        <f>IF(OR($C311&gt;S$7,$C311+$E311-1&lt;S$7),0,($D311-SUM($F311:R311)-SUM($F250:R250))/($E311+$C311-S$7))</f>
        <v>0</v>
      </c>
      <c r="T311" s="289">
        <f>IF(OR($C311&gt;T$7,$C311+$E311-1&lt;T$7),0,($D311-SUM($F311:S311)-SUM($F250:S250))/($E311+$C311-T$7))</f>
        <v>0</v>
      </c>
      <c r="U311" s="289">
        <f>IF(OR($C311&gt;U$7,$C311+$E311-1&lt;U$7),0,($D311-SUM($F311:T311)-SUM($F250:T250))/($E311+$C311-U$7))</f>
        <v>0</v>
      </c>
      <c r="V311" s="289">
        <f>IF(OR($C311&gt;V$7,$C311+$E311-1&lt;V$7),0,($D311-SUM($F311:U311)-SUM($F250:U250))/($E311+$C311-V$7))</f>
        <v>0</v>
      </c>
      <c r="W311" s="289">
        <f>IF(OR($C311&gt;W$7,$C311+$E311-1&lt;W$7),0,($D311-SUM($F311:V311)-SUM($F250:V250))/($E311+$C311-W$7))</f>
        <v>0</v>
      </c>
      <c r="X311" s="289">
        <f>IF(OR($C311&gt;X$7,$C311+$E311-1&lt;X$7),0,($D311-SUM($F311:W311)-SUM($F250:W250))/($E311+$C311-X$7))</f>
        <v>0</v>
      </c>
      <c r="Y311" s="289">
        <f>IF(OR($C311&gt;Y$7,$C311+$E311-1&lt;Y$7),0,($D311-SUM($F311:X311)-SUM($F250:X250))/($E311+$C311-Y$7))</f>
        <v>0</v>
      </c>
      <c r="Z311" s="289">
        <f>IF(OR($C311&gt;Z$7,$C311+$E311-1&lt;Z$7),0,($D311-SUM($F311:Y311)-SUM($F250:Y250))/($E311+$C311-Z$7))</f>
        <v>0</v>
      </c>
      <c r="AA311" s="289">
        <f>IF(OR($C311&gt;AA$7,$C311+$E311-1&lt;AA$7),0,($D311-SUM($F311:Z311)-SUM($F250:Z250))/($E311+$C311-AA$7))</f>
        <v>0</v>
      </c>
      <c r="AB311" s="289">
        <f>IF(OR($C311&gt;AB$7,$C311+$E311-1&lt;AB$7),0,($D311-SUM($F311:AA311)-SUM($F250:AA250))/($E311+$C311-AB$7))</f>
        <v>0</v>
      </c>
      <c r="AC311" s="289">
        <f>IF(OR($C311&gt;AC$7,$C311+$E311-1&lt;AC$7),0,($D311-SUM($F311:AB311)-SUM($F250:AB250))/($E311+$C311-AC$7))</f>
        <v>0</v>
      </c>
      <c r="AD311" s="289">
        <f ca="1">IF(OR($C311&gt;AD$7,$C311+$E311-1&lt;AD$7),0,($D311-SUM($F311:AC311)-SUM($F250:AC250))/($E311+$C311-AD$7))</f>
        <v>3.7246853200285685E-3</v>
      </c>
      <c r="AE311" s="289">
        <f ca="1">IF(OR($C311&gt;AE$7,$C311+$E311-1&lt;AE$7),0,($D311-SUM($F311:AD311)-SUM($F250:AD250))/($E311+$C311-AE$7))</f>
        <v>3.7246853200285689E-3</v>
      </c>
      <c r="AF311" s="289">
        <f ca="1">IF(OR($C311&gt;AF$7,$C311+$E311-1&lt;AF$7),0,($D311-SUM($F311:AE311)-SUM($F250:AE250))/($E311+$C311-AF$7))</f>
        <v>3.7246853200285685E-3</v>
      </c>
      <c r="AG311" s="289">
        <f ca="1">IF(OR($C311&gt;AG$7,$C311+$E311-1&lt;AG$7),0,($D311-SUM($F311:AF311)-SUM($F250:AF250))/($E311+$C311-AG$7))</f>
        <v>3.7246853200285685E-3</v>
      </c>
      <c r="AH311" s="289">
        <f ca="1">IF(OR($C311&gt;AH$7,$C311+$E311-1&lt;AH$7),0,($D311-SUM($F311:AG311)-SUM($F250:AG250))/($E311+$C311-AH$7))</f>
        <v>3.7246853200285689E-3</v>
      </c>
      <c r="AI311" s="289">
        <f ca="1">IF(OR($C311&gt;AI$7,$C311+$E311-1&lt;AI$7),0,($D311-SUM($F311:AH311)-SUM($F250:AH250))/($E311+$C311-AI$7))</f>
        <v>3.724685320028568E-3</v>
      </c>
      <c r="AJ311" s="289">
        <f>IF(OR($C311&gt;AJ$7,$C311+$E311-1&lt;AJ$7),0,($D311-SUM($F311:AI311)-SUM($F250:AI250))/($E311+$C311-AJ$7))</f>
        <v>0</v>
      </c>
      <c r="AK311" s="289">
        <f>IF(OR($C311&gt;AK$7,$C311+$E311-1&lt;AK$7),0,($D311-SUM($F311:AJ311)-SUM($F250:AJ250))/($E311+$C311-AK$7))</f>
        <v>0</v>
      </c>
      <c r="AL311" s="289">
        <f>IF(OR($C311&gt;AL$7,$C311+$E311-1&lt;AL$7),0,($D311-SUM($F311:AK311)-SUM($F250:AK250))/($E311+$C311-AL$7))</f>
        <v>0</v>
      </c>
      <c r="AM311" s="289">
        <f>IF(OR($C311&gt;AM$7,$C311+$E311-1&lt;AM$7),0,($D311-SUM($F311:AL311)-SUM($F250:AL250))/($E311+$C311-AM$7))</f>
        <v>0</v>
      </c>
      <c r="AN311" s="289">
        <f>IF(OR($C311&gt;AN$7,$C311+$E311-1&lt;AN$7),0,($D311-SUM($F311:AM311)-SUM($F250:AM250))/($E311+$C311-AN$7))</f>
        <v>0</v>
      </c>
      <c r="AO311" s="289">
        <f>IF(OR($C311&gt;AO$7,$C311+$E311-1&lt;AO$7),0,($D311-SUM($F311:AN311)-SUM($F250:AN250))/($E311+$C311-AO$7))</f>
        <v>0</v>
      </c>
      <c r="AP311" s="289">
        <f>IF(OR($C311&gt;AP$7,$C311+$E311-1&lt;AP$7),0,($D311-SUM($F311:AO311)-SUM($F250:AO250))/($E311+$C311-AP$7))</f>
        <v>0</v>
      </c>
      <c r="AQ311" s="289">
        <f>IF(OR($C311&gt;AQ$7,$C311+$E311-1&lt;AQ$7),0,($D311-SUM($F311:AP311)-SUM($F250:AP250))/($E311+$C311-AQ$7))</f>
        <v>0</v>
      </c>
      <c r="AR311" s="289">
        <f>IF(OR($C311&gt;AR$7,$C311+$E311-1&lt;AR$7),0,($D311-SUM($F311:AQ311)-SUM($F250:AQ250))/($E311+$C311-AR$7))</f>
        <v>0</v>
      </c>
      <c r="AS311" s="289">
        <f>IF(OR($C311&gt;AS$7,$C311+$E311-1&lt;AS$7),0,($D311-SUM($F311:AR311)-SUM($F250:AR250))/($E311+$C311-AS$7))</f>
        <v>0</v>
      </c>
      <c r="AT311" s="289">
        <f>IF(OR($C311&gt;AT$7,$C311+$E311-1&lt;AT$7),0,($D311-SUM($F311:AS311)-SUM($F250:AS250))/($E311+$C311-AT$7))</f>
        <v>0</v>
      </c>
      <c r="AU311" s="289">
        <f>IF(OR($C311&gt;AU$7,$C311+$E311-1&lt;AU$7),0,($D311-SUM($F311:AT311)-SUM($F250:AT250))/($E311+$C311-AU$7))</f>
        <v>0</v>
      </c>
      <c r="AV311" s="289">
        <f>IF(OR($C311&gt;AV$7,$C311+$E311-1&lt;AV$7),0,($D311-SUM($F311:AU311)-SUM($F250:AU250))/($E311+$C311-AV$7))</f>
        <v>0</v>
      </c>
      <c r="AW311" s="289">
        <f>IF(OR($C311&gt;AW$7,$C311+$E311-1&lt;AW$7),0,($D311-SUM($F311:AV311)-SUM($F250:AV250))/($E311+$C311-AW$7))</f>
        <v>0</v>
      </c>
      <c r="AX311" s="289">
        <f>IF(OR($C311&gt;AX$7,$C311+$E311-1&lt;AX$7),0,($D311-SUM($F311:AW311)-SUM($F250:AW250))/($E311+$C311-AX$7))</f>
        <v>0</v>
      </c>
      <c r="AY311" s="289">
        <f>IF(OR($C311&gt;AY$7,$C311+$E311-1&lt;AY$7),0,($D311-SUM($F311:AX311)-SUM($F250:AX250))/($E311+$C311-AY$7))</f>
        <v>0</v>
      </c>
      <c r="AZ311" s="289">
        <f>IF(OR($C311&gt;AZ$7,$C311+$E311-1&lt;AZ$7),0,($D311-SUM($F311:AY311)-SUM($F250:AY250))/($E311+$C311-AZ$7))</f>
        <v>0</v>
      </c>
      <c r="BA311" s="289">
        <f>IF(OR($C311&gt;BA$7,$C311+$E311-1&lt;BA$7),0,($D311-SUM($F311:AZ311)-SUM($F250:AZ250))/($E311+$C311-BA$7))</f>
        <v>0</v>
      </c>
      <c r="BB311" s="289">
        <f>IF(OR($C311&gt;BB$7,$C311+$E311-1&lt;BB$7),0,($D311-SUM($F311:BA311)-SUM($F250:BA250))/($E311+$C311-BB$7))</f>
        <v>0</v>
      </c>
      <c r="BC311" s="289">
        <f>IF(OR($C311&gt;BC$7,$C311+$E311-1&lt;BC$7),0,($D311-SUM($F311:BB311)-SUM($F250:BB250))/($E311+$C311-BC$7))</f>
        <v>0</v>
      </c>
      <c r="BD311" s="289">
        <f>IF(OR($C311&gt;BD$7,$C311+$E311-1&lt;BD$7),0,($D311-SUM($F311:BC311)-SUM($F250:BC250))/($E311+$C311-BD$7))</f>
        <v>0</v>
      </c>
      <c r="BE311" s="289">
        <f>IF(OR($C311&gt;BE$7,$C311+$E311-1&lt;BE$7),0,($D311-SUM($F311:BD311)-SUM($F250:BD250))/($E311+$C311-BE$7))</f>
        <v>0</v>
      </c>
      <c r="BF311" s="289">
        <f>IF(OR($C311&gt;BF$7,$C311+$E311-1&lt;BF$7),0,($D311-SUM($F311:BE311)-SUM($F250:BE250))/($E311+$C311-BF$7))</f>
        <v>0</v>
      </c>
      <c r="BG311" s="289">
        <f>IF(OR($C311&gt;BG$7,$C311+$E311-1&lt;BG$7),0,($D311-SUM($F311:BF311)-SUM($F250:BF250))/($E311+$C311-BG$7))</f>
        <v>0</v>
      </c>
      <c r="BH311" s="289">
        <f>IF(OR($C311&gt;BH$7,$C311+$E311-1&lt;BH$7),0,($D311-SUM($F311:BG311)-SUM($F250:BG250))/($E311+$C311-BH$7))</f>
        <v>0</v>
      </c>
      <c r="BI311" s="289">
        <f>IF(OR($C311&gt;BI$7,$C311+$E311-1&lt;BI$7),0,($D311-SUM($F311:BH311)-SUM($F250:BH250))/($E311+$C311-BI$7))</f>
        <v>0</v>
      </c>
      <c r="BJ311" s="289">
        <f>IF(OR($C311&gt;BJ$7,$C311+$E311-1&lt;BJ$7),0,($D311-SUM($F311:BI311)-SUM($F250:BI250))/($E311+$C311-BJ$7))</f>
        <v>0</v>
      </c>
      <c r="BK311" s="289">
        <f>IF(OR($C311&gt;BK$7,$C311+$E311-1&lt;BK$7),0,($D311-SUM($F311:BJ311)-SUM($F250:BJ250))/($E311+$C311-BK$7))</f>
        <v>0</v>
      </c>
      <c r="BL311" s="289">
        <f>IF(OR($C311&gt;BL$7,$C311+$E311-1&lt;BL$7),0,($D311-SUM($F311:BK311)-SUM($F250:BK250))/($E311+$C311-BL$7))</f>
        <v>0</v>
      </c>
      <c r="BM311" s="289">
        <f>IF(OR($C311&gt;BM$7,$C311+$E311-1&lt;BM$7),0,($D311-SUM($F311:BL311)-SUM($F250:BL250))/($E311+$C311-BM$7))</f>
        <v>0</v>
      </c>
      <c r="BN311" s="289">
        <f>IF(OR($C311&gt;BN$7,$C311+$E311-1&lt;BN$7),0,($D311-SUM($F311:BM311)-SUM($F250:BM250))/($E311+$C311-BN$7))</f>
        <v>0</v>
      </c>
      <c r="BO311" s="305"/>
      <c r="BP311" s="305"/>
      <c r="BQ311" s="305"/>
      <c r="BR311" s="305"/>
      <c r="BS311" s="305"/>
      <c r="BT311" s="305"/>
      <c r="BU311" s="305"/>
      <c r="BV311" s="305"/>
      <c r="BW311" s="305"/>
      <c r="BX311" s="305"/>
      <c r="BY311" s="305"/>
      <c r="BZ311" s="305"/>
      <c r="CA311" s="198"/>
      <c r="CB311" s="198"/>
      <c r="CC311" s="198"/>
      <c r="CD311" s="198"/>
      <c r="CE311" s="198"/>
      <c r="CF311" s="198"/>
      <c r="CG311" s="198"/>
      <c r="CH311" s="198"/>
      <c r="CI311" s="198"/>
      <c r="CJ311" s="198"/>
      <c r="CK311" s="198"/>
      <c r="CL311" s="198"/>
    </row>
    <row r="312" spans="1:90" hidden="1" outlineLevel="1" x14ac:dyDescent="0.15">
      <c r="A312" s="89"/>
      <c r="B312" s="23"/>
      <c r="C312" s="26">
        <v>25</v>
      </c>
      <c r="D312" s="250">
        <f ca="1"/>
        <v>2.2067596402526042E-2</v>
      </c>
      <c r="E312" s="26">
        <f>SAP_Leadsheet!$E$57</f>
        <v>6</v>
      </c>
      <c r="G312" s="289">
        <f>IF(OR($C312&gt;G$7,$C312+$E312-1&lt;G$7),0,($D312-SUM($F312:F312)-SUM($F251:F251))/($E312+$C312-G$7))</f>
        <v>0</v>
      </c>
      <c r="H312" s="289">
        <f>IF(OR($C312&gt;H$7,$C312+$E312-1&lt;H$7),0,($D312-SUM($F312:G312)-SUM($F251:G251))/($E312+$C312-H$7))</f>
        <v>0</v>
      </c>
      <c r="I312" s="289">
        <f>IF(OR($C312&gt;I$7,$C312+$E312-1&lt;I$7),0,($D312-SUM($F312:H312)-SUM($F251:H251))/($E312+$C312-I$7))</f>
        <v>0</v>
      </c>
      <c r="J312" s="289">
        <f>IF(OR($C312&gt;J$7,$C312+$E312-1&lt;J$7),0,($D312-SUM($F312:I312)-SUM($F251:I251))/($E312+$C312-J$7))</f>
        <v>0</v>
      </c>
      <c r="K312" s="289">
        <f>IF(OR($C312&gt;K$7,$C312+$E312-1&lt;K$7),0,($D312-SUM($F312:J312)-SUM($F251:J251))/($E312+$C312-K$7))</f>
        <v>0</v>
      </c>
      <c r="L312" s="289">
        <f>IF(OR($C312&gt;L$7,$C312+$E312-1&lt;L$7),0,($D312-SUM($F312:K312)-SUM($F251:K251))/($E312+$C312-L$7))</f>
        <v>0</v>
      </c>
      <c r="M312" s="289">
        <f>IF(OR($C312&gt;M$7,$C312+$E312-1&lt;M$7),0,($D312-SUM($F312:L312)-SUM($F251:L251))/($E312+$C312-M$7))</f>
        <v>0</v>
      </c>
      <c r="N312" s="289">
        <f>IF(OR($C312&gt;N$7,$C312+$E312-1&lt;N$7),0,($D312-SUM($F312:M312)-SUM($F251:M251))/($E312+$C312-N$7))</f>
        <v>0</v>
      </c>
      <c r="O312" s="289">
        <f>IF(OR($C312&gt;O$7,$C312+$E312-1&lt;O$7),0,($D312-SUM($F312:N312)-SUM($F251:N251))/($E312+$C312-O$7))</f>
        <v>0</v>
      </c>
      <c r="P312" s="289">
        <f>IF(OR($C312&gt;P$7,$C312+$E312-1&lt;P$7),0,($D312-SUM($F312:O312)-SUM($F251:O251))/($E312+$C312-P$7))</f>
        <v>0</v>
      </c>
      <c r="Q312" s="289">
        <f>IF(OR($C312&gt;Q$7,$C312+$E312-1&lt;Q$7),0,($D312-SUM($F312:P312)-SUM($F251:P251))/($E312+$C312-Q$7))</f>
        <v>0</v>
      </c>
      <c r="R312" s="289">
        <f>IF(OR($C312&gt;R$7,$C312+$E312-1&lt;R$7),0,($D312-SUM($F312:Q312)-SUM($F251:Q251))/($E312+$C312-R$7))</f>
        <v>0</v>
      </c>
      <c r="S312" s="289">
        <f>IF(OR($C312&gt;S$7,$C312+$E312-1&lt;S$7),0,($D312-SUM($F312:R312)-SUM($F251:R251))/($E312+$C312-S$7))</f>
        <v>0</v>
      </c>
      <c r="T312" s="289">
        <f>IF(OR($C312&gt;T$7,$C312+$E312-1&lt;T$7),0,($D312-SUM($F312:S312)-SUM($F251:S251))/($E312+$C312-T$7))</f>
        <v>0</v>
      </c>
      <c r="U312" s="289">
        <f>IF(OR($C312&gt;U$7,$C312+$E312-1&lt;U$7),0,($D312-SUM($F312:T312)-SUM($F251:T251))/($E312+$C312-U$7))</f>
        <v>0</v>
      </c>
      <c r="V312" s="289">
        <f>IF(OR($C312&gt;V$7,$C312+$E312-1&lt;V$7),0,($D312-SUM($F312:U312)-SUM($F251:U251))/($E312+$C312-V$7))</f>
        <v>0</v>
      </c>
      <c r="W312" s="289">
        <f>IF(OR($C312&gt;W$7,$C312+$E312-1&lt;W$7),0,($D312-SUM($F312:V312)-SUM($F251:V251))/($E312+$C312-W$7))</f>
        <v>0</v>
      </c>
      <c r="X312" s="289">
        <f>IF(OR($C312&gt;X$7,$C312+$E312-1&lt;X$7),0,($D312-SUM($F312:W312)-SUM($F251:W251))/($E312+$C312-X$7))</f>
        <v>0</v>
      </c>
      <c r="Y312" s="289">
        <f>IF(OR($C312&gt;Y$7,$C312+$E312-1&lt;Y$7),0,($D312-SUM($F312:X312)-SUM($F251:X251))/($E312+$C312-Y$7))</f>
        <v>0</v>
      </c>
      <c r="Z312" s="289">
        <f>IF(OR($C312&gt;Z$7,$C312+$E312-1&lt;Z$7),0,($D312-SUM($F312:Y312)-SUM($F251:Y251))/($E312+$C312-Z$7))</f>
        <v>0</v>
      </c>
      <c r="AA312" s="289">
        <f>IF(OR($C312&gt;AA$7,$C312+$E312-1&lt;AA$7),0,($D312-SUM($F312:Z312)-SUM($F251:Z251))/($E312+$C312-AA$7))</f>
        <v>0</v>
      </c>
      <c r="AB312" s="289">
        <f>IF(OR($C312&gt;AB$7,$C312+$E312-1&lt;AB$7),0,($D312-SUM($F312:AA312)-SUM($F251:AA251))/($E312+$C312-AB$7))</f>
        <v>0</v>
      </c>
      <c r="AC312" s="289">
        <f>IF(OR($C312&gt;AC$7,$C312+$E312-1&lt;AC$7),0,($D312-SUM($F312:AB312)-SUM($F251:AB251))/($E312+$C312-AC$7))</f>
        <v>0</v>
      </c>
      <c r="AD312" s="289">
        <f>IF(OR($C312&gt;AD$7,$C312+$E312-1&lt;AD$7),0,($D312-SUM($F312:AC312)-SUM($F251:AC251))/($E312+$C312-AD$7))</f>
        <v>0</v>
      </c>
      <c r="AE312" s="289">
        <f ca="1">IF(OR($C312&gt;AE$7,$C312+$E312-1&lt;AE$7),0,($D312-SUM($F312:AD312)-SUM($F251:AD251))/($E312+$C312-AE$7))</f>
        <v>3.6779327337543403E-3</v>
      </c>
      <c r="AF312" s="289">
        <f ca="1">IF(OR($C312&gt;AF$7,$C312+$E312-1&lt;AF$7),0,($D312-SUM($F312:AE312)-SUM($F251:AE251))/($E312+$C312-AF$7))</f>
        <v>3.6779327337543403E-3</v>
      </c>
      <c r="AG312" s="289">
        <f ca="1">IF(OR($C312&gt;AG$7,$C312+$E312-1&lt;AG$7),0,($D312-SUM($F312:AF312)-SUM($F251:AF251))/($E312+$C312-AG$7))</f>
        <v>3.6779327337543403E-3</v>
      </c>
      <c r="AH312" s="289">
        <f ca="1">IF(OR($C312&gt;AH$7,$C312+$E312-1&lt;AH$7),0,($D312-SUM($F312:AG312)-SUM($F251:AG251))/($E312+$C312-AH$7))</f>
        <v>3.6779327337543403E-3</v>
      </c>
      <c r="AI312" s="289">
        <f ca="1">IF(OR($C312&gt;AI$7,$C312+$E312-1&lt;AI$7),0,($D312-SUM($F312:AH312)-SUM($F251:AH251))/($E312+$C312-AI$7))</f>
        <v>3.6779327337543403E-3</v>
      </c>
      <c r="AJ312" s="289">
        <f ca="1">IF(OR($C312&gt;AJ$7,$C312+$E312-1&lt;AJ$7),0,($D312-SUM($F312:AI312)-SUM($F251:AI251))/($E312+$C312-AJ$7))</f>
        <v>3.6779327337543403E-3</v>
      </c>
      <c r="AK312" s="289">
        <f>IF(OR($C312&gt;AK$7,$C312+$E312-1&lt;AK$7),0,($D312-SUM($F312:AJ312)-SUM($F251:AJ251))/($E312+$C312-AK$7))</f>
        <v>0</v>
      </c>
      <c r="AL312" s="289">
        <f>IF(OR($C312&gt;AL$7,$C312+$E312-1&lt;AL$7),0,($D312-SUM($F312:AK312)-SUM($F251:AK251))/($E312+$C312-AL$7))</f>
        <v>0</v>
      </c>
      <c r="AM312" s="289">
        <f>IF(OR($C312&gt;AM$7,$C312+$E312-1&lt;AM$7),0,($D312-SUM($F312:AL312)-SUM($F251:AL251))/($E312+$C312-AM$7))</f>
        <v>0</v>
      </c>
      <c r="AN312" s="289">
        <f>IF(OR($C312&gt;AN$7,$C312+$E312-1&lt;AN$7),0,($D312-SUM($F312:AM312)-SUM($F251:AM251))/($E312+$C312-AN$7))</f>
        <v>0</v>
      </c>
      <c r="AO312" s="289">
        <f>IF(OR($C312&gt;AO$7,$C312+$E312-1&lt;AO$7),0,($D312-SUM($F312:AN312)-SUM($F251:AN251))/($E312+$C312-AO$7))</f>
        <v>0</v>
      </c>
      <c r="AP312" s="289">
        <f>IF(OR($C312&gt;AP$7,$C312+$E312-1&lt;AP$7),0,($D312-SUM($F312:AO312)-SUM($F251:AO251))/($E312+$C312-AP$7))</f>
        <v>0</v>
      </c>
      <c r="AQ312" s="289">
        <f>IF(OR($C312&gt;AQ$7,$C312+$E312-1&lt;AQ$7),0,($D312-SUM($F312:AP312)-SUM($F251:AP251))/($E312+$C312-AQ$7))</f>
        <v>0</v>
      </c>
      <c r="AR312" s="289">
        <f>IF(OR($C312&gt;AR$7,$C312+$E312-1&lt;AR$7),0,($D312-SUM($F312:AQ312)-SUM($F251:AQ251))/($E312+$C312-AR$7))</f>
        <v>0</v>
      </c>
      <c r="AS312" s="289">
        <f>IF(OR($C312&gt;AS$7,$C312+$E312-1&lt;AS$7),0,($D312-SUM($F312:AR312)-SUM($F251:AR251))/($E312+$C312-AS$7))</f>
        <v>0</v>
      </c>
      <c r="AT312" s="289">
        <f>IF(OR($C312&gt;AT$7,$C312+$E312-1&lt;AT$7),0,($D312-SUM($F312:AS312)-SUM($F251:AS251))/($E312+$C312-AT$7))</f>
        <v>0</v>
      </c>
      <c r="AU312" s="289">
        <f>IF(OR($C312&gt;AU$7,$C312+$E312-1&lt;AU$7),0,($D312-SUM($F312:AT312)-SUM($F251:AT251))/($E312+$C312-AU$7))</f>
        <v>0</v>
      </c>
      <c r="AV312" s="289">
        <f>IF(OR($C312&gt;AV$7,$C312+$E312-1&lt;AV$7),0,($D312-SUM($F312:AU312)-SUM($F251:AU251))/($E312+$C312-AV$7))</f>
        <v>0</v>
      </c>
      <c r="AW312" s="289">
        <f>IF(OR($C312&gt;AW$7,$C312+$E312-1&lt;AW$7),0,($D312-SUM($F312:AV312)-SUM($F251:AV251))/($E312+$C312-AW$7))</f>
        <v>0</v>
      </c>
      <c r="AX312" s="289">
        <f>IF(OR($C312&gt;AX$7,$C312+$E312-1&lt;AX$7),0,($D312-SUM($F312:AW312)-SUM($F251:AW251))/($E312+$C312-AX$7))</f>
        <v>0</v>
      </c>
      <c r="AY312" s="289">
        <f>IF(OR($C312&gt;AY$7,$C312+$E312-1&lt;AY$7),0,($D312-SUM($F312:AX312)-SUM($F251:AX251))/($E312+$C312-AY$7))</f>
        <v>0</v>
      </c>
      <c r="AZ312" s="289">
        <f>IF(OR($C312&gt;AZ$7,$C312+$E312-1&lt;AZ$7),0,($D312-SUM($F312:AY312)-SUM($F251:AY251))/($E312+$C312-AZ$7))</f>
        <v>0</v>
      </c>
      <c r="BA312" s="289">
        <f>IF(OR($C312&gt;BA$7,$C312+$E312-1&lt;BA$7),0,($D312-SUM($F312:AZ312)-SUM($F251:AZ251))/($E312+$C312-BA$7))</f>
        <v>0</v>
      </c>
      <c r="BB312" s="289">
        <f>IF(OR($C312&gt;BB$7,$C312+$E312-1&lt;BB$7),0,($D312-SUM($F312:BA312)-SUM($F251:BA251))/($E312+$C312-BB$7))</f>
        <v>0</v>
      </c>
      <c r="BC312" s="289">
        <f>IF(OR($C312&gt;BC$7,$C312+$E312-1&lt;BC$7),0,($D312-SUM($F312:BB312)-SUM($F251:BB251))/($E312+$C312-BC$7))</f>
        <v>0</v>
      </c>
      <c r="BD312" s="289">
        <f>IF(OR($C312&gt;BD$7,$C312+$E312-1&lt;BD$7),0,($D312-SUM($F312:BC312)-SUM($F251:BC251))/($E312+$C312-BD$7))</f>
        <v>0</v>
      </c>
      <c r="BE312" s="289">
        <f>IF(OR($C312&gt;BE$7,$C312+$E312-1&lt;BE$7),0,($D312-SUM($F312:BD312)-SUM($F251:BD251))/($E312+$C312-BE$7))</f>
        <v>0</v>
      </c>
      <c r="BF312" s="289">
        <f>IF(OR($C312&gt;BF$7,$C312+$E312-1&lt;BF$7),0,($D312-SUM($F312:BE312)-SUM($F251:BE251))/($E312+$C312-BF$7))</f>
        <v>0</v>
      </c>
      <c r="BG312" s="289">
        <f>IF(OR($C312&gt;BG$7,$C312+$E312-1&lt;BG$7),0,($D312-SUM($F312:BF312)-SUM($F251:BF251))/($E312+$C312-BG$7))</f>
        <v>0</v>
      </c>
      <c r="BH312" s="289">
        <f>IF(OR($C312&gt;BH$7,$C312+$E312-1&lt;BH$7),0,($D312-SUM($F312:BG312)-SUM($F251:BG251))/($E312+$C312-BH$7))</f>
        <v>0</v>
      </c>
      <c r="BI312" s="289">
        <f>IF(OR($C312&gt;BI$7,$C312+$E312-1&lt;BI$7),0,($D312-SUM($F312:BH312)-SUM($F251:BH251))/($E312+$C312-BI$7))</f>
        <v>0</v>
      </c>
      <c r="BJ312" s="289">
        <f>IF(OR($C312&gt;BJ$7,$C312+$E312-1&lt;BJ$7),0,($D312-SUM($F312:BI312)-SUM($F251:BI251))/($E312+$C312-BJ$7))</f>
        <v>0</v>
      </c>
      <c r="BK312" s="289">
        <f>IF(OR($C312&gt;BK$7,$C312+$E312-1&lt;BK$7),0,($D312-SUM($F312:BJ312)-SUM($F251:BJ251))/($E312+$C312-BK$7))</f>
        <v>0</v>
      </c>
      <c r="BL312" s="289">
        <f>IF(OR($C312&gt;BL$7,$C312+$E312-1&lt;BL$7),0,($D312-SUM($F312:BK312)-SUM($F251:BK251))/($E312+$C312-BL$7))</f>
        <v>0</v>
      </c>
      <c r="BM312" s="289">
        <f>IF(OR($C312&gt;BM$7,$C312+$E312-1&lt;BM$7),0,($D312-SUM($F312:BL312)-SUM($F251:BL251))/($E312+$C312-BM$7))</f>
        <v>0</v>
      </c>
      <c r="BN312" s="289">
        <f>IF(OR($C312&gt;BN$7,$C312+$E312-1&lt;BN$7),0,($D312-SUM($F312:BM312)-SUM($F251:BM251))/($E312+$C312-BN$7))</f>
        <v>0</v>
      </c>
      <c r="BO312" s="305"/>
      <c r="BP312" s="305"/>
      <c r="BQ312" s="305"/>
      <c r="BR312" s="305"/>
      <c r="BS312" s="305"/>
      <c r="BT312" s="305"/>
      <c r="BU312" s="305"/>
      <c r="BV312" s="305"/>
      <c r="BW312" s="305"/>
      <c r="BX312" s="305"/>
      <c r="BY312" s="305"/>
      <c r="BZ312" s="305"/>
      <c r="CA312" s="198"/>
      <c r="CB312" s="198"/>
      <c r="CC312" s="198"/>
      <c r="CD312" s="198"/>
      <c r="CE312" s="198"/>
      <c r="CF312" s="198"/>
      <c r="CG312" s="198"/>
      <c r="CH312" s="198"/>
      <c r="CI312" s="198"/>
      <c r="CJ312" s="198"/>
      <c r="CK312" s="198"/>
      <c r="CL312" s="198"/>
    </row>
    <row r="313" spans="1:90" hidden="1" outlineLevel="1" x14ac:dyDescent="0.15">
      <c r="A313" s="89"/>
      <c r="B313" s="23"/>
      <c r="C313" s="26">
        <v>26</v>
      </c>
      <c r="D313" s="250">
        <f ca="1"/>
        <v>2.1787080884880676E-2</v>
      </c>
      <c r="E313" s="26">
        <f>SAP_Leadsheet!$E$57</f>
        <v>6</v>
      </c>
      <c r="G313" s="289">
        <f>IF(OR($C313&gt;G$7,$C313+$E313-1&lt;G$7),0,($D313-SUM($F313:F313)-SUM($F252:F252))/($E313+$C313-G$7))</f>
        <v>0</v>
      </c>
      <c r="H313" s="289">
        <f>IF(OR($C313&gt;H$7,$C313+$E313-1&lt;H$7),0,($D313-SUM($F313:G313)-SUM($F252:G252))/($E313+$C313-H$7))</f>
        <v>0</v>
      </c>
      <c r="I313" s="289">
        <f>IF(OR($C313&gt;I$7,$C313+$E313-1&lt;I$7),0,($D313-SUM($F313:H313)-SUM($F252:H252))/($E313+$C313-I$7))</f>
        <v>0</v>
      </c>
      <c r="J313" s="289">
        <f>IF(OR($C313&gt;J$7,$C313+$E313-1&lt;J$7),0,($D313-SUM($F313:I313)-SUM($F252:I252))/($E313+$C313-J$7))</f>
        <v>0</v>
      </c>
      <c r="K313" s="289">
        <f>IF(OR($C313&gt;K$7,$C313+$E313-1&lt;K$7),0,($D313-SUM($F313:J313)-SUM($F252:J252))/($E313+$C313-K$7))</f>
        <v>0</v>
      </c>
      <c r="L313" s="289">
        <f>IF(OR($C313&gt;L$7,$C313+$E313-1&lt;L$7),0,($D313-SUM($F313:K313)-SUM($F252:K252))/($E313+$C313-L$7))</f>
        <v>0</v>
      </c>
      <c r="M313" s="289">
        <f>IF(OR($C313&gt;M$7,$C313+$E313-1&lt;M$7),0,($D313-SUM($F313:L313)-SUM($F252:L252))/($E313+$C313-M$7))</f>
        <v>0</v>
      </c>
      <c r="N313" s="289">
        <f>IF(OR($C313&gt;N$7,$C313+$E313-1&lt;N$7),0,($D313-SUM($F313:M313)-SUM($F252:M252))/($E313+$C313-N$7))</f>
        <v>0</v>
      </c>
      <c r="O313" s="289">
        <f>IF(OR($C313&gt;O$7,$C313+$E313-1&lt;O$7),0,($D313-SUM($F313:N313)-SUM($F252:N252))/($E313+$C313-O$7))</f>
        <v>0</v>
      </c>
      <c r="P313" s="289">
        <f>IF(OR($C313&gt;P$7,$C313+$E313-1&lt;P$7),0,($D313-SUM($F313:O313)-SUM($F252:O252))/($E313+$C313-P$7))</f>
        <v>0</v>
      </c>
      <c r="Q313" s="289">
        <f>IF(OR($C313&gt;Q$7,$C313+$E313-1&lt;Q$7),0,($D313-SUM($F313:P313)-SUM($F252:P252))/($E313+$C313-Q$7))</f>
        <v>0</v>
      </c>
      <c r="R313" s="289">
        <f>IF(OR($C313&gt;R$7,$C313+$E313-1&lt;R$7),0,($D313-SUM($F313:Q313)-SUM($F252:Q252))/($E313+$C313-R$7))</f>
        <v>0</v>
      </c>
      <c r="S313" s="289">
        <f>IF(OR($C313&gt;S$7,$C313+$E313-1&lt;S$7),0,($D313-SUM($F313:R313)-SUM($F252:R252))/($E313+$C313-S$7))</f>
        <v>0</v>
      </c>
      <c r="T313" s="289">
        <f>IF(OR($C313&gt;T$7,$C313+$E313-1&lt;T$7),0,($D313-SUM($F313:S313)-SUM($F252:S252))/($E313+$C313-T$7))</f>
        <v>0</v>
      </c>
      <c r="U313" s="289">
        <f>IF(OR($C313&gt;U$7,$C313+$E313-1&lt;U$7),0,($D313-SUM($F313:T313)-SUM($F252:T252))/($E313+$C313-U$7))</f>
        <v>0</v>
      </c>
      <c r="V313" s="289">
        <f>IF(OR($C313&gt;V$7,$C313+$E313-1&lt;V$7),0,($D313-SUM($F313:U313)-SUM($F252:U252))/($E313+$C313-V$7))</f>
        <v>0</v>
      </c>
      <c r="W313" s="289">
        <f>IF(OR($C313&gt;W$7,$C313+$E313-1&lt;W$7),0,($D313-SUM($F313:V313)-SUM($F252:V252))/($E313+$C313-W$7))</f>
        <v>0</v>
      </c>
      <c r="X313" s="289">
        <f>IF(OR($C313&gt;X$7,$C313+$E313-1&lt;X$7),0,($D313-SUM($F313:W313)-SUM($F252:W252))/($E313+$C313-X$7))</f>
        <v>0</v>
      </c>
      <c r="Y313" s="289">
        <f>IF(OR($C313&gt;Y$7,$C313+$E313-1&lt;Y$7),0,($D313-SUM($F313:X313)-SUM($F252:X252))/($E313+$C313-Y$7))</f>
        <v>0</v>
      </c>
      <c r="Z313" s="289">
        <f>IF(OR($C313&gt;Z$7,$C313+$E313-1&lt;Z$7),0,($D313-SUM($F313:Y313)-SUM($F252:Y252))/($E313+$C313-Z$7))</f>
        <v>0</v>
      </c>
      <c r="AA313" s="289">
        <f>IF(OR($C313&gt;AA$7,$C313+$E313-1&lt;AA$7),0,($D313-SUM($F313:Z313)-SUM($F252:Z252))/($E313+$C313-AA$7))</f>
        <v>0</v>
      </c>
      <c r="AB313" s="289">
        <f>IF(OR($C313&gt;AB$7,$C313+$E313-1&lt;AB$7),0,($D313-SUM($F313:AA313)-SUM($F252:AA252))/($E313+$C313-AB$7))</f>
        <v>0</v>
      </c>
      <c r="AC313" s="289">
        <f>IF(OR($C313&gt;AC$7,$C313+$E313-1&lt;AC$7),0,($D313-SUM($F313:AB313)-SUM($F252:AB252))/($E313+$C313-AC$7))</f>
        <v>0</v>
      </c>
      <c r="AD313" s="289">
        <f>IF(OR($C313&gt;AD$7,$C313+$E313-1&lt;AD$7),0,($D313-SUM($F313:AC313)-SUM($F252:AC252))/($E313+$C313-AD$7))</f>
        <v>0</v>
      </c>
      <c r="AE313" s="289">
        <f>IF(OR($C313&gt;AE$7,$C313+$E313-1&lt;AE$7),0,($D313-SUM($F313:AD313)-SUM($F252:AD252))/($E313+$C313-AE$7))</f>
        <v>0</v>
      </c>
      <c r="AF313" s="289">
        <f ca="1">IF(OR($C313&gt;AF$7,$C313+$E313-1&lt;AF$7),0,($D313-SUM($F313:AE313)-SUM($F252:AE252))/($E313+$C313-AF$7))</f>
        <v>3.6311801474801127E-3</v>
      </c>
      <c r="AG313" s="289">
        <f ca="1">IF(OR($C313&gt;AG$7,$C313+$E313-1&lt;AG$7),0,($D313-SUM($F313:AF313)-SUM($F252:AF252))/($E313+$C313-AG$7))</f>
        <v>3.6311801474801127E-3</v>
      </c>
      <c r="AH313" s="289">
        <f ca="1">IF(OR($C313&gt;AH$7,$C313+$E313-1&lt;AH$7),0,($D313-SUM($F313:AG313)-SUM($F252:AG252))/($E313+$C313-AH$7))</f>
        <v>3.6311801474801127E-3</v>
      </c>
      <c r="AI313" s="289">
        <f ca="1">IF(OR($C313&gt;AI$7,$C313+$E313-1&lt;AI$7),0,($D313-SUM($F313:AH313)-SUM($F252:AH252))/($E313+$C313-AI$7))</f>
        <v>3.6311801474801127E-3</v>
      </c>
      <c r="AJ313" s="289">
        <f ca="1">IF(OR($C313&gt;AJ$7,$C313+$E313-1&lt;AJ$7),0,($D313-SUM($F313:AI313)-SUM($F252:AI252))/($E313+$C313-AJ$7))</f>
        <v>3.6311801474801127E-3</v>
      </c>
      <c r="AK313" s="289">
        <f ca="1">IF(OR($C313&gt;AK$7,$C313+$E313-1&lt;AK$7),0,($D313-SUM($F313:AJ313)-SUM($F252:AJ252))/($E313+$C313-AK$7))</f>
        <v>3.6311801474801127E-3</v>
      </c>
      <c r="AL313" s="289">
        <f>IF(OR($C313&gt;AL$7,$C313+$E313-1&lt;AL$7),0,($D313-SUM($F313:AK313)-SUM($F252:AK252))/($E313+$C313-AL$7))</f>
        <v>0</v>
      </c>
      <c r="AM313" s="289">
        <f>IF(OR($C313&gt;AM$7,$C313+$E313-1&lt;AM$7),0,($D313-SUM($F313:AL313)-SUM($F252:AL252))/($E313+$C313-AM$7))</f>
        <v>0</v>
      </c>
      <c r="AN313" s="289">
        <f>IF(OR($C313&gt;AN$7,$C313+$E313-1&lt;AN$7),0,($D313-SUM($F313:AM313)-SUM($F252:AM252))/($E313+$C313-AN$7))</f>
        <v>0</v>
      </c>
      <c r="AO313" s="289">
        <f>IF(OR($C313&gt;AO$7,$C313+$E313-1&lt;AO$7),0,($D313-SUM($F313:AN313)-SUM($F252:AN252))/($E313+$C313-AO$7))</f>
        <v>0</v>
      </c>
      <c r="AP313" s="289">
        <f>IF(OR($C313&gt;AP$7,$C313+$E313-1&lt;AP$7),0,($D313-SUM($F313:AO313)-SUM($F252:AO252))/($E313+$C313-AP$7))</f>
        <v>0</v>
      </c>
      <c r="AQ313" s="289">
        <f>IF(OR($C313&gt;AQ$7,$C313+$E313-1&lt;AQ$7),0,($D313-SUM($F313:AP313)-SUM($F252:AP252))/($E313+$C313-AQ$7))</f>
        <v>0</v>
      </c>
      <c r="AR313" s="289">
        <f>IF(OR($C313&gt;AR$7,$C313+$E313-1&lt;AR$7),0,($D313-SUM($F313:AQ313)-SUM($F252:AQ252))/($E313+$C313-AR$7))</f>
        <v>0</v>
      </c>
      <c r="AS313" s="289">
        <f>IF(OR($C313&gt;AS$7,$C313+$E313-1&lt;AS$7),0,($D313-SUM($F313:AR313)-SUM($F252:AR252))/($E313+$C313-AS$7))</f>
        <v>0</v>
      </c>
      <c r="AT313" s="289">
        <f>IF(OR($C313&gt;AT$7,$C313+$E313-1&lt;AT$7),0,($D313-SUM($F313:AS313)-SUM($F252:AS252))/($E313+$C313-AT$7))</f>
        <v>0</v>
      </c>
      <c r="AU313" s="289">
        <f>IF(OR($C313&gt;AU$7,$C313+$E313-1&lt;AU$7),0,($D313-SUM($F313:AT313)-SUM($F252:AT252))/($E313+$C313-AU$7))</f>
        <v>0</v>
      </c>
      <c r="AV313" s="289">
        <f>IF(OR($C313&gt;AV$7,$C313+$E313-1&lt;AV$7),0,($D313-SUM($F313:AU313)-SUM($F252:AU252))/($E313+$C313-AV$7))</f>
        <v>0</v>
      </c>
      <c r="AW313" s="289">
        <f>IF(OR($C313&gt;AW$7,$C313+$E313-1&lt;AW$7),0,($D313-SUM($F313:AV313)-SUM($F252:AV252))/($E313+$C313-AW$7))</f>
        <v>0</v>
      </c>
      <c r="AX313" s="289">
        <f>IF(OR($C313&gt;AX$7,$C313+$E313-1&lt;AX$7),0,($D313-SUM($F313:AW313)-SUM($F252:AW252))/($E313+$C313-AX$7))</f>
        <v>0</v>
      </c>
      <c r="AY313" s="289">
        <f>IF(OR($C313&gt;AY$7,$C313+$E313-1&lt;AY$7),0,($D313-SUM($F313:AX313)-SUM($F252:AX252))/($E313+$C313-AY$7))</f>
        <v>0</v>
      </c>
      <c r="AZ313" s="289">
        <f>IF(OR($C313&gt;AZ$7,$C313+$E313-1&lt;AZ$7),0,($D313-SUM($F313:AY313)-SUM($F252:AY252))/($E313+$C313-AZ$7))</f>
        <v>0</v>
      </c>
      <c r="BA313" s="289">
        <f>IF(OR($C313&gt;BA$7,$C313+$E313-1&lt;BA$7),0,($D313-SUM($F313:AZ313)-SUM($F252:AZ252))/($E313+$C313-BA$7))</f>
        <v>0</v>
      </c>
      <c r="BB313" s="289">
        <f>IF(OR($C313&gt;BB$7,$C313+$E313-1&lt;BB$7),0,($D313-SUM($F313:BA313)-SUM($F252:BA252))/($E313+$C313-BB$7))</f>
        <v>0</v>
      </c>
      <c r="BC313" s="289">
        <f>IF(OR($C313&gt;BC$7,$C313+$E313-1&lt;BC$7),0,($D313-SUM($F313:BB313)-SUM($F252:BB252))/($E313+$C313-BC$7))</f>
        <v>0</v>
      </c>
      <c r="BD313" s="289">
        <f>IF(OR($C313&gt;BD$7,$C313+$E313-1&lt;BD$7),0,($D313-SUM($F313:BC313)-SUM($F252:BC252))/($E313+$C313-BD$7))</f>
        <v>0</v>
      </c>
      <c r="BE313" s="289">
        <f>IF(OR($C313&gt;BE$7,$C313+$E313-1&lt;BE$7),0,($D313-SUM($F313:BD313)-SUM($F252:BD252))/($E313+$C313-BE$7))</f>
        <v>0</v>
      </c>
      <c r="BF313" s="289">
        <f>IF(OR($C313&gt;BF$7,$C313+$E313-1&lt;BF$7),0,($D313-SUM($F313:BE313)-SUM($F252:BE252))/($E313+$C313-BF$7))</f>
        <v>0</v>
      </c>
      <c r="BG313" s="289">
        <f>IF(OR($C313&gt;BG$7,$C313+$E313-1&lt;BG$7),0,($D313-SUM($F313:BF313)-SUM($F252:BF252))/($E313+$C313-BG$7))</f>
        <v>0</v>
      </c>
      <c r="BH313" s="289">
        <f>IF(OR($C313&gt;BH$7,$C313+$E313-1&lt;BH$7),0,($D313-SUM($F313:BG313)-SUM($F252:BG252))/($E313+$C313-BH$7))</f>
        <v>0</v>
      </c>
      <c r="BI313" s="289">
        <f>IF(OR($C313&gt;BI$7,$C313+$E313-1&lt;BI$7),0,($D313-SUM($F313:BH313)-SUM($F252:BH252))/($E313+$C313-BI$7))</f>
        <v>0</v>
      </c>
      <c r="BJ313" s="289">
        <f>IF(OR($C313&gt;BJ$7,$C313+$E313-1&lt;BJ$7),0,($D313-SUM($F313:BI313)-SUM($F252:BI252))/($E313+$C313-BJ$7))</f>
        <v>0</v>
      </c>
      <c r="BK313" s="289">
        <f>IF(OR($C313&gt;BK$7,$C313+$E313-1&lt;BK$7),0,($D313-SUM($F313:BJ313)-SUM($F252:BJ252))/($E313+$C313-BK$7))</f>
        <v>0</v>
      </c>
      <c r="BL313" s="289">
        <f>IF(OR($C313&gt;BL$7,$C313+$E313-1&lt;BL$7),0,($D313-SUM($F313:BK313)-SUM($F252:BK252))/($E313+$C313-BL$7))</f>
        <v>0</v>
      </c>
      <c r="BM313" s="289">
        <f>IF(OR($C313&gt;BM$7,$C313+$E313-1&lt;BM$7),0,($D313-SUM($F313:BL313)-SUM($F252:BL252))/($E313+$C313-BM$7))</f>
        <v>0</v>
      </c>
      <c r="BN313" s="289">
        <f>IF(OR($C313&gt;BN$7,$C313+$E313-1&lt;BN$7),0,($D313-SUM($F313:BM313)-SUM($F252:BM252))/($E313+$C313-BN$7))</f>
        <v>0</v>
      </c>
      <c r="BO313" s="305"/>
      <c r="BP313" s="305"/>
      <c r="BQ313" s="305"/>
      <c r="BR313" s="305"/>
      <c r="BS313" s="305"/>
      <c r="BT313" s="305"/>
      <c r="BU313" s="305"/>
      <c r="BV313" s="305"/>
      <c r="BW313" s="305"/>
      <c r="BX313" s="305"/>
      <c r="BY313" s="305"/>
      <c r="BZ313" s="305"/>
      <c r="CA313" s="198"/>
      <c r="CB313" s="198"/>
      <c r="CC313" s="198"/>
      <c r="CD313" s="198"/>
      <c r="CE313" s="198"/>
      <c r="CF313" s="198"/>
      <c r="CG313" s="198"/>
      <c r="CH313" s="198"/>
      <c r="CI313" s="198"/>
      <c r="CJ313" s="198"/>
      <c r="CK313" s="198"/>
      <c r="CL313" s="198"/>
    </row>
    <row r="314" spans="1:90" hidden="1" outlineLevel="1" x14ac:dyDescent="0.15">
      <c r="A314" s="89"/>
      <c r="B314" s="23"/>
      <c r="C314" s="26">
        <v>27</v>
      </c>
      <c r="D314" s="250">
        <f ca="1"/>
        <v>2.150656536723531E-2</v>
      </c>
      <c r="E314" s="26">
        <f>SAP_Leadsheet!$E$57</f>
        <v>6</v>
      </c>
      <c r="G314" s="289">
        <f>IF(OR($C314&gt;G$7,$C314+$E314-1&lt;G$7),0,($D314-SUM($F314:F314)-SUM($F253:F253))/($E314+$C314-G$7))</f>
        <v>0</v>
      </c>
      <c r="H314" s="289">
        <f>IF(OR($C314&gt;H$7,$C314+$E314-1&lt;H$7),0,($D314-SUM($F314:G314)-SUM($F253:G253))/($E314+$C314-H$7))</f>
        <v>0</v>
      </c>
      <c r="I314" s="289">
        <f>IF(OR($C314&gt;I$7,$C314+$E314-1&lt;I$7),0,($D314-SUM($F314:H314)-SUM($F253:H253))/($E314+$C314-I$7))</f>
        <v>0</v>
      </c>
      <c r="J314" s="289">
        <f>IF(OR($C314&gt;J$7,$C314+$E314-1&lt;J$7),0,($D314-SUM($F314:I314)-SUM($F253:I253))/($E314+$C314-J$7))</f>
        <v>0</v>
      </c>
      <c r="K314" s="289">
        <f>IF(OR($C314&gt;K$7,$C314+$E314-1&lt;K$7),0,($D314-SUM($F314:J314)-SUM($F253:J253))/($E314+$C314-K$7))</f>
        <v>0</v>
      </c>
      <c r="L314" s="289">
        <f>IF(OR($C314&gt;L$7,$C314+$E314-1&lt;L$7),0,($D314-SUM($F314:K314)-SUM($F253:K253))/($E314+$C314-L$7))</f>
        <v>0</v>
      </c>
      <c r="M314" s="289">
        <f>IF(OR($C314&gt;M$7,$C314+$E314-1&lt;M$7),0,($D314-SUM($F314:L314)-SUM($F253:L253))/($E314+$C314-M$7))</f>
        <v>0</v>
      </c>
      <c r="N314" s="289">
        <f>IF(OR($C314&gt;N$7,$C314+$E314-1&lt;N$7),0,($D314-SUM($F314:M314)-SUM($F253:M253))/($E314+$C314-N$7))</f>
        <v>0</v>
      </c>
      <c r="O314" s="289">
        <f>IF(OR($C314&gt;O$7,$C314+$E314-1&lt;O$7),0,($D314-SUM($F314:N314)-SUM($F253:N253))/($E314+$C314-O$7))</f>
        <v>0</v>
      </c>
      <c r="P314" s="289">
        <f>IF(OR($C314&gt;P$7,$C314+$E314-1&lt;P$7),0,($D314-SUM($F314:O314)-SUM($F253:O253))/($E314+$C314-P$7))</f>
        <v>0</v>
      </c>
      <c r="Q314" s="289">
        <f>IF(OR($C314&gt;Q$7,$C314+$E314-1&lt;Q$7),0,($D314-SUM($F314:P314)-SUM($F253:P253))/($E314+$C314-Q$7))</f>
        <v>0</v>
      </c>
      <c r="R314" s="289">
        <f>IF(OR($C314&gt;R$7,$C314+$E314-1&lt;R$7),0,($D314-SUM($F314:Q314)-SUM($F253:Q253))/($E314+$C314-R$7))</f>
        <v>0</v>
      </c>
      <c r="S314" s="289">
        <f>IF(OR($C314&gt;S$7,$C314+$E314-1&lt;S$7),0,($D314-SUM($F314:R314)-SUM($F253:R253))/($E314+$C314-S$7))</f>
        <v>0</v>
      </c>
      <c r="T314" s="289">
        <f>IF(OR($C314&gt;T$7,$C314+$E314-1&lt;T$7),0,($D314-SUM($F314:S314)-SUM($F253:S253))/($E314+$C314-T$7))</f>
        <v>0</v>
      </c>
      <c r="U314" s="289">
        <f>IF(OR($C314&gt;U$7,$C314+$E314-1&lt;U$7),0,($D314-SUM($F314:T314)-SUM($F253:T253))/($E314+$C314-U$7))</f>
        <v>0</v>
      </c>
      <c r="V314" s="289">
        <f>IF(OR($C314&gt;V$7,$C314+$E314-1&lt;V$7),0,($D314-SUM($F314:U314)-SUM($F253:U253))/($E314+$C314-V$7))</f>
        <v>0</v>
      </c>
      <c r="W314" s="289">
        <f>IF(OR($C314&gt;W$7,$C314+$E314-1&lt;W$7),0,($D314-SUM($F314:V314)-SUM($F253:V253))/($E314+$C314-W$7))</f>
        <v>0</v>
      </c>
      <c r="X314" s="289">
        <f>IF(OR($C314&gt;X$7,$C314+$E314-1&lt;X$7),0,($D314-SUM($F314:W314)-SUM($F253:W253))/($E314+$C314-X$7))</f>
        <v>0</v>
      </c>
      <c r="Y314" s="289">
        <f>IF(OR($C314&gt;Y$7,$C314+$E314-1&lt;Y$7),0,($D314-SUM($F314:X314)-SUM($F253:X253))/($E314+$C314-Y$7))</f>
        <v>0</v>
      </c>
      <c r="Z314" s="289">
        <f>IF(OR($C314&gt;Z$7,$C314+$E314-1&lt;Z$7),0,($D314-SUM($F314:Y314)-SUM($F253:Y253))/($E314+$C314-Z$7))</f>
        <v>0</v>
      </c>
      <c r="AA314" s="289">
        <f>IF(OR($C314&gt;AA$7,$C314+$E314-1&lt;AA$7),0,($D314-SUM($F314:Z314)-SUM($F253:Z253))/($E314+$C314-AA$7))</f>
        <v>0</v>
      </c>
      <c r="AB314" s="289">
        <f>IF(OR($C314&gt;AB$7,$C314+$E314-1&lt;AB$7),0,($D314-SUM($F314:AA314)-SUM($F253:AA253))/($E314+$C314-AB$7))</f>
        <v>0</v>
      </c>
      <c r="AC314" s="289">
        <f>IF(OR($C314&gt;AC$7,$C314+$E314-1&lt;AC$7),0,($D314-SUM($F314:AB314)-SUM($F253:AB253))/($E314+$C314-AC$7))</f>
        <v>0</v>
      </c>
      <c r="AD314" s="289">
        <f>IF(OR($C314&gt;AD$7,$C314+$E314-1&lt;AD$7),0,($D314-SUM($F314:AC314)-SUM($F253:AC253))/($E314+$C314-AD$7))</f>
        <v>0</v>
      </c>
      <c r="AE314" s="289">
        <f>IF(OR($C314&gt;AE$7,$C314+$E314-1&lt;AE$7),0,($D314-SUM($F314:AD314)-SUM($F253:AD253))/($E314+$C314-AE$7))</f>
        <v>0</v>
      </c>
      <c r="AF314" s="289">
        <f>IF(OR($C314&gt;AF$7,$C314+$E314-1&lt;AF$7),0,($D314-SUM($F314:AE314)-SUM($F253:AE253))/($E314+$C314-AF$7))</f>
        <v>0</v>
      </c>
      <c r="AG314" s="289">
        <f ca="1">IF(OR($C314&gt;AG$7,$C314+$E314-1&lt;AG$7),0,($D314-SUM($F314:AF314)-SUM($F253:AF253))/($E314+$C314-AG$7))</f>
        <v>3.584427561205885E-3</v>
      </c>
      <c r="AH314" s="289">
        <f ca="1">IF(OR($C314&gt;AH$7,$C314+$E314-1&lt;AH$7),0,($D314-SUM($F314:AG314)-SUM($F253:AG253))/($E314+$C314-AH$7))</f>
        <v>3.584427561205885E-3</v>
      </c>
      <c r="AI314" s="289">
        <f ca="1">IF(OR($C314&gt;AI$7,$C314+$E314-1&lt;AI$7),0,($D314-SUM($F314:AH314)-SUM($F253:AH253))/($E314+$C314-AI$7))</f>
        <v>3.584427561205885E-3</v>
      </c>
      <c r="AJ314" s="289">
        <f ca="1">IF(OR($C314&gt;AJ$7,$C314+$E314-1&lt;AJ$7),0,($D314-SUM($F314:AI314)-SUM($F253:AI253))/($E314+$C314-AJ$7))</f>
        <v>3.584427561205885E-3</v>
      </c>
      <c r="AK314" s="289">
        <f ca="1">IF(OR($C314&gt;AK$7,$C314+$E314-1&lt;AK$7),0,($D314-SUM($F314:AJ314)-SUM($F253:AJ253))/($E314+$C314-AK$7))</f>
        <v>3.584427561205885E-3</v>
      </c>
      <c r="AL314" s="289">
        <f ca="1">IF(OR($C314&gt;AL$7,$C314+$E314-1&lt;AL$7),0,($D314-SUM($F314:AK314)-SUM($F253:AK253))/($E314+$C314-AL$7))</f>
        <v>3.584427561205885E-3</v>
      </c>
      <c r="AM314" s="289">
        <f>IF(OR($C314&gt;AM$7,$C314+$E314-1&lt;AM$7),0,($D314-SUM($F314:AL314)-SUM($F253:AL253))/($E314+$C314-AM$7))</f>
        <v>0</v>
      </c>
      <c r="AN314" s="289">
        <f>IF(OR($C314&gt;AN$7,$C314+$E314-1&lt;AN$7),0,($D314-SUM($F314:AM314)-SUM($F253:AM253))/($E314+$C314-AN$7))</f>
        <v>0</v>
      </c>
      <c r="AO314" s="289">
        <f>IF(OR($C314&gt;AO$7,$C314+$E314-1&lt;AO$7),0,($D314-SUM($F314:AN314)-SUM($F253:AN253))/($E314+$C314-AO$7))</f>
        <v>0</v>
      </c>
      <c r="AP314" s="289">
        <f>IF(OR($C314&gt;AP$7,$C314+$E314-1&lt;AP$7),0,($D314-SUM($F314:AO314)-SUM($F253:AO253))/($E314+$C314-AP$7))</f>
        <v>0</v>
      </c>
      <c r="AQ314" s="289">
        <f>IF(OR($C314&gt;AQ$7,$C314+$E314-1&lt;AQ$7),0,($D314-SUM($F314:AP314)-SUM($F253:AP253))/($E314+$C314-AQ$7))</f>
        <v>0</v>
      </c>
      <c r="AR314" s="289">
        <f>IF(OR($C314&gt;AR$7,$C314+$E314-1&lt;AR$7),0,($D314-SUM($F314:AQ314)-SUM($F253:AQ253))/($E314+$C314-AR$7))</f>
        <v>0</v>
      </c>
      <c r="AS314" s="289">
        <f>IF(OR($C314&gt;AS$7,$C314+$E314-1&lt;AS$7),0,($D314-SUM($F314:AR314)-SUM($F253:AR253))/($E314+$C314-AS$7))</f>
        <v>0</v>
      </c>
      <c r="AT314" s="289">
        <f>IF(OR($C314&gt;AT$7,$C314+$E314-1&lt;AT$7),0,($D314-SUM($F314:AS314)-SUM($F253:AS253))/($E314+$C314-AT$7))</f>
        <v>0</v>
      </c>
      <c r="AU314" s="289">
        <f>IF(OR($C314&gt;AU$7,$C314+$E314-1&lt;AU$7),0,($D314-SUM($F314:AT314)-SUM($F253:AT253))/($E314+$C314-AU$7))</f>
        <v>0</v>
      </c>
      <c r="AV314" s="289">
        <f>IF(OR($C314&gt;AV$7,$C314+$E314-1&lt;AV$7),0,($D314-SUM($F314:AU314)-SUM($F253:AU253))/($E314+$C314-AV$7))</f>
        <v>0</v>
      </c>
      <c r="AW314" s="289">
        <f>IF(OR($C314&gt;AW$7,$C314+$E314-1&lt;AW$7),0,($D314-SUM($F314:AV314)-SUM($F253:AV253))/($E314+$C314-AW$7))</f>
        <v>0</v>
      </c>
      <c r="AX314" s="289">
        <f>IF(OR($C314&gt;AX$7,$C314+$E314-1&lt;AX$7),0,($D314-SUM($F314:AW314)-SUM($F253:AW253))/($E314+$C314-AX$7))</f>
        <v>0</v>
      </c>
      <c r="AY314" s="289">
        <f>IF(OR($C314&gt;AY$7,$C314+$E314-1&lt;AY$7),0,($D314-SUM($F314:AX314)-SUM($F253:AX253))/($E314+$C314-AY$7))</f>
        <v>0</v>
      </c>
      <c r="AZ314" s="289">
        <f>IF(OR($C314&gt;AZ$7,$C314+$E314-1&lt;AZ$7),0,($D314-SUM($F314:AY314)-SUM($F253:AY253))/($E314+$C314-AZ$7))</f>
        <v>0</v>
      </c>
      <c r="BA314" s="289">
        <f>IF(OR($C314&gt;BA$7,$C314+$E314-1&lt;BA$7),0,($D314-SUM($F314:AZ314)-SUM($F253:AZ253))/($E314+$C314-BA$7))</f>
        <v>0</v>
      </c>
      <c r="BB314" s="289">
        <f>IF(OR($C314&gt;BB$7,$C314+$E314-1&lt;BB$7),0,($D314-SUM($F314:BA314)-SUM($F253:BA253))/($E314+$C314-BB$7))</f>
        <v>0</v>
      </c>
      <c r="BC314" s="289">
        <f>IF(OR($C314&gt;BC$7,$C314+$E314-1&lt;BC$7),0,($D314-SUM($F314:BB314)-SUM($F253:BB253))/($E314+$C314-BC$7))</f>
        <v>0</v>
      </c>
      <c r="BD314" s="289">
        <f>IF(OR($C314&gt;BD$7,$C314+$E314-1&lt;BD$7),0,($D314-SUM($F314:BC314)-SUM($F253:BC253))/($E314+$C314-BD$7))</f>
        <v>0</v>
      </c>
      <c r="BE314" s="289">
        <f>IF(OR($C314&gt;BE$7,$C314+$E314-1&lt;BE$7),0,($D314-SUM($F314:BD314)-SUM($F253:BD253))/($E314+$C314-BE$7))</f>
        <v>0</v>
      </c>
      <c r="BF314" s="289">
        <f>IF(OR($C314&gt;BF$7,$C314+$E314-1&lt;BF$7),0,($D314-SUM($F314:BE314)-SUM($F253:BE253))/($E314+$C314-BF$7))</f>
        <v>0</v>
      </c>
      <c r="BG314" s="289">
        <f>IF(OR($C314&gt;BG$7,$C314+$E314-1&lt;BG$7),0,($D314-SUM($F314:BF314)-SUM($F253:BF253))/($E314+$C314-BG$7))</f>
        <v>0</v>
      </c>
      <c r="BH314" s="289">
        <f>IF(OR($C314&gt;BH$7,$C314+$E314-1&lt;BH$7),0,($D314-SUM($F314:BG314)-SUM($F253:BG253))/($E314+$C314-BH$7))</f>
        <v>0</v>
      </c>
      <c r="BI314" s="289">
        <f>IF(OR($C314&gt;BI$7,$C314+$E314-1&lt;BI$7),0,($D314-SUM($F314:BH314)-SUM($F253:BH253))/($E314+$C314-BI$7))</f>
        <v>0</v>
      </c>
      <c r="BJ314" s="289">
        <f>IF(OR($C314&gt;BJ$7,$C314+$E314-1&lt;BJ$7),0,($D314-SUM($F314:BI314)-SUM($F253:BI253))/($E314+$C314-BJ$7))</f>
        <v>0</v>
      </c>
      <c r="BK314" s="289">
        <f>IF(OR($C314&gt;BK$7,$C314+$E314-1&lt;BK$7),0,($D314-SUM($F314:BJ314)-SUM($F253:BJ253))/($E314+$C314-BK$7))</f>
        <v>0</v>
      </c>
      <c r="BL314" s="289">
        <f>IF(OR($C314&gt;BL$7,$C314+$E314-1&lt;BL$7),0,($D314-SUM($F314:BK314)-SUM($F253:BK253))/($E314+$C314-BL$7))</f>
        <v>0</v>
      </c>
      <c r="BM314" s="289">
        <f>IF(OR($C314&gt;BM$7,$C314+$E314-1&lt;BM$7),0,($D314-SUM($F314:BL314)-SUM($F253:BL253))/($E314+$C314-BM$7))</f>
        <v>0</v>
      </c>
      <c r="BN314" s="289">
        <f>IF(OR($C314&gt;BN$7,$C314+$E314-1&lt;BN$7),0,($D314-SUM($F314:BM314)-SUM($F253:BM253))/($E314+$C314-BN$7))</f>
        <v>0</v>
      </c>
      <c r="BO314" s="305"/>
      <c r="BP314" s="305"/>
      <c r="BQ314" s="305"/>
      <c r="BR314" s="305"/>
      <c r="BS314" s="305"/>
      <c r="BT314" s="305"/>
      <c r="BU314" s="305"/>
      <c r="BV314" s="305"/>
      <c r="BW314" s="305"/>
      <c r="BX314" s="305"/>
      <c r="BY314" s="305"/>
      <c r="BZ314" s="305"/>
      <c r="CA314" s="198"/>
      <c r="CB314" s="198"/>
      <c r="CC314" s="198"/>
      <c r="CD314" s="198"/>
      <c r="CE314" s="198"/>
      <c r="CF314" s="198"/>
      <c r="CG314" s="198"/>
      <c r="CH314" s="198"/>
      <c r="CI314" s="198"/>
      <c r="CJ314" s="198"/>
      <c r="CK314" s="198"/>
      <c r="CL314" s="198"/>
    </row>
    <row r="315" spans="1:90" hidden="1" outlineLevel="1" x14ac:dyDescent="0.15">
      <c r="A315" s="89"/>
      <c r="B315" s="23"/>
      <c r="C315" s="26">
        <v>28</v>
      </c>
      <c r="D315" s="250">
        <f ca="1"/>
        <v>2.122604984958994E-2</v>
      </c>
      <c r="E315" s="26">
        <f>SAP_Leadsheet!$E$57</f>
        <v>6</v>
      </c>
      <c r="G315" s="289">
        <f>IF(OR($C315&gt;G$7,$C315+$E315-1&lt;G$7),0,($D315-SUM($F315:F315)-SUM($F254:F254))/($E315+$C315-G$7))</f>
        <v>0</v>
      </c>
      <c r="H315" s="289">
        <f>IF(OR($C315&gt;H$7,$C315+$E315-1&lt;H$7),0,($D315-SUM($F315:G315)-SUM($F254:G254))/($E315+$C315-H$7))</f>
        <v>0</v>
      </c>
      <c r="I315" s="289">
        <f>IF(OR($C315&gt;I$7,$C315+$E315-1&lt;I$7),0,($D315-SUM($F315:H315)-SUM($F254:H254))/($E315+$C315-I$7))</f>
        <v>0</v>
      </c>
      <c r="J315" s="289">
        <f>IF(OR($C315&gt;J$7,$C315+$E315-1&lt;J$7),0,($D315-SUM($F315:I315)-SUM($F254:I254))/($E315+$C315-J$7))</f>
        <v>0</v>
      </c>
      <c r="K315" s="289">
        <f>IF(OR($C315&gt;K$7,$C315+$E315-1&lt;K$7),0,($D315-SUM($F315:J315)-SUM($F254:J254))/($E315+$C315-K$7))</f>
        <v>0</v>
      </c>
      <c r="L315" s="289">
        <f>IF(OR($C315&gt;L$7,$C315+$E315-1&lt;L$7),0,($D315-SUM($F315:K315)-SUM($F254:K254))/($E315+$C315-L$7))</f>
        <v>0</v>
      </c>
      <c r="M315" s="289">
        <f>IF(OR($C315&gt;M$7,$C315+$E315-1&lt;M$7),0,($D315-SUM($F315:L315)-SUM($F254:L254))/($E315+$C315-M$7))</f>
        <v>0</v>
      </c>
      <c r="N315" s="289">
        <f>IF(OR($C315&gt;N$7,$C315+$E315-1&lt;N$7),0,($D315-SUM($F315:M315)-SUM($F254:M254))/($E315+$C315-N$7))</f>
        <v>0</v>
      </c>
      <c r="O315" s="289">
        <f>IF(OR($C315&gt;O$7,$C315+$E315-1&lt;O$7),0,($D315-SUM($F315:N315)-SUM($F254:N254))/($E315+$C315-O$7))</f>
        <v>0</v>
      </c>
      <c r="P315" s="289">
        <f>IF(OR($C315&gt;P$7,$C315+$E315-1&lt;P$7),0,($D315-SUM($F315:O315)-SUM($F254:O254))/($E315+$C315-P$7))</f>
        <v>0</v>
      </c>
      <c r="Q315" s="289">
        <f>IF(OR($C315&gt;Q$7,$C315+$E315-1&lt;Q$7),0,($D315-SUM($F315:P315)-SUM($F254:P254))/($E315+$C315-Q$7))</f>
        <v>0</v>
      </c>
      <c r="R315" s="289">
        <f>IF(OR($C315&gt;R$7,$C315+$E315-1&lt;R$7),0,($D315-SUM($F315:Q315)-SUM($F254:Q254))/($E315+$C315-R$7))</f>
        <v>0</v>
      </c>
      <c r="S315" s="289">
        <f>IF(OR($C315&gt;S$7,$C315+$E315-1&lt;S$7),0,($D315-SUM($F315:R315)-SUM($F254:R254))/($E315+$C315-S$7))</f>
        <v>0</v>
      </c>
      <c r="T315" s="289">
        <f>IF(OR($C315&gt;T$7,$C315+$E315-1&lt;T$7),0,($D315-SUM($F315:S315)-SUM($F254:S254))/($E315+$C315-T$7))</f>
        <v>0</v>
      </c>
      <c r="U315" s="289">
        <f>IF(OR($C315&gt;U$7,$C315+$E315-1&lt;U$7),0,($D315-SUM($F315:T315)-SUM($F254:T254))/($E315+$C315-U$7))</f>
        <v>0</v>
      </c>
      <c r="V315" s="289">
        <f>IF(OR($C315&gt;V$7,$C315+$E315-1&lt;V$7),0,($D315-SUM($F315:U315)-SUM($F254:U254))/($E315+$C315-V$7))</f>
        <v>0</v>
      </c>
      <c r="W315" s="289">
        <f>IF(OR($C315&gt;W$7,$C315+$E315-1&lt;W$7),0,($D315-SUM($F315:V315)-SUM($F254:V254))/($E315+$C315-W$7))</f>
        <v>0</v>
      </c>
      <c r="X315" s="289">
        <f>IF(OR($C315&gt;X$7,$C315+$E315-1&lt;X$7),0,($D315-SUM($F315:W315)-SUM($F254:W254))/($E315+$C315-X$7))</f>
        <v>0</v>
      </c>
      <c r="Y315" s="289">
        <f>IF(OR($C315&gt;Y$7,$C315+$E315-1&lt;Y$7),0,($D315-SUM($F315:X315)-SUM($F254:X254))/($E315+$C315-Y$7))</f>
        <v>0</v>
      </c>
      <c r="Z315" s="289">
        <f>IF(OR($C315&gt;Z$7,$C315+$E315-1&lt;Z$7),0,($D315-SUM($F315:Y315)-SUM($F254:Y254))/($E315+$C315-Z$7))</f>
        <v>0</v>
      </c>
      <c r="AA315" s="289">
        <f>IF(OR($C315&gt;AA$7,$C315+$E315-1&lt;AA$7),0,($D315-SUM($F315:Z315)-SUM($F254:Z254))/($E315+$C315-AA$7))</f>
        <v>0</v>
      </c>
      <c r="AB315" s="289">
        <f>IF(OR($C315&gt;AB$7,$C315+$E315-1&lt;AB$7),0,($D315-SUM($F315:AA315)-SUM($F254:AA254))/($E315+$C315-AB$7))</f>
        <v>0</v>
      </c>
      <c r="AC315" s="289">
        <f>IF(OR($C315&gt;AC$7,$C315+$E315-1&lt;AC$7),0,($D315-SUM($F315:AB315)-SUM($F254:AB254))/($E315+$C315-AC$7))</f>
        <v>0</v>
      </c>
      <c r="AD315" s="289">
        <f>IF(OR($C315&gt;AD$7,$C315+$E315-1&lt;AD$7),0,($D315-SUM($F315:AC315)-SUM($F254:AC254))/($E315+$C315-AD$7))</f>
        <v>0</v>
      </c>
      <c r="AE315" s="289">
        <f>IF(OR($C315&gt;AE$7,$C315+$E315-1&lt;AE$7),0,($D315-SUM($F315:AD315)-SUM($F254:AD254))/($E315+$C315-AE$7))</f>
        <v>0</v>
      </c>
      <c r="AF315" s="289">
        <f>IF(OR($C315&gt;AF$7,$C315+$E315-1&lt;AF$7),0,($D315-SUM($F315:AE315)-SUM($F254:AE254))/($E315+$C315-AF$7))</f>
        <v>0</v>
      </c>
      <c r="AG315" s="289">
        <f>IF(OR($C315&gt;AG$7,$C315+$E315-1&lt;AG$7),0,($D315-SUM($F315:AF315)-SUM($F254:AF254))/($E315+$C315-AG$7))</f>
        <v>0</v>
      </c>
      <c r="AH315" s="289">
        <f ca="1">IF(OR($C315&gt;AH$7,$C315+$E315-1&lt;AH$7),0,($D315-SUM($F315:AG315)-SUM($F254:AG254))/($E315+$C315-AH$7))</f>
        <v>3.5376749749316569E-3</v>
      </c>
      <c r="AI315" s="289">
        <f ca="1">IF(OR($C315&gt;AI$7,$C315+$E315-1&lt;AI$7),0,($D315-SUM($F315:AH315)-SUM($F254:AH254))/($E315+$C315-AI$7))</f>
        <v>3.5376749749316564E-3</v>
      </c>
      <c r="AJ315" s="289">
        <f ca="1">IF(OR($C315&gt;AJ$7,$C315+$E315-1&lt;AJ$7),0,($D315-SUM($F315:AI315)-SUM($F254:AI254))/($E315+$C315-AJ$7))</f>
        <v>3.5376749749316569E-3</v>
      </c>
      <c r="AK315" s="289">
        <f ca="1">IF(OR($C315&gt;AK$7,$C315+$E315-1&lt;AK$7),0,($D315-SUM($F315:AJ315)-SUM($F254:AJ254))/($E315+$C315-AK$7))</f>
        <v>3.5376749749316569E-3</v>
      </c>
      <c r="AL315" s="289">
        <f ca="1">IF(OR($C315&gt;AL$7,$C315+$E315-1&lt;AL$7),0,($D315-SUM($F315:AK315)-SUM($F254:AK254))/($E315+$C315-AL$7))</f>
        <v>3.5376749749316564E-3</v>
      </c>
      <c r="AM315" s="289">
        <f ca="1">IF(OR($C315&gt;AM$7,$C315+$E315-1&lt;AM$7),0,($D315-SUM($F315:AL315)-SUM($F254:AL254))/($E315+$C315-AM$7))</f>
        <v>3.5376749749316573E-3</v>
      </c>
      <c r="AN315" s="289">
        <f>IF(OR($C315&gt;AN$7,$C315+$E315-1&lt;AN$7),0,($D315-SUM($F315:AM315)-SUM($F254:AM254))/($E315+$C315-AN$7))</f>
        <v>0</v>
      </c>
      <c r="AO315" s="289">
        <f>IF(OR($C315&gt;AO$7,$C315+$E315-1&lt;AO$7),0,($D315-SUM($F315:AN315)-SUM($F254:AN254))/($E315+$C315-AO$7))</f>
        <v>0</v>
      </c>
      <c r="AP315" s="289">
        <f>IF(OR($C315&gt;AP$7,$C315+$E315-1&lt;AP$7),0,($D315-SUM($F315:AO315)-SUM($F254:AO254))/($E315+$C315-AP$7))</f>
        <v>0</v>
      </c>
      <c r="AQ315" s="289">
        <f>IF(OR($C315&gt;AQ$7,$C315+$E315-1&lt;AQ$7),0,($D315-SUM($F315:AP315)-SUM($F254:AP254))/($E315+$C315-AQ$7))</f>
        <v>0</v>
      </c>
      <c r="AR315" s="289">
        <f>IF(OR($C315&gt;AR$7,$C315+$E315-1&lt;AR$7),0,($D315-SUM($F315:AQ315)-SUM($F254:AQ254))/($E315+$C315-AR$7))</f>
        <v>0</v>
      </c>
      <c r="AS315" s="289">
        <f>IF(OR($C315&gt;AS$7,$C315+$E315-1&lt;AS$7),0,($D315-SUM($F315:AR315)-SUM($F254:AR254))/($E315+$C315-AS$7))</f>
        <v>0</v>
      </c>
      <c r="AT315" s="289">
        <f>IF(OR($C315&gt;AT$7,$C315+$E315-1&lt;AT$7),0,($D315-SUM($F315:AS315)-SUM($F254:AS254))/($E315+$C315-AT$7))</f>
        <v>0</v>
      </c>
      <c r="AU315" s="289">
        <f>IF(OR($C315&gt;AU$7,$C315+$E315-1&lt;AU$7),0,($D315-SUM($F315:AT315)-SUM($F254:AT254))/($E315+$C315-AU$7))</f>
        <v>0</v>
      </c>
      <c r="AV315" s="289">
        <f>IF(OR($C315&gt;AV$7,$C315+$E315-1&lt;AV$7),0,($D315-SUM($F315:AU315)-SUM($F254:AU254))/($E315+$C315-AV$7))</f>
        <v>0</v>
      </c>
      <c r="AW315" s="289">
        <f>IF(OR($C315&gt;AW$7,$C315+$E315-1&lt;AW$7),0,($D315-SUM($F315:AV315)-SUM($F254:AV254))/($E315+$C315-AW$7))</f>
        <v>0</v>
      </c>
      <c r="AX315" s="289">
        <f>IF(OR($C315&gt;AX$7,$C315+$E315-1&lt;AX$7),0,($D315-SUM($F315:AW315)-SUM($F254:AW254))/($E315+$C315-AX$7))</f>
        <v>0</v>
      </c>
      <c r="AY315" s="289">
        <f>IF(OR($C315&gt;AY$7,$C315+$E315-1&lt;AY$7),0,($D315-SUM($F315:AX315)-SUM($F254:AX254))/($E315+$C315-AY$7))</f>
        <v>0</v>
      </c>
      <c r="AZ315" s="289">
        <f>IF(OR($C315&gt;AZ$7,$C315+$E315-1&lt;AZ$7),0,($D315-SUM($F315:AY315)-SUM($F254:AY254))/($E315+$C315-AZ$7))</f>
        <v>0</v>
      </c>
      <c r="BA315" s="289">
        <f>IF(OR($C315&gt;BA$7,$C315+$E315-1&lt;BA$7),0,($D315-SUM($F315:AZ315)-SUM($F254:AZ254))/($E315+$C315-BA$7))</f>
        <v>0</v>
      </c>
      <c r="BB315" s="289">
        <f>IF(OR($C315&gt;BB$7,$C315+$E315-1&lt;BB$7),0,($D315-SUM($F315:BA315)-SUM($F254:BA254))/($E315+$C315-BB$7))</f>
        <v>0</v>
      </c>
      <c r="BC315" s="289">
        <f>IF(OR($C315&gt;BC$7,$C315+$E315-1&lt;BC$7),0,($D315-SUM($F315:BB315)-SUM($F254:BB254))/($E315+$C315-BC$7))</f>
        <v>0</v>
      </c>
      <c r="BD315" s="289">
        <f>IF(OR($C315&gt;BD$7,$C315+$E315-1&lt;BD$7),0,($D315-SUM($F315:BC315)-SUM($F254:BC254))/($E315+$C315-BD$7))</f>
        <v>0</v>
      </c>
      <c r="BE315" s="289">
        <f>IF(OR($C315&gt;BE$7,$C315+$E315-1&lt;BE$7),0,($D315-SUM($F315:BD315)-SUM($F254:BD254))/($E315+$C315-BE$7))</f>
        <v>0</v>
      </c>
      <c r="BF315" s="289">
        <f>IF(OR($C315&gt;BF$7,$C315+$E315-1&lt;BF$7),0,($D315-SUM($F315:BE315)-SUM($F254:BE254))/($E315+$C315-BF$7))</f>
        <v>0</v>
      </c>
      <c r="BG315" s="289">
        <f>IF(OR($C315&gt;BG$7,$C315+$E315-1&lt;BG$7),0,($D315-SUM($F315:BF315)-SUM($F254:BF254))/($E315+$C315-BG$7))</f>
        <v>0</v>
      </c>
      <c r="BH315" s="289">
        <f>IF(OR($C315&gt;BH$7,$C315+$E315-1&lt;BH$7),0,($D315-SUM($F315:BG315)-SUM($F254:BG254))/($E315+$C315-BH$7))</f>
        <v>0</v>
      </c>
      <c r="BI315" s="289">
        <f>IF(OR($C315&gt;BI$7,$C315+$E315-1&lt;BI$7),0,($D315-SUM($F315:BH315)-SUM($F254:BH254))/($E315+$C315-BI$7))</f>
        <v>0</v>
      </c>
      <c r="BJ315" s="289">
        <f>IF(OR($C315&gt;BJ$7,$C315+$E315-1&lt;BJ$7),0,($D315-SUM($F315:BI315)-SUM($F254:BI254))/($E315+$C315-BJ$7))</f>
        <v>0</v>
      </c>
      <c r="BK315" s="289">
        <f>IF(OR($C315&gt;BK$7,$C315+$E315-1&lt;BK$7),0,($D315-SUM($F315:BJ315)-SUM($F254:BJ254))/($E315+$C315-BK$7))</f>
        <v>0</v>
      </c>
      <c r="BL315" s="289">
        <f>IF(OR($C315&gt;BL$7,$C315+$E315-1&lt;BL$7),0,($D315-SUM($F315:BK315)-SUM($F254:BK254))/($E315+$C315-BL$7))</f>
        <v>0</v>
      </c>
      <c r="BM315" s="289">
        <f>IF(OR($C315&gt;BM$7,$C315+$E315-1&lt;BM$7),0,($D315-SUM($F315:BL315)-SUM($F254:BL254))/($E315+$C315-BM$7))</f>
        <v>0</v>
      </c>
      <c r="BN315" s="289">
        <f>IF(OR($C315&gt;BN$7,$C315+$E315-1&lt;BN$7),0,($D315-SUM($F315:BM315)-SUM($F254:BM254))/($E315+$C315-BN$7))</f>
        <v>0</v>
      </c>
      <c r="BO315" s="305"/>
      <c r="BP315" s="305"/>
      <c r="BQ315" s="305"/>
      <c r="BR315" s="305"/>
      <c r="BS315" s="305"/>
      <c r="BT315" s="305"/>
      <c r="BU315" s="305"/>
      <c r="BV315" s="305"/>
      <c r="BW315" s="305"/>
      <c r="BX315" s="305"/>
      <c r="BY315" s="305"/>
      <c r="BZ315" s="305"/>
      <c r="CA315" s="198"/>
      <c r="CB315" s="198"/>
      <c r="CC315" s="198"/>
      <c r="CD315" s="198"/>
      <c r="CE315" s="198"/>
      <c r="CF315" s="198"/>
      <c r="CG315" s="198"/>
      <c r="CH315" s="198"/>
      <c r="CI315" s="198"/>
      <c r="CJ315" s="198"/>
      <c r="CK315" s="198"/>
      <c r="CL315" s="198"/>
    </row>
    <row r="316" spans="1:90" hidden="1" outlineLevel="1" x14ac:dyDescent="0.15">
      <c r="A316" s="89"/>
      <c r="B316" s="23"/>
      <c r="C316" s="26">
        <v>29</v>
      </c>
      <c r="D316" s="250">
        <f ca="1"/>
        <v>2.0945534331944571E-2</v>
      </c>
      <c r="E316" s="26">
        <f>SAP_Leadsheet!$E$57</f>
        <v>6</v>
      </c>
      <c r="G316" s="289">
        <f>IF(OR($C316&gt;G$7,$C316+$E316-1&lt;G$7),0,($D316-SUM($F316:F316)-SUM($F255:F255))/($E316+$C316-G$7))</f>
        <v>0</v>
      </c>
      <c r="H316" s="289">
        <f>IF(OR($C316&gt;H$7,$C316+$E316-1&lt;H$7),0,($D316-SUM($F316:G316)-SUM($F255:G255))/($E316+$C316-H$7))</f>
        <v>0</v>
      </c>
      <c r="I316" s="289">
        <f>IF(OR($C316&gt;I$7,$C316+$E316-1&lt;I$7),0,($D316-SUM($F316:H316)-SUM($F255:H255))/($E316+$C316-I$7))</f>
        <v>0</v>
      </c>
      <c r="J316" s="289">
        <f>IF(OR($C316&gt;J$7,$C316+$E316-1&lt;J$7),0,($D316-SUM($F316:I316)-SUM($F255:I255))/($E316+$C316-J$7))</f>
        <v>0</v>
      </c>
      <c r="K316" s="289">
        <f>IF(OR($C316&gt;K$7,$C316+$E316-1&lt;K$7),0,($D316-SUM($F316:J316)-SUM($F255:J255))/($E316+$C316-K$7))</f>
        <v>0</v>
      </c>
      <c r="L316" s="289">
        <f>IF(OR($C316&gt;L$7,$C316+$E316-1&lt;L$7),0,($D316-SUM($F316:K316)-SUM($F255:K255))/($E316+$C316-L$7))</f>
        <v>0</v>
      </c>
      <c r="M316" s="289">
        <f>IF(OR($C316&gt;M$7,$C316+$E316-1&lt;M$7),0,($D316-SUM($F316:L316)-SUM($F255:L255))/($E316+$C316-M$7))</f>
        <v>0</v>
      </c>
      <c r="N316" s="289">
        <f>IF(OR($C316&gt;N$7,$C316+$E316-1&lt;N$7),0,($D316-SUM($F316:M316)-SUM($F255:M255))/($E316+$C316-N$7))</f>
        <v>0</v>
      </c>
      <c r="O316" s="289">
        <f>IF(OR($C316&gt;O$7,$C316+$E316-1&lt;O$7),0,($D316-SUM($F316:N316)-SUM($F255:N255))/($E316+$C316-O$7))</f>
        <v>0</v>
      </c>
      <c r="P316" s="289">
        <f>IF(OR($C316&gt;P$7,$C316+$E316-1&lt;P$7),0,($D316-SUM($F316:O316)-SUM($F255:O255))/($E316+$C316-P$7))</f>
        <v>0</v>
      </c>
      <c r="Q316" s="289">
        <f>IF(OR($C316&gt;Q$7,$C316+$E316-1&lt;Q$7),0,($D316-SUM($F316:P316)-SUM($F255:P255))/($E316+$C316-Q$7))</f>
        <v>0</v>
      </c>
      <c r="R316" s="289">
        <f>IF(OR($C316&gt;R$7,$C316+$E316-1&lt;R$7),0,($D316-SUM($F316:Q316)-SUM($F255:Q255))/($E316+$C316-R$7))</f>
        <v>0</v>
      </c>
      <c r="S316" s="289">
        <f>IF(OR($C316&gt;S$7,$C316+$E316-1&lt;S$7),0,($D316-SUM($F316:R316)-SUM($F255:R255))/($E316+$C316-S$7))</f>
        <v>0</v>
      </c>
      <c r="T316" s="289">
        <f>IF(OR($C316&gt;T$7,$C316+$E316-1&lt;T$7),0,($D316-SUM($F316:S316)-SUM($F255:S255))/($E316+$C316-T$7))</f>
        <v>0</v>
      </c>
      <c r="U316" s="289">
        <f>IF(OR($C316&gt;U$7,$C316+$E316-1&lt;U$7),0,($D316-SUM($F316:T316)-SUM($F255:T255))/($E316+$C316-U$7))</f>
        <v>0</v>
      </c>
      <c r="V316" s="289">
        <f>IF(OR($C316&gt;V$7,$C316+$E316-1&lt;V$7),0,($D316-SUM($F316:U316)-SUM($F255:U255))/($E316+$C316-V$7))</f>
        <v>0</v>
      </c>
      <c r="W316" s="289">
        <f>IF(OR($C316&gt;W$7,$C316+$E316-1&lt;W$7),0,($D316-SUM($F316:V316)-SUM($F255:V255))/($E316+$C316-W$7))</f>
        <v>0</v>
      </c>
      <c r="X316" s="289">
        <f>IF(OR($C316&gt;X$7,$C316+$E316-1&lt;X$7),0,($D316-SUM($F316:W316)-SUM($F255:W255))/($E316+$C316-X$7))</f>
        <v>0</v>
      </c>
      <c r="Y316" s="289">
        <f>IF(OR($C316&gt;Y$7,$C316+$E316-1&lt;Y$7),0,($D316-SUM($F316:X316)-SUM($F255:X255))/($E316+$C316-Y$7))</f>
        <v>0</v>
      </c>
      <c r="Z316" s="289">
        <f>IF(OR($C316&gt;Z$7,$C316+$E316-1&lt;Z$7),0,($D316-SUM($F316:Y316)-SUM($F255:Y255))/($E316+$C316-Z$7))</f>
        <v>0</v>
      </c>
      <c r="AA316" s="289">
        <f>IF(OR($C316&gt;AA$7,$C316+$E316-1&lt;AA$7),0,($D316-SUM($F316:Z316)-SUM($F255:Z255))/($E316+$C316-AA$7))</f>
        <v>0</v>
      </c>
      <c r="AB316" s="289">
        <f>IF(OR($C316&gt;AB$7,$C316+$E316-1&lt;AB$7),0,($D316-SUM($F316:AA316)-SUM($F255:AA255))/($E316+$C316-AB$7))</f>
        <v>0</v>
      </c>
      <c r="AC316" s="289">
        <f>IF(OR($C316&gt;AC$7,$C316+$E316-1&lt;AC$7),0,($D316-SUM($F316:AB316)-SUM($F255:AB255))/($E316+$C316-AC$7))</f>
        <v>0</v>
      </c>
      <c r="AD316" s="289">
        <f>IF(OR($C316&gt;AD$7,$C316+$E316-1&lt;AD$7),0,($D316-SUM($F316:AC316)-SUM($F255:AC255))/($E316+$C316-AD$7))</f>
        <v>0</v>
      </c>
      <c r="AE316" s="289">
        <f>IF(OR($C316&gt;AE$7,$C316+$E316-1&lt;AE$7),0,($D316-SUM($F316:AD316)-SUM($F255:AD255))/($E316+$C316-AE$7))</f>
        <v>0</v>
      </c>
      <c r="AF316" s="289">
        <f>IF(OR($C316&gt;AF$7,$C316+$E316-1&lt;AF$7),0,($D316-SUM($F316:AE316)-SUM($F255:AE255))/($E316+$C316-AF$7))</f>
        <v>0</v>
      </c>
      <c r="AG316" s="289">
        <f>IF(OR($C316&gt;AG$7,$C316+$E316-1&lt;AG$7),0,($D316-SUM($F316:AF316)-SUM($F255:AF255))/($E316+$C316-AG$7))</f>
        <v>0</v>
      </c>
      <c r="AH316" s="289">
        <f>IF(OR($C316&gt;AH$7,$C316+$E316-1&lt;AH$7),0,($D316-SUM($F316:AG316)-SUM($F255:AG255))/($E316+$C316-AH$7))</f>
        <v>0</v>
      </c>
      <c r="AI316" s="289">
        <f ca="1">IF(OR($C316&gt;AI$7,$C316+$E316-1&lt;AI$7),0,($D316-SUM($F316:AH316)-SUM($F255:AH255))/($E316+$C316-AI$7))</f>
        <v>3.4909223886574283E-3</v>
      </c>
      <c r="AJ316" s="289">
        <f ca="1">IF(OR($C316&gt;AJ$7,$C316+$E316-1&lt;AJ$7),0,($D316-SUM($F316:AI316)-SUM($F255:AI255))/($E316+$C316-AJ$7))</f>
        <v>3.4909223886574283E-3</v>
      </c>
      <c r="AK316" s="289">
        <f ca="1">IF(OR($C316&gt;AK$7,$C316+$E316-1&lt;AK$7),0,($D316-SUM($F316:AJ316)-SUM($F255:AJ255))/($E316+$C316-AK$7))</f>
        <v>3.4909223886574288E-3</v>
      </c>
      <c r="AL316" s="289">
        <f ca="1">IF(OR($C316&gt;AL$7,$C316+$E316-1&lt;AL$7),0,($D316-SUM($F316:AK316)-SUM($F255:AK255))/($E316+$C316-AL$7))</f>
        <v>3.4909223886574283E-3</v>
      </c>
      <c r="AM316" s="289">
        <f ca="1">IF(OR($C316&gt;AM$7,$C316+$E316-1&lt;AM$7),0,($D316-SUM($F316:AL316)-SUM($F255:AL255))/($E316+$C316-AM$7))</f>
        <v>3.4909223886574288E-3</v>
      </c>
      <c r="AN316" s="289">
        <f ca="1">IF(OR($C316&gt;AN$7,$C316+$E316-1&lt;AN$7),0,($D316-SUM($F316:AM316)-SUM($F255:AM255))/($E316+$C316-AN$7))</f>
        <v>3.4909223886574296E-3</v>
      </c>
      <c r="AO316" s="289">
        <f>IF(OR($C316&gt;AO$7,$C316+$E316-1&lt;AO$7),0,($D316-SUM($F316:AN316)-SUM($F255:AN255))/($E316+$C316-AO$7))</f>
        <v>0</v>
      </c>
      <c r="AP316" s="289">
        <f>IF(OR($C316&gt;AP$7,$C316+$E316-1&lt;AP$7),0,($D316-SUM($F316:AO316)-SUM($F255:AO255))/($E316+$C316-AP$7))</f>
        <v>0</v>
      </c>
      <c r="AQ316" s="289">
        <f>IF(OR($C316&gt;AQ$7,$C316+$E316-1&lt;AQ$7),0,($D316-SUM($F316:AP316)-SUM($F255:AP255))/($E316+$C316-AQ$7))</f>
        <v>0</v>
      </c>
      <c r="AR316" s="289">
        <f>IF(OR($C316&gt;AR$7,$C316+$E316-1&lt;AR$7),0,($D316-SUM($F316:AQ316)-SUM($F255:AQ255))/($E316+$C316-AR$7))</f>
        <v>0</v>
      </c>
      <c r="AS316" s="289">
        <f>IF(OR($C316&gt;AS$7,$C316+$E316-1&lt;AS$7),0,($D316-SUM($F316:AR316)-SUM($F255:AR255))/($E316+$C316-AS$7))</f>
        <v>0</v>
      </c>
      <c r="AT316" s="289">
        <f>IF(OR($C316&gt;AT$7,$C316+$E316-1&lt;AT$7),0,($D316-SUM($F316:AS316)-SUM($F255:AS255))/($E316+$C316-AT$7))</f>
        <v>0</v>
      </c>
      <c r="AU316" s="289">
        <f>IF(OR($C316&gt;AU$7,$C316+$E316-1&lt;AU$7),0,($D316-SUM($F316:AT316)-SUM($F255:AT255))/($E316+$C316-AU$7))</f>
        <v>0</v>
      </c>
      <c r="AV316" s="289">
        <f>IF(OR($C316&gt;AV$7,$C316+$E316-1&lt;AV$7),0,($D316-SUM($F316:AU316)-SUM($F255:AU255))/($E316+$C316-AV$7))</f>
        <v>0</v>
      </c>
      <c r="AW316" s="289">
        <f>IF(OR($C316&gt;AW$7,$C316+$E316-1&lt;AW$7),0,($D316-SUM($F316:AV316)-SUM($F255:AV255))/($E316+$C316-AW$7))</f>
        <v>0</v>
      </c>
      <c r="AX316" s="289">
        <f>IF(OR($C316&gt;AX$7,$C316+$E316-1&lt;AX$7),0,($D316-SUM($F316:AW316)-SUM($F255:AW255))/($E316+$C316-AX$7))</f>
        <v>0</v>
      </c>
      <c r="AY316" s="289">
        <f>IF(OR($C316&gt;AY$7,$C316+$E316-1&lt;AY$7),0,($D316-SUM($F316:AX316)-SUM($F255:AX255))/($E316+$C316-AY$7))</f>
        <v>0</v>
      </c>
      <c r="AZ316" s="289">
        <f>IF(OR($C316&gt;AZ$7,$C316+$E316-1&lt;AZ$7),0,($D316-SUM($F316:AY316)-SUM($F255:AY255))/($E316+$C316-AZ$7))</f>
        <v>0</v>
      </c>
      <c r="BA316" s="289">
        <f>IF(OR($C316&gt;BA$7,$C316+$E316-1&lt;BA$7),0,($D316-SUM($F316:AZ316)-SUM($F255:AZ255))/($E316+$C316-BA$7))</f>
        <v>0</v>
      </c>
      <c r="BB316" s="289">
        <f>IF(OR($C316&gt;BB$7,$C316+$E316-1&lt;BB$7),0,($D316-SUM($F316:BA316)-SUM($F255:BA255))/($E316+$C316-BB$7))</f>
        <v>0</v>
      </c>
      <c r="BC316" s="289">
        <f>IF(OR($C316&gt;BC$7,$C316+$E316-1&lt;BC$7),0,($D316-SUM($F316:BB316)-SUM($F255:BB255))/($E316+$C316-BC$7))</f>
        <v>0</v>
      </c>
      <c r="BD316" s="289">
        <f>IF(OR($C316&gt;BD$7,$C316+$E316-1&lt;BD$7),0,($D316-SUM($F316:BC316)-SUM($F255:BC255))/($E316+$C316-BD$7))</f>
        <v>0</v>
      </c>
      <c r="BE316" s="289">
        <f>IF(OR($C316&gt;BE$7,$C316+$E316-1&lt;BE$7),0,($D316-SUM($F316:BD316)-SUM($F255:BD255))/($E316+$C316-BE$7))</f>
        <v>0</v>
      </c>
      <c r="BF316" s="289">
        <f>IF(OR($C316&gt;BF$7,$C316+$E316-1&lt;BF$7),0,($D316-SUM($F316:BE316)-SUM($F255:BE255))/($E316+$C316-BF$7))</f>
        <v>0</v>
      </c>
      <c r="BG316" s="289">
        <f>IF(OR($C316&gt;BG$7,$C316+$E316-1&lt;BG$7),0,($D316-SUM($F316:BF316)-SUM($F255:BF255))/($E316+$C316-BG$7))</f>
        <v>0</v>
      </c>
      <c r="BH316" s="289">
        <f>IF(OR($C316&gt;BH$7,$C316+$E316-1&lt;BH$7),0,($D316-SUM($F316:BG316)-SUM($F255:BG255))/($E316+$C316-BH$7))</f>
        <v>0</v>
      </c>
      <c r="BI316" s="289">
        <f>IF(OR($C316&gt;BI$7,$C316+$E316-1&lt;BI$7),0,($D316-SUM($F316:BH316)-SUM($F255:BH255))/($E316+$C316-BI$7))</f>
        <v>0</v>
      </c>
      <c r="BJ316" s="289">
        <f>IF(OR($C316&gt;BJ$7,$C316+$E316-1&lt;BJ$7),0,($D316-SUM($F316:BI316)-SUM($F255:BI255))/($E316+$C316-BJ$7))</f>
        <v>0</v>
      </c>
      <c r="BK316" s="289">
        <f>IF(OR($C316&gt;BK$7,$C316+$E316-1&lt;BK$7),0,($D316-SUM($F316:BJ316)-SUM($F255:BJ255))/($E316+$C316-BK$7))</f>
        <v>0</v>
      </c>
      <c r="BL316" s="289">
        <f>IF(OR($C316&gt;BL$7,$C316+$E316-1&lt;BL$7),0,($D316-SUM($F316:BK316)-SUM($F255:BK255))/($E316+$C316-BL$7))</f>
        <v>0</v>
      </c>
      <c r="BM316" s="289">
        <f>IF(OR($C316&gt;BM$7,$C316+$E316-1&lt;BM$7),0,($D316-SUM($F316:BL316)-SUM($F255:BL255))/($E316+$C316-BM$7))</f>
        <v>0</v>
      </c>
      <c r="BN316" s="289">
        <f>IF(OR($C316&gt;BN$7,$C316+$E316-1&lt;BN$7),0,($D316-SUM($F316:BM316)-SUM($F255:BM255))/($E316+$C316-BN$7))</f>
        <v>0</v>
      </c>
      <c r="BO316" s="305"/>
      <c r="BP316" s="305"/>
      <c r="BQ316" s="305"/>
      <c r="BR316" s="305"/>
      <c r="BS316" s="305"/>
      <c r="BT316" s="305"/>
      <c r="BU316" s="305"/>
      <c r="BV316" s="305"/>
      <c r="BW316" s="305"/>
      <c r="BX316" s="305"/>
      <c r="BY316" s="305"/>
      <c r="BZ316" s="305"/>
      <c r="CA316" s="198"/>
      <c r="CB316" s="198"/>
      <c r="CC316" s="198"/>
      <c r="CD316" s="198"/>
      <c r="CE316" s="198"/>
      <c r="CF316" s="198"/>
      <c r="CG316" s="198"/>
      <c r="CH316" s="198"/>
      <c r="CI316" s="198"/>
      <c r="CJ316" s="198"/>
      <c r="CK316" s="198"/>
      <c r="CL316" s="198"/>
    </row>
    <row r="317" spans="1:90" hidden="1" outlineLevel="1" x14ac:dyDescent="0.15">
      <c r="A317" s="89"/>
      <c r="B317" s="23"/>
      <c r="C317" s="26">
        <v>30</v>
      </c>
      <c r="D317" s="250">
        <f ca="1"/>
        <v>2.0665018814299205E-2</v>
      </c>
      <c r="E317" s="26">
        <f>SAP_Leadsheet!$E$57</f>
        <v>6</v>
      </c>
      <c r="G317" s="289">
        <f>IF(OR($C317&gt;G$7,$C317+$E317-1&lt;G$7),0,($D317-SUM($F317:F317)-SUM($F256:F256))/($E317+$C317-G$7))</f>
        <v>0</v>
      </c>
      <c r="H317" s="289">
        <f>IF(OR($C317&gt;H$7,$C317+$E317-1&lt;H$7),0,($D317-SUM($F317:G317)-SUM($F256:G256))/($E317+$C317-H$7))</f>
        <v>0</v>
      </c>
      <c r="I317" s="289">
        <f>IF(OR($C317&gt;I$7,$C317+$E317-1&lt;I$7),0,($D317-SUM($F317:H317)-SUM($F256:H256))/($E317+$C317-I$7))</f>
        <v>0</v>
      </c>
      <c r="J317" s="289">
        <f>IF(OR($C317&gt;J$7,$C317+$E317-1&lt;J$7),0,($D317-SUM($F317:I317)-SUM($F256:I256))/($E317+$C317-J$7))</f>
        <v>0</v>
      </c>
      <c r="K317" s="289">
        <f>IF(OR($C317&gt;K$7,$C317+$E317-1&lt;K$7),0,($D317-SUM($F317:J317)-SUM($F256:J256))/($E317+$C317-K$7))</f>
        <v>0</v>
      </c>
      <c r="L317" s="289">
        <f>IF(OR($C317&gt;L$7,$C317+$E317-1&lt;L$7),0,($D317-SUM($F317:K317)-SUM($F256:K256))/($E317+$C317-L$7))</f>
        <v>0</v>
      </c>
      <c r="M317" s="289">
        <f>IF(OR($C317&gt;M$7,$C317+$E317-1&lt;M$7),0,($D317-SUM($F317:L317)-SUM($F256:L256))/($E317+$C317-M$7))</f>
        <v>0</v>
      </c>
      <c r="N317" s="289">
        <f>IF(OR($C317&gt;N$7,$C317+$E317-1&lt;N$7),0,($D317-SUM($F317:M317)-SUM($F256:M256))/($E317+$C317-N$7))</f>
        <v>0</v>
      </c>
      <c r="O317" s="289">
        <f>IF(OR($C317&gt;O$7,$C317+$E317-1&lt;O$7),0,($D317-SUM($F317:N317)-SUM($F256:N256))/($E317+$C317-O$7))</f>
        <v>0</v>
      </c>
      <c r="P317" s="289">
        <f>IF(OR($C317&gt;P$7,$C317+$E317-1&lt;P$7),0,($D317-SUM($F317:O317)-SUM($F256:O256))/($E317+$C317-P$7))</f>
        <v>0</v>
      </c>
      <c r="Q317" s="289">
        <f>IF(OR($C317&gt;Q$7,$C317+$E317-1&lt;Q$7),0,($D317-SUM($F317:P317)-SUM($F256:P256))/($E317+$C317-Q$7))</f>
        <v>0</v>
      </c>
      <c r="R317" s="289">
        <f>IF(OR($C317&gt;R$7,$C317+$E317-1&lt;R$7),0,($D317-SUM($F317:Q317)-SUM($F256:Q256))/($E317+$C317-R$7))</f>
        <v>0</v>
      </c>
      <c r="S317" s="289">
        <f>IF(OR($C317&gt;S$7,$C317+$E317-1&lt;S$7),0,($D317-SUM($F317:R317)-SUM($F256:R256))/($E317+$C317-S$7))</f>
        <v>0</v>
      </c>
      <c r="T317" s="289">
        <f>IF(OR($C317&gt;T$7,$C317+$E317-1&lt;T$7),0,($D317-SUM($F317:S317)-SUM($F256:S256))/($E317+$C317-T$7))</f>
        <v>0</v>
      </c>
      <c r="U317" s="289">
        <f>IF(OR($C317&gt;U$7,$C317+$E317-1&lt;U$7),0,($D317-SUM($F317:T317)-SUM($F256:T256))/($E317+$C317-U$7))</f>
        <v>0</v>
      </c>
      <c r="V317" s="289">
        <f>IF(OR($C317&gt;V$7,$C317+$E317-1&lt;V$7),0,($D317-SUM($F317:U317)-SUM($F256:U256))/($E317+$C317-V$7))</f>
        <v>0</v>
      </c>
      <c r="W317" s="289">
        <f>IF(OR($C317&gt;W$7,$C317+$E317-1&lt;W$7),0,($D317-SUM($F317:V317)-SUM($F256:V256))/($E317+$C317-W$7))</f>
        <v>0</v>
      </c>
      <c r="X317" s="289">
        <f>IF(OR($C317&gt;X$7,$C317+$E317-1&lt;X$7),0,($D317-SUM($F317:W317)-SUM($F256:W256))/($E317+$C317-X$7))</f>
        <v>0</v>
      </c>
      <c r="Y317" s="289">
        <f>IF(OR($C317&gt;Y$7,$C317+$E317-1&lt;Y$7),0,($D317-SUM($F317:X317)-SUM($F256:X256))/($E317+$C317-Y$7))</f>
        <v>0</v>
      </c>
      <c r="Z317" s="289">
        <f>IF(OR($C317&gt;Z$7,$C317+$E317-1&lt;Z$7),0,($D317-SUM($F317:Y317)-SUM($F256:Y256))/($E317+$C317-Z$7))</f>
        <v>0</v>
      </c>
      <c r="AA317" s="289">
        <f>IF(OR($C317&gt;AA$7,$C317+$E317-1&lt;AA$7),0,($D317-SUM($F317:Z317)-SUM($F256:Z256))/($E317+$C317-AA$7))</f>
        <v>0</v>
      </c>
      <c r="AB317" s="289">
        <f>IF(OR($C317&gt;AB$7,$C317+$E317-1&lt;AB$7),0,($D317-SUM($F317:AA317)-SUM($F256:AA256))/($E317+$C317-AB$7))</f>
        <v>0</v>
      </c>
      <c r="AC317" s="289">
        <f>IF(OR($C317&gt;AC$7,$C317+$E317-1&lt;AC$7),0,($D317-SUM($F317:AB317)-SUM($F256:AB256))/($E317+$C317-AC$7))</f>
        <v>0</v>
      </c>
      <c r="AD317" s="289">
        <f>IF(OR($C317&gt;AD$7,$C317+$E317-1&lt;AD$7),0,($D317-SUM($F317:AC317)-SUM($F256:AC256))/($E317+$C317-AD$7))</f>
        <v>0</v>
      </c>
      <c r="AE317" s="289">
        <f>IF(OR($C317&gt;AE$7,$C317+$E317-1&lt;AE$7),0,($D317-SUM($F317:AD317)-SUM($F256:AD256))/($E317+$C317-AE$7))</f>
        <v>0</v>
      </c>
      <c r="AF317" s="289">
        <f>IF(OR($C317&gt;AF$7,$C317+$E317-1&lt;AF$7),0,($D317-SUM($F317:AE317)-SUM($F256:AE256))/($E317+$C317-AF$7))</f>
        <v>0</v>
      </c>
      <c r="AG317" s="289">
        <f>IF(OR($C317&gt;AG$7,$C317+$E317-1&lt;AG$7),0,($D317-SUM($F317:AF317)-SUM($F256:AF256))/($E317+$C317-AG$7))</f>
        <v>0</v>
      </c>
      <c r="AH317" s="289">
        <f>IF(OR($C317&gt;AH$7,$C317+$E317-1&lt;AH$7),0,($D317-SUM($F317:AG317)-SUM($F256:AG256))/($E317+$C317-AH$7))</f>
        <v>0</v>
      </c>
      <c r="AI317" s="289">
        <f>IF(OR($C317&gt;AI$7,$C317+$E317-1&lt;AI$7),0,($D317-SUM($F317:AH317)-SUM($F256:AH256))/($E317+$C317-AI$7))</f>
        <v>0</v>
      </c>
      <c r="AJ317" s="289">
        <f ca="1">IF(OR($C317&gt;AJ$7,$C317+$E317-1&lt;AJ$7),0,($D317-SUM($F317:AI317)-SUM($F256:AI256))/($E317+$C317-AJ$7))</f>
        <v>3.4441698023832006E-3</v>
      </c>
      <c r="AK317" s="289">
        <f ca="1">IF(OR($C317&gt;AK$7,$C317+$E317-1&lt;AK$7),0,($D317-SUM($F317:AJ317)-SUM($F256:AJ256))/($E317+$C317-AK$7))</f>
        <v>3.4441698023832006E-3</v>
      </c>
      <c r="AL317" s="289">
        <f ca="1">IF(OR($C317&gt;AL$7,$C317+$E317-1&lt;AL$7),0,($D317-SUM($F317:AK317)-SUM($F256:AK256))/($E317+$C317-AL$7))</f>
        <v>3.4441698023832011E-3</v>
      </c>
      <c r="AM317" s="289">
        <f ca="1">IF(OR($C317&gt;AM$7,$C317+$E317-1&lt;AM$7),0,($D317-SUM($F317:AL317)-SUM($F256:AL256))/($E317+$C317-AM$7))</f>
        <v>3.4441698023832006E-3</v>
      </c>
      <c r="AN317" s="289">
        <f ca="1">IF(OR($C317&gt;AN$7,$C317+$E317-1&lt;AN$7),0,($D317-SUM($F317:AM317)-SUM($F256:AM256))/($E317+$C317-AN$7))</f>
        <v>3.4441698023832011E-3</v>
      </c>
      <c r="AO317" s="289">
        <f ca="1">IF(OR($C317&gt;AO$7,$C317+$E317-1&lt;AO$7),0,($D317-SUM($F317:AN317)-SUM($F256:AN256))/($E317+$C317-AO$7))</f>
        <v>3.4441698023832019E-3</v>
      </c>
      <c r="AP317" s="289">
        <f>IF(OR($C317&gt;AP$7,$C317+$E317-1&lt;AP$7),0,($D317-SUM($F317:AO317)-SUM($F256:AO256))/($E317+$C317-AP$7))</f>
        <v>0</v>
      </c>
      <c r="AQ317" s="289">
        <f>IF(OR($C317&gt;AQ$7,$C317+$E317-1&lt;AQ$7),0,($D317-SUM($F317:AP317)-SUM($F256:AP256))/($E317+$C317-AQ$7))</f>
        <v>0</v>
      </c>
      <c r="AR317" s="289">
        <f>IF(OR($C317&gt;AR$7,$C317+$E317-1&lt;AR$7),0,($D317-SUM($F317:AQ317)-SUM($F256:AQ256))/($E317+$C317-AR$7))</f>
        <v>0</v>
      </c>
      <c r="AS317" s="289">
        <f>IF(OR($C317&gt;AS$7,$C317+$E317-1&lt;AS$7),0,($D317-SUM($F317:AR317)-SUM($F256:AR256))/($E317+$C317-AS$7))</f>
        <v>0</v>
      </c>
      <c r="AT317" s="289">
        <f>IF(OR($C317&gt;AT$7,$C317+$E317-1&lt;AT$7),0,($D317-SUM($F317:AS317)-SUM($F256:AS256))/($E317+$C317-AT$7))</f>
        <v>0</v>
      </c>
      <c r="AU317" s="289">
        <f>IF(OR($C317&gt;AU$7,$C317+$E317-1&lt;AU$7),0,($D317-SUM($F317:AT317)-SUM($F256:AT256))/($E317+$C317-AU$7))</f>
        <v>0</v>
      </c>
      <c r="AV317" s="289">
        <f>IF(OR($C317&gt;AV$7,$C317+$E317-1&lt;AV$7),0,($D317-SUM($F317:AU317)-SUM($F256:AU256))/($E317+$C317-AV$7))</f>
        <v>0</v>
      </c>
      <c r="AW317" s="289">
        <f>IF(OR($C317&gt;AW$7,$C317+$E317-1&lt;AW$7),0,($D317-SUM($F317:AV317)-SUM($F256:AV256))/($E317+$C317-AW$7))</f>
        <v>0</v>
      </c>
      <c r="AX317" s="289">
        <f>IF(OR($C317&gt;AX$7,$C317+$E317-1&lt;AX$7),0,($D317-SUM($F317:AW317)-SUM($F256:AW256))/($E317+$C317-AX$7))</f>
        <v>0</v>
      </c>
      <c r="AY317" s="289">
        <f>IF(OR($C317&gt;AY$7,$C317+$E317-1&lt;AY$7),0,($D317-SUM($F317:AX317)-SUM($F256:AX256))/($E317+$C317-AY$7))</f>
        <v>0</v>
      </c>
      <c r="AZ317" s="289">
        <f>IF(OR($C317&gt;AZ$7,$C317+$E317-1&lt;AZ$7),0,($D317-SUM($F317:AY317)-SUM($F256:AY256))/($E317+$C317-AZ$7))</f>
        <v>0</v>
      </c>
      <c r="BA317" s="289">
        <f>IF(OR($C317&gt;BA$7,$C317+$E317-1&lt;BA$7),0,($D317-SUM($F317:AZ317)-SUM($F256:AZ256))/($E317+$C317-BA$7))</f>
        <v>0</v>
      </c>
      <c r="BB317" s="289">
        <f>IF(OR($C317&gt;BB$7,$C317+$E317-1&lt;BB$7),0,($D317-SUM($F317:BA317)-SUM($F256:BA256))/($E317+$C317-BB$7))</f>
        <v>0</v>
      </c>
      <c r="BC317" s="289">
        <f>IF(OR($C317&gt;BC$7,$C317+$E317-1&lt;BC$7),0,($D317-SUM($F317:BB317)-SUM($F256:BB256))/($E317+$C317-BC$7))</f>
        <v>0</v>
      </c>
      <c r="BD317" s="289">
        <f>IF(OR($C317&gt;BD$7,$C317+$E317-1&lt;BD$7),0,($D317-SUM($F317:BC317)-SUM($F256:BC256))/($E317+$C317-BD$7))</f>
        <v>0</v>
      </c>
      <c r="BE317" s="289">
        <f>IF(OR($C317&gt;BE$7,$C317+$E317-1&lt;BE$7),0,($D317-SUM($F317:BD317)-SUM($F256:BD256))/($E317+$C317-BE$7))</f>
        <v>0</v>
      </c>
      <c r="BF317" s="289">
        <f>IF(OR($C317&gt;BF$7,$C317+$E317-1&lt;BF$7),0,($D317-SUM($F317:BE317)-SUM($F256:BE256))/($E317+$C317-BF$7))</f>
        <v>0</v>
      </c>
      <c r="BG317" s="289">
        <f>IF(OR($C317&gt;BG$7,$C317+$E317-1&lt;BG$7),0,($D317-SUM($F317:BF317)-SUM($F256:BF256))/($E317+$C317-BG$7))</f>
        <v>0</v>
      </c>
      <c r="BH317" s="289">
        <f>IF(OR($C317&gt;BH$7,$C317+$E317-1&lt;BH$7),0,($D317-SUM($F317:BG317)-SUM($F256:BG256))/($E317+$C317-BH$7))</f>
        <v>0</v>
      </c>
      <c r="BI317" s="289">
        <f>IF(OR($C317&gt;BI$7,$C317+$E317-1&lt;BI$7),0,($D317-SUM($F317:BH317)-SUM($F256:BH256))/($E317+$C317-BI$7))</f>
        <v>0</v>
      </c>
      <c r="BJ317" s="289">
        <f>IF(OR($C317&gt;BJ$7,$C317+$E317-1&lt;BJ$7),0,($D317-SUM($F317:BI317)-SUM($F256:BI256))/($E317+$C317-BJ$7))</f>
        <v>0</v>
      </c>
      <c r="BK317" s="289">
        <f>IF(OR($C317&gt;BK$7,$C317+$E317-1&lt;BK$7),0,($D317-SUM($F317:BJ317)-SUM($F256:BJ256))/($E317+$C317-BK$7))</f>
        <v>0</v>
      </c>
      <c r="BL317" s="289">
        <f>IF(OR($C317&gt;BL$7,$C317+$E317-1&lt;BL$7),0,($D317-SUM($F317:BK317)-SUM($F256:BK256))/($E317+$C317-BL$7))</f>
        <v>0</v>
      </c>
      <c r="BM317" s="289">
        <f>IF(OR($C317&gt;BM$7,$C317+$E317-1&lt;BM$7),0,($D317-SUM($F317:BL317)-SUM($F256:BL256))/($E317+$C317-BM$7))</f>
        <v>0</v>
      </c>
      <c r="BN317" s="289">
        <f>IF(OR($C317&gt;BN$7,$C317+$E317-1&lt;BN$7),0,($D317-SUM($F317:BM317)-SUM($F256:BM256))/($E317+$C317-BN$7))</f>
        <v>0</v>
      </c>
      <c r="BO317" s="305"/>
      <c r="BP317" s="305"/>
      <c r="BQ317" s="305"/>
      <c r="BR317" s="305"/>
      <c r="BS317" s="305"/>
      <c r="BT317" s="305"/>
      <c r="BU317" s="305"/>
      <c r="BV317" s="305"/>
      <c r="BW317" s="305"/>
      <c r="BX317" s="305"/>
      <c r="BY317" s="305"/>
      <c r="BZ317" s="305"/>
      <c r="CA317" s="198"/>
      <c r="CB317" s="198"/>
      <c r="CC317" s="198"/>
      <c r="CD317" s="198"/>
      <c r="CE317" s="198"/>
      <c r="CF317" s="198"/>
      <c r="CG317" s="198"/>
      <c r="CH317" s="198"/>
      <c r="CI317" s="198"/>
      <c r="CJ317" s="198"/>
      <c r="CK317" s="198"/>
      <c r="CL317" s="198"/>
    </row>
    <row r="318" spans="1:90" hidden="1" outlineLevel="1" x14ac:dyDescent="0.15">
      <c r="A318" s="89"/>
      <c r="B318" s="23"/>
      <c r="C318" s="26">
        <v>31</v>
      </c>
      <c r="D318" s="250">
        <f ca="1"/>
        <v>2.0384503296653835E-2</v>
      </c>
      <c r="E318" s="26">
        <f>SAP_Leadsheet!$E$57</f>
        <v>6</v>
      </c>
      <c r="G318" s="289">
        <f>IF(OR($C318&gt;G$7,$C318+$E318-1&lt;G$7),0,($D318-SUM($F318:F318)-SUM($F257:F257))/($E318+$C318-G$7))</f>
        <v>0</v>
      </c>
      <c r="H318" s="289">
        <f>IF(OR($C318&gt;H$7,$C318+$E318-1&lt;H$7),0,($D318-SUM($F318:G318)-SUM($F257:G257))/($E318+$C318-H$7))</f>
        <v>0</v>
      </c>
      <c r="I318" s="289">
        <f>IF(OR($C318&gt;I$7,$C318+$E318-1&lt;I$7),0,($D318-SUM($F318:H318)-SUM($F257:H257))/($E318+$C318-I$7))</f>
        <v>0</v>
      </c>
      <c r="J318" s="289">
        <f>IF(OR($C318&gt;J$7,$C318+$E318-1&lt;J$7),0,($D318-SUM($F318:I318)-SUM($F257:I257))/($E318+$C318-J$7))</f>
        <v>0</v>
      </c>
      <c r="K318" s="289">
        <f>IF(OR($C318&gt;K$7,$C318+$E318-1&lt;K$7),0,($D318-SUM($F318:J318)-SUM($F257:J257))/($E318+$C318-K$7))</f>
        <v>0</v>
      </c>
      <c r="L318" s="289">
        <f>IF(OR($C318&gt;L$7,$C318+$E318-1&lt;L$7),0,($D318-SUM($F318:K318)-SUM($F257:K257))/($E318+$C318-L$7))</f>
        <v>0</v>
      </c>
      <c r="M318" s="289">
        <f>IF(OR($C318&gt;M$7,$C318+$E318-1&lt;M$7),0,($D318-SUM($F318:L318)-SUM($F257:L257))/($E318+$C318-M$7))</f>
        <v>0</v>
      </c>
      <c r="N318" s="289">
        <f>IF(OR($C318&gt;N$7,$C318+$E318-1&lt;N$7),0,($D318-SUM($F318:M318)-SUM($F257:M257))/($E318+$C318-N$7))</f>
        <v>0</v>
      </c>
      <c r="O318" s="289">
        <f>IF(OR($C318&gt;O$7,$C318+$E318-1&lt;O$7),0,($D318-SUM($F318:N318)-SUM($F257:N257))/($E318+$C318-O$7))</f>
        <v>0</v>
      </c>
      <c r="P318" s="289">
        <f>IF(OR($C318&gt;P$7,$C318+$E318-1&lt;P$7),0,($D318-SUM($F318:O318)-SUM($F257:O257))/($E318+$C318-P$7))</f>
        <v>0</v>
      </c>
      <c r="Q318" s="289">
        <f>IF(OR($C318&gt;Q$7,$C318+$E318-1&lt;Q$7),0,($D318-SUM($F318:P318)-SUM($F257:P257))/($E318+$C318-Q$7))</f>
        <v>0</v>
      </c>
      <c r="R318" s="289">
        <f>IF(OR($C318&gt;R$7,$C318+$E318-1&lt;R$7),0,($D318-SUM($F318:Q318)-SUM($F257:Q257))/($E318+$C318-R$7))</f>
        <v>0</v>
      </c>
      <c r="S318" s="289">
        <f>IF(OR($C318&gt;S$7,$C318+$E318-1&lt;S$7),0,($D318-SUM($F318:R318)-SUM($F257:R257))/($E318+$C318-S$7))</f>
        <v>0</v>
      </c>
      <c r="T318" s="289">
        <f>IF(OR($C318&gt;T$7,$C318+$E318-1&lt;T$7),0,($D318-SUM($F318:S318)-SUM($F257:S257))/($E318+$C318-T$7))</f>
        <v>0</v>
      </c>
      <c r="U318" s="289">
        <f>IF(OR($C318&gt;U$7,$C318+$E318-1&lt;U$7),0,($D318-SUM($F318:T318)-SUM($F257:T257))/($E318+$C318-U$7))</f>
        <v>0</v>
      </c>
      <c r="V318" s="289">
        <f>IF(OR($C318&gt;V$7,$C318+$E318-1&lt;V$7),0,($D318-SUM($F318:U318)-SUM($F257:U257))/($E318+$C318-V$7))</f>
        <v>0</v>
      </c>
      <c r="W318" s="289">
        <f>IF(OR($C318&gt;W$7,$C318+$E318-1&lt;W$7),0,($D318-SUM($F318:V318)-SUM($F257:V257))/($E318+$C318-W$7))</f>
        <v>0</v>
      </c>
      <c r="X318" s="289">
        <f>IF(OR($C318&gt;X$7,$C318+$E318-1&lt;X$7),0,($D318-SUM($F318:W318)-SUM($F257:W257))/($E318+$C318-X$7))</f>
        <v>0</v>
      </c>
      <c r="Y318" s="289">
        <f>IF(OR($C318&gt;Y$7,$C318+$E318-1&lt;Y$7),0,($D318-SUM($F318:X318)-SUM($F257:X257))/($E318+$C318-Y$7))</f>
        <v>0</v>
      </c>
      <c r="Z318" s="289">
        <f>IF(OR($C318&gt;Z$7,$C318+$E318-1&lt;Z$7),0,($D318-SUM($F318:Y318)-SUM($F257:Y257))/($E318+$C318-Z$7))</f>
        <v>0</v>
      </c>
      <c r="AA318" s="289">
        <f>IF(OR($C318&gt;AA$7,$C318+$E318-1&lt;AA$7),0,($D318-SUM($F318:Z318)-SUM($F257:Z257))/($E318+$C318-AA$7))</f>
        <v>0</v>
      </c>
      <c r="AB318" s="289">
        <f>IF(OR($C318&gt;AB$7,$C318+$E318-1&lt;AB$7),0,($D318-SUM($F318:AA318)-SUM($F257:AA257))/($E318+$C318-AB$7))</f>
        <v>0</v>
      </c>
      <c r="AC318" s="289">
        <f>IF(OR($C318&gt;AC$7,$C318+$E318-1&lt;AC$7),0,($D318-SUM($F318:AB318)-SUM($F257:AB257))/($E318+$C318-AC$7))</f>
        <v>0</v>
      </c>
      <c r="AD318" s="289">
        <f>IF(OR($C318&gt;AD$7,$C318+$E318-1&lt;AD$7),0,($D318-SUM($F318:AC318)-SUM($F257:AC257))/($E318+$C318-AD$7))</f>
        <v>0</v>
      </c>
      <c r="AE318" s="289">
        <f>IF(OR($C318&gt;AE$7,$C318+$E318-1&lt;AE$7),0,($D318-SUM($F318:AD318)-SUM($F257:AD257))/($E318+$C318-AE$7))</f>
        <v>0</v>
      </c>
      <c r="AF318" s="289">
        <f>IF(OR($C318&gt;AF$7,$C318+$E318-1&lt;AF$7),0,($D318-SUM($F318:AE318)-SUM($F257:AE257))/($E318+$C318-AF$7))</f>
        <v>0</v>
      </c>
      <c r="AG318" s="289">
        <f>IF(OR($C318&gt;AG$7,$C318+$E318-1&lt;AG$7),0,($D318-SUM($F318:AF318)-SUM($F257:AF257))/($E318+$C318-AG$7))</f>
        <v>0</v>
      </c>
      <c r="AH318" s="289">
        <f>IF(OR($C318&gt;AH$7,$C318+$E318-1&lt;AH$7),0,($D318-SUM($F318:AG318)-SUM($F257:AG257))/($E318+$C318-AH$7))</f>
        <v>0</v>
      </c>
      <c r="AI318" s="289">
        <f>IF(OR($C318&gt;AI$7,$C318+$E318-1&lt;AI$7),0,($D318-SUM($F318:AH318)-SUM($F257:AH257))/($E318+$C318-AI$7))</f>
        <v>0</v>
      </c>
      <c r="AJ318" s="289">
        <f>IF(OR($C318&gt;AJ$7,$C318+$E318-1&lt;AJ$7),0,($D318-SUM($F318:AI318)-SUM($F257:AI257))/($E318+$C318-AJ$7))</f>
        <v>0</v>
      </c>
      <c r="AK318" s="289">
        <f ca="1">IF(OR($C318&gt;AK$7,$C318+$E318-1&lt;AK$7),0,($D318-SUM($F318:AJ318)-SUM($F257:AJ257))/($E318+$C318-AK$7))</f>
        <v>3.3974172161089725E-3</v>
      </c>
      <c r="AL318" s="289">
        <f ca="1">IF(OR($C318&gt;AL$7,$C318+$E318-1&lt;AL$7),0,($D318-SUM($F318:AK318)-SUM($F257:AK257))/($E318+$C318-AL$7))</f>
        <v>3.3974172161089721E-3</v>
      </c>
      <c r="AM318" s="289">
        <f ca="1">IF(OR($C318&gt;AM$7,$C318+$E318-1&lt;AM$7),0,($D318-SUM($F318:AL318)-SUM($F257:AL257))/($E318+$C318-AM$7))</f>
        <v>3.3974172161089725E-3</v>
      </c>
      <c r="AN318" s="289">
        <f ca="1">IF(OR($C318&gt;AN$7,$C318+$E318-1&lt;AN$7),0,($D318-SUM($F318:AM318)-SUM($F257:AM257))/($E318+$C318-AN$7))</f>
        <v>3.3974172161089725E-3</v>
      </c>
      <c r="AO318" s="289">
        <f ca="1">IF(OR($C318&gt;AO$7,$C318+$E318-1&lt;AO$7),0,($D318-SUM($F318:AN318)-SUM($F257:AN257))/($E318+$C318-AO$7))</f>
        <v>3.3974172161089725E-3</v>
      </c>
      <c r="AP318" s="289">
        <f ca="1">IF(OR($C318&gt;AP$7,$C318+$E318-1&lt;AP$7),0,($D318-SUM($F318:AO318)-SUM($F257:AO257))/($E318+$C318-AP$7))</f>
        <v>3.3974172161089743E-3</v>
      </c>
      <c r="AQ318" s="289">
        <f>IF(OR($C318&gt;AQ$7,$C318+$E318-1&lt;AQ$7),0,($D318-SUM($F318:AP318)-SUM($F257:AP257))/($E318+$C318-AQ$7))</f>
        <v>0</v>
      </c>
      <c r="AR318" s="289">
        <f>IF(OR($C318&gt;AR$7,$C318+$E318-1&lt;AR$7),0,($D318-SUM($F318:AQ318)-SUM($F257:AQ257))/($E318+$C318-AR$7))</f>
        <v>0</v>
      </c>
      <c r="AS318" s="289">
        <f>IF(OR($C318&gt;AS$7,$C318+$E318-1&lt;AS$7),0,($D318-SUM($F318:AR318)-SUM($F257:AR257))/($E318+$C318-AS$7))</f>
        <v>0</v>
      </c>
      <c r="AT318" s="289">
        <f>IF(OR($C318&gt;AT$7,$C318+$E318-1&lt;AT$7),0,($D318-SUM($F318:AS318)-SUM($F257:AS257))/($E318+$C318-AT$7))</f>
        <v>0</v>
      </c>
      <c r="AU318" s="289">
        <f>IF(OR($C318&gt;AU$7,$C318+$E318-1&lt;AU$7),0,($D318-SUM($F318:AT318)-SUM($F257:AT257))/($E318+$C318-AU$7))</f>
        <v>0</v>
      </c>
      <c r="AV318" s="289">
        <f>IF(OR($C318&gt;AV$7,$C318+$E318-1&lt;AV$7),0,($D318-SUM($F318:AU318)-SUM($F257:AU257))/($E318+$C318-AV$7))</f>
        <v>0</v>
      </c>
      <c r="AW318" s="289">
        <f>IF(OR($C318&gt;AW$7,$C318+$E318-1&lt;AW$7),0,($D318-SUM($F318:AV318)-SUM($F257:AV257))/($E318+$C318-AW$7))</f>
        <v>0</v>
      </c>
      <c r="AX318" s="289">
        <f>IF(OR($C318&gt;AX$7,$C318+$E318-1&lt;AX$7),0,($D318-SUM($F318:AW318)-SUM($F257:AW257))/($E318+$C318-AX$7))</f>
        <v>0</v>
      </c>
      <c r="AY318" s="289">
        <f>IF(OR($C318&gt;AY$7,$C318+$E318-1&lt;AY$7),0,($D318-SUM($F318:AX318)-SUM($F257:AX257))/($E318+$C318-AY$7))</f>
        <v>0</v>
      </c>
      <c r="AZ318" s="289">
        <f>IF(OR($C318&gt;AZ$7,$C318+$E318-1&lt;AZ$7),0,($D318-SUM($F318:AY318)-SUM($F257:AY257))/($E318+$C318-AZ$7))</f>
        <v>0</v>
      </c>
      <c r="BA318" s="289">
        <f>IF(OR($C318&gt;BA$7,$C318+$E318-1&lt;BA$7),0,($D318-SUM($F318:AZ318)-SUM($F257:AZ257))/($E318+$C318-BA$7))</f>
        <v>0</v>
      </c>
      <c r="BB318" s="289">
        <f>IF(OR($C318&gt;BB$7,$C318+$E318-1&lt;BB$7),0,($D318-SUM($F318:BA318)-SUM($F257:BA257))/($E318+$C318-BB$7))</f>
        <v>0</v>
      </c>
      <c r="BC318" s="289">
        <f>IF(OR($C318&gt;BC$7,$C318+$E318-1&lt;BC$7),0,($D318-SUM($F318:BB318)-SUM($F257:BB257))/($E318+$C318-BC$7))</f>
        <v>0</v>
      </c>
      <c r="BD318" s="289">
        <f>IF(OR($C318&gt;BD$7,$C318+$E318-1&lt;BD$7),0,($D318-SUM($F318:BC318)-SUM($F257:BC257))/($E318+$C318-BD$7))</f>
        <v>0</v>
      </c>
      <c r="BE318" s="289">
        <f>IF(OR($C318&gt;BE$7,$C318+$E318-1&lt;BE$7),0,($D318-SUM($F318:BD318)-SUM($F257:BD257))/($E318+$C318-BE$7))</f>
        <v>0</v>
      </c>
      <c r="BF318" s="289">
        <f>IF(OR($C318&gt;BF$7,$C318+$E318-1&lt;BF$7),0,($D318-SUM($F318:BE318)-SUM($F257:BE257))/($E318+$C318-BF$7))</f>
        <v>0</v>
      </c>
      <c r="BG318" s="289">
        <f>IF(OR($C318&gt;BG$7,$C318+$E318-1&lt;BG$7),0,($D318-SUM($F318:BF318)-SUM($F257:BF257))/($E318+$C318-BG$7))</f>
        <v>0</v>
      </c>
      <c r="BH318" s="289">
        <f>IF(OR($C318&gt;BH$7,$C318+$E318-1&lt;BH$7),0,($D318-SUM($F318:BG318)-SUM($F257:BG257))/($E318+$C318-BH$7))</f>
        <v>0</v>
      </c>
      <c r="BI318" s="289">
        <f>IF(OR($C318&gt;BI$7,$C318+$E318-1&lt;BI$7),0,($D318-SUM($F318:BH318)-SUM($F257:BH257))/($E318+$C318-BI$7))</f>
        <v>0</v>
      </c>
      <c r="BJ318" s="289">
        <f>IF(OR($C318&gt;BJ$7,$C318+$E318-1&lt;BJ$7),0,($D318-SUM($F318:BI318)-SUM($F257:BI257))/($E318+$C318-BJ$7))</f>
        <v>0</v>
      </c>
      <c r="BK318" s="289">
        <f>IF(OR($C318&gt;BK$7,$C318+$E318-1&lt;BK$7),0,($D318-SUM($F318:BJ318)-SUM($F257:BJ257))/($E318+$C318-BK$7))</f>
        <v>0</v>
      </c>
      <c r="BL318" s="289">
        <f>IF(OR($C318&gt;BL$7,$C318+$E318-1&lt;BL$7),0,($D318-SUM($F318:BK318)-SUM($F257:BK257))/($E318+$C318-BL$7))</f>
        <v>0</v>
      </c>
      <c r="BM318" s="289">
        <f>IF(OR($C318&gt;BM$7,$C318+$E318-1&lt;BM$7),0,($D318-SUM($F318:BL318)-SUM($F257:BL257))/($E318+$C318-BM$7))</f>
        <v>0</v>
      </c>
      <c r="BN318" s="289">
        <f>IF(OR($C318&gt;BN$7,$C318+$E318-1&lt;BN$7),0,($D318-SUM($F318:BM318)-SUM($F257:BM257))/($E318+$C318-BN$7))</f>
        <v>0</v>
      </c>
      <c r="BO318" s="305"/>
      <c r="BP318" s="305"/>
      <c r="BQ318" s="305"/>
      <c r="BR318" s="305"/>
      <c r="BS318" s="305"/>
      <c r="BT318" s="305"/>
      <c r="BU318" s="305"/>
      <c r="BV318" s="305"/>
      <c r="BW318" s="305"/>
      <c r="BX318" s="305"/>
      <c r="BY318" s="305"/>
      <c r="BZ318" s="305"/>
      <c r="CA318" s="198"/>
      <c r="CB318" s="198"/>
      <c r="CC318" s="198"/>
      <c r="CD318" s="198"/>
      <c r="CE318" s="198"/>
      <c r="CF318" s="198"/>
      <c r="CG318" s="198"/>
      <c r="CH318" s="198"/>
      <c r="CI318" s="198"/>
      <c r="CJ318" s="198"/>
      <c r="CK318" s="198"/>
      <c r="CL318" s="198"/>
    </row>
    <row r="319" spans="1:90" hidden="1" outlineLevel="1" x14ac:dyDescent="0.15">
      <c r="A319" s="89"/>
      <c r="B319" s="23"/>
      <c r="C319" s="26">
        <v>32</v>
      </c>
      <c r="D319" s="250">
        <f ca="1"/>
        <v>2.0103987779008469E-2</v>
      </c>
      <c r="E319" s="26">
        <f>SAP_Leadsheet!$E$57</f>
        <v>6</v>
      </c>
      <c r="G319" s="289">
        <f>IF(OR($C319&gt;G$7,$C319+$E319-1&lt;G$7),0,($D319-SUM($F319:F319)-SUM($F258:F258))/($E319+$C319-G$7))</f>
        <v>0</v>
      </c>
      <c r="H319" s="289">
        <f>IF(OR($C319&gt;H$7,$C319+$E319-1&lt;H$7),0,($D319-SUM($F319:G319)-SUM($F258:G258))/($E319+$C319-H$7))</f>
        <v>0</v>
      </c>
      <c r="I319" s="289">
        <f>IF(OR($C319&gt;I$7,$C319+$E319-1&lt;I$7),0,($D319-SUM($F319:H319)-SUM($F258:H258))/($E319+$C319-I$7))</f>
        <v>0</v>
      </c>
      <c r="J319" s="289">
        <f>IF(OR($C319&gt;J$7,$C319+$E319-1&lt;J$7),0,($D319-SUM($F319:I319)-SUM($F258:I258))/($E319+$C319-J$7))</f>
        <v>0</v>
      </c>
      <c r="K319" s="289">
        <f>IF(OR($C319&gt;K$7,$C319+$E319-1&lt;K$7),0,($D319-SUM($F319:J319)-SUM($F258:J258))/($E319+$C319-K$7))</f>
        <v>0</v>
      </c>
      <c r="L319" s="289">
        <f>IF(OR($C319&gt;L$7,$C319+$E319-1&lt;L$7),0,($D319-SUM($F319:K319)-SUM($F258:K258))/($E319+$C319-L$7))</f>
        <v>0</v>
      </c>
      <c r="M319" s="289">
        <f>IF(OR($C319&gt;M$7,$C319+$E319-1&lt;M$7),0,($D319-SUM($F319:L319)-SUM($F258:L258))/($E319+$C319-M$7))</f>
        <v>0</v>
      </c>
      <c r="N319" s="289">
        <f>IF(OR($C319&gt;N$7,$C319+$E319-1&lt;N$7),0,($D319-SUM($F319:M319)-SUM($F258:M258))/($E319+$C319-N$7))</f>
        <v>0</v>
      </c>
      <c r="O319" s="289">
        <f>IF(OR($C319&gt;O$7,$C319+$E319-1&lt;O$7),0,($D319-SUM($F319:N319)-SUM($F258:N258))/($E319+$C319-O$7))</f>
        <v>0</v>
      </c>
      <c r="P319" s="289">
        <f>IF(OR($C319&gt;P$7,$C319+$E319-1&lt;P$7),0,($D319-SUM($F319:O319)-SUM($F258:O258))/($E319+$C319-P$7))</f>
        <v>0</v>
      </c>
      <c r="Q319" s="289">
        <f>IF(OR($C319&gt;Q$7,$C319+$E319-1&lt;Q$7),0,($D319-SUM($F319:P319)-SUM($F258:P258))/($E319+$C319-Q$7))</f>
        <v>0</v>
      </c>
      <c r="R319" s="289">
        <f>IF(OR($C319&gt;R$7,$C319+$E319-1&lt;R$7),0,($D319-SUM($F319:Q319)-SUM($F258:Q258))/($E319+$C319-R$7))</f>
        <v>0</v>
      </c>
      <c r="S319" s="289">
        <f>IF(OR($C319&gt;S$7,$C319+$E319-1&lt;S$7),0,($D319-SUM($F319:R319)-SUM($F258:R258))/($E319+$C319-S$7))</f>
        <v>0</v>
      </c>
      <c r="T319" s="289">
        <f>IF(OR($C319&gt;T$7,$C319+$E319-1&lt;T$7),0,($D319-SUM($F319:S319)-SUM($F258:S258))/($E319+$C319-T$7))</f>
        <v>0</v>
      </c>
      <c r="U319" s="289">
        <f>IF(OR($C319&gt;U$7,$C319+$E319-1&lt;U$7),0,($D319-SUM($F319:T319)-SUM($F258:T258))/($E319+$C319-U$7))</f>
        <v>0</v>
      </c>
      <c r="V319" s="289">
        <f>IF(OR($C319&gt;V$7,$C319+$E319-1&lt;V$7),0,($D319-SUM($F319:U319)-SUM($F258:U258))/($E319+$C319-V$7))</f>
        <v>0</v>
      </c>
      <c r="W319" s="289">
        <f>IF(OR($C319&gt;W$7,$C319+$E319-1&lt;W$7),0,($D319-SUM($F319:V319)-SUM($F258:V258))/($E319+$C319-W$7))</f>
        <v>0</v>
      </c>
      <c r="X319" s="289">
        <f>IF(OR($C319&gt;X$7,$C319+$E319-1&lt;X$7),0,($D319-SUM($F319:W319)-SUM($F258:W258))/($E319+$C319-X$7))</f>
        <v>0</v>
      </c>
      <c r="Y319" s="289">
        <f>IF(OR($C319&gt;Y$7,$C319+$E319-1&lt;Y$7),0,($D319-SUM($F319:X319)-SUM($F258:X258))/($E319+$C319-Y$7))</f>
        <v>0</v>
      </c>
      <c r="Z319" s="289">
        <f>IF(OR($C319&gt;Z$7,$C319+$E319-1&lt;Z$7),0,($D319-SUM($F319:Y319)-SUM($F258:Y258))/($E319+$C319-Z$7))</f>
        <v>0</v>
      </c>
      <c r="AA319" s="289">
        <f>IF(OR($C319&gt;AA$7,$C319+$E319-1&lt;AA$7),0,($D319-SUM($F319:Z319)-SUM($F258:Z258))/($E319+$C319-AA$7))</f>
        <v>0</v>
      </c>
      <c r="AB319" s="289">
        <f>IF(OR($C319&gt;AB$7,$C319+$E319-1&lt;AB$7),0,($D319-SUM($F319:AA319)-SUM($F258:AA258))/($E319+$C319-AB$7))</f>
        <v>0</v>
      </c>
      <c r="AC319" s="289">
        <f>IF(OR($C319&gt;AC$7,$C319+$E319-1&lt;AC$7),0,($D319-SUM($F319:AB319)-SUM($F258:AB258))/($E319+$C319-AC$7))</f>
        <v>0</v>
      </c>
      <c r="AD319" s="289">
        <f>IF(OR($C319&gt;AD$7,$C319+$E319-1&lt;AD$7),0,($D319-SUM($F319:AC319)-SUM($F258:AC258))/($E319+$C319-AD$7))</f>
        <v>0</v>
      </c>
      <c r="AE319" s="289">
        <f>IF(OR($C319&gt;AE$7,$C319+$E319-1&lt;AE$7),0,($D319-SUM($F319:AD319)-SUM($F258:AD258))/($E319+$C319-AE$7))</f>
        <v>0</v>
      </c>
      <c r="AF319" s="289">
        <f>IF(OR($C319&gt;AF$7,$C319+$E319-1&lt;AF$7),0,($D319-SUM($F319:AE319)-SUM($F258:AE258))/($E319+$C319-AF$7))</f>
        <v>0</v>
      </c>
      <c r="AG319" s="289">
        <f>IF(OR($C319&gt;AG$7,$C319+$E319-1&lt;AG$7),0,($D319-SUM($F319:AF319)-SUM($F258:AF258))/($E319+$C319-AG$7))</f>
        <v>0</v>
      </c>
      <c r="AH319" s="289">
        <f>IF(OR($C319&gt;AH$7,$C319+$E319-1&lt;AH$7),0,($D319-SUM($F319:AG319)-SUM($F258:AG258))/($E319+$C319-AH$7))</f>
        <v>0</v>
      </c>
      <c r="AI319" s="289">
        <f>IF(OR($C319&gt;AI$7,$C319+$E319-1&lt;AI$7),0,($D319-SUM($F319:AH319)-SUM($F258:AH258))/($E319+$C319-AI$7))</f>
        <v>0</v>
      </c>
      <c r="AJ319" s="289">
        <f>IF(OR($C319&gt;AJ$7,$C319+$E319-1&lt;AJ$7),0,($D319-SUM($F319:AI319)-SUM($F258:AI258))/($E319+$C319-AJ$7))</f>
        <v>0</v>
      </c>
      <c r="AK319" s="289">
        <f>IF(OR($C319&gt;AK$7,$C319+$E319-1&lt;AK$7),0,($D319-SUM($F319:AJ319)-SUM($F258:AJ258))/($E319+$C319-AK$7))</f>
        <v>0</v>
      </c>
      <c r="AL319" s="289">
        <f ca="1">IF(OR($C319&gt;AL$7,$C319+$E319-1&lt;AL$7),0,($D319-SUM($F319:AK319)-SUM($F258:AK258))/($E319+$C319-AL$7))</f>
        <v>3.3506646298347448E-3</v>
      </c>
      <c r="AM319" s="289">
        <f ca="1">IF(OR($C319&gt;AM$7,$C319+$E319-1&lt;AM$7),0,($D319-SUM($F319:AL319)-SUM($F258:AL258))/($E319+$C319-AM$7))</f>
        <v>3.3506646298347444E-3</v>
      </c>
      <c r="AN319" s="289">
        <f ca="1">IF(OR($C319&gt;AN$7,$C319+$E319-1&lt;AN$7),0,($D319-SUM($F319:AM319)-SUM($F258:AM258))/($E319+$C319-AN$7))</f>
        <v>3.3506646298347448E-3</v>
      </c>
      <c r="AO319" s="289">
        <f ca="1">IF(OR($C319&gt;AO$7,$C319+$E319-1&lt;AO$7),0,($D319-SUM($F319:AN319)-SUM($F258:AN258))/($E319+$C319-AO$7))</f>
        <v>3.3506646298347448E-3</v>
      </c>
      <c r="AP319" s="289">
        <f ca="1">IF(OR($C319&gt;AP$7,$C319+$E319-1&lt;AP$7),0,($D319-SUM($F319:AO319)-SUM($F258:AO258))/($E319+$C319-AP$7))</f>
        <v>3.3506646298347448E-3</v>
      </c>
      <c r="AQ319" s="289">
        <f ca="1">IF(OR($C319&gt;AQ$7,$C319+$E319-1&lt;AQ$7),0,($D319-SUM($F319:AP319)-SUM($F258:AP258))/($E319+$C319-AQ$7))</f>
        <v>3.3506646298347466E-3</v>
      </c>
      <c r="AR319" s="289">
        <f>IF(OR($C319&gt;AR$7,$C319+$E319-1&lt;AR$7),0,($D319-SUM($F319:AQ319)-SUM($F258:AQ258))/($E319+$C319-AR$7))</f>
        <v>0</v>
      </c>
      <c r="AS319" s="289">
        <f>IF(OR($C319&gt;AS$7,$C319+$E319-1&lt;AS$7),0,($D319-SUM($F319:AR319)-SUM($F258:AR258))/($E319+$C319-AS$7))</f>
        <v>0</v>
      </c>
      <c r="AT319" s="289">
        <f>IF(OR($C319&gt;AT$7,$C319+$E319-1&lt;AT$7),0,($D319-SUM($F319:AS319)-SUM($F258:AS258))/($E319+$C319-AT$7))</f>
        <v>0</v>
      </c>
      <c r="AU319" s="289">
        <f>IF(OR($C319&gt;AU$7,$C319+$E319-1&lt;AU$7),0,($D319-SUM($F319:AT319)-SUM($F258:AT258))/($E319+$C319-AU$7))</f>
        <v>0</v>
      </c>
      <c r="AV319" s="289">
        <f>IF(OR($C319&gt;AV$7,$C319+$E319-1&lt;AV$7),0,($D319-SUM($F319:AU319)-SUM($F258:AU258))/($E319+$C319-AV$7))</f>
        <v>0</v>
      </c>
      <c r="AW319" s="289">
        <f>IF(OR($C319&gt;AW$7,$C319+$E319-1&lt;AW$7),0,($D319-SUM($F319:AV319)-SUM($F258:AV258))/($E319+$C319-AW$7))</f>
        <v>0</v>
      </c>
      <c r="AX319" s="289">
        <f>IF(OR($C319&gt;AX$7,$C319+$E319-1&lt;AX$7),0,($D319-SUM($F319:AW319)-SUM($F258:AW258))/($E319+$C319-AX$7))</f>
        <v>0</v>
      </c>
      <c r="AY319" s="289">
        <f>IF(OR($C319&gt;AY$7,$C319+$E319-1&lt;AY$7),0,($D319-SUM($F319:AX319)-SUM($F258:AX258))/($E319+$C319-AY$7))</f>
        <v>0</v>
      </c>
      <c r="AZ319" s="289">
        <f>IF(OR($C319&gt;AZ$7,$C319+$E319-1&lt;AZ$7),0,($D319-SUM($F319:AY319)-SUM($F258:AY258))/($E319+$C319-AZ$7))</f>
        <v>0</v>
      </c>
      <c r="BA319" s="289">
        <f>IF(OR($C319&gt;BA$7,$C319+$E319-1&lt;BA$7),0,($D319-SUM($F319:AZ319)-SUM($F258:AZ258))/($E319+$C319-BA$7))</f>
        <v>0</v>
      </c>
      <c r="BB319" s="289">
        <f>IF(OR($C319&gt;BB$7,$C319+$E319-1&lt;BB$7),0,($D319-SUM($F319:BA319)-SUM($F258:BA258))/($E319+$C319-BB$7))</f>
        <v>0</v>
      </c>
      <c r="BC319" s="289">
        <f>IF(OR($C319&gt;BC$7,$C319+$E319-1&lt;BC$7),0,($D319-SUM($F319:BB319)-SUM($F258:BB258))/($E319+$C319-BC$7))</f>
        <v>0</v>
      </c>
      <c r="BD319" s="289">
        <f>IF(OR($C319&gt;BD$7,$C319+$E319-1&lt;BD$7),0,($D319-SUM($F319:BC319)-SUM($F258:BC258))/($E319+$C319-BD$7))</f>
        <v>0</v>
      </c>
      <c r="BE319" s="289">
        <f>IF(OR($C319&gt;BE$7,$C319+$E319-1&lt;BE$7),0,($D319-SUM($F319:BD319)-SUM($F258:BD258))/($E319+$C319-BE$7))</f>
        <v>0</v>
      </c>
      <c r="BF319" s="289">
        <f>IF(OR($C319&gt;BF$7,$C319+$E319-1&lt;BF$7),0,($D319-SUM($F319:BE319)-SUM($F258:BE258))/($E319+$C319-BF$7))</f>
        <v>0</v>
      </c>
      <c r="BG319" s="289">
        <f>IF(OR($C319&gt;BG$7,$C319+$E319-1&lt;BG$7),0,($D319-SUM($F319:BF319)-SUM($F258:BF258))/($E319+$C319-BG$7))</f>
        <v>0</v>
      </c>
      <c r="BH319" s="289">
        <f>IF(OR($C319&gt;BH$7,$C319+$E319-1&lt;BH$7),0,($D319-SUM($F319:BG319)-SUM($F258:BG258))/($E319+$C319-BH$7))</f>
        <v>0</v>
      </c>
      <c r="BI319" s="289">
        <f>IF(OR($C319&gt;BI$7,$C319+$E319-1&lt;BI$7),0,($D319-SUM($F319:BH319)-SUM($F258:BH258))/($E319+$C319-BI$7))</f>
        <v>0</v>
      </c>
      <c r="BJ319" s="289">
        <f>IF(OR($C319&gt;BJ$7,$C319+$E319-1&lt;BJ$7),0,($D319-SUM($F319:BI319)-SUM($F258:BI258))/($E319+$C319-BJ$7))</f>
        <v>0</v>
      </c>
      <c r="BK319" s="289">
        <f>IF(OR($C319&gt;BK$7,$C319+$E319-1&lt;BK$7),0,($D319-SUM($F319:BJ319)-SUM($F258:BJ258))/($E319+$C319-BK$7))</f>
        <v>0</v>
      </c>
      <c r="BL319" s="289">
        <f>IF(OR($C319&gt;BL$7,$C319+$E319-1&lt;BL$7),0,($D319-SUM($F319:BK319)-SUM($F258:BK258))/($E319+$C319-BL$7))</f>
        <v>0</v>
      </c>
      <c r="BM319" s="289">
        <f>IF(OR($C319&gt;BM$7,$C319+$E319-1&lt;BM$7),0,($D319-SUM($F319:BL319)-SUM($F258:BL258))/($E319+$C319-BM$7))</f>
        <v>0</v>
      </c>
      <c r="BN319" s="289">
        <f>IF(OR($C319&gt;BN$7,$C319+$E319-1&lt;BN$7),0,($D319-SUM($F319:BM319)-SUM($F258:BM258))/($E319+$C319-BN$7))</f>
        <v>0</v>
      </c>
      <c r="BO319" s="305"/>
      <c r="BP319" s="305"/>
      <c r="BQ319" s="305"/>
      <c r="BR319" s="305"/>
      <c r="BS319" s="305"/>
      <c r="BT319" s="305"/>
      <c r="BU319" s="305"/>
      <c r="BV319" s="305"/>
      <c r="BW319" s="305"/>
      <c r="BX319" s="305"/>
      <c r="BY319" s="305"/>
      <c r="BZ319" s="305"/>
      <c r="CA319" s="198"/>
      <c r="CB319" s="198"/>
      <c r="CC319" s="198"/>
      <c r="CD319" s="198"/>
      <c r="CE319" s="198"/>
      <c r="CF319" s="198"/>
      <c r="CG319" s="198"/>
      <c r="CH319" s="198"/>
      <c r="CI319" s="198"/>
      <c r="CJ319" s="198"/>
      <c r="CK319" s="198"/>
      <c r="CL319" s="198"/>
    </row>
    <row r="320" spans="1:90" hidden="1" outlineLevel="1" x14ac:dyDescent="0.15">
      <c r="A320" s="89"/>
      <c r="B320" s="23"/>
      <c r="C320" s="26">
        <v>33</v>
      </c>
      <c r="D320" s="250">
        <f ca="1"/>
        <v>1.9823472261363103E-2</v>
      </c>
      <c r="E320" s="26">
        <f>SAP_Leadsheet!$E$57</f>
        <v>6</v>
      </c>
      <c r="G320" s="289">
        <f>IF(OR($C320&gt;G$7,$C320+$E320-1&lt;G$7),0,($D320-SUM($F320:F320)-SUM($F259:F259))/($E320+$C320-G$7))</f>
        <v>0</v>
      </c>
      <c r="H320" s="289">
        <f>IF(OR($C320&gt;H$7,$C320+$E320-1&lt;H$7),0,($D320-SUM($F320:G320)-SUM($F259:G259))/($E320+$C320-H$7))</f>
        <v>0</v>
      </c>
      <c r="I320" s="289">
        <f>IF(OR($C320&gt;I$7,$C320+$E320-1&lt;I$7),0,($D320-SUM($F320:H320)-SUM($F259:H259))/($E320+$C320-I$7))</f>
        <v>0</v>
      </c>
      <c r="J320" s="289">
        <f>IF(OR($C320&gt;J$7,$C320+$E320-1&lt;J$7),0,($D320-SUM($F320:I320)-SUM($F259:I259))/($E320+$C320-J$7))</f>
        <v>0</v>
      </c>
      <c r="K320" s="289">
        <f>IF(OR($C320&gt;K$7,$C320+$E320-1&lt;K$7),0,($D320-SUM($F320:J320)-SUM($F259:J259))/($E320+$C320-K$7))</f>
        <v>0</v>
      </c>
      <c r="L320" s="289">
        <f>IF(OR($C320&gt;L$7,$C320+$E320-1&lt;L$7),0,($D320-SUM($F320:K320)-SUM($F259:K259))/($E320+$C320-L$7))</f>
        <v>0</v>
      </c>
      <c r="M320" s="289">
        <f>IF(OR($C320&gt;M$7,$C320+$E320-1&lt;M$7),0,($D320-SUM($F320:L320)-SUM($F259:L259))/($E320+$C320-M$7))</f>
        <v>0</v>
      </c>
      <c r="N320" s="289">
        <f>IF(OR($C320&gt;N$7,$C320+$E320-1&lt;N$7),0,($D320-SUM($F320:M320)-SUM($F259:M259))/($E320+$C320-N$7))</f>
        <v>0</v>
      </c>
      <c r="O320" s="289">
        <f>IF(OR($C320&gt;O$7,$C320+$E320-1&lt;O$7),0,($D320-SUM($F320:N320)-SUM($F259:N259))/($E320+$C320-O$7))</f>
        <v>0</v>
      </c>
      <c r="P320" s="289">
        <f>IF(OR($C320&gt;P$7,$C320+$E320-1&lt;P$7),0,($D320-SUM($F320:O320)-SUM($F259:O259))/($E320+$C320-P$7))</f>
        <v>0</v>
      </c>
      <c r="Q320" s="289">
        <f>IF(OR($C320&gt;Q$7,$C320+$E320-1&lt;Q$7),0,($D320-SUM($F320:P320)-SUM($F259:P259))/($E320+$C320-Q$7))</f>
        <v>0</v>
      </c>
      <c r="R320" s="289">
        <f>IF(OR($C320&gt;R$7,$C320+$E320-1&lt;R$7),0,($D320-SUM($F320:Q320)-SUM($F259:Q259))/($E320+$C320-R$7))</f>
        <v>0</v>
      </c>
      <c r="S320" s="289">
        <f>IF(OR($C320&gt;S$7,$C320+$E320-1&lt;S$7),0,($D320-SUM($F320:R320)-SUM($F259:R259))/($E320+$C320-S$7))</f>
        <v>0</v>
      </c>
      <c r="T320" s="289">
        <f>IF(OR($C320&gt;T$7,$C320+$E320-1&lt;T$7),0,($D320-SUM($F320:S320)-SUM($F259:S259))/($E320+$C320-T$7))</f>
        <v>0</v>
      </c>
      <c r="U320" s="289">
        <f>IF(OR($C320&gt;U$7,$C320+$E320-1&lt;U$7),0,($D320-SUM($F320:T320)-SUM($F259:T259))/($E320+$C320-U$7))</f>
        <v>0</v>
      </c>
      <c r="V320" s="289">
        <f>IF(OR($C320&gt;V$7,$C320+$E320-1&lt;V$7),0,($D320-SUM($F320:U320)-SUM($F259:U259))/($E320+$C320-V$7))</f>
        <v>0</v>
      </c>
      <c r="W320" s="289">
        <f>IF(OR($C320&gt;W$7,$C320+$E320-1&lt;W$7),0,($D320-SUM($F320:V320)-SUM($F259:V259))/($E320+$C320-W$7))</f>
        <v>0</v>
      </c>
      <c r="X320" s="289">
        <f>IF(OR($C320&gt;X$7,$C320+$E320-1&lt;X$7),0,($D320-SUM($F320:W320)-SUM($F259:W259))/($E320+$C320-X$7))</f>
        <v>0</v>
      </c>
      <c r="Y320" s="289">
        <f>IF(OR($C320&gt;Y$7,$C320+$E320-1&lt;Y$7),0,($D320-SUM($F320:X320)-SUM($F259:X259))/($E320+$C320-Y$7))</f>
        <v>0</v>
      </c>
      <c r="Z320" s="289">
        <f>IF(OR($C320&gt;Z$7,$C320+$E320-1&lt;Z$7),0,($D320-SUM($F320:Y320)-SUM($F259:Y259))/($E320+$C320-Z$7))</f>
        <v>0</v>
      </c>
      <c r="AA320" s="289">
        <f>IF(OR($C320&gt;AA$7,$C320+$E320-1&lt;AA$7),0,($D320-SUM($F320:Z320)-SUM($F259:Z259))/($E320+$C320-AA$7))</f>
        <v>0</v>
      </c>
      <c r="AB320" s="289">
        <f>IF(OR($C320&gt;AB$7,$C320+$E320-1&lt;AB$7),0,($D320-SUM($F320:AA320)-SUM($F259:AA259))/($E320+$C320-AB$7))</f>
        <v>0</v>
      </c>
      <c r="AC320" s="289">
        <f>IF(OR($C320&gt;AC$7,$C320+$E320-1&lt;AC$7),0,($D320-SUM($F320:AB320)-SUM($F259:AB259))/($E320+$C320-AC$7))</f>
        <v>0</v>
      </c>
      <c r="AD320" s="289">
        <f>IF(OR($C320&gt;AD$7,$C320+$E320-1&lt;AD$7),0,($D320-SUM($F320:AC320)-SUM($F259:AC259))/($E320+$C320-AD$7))</f>
        <v>0</v>
      </c>
      <c r="AE320" s="289">
        <f>IF(OR($C320&gt;AE$7,$C320+$E320-1&lt;AE$7),0,($D320-SUM($F320:AD320)-SUM($F259:AD259))/($E320+$C320-AE$7))</f>
        <v>0</v>
      </c>
      <c r="AF320" s="289">
        <f>IF(OR($C320&gt;AF$7,$C320+$E320-1&lt;AF$7),0,($D320-SUM($F320:AE320)-SUM($F259:AE259))/($E320+$C320-AF$7))</f>
        <v>0</v>
      </c>
      <c r="AG320" s="289">
        <f>IF(OR($C320&gt;AG$7,$C320+$E320-1&lt;AG$7),0,($D320-SUM($F320:AF320)-SUM($F259:AF259))/($E320+$C320-AG$7))</f>
        <v>0</v>
      </c>
      <c r="AH320" s="289">
        <f>IF(OR($C320&gt;AH$7,$C320+$E320-1&lt;AH$7),0,($D320-SUM($F320:AG320)-SUM($F259:AG259))/($E320+$C320-AH$7))</f>
        <v>0</v>
      </c>
      <c r="AI320" s="289">
        <f>IF(OR($C320&gt;AI$7,$C320+$E320-1&lt;AI$7),0,($D320-SUM($F320:AH320)-SUM($F259:AH259))/($E320+$C320-AI$7))</f>
        <v>0</v>
      </c>
      <c r="AJ320" s="289">
        <f>IF(OR($C320&gt;AJ$7,$C320+$E320-1&lt;AJ$7),0,($D320-SUM($F320:AI320)-SUM($F259:AI259))/($E320+$C320-AJ$7))</f>
        <v>0</v>
      </c>
      <c r="AK320" s="289">
        <f>IF(OR($C320&gt;AK$7,$C320+$E320-1&lt;AK$7),0,($D320-SUM($F320:AJ320)-SUM($F259:AJ259))/($E320+$C320-AK$7))</f>
        <v>0</v>
      </c>
      <c r="AL320" s="289">
        <f>IF(OR($C320&gt;AL$7,$C320+$E320-1&lt;AL$7),0,($D320-SUM($F320:AK320)-SUM($F259:AK259))/($E320+$C320-AL$7))</f>
        <v>0</v>
      </c>
      <c r="AM320" s="289">
        <f ca="1">IF(OR($C320&gt;AM$7,$C320+$E320-1&lt;AM$7),0,($D320-SUM($F320:AL320)-SUM($F259:AL259))/($E320+$C320-AM$7))</f>
        <v>3.3039120435605172E-3</v>
      </c>
      <c r="AN320" s="289">
        <f ca="1">IF(OR($C320&gt;AN$7,$C320+$E320-1&lt;AN$7),0,($D320-SUM($F320:AM320)-SUM($F259:AM259))/($E320+$C320-AN$7))</f>
        <v>3.3039120435605167E-3</v>
      </c>
      <c r="AO320" s="289">
        <f ca="1">IF(OR($C320&gt;AO$7,$C320+$E320-1&lt;AO$7),0,($D320-SUM($F320:AN320)-SUM($F259:AN259))/($E320+$C320-AO$7))</f>
        <v>3.3039120435605172E-3</v>
      </c>
      <c r="AP320" s="289">
        <f ca="1">IF(OR($C320&gt;AP$7,$C320+$E320-1&lt;AP$7),0,($D320-SUM($F320:AO320)-SUM($F259:AO259))/($E320+$C320-AP$7))</f>
        <v>3.3039120435605172E-3</v>
      </c>
      <c r="AQ320" s="289">
        <f ca="1">IF(OR($C320&gt;AQ$7,$C320+$E320-1&lt;AQ$7),0,($D320-SUM($F320:AP320)-SUM($F259:AP259))/($E320+$C320-AQ$7))</f>
        <v>3.3039120435605172E-3</v>
      </c>
      <c r="AR320" s="289">
        <f ca="1">IF(OR($C320&gt;AR$7,$C320+$E320-1&lt;AR$7),0,($D320-SUM($F320:AQ320)-SUM($F259:AQ259))/($E320+$C320-AR$7))</f>
        <v>3.3039120435605189E-3</v>
      </c>
      <c r="AS320" s="289">
        <f>IF(OR($C320&gt;AS$7,$C320+$E320-1&lt;AS$7),0,($D320-SUM($F320:AR320)-SUM($F259:AR259))/($E320+$C320-AS$7))</f>
        <v>0</v>
      </c>
      <c r="AT320" s="289">
        <f>IF(OR($C320&gt;AT$7,$C320+$E320-1&lt;AT$7),0,($D320-SUM($F320:AS320)-SUM($F259:AS259))/($E320+$C320-AT$7))</f>
        <v>0</v>
      </c>
      <c r="AU320" s="289">
        <f>IF(OR($C320&gt;AU$7,$C320+$E320-1&lt;AU$7),0,($D320-SUM($F320:AT320)-SUM($F259:AT259))/($E320+$C320-AU$7))</f>
        <v>0</v>
      </c>
      <c r="AV320" s="289">
        <f>IF(OR($C320&gt;AV$7,$C320+$E320-1&lt;AV$7),0,($D320-SUM($F320:AU320)-SUM($F259:AU259))/($E320+$C320-AV$7))</f>
        <v>0</v>
      </c>
      <c r="AW320" s="289">
        <f>IF(OR($C320&gt;AW$7,$C320+$E320-1&lt;AW$7),0,($D320-SUM($F320:AV320)-SUM($F259:AV259))/($E320+$C320-AW$7))</f>
        <v>0</v>
      </c>
      <c r="AX320" s="289">
        <f>IF(OR($C320&gt;AX$7,$C320+$E320-1&lt;AX$7),0,($D320-SUM($F320:AW320)-SUM($F259:AW259))/($E320+$C320-AX$7))</f>
        <v>0</v>
      </c>
      <c r="AY320" s="289">
        <f>IF(OR($C320&gt;AY$7,$C320+$E320-1&lt;AY$7),0,($D320-SUM($F320:AX320)-SUM($F259:AX259))/($E320+$C320-AY$7))</f>
        <v>0</v>
      </c>
      <c r="AZ320" s="289">
        <f>IF(OR($C320&gt;AZ$7,$C320+$E320-1&lt;AZ$7),0,($D320-SUM($F320:AY320)-SUM($F259:AY259))/($E320+$C320-AZ$7))</f>
        <v>0</v>
      </c>
      <c r="BA320" s="289">
        <f>IF(OR($C320&gt;BA$7,$C320+$E320-1&lt;BA$7),0,($D320-SUM($F320:AZ320)-SUM($F259:AZ259))/($E320+$C320-BA$7))</f>
        <v>0</v>
      </c>
      <c r="BB320" s="289">
        <f>IF(OR($C320&gt;BB$7,$C320+$E320-1&lt;BB$7),0,($D320-SUM($F320:BA320)-SUM($F259:BA259))/($E320+$C320-BB$7))</f>
        <v>0</v>
      </c>
      <c r="BC320" s="289">
        <f>IF(OR($C320&gt;BC$7,$C320+$E320-1&lt;BC$7),0,($D320-SUM($F320:BB320)-SUM($F259:BB259))/($E320+$C320-BC$7))</f>
        <v>0</v>
      </c>
      <c r="BD320" s="289">
        <f>IF(OR($C320&gt;BD$7,$C320+$E320-1&lt;BD$7),0,($D320-SUM($F320:BC320)-SUM($F259:BC259))/($E320+$C320-BD$7))</f>
        <v>0</v>
      </c>
      <c r="BE320" s="289">
        <f>IF(OR($C320&gt;BE$7,$C320+$E320-1&lt;BE$7),0,($D320-SUM($F320:BD320)-SUM($F259:BD259))/($E320+$C320-BE$7))</f>
        <v>0</v>
      </c>
      <c r="BF320" s="289">
        <f>IF(OR($C320&gt;BF$7,$C320+$E320-1&lt;BF$7),0,($D320-SUM($F320:BE320)-SUM($F259:BE259))/($E320+$C320-BF$7))</f>
        <v>0</v>
      </c>
      <c r="BG320" s="289">
        <f>IF(OR($C320&gt;BG$7,$C320+$E320-1&lt;BG$7),0,($D320-SUM($F320:BF320)-SUM($F259:BF259))/($E320+$C320-BG$7))</f>
        <v>0</v>
      </c>
      <c r="BH320" s="289">
        <f>IF(OR($C320&gt;BH$7,$C320+$E320-1&lt;BH$7),0,($D320-SUM($F320:BG320)-SUM($F259:BG259))/($E320+$C320-BH$7))</f>
        <v>0</v>
      </c>
      <c r="BI320" s="289">
        <f>IF(OR($C320&gt;BI$7,$C320+$E320-1&lt;BI$7),0,($D320-SUM($F320:BH320)-SUM($F259:BH259))/($E320+$C320-BI$7))</f>
        <v>0</v>
      </c>
      <c r="BJ320" s="289">
        <f>IF(OR($C320&gt;BJ$7,$C320+$E320-1&lt;BJ$7),0,($D320-SUM($F320:BI320)-SUM($F259:BI259))/($E320+$C320-BJ$7))</f>
        <v>0</v>
      </c>
      <c r="BK320" s="289">
        <f>IF(OR($C320&gt;BK$7,$C320+$E320-1&lt;BK$7),0,($D320-SUM($F320:BJ320)-SUM($F259:BJ259))/($E320+$C320-BK$7))</f>
        <v>0</v>
      </c>
      <c r="BL320" s="289">
        <f>IF(OR($C320&gt;BL$7,$C320+$E320-1&lt;BL$7),0,($D320-SUM($F320:BK320)-SUM($F259:BK259))/($E320+$C320-BL$7))</f>
        <v>0</v>
      </c>
      <c r="BM320" s="289">
        <f>IF(OR($C320&gt;BM$7,$C320+$E320-1&lt;BM$7),0,($D320-SUM($F320:BL320)-SUM($F259:BL259))/($E320+$C320-BM$7))</f>
        <v>0</v>
      </c>
      <c r="BN320" s="289">
        <f>IF(OR($C320&gt;BN$7,$C320+$E320-1&lt;BN$7),0,($D320-SUM($F320:BM320)-SUM($F259:BM259))/($E320+$C320-BN$7))</f>
        <v>0</v>
      </c>
      <c r="BO320" s="305"/>
      <c r="BP320" s="305"/>
      <c r="BQ320" s="305"/>
      <c r="BR320" s="305"/>
      <c r="BS320" s="305"/>
      <c r="BT320" s="305"/>
      <c r="BU320" s="305"/>
      <c r="BV320" s="305"/>
      <c r="BW320" s="305"/>
      <c r="BX320" s="305"/>
      <c r="BY320" s="305"/>
      <c r="BZ320" s="305"/>
      <c r="CA320" s="198"/>
      <c r="CB320" s="198"/>
      <c r="CC320" s="198"/>
      <c r="CD320" s="198"/>
      <c r="CE320" s="198"/>
      <c r="CF320" s="198"/>
      <c r="CG320" s="198"/>
      <c r="CH320" s="198"/>
      <c r="CI320" s="198"/>
      <c r="CJ320" s="198"/>
      <c r="CK320" s="198"/>
      <c r="CL320" s="198"/>
    </row>
    <row r="321" spans="1:90" hidden="1" outlineLevel="1" x14ac:dyDescent="0.15">
      <c r="A321" s="89"/>
      <c r="B321" s="23"/>
      <c r="C321" s="26">
        <v>34</v>
      </c>
      <c r="D321" s="250">
        <f ca="1"/>
        <v>1.9542956743717733E-2</v>
      </c>
      <c r="E321" s="26">
        <f>SAP_Leadsheet!$E$57</f>
        <v>6</v>
      </c>
      <c r="G321" s="289">
        <f>IF(OR($C321&gt;G$7,$C321+$E321-1&lt;G$7),0,($D321-SUM($F321:F321)-SUM($F260:F260))/($E321+$C321-G$7))</f>
        <v>0</v>
      </c>
      <c r="H321" s="289">
        <f>IF(OR($C321&gt;H$7,$C321+$E321-1&lt;H$7),0,($D321-SUM($F321:G321)-SUM($F260:G260))/($E321+$C321-H$7))</f>
        <v>0</v>
      </c>
      <c r="I321" s="289">
        <f>IF(OR($C321&gt;I$7,$C321+$E321-1&lt;I$7),0,($D321-SUM($F321:H321)-SUM($F260:H260))/($E321+$C321-I$7))</f>
        <v>0</v>
      </c>
      <c r="J321" s="289">
        <f>IF(OR($C321&gt;J$7,$C321+$E321-1&lt;J$7),0,($D321-SUM($F321:I321)-SUM($F260:I260))/($E321+$C321-J$7))</f>
        <v>0</v>
      </c>
      <c r="K321" s="289">
        <f>IF(OR($C321&gt;K$7,$C321+$E321-1&lt;K$7),0,($D321-SUM($F321:J321)-SUM($F260:J260))/($E321+$C321-K$7))</f>
        <v>0</v>
      </c>
      <c r="L321" s="289">
        <f>IF(OR($C321&gt;L$7,$C321+$E321-1&lt;L$7),0,($D321-SUM($F321:K321)-SUM($F260:K260))/($E321+$C321-L$7))</f>
        <v>0</v>
      </c>
      <c r="M321" s="289">
        <f>IF(OR($C321&gt;M$7,$C321+$E321-1&lt;M$7),0,($D321-SUM($F321:L321)-SUM($F260:L260))/($E321+$C321-M$7))</f>
        <v>0</v>
      </c>
      <c r="N321" s="289">
        <f>IF(OR($C321&gt;N$7,$C321+$E321-1&lt;N$7),0,($D321-SUM($F321:M321)-SUM($F260:M260))/($E321+$C321-N$7))</f>
        <v>0</v>
      </c>
      <c r="O321" s="289">
        <f>IF(OR($C321&gt;O$7,$C321+$E321-1&lt;O$7),0,($D321-SUM($F321:N321)-SUM($F260:N260))/($E321+$C321-O$7))</f>
        <v>0</v>
      </c>
      <c r="P321" s="289">
        <f>IF(OR($C321&gt;P$7,$C321+$E321-1&lt;P$7),0,($D321-SUM($F321:O321)-SUM($F260:O260))/($E321+$C321-P$7))</f>
        <v>0</v>
      </c>
      <c r="Q321" s="289">
        <f>IF(OR($C321&gt;Q$7,$C321+$E321-1&lt;Q$7),0,($D321-SUM($F321:P321)-SUM($F260:P260))/($E321+$C321-Q$7))</f>
        <v>0</v>
      </c>
      <c r="R321" s="289">
        <f>IF(OR($C321&gt;R$7,$C321+$E321-1&lt;R$7),0,($D321-SUM($F321:Q321)-SUM($F260:Q260))/($E321+$C321-R$7))</f>
        <v>0</v>
      </c>
      <c r="S321" s="289">
        <f>IF(OR($C321&gt;S$7,$C321+$E321-1&lt;S$7),0,($D321-SUM($F321:R321)-SUM($F260:R260))/($E321+$C321-S$7))</f>
        <v>0</v>
      </c>
      <c r="T321" s="289">
        <f>IF(OR($C321&gt;T$7,$C321+$E321-1&lt;T$7),0,($D321-SUM($F321:S321)-SUM($F260:S260))/($E321+$C321-T$7))</f>
        <v>0</v>
      </c>
      <c r="U321" s="289">
        <f>IF(OR($C321&gt;U$7,$C321+$E321-1&lt;U$7),0,($D321-SUM($F321:T321)-SUM($F260:T260))/($E321+$C321-U$7))</f>
        <v>0</v>
      </c>
      <c r="V321" s="289">
        <f>IF(OR($C321&gt;V$7,$C321+$E321-1&lt;V$7),0,($D321-SUM($F321:U321)-SUM($F260:U260))/($E321+$C321-V$7))</f>
        <v>0</v>
      </c>
      <c r="W321" s="289">
        <f>IF(OR($C321&gt;W$7,$C321+$E321-1&lt;W$7),0,($D321-SUM($F321:V321)-SUM($F260:V260))/($E321+$C321-W$7))</f>
        <v>0</v>
      </c>
      <c r="X321" s="289">
        <f>IF(OR($C321&gt;X$7,$C321+$E321-1&lt;X$7),0,($D321-SUM($F321:W321)-SUM($F260:W260))/($E321+$C321-X$7))</f>
        <v>0</v>
      </c>
      <c r="Y321" s="289">
        <f>IF(OR($C321&gt;Y$7,$C321+$E321-1&lt;Y$7),0,($D321-SUM($F321:X321)-SUM($F260:X260))/($E321+$C321-Y$7))</f>
        <v>0</v>
      </c>
      <c r="Z321" s="289">
        <f>IF(OR($C321&gt;Z$7,$C321+$E321-1&lt;Z$7),0,($D321-SUM($F321:Y321)-SUM($F260:Y260))/($E321+$C321-Z$7))</f>
        <v>0</v>
      </c>
      <c r="AA321" s="289">
        <f>IF(OR($C321&gt;AA$7,$C321+$E321-1&lt;AA$7),0,($D321-SUM($F321:Z321)-SUM($F260:Z260))/($E321+$C321-AA$7))</f>
        <v>0</v>
      </c>
      <c r="AB321" s="289">
        <f>IF(OR($C321&gt;AB$7,$C321+$E321-1&lt;AB$7),0,($D321-SUM($F321:AA321)-SUM($F260:AA260))/($E321+$C321-AB$7))</f>
        <v>0</v>
      </c>
      <c r="AC321" s="289">
        <f>IF(OR($C321&gt;AC$7,$C321+$E321-1&lt;AC$7),0,($D321-SUM($F321:AB321)-SUM($F260:AB260))/($E321+$C321-AC$7))</f>
        <v>0</v>
      </c>
      <c r="AD321" s="289">
        <f>IF(OR($C321&gt;AD$7,$C321+$E321-1&lt;AD$7),0,($D321-SUM($F321:AC321)-SUM($F260:AC260))/($E321+$C321-AD$7))</f>
        <v>0</v>
      </c>
      <c r="AE321" s="289">
        <f>IF(OR($C321&gt;AE$7,$C321+$E321-1&lt;AE$7),0,($D321-SUM($F321:AD321)-SUM($F260:AD260))/($E321+$C321-AE$7))</f>
        <v>0</v>
      </c>
      <c r="AF321" s="289">
        <f>IF(OR($C321&gt;AF$7,$C321+$E321-1&lt;AF$7),0,($D321-SUM($F321:AE321)-SUM($F260:AE260))/($E321+$C321-AF$7))</f>
        <v>0</v>
      </c>
      <c r="AG321" s="289">
        <f>IF(OR($C321&gt;AG$7,$C321+$E321-1&lt;AG$7),0,($D321-SUM($F321:AF321)-SUM($F260:AF260))/($E321+$C321-AG$7))</f>
        <v>0</v>
      </c>
      <c r="AH321" s="289">
        <f>IF(OR($C321&gt;AH$7,$C321+$E321-1&lt;AH$7),0,($D321-SUM($F321:AG321)-SUM($F260:AG260))/($E321+$C321-AH$7))</f>
        <v>0</v>
      </c>
      <c r="AI321" s="289">
        <f>IF(OR($C321&gt;AI$7,$C321+$E321-1&lt;AI$7),0,($D321-SUM($F321:AH321)-SUM($F260:AH260))/($E321+$C321-AI$7))</f>
        <v>0</v>
      </c>
      <c r="AJ321" s="289">
        <f>IF(OR($C321&gt;AJ$7,$C321+$E321-1&lt;AJ$7),0,($D321-SUM($F321:AI321)-SUM($F260:AI260))/($E321+$C321-AJ$7))</f>
        <v>0</v>
      </c>
      <c r="AK321" s="289">
        <f>IF(OR($C321&gt;AK$7,$C321+$E321-1&lt;AK$7),0,($D321-SUM($F321:AJ321)-SUM($F260:AJ260))/($E321+$C321-AK$7))</f>
        <v>0</v>
      </c>
      <c r="AL321" s="289">
        <f>IF(OR($C321&gt;AL$7,$C321+$E321-1&lt;AL$7),0,($D321-SUM($F321:AK321)-SUM($F260:AK260))/($E321+$C321-AL$7))</f>
        <v>0</v>
      </c>
      <c r="AM321" s="289">
        <f>IF(OR($C321&gt;AM$7,$C321+$E321-1&lt;AM$7),0,($D321-SUM($F321:AL321)-SUM($F260:AL260))/($E321+$C321-AM$7))</f>
        <v>0</v>
      </c>
      <c r="AN321" s="289">
        <f ca="1">IF(OR($C321&gt;AN$7,$C321+$E321-1&lt;AN$7),0,($D321-SUM($F321:AM321)-SUM($F260:AM260))/($E321+$C321-AN$7))</f>
        <v>3.2571594572862891E-3</v>
      </c>
      <c r="AO321" s="289">
        <f ca="1">IF(OR($C321&gt;AO$7,$C321+$E321-1&lt;AO$7),0,($D321-SUM($F321:AN321)-SUM($F260:AN260))/($E321+$C321-AO$7))</f>
        <v>3.2571594572862891E-3</v>
      </c>
      <c r="AP321" s="289">
        <f ca="1">IF(OR($C321&gt;AP$7,$C321+$E321-1&lt;AP$7),0,($D321-SUM($F321:AO321)-SUM($F260:AO260))/($E321+$C321-AP$7))</f>
        <v>3.2571594572862886E-3</v>
      </c>
      <c r="AQ321" s="289">
        <f ca="1">IF(OR($C321&gt;AQ$7,$C321+$E321-1&lt;AQ$7),0,($D321-SUM($F321:AP321)-SUM($F260:AP260))/($E321+$C321-AQ$7))</f>
        <v>3.2571594572862891E-3</v>
      </c>
      <c r="AR321" s="289">
        <f ca="1">IF(OR($C321&gt;AR$7,$C321+$E321-1&lt;AR$7),0,($D321-SUM($F321:AQ321)-SUM($F260:AQ260))/($E321+$C321-AR$7))</f>
        <v>3.2571594572862886E-3</v>
      </c>
      <c r="AS321" s="289">
        <f ca="1">IF(OR($C321&gt;AS$7,$C321+$E321-1&lt;AS$7),0,($D321-SUM($F321:AR321)-SUM($F260:AR260))/($E321+$C321-AS$7))</f>
        <v>3.2571594572862878E-3</v>
      </c>
      <c r="AT321" s="289">
        <f>IF(OR($C321&gt;AT$7,$C321+$E321-1&lt;AT$7),0,($D321-SUM($F321:AS321)-SUM($F260:AS260))/($E321+$C321-AT$7))</f>
        <v>0</v>
      </c>
      <c r="AU321" s="289">
        <f>IF(OR($C321&gt;AU$7,$C321+$E321-1&lt;AU$7),0,($D321-SUM($F321:AT321)-SUM($F260:AT260))/($E321+$C321-AU$7))</f>
        <v>0</v>
      </c>
      <c r="AV321" s="289">
        <f>IF(OR($C321&gt;AV$7,$C321+$E321-1&lt;AV$7),0,($D321-SUM($F321:AU321)-SUM($F260:AU260))/($E321+$C321-AV$7))</f>
        <v>0</v>
      </c>
      <c r="AW321" s="289">
        <f>IF(OR($C321&gt;AW$7,$C321+$E321-1&lt;AW$7),0,($D321-SUM($F321:AV321)-SUM($F260:AV260))/($E321+$C321-AW$7))</f>
        <v>0</v>
      </c>
      <c r="AX321" s="289">
        <f>IF(OR($C321&gt;AX$7,$C321+$E321-1&lt;AX$7),0,($D321-SUM($F321:AW321)-SUM($F260:AW260))/($E321+$C321-AX$7))</f>
        <v>0</v>
      </c>
      <c r="AY321" s="289">
        <f>IF(OR($C321&gt;AY$7,$C321+$E321-1&lt;AY$7),0,($D321-SUM($F321:AX321)-SUM($F260:AX260))/($E321+$C321-AY$7))</f>
        <v>0</v>
      </c>
      <c r="AZ321" s="289">
        <f>IF(OR($C321&gt;AZ$7,$C321+$E321-1&lt;AZ$7),0,($D321-SUM($F321:AY321)-SUM($F260:AY260))/($E321+$C321-AZ$7))</f>
        <v>0</v>
      </c>
      <c r="BA321" s="289">
        <f>IF(OR($C321&gt;BA$7,$C321+$E321-1&lt;BA$7),0,($D321-SUM($F321:AZ321)-SUM($F260:AZ260))/($E321+$C321-BA$7))</f>
        <v>0</v>
      </c>
      <c r="BB321" s="289">
        <f>IF(OR($C321&gt;BB$7,$C321+$E321-1&lt;BB$7),0,($D321-SUM($F321:BA321)-SUM($F260:BA260))/($E321+$C321-BB$7))</f>
        <v>0</v>
      </c>
      <c r="BC321" s="289">
        <f>IF(OR($C321&gt;BC$7,$C321+$E321-1&lt;BC$7),0,($D321-SUM($F321:BB321)-SUM($F260:BB260))/($E321+$C321-BC$7))</f>
        <v>0</v>
      </c>
      <c r="BD321" s="289">
        <f>IF(OR($C321&gt;BD$7,$C321+$E321-1&lt;BD$7),0,($D321-SUM($F321:BC321)-SUM($F260:BC260))/($E321+$C321-BD$7))</f>
        <v>0</v>
      </c>
      <c r="BE321" s="289">
        <f>IF(OR($C321&gt;BE$7,$C321+$E321-1&lt;BE$7),0,($D321-SUM($F321:BD321)-SUM($F260:BD260))/($E321+$C321-BE$7))</f>
        <v>0</v>
      </c>
      <c r="BF321" s="289">
        <f>IF(OR($C321&gt;BF$7,$C321+$E321-1&lt;BF$7),0,($D321-SUM($F321:BE321)-SUM($F260:BE260))/($E321+$C321-BF$7))</f>
        <v>0</v>
      </c>
      <c r="BG321" s="289">
        <f>IF(OR($C321&gt;BG$7,$C321+$E321-1&lt;BG$7),0,($D321-SUM($F321:BF321)-SUM($F260:BF260))/($E321+$C321-BG$7))</f>
        <v>0</v>
      </c>
      <c r="BH321" s="289">
        <f>IF(OR($C321&gt;BH$7,$C321+$E321-1&lt;BH$7),0,($D321-SUM($F321:BG321)-SUM($F260:BG260))/($E321+$C321-BH$7))</f>
        <v>0</v>
      </c>
      <c r="BI321" s="289">
        <f>IF(OR($C321&gt;BI$7,$C321+$E321-1&lt;BI$7),0,($D321-SUM($F321:BH321)-SUM($F260:BH260))/($E321+$C321-BI$7))</f>
        <v>0</v>
      </c>
      <c r="BJ321" s="289">
        <f>IF(OR($C321&gt;BJ$7,$C321+$E321-1&lt;BJ$7),0,($D321-SUM($F321:BI321)-SUM($F260:BI260))/($E321+$C321-BJ$7))</f>
        <v>0</v>
      </c>
      <c r="BK321" s="289">
        <f>IF(OR($C321&gt;BK$7,$C321+$E321-1&lt;BK$7),0,($D321-SUM($F321:BJ321)-SUM($F260:BJ260))/($E321+$C321-BK$7))</f>
        <v>0</v>
      </c>
      <c r="BL321" s="289">
        <f>IF(OR($C321&gt;BL$7,$C321+$E321-1&lt;BL$7),0,($D321-SUM($F321:BK321)-SUM($F260:BK260))/($E321+$C321-BL$7))</f>
        <v>0</v>
      </c>
      <c r="BM321" s="289">
        <f>IF(OR($C321&gt;BM$7,$C321+$E321-1&lt;BM$7),0,($D321-SUM($F321:BL321)-SUM($F260:BL260))/($E321+$C321-BM$7))</f>
        <v>0</v>
      </c>
      <c r="BN321" s="289">
        <f>IF(OR($C321&gt;BN$7,$C321+$E321-1&lt;BN$7),0,($D321-SUM($F321:BM321)-SUM($F260:BM260))/($E321+$C321-BN$7))</f>
        <v>0</v>
      </c>
      <c r="BO321" s="305"/>
      <c r="BP321" s="305"/>
      <c r="BQ321" s="305"/>
      <c r="BR321" s="305"/>
      <c r="BS321" s="305"/>
      <c r="BT321" s="305"/>
      <c r="BU321" s="305"/>
      <c r="BV321" s="305"/>
      <c r="BW321" s="305"/>
      <c r="BX321" s="305"/>
      <c r="BY321" s="305"/>
      <c r="BZ321" s="305"/>
      <c r="CA321" s="198"/>
      <c r="CB321" s="198"/>
      <c r="CC321" s="198"/>
      <c r="CD321" s="198"/>
      <c r="CE321" s="198"/>
      <c r="CF321" s="198"/>
      <c r="CG321" s="198"/>
      <c r="CH321" s="198"/>
      <c r="CI321" s="198"/>
      <c r="CJ321" s="198"/>
      <c r="CK321" s="198"/>
      <c r="CL321" s="198"/>
    </row>
    <row r="322" spans="1:90" hidden="1" outlineLevel="1" x14ac:dyDescent="0.15">
      <c r="A322" s="89"/>
      <c r="B322" s="23"/>
      <c r="C322" s="26">
        <v>35</v>
      </c>
      <c r="D322" s="250">
        <f ca="1"/>
        <v>1.9262441226072367E-2</v>
      </c>
      <c r="E322" s="26">
        <f>SAP_Leadsheet!$E$57</f>
        <v>6</v>
      </c>
      <c r="G322" s="289">
        <f>IF(OR($C322&gt;G$7,$C322+$E322-1&lt;G$7),0,($D322-SUM($F322:F322)-SUM($F261:F261))/($E322+$C322-G$7))</f>
        <v>0</v>
      </c>
      <c r="H322" s="289">
        <f>IF(OR($C322&gt;H$7,$C322+$E322-1&lt;H$7),0,($D322-SUM($F322:G322)-SUM($F261:G261))/($E322+$C322-H$7))</f>
        <v>0</v>
      </c>
      <c r="I322" s="289">
        <f>IF(OR($C322&gt;I$7,$C322+$E322-1&lt;I$7),0,($D322-SUM($F322:H322)-SUM($F261:H261))/($E322+$C322-I$7))</f>
        <v>0</v>
      </c>
      <c r="J322" s="289">
        <f>IF(OR($C322&gt;J$7,$C322+$E322-1&lt;J$7),0,($D322-SUM($F322:I322)-SUM($F261:I261))/($E322+$C322-J$7))</f>
        <v>0</v>
      </c>
      <c r="K322" s="289">
        <f>IF(OR($C322&gt;K$7,$C322+$E322-1&lt;K$7),0,($D322-SUM($F322:J322)-SUM($F261:J261))/($E322+$C322-K$7))</f>
        <v>0</v>
      </c>
      <c r="L322" s="289">
        <f>IF(OR($C322&gt;L$7,$C322+$E322-1&lt;L$7),0,($D322-SUM($F322:K322)-SUM($F261:K261))/($E322+$C322-L$7))</f>
        <v>0</v>
      </c>
      <c r="M322" s="289">
        <f>IF(OR($C322&gt;M$7,$C322+$E322-1&lt;M$7),0,($D322-SUM($F322:L322)-SUM($F261:L261))/($E322+$C322-M$7))</f>
        <v>0</v>
      </c>
      <c r="N322" s="289">
        <f>IF(OR($C322&gt;N$7,$C322+$E322-1&lt;N$7),0,($D322-SUM($F322:M322)-SUM($F261:M261))/($E322+$C322-N$7))</f>
        <v>0</v>
      </c>
      <c r="O322" s="289">
        <f>IF(OR($C322&gt;O$7,$C322+$E322-1&lt;O$7),0,($D322-SUM($F322:N322)-SUM($F261:N261))/($E322+$C322-O$7))</f>
        <v>0</v>
      </c>
      <c r="P322" s="289">
        <f>IF(OR($C322&gt;P$7,$C322+$E322-1&lt;P$7),0,($D322-SUM($F322:O322)-SUM($F261:O261))/($E322+$C322-P$7))</f>
        <v>0</v>
      </c>
      <c r="Q322" s="289">
        <f>IF(OR($C322&gt;Q$7,$C322+$E322-1&lt;Q$7),0,($D322-SUM($F322:P322)-SUM($F261:P261))/($E322+$C322-Q$7))</f>
        <v>0</v>
      </c>
      <c r="R322" s="289">
        <f>IF(OR($C322&gt;R$7,$C322+$E322-1&lt;R$7),0,($D322-SUM($F322:Q322)-SUM($F261:Q261))/($E322+$C322-R$7))</f>
        <v>0</v>
      </c>
      <c r="S322" s="289">
        <f>IF(OR($C322&gt;S$7,$C322+$E322-1&lt;S$7),0,($D322-SUM($F322:R322)-SUM($F261:R261))/($E322+$C322-S$7))</f>
        <v>0</v>
      </c>
      <c r="T322" s="289">
        <f>IF(OR($C322&gt;T$7,$C322+$E322-1&lt;T$7),0,($D322-SUM($F322:S322)-SUM($F261:S261))/($E322+$C322-T$7))</f>
        <v>0</v>
      </c>
      <c r="U322" s="289">
        <f>IF(OR($C322&gt;U$7,$C322+$E322-1&lt;U$7),0,($D322-SUM($F322:T322)-SUM($F261:T261))/($E322+$C322-U$7))</f>
        <v>0</v>
      </c>
      <c r="V322" s="289">
        <f>IF(OR($C322&gt;V$7,$C322+$E322-1&lt;V$7),0,($D322-SUM($F322:U322)-SUM($F261:U261))/($E322+$C322-V$7))</f>
        <v>0</v>
      </c>
      <c r="W322" s="289">
        <f>IF(OR($C322&gt;W$7,$C322+$E322-1&lt;W$7),0,($D322-SUM($F322:V322)-SUM($F261:V261))/($E322+$C322-W$7))</f>
        <v>0</v>
      </c>
      <c r="X322" s="289">
        <f>IF(OR($C322&gt;X$7,$C322+$E322-1&lt;X$7),0,($D322-SUM($F322:W322)-SUM($F261:W261))/($E322+$C322-X$7))</f>
        <v>0</v>
      </c>
      <c r="Y322" s="289">
        <f>IF(OR($C322&gt;Y$7,$C322+$E322-1&lt;Y$7),0,($D322-SUM($F322:X322)-SUM($F261:X261))/($E322+$C322-Y$7))</f>
        <v>0</v>
      </c>
      <c r="Z322" s="289">
        <f>IF(OR($C322&gt;Z$7,$C322+$E322-1&lt;Z$7),0,($D322-SUM($F322:Y322)-SUM($F261:Y261))/($E322+$C322-Z$7))</f>
        <v>0</v>
      </c>
      <c r="AA322" s="289">
        <f>IF(OR($C322&gt;AA$7,$C322+$E322-1&lt;AA$7),0,($D322-SUM($F322:Z322)-SUM($F261:Z261))/($E322+$C322-AA$7))</f>
        <v>0</v>
      </c>
      <c r="AB322" s="289">
        <f>IF(OR($C322&gt;AB$7,$C322+$E322-1&lt;AB$7),0,($D322-SUM($F322:AA322)-SUM($F261:AA261))/($E322+$C322-AB$7))</f>
        <v>0</v>
      </c>
      <c r="AC322" s="289">
        <f>IF(OR($C322&gt;AC$7,$C322+$E322-1&lt;AC$7),0,($D322-SUM($F322:AB322)-SUM($F261:AB261))/($E322+$C322-AC$7))</f>
        <v>0</v>
      </c>
      <c r="AD322" s="289">
        <f>IF(OR($C322&gt;AD$7,$C322+$E322-1&lt;AD$7),0,($D322-SUM($F322:AC322)-SUM($F261:AC261))/($E322+$C322-AD$7))</f>
        <v>0</v>
      </c>
      <c r="AE322" s="289">
        <f>IF(OR($C322&gt;AE$7,$C322+$E322-1&lt;AE$7),0,($D322-SUM($F322:AD322)-SUM($F261:AD261))/($E322+$C322-AE$7))</f>
        <v>0</v>
      </c>
      <c r="AF322" s="289">
        <f>IF(OR($C322&gt;AF$7,$C322+$E322-1&lt;AF$7),0,($D322-SUM($F322:AE322)-SUM($F261:AE261))/($E322+$C322-AF$7))</f>
        <v>0</v>
      </c>
      <c r="AG322" s="289">
        <f>IF(OR($C322&gt;AG$7,$C322+$E322-1&lt;AG$7),0,($D322-SUM($F322:AF322)-SUM($F261:AF261))/($E322+$C322-AG$7))</f>
        <v>0</v>
      </c>
      <c r="AH322" s="289">
        <f>IF(OR($C322&gt;AH$7,$C322+$E322-1&lt;AH$7),0,($D322-SUM($F322:AG322)-SUM($F261:AG261))/($E322+$C322-AH$7))</f>
        <v>0</v>
      </c>
      <c r="AI322" s="289">
        <f>IF(OR($C322&gt;AI$7,$C322+$E322-1&lt;AI$7),0,($D322-SUM($F322:AH322)-SUM($F261:AH261))/($E322+$C322-AI$7))</f>
        <v>0</v>
      </c>
      <c r="AJ322" s="289">
        <f>IF(OR($C322&gt;AJ$7,$C322+$E322-1&lt;AJ$7),0,($D322-SUM($F322:AI322)-SUM($F261:AI261))/($E322+$C322-AJ$7))</f>
        <v>0</v>
      </c>
      <c r="AK322" s="289">
        <f>IF(OR($C322&gt;AK$7,$C322+$E322-1&lt;AK$7),0,($D322-SUM($F322:AJ322)-SUM($F261:AJ261))/($E322+$C322-AK$7))</f>
        <v>0</v>
      </c>
      <c r="AL322" s="289">
        <f>IF(OR($C322&gt;AL$7,$C322+$E322-1&lt;AL$7),0,($D322-SUM($F322:AK322)-SUM($F261:AK261))/($E322+$C322-AL$7))</f>
        <v>0</v>
      </c>
      <c r="AM322" s="289">
        <f>IF(OR($C322&gt;AM$7,$C322+$E322-1&lt;AM$7),0,($D322-SUM($F322:AL322)-SUM($F261:AL261))/($E322+$C322-AM$7))</f>
        <v>0</v>
      </c>
      <c r="AN322" s="289">
        <f>IF(OR($C322&gt;AN$7,$C322+$E322-1&lt;AN$7),0,($D322-SUM($F322:AM322)-SUM($F261:AM261))/($E322+$C322-AN$7))</f>
        <v>0</v>
      </c>
      <c r="AO322" s="289">
        <f ca="1">IF(OR($C322&gt;AO$7,$C322+$E322-1&lt;AO$7),0,($D322-SUM($F322:AN322)-SUM($F261:AN261))/($E322+$C322-AO$7))</f>
        <v>3.2104068710120614E-3</v>
      </c>
      <c r="AP322" s="289">
        <f ca="1">IF(OR($C322&gt;AP$7,$C322+$E322-1&lt;AP$7),0,($D322-SUM($F322:AO322)-SUM($F261:AO261))/($E322+$C322-AP$7))</f>
        <v>3.2104068710120614E-3</v>
      </c>
      <c r="AQ322" s="289">
        <f ca="1">IF(OR($C322&gt;AQ$7,$C322+$E322-1&lt;AQ$7),0,($D322-SUM($F322:AP322)-SUM($F261:AP261))/($E322+$C322-AQ$7))</f>
        <v>3.2104068710120609E-3</v>
      </c>
      <c r="AR322" s="289">
        <f ca="1">IF(OR($C322&gt;AR$7,$C322+$E322-1&lt;AR$7),0,($D322-SUM($F322:AQ322)-SUM($F261:AQ261))/($E322+$C322-AR$7))</f>
        <v>3.2104068710120614E-3</v>
      </c>
      <c r="AS322" s="289">
        <f ca="1">IF(OR($C322&gt;AS$7,$C322+$E322-1&lt;AS$7),0,($D322-SUM($F322:AR322)-SUM($F261:AR261))/($E322+$C322-AS$7))</f>
        <v>3.2104068710120609E-3</v>
      </c>
      <c r="AT322" s="289">
        <f ca="1">IF(OR($C322&gt;AT$7,$C322+$E322-1&lt;AT$7),0,($D322-SUM($F322:AS322)-SUM($F261:AS261))/($E322+$C322-AT$7))</f>
        <v>3.2104068710120601E-3</v>
      </c>
      <c r="AU322" s="289">
        <f>IF(OR($C322&gt;AU$7,$C322+$E322-1&lt;AU$7),0,($D322-SUM($F322:AT322)-SUM($F261:AT261))/($E322+$C322-AU$7))</f>
        <v>0</v>
      </c>
      <c r="AV322" s="289">
        <f>IF(OR($C322&gt;AV$7,$C322+$E322-1&lt;AV$7),0,($D322-SUM($F322:AU322)-SUM($F261:AU261))/($E322+$C322-AV$7))</f>
        <v>0</v>
      </c>
      <c r="AW322" s="289">
        <f>IF(OR($C322&gt;AW$7,$C322+$E322-1&lt;AW$7),0,($D322-SUM($F322:AV322)-SUM($F261:AV261))/($E322+$C322-AW$7))</f>
        <v>0</v>
      </c>
      <c r="AX322" s="289">
        <f>IF(OR($C322&gt;AX$7,$C322+$E322-1&lt;AX$7),0,($D322-SUM($F322:AW322)-SUM($F261:AW261))/($E322+$C322-AX$7))</f>
        <v>0</v>
      </c>
      <c r="AY322" s="289">
        <f>IF(OR($C322&gt;AY$7,$C322+$E322-1&lt;AY$7),0,($D322-SUM($F322:AX322)-SUM($F261:AX261))/($E322+$C322-AY$7))</f>
        <v>0</v>
      </c>
      <c r="AZ322" s="289">
        <f>IF(OR($C322&gt;AZ$7,$C322+$E322-1&lt;AZ$7),0,($D322-SUM($F322:AY322)-SUM($F261:AY261))/($E322+$C322-AZ$7))</f>
        <v>0</v>
      </c>
      <c r="BA322" s="289">
        <f>IF(OR($C322&gt;BA$7,$C322+$E322-1&lt;BA$7),0,($D322-SUM($F322:AZ322)-SUM($F261:AZ261))/($E322+$C322-BA$7))</f>
        <v>0</v>
      </c>
      <c r="BB322" s="289">
        <f>IF(OR($C322&gt;BB$7,$C322+$E322-1&lt;BB$7),0,($D322-SUM($F322:BA322)-SUM($F261:BA261))/($E322+$C322-BB$7))</f>
        <v>0</v>
      </c>
      <c r="BC322" s="289">
        <f>IF(OR($C322&gt;BC$7,$C322+$E322-1&lt;BC$7),0,($D322-SUM($F322:BB322)-SUM($F261:BB261))/($E322+$C322-BC$7))</f>
        <v>0</v>
      </c>
      <c r="BD322" s="289">
        <f>IF(OR($C322&gt;BD$7,$C322+$E322-1&lt;BD$7),0,($D322-SUM($F322:BC322)-SUM($F261:BC261))/($E322+$C322-BD$7))</f>
        <v>0</v>
      </c>
      <c r="BE322" s="289">
        <f>IF(OR($C322&gt;BE$7,$C322+$E322-1&lt;BE$7),0,($D322-SUM($F322:BD322)-SUM($F261:BD261))/($E322+$C322-BE$7))</f>
        <v>0</v>
      </c>
      <c r="BF322" s="289">
        <f>IF(OR($C322&gt;BF$7,$C322+$E322-1&lt;BF$7),0,($D322-SUM($F322:BE322)-SUM($F261:BE261))/($E322+$C322-BF$7))</f>
        <v>0</v>
      </c>
      <c r="BG322" s="289">
        <f>IF(OR($C322&gt;BG$7,$C322+$E322-1&lt;BG$7),0,($D322-SUM($F322:BF322)-SUM($F261:BF261))/($E322+$C322-BG$7))</f>
        <v>0</v>
      </c>
      <c r="BH322" s="289">
        <f>IF(OR($C322&gt;BH$7,$C322+$E322-1&lt;BH$7),0,($D322-SUM($F322:BG322)-SUM($F261:BG261))/($E322+$C322-BH$7))</f>
        <v>0</v>
      </c>
      <c r="BI322" s="289">
        <f>IF(OR($C322&gt;BI$7,$C322+$E322-1&lt;BI$7),0,($D322-SUM($F322:BH322)-SUM($F261:BH261))/($E322+$C322-BI$7))</f>
        <v>0</v>
      </c>
      <c r="BJ322" s="289">
        <f>IF(OR($C322&gt;BJ$7,$C322+$E322-1&lt;BJ$7),0,($D322-SUM($F322:BI322)-SUM($F261:BI261))/($E322+$C322-BJ$7))</f>
        <v>0</v>
      </c>
      <c r="BK322" s="289">
        <f>IF(OR($C322&gt;BK$7,$C322+$E322-1&lt;BK$7),0,($D322-SUM($F322:BJ322)-SUM($F261:BJ261))/($E322+$C322-BK$7))</f>
        <v>0</v>
      </c>
      <c r="BL322" s="289">
        <f>IF(OR($C322&gt;BL$7,$C322+$E322-1&lt;BL$7),0,($D322-SUM($F322:BK322)-SUM($F261:BK261))/($E322+$C322-BL$7))</f>
        <v>0</v>
      </c>
      <c r="BM322" s="289">
        <f>IF(OR($C322&gt;BM$7,$C322+$E322-1&lt;BM$7),0,($D322-SUM($F322:BL322)-SUM($F261:BL261))/($E322+$C322-BM$7))</f>
        <v>0</v>
      </c>
      <c r="BN322" s="289">
        <f>IF(OR($C322&gt;BN$7,$C322+$E322-1&lt;BN$7),0,($D322-SUM($F322:BM322)-SUM($F261:BM261))/($E322+$C322-BN$7))</f>
        <v>0</v>
      </c>
      <c r="BO322" s="305"/>
      <c r="BP322" s="305"/>
      <c r="BQ322" s="305"/>
      <c r="BR322" s="305"/>
      <c r="BS322" s="305"/>
      <c r="BT322" s="305"/>
      <c r="BU322" s="305"/>
      <c r="BV322" s="305"/>
      <c r="BW322" s="305"/>
      <c r="BX322" s="305"/>
      <c r="BY322" s="305"/>
      <c r="BZ322" s="305"/>
      <c r="CA322" s="198"/>
      <c r="CB322" s="198"/>
      <c r="CC322" s="198"/>
      <c r="CD322" s="198"/>
      <c r="CE322" s="198"/>
      <c r="CF322" s="198"/>
      <c r="CG322" s="198"/>
      <c r="CH322" s="198"/>
      <c r="CI322" s="198"/>
      <c r="CJ322" s="198"/>
      <c r="CK322" s="198"/>
      <c r="CL322" s="198"/>
    </row>
    <row r="323" spans="1:90" hidden="1" outlineLevel="1" x14ac:dyDescent="0.15">
      <c r="A323" s="89"/>
      <c r="B323" s="23"/>
      <c r="C323" s="26">
        <v>36</v>
      </c>
      <c r="D323" s="250">
        <f ca="1"/>
        <v>1.8981925708426998E-2</v>
      </c>
      <c r="E323" s="26">
        <f>SAP_Leadsheet!$E$57</f>
        <v>6</v>
      </c>
      <c r="G323" s="289">
        <f>IF(OR($C323&gt;G$7,$C323+$E323-1&lt;G$7),0,($D323-SUM($F323:F323)-SUM($F262:F262))/($E323+$C323-G$7))</f>
        <v>0</v>
      </c>
      <c r="H323" s="289">
        <f>IF(OR($C323&gt;H$7,$C323+$E323-1&lt;H$7),0,($D323-SUM($F323:G323)-SUM($F262:G262))/($E323+$C323-H$7))</f>
        <v>0</v>
      </c>
      <c r="I323" s="289">
        <f>IF(OR($C323&gt;I$7,$C323+$E323-1&lt;I$7),0,($D323-SUM($F323:H323)-SUM($F262:H262))/($E323+$C323-I$7))</f>
        <v>0</v>
      </c>
      <c r="J323" s="289">
        <f>IF(OR($C323&gt;J$7,$C323+$E323-1&lt;J$7),0,($D323-SUM($F323:I323)-SUM($F262:I262))/($E323+$C323-J$7))</f>
        <v>0</v>
      </c>
      <c r="K323" s="289">
        <f>IF(OR($C323&gt;K$7,$C323+$E323-1&lt;K$7),0,($D323-SUM($F323:J323)-SUM($F262:J262))/($E323+$C323-K$7))</f>
        <v>0</v>
      </c>
      <c r="L323" s="289">
        <f>IF(OR($C323&gt;L$7,$C323+$E323-1&lt;L$7),0,($D323-SUM($F323:K323)-SUM($F262:K262))/($E323+$C323-L$7))</f>
        <v>0</v>
      </c>
      <c r="M323" s="289">
        <f>IF(OR($C323&gt;M$7,$C323+$E323-1&lt;M$7),0,($D323-SUM($F323:L323)-SUM($F262:L262))/($E323+$C323-M$7))</f>
        <v>0</v>
      </c>
      <c r="N323" s="289">
        <f>IF(OR($C323&gt;N$7,$C323+$E323-1&lt;N$7),0,($D323-SUM($F323:M323)-SUM($F262:M262))/($E323+$C323-N$7))</f>
        <v>0</v>
      </c>
      <c r="O323" s="289">
        <f>IF(OR($C323&gt;O$7,$C323+$E323-1&lt;O$7),0,($D323-SUM($F323:N323)-SUM($F262:N262))/($E323+$C323-O$7))</f>
        <v>0</v>
      </c>
      <c r="P323" s="289">
        <f>IF(OR($C323&gt;P$7,$C323+$E323-1&lt;P$7),0,($D323-SUM($F323:O323)-SUM($F262:O262))/($E323+$C323-P$7))</f>
        <v>0</v>
      </c>
      <c r="Q323" s="289">
        <f>IF(OR($C323&gt;Q$7,$C323+$E323-1&lt;Q$7),0,($D323-SUM($F323:P323)-SUM($F262:P262))/($E323+$C323-Q$7))</f>
        <v>0</v>
      </c>
      <c r="R323" s="289">
        <f>IF(OR($C323&gt;R$7,$C323+$E323-1&lt;R$7),0,($D323-SUM($F323:Q323)-SUM($F262:Q262))/($E323+$C323-R$7))</f>
        <v>0</v>
      </c>
      <c r="S323" s="289">
        <f>IF(OR($C323&gt;S$7,$C323+$E323-1&lt;S$7),0,($D323-SUM($F323:R323)-SUM($F262:R262))/($E323+$C323-S$7))</f>
        <v>0</v>
      </c>
      <c r="T323" s="289">
        <f>IF(OR($C323&gt;T$7,$C323+$E323-1&lt;T$7),0,($D323-SUM($F323:S323)-SUM($F262:S262))/($E323+$C323-T$7))</f>
        <v>0</v>
      </c>
      <c r="U323" s="289">
        <f>IF(OR($C323&gt;U$7,$C323+$E323-1&lt;U$7),0,($D323-SUM($F323:T323)-SUM($F262:T262))/($E323+$C323-U$7))</f>
        <v>0</v>
      </c>
      <c r="V323" s="289">
        <f>IF(OR($C323&gt;V$7,$C323+$E323-1&lt;V$7),0,($D323-SUM($F323:U323)-SUM($F262:U262))/($E323+$C323-V$7))</f>
        <v>0</v>
      </c>
      <c r="W323" s="289">
        <f>IF(OR($C323&gt;W$7,$C323+$E323-1&lt;W$7),0,($D323-SUM($F323:V323)-SUM($F262:V262))/($E323+$C323-W$7))</f>
        <v>0</v>
      </c>
      <c r="X323" s="289">
        <f>IF(OR($C323&gt;X$7,$C323+$E323-1&lt;X$7),0,($D323-SUM($F323:W323)-SUM($F262:W262))/($E323+$C323-X$7))</f>
        <v>0</v>
      </c>
      <c r="Y323" s="289">
        <f>IF(OR($C323&gt;Y$7,$C323+$E323-1&lt;Y$7),0,($D323-SUM($F323:X323)-SUM($F262:X262))/($E323+$C323-Y$7))</f>
        <v>0</v>
      </c>
      <c r="Z323" s="289">
        <f>IF(OR($C323&gt;Z$7,$C323+$E323-1&lt;Z$7),0,($D323-SUM($F323:Y323)-SUM($F262:Y262))/($E323+$C323-Z$7))</f>
        <v>0</v>
      </c>
      <c r="AA323" s="289">
        <f>IF(OR($C323&gt;AA$7,$C323+$E323-1&lt;AA$7),0,($D323-SUM($F323:Z323)-SUM($F262:Z262))/($E323+$C323-AA$7))</f>
        <v>0</v>
      </c>
      <c r="AB323" s="289">
        <f>IF(OR($C323&gt;AB$7,$C323+$E323-1&lt;AB$7),0,($D323-SUM($F323:AA323)-SUM($F262:AA262))/($E323+$C323-AB$7))</f>
        <v>0</v>
      </c>
      <c r="AC323" s="289">
        <f>IF(OR($C323&gt;AC$7,$C323+$E323-1&lt;AC$7),0,($D323-SUM($F323:AB323)-SUM($F262:AB262))/($E323+$C323-AC$7))</f>
        <v>0</v>
      </c>
      <c r="AD323" s="289">
        <f>IF(OR($C323&gt;AD$7,$C323+$E323-1&lt;AD$7),0,($D323-SUM($F323:AC323)-SUM($F262:AC262))/($E323+$C323-AD$7))</f>
        <v>0</v>
      </c>
      <c r="AE323" s="289">
        <f>IF(OR($C323&gt;AE$7,$C323+$E323-1&lt;AE$7),0,($D323-SUM($F323:AD323)-SUM($F262:AD262))/($E323+$C323-AE$7))</f>
        <v>0</v>
      </c>
      <c r="AF323" s="289">
        <f>IF(OR($C323&gt;AF$7,$C323+$E323-1&lt;AF$7),0,($D323-SUM($F323:AE323)-SUM($F262:AE262))/($E323+$C323-AF$7))</f>
        <v>0</v>
      </c>
      <c r="AG323" s="289">
        <f>IF(OR($C323&gt;AG$7,$C323+$E323-1&lt;AG$7),0,($D323-SUM($F323:AF323)-SUM($F262:AF262))/($E323+$C323-AG$7))</f>
        <v>0</v>
      </c>
      <c r="AH323" s="289">
        <f>IF(OR($C323&gt;AH$7,$C323+$E323-1&lt;AH$7),0,($D323-SUM($F323:AG323)-SUM($F262:AG262))/($E323+$C323-AH$7))</f>
        <v>0</v>
      </c>
      <c r="AI323" s="289">
        <f>IF(OR($C323&gt;AI$7,$C323+$E323-1&lt;AI$7),0,($D323-SUM($F323:AH323)-SUM($F262:AH262))/($E323+$C323-AI$7))</f>
        <v>0</v>
      </c>
      <c r="AJ323" s="289">
        <f>IF(OR($C323&gt;AJ$7,$C323+$E323-1&lt;AJ$7),0,($D323-SUM($F323:AI323)-SUM($F262:AI262))/($E323+$C323-AJ$7))</f>
        <v>0</v>
      </c>
      <c r="AK323" s="289">
        <f>IF(OR($C323&gt;AK$7,$C323+$E323-1&lt;AK$7),0,($D323-SUM($F323:AJ323)-SUM($F262:AJ262))/($E323+$C323-AK$7))</f>
        <v>0</v>
      </c>
      <c r="AL323" s="289">
        <f>IF(OR($C323&gt;AL$7,$C323+$E323-1&lt;AL$7),0,($D323-SUM($F323:AK323)-SUM($F262:AK262))/($E323+$C323-AL$7))</f>
        <v>0</v>
      </c>
      <c r="AM323" s="289">
        <f>IF(OR($C323&gt;AM$7,$C323+$E323-1&lt;AM$7),0,($D323-SUM($F323:AL323)-SUM($F262:AL262))/($E323+$C323-AM$7))</f>
        <v>0</v>
      </c>
      <c r="AN323" s="289">
        <f>IF(OR($C323&gt;AN$7,$C323+$E323-1&lt;AN$7),0,($D323-SUM($F323:AM323)-SUM($F262:AM262))/($E323+$C323-AN$7))</f>
        <v>0</v>
      </c>
      <c r="AO323" s="289">
        <f>IF(OR($C323&gt;AO$7,$C323+$E323-1&lt;AO$7),0,($D323-SUM($F323:AN323)-SUM($F262:AN262))/($E323+$C323-AO$7))</f>
        <v>0</v>
      </c>
      <c r="AP323" s="289">
        <f ca="1">IF(OR($C323&gt;AP$7,$C323+$E323-1&lt;AP$7),0,($D323-SUM($F323:AO323)-SUM($F262:AO262))/($E323+$C323-AP$7))</f>
        <v>3.1636542847378328E-3</v>
      </c>
      <c r="AQ323" s="289">
        <f ca="1">IF(OR($C323&gt;AQ$7,$C323+$E323-1&lt;AQ$7),0,($D323-SUM($F323:AP323)-SUM($F262:AP262))/($E323+$C323-AQ$7))</f>
        <v>3.1636542847378333E-3</v>
      </c>
      <c r="AR323" s="289">
        <f ca="1">IF(OR($C323&gt;AR$7,$C323+$E323-1&lt;AR$7),0,($D323-SUM($F323:AQ323)-SUM($F262:AQ262))/($E323+$C323-AR$7))</f>
        <v>3.1636542847378328E-3</v>
      </c>
      <c r="AS323" s="289">
        <f ca="1">IF(OR($C323&gt;AS$7,$C323+$E323-1&lt;AS$7),0,($D323-SUM($F323:AR323)-SUM($F262:AR262))/($E323+$C323-AS$7))</f>
        <v>3.1636542847378328E-3</v>
      </c>
      <c r="AT323" s="289">
        <f ca="1">IF(OR($C323&gt;AT$7,$C323+$E323-1&lt;AT$7),0,($D323-SUM($F323:AS323)-SUM($F262:AS262))/($E323+$C323-AT$7))</f>
        <v>3.1636542847378333E-3</v>
      </c>
      <c r="AU323" s="289">
        <f ca="1">IF(OR($C323&gt;AU$7,$C323+$E323-1&lt;AU$7),0,($D323-SUM($F323:AT323)-SUM($F262:AT262))/($E323+$C323-AU$7))</f>
        <v>3.1636542847378324E-3</v>
      </c>
      <c r="AV323" s="289">
        <f>IF(OR($C323&gt;AV$7,$C323+$E323-1&lt;AV$7),0,($D323-SUM($F323:AU323)-SUM($F262:AU262))/($E323+$C323-AV$7))</f>
        <v>0</v>
      </c>
      <c r="AW323" s="289">
        <f>IF(OR($C323&gt;AW$7,$C323+$E323-1&lt;AW$7),0,($D323-SUM($F323:AV323)-SUM($F262:AV262))/($E323+$C323-AW$7))</f>
        <v>0</v>
      </c>
      <c r="AX323" s="289">
        <f>IF(OR($C323&gt;AX$7,$C323+$E323-1&lt;AX$7),0,($D323-SUM($F323:AW323)-SUM($F262:AW262))/($E323+$C323-AX$7))</f>
        <v>0</v>
      </c>
      <c r="AY323" s="289">
        <f>IF(OR($C323&gt;AY$7,$C323+$E323-1&lt;AY$7),0,($D323-SUM($F323:AX323)-SUM($F262:AX262))/($E323+$C323-AY$7))</f>
        <v>0</v>
      </c>
      <c r="AZ323" s="289">
        <f>IF(OR($C323&gt;AZ$7,$C323+$E323-1&lt;AZ$7),0,($D323-SUM($F323:AY323)-SUM($F262:AY262))/($E323+$C323-AZ$7))</f>
        <v>0</v>
      </c>
      <c r="BA323" s="289">
        <f>IF(OR($C323&gt;BA$7,$C323+$E323-1&lt;BA$7),0,($D323-SUM($F323:AZ323)-SUM($F262:AZ262))/($E323+$C323-BA$7))</f>
        <v>0</v>
      </c>
      <c r="BB323" s="289">
        <f>IF(OR($C323&gt;BB$7,$C323+$E323-1&lt;BB$7),0,($D323-SUM($F323:BA323)-SUM($F262:BA262))/($E323+$C323-BB$7))</f>
        <v>0</v>
      </c>
      <c r="BC323" s="289">
        <f>IF(OR($C323&gt;BC$7,$C323+$E323-1&lt;BC$7),0,($D323-SUM($F323:BB323)-SUM($F262:BB262))/($E323+$C323-BC$7))</f>
        <v>0</v>
      </c>
      <c r="BD323" s="289">
        <f>IF(OR($C323&gt;BD$7,$C323+$E323-1&lt;BD$7),0,($D323-SUM($F323:BC323)-SUM($F262:BC262))/($E323+$C323-BD$7))</f>
        <v>0</v>
      </c>
      <c r="BE323" s="289">
        <f>IF(OR($C323&gt;BE$7,$C323+$E323-1&lt;BE$7),0,($D323-SUM($F323:BD323)-SUM($F262:BD262))/($E323+$C323-BE$7))</f>
        <v>0</v>
      </c>
      <c r="BF323" s="289">
        <f>IF(OR($C323&gt;BF$7,$C323+$E323-1&lt;BF$7),0,($D323-SUM($F323:BE323)-SUM($F262:BE262))/($E323+$C323-BF$7))</f>
        <v>0</v>
      </c>
      <c r="BG323" s="289">
        <f>IF(OR($C323&gt;BG$7,$C323+$E323-1&lt;BG$7),0,($D323-SUM($F323:BF323)-SUM($F262:BF262))/($E323+$C323-BG$7))</f>
        <v>0</v>
      </c>
      <c r="BH323" s="289">
        <f>IF(OR($C323&gt;BH$7,$C323+$E323-1&lt;BH$7),0,($D323-SUM($F323:BG323)-SUM($F262:BG262))/($E323+$C323-BH$7))</f>
        <v>0</v>
      </c>
      <c r="BI323" s="289">
        <f>IF(OR($C323&gt;BI$7,$C323+$E323-1&lt;BI$7),0,($D323-SUM($F323:BH323)-SUM($F262:BH262))/($E323+$C323-BI$7))</f>
        <v>0</v>
      </c>
      <c r="BJ323" s="289">
        <f>IF(OR($C323&gt;BJ$7,$C323+$E323-1&lt;BJ$7),0,($D323-SUM($F323:BI323)-SUM($F262:BI262))/($E323+$C323-BJ$7))</f>
        <v>0</v>
      </c>
      <c r="BK323" s="289">
        <f>IF(OR($C323&gt;BK$7,$C323+$E323-1&lt;BK$7),0,($D323-SUM($F323:BJ323)-SUM($F262:BJ262))/($E323+$C323-BK$7))</f>
        <v>0</v>
      </c>
      <c r="BL323" s="289">
        <f>IF(OR($C323&gt;BL$7,$C323+$E323-1&lt;BL$7),0,($D323-SUM($F323:BK323)-SUM($F262:BK262))/($E323+$C323-BL$7))</f>
        <v>0</v>
      </c>
      <c r="BM323" s="289">
        <f>IF(OR($C323&gt;BM$7,$C323+$E323-1&lt;BM$7),0,($D323-SUM($F323:BL323)-SUM($F262:BL262))/($E323+$C323-BM$7))</f>
        <v>0</v>
      </c>
      <c r="BN323" s="289">
        <f>IF(OR($C323&gt;BN$7,$C323+$E323-1&lt;BN$7),0,($D323-SUM($F323:BM323)-SUM($F262:BM262))/($E323+$C323-BN$7))</f>
        <v>0</v>
      </c>
      <c r="BO323" s="305"/>
      <c r="BP323" s="305"/>
      <c r="BQ323" s="305"/>
      <c r="BR323" s="305"/>
      <c r="BS323" s="305"/>
      <c r="BT323" s="305"/>
      <c r="BU323" s="305"/>
      <c r="BV323" s="305"/>
      <c r="BW323" s="305"/>
      <c r="BX323" s="305"/>
      <c r="BY323" s="305"/>
      <c r="BZ323" s="305"/>
      <c r="CA323" s="198"/>
      <c r="CB323" s="198"/>
      <c r="CC323" s="198"/>
      <c r="CD323" s="198"/>
      <c r="CE323" s="198"/>
      <c r="CF323" s="198"/>
      <c r="CG323" s="198"/>
      <c r="CH323" s="198"/>
      <c r="CI323" s="198"/>
      <c r="CJ323" s="198"/>
      <c r="CK323" s="198"/>
      <c r="CL323" s="198"/>
    </row>
    <row r="324" spans="1:90" hidden="1" outlineLevel="1" x14ac:dyDescent="0.15">
      <c r="A324" s="89"/>
      <c r="B324" s="23"/>
      <c r="C324" s="26">
        <v>37</v>
      </c>
      <c r="D324" s="250">
        <f ca="1"/>
        <v>1.876225392762115E-2</v>
      </c>
      <c r="E324" s="26">
        <f>SAP_Leadsheet!$E$57</f>
        <v>6</v>
      </c>
      <c r="G324" s="289">
        <f>IF(OR($C324&gt;G$7,$C324+$E324-1&lt;G$7),0,($D324-SUM($F324:F324)-SUM($F263:F263))/($E324+$C324-G$7))</f>
        <v>0</v>
      </c>
      <c r="H324" s="289">
        <f>IF(OR($C324&gt;H$7,$C324+$E324-1&lt;H$7),0,($D324-SUM($F324:G324)-SUM($F263:G263))/($E324+$C324-H$7))</f>
        <v>0</v>
      </c>
      <c r="I324" s="289">
        <f>IF(OR($C324&gt;I$7,$C324+$E324-1&lt;I$7),0,($D324-SUM($F324:H324)-SUM($F263:H263))/($E324+$C324-I$7))</f>
        <v>0</v>
      </c>
      <c r="J324" s="289">
        <f>IF(OR($C324&gt;J$7,$C324+$E324-1&lt;J$7),0,($D324-SUM($F324:I324)-SUM($F263:I263))/($E324+$C324-J$7))</f>
        <v>0</v>
      </c>
      <c r="K324" s="289">
        <f>IF(OR($C324&gt;K$7,$C324+$E324-1&lt;K$7),0,($D324-SUM($F324:J324)-SUM($F263:J263))/($E324+$C324-K$7))</f>
        <v>0</v>
      </c>
      <c r="L324" s="289">
        <f>IF(OR($C324&gt;L$7,$C324+$E324-1&lt;L$7),0,($D324-SUM($F324:K324)-SUM($F263:K263))/($E324+$C324-L$7))</f>
        <v>0</v>
      </c>
      <c r="M324" s="289">
        <f>IF(OR($C324&gt;M$7,$C324+$E324-1&lt;M$7),0,($D324-SUM($F324:L324)-SUM($F263:L263))/($E324+$C324-M$7))</f>
        <v>0</v>
      </c>
      <c r="N324" s="289">
        <f>IF(OR($C324&gt;N$7,$C324+$E324-1&lt;N$7),0,($D324-SUM($F324:M324)-SUM($F263:M263))/($E324+$C324-N$7))</f>
        <v>0</v>
      </c>
      <c r="O324" s="289">
        <f>IF(OR($C324&gt;O$7,$C324+$E324-1&lt;O$7),0,($D324-SUM($F324:N324)-SUM($F263:N263))/($E324+$C324-O$7))</f>
        <v>0</v>
      </c>
      <c r="P324" s="289">
        <f>IF(OR($C324&gt;P$7,$C324+$E324-1&lt;P$7),0,($D324-SUM($F324:O324)-SUM($F263:O263))/($E324+$C324-P$7))</f>
        <v>0</v>
      </c>
      <c r="Q324" s="289">
        <f>IF(OR($C324&gt;Q$7,$C324+$E324-1&lt;Q$7),0,($D324-SUM($F324:P324)-SUM($F263:P263))/($E324+$C324-Q$7))</f>
        <v>0</v>
      </c>
      <c r="R324" s="289">
        <f>IF(OR($C324&gt;R$7,$C324+$E324-1&lt;R$7),0,($D324-SUM($F324:Q324)-SUM($F263:Q263))/($E324+$C324-R$7))</f>
        <v>0</v>
      </c>
      <c r="S324" s="289">
        <f>IF(OR($C324&gt;S$7,$C324+$E324-1&lt;S$7),0,($D324-SUM($F324:R324)-SUM($F263:R263))/($E324+$C324-S$7))</f>
        <v>0</v>
      </c>
      <c r="T324" s="289">
        <f>IF(OR($C324&gt;T$7,$C324+$E324-1&lt;T$7),0,($D324-SUM($F324:S324)-SUM($F263:S263))/($E324+$C324-T$7))</f>
        <v>0</v>
      </c>
      <c r="U324" s="289">
        <f>IF(OR($C324&gt;U$7,$C324+$E324-1&lt;U$7),0,($D324-SUM($F324:T324)-SUM($F263:T263))/($E324+$C324-U$7))</f>
        <v>0</v>
      </c>
      <c r="V324" s="289">
        <f>IF(OR($C324&gt;V$7,$C324+$E324-1&lt;V$7),0,($D324-SUM($F324:U324)-SUM($F263:U263))/($E324+$C324-V$7))</f>
        <v>0</v>
      </c>
      <c r="W324" s="289">
        <f>IF(OR($C324&gt;W$7,$C324+$E324-1&lt;W$7),0,($D324-SUM($F324:V324)-SUM($F263:V263))/($E324+$C324-W$7))</f>
        <v>0</v>
      </c>
      <c r="X324" s="289">
        <f>IF(OR($C324&gt;X$7,$C324+$E324-1&lt;X$7),0,($D324-SUM($F324:W324)-SUM($F263:W263))/($E324+$C324-X$7))</f>
        <v>0</v>
      </c>
      <c r="Y324" s="289">
        <f>IF(OR($C324&gt;Y$7,$C324+$E324-1&lt;Y$7),0,($D324-SUM($F324:X324)-SUM($F263:X263))/($E324+$C324-Y$7))</f>
        <v>0</v>
      </c>
      <c r="Z324" s="289">
        <f>IF(OR($C324&gt;Z$7,$C324+$E324-1&lt;Z$7),0,($D324-SUM($F324:Y324)-SUM($F263:Y263))/($E324+$C324-Z$7))</f>
        <v>0</v>
      </c>
      <c r="AA324" s="289">
        <f>IF(OR($C324&gt;AA$7,$C324+$E324-1&lt;AA$7),0,($D324-SUM($F324:Z324)-SUM($F263:Z263))/($E324+$C324-AA$7))</f>
        <v>0</v>
      </c>
      <c r="AB324" s="289">
        <f>IF(OR($C324&gt;AB$7,$C324+$E324-1&lt;AB$7),0,($D324-SUM($F324:AA324)-SUM($F263:AA263))/($E324+$C324-AB$7))</f>
        <v>0</v>
      </c>
      <c r="AC324" s="289">
        <f>IF(OR($C324&gt;AC$7,$C324+$E324-1&lt;AC$7),0,($D324-SUM($F324:AB324)-SUM($F263:AB263))/($E324+$C324-AC$7))</f>
        <v>0</v>
      </c>
      <c r="AD324" s="289">
        <f>IF(OR($C324&gt;AD$7,$C324+$E324-1&lt;AD$7),0,($D324-SUM($F324:AC324)-SUM($F263:AC263))/($E324+$C324-AD$7))</f>
        <v>0</v>
      </c>
      <c r="AE324" s="289">
        <f>IF(OR($C324&gt;AE$7,$C324+$E324-1&lt;AE$7),0,($D324-SUM($F324:AD324)-SUM($F263:AD263))/($E324+$C324-AE$7))</f>
        <v>0</v>
      </c>
      <c r="AF324" s="289">
        <f>IF(OR($C324&gt;AF$7,$C324+$E324-1&lt;AF$7),0,($D324-SUM($F324:AE324)-SUM($F263:AE263))/($E324+$C324-AF$7))</f>
        <v>0</v>
      </c>
      <c r="AG324" s="289">
        <f>IF(OR($C324&gt;AG$7,$C324+$E324-1&lt;AG$7),0,($D324-SUM($F324:AF324)-SUM($F263:AF263))/($E324+$C324-AG$7))</f>
        <v>0</v>
      </c>
      <c r="AH324" s="289">
        <f>IF(OR($C324&gt;AH$7,$C324+$E324-1&lt;AH$7),0,($D324-SUM($F324:AG324)-SUM($F263:AG263))/($E324+$C324-AH$7))</f>
        <v>0</v>
      </c>
      <c r="AI324" s="289">
        <f>IF(OR($C324&gt;AI$7,$C324+$E324-1&lt;AI$7),0,($D324-SUM($F324:AH324)-SUM($F263:AH263))/($E324+$C324-AI$7))</f>
        <v>0</v>
      </c>
      <c r="AJ324" s="289">
        <f>IF(OR($C324&gt;AJ$7,$C324+$E324-1&lt;AJ$7),0,($D324-SUM($F324:AI324)-SUM($F263:AI263))/($E324+$C324-AJ$7))</f>
        <v>0</v>
      </c>
      <c r="AK324" s="289">
        <f>IF(OR($C324&gt;AK$7,$C324+$E324-1&lt;AK$7),0,($D324-SUM($F324:AJ324)-SUM($F263:AJ263))/($E324+$C324-AK$7))</f>
        <v>0</v>
      </c>
      <c r="AL324" s="289">
        <f>IF(OR($C324&gt;AL$7,$C324+$E324-1&lt;AL$7),0,($D324-SUM($F324:AK324)-SUM($F263:AK263))/($E324+$C324-AL$7))</f>
        <v>0</v>
      </c>
      <c r="AM324" s="289">
        <f>IF(OR($C324&gt;AM$7,$C324+$E324-1&lt;AM$7),0,($D324-SUM($F324:AL324)-SUM($F263:AL263))/($E324+$C324-AM$7))</f>
        <v>0</v>
      </c>
      <c r="AN324" s="289">
        <f>IF(OR($C324&gt;AN$7,$C324+$E324-1&lt;AN$7),0,($D324-SUM($F324:AM324)-SUM($F263:AM263))/($E324+$C324-AN$7))</f>
        <v>0</v>
      </c>
      <c r="AO324" s="289">
        <f>IF(OR($C324&gt;AO$7,$C324+$E324-1&lt;AO$7),0,($D324-SUM($F324:AN324)-SUM($F263:AN263))/($E324+$C324-AO$7))</f>
        <v>0</v>
      </c>
      <c r="AP324" s="289">
        <f>IF(OR($C324&gt;AP$7,$C324+$E324-1&lt;AP$7),0,($D324-SUM($F324:AO324)-SUM($F263:AO263))/($E324+$C324-AP$7))</f>
        <v>0</v>
      </c>
      <c r="AQ324" s="289">
        <f ca="1">IF(OR($C324&gt;AQ$7,$C324+$E324-1&lt;AQ$7),0,($D324-SUM($F324:AP324)-SUM($F263:AP263))/($E324+$C324-AQ$7))</f>
        <v>3.1270423212701915E-3</v>
      </c>
      <c r="AR324" s="289">
        <f ca="1">IF(OR($C324&gt;AR$7,$C324+$E324-1&lt;AR$7),0,($D324-SUM($F324:AQ324)-SUM($F263:AQ263))/($E324+$C324-AR$7))</f>
        <v>3.1270423212701919E-3</v>
      </c>
      <c r="AS324" s="289">
        <f ca="1">IF(OR($C324&gt;AS$7,$C324+$E324-1&lt;AS$7),0,($D324-SUM($F324:AR324)-SUM($F263:AR263))/($E324+$C324-AS$7))</f>
        <v>3.1270423212701915E-3</v>
      </c>
      <c r="AT324" s="289">
        <f ca="1">IF(OR($C324&gt;AT$7,$C324+$E324-1&lt;AT$7),0,($D324-SUM($F324:AS324)-SUM($F263:AS263))/($E324+$C324-AT$7))</f>
        <v>3.1270423212701915E-3</v>
      </c>
      <c r="AU324" s="289">
        <f ca="1">IF(OR($C324&gt;AU$7,$C324+$E324-1&lt;AU$7),0,($D324-SUM($F324:AT324)-SUM($F263:AT263))/($E324+$C324-AU$7))</f>
        <v>3.1270423212701919E-3</v>
      </c>
      <c r="AV324" s="289">
        <f ca="1">IF(OR($C324&gt;AV$7,$C324+$E324-1&lt;AV$7),0,($D324-SUM($F324:AU324)-SUM($F263:AU263))/($E324+$C324-AV$7))</f>
        <v>3.127042321270191E-3</v>
      </c>
      <c r="AW324" s="289">
        <f>IF(OR($C324&gt;AW$7,$C324+$E324-1&lt;AW$7),0,($D324-SUM($F324:AV324)-SUM($F263:AV263))/($E324+$C324-AW$7))</f>
        <v>0</v>
      </c>
      <c r="AX324" s="289">
        <f>IF(OR($C324&gt;AX$7,$C324+$E324-1&lt;AX$7),0,($D324-SUM($F324:AW324)-SUM($F263:AW263))/($E324+$C324-AX$7))</f>
        <v>0</v>
      </c>
      <c r="AY324" s="289">
        <f>IF(OR($C324&gt;AY$7,$C324+$E324-1&lt;AY$7),0,($D324-SUM($F324:AX324)-SUM($F263:AX263))/($E324+$C324-AY$7))</f>
        <v>0</v>
      </c>
      <c r="AZ324" s="289">
        <f>IF(OR($C324&gt;AZ$7,$C324+$E324-1&lt;AZ$7),0,($D324-SUM($F324:AY324)-SUM($F263:AY263))/($E324+$C324-AZ$7))</f>
        <v>0</v>
      </c>
      <c r="BA324" s="289">
        <f>IF(OR($C324&gt;BA$7,$C324+$E324-1&lt;BA$7),0,($D324-SUM($F324:AZ324)-SUM($F263:AZ263))/($E324+$C324-BA$7))</f>
        <v>0</v>
      </c>
      <c r="BB324" s="289">
        <f>IF(OR($C324&gt;BB$7,$C324+$E324-1&lt;BB$7),0,($D324-SUM($F324:BA324)-SUM($F263:BA263))/($E324+$C324-BB$7))</f>
        <v>0</v>
      </c>
      <c r="BC324" s="289">
        <f>IF(OR($C324&gt;BC$7,$C324+$E324-1&lt;BC$7),0,($D324-SUM($F324:BB324)-SUM($F263:BB263))/($E324+$C324-BC$7))</f>
        <v>0</v>
      </c>
      <c r="BD324" s="289">
        <f>IF(OR($C324&gt;BD$7,$C324+$E324-1&lt;BD$7),0,($D324-SUM($F324:BC324)-SUM($F263:BC263))/($E324+$C324-BD$7))</f>
        <v>0</v>
      </c>
      <c r="BE324" s="289">
        <f>IF(OR($C324&gt;BE$7,$C324+$E324-1&lt;BE$7),0,($D324-SUM($F324:BD324)-SUM($F263:BD263))/($E324+$C324-BE$7))</f>
        <v>0</v>
      </c>
      <c r="BF324" s="289">
        <f>IF(OR($C324&gt;BF$7,$C324+$E324-1&lt;BF$7),0,($D324-SUM($F324:BE324)-SUM($F263:BE263))/($E324+$C324-BF$7))</f>
        <v>0</v>
      </c>
      <c r="BG324" s="289">
        <f>IF(OR($C324&gt;BG$7,$C324+$E324-1&lt;BG$7),0,($D324-SUM($F324:BF324)-SUM($F263:BF263))/($E324+$C324-BG$7))</f>
        <v>0</v>
      </c>
      <c r="BH324" s="289">
        <f>IF(OR($C324&gt;BH$7,$C324+$E324-1&lt;BH$7),0,($D324-SUM($F324:BG324)-SUM($F263:BG263))/($E324+$C324-BH$7))</f>
        <v>0</v>
      </c>
      <c r="BI324" s="289">
        <f>IF(OR($C324&gt;BI$7,$C324+$E324-1&lt;BI$7),0,($D324-SUM($F324:BH324)-SUM($F263:BH263))/($E324+$C324-BI$7))</f>
        <v>0</v>
      </c>
      <c r="BJ324" s="289">
        <f>IF(OR($C324&gt;BJ$7,$C324+$E324-1&lt;BJ$7),0,($D324-SUM($F324:BI324)-SUM($F263:BI263))/($E324+$C324-BJ$7))</f>
        <v>0</v>
      </c>
      <c r="BK324" s="289">
        <f>IF(OR($C324&gt;BK$7,$C324+$E324-1&lt;BK$7),0,($D324-SUM($F324:BJ324)-SUM($F263:BJ263))/($E324+$C324-BK$7))</f>
        <v>0</v>
      </c>
      <c r="BL324" s="289">
        <f>IF(OR($C324&gt;BL$7,$C324+$E324-1&lt;BL$7),0,($D324-SUM($F324:BK324)-SUM($F263:BK263))/($E324+$C324-BL$7))</f>
        <v>0</v>
      </c>
      <c r="BM324" s="289">
        <f>IF(OR($C324&gt;BM$7,$C324+$E324-1&lt;BM$7),0,($D324-SUM($F324:BL324)-SUM($F263:BL263))/($E324+$C324-BM$7))</f>
        <v>0</v>
      </c>
      <c r="BN324" s="289">
        <f>IF(OR($C324&gt;BN$7,$C324+$E324-1&lt;BN$7),0,($D324-SUM($F324:BM324)-SUM($F263:BM263))/($E324+$C324-BN$7))</f>
        <v>0</v>
      </c>
      <c r="BO324" s="305"/>
      <c r="BP324" s="305"/>
      <c r="BQ324" s="305"/>
      <c r="BR324" s="305"/>
      <c r="BS324" s="305"/>
      <c r="BT324" s="305"/>
      <c r="BU324" s="305"/>
      <c r="BV324" s="305"/>
      <c r="BW324" s="305"/>
      <c r="BX324" s="305"/>
      <c r="BY324" s="305"/>
      <c r="BZ324" s="305"/>
      <c r="CA324" s="198"/>
      <c r="CB324" s="198"/>
      <c r="CC324" s="198"/>
      <c r="CD324" s="198"/>
      <c r="CE324" s="198"/>
      <c r="CF324" s="198"/>
      <c r="CG324" s="198"/>
      <c r="CH324" s="198"/>
      <c r="CI324" s="198"/>
      <c r="CJ324" s="198"/>
      <c r="CK324" s="198"/>
      <c r="CL324" s="198"/>
    </row>
    <row r="325" spans="1:90" hidden="1" outlineLevel="1" x14ac:dyDescent="0.15">
      <c r="A325" s="89"/>
      <c r="B325" s="23"/>
      <c r="C325" s="26">
        <v>38</v>
      </c>
      <c r="D325" s="250">
        <f ca="1"/>
        <v>1.8542582146815301E-2</v>
      </c>
      <c r="E325" s="26">
        <f>SAP_Leadsheet!$E$57</f>
        <v>6</v>
      </c>
      <c r="G325" s="289">
        <f>IF(OR($C325&gt;G$7,$C325+$E325-1&lt;G$7),0,($D325-SUM($F325:F325)-SUM($F264:F264))/($E325+$C325-G$7))</f>
        <v>0</v>
      </c>
      <c r="H325" s="289">
        <f>IF(OR($C325&gt;H$7,$C325+$E325-1&lt;H$7),0,($D325-SUM($F325:G325)-SUM($F264:G264))/($E325+$C325-H$7))</f>
        <v>0</v>
      </c>
      <c r="I325" s="289">
        <f>IF(OR($C325&gt;I$7,$C325+$E325-1&lt;I$7),0,($D325-SUM($F325:H325)-SUM($F264:H264))/($E325+$C325-I$7))</f>
        <v>0</v>
      </c>
      <c r="J325" s="289">
        <f>IF(OR($C325&gt;J$7,$C325+$E325-1&lt;J$7),0,($D325-SUM($F325:I325)-SUM($F264:I264))/($E325+$C325-J$7))</f>
        <v>0</v>
      </c>
      <c r="K325" s="289">
        <f>IF(OR($C325&gt;K$7,$C325+$E325-1&lt;K$7),0,($D325-SUM($F325:J325)-SUM($F264:J264))/($E325+$C325-K$7))</f>
        <v>0</v>
      </c>
      <c r="L325" s="289">
        <f>IF(OR($C325&gt;L$7,$C325+$E325-1&lt;L$7),0,($D325-SUM($F325:K325)-SUM($F264:K264))/($E325+$C325-L$7))</f>
        <v>0</v>
      </c>
      <c r="M325" s="289">
        <f>IF(OR($C325&gt;M$7,$C325+$E325-1&lt;M$7),0,($D325-SUM($F325:L325)-SUM($F264:L264))/($E325+$C325-M$7))</f>
        <v>0</v>
      </c>
      <c r="N325" s="289">
        <f>IF(OR($C325&gt;N$7,$C325+$E325-1&lt;N$7),0,($D325-SUM($F325:M325)-SUM($F264:M264))/($E325+$C325-N$7))</f>
        <v>0</v>
      </c>
      <c r="O325" s="289">
        <f>IF(OR($C325&gt;O$7,$C325+$E325-1&lt;O$7),0,($D325-SUM($F325:N325)-SUM($F264:N264))/($E325+$C325-O$7))</f>
        <v>0</v>
      </c>
      <c r="P325" s="289">
        <f>IF(OR($C325&gt;P$7,$C325+$E325-1&lt;P$7),0,($D325-SUM($F325:O325)-SUM($F264:O264))/($E325+$C325-P$7))</f>
        <v>0</v>
      </c>
      <c r="Q325" s="289">
        <f>IF(OR($C325&gt;Q$7,$C325+$E325-1&lt;Q$7),0,($D325-SUM($F325:P325)-SUM($F264:P264))/($E325+$C325-Q$7))</f>
        <v>0</v>
      </c>
      <c r="R325" s="289">
        <f>IF(OR($C325&gt;R$7,$C325+$E325-1&lt;R$7),0,($D325-SUM($F325:Q325)-SUM($F264:Q264))/($E325+$C325-R$7))</f>
        <v>0</v>
      </c>
      <c r="S325" s="289">
        <f>IF(OR($C325&gt;S$7,$C325+$E325-1&lt;S$7),0,($D325-SUM($F325:R325)-SUM($F264:R264))/($E325+$C325-S$7))</f>
        <v>0</v>
      </c>
      <c r="T325" s="289">
        <f>IF(OR($C325&gt;T$7,$C325+$E325-1&lt;T$7),0,($D325-SUM($F325:S325)-SUM($F264:S264))/($E325+$C325-T$7))</f>
        <v>0</v>
      </c>
      <c r="U325" s="289">
        <f>IF(OR($C325&gt;U$7,$C325+$E325-1&lt;U$7),0,($D325-SUM($F325:T325)-SUM($F264:T264))/($E325+$C325-U$7))</f>
        <v>0</v>
      </c>
      <c r="V325" s="289">
        <f>IF(OR($C325&gt;V$7,$C325+$E325-1&lt;V$7),0,($D325-SUM($F325:U325)-SUM($F264:U264))/($E325+$C325-V$7))</f>
        <v>0</v>
      </c>
      <c r="W325" s="289">
        <f>IF(OR($C325&gt;W$7,$C325+$E325-1&lt;W$7),0,($D325-SUM($F325:V325)-SUM($F264:V264))/($E325+$C325-W$7))</f>
        <v>0</v>
      </c>
      <c r="X325" s="289">
        <f>IF(OR($C325&gt;X$7,$C325+$E325-1&lt;X$7),0,($D325-SUM($F325:W325)-SUM($F264:W264))/($E325+$C325-X$7))</f>
        <v>0</v>
      </c>
      <c r="Y325" s="289">
        <f>IF(OR($C325&gt;Y$7,$C325+$E325-1&lt;Y$7),0,($D325-SUM($F325:X325)-SUM($F264:X264))/($E325+$C325-Y$7))</f>
        <v>0</v>
      </c>
      <c r="Z325" s="289">
        <f>IF(OR($C325&gt;Z$7,$C325+$E325-1&lt;Z$7),0,($D325-SUM($F325:Y325)-SUM($F264:Y264))/($E325+$C325-Z$7))</f>
        <v>0</v>
      </c>
      <c r="AA325" s="289">
        <f>IF(OR($C325&gt;AA$7,$C325+$E325-1&lt;AA$7),0,($D325-SUM($F325:Z325)-SUM($F264:Z264))/($E325+$C325-AA$7))</f>
        <v>0</v>
      </c>
      <c r="AB325" s="289">
        <f>IF(OR($C325&gt;AB$7,$C325+$E325-1&lt;AB$7),0,($D325-SUM($F325:AA325)-SUM($F264:AA264))/($E325+$C325-AB$7))</f>
        <v>0</v>
      </c>
      <c r="AC325" s="289">
        <f>IF(OR($C325&gt;AC$7,$C325+$E325-1&lt;AC$7),0,($D325-SUM($F325:AB325)-SUM($F264:AB264))/($E325+$C325-AC$7))</f>
        <v>0</v>
      </c>
      <c r="AD325" s="289">
        <f>IF(OR($C325&gt;AD$7,$C325+$E325-1&lt;AD$7),0,($D325-SUM($F325:AC325)-SUM($F264:AC264))/($E325+$C325-AD$7))</f>
        <v>0</v>
      </c>
      <c r="AE325" s="289">
        <f>IF(OR($C325&gt;AE$7,$C325+$E325-1&lt;AE$7),0,($D325-SUM($F325:AD325)-SUM($F264:AD264))/($E325+$C325-AE$7))</f>
        <v>0</v>
      </c>
      <c r="AF325" s="289">
        <f>IF(OR($C325&gt;AF$7,$C325+$E325-1&lt;AF$7),0,($D325-SUM($F325:AE325)-SUM($F264:AE264))/($E325+$C325-AF$7))</f>
        <v>0</v>
      </c>
      <c r="AG325" s="289">
        <f>IF(OR($C325&gt;AG$7,$C325+$E325-1&lt;AG$7),0,($D325-SUM($F325:AF325)-SUM($F264:AF264))/($E325+$C325-AG$7))</f>
        <v>0</v>
      </c>
      <c r="AH325" s="289">
        <f>IF(OR($C325&gt;AH$7,$C325+$E325-1&lt;AH$7),0,($D325-SUM($F325:AG325)-SUM($F264:AG264))/($E325+$C325-AH$7))</f>
        <v>0</v>
      </c>
      <c r="AI325" s="289">
        <f>IF(OR($C325&gt;AI$7,$C325+$E325-1&lt;AI$7),0,($D325-SUM($F325:AH325)-SUM($F264:AH264))/($E325+$C325-AI$7))</f>
        <v>0</v>
      </c>
      <c r="AJ325" s="289">
        <f>IF(OR($C325&gt;AJ$7,$C325+$E325-1&lt;AJ$7),0,($D325-SUM($F325:AI325)-SUM($F264:AI264))/($E325+$C325-AJ$7))</f>
        <v>0</v>
      </c>
      <c r="AK325" s="289">
        <f>IF(OR($C325&gt;AK$7,$C325+$E325-1&lt;AK$7),0,($D325-SUM($F325:AJ325)-SUM($F264:AJ264))/($E325+$C325-AK$7))</f>
        <v>0</v>
      </c>
      <c r="AL325" s="289">
        <f>IF(OR($C325&gt;AL$7,$C325+$E325-1&lt;AL$7),0,($D325-SUM($F325:AK325)-SUM($F264:AK264))/($E325+$C325-AL$7))</f>
        <v>0</v>
      </c>
      <c r="AM325" s="289">
        <f>IF(OR($C325&gt;AM$7,$C325+$E325-1&lt;AM$7),0,($D325-SUM($F325:AL325)-SUM($F264:AL264))/($E325+$C325-AM$7))</f>
        <v>0</v>
      </c>
      <c r="AN325" s="289">
        <f>IF(OR($C325&gt;AN$7,$C325+$E325-1&lt;AN$7),0,($D325-SUM($F325:AM325)-SUM($F264:AM264))/($E325+$C325-AN$7))</f>
        <v>0</v>
      </c>
      <c r="AO325" s="289">
        <f>IF(OR($C325&gt;AO$7,$C325+$E325-1&lt;AO$7),0,($D325-SUM($F325:AN325)-SUM($F264:AN264))/($E325+$C325-AO$7))</f>
        <v>0</v>
      </c>
      <c r="AP325" s="289">
        <f>IF(OR($C325&gt;AP$7,$C325+$E325-1&lt;AP$7),0,($D325-SUM($F325:AO325)-SUM($F264:AO264))/($E325+$C325-AP$7))</f>
        <v>0</v>
      </c>
      <c r="AQ325" s="289">
        <f>IF(OR($C325&gt;AQ$7,$C325+$E325-1&lt;AQ$7),0,($D325-SUM($F325:AP325)-SUM($F264:AP264))/($E325+$C325-AQ$7))</f>
        <v>0</v>
      </c>
      <c r="AR325" s="289">
        <f ca="1">IF(OR($C325&gt;AR$7,$C325+$E325-1&lt;AR$7),0,($D325-SUM($F325:AQ325)-SUM($F264:AQ264))/($E325+$C325-AR$7))</f>
        <v>3.0904303578025501E-3</v>
      </c>
      <c r="AS325" s="289">
        <f ca="1">IF(OR($C325&gt;AS$7,$C325+$E325-1&lt;AS$7),0,($D325-SUM($F325:AR325)-SUM($F264:AR264))/($E325+$C325-AS$7))</f>
        <v>3.0904303578025505E-3</v>
      </c>
      <c r="AT325" s="289">
        <f ca="1">IF(OR($C325&gt;AT$7,$C325+$E325-1&lt;AT$7),0,($D325-SUM($F325:AS325)-SUM($F264:AS264))/($E325+$C325-AT$7))</f>
        <v>3.0904303578025501E-3</v>
      </c>
      <c r="AU325" s="289">
        <f ca="1">IF(OR($C325&gt;AU$7,$C325+$E325-1&lt;AU$7),0,($D325-SUM($F325:AT325)-SUM($F264:AT264))/($E325+$C325-AU$7))</f>
        <v>3.0904303578025501E-3</v>
      </c>
      <c r="AV325" s="289">
        <f ca="1">IF(OR($C325&gt;AV$7,$C325+$E325-1&lt;AV$7),0,($D325-SUM($F325:AU325)-SUM($F264:AU264))/($E325+$C325-AV$7))</f>
        <v>3.0904303578025505E-3</v>
      </c>
      <c r="AW325" s="289">
        <f ca="1">IF(OR($C325&gt;AW$7,$C325+$E325-1&lt;AW$7),0,($D325-SUM($F325:AV325)-SUM($F264:AV264))/($E325+$C325-AW$7))</f>
        <v>3.0904303578025497E-3</v>
      </c>
      <c r="AX325" s="289">
        <f>IF(OR($C325&gt;AX$7,$C325+$E325-1&lt;AX$7),0,($D325-SUM($F325:AW325)-SUM($F264:AW264))/($E325+$C325-AX$7))</f>
        <v>0</v>
      </c>
      <c r="AY325" s="289">
        <f>IF(OR($C325&gt;AY$7,$C325+$E325-1&lt;AY$7),0,($D325-SUM($F325:AX325)-SUM($F264:AX264))/($E325+$C325-AY$7))</f>
        <v>0</v>
      </c>
      <c r="AZ325" s="289">
        <f>IF(OR($C325&gt;AZ$7,$C325+$E325-1&lt;AZ$7),0,($D325-SUM($F325:AY325)-SUM($F264:AY264))/($E325+$C325-AZ$7))</f>
        <v>0</v>
      </c>
      <c r="BA325" s="289">
        <f>IF(OR($C325&gt;BA$7,$C325+$E325-1&lt;BA$7),0,($D325-SUM($F325:AZ325)-SUM($F264:AZ264))/($E325+$C325-BA$7))</f>
        <v>0</v>
      </c>
      <c r="BB325" s="289">
        <f>IF(OR($C325&gt;BB$7,$C325+$E325-1&lt;BB$7),0,($D325-SUM($F325:BA325)-SUM($F264:BA264))/($E325+$C325-BB$7))</f>
        <v>0</v>
      </c>
      <c r="BC325" s="289">
        <f>IF(OR($C325&gt;BC$7,$C325+$E325-1&lt;BC$7),0,($D325-SUM($F325:BB325)-SUM($F264:BB264))/($E325+$C325-BC$7))</f>
        <v>0</v>
      </c>
      <c r="BD325" s="289">
        <f>IF(OR($C325&gt;BD$7,$C325+$E325-1&lt;BD$7),0,($D325-SUM($F325:BC325)-SUM($F264:BC264))/($E325+$C325-BD$7))</f>
        <v>0</v>
      </c>
      <c r="BE325" s="289">
        <f>IF(OR($C325&gt;BE$7,$C325+$E325-1&lt;BE$7),0,($D325-SUM($F325:BD325)-SUM($F264:BD264))/($E325+$C325-BE$7))</f>
        <v>0</v>
      </c>
      <c r="BF325" s="289">
        <f>IF(OR($C325&gt;BF$7,$C325+$E325-1&lt;BF$7),0,($D325-SUM($F325:BE325)-SUM($F264:BE264))/($E325+$C325-BF$7))</f>
        <v>0</v>
      </c>
      <c r="BG325" s="289">
        <f>IF(OR($C325&gt;BG$7,$C325+$E325-1&lt;BG$7),0,($D325-SUM($F325:BF325)-SUM($F264:BF264))/($E325+$C325-BG$7))</f>
        <v>0</v>
      </c>
      <c r="BH325" s="289">
        <f>IF(OR($C325&gt;BH$7,$C325+$E325-1&lt;BH$7),0,($D325-SUM($F325:BG325)-SUM($F264:BG264))/($E325+$C325-BH$7))</f>
        <v>0</v>
      </c>
      <c r="BI325" s="289">
        <f>IF(OR($C325&gt;BI$7,$C325+$E325-1&lt;BI$7),0,($D325-SUM($F325:BH325)-SUM($F264:BH264))/($E325+$C325-BI$7))</f>
        <v>0</v>
      </c>
      <c r="BJ325" s="289">
        <f>IF(OR($C325&gt;BJ$7,$C325+$E325-1&lt;BJ$7),0,($D325-SUM($F325:BI325)-SUM($F264:BI264))/($E325+$C325-BJ$7))</f>
        <v>0</v>
      </c>
      <c r="BK325" s="289">
        <f>IF(OR($C325&gt;BK$7,$C325+$E325-1&lt;BK$7),0,($D325-SUM($F325:BJ325)-SUM($F264:BJ264))/($E325+$C325-BK$7))</f>
        <v>0</v>
      </c>
      <c r="BL325" s="289">
        <f>IF(OR($C325&gt;BL$7,$C325+$E325-1&lt;BL$7),0,($D325-SUM($F325:BK325)-SUM($F264:BK264))/($E325+$C325-BL$7))</f>
        <v>0</v>
      </c>
      <c r="BM325" s="289">
        <f>IF(OR($C325&gt;BM$7,$C325+$E325-1&lt;BM$7),0,($D325-SUM($F325:BL325)-SUM($F264:BL264))/($E325+$C325-BM$7))</f>
        <v>0</v>
      </c>
      <c r="BN325" s="289">
        <f>IF(OR($C325&gt;BN$7,$C325+$E325-1&lt;BN$7),0,($D325-SUM($F325:BM325)-SUM($F264:BM264))/($E325+$C325-BN$7))</f>
        <v>0</v>
      </c>
      <c r="BO325" s="305"/>
      <c r="BP325" s="305"/>
      <c r="BQ325" s="305"/>
      <c r="BR325" s="305"/>
      <c r="BS325" s="305"/>
      <c r="BT325" s="305"/>
      <c r="BU325" s="305"/>
      <c r="BV325" s="305"/>
      <c r="BW325" s="305"/>
      <c r="BX325" s="305"/>
      <c r="BY325" s="305"/>
      <c r="BZ325" s="305"/>
      <c r="CA325" s="198"/>
      <c r="CB325" s="198"/>
      <c r="CC325" s="198"/>
      <c r="CD325" s="198"/>
      <c r="CE325" s="198"/>
      <c r="CF325" s="198"/>
      <c r="CG325" s="198"/>
      <c r="CH325" s="198"/>
      <c r="CI325" s="198"/>
      <c r="CJ325" s="198"/>
      <c r="CK325" s="198"/>
      <c r="CL325" s="198"/>
    </row>
    <row r="326" spans="1:90" hidden="1" outlineLevel="1" x14ac:dyDescent="0.15">
      <c r="A326" s="89"/>
      <c r="B326" s="23"/>
      <c r="C326" s="26">
        <v>39</v>
      </c>
      <c r="D326" s="250">
        <f ca="1"/>
        <v>1.8322910366009457E-2</v>
      </c>
      <c r="E326" s="26">
        <f>SAP_Leadsheet!$E$57</f>
        <v>6</v>
      </c>
      <c r="G326" s="289">
        <f>IF(OR($C326&gt;G$7,$C326+$E326-1&lt;G$7),0,($D326-SUM($F326:F326)-SUM($F265:F265))/($E326+$C326-G$7))</f>
        <v>0</v>
      </c>
      <c r="H326" s="289">
        <f>IF(OR($C326&gt;H$7,$C326+$E326-1&lt;H$7),0,($D326-SUM($F326:G326)-SUM($F265:G265))/($E326+$C326-H$7))</f>
        <v>0</v>
      </c>
      <c r="I326" s="289">
        <f>IF(OR($C326&gt;I$7,$C326+$E326-1&lt;I$7),0,($D326-SUM($F326:H326)-SUM($F265:H265))/($E326+$C326-I$7))</f>
        <v>0</v>
      </c>
      <c r="J326" s="289">
        <f>IF(OR($C326&gt;J$7,$C326+$E326-1&lt;J$7),0,($D326-SUM($F326:I326)-SUM($F265:I265))/($E326+$C326-J$7))</f>
        <v>0</v>
      </c>
      <c r="K326" s="289">
        <f>IF(OR($C326&gt;K$7,$C326+$E326-1&lt;K$7),0,($D326-SUM($F326:J326)-SUM($F265:J265))/($E326+$C326-K$7))</f>
        <v>0</v>
      </c>
      <c r="L326" s="289">
        <f>IF(OR($C326&gt;L$7,$C326+$E326-1&lt;L$7),0,($D326-SUM($F326:K326)-SUM($F265:K265))/($E326+$C326-L$7))</f>
        <v>0</v>
      </c>
      <c r="M326" s="289">
        <f>IF(OR($C326&gt;M$7,$C326+$E326-1&lt;M$7),0,($D326-SUM($F326:L326)-SUM($F265:L265))/($E326+$C326-M$7))</f>
        <v>0</v>
      </c>
      <c r="N326" s="289">
        <f>IF(OR($C326&gt;N$7,$C326+$E326-1&lt;N$7),0,($D326-SUM($F326:M326)-SUM($F265:M265))/($E326+$C326-N$7))</f>
        <v>0</v>
      </c>
      <c r="O326" s="289">
        <f>IF(OR($C326&gt;O$7,$C326+$E326-1&lt;O$7),0,($D326-SUM($F326:N326)-SUM($F265:N265))/($E326+$C326-O$7))</f>
        <v>0</v>
      </c>
      <c r="P326" s="289">
        <f>IF(OR($C326&gt;P$7,$C326+$E326-1&lt;P$7),0,($D326-SUM($F326:O326)-SUM($F265:O265))/($E326+$C326-P$7))</f>
        <v>0</v>
      </c>
      <c r="Q326" s="289">
        <f>IF(OR($C326&gt;Q$7,$C326+$E326-1&lt;Q$7),0,($D326-SUM($F326:P326)-SUM($F265:P265))/($E326+$C326-Q$7))</f>
        <v>0</v>
      </c>
      <c r="R326" s="289">
        <f>IF(OR($C326&gt;R$7,$C326+$E326-1&lt;R$7),0,($D326-SUM($F326:Q326)-SUM($F265:Q265))/($E326+$C326-R$7))</f>
        <v>0</v>
      </c>
      <c r="S326" s="289">
        <f>IF(OR($C326&gt;S$7,$C326+$E326-1&lt;S$7),0,($D326-SUM($F326:R326)-SUM($F265:R265))/($E326+$C326-S$7))</f>
        <v>0</v>
      </c>
      <c r="T326" s="289">
        <f>IF(OR($C326&gt;T$7,$C326+$E326-1&lt;T$7),0,($D326-SUM($F326:S326)-SUM($F265:S265))/($E326+$C326-T$7))</f>
        <v>0</v>
      </c>
      <c r="U326" s="289">
        <f>IF(OR($C326&gt;U$7,$C326+$E326-1&lt;U$7),0,($D326-SUM($F326:T326)-SUM($F265:T265))/($E326+$C326-U$7))</f>
        <v>0</v>
      </c>
      <c r="V326" s="289">
        <f>IF(OR($C326&gt;V$7,$C326+$E326-1&lt;V$7),0,($D326-SUM($F326:U326)-SUM($F265:U265))/($E326+$C326-V$7))</f>
        <v>0</v>
      </c>
      <c r="W326" s="289">
        <f>IF(OR($C326&gt;W$7,$C326+$E326-1&lt;W$7),0,($D326-SUM($F326:V326)-SUM($F265:V265))/($E326+$C326-W$7))</f>
        <v>0</v>
      </c>
      <c r="X326" s="289">
        <f>IF(OR($C326&gt;X$7,$C326+$E326-1&lt;X$7),0,($D326-SUM($F326:W326)-SUM($F265:W265))/($E326+$C326-X$7))</f>
        <v>0</v>
      </c>
      <c r="Y326" s="289">
        <f>IF(OR($C326&gt;Y$7,$C326+$E326-1&lt;Y$7),0,($D326-SUM($F326:X326)-SUM($F265:X265))/($E326+$C326-Y$7))</f>
        <v>0</v>
      </c>
      <c r="Z326" s="289">
        <f>IF(OR($C326&gt;Z$7,$C326+$E326-1&lt;Z$7),0,($D326-SUM($F326:Y326)-SUM($F265:Y265))/($E326+$C326-Z$7))</f>
        <v>0</v>
      </c>
      <c r="AA326" s="289">
        <f>IF(OR($C326&gt;AA$7,$C326+$E326-1&lt;AA$7),0,($D326-SUM($F326:Z326)-SUM($F265:Z265))/($E326+$C326-AA$7))</f>
        <v>0</v>
      </c>
      <c r="AB326" s="289">
        <f>IF(OR($C326&gt;AB$7,$C326+$E326-1&lt;AB$7),0,($D326-SUM($F326:AA326)-SUM($F265:AA265))/($E326+$C326-AB$7))</f>
        <v>0</v>
      </c>
      <c r="AC326" s="289">
        <f>IF(OR($C326&gt;AC$7,$C326+$E326-1&lt;AC$7),0,($D326-SUM($F326:AB326)-SUM($F265:AB265))/($E326+$C326-AC$7))</f>
        <v>0</v>
      </c>
      <c r="AD326" s="289">
        <f>IF(OR($C326&gt;AD$7,$C326+$E326-1&lt;AD$7),0,($D326-SUM($F326:AC326)-SUM($F265:AC265))/($E326+$C326-AD$7))</f>
        <v>0</v>
      </c>
      <c r="AE326" s="289">
        <f>IF(OR($C326&gt;AE$7,$C326+$E326-1&lt;AE$7),0,($D326-SUM($F326:AD326)-SUM($F265:AD265))/($E326+$C326-AE$7))</f>
        <v>0</v>
      </c>
      <c r="AF326" s="289">
        <f>IF(OR($C326&gt;AF$7,$C326+$E326-1&lt;AF$7),0,($D326-SUM($F326:AE326)-SUM($F265:AE265))/($E326+$C326-AF$7))</f>
        <v>0</v>
      </c>
      <c r="AG326" s="289">
        <f>IF(OR($C326&gt;AG$7,$C326+$E326-1&lt;AG$7),0,($D326-SUM($F326:AF326)-SUM($F265:AF265))/($E326+$C326-AG$7))</f>
        <v>0</v>
      </c>
      <c r="AH326" s="289">
        <f>IF(OR($C326&gt;AH$7,$C326+$E326-1&lt;AH$7),0,($D326-SUM($F326:AG326)-SUM($F265:AG265))/($E326+$C326-AH$7))</f>
        <v>0</v>
      </c>
      <c r="AI326" s="289">
        <f>IF(OR($C326&gt;AI$7,$C326+$E326-1&lt;AI$7),0,($D326-SUM($F326:AH326)-SUM($F265:AH265))/($E326+$C326-AI$7))</f>
        <v>0</v>
      </c>
      <c r="AJ326" s="289">
        <f>IF(OR($C326&gt;AJ$7,$C326+$E326-1&lt;AJ$7),0,($D326-SUM($F326:AI326)-SUM($F265:AI265))/($E326+$C326-AJ$7))</f>
        <v>0</v>
      </c>
      <c r="AK326" s="289">
        <f>IF(OR($C326&gt;AK$7,$C326+$E326-1&lt;AK$7),0,($D326-SUM($F326:AJ326)-SUM($F265:AJ265))/($E326+$C326-AK$7))</f>
        <v>0</v>
      </c>
      <c r="AL326" s="289">
        <f>IF(OR($C326&gt;AL$7,$C326+$E326-1&lt;AL$7),0,($D326-SUM($F326:AK326)-SUM($F265:AK265))/($E326+$C326-AL$7))</f>
        <v>0</v>
      </c>
      <c r="AM326" s="289">
        <f>IF(OR($C326&gt;AM$7,$C326+$E326-1&lt;AM$7),0,($D326-SUM($F326:AL326)-SUM($F265:AL265))/($E326+$C326-AM$7))</f>
        <v>0</v>
      </c>
      <c r="AN326" s="289">
        <f>IF(OR($C326&gt;AN$7,$C326+$E326-1&lt;AN$7),0,($D326-SUM($F326:AM326)-SUM($F265:AM265))/($E326+$C326-AN$7))</f>
        <v>0</v>
      </c>
      <c r="AO326" s="289">
        <f>IF(OR($C326&gt;AO$7,$C326+$E326-1&lt;AO$7),0,($D326-SUM($F326:AN326)-SUM($F265:AN265))/($E326+$C326-AO$7))</f>
        <v>0</v>
      </c>
      <c r="AP326" s="289">
        <f>IF(OR($C326&gt;AP$7,$C326+$E326-1&lt;AP$7),0,($D326-SUM($F326:AO326)-SUM($F265:AO265))/($E326+$C326-AP$7))</f>
        <v>0</v>
      </c>
      <c r="AQ326" s="289">
        <f>IF(OR($C326&gt;AQ$7,$C326+$E326-1&lt;AQ$7),0,($D326-SUM($F326:AP326)-SUM($F265:AP265))/($E326+$C326-AQ$7))</f>
        <v>0</v>
      </c>
      <c r="AR326" s="289">
        <f>IF(OR($C326&gt;AR$7,$C326+$E326-1&lt;AR$7),0,($D326-SUM($F326:AQ326)-SUM($F265:AQ265))/($E326+$C326-AR$7))</f>
        <v>0</v>
      </c>
      <c r="AS326" s="289">
        <f ca="1">IF(OR($C326&gt;AS$7,$C326+$E326-1&lt;AS$7),0,($D326-SUM($F326:AR326)-SUM($F265:AR265))/($E326+$C326-AS$7))</f>
        <v>3.0538183943349096E-3</v>
      </c>
      <c r="AT326" s="289">
        <f ca="1">IF(OR($C326&gt;AT$7,$C326+$E326-1&lt;AT$7),0,($D326-SUM($F326:AS326)-SUM($F265:AS265))/($E326+$C326-AT$7))</f>
        <v>3.0538183943349092E-3</v>
      </c>
      <c r="AU326" s="289">
        <f ca="1">IF(OR($C326&gt;AU$7,$C326+$E326-1&lt;AU$7),0,($D326-SUM($F326:AT326)-SUM($F265:AT265))/($E326+$C326-AU$7))</f>
        <v>3.0538183943349096E-3</v>
      </c>
      <c r="AV326" s="289">
        <f ca="1">IF(OR($C326&gt;AV$7,$C326+$E326-1&lt;AV$7),0,($D326-SUM($F326:AU326)-SUM($F265:AU265))/($E326+$C326-AV$7))</f>
        <v>3.0538183943349096E-3</v>
      </c>
      <c r="AW326" s="289">
        <f ca="1">IF(OR($C326&gt;AW$7,$C326+$E326-1&lt;AW$7),0,($D326-SUM($F326:AV326)-SUM($F265:AV265))/($E326+$C326-AW$7))</f>
        <v>3.0538183943349092E-3</v>
      </c>
      <c r="AX326" s="289">
        <f ca="1">IF(OR($C326&gt;AX$7,$C326+$E326-1&lt;AX$7),0,($D326-SUM($F326:AW326)-SUM($F265:AW265))/($E326+$C326-AX$7))</f>
        <v>3.0538183943349083E-3</v>
      </c>
      <c r="AY326" s="289">
        <f>IF(OR($C326&gt;AY$7,$C326+$E326-1&lt;AY$7),0,($D326-SUM($F326:AX326)-SUM($F265:AX265))/($E326+$C326-AY$7))</f>
        <v>0</v>
      </c>
      <c r="AZ326" s="289">
        <f>IF(OR($C326&gt;AZ$7,$C326+$E326-1&lt;AZ$7),0,($D326-SUM($F326:AY326)-SUM($F265:AY265))/($E326+$C326-AZ$7))</f>
        <v>0</v>
      </c>
      <c r="BA326" s="289">
        <f>IF(OR($C326&gt;BA$7,$C326+$E326-1&lt;BA$7),0,($D326-SUM($F326:AZ326)-SUM($F265:AZ265))/($E326+$C326-BA$7))</f>
        <v>0</v>
      </c>
      <c r="BB326" s="289">
        <f>IF(OR($C326&gt;BB$7,$C326+$E326-1&lt;BB$7),0,($D326-SUM($F326:BA326)-SUM($F265:BA265))/($E326+$C326-BB$7))</f>
        <v>0</v>
      </c>
      <c r="BC326" s="289">
        <f>IF(OR($C326&gt;BC$7,$C326+$E326-1&lt;BC$7),0,($D326-SUM($F326:BB326)-SUM($F265:BB265))/($E326+$C326-BC$7))</f>
        <v>0</v>
      </c>
      <c r="BD326" s="289">
        <f>IF(OR($C326&gt;BD$7,$C326+$E326-1&lt;BD$7),0,($D326-SUM($F326:BC326)-SUM($F265:BC265))/($E326+$C326-BD$7))</f>
        <v>0</v>
      </c>
      <c r="BE326" s="289">
        <f>IF(OR($C326&gt;BE$7,$C326+$E326-1&lt;BE$7),0,($D326-SUM($F326:BD326)-SUM($F265:BD265))/($E326+$C326-BE$7))</f>
        <v>0</v>
      </c>
      <c r="BF326" s="289">
        <f>IF(OR($C326&gt;BF$7,$C326+$E326-1&lt;BF$7),0,($D326-SUM($F326:BE326)-SUM($F265:BE265))/($E326+$C326-BF$7))</f>
        <v>0</v>
      </c>
      <c r="BG326" s="289">
        <f>IF(OR($C326&gt;BG$7,$C326+$E326-1&lt;BG$7),0,($D326-SUM($F326:BF326)-SUM($F265:BF265))/($E326+$C326-BG$7))</f>
        <v>0</v>
      </c>
      <c r="BH326" s="289">
        <f>IF(OR($C326&gt;BH$7,$C326+$E326-1&lt;BH$7),0,($D326-SUM($F326:BG326)-SUM($F265:BG265))/($E326+$C326-BH$7))</f>
        <v>0</v>
      </c>
      <c r="BI326" s="289">
        <f>IF(OR($C326&gt;BI$7,$C326+$E326-1&lt;BI$7),0,($D326-SUM($F326:BH326)-SUM($F265:BH265))/($E326+$C326-BI$7))</f>
        <v>0</v>
      </c>
      <c r="BJ326" s="289">
        <f>IF(OR($C326&gt;BJ$7,$C326+$E326-1&lt;BJ$7),0,($D326-SUM($F326:BI326)-SUM($F265:BI265))/($E326+$C326-BJ$7))</f>
        <v>0</v>
      </c>
      <c r="BK326" s="289">
        <f>IF(OR($C326&gt;BK$7,$C326+$E326-1&lt;BK$7),0,($D326-SUM($F326:BJ326)-SUM($F265:BJ265))/($E326+$C326-BK$7))</f>
        <v>0</v>
      </c>
      <c r="BL326" s="289">
        <f>IF(OR($C326&gt;BL$7,$C326+$E326-1&lt;BL$7),0,($D326-SUM($F326:BK326)-SUM($F265:BK265))/($E326+$C326-BL$7))</f>
        <v>0</v>
      </c>
      <c r="BM326" s="289">
        <f>IF(OR($C326&gt;BM$7,$C326+$E326-1&lt;BM$7),0,($D326-SUM($F326:BL326)-SUM($F265:BL265))/($E326+$C326-BM$7))</f>
        <v>0</v>
      </c>
      <c r="BN326" s="289">
        <f>IF(OR($C326&gt;BN$7,$C326+$E326-1&lt;BN$7),0,($D326-SUM($F326:BM326)-SUM($F265:BM265))/($E326+$C326-BN$7))</f>
        <v>0</v>
      </c>
      <c r="BO326" s="305"/>
      <c r="BP326" s="305"/>
      <c r="BQ326" s="305"/>
      <c r="BR326" s="305"/>
      <c r="BS326" s="305"/>
      <c r="BT326" s="305"/>
      <c r="BU326" s="305"/>
      <c r="BV326" s="305"/>
      <c r="BW326" s="305"/>
      <c r="BX326" s="305"/>
      <c r="BY326" s="305"/>
      <c r="BZ326" s="305"/>
      <c r="CA326" s="198"/>
      <c r="CB326" s="198"/>
      <c r="CC326" s="198"/>
      <c r="CD326" s="198"/>
      <c r="CE326" s="198"/>
      <c r="CF326" s="198"/>
      <c r="CG326" s="198"/>
      <c r="CH326" s="198"/>
      <c r="CI326" s="198"/>
      <c r="CJ326" s="198"/>
      <c r="CK326" s="198"/>
      <c r="CL326" s="198"/>
    </row>
    <row r="327" spans="1:90" hidden="1" outlineLevel="1" x14ac:dyDescent="0.15">
      <c r="A327" s="89"/>
      <c r="B327" s="23"/>
      <c r="C327" s="26">
        <v>40</v>
      </c>
      <c r="D327" s="250">
        <f ca="1"/>
        <v>1.8103238585203608E-2</v>
      </c>
      <c r="E327" s="26">
        <f>SAP_Leadsheet!$E$57</f>
        <v>6</v>
      </c>
      <c r="G327" s="289">
        <f>IF(OR($C327&gt;G$7,$C327+$E327-1&lt;G$7),0,($D327-SUM($F327:F327)-SUM($F266:F266))/($E327+$C327-G$7))</f>
        <v>0</v>
      </c>
      <c r="H327" s="289">
        <f>IF(OR($C327&gt;H$7,$C327+$E327-1&lt;H$7),0,($D327-SUM($F327:G327)-SUM($F266:G266))/($E327+$C327-H$7))</f>
        <v>0</v>
      </c>
      <c r="I327" s="289">
        <f>IF(OR($C327&gt;I$7,$C327+$E327-1&lt;I$7),0,($D327-SUM($F327:H327)-SUM($F266:H266))/($E327+$C327-I$7))</f>
        <v>0</v>
      </c>
      <c r="J327" s="289">
        <f>IF(OR($C327&gt;J$7,$C327+$E327-1&lt;J$7),0,($D327-SUM($F327:I327)-SUM($F266:I266))/($E327+$C327-J$7))</f>
        <v>0</v>
      </c>
      <c r="K327" s="289">
        <f>IF(OR($C327&gt;K$7,$C327+$E327-1&lt;K$7),0,($D327-SUM($F327:J327)-SUM($F266:J266))/($E327+$C327-K$7))</f>
        <v>0</v>
      </c>
      <c r="L327" s="289">
        <f>IF(OR($C327&gt;L$7,$C327+$E327-1&lt;L$7),0,($D327-SUM($F327:K327)-SUM($F266:K266))/($E327+$C327-L$7))</f>
        <v>0</v>
      </c>
      <c r="M327" s="289">
        <f>IF(OR($C327&gt;M$7,$C327+$E327-1&lt;M$7),0,($D327-SUM($F327:L327)-SUM($F266:L266))/($E327+$C327-M$7))</f>
        <v>0</v>
      </c>
      <c r="N327" s="289">
        <f>IF(OR($C327&gt;N$7,$C327+$E327-1&lt;N$7),0,($D327-SUM($F327:M327)-SUM($F266:M266))/($E327+$C327-N$7))</f>
        <v>0</v>
      </c>
      <c r="O327" s="289">
        <f>IF(OR($C327&gt;O$7,$C327+$E327-1&lt;O$7),0,($D327-SUM($F327:N327)-SUM($F266:N266))/($E327+$C327-O$7))</f>
        <v>0</v>
      </c>
      <c r="P327" s="289">
        <f>IF(OR($C327&gt;P$7,$C327+$E327-1&lt;P$7),0,($D327-SUM($F327:O327)-SUM($F266:O266))/($E327+$C327-P$7))</f>
        <v>0</v>
      </c>
      <c r="Q327" s="289">
        <f>IF(OR($C327&gt;Q$7,$C327+$E327-1&lt;Q$7),0,($D327-SUM($F327:P327)-SUM($F266:P266))/($E327+$C327-Q$7))</f>
        <v>0</v>
      </c>
      <c r="R327" s="289">
        <f>IF(OR($C327&gt;R$7,$C327+$E327-1&lt;R$7),0,($D327-SUM($F327:Q327)-SUM($F266:Q266))/($E327+$C327-R$7))</f>
        <v>0</v>
      </c>
      <c r="S327" s="289">
        <f>IF(OR($C327&gt;S$7,$C327+$E327-1&lt;S$7),0,($D327-SUM($F327:R327)-SUM($F266:R266))/($E327+$C327-S$7))</f>
        <v>0</v>
      </c>
      <c r="T327" s="289">
        <f>IF(OR($C327&gt;T$7,$C327+$E327-1&lt;T$7),0,($D327-SUM($F327:S327)-SUM($F266:S266))/($E327+$C327-T$7))</f>
        <v>0</v>
      </c>
      <c r="U327" s="289">
        <f>IF(OR($C327&gt;U$7,$C327+$E327-1&lt;U$7),0,($D327-SUM($F327:T327)-SUM($F266:T266))/($E327+$C327-U$7))</f>
        <v>0</v>
      </c>
      <c r="V327" s="289">
        <f>IF(OR($C327&gt;V$7,$C327+$E327-1&lt;V$7),0,($D327-SUM($F327:U327)-SUM($F266:U266))/($E327+$C327-V$7))</f>
        <v>0</v>
      </c>
      <c r="W327" s="289">
        <f>IF(OR($C327&gt;W$7,$C327+$E327-1&lt;W$7),0,($D327-SUM($F327:V327)-SUM($F266:V266))/($E327+$C327-W$7))</f>
        <v>0</v>
      </c>
      <c r="X327" s="289">
        <f>IF(OR($C327&gt;X$7,$C327+$E327-1&lt;X$7),0,($D327-SUM($F327:W327)-SUM($F266:W266))/($E327+$C327-X$7))</f>
        <v>0</v>
      </c>
      <c r="Y327" s="289">
        <f>IF(OR($C327&gt;Y$7,$C327+$E327-1&lt;Y$7),0,($D327-SUM($F327:X327)-SUM($F266:X266))/($E327+$C327-Y$7))</f>
        <v>0</v>
      </c>
      <c r="Z327" s="289">
        <f>IF(OR($C327&gt;Z$7,$C327+$E327-1&lt;Z$7),0,($D327-SUM($F327:Y327)-SUM($F266:Y266))/($E327+$C327-Z$7))</f>
        <v>0</v>
      </c>
      <c r="AA327" s="289">
        <f>IF(OR($C327&gt;AA$7,$C327+$E327-1&lt;AA$7),0,($D327-SUM($F327:Z327)-SUM($F266:Z266))/($E327+$C327-AA$7))</f>
        <v>0</v>
      </c>
      <c r="AB327" s="289">
        <f>IF(OR($C327&gt;AB$7,$C327+$E327-1&lt;AB$7),0,($D327-SUM($F327:AA327)-SUM($F266:AA266))/($E327+$C327-AB$7))</f>
        <v>0</v>
      </c>
      <c r="AC327" s="289">
        <f>IF(OR($C327&gt;AC$7,$C327+$E327-1&lt;AC$7),0,($D327-SUM($F327:AB327)-SUM($F266:AB266))/($E327+$C327-AC$7))</f>
        <v>0</v>
      </c>
      <c r="AD327" s="289">
        <f>IF(OR($C327&gt;AD$7,$C327+$E327-1&lt;AD$7),0,($D327-SUM($F327:AC327)-SUM($F266:AC266))/($E327+$C327-AD$7))</f>
        <v>0</v>
      </c>
      <c r="AE327" s="289">
        <f>IF(OR($C327&gt;AE$7,$C327+$E327-1&lt;AE$7),0,($D327-SUM($F327:AD327)-SUM($F266:AD266))/($E327+$C327-AE$7))</f>
        <v>0</v>
      </c>
      <c r="AF327" s="289">
        <f>IF(OR($C327&gt;AF$7,$C327+$E327-1&lt;AF$7),0,($D327-SUM($F327:AE327)-SUM($F266:AE266))/($E327+$C327-AF$7))</f>
        <v>0</v>
      </c>
      <c r="AG327" s="289">
        <f>IF(OR($C327&gt;AG$7,$C327+$E327-1&lt;AG$7),0,($D327-SUM($F327:AF327)-SUM($F266:AF266))/($E327+$C327-AG$7))</f>
        <v>0</v>
      </c>
      <c r="AH327" s="289">
        <f>IF(OR($C327&gt;AH$7,$C327+$E327-1&lt;AH$7),0,($D327-SUM($F327:AG327)-SUM($F266:AG266))/($E327+$C327-AH$7))</f>
        <v>0</v>
      </c>
      <c r="AI327" s="289">
        <f>IF(OR($C327&gt;AI$7,$C327+$E327-1&lt;AI$7),0,($D327-SUM($F327:AH327)-SUM($F266:AH266))/($E327+$C327-AI$7))</f>
        <v>0</v>
      </c>
      <c r="AJ327" s="289">
        <f>IF(OR($C327&gt;AJ$7,$C327+$E327-1&lt;AJ$7),0,($D327-SUM($F327:AI327)-SUM($F266:AI266))/($E327+$C327-AJ$7))</f>
        <v>0</v>
      </c>
      <c r="AK327" s="289">
        <f>IF(OR($C327&gt;AK$7,$C327+$E327-1&lt;AK$7),0,($D327-SUM($F327:AJ327)-SUM($F266:AJ266))/($E327+$C327-AK$7))</f>
        <v>0</v>
      </c>
      <c r="AL327" s="289">
        <f>IF(OR($C327&gt;AL$7,$C327+$E327-1&lt;AL$7),0,($D327-SUM($F327:AK327)-SUM($F266:AK266))/($E327+$C327-AL$7))</f>
        <v>0</v>
      </c>
      <c r="AM327" s="289">
        <f>IF(OR($C327&gt;AM$7,$C327+$E327-1&lt;AM$7),0,($D327-SUM($F327:AL327)-SUM($F266:AL266))/($E327+$C327-AM$7))</f>
        <v>0</v>
      </c>
      <c r="AN327" s="289">
        <f>IF(OR($C327&gt;AN$7,$C327+$E327-1&lt;AN$7),0,($D327-SUM($F327:AM327)-SUM($F266:AM266))/($E327+$C327-AN$7))</f>
        <v>0</v>
      </c>
      <c r="AO327" s="289">
        <f>IF(OR($C327&gt;AO$7,$C327+$E327-1&lt;AO$7),0,($D327-SUM($F327:AN327)-SUM($F266:AN266))/($E327+$C327-AO$7))</f>
        <v>0</v>
      </c>
      <c r="AP327" s="289">
        <f>IF(OR($C327&gt;AP$7,$C327+$E327-1&lt;AP$7),0,($D327-SUM($F327:AO327)-SUM($F266:AO266))/($E327+$C327-AP$7))</f>
        <v>0</v>
      </c>
      <c r="AQ327" s="289">
        <f>IF(OR($C327&gt;AQ$7,$C327+$E327-1&lt;AQ$7),0,($D327-SUM($F327:AP327)-SUM($F266:AP266))/($E327+$C327-AQ$7))</f>
        <v>0</v>
      </c>
      <c r="AR327" s="289">
        <f>IF(OR($C327&gt;AR$7,$C327+$E327-1&lt;AR$7),0,($D327-SUM($F327:AQ327)-SUM($F266:AQ266))/($E327+$C327-AR$7))</f>
        <v>0</v>
      </c>
      <c r="AS327" s="289">
        <f>IF(OR($C327&gt;AS$7,$C327+$E327-1&lt;AS$7),0,($D327-SUM($F327:AR327)-SUM($F266:AR266))/($E327+$C327-AS$7))</f>
        <v>0</v>
      </c>
      <c r="AT327" s="289">
        <f ca="1">IF(OR($C327&gt;AT$7,$C327+$E327-1&lt;AT$7),0,($D327-SUM($F327:AS327)-SUM($F266:AS266))/($E327+$C327-AT$7))</f>
        <v>3.0172064308672682E-3</v>
      </c>
      <c r="AU327" s="289">
        <f ca="1">IF(OR($C327&gt;AU$7,$C327+$E327-1&lt;AU$7),0,($D327-SUM($F327:AT327)-SUM($F266:AT266))/($E327+$C327-AU$7))</f>
        <v>3.0172064308672678E-3</v>
      </c>
      <c r="AV327" s="289">
        <f ca="1">IF(OR($C327&gt;AV$7,$C327+$E327-1&lt;AV$7),0,($D327-SUM($F327:AU327)-SUM($F266:AU266))/($E327+$C327-AV$7))</f>
        <v>3.0172064308672682E-3</v>
      </c>
      <c r="AW327" s="289">
        <f ca="1">IF(OR($C327&gt;AW$7,$C327+$E327-1&lt;AW$7),0,($D327-SUM($F327:AV327)-SUM($F266:AV266))/($E327+$C327-AW$7))</f>
        <v>3.0172064308672682E-3</v>
      </c>
      <c r="AX327" s="289">
        <f ca="1">IF(OR($C327&gt;AX$7,$C327+$E327-1&lt;AX$7),0,($D327-SUM($F327:AW327)-SUM($F266:AW266))/($E327+$C327-AX$7))</f>
        <v>3.0172064308672678E-3</v>
      </c>
      <c r="AY327" s="289">
        <f ca="1">IF(OR($C327&gt;AY$7,$C327+$E327-1&lt;AY$7),0,($D327-SUM($F327:AX327)-SUM($F266:AX266))/($E327+$C327-AY$7))</f>
        <v>3.0172064308672669E-3</v>
      </c>
      <c r="AZ327" s="289">
        <f>IF(OR($C327&gt;AZ$7,$C327+$E327-1&lt;AZ$7),0,($D327-SUM($F327:AY327)-SUM($F266:AY266))/($E327+$C327-AZ$7))</f>
        <v>0</v>
      </c>
      <c r="BA327" s="289">
        <f>IF(OR($C327&gt;BA$7,$C327+$E327-1&lt;BA$7),0,($D327-SUM($F327:AZ327)-SUM($F266:AZ266))/($E327+$C327-BA$7))</f>
        <v>0</v>
      </c>
      <c r="BB327" s="289">
        <f>IF(OR($C327&gt;BB$7,$C327+$E327-1&lt;BB$7),0,($D327-SUM($F327:BA327)-SUM($F266:BA266))/($E327+$C327-BB$7))</f>
        <v>0</v>
      </c>
      <c r="BC327" s="289">
        <f>IF(OR($C327&gt;BC$7,$C327+$E327-1&lt;BC$7),0,($D327-SUM($F327:BB327)-SUM($F266:BB266))/($E327+$C327-BC$7))</f>
        <v>0</v>
      </c>
      <c r="BD327" s="289">
        <f>IF(OR($C327&gt;BD$7,$C327+$E327-1&lt;BD$7),0,($D327-SUM($F327:BC327)-SUM($F266:BC266))/($E327+$C327-BD$7))</f>
        <v>0</v>
      </c>
      <c r="BE327" s="289">
        <f>IF(OR($C327&gt;BE$7,$C327+$E327-1&lt;BE$7),0,($D327-SUM($F327:BD327)-SUM($F266:BD266))/($E327+$C327-BE$7))</f>
        <v>0</v>
      </c>
      <c r="BF327" s="289">
        <f>IF(OR($C327&gt;BF$7,$C327+$E327-1&lt;BF$7),0,($D327-SUM($F327:BE327)-SUM($F266:BE266))/($E327+$C327-BF$7))</f>
        <v>0</v>
      </c>
      <c r="BG327" s="289">
        <f>IF(OR($C327&gt;BG$7,$C327+$E327-1&lt;BG$7),0,($D327-SUM($F327:BF327)-SUM($F266:BF266))/($E327+$C327-BG$7))</f>
        <v>0</v>
      </c>
      <c r="BH327" s="289">
        <f>IF(OR($C327&gt;BH$7,$C327+$E327-1&lt;BH$7),0,($D327-SUM($F327:BG327)-SUM($F266:BG266))/($E327+$C327-BH$7))</f>
        <v>0</v>
      </c>
      <c r="BI327" s="289">
        <f>IF(OR($C327&gt;BI$7,$C327+$E327-1&lt;BI$7),0,($D327-SUM($F327:BH327)-SUM($F266:BH266))/($E327+$C327-BI$7))</f>
        <v>0</v>
      </c>
      <c r="BJ327" s="289">
        <f>IF(OR($C327&gt;BJ$7,$C327+$E327-1&lt;BJ$7),0,($D327-SUM($F327:BI327)-SUM($F266:BI266))/($E327+$C327-BJ$7))</f>
        <v>0</v>
      </c>
      <c r="BK327" s="289">
        <f>IF(OR($C327&gt;BK$7,$C327+$E327-1&lt;BK$7),0,($D327-SUM($F327:BJ327)-SUM($F266:BJ266))/($E327+$C327-BK$7))</f>
        <v>0</v>
      </c>
      <c r="BL327" s="289">
        <f>IF(OR($C327&gt;BL$7,$C327+$E327-1&lt;BL$7),0,($D327-SUM($F327:BK327)-SUM($F266:BK266))/($E327+$C327-BL$7))</f>
        <v>0</v>
      </c>
      <c r="BM327" s="289">
        <f>IF(OR($C327&gt;BM$7,$C327+$E327-1&lt;BM$7),0,($D327-SUM($F327:BL327)-SUM($F266:BL266))/($E327+$C327-BM$7))</f>
        <v>0</v>
      </c>
      <c r="BN327" s="289">
        <f>IF(OR($C327&gt;BN$7,$C327+$E327-1&lt;BN$7),0,($D327-SUM($F327:BM327)-SUM($F266:BM266))/($E327+$C327-BN$7))</f>
        <v>0</v>
      </c>
      <c r="BO327" s="305"/>
      <c r="BP327" s="305"/>
      <c r="BQ327" s="305"/>
      <c r="BR327" s="305"/>
      <c r="BS327" s="305"/>
      <c r="BT327" s="305"/>
      <c r="BU327" s="305"/>
      <c r="BV327" s="305"/>
      <c r="BW327" s="305"/>
      <c r="BX327" s="305"/>
      <c r="BY327" s="305"/>
      <c r="BZ327" s="305"/>
      <c r="CA327" s="198"/>
      <c r="CB327" s="198"/>
      <c r="CC327" s="198"/>
      <c r="CD327" s="198"/>
      <c r="CE327" s="198"/>
      <c r="CF327" s="198"/>
      <c r="CG327" s="198"/>
      <c r="CH327" s="198"/>
      <c r="CI327" s="198"/>
      <c r="CJ327" s="198"/>
      <c r="CK327" s="198"/>
      <c r="CL327" s="198"/>
    </row>
    <row r="328" spans="1:90" hidden="1" outlineLevel="1" x14ac:dyDescent="0.15">
      <c r="A328" s="89"/>
      <c r="B328" s="23"/>
      <c r="C328" s="26">
        <v>41</v>
      </c>
      <c r="D328" s="250">
        <f ca="1"/>
        <v>1.788356680439776E-2</v>
      </c>
      <c r="E328" s="26">
        <f>SAP_Leadsheet!$E$57</f>
        <v>6</v>
      </c>
      <c r="G328" s="289">
        <f>IF(OR($C328&gt;G$7,$C328+$E328-1&lt;G$7),0,($D328-SUM($F328:F328)-SUM($F267:F267))/($E328+$C328-G$7))</f>
        <v>0</v>
      </c>
      <c r="H328" s="289">
        <f>IF(OR($C328&gt;H$7,$C328+$E328-1&lt;H$7),0,($D328-SUM($F328:G328)-SUM($F267:G267))/($E328+$C328-H$7))</f>
        <v>0</v>
      </c>
      <c r="I328" s="289">
        <f>IF(OR($C328&gt;I$7,$C328+$E328-1&lt;I$7),0,($D328-SUM($F328:H328)-SUM($F267:H267))/($E328+$C328-I$7))</f>
        <v>0</v>
      </c>
      <c r="J328" s="289">
        <f>IF(OR($C328&gt;J$7,$C328+$E328-1&lt;J$7),0,($D328-SUM($F328:I328)-SUM($F267:I267))/($E328+$C328-J$7))</f>
        <v>0</v>
      </c>
      <c r="K328" s="289">
        <f>IF(OR($C328&gt;K$7,$C328+$E328-1&lt;K$7),0,($D328-SUM($F328:J328)-SUM($F267:J267))/($E328+$C328-K$7))</f>
        <v>0</v>
      </c>
      <c r="L328" s="289">
        <f>IF(OR($C328&gt;L$7,$C328+$E328-1&lt;L$7),0,($D328-SUM($F328:K328)-SUM($F267:K267))/($E328+$C328-L$7))</f>
        <v>0</v>
      </c>
      <c r="M328" s="289">
        <f>IF(OR($C328&gt;M$7,$C328+$E328-1&lt;M$7),0,($D328-SUM($F328:L328)-SUM($F267:L267))/($E328+$C328-M$7))</f>
        <v>0</v>
      </c>
      <c r="N328" s="289">
        <f>IF(OR($C328&gt;N$7,$C328+$E328-1&lt;N$7),0,($D328-SUM($F328:M328)-SUM($F267:M267))/($E328+$C328-N$7))</f>
        <v>0</v>
      </c>
      <c r="O328" s="289">
        <f>IF(OR($C328&gt;O$7,$C328+$E328-1&lt;O$7),0,($D328-SUM($F328:N328)-SUM($F267:N267))/($E328+$C328-O$7))</f>
        <v>0</v>
      </c>
      <c r="P328" s="289">
        <f>IF(OR($C328&gt;P$7,$C328+$E328-1&lt;P$7),0,($D328-SUM($F328:O328)-SUM($F267:O267))/($E328+$C328-P$7))</f>
        <v>0</v>
      </c>
      <c r="Q328" s="289">
        <f>IF(OR($C328&gt;Q$7,$C328+$E328-1&lt;Q$7),0,($D328-SUM($F328:P328)-SUM($F267:P267))/($E328+$C328-Q$7))</f>
        <v>0</v>
      </c>
      <c r="R328" s="289">
        <f>IF(OR($C328&gt;R$7,$C328+$E328-1&lt;R$7),0,($D328-SUM($F328:Q328)-SUM($F267:Q267))/($E328+$C328-R$7))</f>
        <v>0</v>
      </c>
      <c r="S328" s="289">
        <f>IF(OR($C328&gt;S$7,$C328+$E328-1&lt;S$7),0,($D328-SUM($F328:R328)-SUM($F267:R267))/($E328+$C328-S$7))</f>
        <v>0</v>
      </c>
      <c r="T328" s="289">
        <f>IF(OR($C328&gt;T$7,$C328+$E328-1&lt;T$7),0,($D328-SUM($F328:S328)-SUM($F267:S267))/($E328+$C328-T$7))</f>
        <v>0</v>
      </c>
      <c r="U328" s="289">
        <f>IF(OR($C328&gt;U$7,$C328+$E328-1&lt;U$7),0,($D328-SUM($F328:T328)-SUM($F267:T267))/($E328+$C328-U$7))</f>
        <v>0</v>
      </c>
      <c r="V328" s="289">
        <f>IF(OR($C328&gt;V$7,$C328+$E328-1&lt;V$7),0,($D328-SUM($F328:U328)-SUM($F267:U267))/($E328+$C328-V$7))</f>
        <v>0</v>
      </c>
      <c r="W328" s="289">
        <f>IF(OR($C328&gt;W$7,$C328+$E328-1&lt;W$7),0,($D328-SUM($F328:V328)-SUM($F267:V267))/($E328+$C328-W$7))</f>
        <v>0</v>
      </c>
      <c r="X328" s="289">
        <f>IF(OR($C328&gt;X$7,$C328+$E328-1&lt;X$7),0,($D328-SUM($F328:W328)-SUM($F267:W267))/($E328+$C328-X$7))</f>
        <v>0</v>
      </c>
      <c r="Y328" s="289">
        <f>IF(OR($C328&gt;Y$7,$C328+$E328-1&lt;Y$7),0,($D328-SUM($F328:X328)-SUM($F267:X267))/($E328+$C328-Y$7))</f>
        <v>0</v>
      </c>
      <c r="Z328" s="289">
        <f>IF(OR($C328&gt;Z$7,$C328+$E328-1&lt;Z$7),0,($D328-SUM($F328:Y328)-SUM($F267:Y267))/($E328+$C328-Z$7))</f>
        <v>0</v>
      </c>
      <c r="AA328" s="289">
        <f>IF(OR($C328&gt;AA$7,$C328+$E328-1&lt;AA$7),0,($D328-SUM($F328:Z328)-SUM($F267:Z267))/($E328+$C328-AA$7))</f>
        <v>0</v>
      </c>
      <c r="AB328" s="289">
        <f>IF(OR($C328&gt;AB$7,$C328+$E328-1&lt;AB$7),0,($D328-SUM($F328:AA328)-SUM($F267:AA267))/($E328+$C328-AB$7))</f>
        <v>0</v>
      </c>
      <c r="AC328" s="289">
        <f>IF(OR($C328&gt;AC$7,$C328+$E328-1&lt;AC$7),0,($D328-SUM($F328:AB328)-SUM($F267:AB267))/($E328+$C328-AC$7))</f>
        <v>0</v>
      </c>
      <c r="AD328" s="289">
        <f>IF(OR($C328&gt;AD$7,$C328+$E328-1&lt;AD$7),0,($D328-SUM($F328:AC328)-SUM($F267:AC267))/($E328+$C328-AD$7))</f>
        <v>0</v>
      </c>
      <c r="AE328" s="289">
        <f>IF(OR($C328&gt;AE$7,$C328+$E328-1&lt;AE$7),0,($D328-SUM($F328:AD328)-SUM($F267:AD267))/($E328+$C328-AE$7))</f>
        <v>0</v>
      </c>
      <c r="AF328" s="289">
        <f>IF(OR($C328&gt;AF$7,$C328+$E328-1&lt;AF$7),0,($D328-SUM($F328:AE328)-SUM($F267:AE267))/($E328+$C328-AF$7))</f>
        <v>0</v>
      </c>
      <c r="AG328" s="289">
        <f>IF(OR($C328&gt;AG$7,$C328+$E328-1&lt;AG$7),0,($D328-SUM($F328:AF328)-SUM($F267:AF267))/($E328+$C328-AG$7))</f>
        <v>0</v>
      </c>
      <c r="AH328" s="289">
        <f>IF(OR($C328&gt;AH$7,$C328+$E328-1&lt;AH$7),0,($D328-SUM($F328:AG328)-SUM($F267:AG267))/($E328+$C328-AH$7))</f>
        <v>0</v>
      </c>
      <c r="AI328" s="289">
        <f>IF(OR($C328&gt;AI$7,$C328+$E328-1&lt;AI$7),0,($D328-SUM($F328:AH328)-SUM($F267:AH267))/($E328+$C328-AI$7))</f>
        <v>0</v>
      </c>
      <c r="AJ328" s="289">
        <f>IF(OR($C328&gt;AJ$7,$C328+$E328-1&lt;AJ$7),0,($D328-SUM($F328:AI328)-SUM($F267:AI267))/($E328+$C328-AJ$7))</f>
        <v>0</v>
      </c>
      <c r="AK328" s="289">
        <f>IF(OR($C328&gt;AK$7,$C328+$E328-1&lt;AK$7),0,($D328-SUM($F328:AJ328)-SUM($F267:AJ267))/($E328+$C328-AK$7))</f>
        <v>0</v>
      </c>
      <c r="AL328" s="289">
        <f>IF(OR($C328&gt;AL$7,$C328+$E328-1&lt;AL$7),0,($D328-SUM($F328:AK328)-SUM($F267:AK267))/($E328+$C328-AL$7))</f>
        <v>0</v>
      </c>
      <c r="AM328" s="289">
        <f>IF(OR($C328&gt;AM$7,$C328+$E328-1&lt;AM$7),0,($D328-SUM($F328:AL328)-SUM($F267:AL267))/($E328+$C328-AM$7))</f>
        <v>0</v>
      </c>
      <c r="AN328" s="289">
        <f>IF(OR($C328&gt;AN$7,$C328+$E328-1&lt;AN$7),0,($D328-SUM($F328:AM328)-SUM($F267:AM267))/($E328+$C328-AN$7))</f>
        <v>0</v>
      </c>
      <c r="AO328" s="289">
        <f>IF(OR($C328&gt;AO$7,$C328+$E328-1&lt;AO$7),0,($D328-SUM($F328:AN328)-SUM($F267:AN267))/($E328+$C328-AO$7))</f>
        <v>0</v>
      </c>
      <c r="AP328" s="289">
        <f>IF(OR($C328&gt;AP$7,$C328+$E328-1&lt;AP$7),0,($D328-SUM($F328:AO328)-SUM($F267:AO267))/($E328+$C328-AP$7))</f>
        <v>0</v>
      </c>
      <c r="AQ328" s="289">
        <f>IF(OR($C328&gt;AQ$7,$C328+$E328-1&lt;AQ$7),0,($D328-SUM($F328:AP328)-SUM($F267:AP267))/($E328+$C328-AQ$7))</f>
        <v>0</v>
      </c>
      <c r="AR328" s="289">
        <f>IF(OR($C328&gt;AR$7,$C328+$E328-1&lt;AR$7),0,($D328-SUM($F328:AQ328)-SUM($F267:AQ267))/($E328+$C328-AR$7))</f>
        <v>0</v>
      </c>
      <c r="AS328" s="289">
        <f>IF(OR($C328&gt;AS$7,$C328+$E328-1&lt;AS$7),0,($D328-SUM($F328:AR328)-SUM($F267:AR267))/($E328+$C328-AS$7))</f>
        <v>0</v>
      </c>
      <c r="AT328" s="289">
        <f>IF(OR($C328&gt;AT$7,$C328+$E328-1&lt;AT$7),0,($D328-SUM($F328:AS328)-SUM($F267:AS267))/($E328+$C328-AT$7))</f>
        <v>0</v>
      </c>
      <c r="AU328" s="289">
        <f ca="1">IF(OR($C328&gt;AU$7,$C328+$E328-1&lt;AU$7),0,($D328-SUM($F328:AT328)-SUM($F267:AT267))/($E328+$C328-AU$7))</f>
        <v>2.9805944673996269E-3</v>
      </c>
      <c r="AV328" s="289">
        <f ca="1">IF(OR($C328&gt;AV$7,$C328+$E328-1&lt;AV$7),0,($D328-SUM($F328:AU328)-SUM($F267:AU267))/($E328+$C328-AV$7))</f>
        <v>2.9805944673996264E-3</v>
      </c>
      <c r="AW328" s="289">
        <f ca="1">IF(OR($C328&gt;AW$7,$C328+$E328-1&lt;AW$7),0,($D328-SUM($F328:AV328)-SUM($F267:AV267))/($E328+$C328-AW$7))</f>
        <v>2.9805944673996269E-3</v>
      </c>
      <c r="AX328" s="289">
        <f ca="1">IF(OR($C328&gt;AX$7,$C328+$E328-1&lt;AX$7),0,($D328-SUM($F328:AW328)-SUM($F267:AW267))/($E328+$C328-AX$7))</f>
        <v>2.9805944673996269E-3</v>
      </c>
      <c r="AY328" s="289">
        <f ca="1">IF(OR($C328&gt;AY$7,$C328+$E328-1&lt;AY$7),0,($D328-SUM($F328:AX328)-SUM($F267:AX267))/($E328+$C328-AY$7))</f>
        <v>2.9805944673996264E-3</v>
      </c>
      <c r="AZ328" s="289">
        <f ca="1">IF(OR($C328&gt;AZ$7,$C328+$E328-1&lt;AZ$7),0,($D328-SUM($F328:AY328)-SUM($F267:AY267))/($E328+$C328-AZ$7))</f>
        <v>2.9805944673996256E-3</v>
      </c>
      <c r="BA328" s="289">
        <f>IF(OR($C328&gt;BA$7,$C328+$E328-1&lt;BA$7),0,($D328-SUM($F328:AZ328)-SUM($F267:AZ267))/($E328+$C328-BA$7))</f>
        <v>0</v>
      </c>
      <c r="BB328" s="289">
        <f>IF(OR($C328&gt;BB$7,$C328+$E328-1&lt;BB$7),0,($D328-SUM($F328:BA328)-SUM($F267:BA267))/($E328+$C328-BB$7))</f>
        <v>0</v>
      </c>
      <c r="BC328" s="289">
        <f>IF(OR($C328&gt;BC$7,$C328+$E328-1&lt;BC$7),0,($D328-SUM($F328:BB328)-SUM($F267:BB267))/($E328+$C328-BC$7))</f>
        <v>0</v>
      </c>
      <c r="BD328" s="289">
        <f>IF(OR($C328&gt;BD$7,$C328+$E328-1&lt;BD$7),0,($D328-SUM($F328:BC328)-SUM($F267:BC267))/($E328+$C328-BD$7))</f>
        <v>0</v>
      </c>
      <c r="BE328" s="289">
        <f>IF(OR($C328&gt;BE$7,$C328+$E328-1&lt;BE$7),0,($D328-SUM($F328:BD328)-SUM($F267:BD267))/($E328+$C328-BE$7))</f>
        <v>0</v>
      </c>
      <c r="BF328" s="289">
        <f>IF(OR($C328&gt;BF$7,$C328+$E328-1&lt;BF$7),0,($D328-SUM($F328:BE328)-SUM($F267:BE267))/($E328+$C328-BF$7))</f>
        <v>0</v>
      </c>
      <c r="BG328" s="289">
        <f>IF(OR($C328&gt;BG$7,$C328+$E328-1&lt;BG$7),0,($D328-SUM($F328:BF328)-SUM($F267:BF267))/($E328+$C328-BG$7))</f>
        <v>0</v>
      </c>
      <c r="BH328" s="289">
        <f>IF(OR($C328&gt;BH$7,$C328+$E328-1&lt;BH$7),0,($D328-SUM($F328:BG328)-SUM($F267:BG267))/($E328+$C328-BH$7))</f>
        <v>0</v>
      </c>
      <c r="BI328" s="289">
        <f>IF(OR($C328&gt;BI$7,$C328+$E328-1&lt;BI$7),0,($D328-SUM($F328:BH328)-SUM($F267:BH267))/($E328+$C328-BI$7))</f>
        <v>0</v>
      </c>
      <c r="BJ328" s="289">
        <f>IF(OR($C328&gt;BJ$7,$C328+$E328-1&lt;BJ$7),0,($D328-SUM($F328:BI328)-SUM($F267:BI267))/($E328+$C328-BJ$7))</f>
        <v>0</v>
      </c>
      <c r="BK328" s="289">
        <f>IF(OR($C328&gt;BK$7,$C328+$E328-1&lt;BK$7),0,($D328-SUM($F328:BJ328)-SUM($F267:BJ267))/($E328+$C328-BK$7))</f>
        <v>0</v>
      </c>
      <c r="BL328" s="289">
        <f>IF(OR($C328&gt;BL$7,$C328+$E328-1&lt;BL$7),0,($D328-SUM($F328:BK328)-SUM($F267:BK267))/($E328+$C328-BL$7))</f>
        <v>0</v>
      </c>
      <c r="BM328" s="289">
        <f>IF(OR($C328&gt;BM$7,$C328+$E328-1&lt;BM$7),0,($D328-SUM($F328:BL328)-SUM($F267:BL267))/($E328+$C328-BM$7))</f>
        <v>0</v>
      </c>
      <c r="BN328" s="289">
        <f>IF(OR($C328&gt;BN$7,$C328+$E328-1&lt;BN$7),0,($D328-SUM($F328:BM328)-SUM($F267:BM267))/($E328+$C328-BN$7))</f>
        <v>0</v>
      </c>
      <c r="BO328" s="305"/>
      <c r="BP328" s="305"/>
      <c r="BQ328" s="305"/>
      <c r="BR328" s="305"/>
      <c r="BS328" s="305"/>
      <c r="BT328" s="305"/>
      <c r="BU328" s="305"/>
      <c r="BV328" s="305"/>
      <c r="BW328" s="305"/>
      <c r="BX328" s="305"/>
      <c r="BY328" s="305"/>
      <c r="BZ328" s="305"/>
      <c r="CA328" s="198"/>
      <c r="CB328" s="198"/>
      <c r="CC328" s="198"/>
      <c r="CD328" s="198"/>
      <c r="CE328" s="198"/>
      <c r="CF328" s="198"/>
      <c r="CG328" s="198"/>
      <c r="CH328" s="198"/>
      <c r="CI328" s="198"/>
      <c r="CJ328" s="198"/>
      <c r="CK328" s="198"/>
      <c r="CL328" s="198"/>
    </row>
    <row r="329" spans="1:90" hidden="1" outlineLevel="1" x14ac:dyDescent="0.15">
      <c r="A329" s="89"/>
      <c r="B329" s="23"/>
      <c r="C329" s="26">
        <v>42</v>
      </c>
      <c r="D329" s="250">
        <f ca="1"/>
        <v>1.7663895023591912E-2</v>
      </c>
      <c r="E329" s="26">
        <f>SAP_Leadsheet!$E$57</f>
        <v>6</v>
      </c>
      <c r="G329" s="289">
        <f>IF(OR($C329&gt;G$7,$C329+$E329-1&lt;G$7),0,($D329-SUM($F329:F329)-SUM($F268:F268))/($E329+$C329-G$7))</f>
        <v>0</v>
      </c>
      <c r="H329" s="289">
        <f>IF(OR($C329&gt;H$7,$C329+$E329-1&lt;H$7),0,($D329-SUM($F329:G329)-SUM($F268:G268))/($E329+$C329-H$7))</f>
        <v>0</v>
      </c>
      <c r="I329" s="289">
        <f>IF(OR($C329&gt;I$7,$C329+$E329-1&lt;I$7),0,($D329-SUM($F329:H329)-SUM($F268:H268))/($E329+$C329-I$7))</f>
        <v>0</v>
      </c>
      <c r="J329" s="289">
        <f>IF(OR($C329&gt;J$7,$C329+$E329-1&lt;J$7),0,($D329-SUM($F329:I329)-SUM($F268:I268))/($E329+$C329-J$7))</f>
        <v>0</v>
      </c>
      <c r="K329" s="289">
        <f>IF(OR($C329&gt;K$7,$C329+$E329-1&lt;K$7),0,($D329-SUM($F329:J329)-SUM($F268:J268))/($E329+$C329-K$7))</f>
        <v>0</v>
      </c>
      <c r="L329" s="289">
        <f>IF(OR($C329&gt;L$7,$C329+$E329-1&lt;L$7),0,($D329-SUM($F329:K329)-SUM($F268:K268))/($E329+$C329-L$7))</f>
        <v>0</v>
      </c>
      <c r="M329" s="289">
        <f>IF(OR($C329&gt;M$7,$C329+$E329-1&lt;M$7),0,($D329-SUM($F329:L329)-SUM($F268:L268))/($E329+$C329-M$7))</f>
        <v>0</v>
      </c>
      <c r="N329" s="289">
        <f>IF(OR($C329&gt;N$7,$C329+$E329-1&lt;N$7),0,($D329-SUM($F329:M329)-SUM($F268:M268))/($E329+$C329-N$7))</f>
        <v>0</v>
      </c>
      <c r="O329" s="289">
        <f>IF(OR($C329&gt;O$7,$C329+$E329-1&lt;O$7),0,($D329-SUM($F329:N329)-SUM($F268:N268))/($E329+$C329-O$7))</f>
        <v>0</v>
      </c>
      <c r="P329" s="289">
        <f>IF(OR($C329&gt;P$7,$C329+$E329-1&lt;P$7),0,($D329-SUM($F329:O329)-SUM($F268:O268))/($E329+$C329-P$7))</f>
        <v>0</v>
      </c>
      <c r="Q329" s="289">
        <f>IF(OR($C329&gt;Q$7,$C329+$E329-1&lt;Q$7),0,($D329-SUM($F329:P329)-SUM($F268:P268))/($E329+$C329-Q$7))</f>
        <v>0</v>
      </c>
      <c r="R329" s="289">
        <f>IF(OR($C329&gt;R$7,$C329+$E329-1&lt;R$7),0,($D329-SUM($F329:Q329)-SUM($F268:Q268))/($E329+$C329-R$7))</f>
        <v>0</v>
      </c>
      <c r="S329" s="289">
        <f>IF(OR($C329&gt;S$7,$C329+$E329-1&lt;S$7),0,($D329-SUM($F329:R329)-SUM($F268:R268))/($E329+$C329-S$7))</f>
        <v>0</v>
      </c>
      <c r="T329" s="289">
        <f>IF(OR($C329&gt;T$7,$C329+$E329-1&lt;T$7),0,($D329-SUM($F329:S329)-SUM($F268:S268))/($E329+$C329-T$7))</f>
        <v>0</v>
      </c>
      <c r="U329" s="289">
        <f>IF(OR($C329&gt;U$7,$C329+$E329-1&lt;U$7),0,($D329-SUM($F329:T329)-SUM($F268:T268))/($E329+$C329-U$7))</f>
        <v>0</v>
      </c>
      <c r="V329" s="289">
        <f>IF(OR($C329&gt;V$7,$C329+$E329-1&lt;V$7),0,($D329-SUM($F329:U329)-SUM($F268:U268))/($E329+$C329-V$7))</f>
        <v>0</v>
      </c>
      <c r="W329" s="289">
        <f>IF(OR($C329&gt;W$7,$C329+$E329-1&lt;W$7),0,($D329-SUM($F329:V329)-SUM($F268:V268))/($E329+$C329-W$7))</f>
        <v>0</v>
      </c>
      <c r="X329" s="289">
        <f>IF(OR($C329&gt;X$7,$C329+$E329-1&lt;X$7),0,($D329-SUM($F329:W329)-SUM($F268:W268))/($E329+$C329-X$7))</f>
        <v>0</v>
      </c>
      <c r="Y329" s="289">
        <f>IF(OR($C329&gt;Y$7,$C329+$E329-1&lt;Y$7),0,($D329-SUM($F329:X329)-SUM($F268:X268))/($E329+$C329-Y$7))</f>
        <v>0</v>
      </c>
      <c r="Z329" s="289">
        <f>IF(OR($C329&gt;Z$7,$C329+$E329-1&lt;Z$7),0,($D329-SUM($F329:Y329)-SUM($F268:Y268))/($E329+$C329-Z$7))</f>
        <v>0</v>
      </c>
      <c r="AA329" s="289">
        <f>IF(OR($C329&gt;AA$7,$C329+$E329-1&lt;AA$7),0,($D329-SUM($F329:Z329)-SUM($F268:Z268))/($E329+$C329-AA$7))</f>
        <v>0</v>
      </c>
      <c r="AB329" s="289">
        <f>IF(OR($C329&gt;AB$7,$C329+$E329-1&lt;AB$7),0,($D329-SUM($F329:AA329)-SUM($F268:AA268))/($E329+$C329-AB$7))</f>
        <v>0</v>
      </c>
      <c r="AC329" s="289">
        <f>IF(OR($C329&gt;AC$7,$C329+$E329-1&lt;AC$7),0,($D329-SUM($F329:AB329)-SUM($F268:AB268))/($E329+$C329-AC$7))</f>
        <v>0</v>
      </c>
      <c r="AD329" s="289">
        <f>IF(OR($C329&gt;AD$7,$C329+$E329-1&lt;AD$7),0,($D329-SUM($F329:AC329)-SUM($F268:AC268))/($E329+$C329-AD$7))</f>
        <v>0</v>
      </c>
      <c r="AE329" s="289">
        <f>IF(OR($C329&gt;AE$7,$C329+$E329-1&lt;AE$7),0,($D329-SUM($F329:AD329)-SUM($F268:AD268))/($E329+$C329-AE$7))</f>
        <v>0</v>
      </c>
      <c r="AF329" s="289">
        <f>IF(OR($C329&gt;AF$7,$C329+$E329-1&lt;AF$7),0,($D329-SUM($F329:AE329)-SUM($F268:AE268))/($E329+$C329-AF$7))</f>
        <v>0</v>
      </c>
      <c r="AG329" s="289">
        <f>IF(OR($C329&gt;AG$7,$C329+$E329-1&lt;AG$7),0,($D329-SUM($F329:AF329)-SUM($F268:AF268))/($E329+$C329-AG$7))</f>
        <v>0</v>
      </c>
      <c r="AH329" s="289">
        <f>IF(OR($C329&gt;AH$7,$C329+$E329-1&lt;AH$7),0,($D329-SUM($F329:AG329)-SUM($F268:AG268))/($E329+$C329-AH$7))</f>
        <v>0</v>
      </c>
      <c r="AI329" s="289">
        <f>IF(OR($C329&gt;AI$7,$C329+$E329-1&lt;AI$7),0,($D329-SUM($F329:AH329)-SUM($F268:AH268))/($E329+$C329-AI$7))</f>
        <v>0</v>
      </c>
      <c r="AJ329" s="289">
        <f>IF(OR($C329&gt;AJ$7,$C329+$E329-1&lt;AJ$7),0,($D329-SUM($F329:AI329)-SUM($F268:AI268))/($E329+$C329-AJ$7))</f>
        <v>0</v>
      </c>
      <c r="AK329" s="289">
        <f>IF(OR($C329&gt;AK$7,$C329+$E329-1&lt;AK$7),0,($D329-SUM($F329:AJ329)-SUM($F268:AJ268))/($E329+$C329-AK$7))</f>
        <v>0</v>
      </c>
      <c r="AL329" s="289">
        <f>IF(OR($C329&gt;AL$7,$C329+$E329-1&lt;AL$7),0,($D329-SUM($F329:AK329)-SUM($F268:AK268))/($E329+$C329-AL$7))</f>
        <v>0</v>
      </c>
      <c r="AM329" s="289">
        <f>IF(OR($C329&gt;AM$7,$C329+$E329-1&lt;AM$7),0,($D329-SUM($F329:AL329)-SUM($F268:AL268))/($E329+$C329-AM$7))</f>
        <v>0</v>
      </c>
      <c r="AN329" s="289">
        <f>IF(OR($C329&gt;AN$7,$C329+$E329-1&lt;AN$7),0,($D329-SUM($F329:AM329)-SUM($F268:AM268))/($E329+$C329-AN$7))</f>
        <v>0</v>
      </c>
      <c r="AO329" s="289">
        <f>IF(OR($C329&gt;AO$7,$C329+$E329-1&lt;AO$7),0,($D329-SUM($F329:AN329)-SUM($F268:AN268))/($E329+$C329-AO$7))</f>
        <v>0</v>
      </c>
      <c r="AP329" s="289">
        <f>IF(OR($C329&gt;AP$7,$C329+$E329-1&lt;AP$7),0,($D329-SUM($F329:AO329)-SUM($F268:AO268))/($E329+$C329-AP$7))</f>
        <v>0</v>
      </c>
      <c r="AQ329" s="289">
        <f>IF(OR($C329&gt;AQ$7,$C329+$E329-1&lt;AQ$7),0,($D329-SUM($F329:AP329)-SUM($F268:AP268))/($E329+$C329-AQ$7))</f>
        <v>0</v>
      </c>
      <c r="AR329" s="289">
        <f>IF(OR($C329&gt;AR$7,$C329+$E329-1&lt;AR$7),0,($D329-SUM($F329:AQ329)-SUM($F268:AQ268))/($E329+$C329-AR$7))</f>
        <v>0</v>
      </c>
      <c r="AS329" s="289">
        <f>IF(OR($C329&gt;AS$7,$C329+$E329-1&lt;AS$7),0,($D329-SUM($F329:AR329)-SUM($F268:AR268))/($E329+$C329-AS$7))</f>
        <v>0</v>
      </c>
      <c r="AT329" s="289">
        <f>IF(OR($C329&gt;AT$7,$C329+$E329-1&lt;AT$7),0,($D329-SUM($F329:AS329)-SUM($F268:AS268))/($E329+$C329-AT$7))</f>
        <v>0</v>
      </c>
      <c r="AU329" s="289">
        <f>IF(OR($C329&gt;AU$7,$C329+$E329-1&lt;AU$7),0,($D329-SUM($F329:AT329)-SUM($F268:AT268))/($E329+$C329-AU$7))</f>
        <v>0</v>
      </c>
      <c r="AV329" s="289">
        <f ca="1">IF(OR($C329&gt;AV$7,$C329+$E329-1&lt;AV$7),0,($D329-SUM($F329:AU329)-SUM($F268:AU268))/($E329+$C329-AV$7))</f>
        <v>2.9439825039319855E-3</v>
      </c>
      <c r="AW329" s="289">
        <f ca="1">IF(OR($C329&gt;AW$7,$C329+$E329-1&lt;AW$7),0,($D329-SUM($F329:AV329)-SUM($F268:AV268))/($E329+$C329-AW$7))</f>
        <v>2.9439825039319851E-3</v>
      </c>
      <c r="AX329" s="289">
        <f ca="1">IF(OR($C329&gt;AX$7,$C329+$E329-1&lt;AX$7),0,($D329-SUM($F329:AW329)-SUM($F268:AW268))/($E329+$C329-AX$7))</f>
        <v>2.9439825039319855E-3</v>
      </c>
      <c r="AY329" s="289">
        <f ca="1">IF(OR($C329&gt;AY$7,$C329+$E329-1&lt;AY$7),0,($D329-SUM($F329:AX329)-SUM($F268:AX268))/($E329+$C329-AY$7))</f>
        <v>2.9439825039319855E-3</v>
      </c>
      <c r="AZ329" s="289">
        <f ca="1">IF(OR($C329&gt;AZ$7,$C329+$E329-1&lt;AZ$7),0,($D329-SUM($F329:AY329)-SUM($F268:AY268))/($E329+$C329-AZ$7))</f>
        <v>2.9439825039319851E-3</v>
      </c>
      <c r="BA329" s="289">
        <f ca="1">IF(OR($C329&gt;BA$7,$C329+$E329-1&lt;BA$7),0,($D329-SUM($F329:AZ329)-SUM($F268:AZ268))/($E329+$C329-BA$7))</f>
        <v>2.9439825039319842E-3</v>
      </c>
      <c r="BB329" s="289">
        <f>IF(OR($C329&gt;BB$7,$C329+$E329-1&lt;BB$7),0,($D329-SUM($F329:BA329)-SUM($F268:BA268))/($E329+$C329-BB$7))</f>
        <v>0</v>
      </c>
      <c r="BC329" s="289">
        <f>IF(OR($C329&gt;BC$7,$C329+$E329-1&lt;BC$7),0,($D329-SUM($F329:BB329)-SUM($F268:BB268))/($E329+$C329-BC$7))</f>
        <v>0</v>
      </c>
      <c r="BD329" s="289">
        <f>IF(OR($C329&gt;BD$7,$C329+$E329-1&lt;BD$7),0,($D329-SUM($F329:BC329)-SUM($F268:BC268))/($E329+$C329-BD$7))</f>
        <v>0</v>
      </c>
      <c r="BE329" s="289">
        <f>IF(OR($C329&gt;BE$7,$C329+$E329-1&lt;BE$7),0,($D329-SUM($F329:BD329)-SUM($F268:BD268))/($E329+$C329-BE$7))</f>
        <v>0</v>
      </c>
      <c r="BF329" s="289">
        <f>IF(OR($C329&gt;BF$7,$C329+$E329-1&lt;BF$7),0,($D329-SUM($F329:BE329)-SUM($F268:BE268))/($E329+$C329-BF$7))</f>
        <v>0</v>
      </c>
      <c r="BG329" s="289">
        <f>IF(OR($C329&gt;BG$7,$C329+$E329-1&lt;BG$7),0,($D329-SUM($F329:BF329)-SUM($F268:BF268))/($E329+$C329-BG$7))</f>
        <v>0</v>
      </c>
      <c r="BH329" s="289">
        <f>IF(OR($C329&gt;BH$7,$C329+$E329-1&lt;BH$7),0,($D329-SUM($F329:BG329)-SUM($F268:BG268))/($E329+$C329-BH$7))</f>
        <v>0</v>
      </c>
      <c r="BI329" s="289">
        <f>IF(OR($C329&gt;BI$7,$C329+$E329-1&lt;BI$7),0,($D329-SUM($F329:BH329)-SUM($F268:BH268))/($E329+$C329-BI$7))</f>
        <v>0</v>
      </c>
      <c r="BJ329" s="289">
        <f>IF(OR($C329&gt;BJ$7,$C329+$E329-1&lt;BJ$7),0,($D329-SUM($F329:BI329)-SUM($F268:BI268))/($E329+$C329-BJ$7))</f>
        <v>0</v>
      </c>
      <c r="BK329" s="289">
        <f>IF(OR($C329&gt;BK$7,$C329+$E329-1&lt;BK$7),0,($D329-SUM($F329:BJ329)-SUM($F268:BJ268))/($E329+$C329-BK$7))</f>
        <v>0</v>
      </c>
      <c r="BL329" s="289">
        <f>IF(OR($C329&gt;BL$7,$C329+$E329-1&lt;BL$7),0,($D329-SUM($F329:BK329)-SUM($F268:BK268))/($E329+$C329-BL$7))</f>
        <v>0</v>
      </c>
      <c r="BM329" s="289">
        <f>IF(OR($C329&gt;BM$7,$C329+$E329-1&lt;BM$7),0,($D329-SUM($F329:BL329)-SUM($F268:BL268))/($E329+$C329-BM$7))</f>
        <v>0</v>
      </c>
      <c r="BN329" s="289">
        <f>IF(OR($C329&gt;BN$7,$C329+$E329-1&lt;BN$7),0,($D329-SUM($F329:BM329)-SUM($F268:BM268))/($E329+$C329-BN$7))</f>
        <v>0</v>
      </c>
      <c r="BO329" s="305"/>
      <c r="BP329" s="305"/>
      <c r="BQ329" s="305"/>
      <c r="BR329" s="305"/>
      <c r="BS329" s="305"/>
      <c r="BT329" s="305"/>
      <c r="BU329" s="305"/>
      <c r="BV329" s="305"/>
      <c r="BW329" s="305"/>
      <c r="BX329" s="305"/>
      <c r="BY329" s="305"/>
      <c r="BZ329" s="305"/>
      <c r="CA329" s="198"/>
      <c r="CB329" s="198"/>
      <c r="CC329" s="198"/>
      <c r="CD329" s="198"/>
      <c r="CE329" s="198"/>
      <c r="CF329" s="198"/>
      <c r="CG329" s="198"/>
      <c r="CH329" s="198"/>
      <c r="CI329" s="198"/>
      <c r="CJ329" s="198"/>
      <c r="CK329" s="198"/>
      <c r="CL329" s="198"/>
    </row>
    <row r="330" spans="1:90" hidden="1" outlineLevel="1" x14ac:dyDescent="0.15">
      <c r="A330" s="89"/>
      <c r="B330" s="23"/>
      <c r="C330" s="26">
        <v>43</v>
      </c>
      <c r="D330" s="250">
        <f ca="1"/>
        <v>1.7444223242786064E-2</v>
      </c>
      <c r="E330" s="26">
        <f>SAP_Leadsheet!$E$57</f>
        <v>6</v>
      </c>
      <c r="G330" s="289">
        <f>IF(OR($C330&gt;G$7,$C330+$E330-1&lt;G$7),0,($D330-SUM($F330:F330)-SUM($F269:F269))/($E330+$C330-G$7))</f>
        <v>0</v>
      </c>
      <c r="H330" s="289">
        <f>IF(OR($C330&gt;H$7,$C330+$E330-1&lt;H$7),0,($D330-SUM($F330:G330)-SUM($F269:G269))/($E330+$C330-H$7))</f>
        <v>0</v>
      </c>
      <c r="I330" s="289">
        <f>IF(OR($C330&gt;I$7,$C330+$E330-1&lt;I$7),0,($D330-SUM($F330:H330)-SUM($F269:H269))/($E330+$C330-I$7))</f>
        <v>0</v>
      </c>
      <c r="J330" s="289">
        <f>IF(OR($C330&gt;J$7,$C330+$E330-1&lt;J$7),0,($D330-SUM($F330:I330)-SUM($F269:I269))/($E330+$C330-J$7))</f>
        <v>0</v>
      </c>
      <c r="K330" s="289">
        <f>IF(OR($C330&gt;K$7,$C330+$E330-1&lt;K$7),0,($D330-SUM($F330:J330)-SUM($F269:J269))/($E330+$C330-K$7))</f>
        <v>0</v>
      </c>
      <c r="L330" s="289">
        <f>IF(OR($C330&gt;L$7,$C330+$E330-1&lt;L$7),0,($D330-SUM($F330:K330)-SUM($F269:K269))/($E330+$C330-L$7))</f>
        <v>0</v>
      </c>
      <c r="M330" s="289">
        <f>IF(OR($C330&gt;M$7,$C330+$E330-1&lt;M$7),0,($D330-SUM($F330:L330)-SUM($F269:L269))/($E330+$C330-M$7))</f>
        <v>0</v>
      </c>
      <c r="N330" s="289">
        <f>IF(OR($C330&gt;N$7,$C330+$E330-1&lt;N$7),0,($D330-SUM($F330:M330)-SUM($F269:M269))/($E330+$C330-N$7))</f>
        <v>0</v>
      </c>
      <c r="O330" s="289">
        <f>IF(OR($C330&gt;O$7,$C330+$E330-1&lt;O$7),0,($D330-SUM($F330:N330)-SUM($F269:N269))/($E330+$C330-O$7))</f>
        <v>0</v>
      </c>
      <c r="P330" s="289">
        <f>IF(OR($C330&gt;P$7,$C330+$E330-1&lt;P$7),0,($D330-SUM($F330:O330)-SUM($F269:O269))/($E330+$C330-P$7))</f>
        <v>0</v>
      </c>
      <c r="Q330" s="289">
        <f>IF(OR($C330&gt;Q$7,$C330+$E330-1&lt;Q$7),0,($D330-SUM($F330:P330)-SUM($F269:P269))/($E330+$C330-Q$7))</f>
        <v>0</v>
      </c>
      <c r="R330" s="289">
        <f>IF(OR($C330&gt;R$7,$C330+$E330-1&lt;R$7),0,($D330-SUM($F330:Q330)-SUM($F269:Q269))/($E330+$C330-R$7))</f>
        <v>0</v>
      </c>
      <c r="S330" s="289">
        <f>IF(OR($C330&gt;S$7,$C330+$E330-1&lt;S$7),0,($D330-SUM($F330:R330)-SUM($F269:R269))/($E330+$C330-S$7))</f>
        <v>0</v>
      </c>
      <c r="T330" s="289">
        <f>IF(OR($C330&gt;T$7,$C330+$E330-1&lt;T$7),0,($D330-SUM($F330:S330)-SUM($F269:S269))/($E330+$C330-T$7))</f>
        <v>0</v>
      </c>
      <c r="U330" s="289">
        <f>IF(OR($C330&gt;U$7,$C330+$E330-1&lt;U$7),0,($D330-SUM($F330:T330)-SUM($F269:T269))/($E330+$C330-U$7))</f>
        <v>0</v>
      </c>
      <c r="V330" s="289">
        <f>IF(OR($C330&gt;V$7,$C330+$E330-1&lt;V$7),0,($D330-SUM($F330:U330)-SUM($F269:U269))/($E330+$C330-V$7))</f>
        <v>0</v>
      </c>
      <c r="W330" s="289">
        <f>IF(OR($C330&gt;W$7,$C330+$E330-1&lt;W$7),0,($D330-SUM($F330:V330)-SUM($F269:V269))/($E330+$C330-W$7))</f>
        <v>0</v>
      </c>
      <c r="X330" s="289">
        <f>IF(OR($C330&gt;X$7,$C330+$E330-1&lt;X$7),0,($D330-SUM($F330:W330)-SUM($F269:W269))/($E330+$C330-X$7))</f>
        <v>0</v>
      </c>
      <c r="Y330" s="289">
        <f>IF(OR($C330&gt;Y$7,$C330+$E330-1&lt;Y$7),0,($D330-SUM($F330:X330)-SUM($F269:X269))/($E330+$C330-Y$7))</f>
        <v>0</v>
      </c>
      <c r="Z330" s="289">
        <f>IF(OR($C330&gt;Z$7,$C330+$E330-1&lt;Z$7),0,($D330-SUM($F330:Y330)-SUM($F269:Y269))/($E330+$C330-Z$7))</f>
        <v>0</v>
      </c>
      <c r="AA330" s="289">
        <f>IF(OR($C330&gt;AA$7,$C330+$E330-1&lt;AA$7),0,($D330-SUM($F330:Z330)-SUM($F269:Z269))/($E330+$C330-AA$7))</f>
        <v>0</v>
      </c>
      <c r="AB330" s="289">
        <f>IF(OR($C330&gt;AB$7,$C330+$E330-1&lt;AB$7),0,($D330-SUM($F330:AA330)-SUM($F269:AA269))/($E330+$C330-AB$7))</f>
        <v>0</v>
      </c>
      <c r="AC330" s="289">
        <f>IF(OR($C330&gt;AC$7,$C330+$E330-1&lt;AC$7),0,($D330-SUM($F330:AB330)-SUM($F269:AB269))/($E330+$C330-AC$7))</f>
        <v>0</v>
      </c>
      <c r="AD330" s="289">
        <f>IF(OR($C330&gt;AD$7,$C330+$E330-1&lt;AD$7),0,($D330-SUM($F330:AC330)-SUM($F269:AC269))/($E330+$C330-AD$7))</f>
        <v>0</v>
      </c>
      <c r="AE330" s="289">
        <f>IF(OR($C330&gt;AE$7,$C330+$E330-1&lt;AE$7),0,($D330-SUM($F330:AD330)-SUM($F269:AD269))/($E330+$C330-AE$7))</f>
        <v>0</v>
      </c>
      <c r="AF330" s="289">
        <f>IF(OR($C330&gt;AF$7,$C330+$E330-1&lt;AF$7),0,($D330-SUM($F330:AE330)-SUM($F269:AE269))/($E330+$C330-AF$7))</f>
        <v>0</v>
      </c>
      <c r="AG330" s="289">
        <f>IF(OR($C330&gt;AG$7,$C330+$E330-1&lt;AG$7),0,($D330-SUM($F330:AF330)-SUM($F269:AF269))/($E330+$C330-AG$7))</f>
        <v>0</v>
      </c>
      <c r="AH330" s="289">
        <f>IF(OR($C330&gt;AH$7,$C330+$E330-1&lt;AH$7),0,($D330-SUM($F330:AG330)-SUM($F269:AG269))/($E330+$C330-AH$7))</f>
        <v>0</v>
      </c>
      <c r="AI330" s="289">
        <f>IF(OR($C330&gt;AI$7,$C330+$E330-1&lt;AI$7),0,($D330-SUM($F330:AH330)-SUM($F269:AH269))/($E330+$C330-AI$7))</f>
        <v>0</v>
      </c>
      <c r="AJ330" s="289">
        <f>IF(OR($C330&gt;AJ$7,$C330+$E330-1&lt;AJ$7),0,($D330-SUM($F330:AI330)-SUM($F269:AI269))/($E330+$C330-AJ$7))</f>
        <v>0</v>
      </c>
      <c r="AK330" s="289">
        <f>IF(OR($C330&gt;AK$7,$C330+$E330-1&lt;AK$7),0,($D330-SUM($F330:AJ330)-SUM($F269:AJ269))/($E330+$C330-AK$7))</f>
        <v>0</v>
      </c>
      <c r="AL330" s="289">
        <f>IF(OR($C330&gt;AL$7,$C330+$E330-1&lt;AL$7),0,($D330-SUM($F330:AK330)-SUM($F269:AK269))/($E330+$C330-AL$7))</f>
        <v>0</v>
      </c>
      <c r="AM330" s="289">
        <f>IF(OR($C330&gt;AM$7,$C330+$E330-1&lt;AM$7),0,($D330-SUM($F330:AL330)-SUM($F269:AL269))/($E330+$C330-AM$7))</f>
        <v>0</v>
      </c>
      <c r="AN330" s="289">
        <f>IF(OR($C330&gt;AN$7,$C330+$E330-1&lt;AN$7),0,($D330-SUM($F330:AM330)-SUM($F269:AM269))/($E330+$C330-AN$7))</f>
        <v>0</v>
      </c>
      <c r="AO330" s="289">
        <f>IF(OR($C330&gt;AO$7,$C330+$E330-1&lt;AO$7),0,($D330-SUM($F330:AN330)-SUM($F269:AN269))/($E330+$C330-AO$7))</f>
        <v>0</v>
      </c>
      <c r="AP330" s="289">
        <f>IF(OR($C330&gt;AP$7,$C330+$E330-1&lt;AP$7),0,($D330-SUM($F330:AO330)-SUM($F269:AO269))/($E330+$C330-AP$7))</f>
        <v>0</v>
      </c>
      <c r="AQ330" s="289">
        <f>IF(OR($C330&gt;AQ$7,$C330+$E330-1&lt;AQ$7),0,($D330-SUM($F330:AP330)-SUM($F269:AP269))/($E330+$C330-AQ$7))</f>
        <v>0</v>
      </c>
      <c r="AR330" s="289">
        <f>IF(OR($C330&gt;AR$7,$C330+$E330-1&lt;AR$7),0,($D330-SUM($F330:AQ330)-SUM($F269:AQ269))/($E330+$C330-AR$7))</f>
        <v>0</v>
      </c>
      <c r="AS330" s="289">
        <f>IF(OR($C330&gt;AS$7,$C330+$E330-1&lt;AS$7),0,($D330-SUM($F330:AR330)-SUM($F269:AR269))/($E330+$C330-AS$7))</f>
        <v>0</v>
      </c>
      <c r="AT330" s="289">
        <f>IF(OR($C330&gt;AT$7,$C330+$E330-1&lt;AT$7),0,($D330-SUM($F330:AS330)-SUM($F269:AS269))/($E330+$C330-AT$7))</f>
        <v>0</v>
      </c>
      <c r="AU330" s="289">
        <f>IF(OR($C330&gt;AU$7,$C330+$E330-1&lt;AU$7),0,($D330-SUM($F330:AT330)-SUM($F269:AT269))/($E330+$C330-AU$7))</f>
        <v>0</v>
      </c>
      <c r="AV330" s="289">
        <f>IF(OR($C330&gt;AV$7,$C330+$E330-1&lt;AV$7),0,($D330-SUM($F330:AU330)-SUM($F269:AU269))/($E330+$C330-AV$7))</f>
        <v>0</v>
      </c>
      <c r="AW330" s="289">
        <f ca="1">IF(OR($C330&gt;AW$7,$C330+$E330-1&lt;AW$7),0,($D330-SUM($F330:AV330)-SUM($F269:AV269))/($E330+$C330-AW$7))</f>
        <v>2.9073705404643441E-3</v>
      </c>
      <c r="AX330" s="289">
        <f ca="1">IF(OR($C330&gt;AX$7,$C330+$E330-1&lt;AX$7),0,($D330-SUM($F330:AW330)-SUM($F269:AW269))/($E330+$C330-AX$7))</f>
        <v>2.9073705404643437E-3</v>
      </c>
      <c r="AY330" s="289">
        <f ca="1">IF(OR($C330&gt;AY$7,$C330+$E330-1&lt;AY$7),0,($D330-SUM($F330:AX330)-SUM($F269:AX269))/($E330+$C330-AY$7))</f>
        <v>2.9073705404643441E-3</v>
      </c>
      <c r="AZ330" s="289">
        <f ca="1">IF(OR($C330&gt;AZ$7,$C330+$E330-1&lt;AZ$7),0,($D330-SUM($F330:AY330)-SUM($F269:AY269))/($E330+$C330-AZ$7))</f>
        <v>2.9073705404643441E-3</v>
      </c>
      <c r="BA330" s="289">
        <f ca="1">IF(OR($C330&gt;BA$7,$C330+$E330-1&lt;BA$7),0,($D330-SUM($F330:AZ330)-SUM($F269:AZ269))/($E330+$C330-BA$7))</f>
        <v>2.9073705404643437E-3</v>
      </c>
      <c r="BB330" s="289">
        <f ca="1">IF(OR($C330&gt;BB$7,$C330+$E330-1&lt;BB$7),0,($D330-SUM($F330:BA330)-SUM($F269:BA269))/($E330+$C330-BB$7))</f>
        <v>2.9073705404643428E-3</v>
      </c>
      <c r="BC330" s="289">
        <f>IF(OR($C330&gt;BC$7,$C330+$E330-1&lt;BC$7),0,($D330-SUM($F330:BB330)-SUM($F269:BB269))/($E330+$C330-BC$7))</f>
        <v>0</v>
      </c>
      <c r="BD330" s="289">
        <f>IF(OR($C330&gt;BD$7,$C330+$E330-1&lt;BD$7),0,($D330-SUM($F330:BC330)-SUM($F269:BC269))/($E330+$C330-BD$7))</f>
        <v>0</v>
      </c>
      <c r="BE330" s="289">
        <f>IF(OR($C330&gt;BE$7,$C330+$E330-1&lt;BE$7),0,($D330-SUM($F330:BD330)-SUM($F269:BD269))/($E330+$C330-BE$7))</f>
        <v>0</v>
      </c>
      <c r="BF330" s="289">
        <f>IF(OR($C330&gt;BF$7,$C330+$E330-1&lt;BF$7),0,($D330-SUM($F330:BE330)-SUM($F269:BE269))/($E330+$C330-BF$7))</f>
        <v>0</v>
      </c>
      <c r="BG330" s="289">
        <f>IF(OR($C330&gt;BG$7,$C330+$E330-1&lt;BG$7),0,($D330-SUM($F330:BF330)-SUM($F269:BF269))/($E330+$C330-BG$7))</f>
        <v>0</v>
      </c>
      <c r="BH330" s="289">
        <f>IF(OR($C330&gt;BH$7,$C330+$E330-1&lt;BH$7),0,($D330-SUM($F330:BG330)-SUM($F269:BG269))/($E330+$C330-BH$7))</f>
        <v>0</v>
      </c>
      <c r="BI330" s="289">
        <f>IF(OR($C330&gt;BI$7,$C330+$E330-1&lt;BI$7),0,($D330-SUM($F330:BH330)-SUM($F269:BH269))/($E330+$C330-BI$7))</f>
        <v>0</v>
      </c>
      <c r="BJ330" s="289">
        <f>IF(OR($C330&gt;BJ$7,$C330+$E330-1&lt;BJ$7),0,($D330-SUM($F330:BI330)-SUM($F269:BI269))/($E330+$C330-BJ$7))</f>
        <v>0</v>
      </c>
      <c r="BK330" s="289">
        <f>IF(OR($C330&gt;BK$7,$C330+$E330-1&lt;BK$7),0,($D330-SUM($F330:BJ330)-SUM($F269:BJ269))/($E330+$C330-BK$7))</f>
        <v>0</v>
      </c>
      <c r="BL330" s="289">
        <f>IF(OR($C330&gt;BL$7,$C330+$E330-1&lt;BL$7),0,($D330-SUM($F330:BK330)-SUM($F269:BK269))/($E330+$C330-BL$7))</f>
        <v>0</v>
      </c>
      <c r="BM330" s="289">
        <f>IF(OR($C330&gt;BM$7,$C330+$E330-1&lt;BM$7),0,($D330-SUM($F330:BL330)-SUM($F269:BL269))/($E330+$C330-BM$7))</f>
        <v>0</v>
      </c>
      <c r="BN330" s="289">
        <f>IF(OR($C330&gt;BN$7,$C330+$E330-1&lt;BN$7),0,($D330-SUM($F330:BM330)-SUM($F269:BM269))/($E330+$C330-BN$7))</f>
        <v>0</v>
      </c>
      <c r="BO330" s="305"/>
      <c r="BP330" s="305"/>
      <c r="BQ330" s="305"/>
      <c r="BR330" s="305"/>
      <c r="BS330" s="305"/>
      <c r="BT330" s="305"/>
      <c r="BU330" s="305"/>
      <c r="BV330" s="305"/>
      <c r="BW330" s="305"/>
      <c r="BX330" s="305"/>
      <c r="BY330" s="305"/>
      <c r="BZ330" s="305"/>
      <c r="CA330" s="198"/>
      <c r="CB330" s="198"/>
      <c r="CC330" s="198"/>
      <c r="CD330" s="198"/>
      <c r="CE330" s="198"/>
      <c r="CF330" s="198"/>
      <c r="CG330" s="198"/>
      <c r="CH330" s="198"/>
      <c r="CI330" s="198"/>
      <c r="CJ330" s="198"/>
      <c r="CK330" s="198"/>
      <c r="CL330" s="198"/>
    </row>
    <row r="331" spans="1:90" hidden="1" outlineLevel="1" x14ac:dyDescent="0.15">
      <c r="A331" s="89"/>
      <c r="B331" s="23"/>
      <c r="C331" s="26">
        <v>44</v>
      </c>
      <c r="D331" s="250">
        <f ca="1"/>
        <v>1.7224551461980216E-2</v>
      </c>
      <c r="E331" s="26">
        <f>SAP_Leadsheet!$E$57</f>
        <v>6</v>
      </c>
      <c r="G331" s="289">
        <f>IF(OR($C331&gt;G$7,$C331+$E331-1&lt;G$7),0,($D331-SUM($F331:F331)-SUM($F270:F270))/($E331+$C331-G$7))</f>
        <v>0</v>
      </c>
      <c r="H331" s="289">
        <f>IF(OR($C331&gt;H$7,$C331+$E331-1&lt;H$7),0,($D331-SUM($F331:G331)-SUM($F270:G270))/($E331+$C331-H$7))</f>
        <v>0</v>
      </c>
      <c r="I331" s="289">
        <f>IF(OR($C331&gt;I$7,$C331+$E331-1&lt;I$7),0,($D331-SUM($F331:H331)-SUM($F270:H270))/($E331+$C331-I$7))</f>
        <v>0</v>
      </c>
      <c r="J331" s="289">
        <f>IF(OR($C331&gt;J$7,$C331+$E331-1&lt;J$7),0,($D331-SUM($F331:I331)-SUM($F270:I270))/($E331+$C331-J$7))</f>
        <v>0</v>
      </c>
      <c r="K331" s="289">
        <f>IF(OR($C331&gt;K$7,$C331+$E331-1&lt;K$7),0,($D331-SUM($F331:J331)-SUM($F270:J270))/($E331+$C331-K$7))</f>
        <v>0</v>
      </c>
      <c r="L331" s="289">
        <f>IF(OR($C331&gt;L$7,$C331+$E331-1&lt;L$7),0,($D331-SUM($F331:K331)-SUM($F270:K270))/($E331+$C331-L$7))</f>
        <v>0</v>
      </c>
      <c r="M331" s="289">
        <f>IF(OR($C331&gt;M$7,$C331+$E331-1&lt;M$7),0,($D331-SUM($F331:L331)-SUM($F270:L270))/($E331+$C331-M$7))</f>
        <v>0</v>
      </c>
      <c r="N331" s="289">
        <f>IF(OR($C331&gt;N$7,$C331+$E331-1&lt;N$7),0,($D331-SUM($F331:M331)-SUM($F270:M270))/($E331+$C331-N$7))</f>
        <v>0</v>
      </c>
      <c r="O331" s="289">
        <f>IF(OR($C331&gt;O$7,$C331+$E331-1&lt;O$7),0,($D331-SUM($F331:N331)-SUM($F270:N270))/($E331+$C331-O$7))</f>
        <v>0</v>
      </c>
      <c r="P331" s="289">
        <f>IF(OR($C331&gt;P$7,$C331+$E331-1&lt;P$7),0,($D331-SUM($F331:O331)-SUM($F270:O270))/($E331+$C331-P$7))</f>
        <v>0</v>
      </c>
      <c r="Q331" s="289">
        <f>IF(OR($C331&gt;Q$7,$C331+$E331-1&lt;Q$7),0,($D331-SUM($F331:P331)-SUM($F270:P270))/($E331+$C331-Q$7))</f>
        <v>0</v>
      </c>
      <c r="R331" s="289">
        <f>IF(OR($C331&gt;R$7,$C331+$E331-1&lt;R$7),0,($D331-SUM($F331:Q331)-SUM($F270:Q270))/($E331+$C331-R$7))</f>
        <v>0</v>
      </c>
      <c r="S331" s="289">
        <f>IF(OR($C331&gt;S$7,$C331+$E331-1&lt;S$7),0,($D331-SUM($F331:R331)-SUM($F270:R270))/($E331+$C331-S$7))</f>
        <v>0</v>
      </c>
      <c r="T331" s="289">
        <f>IF(OR($C331&gt;T$7,$C331+$E331-1&lt;T$7),0,($D331-SUM($F331:S331)-SUM($F270:S270))/($E331+$C331-T$7))</f>
        <v>0</v>
      </c>
      <c r="U331" s="289">
        <f>IF(OR($C331&gt;U$7,$C331+$E331-1&lt;U$7),0,($D331-SUM($F331:T331)-SUM($F270:T270))/($E331+$C331-U$7))</f>
        <v>0</v>
      </c>
      <c r="V331" s="289">
        <f>IF(OR($C331&gt;V$7,$C331+$E331-1&lt;V$7),0,($D331-SUM($F331:U331)-SUM($F270:U270))/($E331+$C331-V$7))</f>
        <v>0</v>
      </c>
      <c r="W331" s="289">
        <f>IF(OR($C331&gt;W$7,$C331+$E331-1&lt;W$7),0,($D331-SUM($F331:V331)-SUM($F270:V270))/($E331+$C331-W$7))</f>
        <v>0</v>
      </c>
      <c r="X331" s="289">
        <f>IF(OR($C331&gt;X$7,$C331+$E331-1&lt;X$7),0,($D331-SUM($F331:W331)-SUM($F270:W270))/($E331+$C331-X$7))</f>
        <v>0</v>
      </c>
      <c r="Y331" s="289">
        <f>IF(OR($C331&gt;Y$7,$C331+$E331-1&lt;Y$7),0,($D331-SUM($F331:X331)-SUM($F270:X270))/($E331+$C331-Y$7))</f>
        <v>0</v>
      </c>
      <c r="Z331" s="289">
        <f>IF(OR($C331&gt;Z$7,$C331+$E331-1&lt;Z$7),0,($D331-SUM($F331:Y331)-SUM($F270:Y270))/($E331+$C331-Z$7))</f>
        <v>0</v>
      </c>
      <c r="AA331" s="289">
        <f>IF(OR($C331&gt;AA$7,$C331+$E331-1&lt;AA$7),0,($D331-SUM($F331:Z331)-SUM($F270:Z270))/($E331+$C331-AA$7))</f>
        <v>0</v>
      </c>
      <c r="AB331" s="289">
        <f>IF(OR($C331&gt;AB$7,$C331+$E331-1&lt;AB$7),0,($D331-SUM($F331:AA331)-SUM($F270:AA270))/($E331+$C331-AB$7))</f>
        <v>0</v>
      </c>
      <c r="AC331" s="289">
        <f>IF(OR($C331&gt;AC$7,$C331+$E331-1&lt;AC$7),0,($D331-SUM($F331:AB331)-SUM($F270:AB270))/($E331+$C331-AC$7))</f>
        <v>0</v>
      </c>
      <c r="AD331" s="289">
        <f>IF(OR($C331&gt;AD$7,$C331+$E331-1&lt;AD$7),0,($D331-SUM($F331:AC331)-SUM($F270:AC270))/($E331+$C331-AD$7))</f>
        <v>0</v>
      </c>
      <c r="AE331" s="289">
        <f>IF(OR($C331&gt;AE$7,$C331+$E331-1&lt;AE$7),0,($D331-SUM($F331:AD331)-SUM($F270:AD270))/($E331+$C331-AE$7))</f>
        <v>0</v>
      </c>
      <c r="AF331" s="289">
        <f>IF(OR($C331&gt;AF$7,$C331+$E331-1&lt;AF$7),0,($D331-SUM($F331:AE331)-SUM($F270:AE270))/($E331+$C331-AF$7))</f>
        <v>0</v>
      </c>
      <c r="AG331" s="289">
        <f>IF(OR($C331&gt;AG$7,$C331+$E331-1&lt;AG$7),0,($D331-SUM($F331:AF331)-SUM($F270:AF270))/($E331+$C331-AG$7))</f>
        <v>0</v>
      </c>
      <c r="AH331" s="289">
        <f>IF(OR($C331&gt;AH$7,$C331+$E331-1&lt;AH$7),0,($D331-SUM($F331:AG331)-SUM($F270:AG270))/($E331+$C331-AH$7))</f>
        <v>0</v>
      </c>
      <c r="AI331" s="289">
        <f>IF(OR($C331&gt;AI$7,$C331+$E331-1&lt;AI$7),0,($D331-SUM($F331:AH331)-SUM($F270:AH270))/($E331+$C331-AI$7))</f>
        <v>0</v>
      </c>
      <c r="AJ331" s="289">
        <f>IF(OR($C331&gt;AJ$7,$C331+$E331-1&lt;AJ$7),0,($D331-SUM($F331:AI331)-SUM($F270:AI270))/($E331+$C331-AJ$7))</f>
        <v>0</v>
      </c>
      <c r="AK331" s="289">
        <f>IF(OR($C331&gt;AK$7,$C331+$E331-1&lt;AK$7),0,($D331-SUM($F331:AJ331)-SUM($F270:AJ270))/($E331+$C331-AK$7))</f>
        <v>0</v>
      </c>
      <c r="AL331" s="289">
        <f>IF(OR($C331&gt;AL$7,$C331+$E331-1&lt;AL$7),0,($D331-SUM($F331:AK331)-SUM($F270:AK270))/($E331+$C331-AL$7))</f>
        <v>0</v>
      </c>
      <c r="AM331" s="289">
        <f>IF(OR($C331&gt;AM$7,$C331+$E331-1&lt;AM$7),0,($D331-SUM($F331:AL331)-SUM($F270:AL270))/($E331+$C331-AM$7))</f>
        <v>0</v>
      </c>
      <c r="AN331" s="289">
        <f>IF(OR($C331&gt;AN$7,$C331+$E331-1&lt;AN$7),0,($D331-SUM($F331:AM331)-SUM($F270:AM270))/($E331+$C331-AN$7))</f>
        <v>0</v>
      </c>
      <c r="AO331" s="289">
        <f>IF(OR($C331&gt;AO$7,$C331+$E331-1&lt;AO$7),0,($D331-SUM($F331:AN331)-SUM($F270:AN270))/($E331+$C331-AO$7))</f>
        <v>0</v>
      </c>
      <c r="AP331" s="289">
        <f>IF(OR($C331&gt;AP$7,$C331+$E331-1&lt;AP$7),0,($D331-SUM($F331:AO331)-SUM($F270:AO270))/($E331+$C331-AP$7))</f>
        <v>0</v>
      </c>
      <c r="AQ331" s="289">
        <f>IF(OR($C331&gt;AQ$7,$C331+$E331-1&lt;AQ$7),0,($D331-SUM($F331:AP331)-SUM($F270:AP270))/($E331+$C331-AQ$7))</f>
        <v>0</v>
      </c>
      <c r="AR331" s="289">
        <f>IF(OR($C331&gt;AR$7,$C331+$E331-1&lt;AR$7),0,($D331-SUM($F331:AQ331)-SUM($F270:AQ270))/($E331+$C331-AR$7))</f>
        <v>0</v>
      </c>
      <c r="AS331" s="289">
        <f>IF(OR($C331&gt;AS$7,$C331+$E331-1&lt;AS$7),0,($D331-SUM($F331:AR331)-SUM($F270:AR270))/($E331+$C331-AS$7))</f>
        <v>0</v>
      </c>
      <c r="AT331" s="289">
        <f>IF(OR($C331&gt;AT$7,$C331+$E331-1&lt;AT$7),0,($D331-SUM($F331:AS331)-SUM($F270:AS270))/($E331+$C331-AT$7))</f>
        <v>0</v>
      </c>
      <c r="AU331" s="289">
        <f>IF(OR($C331&gt;AU$7,$C331+$E331-1&lt;AU$7),0,($D331-SUM($F331:AT331)-SUM($F270:AT270))/($E331+$C331-AU$7))</f>
        <v>0</v>
      </c>
      <c r="AV331" s="289">
        <f>IF(OR($C331&gt;AV$7,$C331+$E331-1&lt;AV$7),0,($D331-SUM($F331:AU331)-SUM($F270:AU270))/($E331+$C331-AV$7))</f>
        <v>0</v>
      </c>
      <c r="AW331" s="289">
        <f>IF(OR($C331&gt;AW$7,$C331+$E331-1&lt;AW$7),0,($D331-SUM($F331:AV331)-SUM($F270:AV270))/($E331+$C331-AW$7))</f>
        <v>0</v>
      </c>
      <c r="AX331" s="289">
        <f ca="1">IF(OR($C331&gt;AX$7,$C331+$E331-1&lt;AX$7),0,($D331-SUM($F331:AW331)-SUM($F270:AW270))/($E331+$C331-AX$7))</f>
        <v>2.8707585769967028E-3</v>
      </c>
      <c r="AY331" s="289">
        <f ca="1">IF(OR($C331&gt;AY$7,$C331+$E331-1&lt;AY$7),0,($D331-SUM($F331:AX331)-SUM($F270:AX270))/($E331+$C331-AY$7))</f>
        <v>2.8707585769967023E-3</v>
      </c>
      <c r="AZ331" s="289">
        <f ca="1">IF(OR($C331&gt;AZ$7,$C331+$E331-1&lt;AZ$7),0,($D331-SUM($F331:AY331)-SUM($F270:AY270))/($E331+$C331-AZ$7))</f>
        <v>2.8707585769967028E-3</v>
      </c>
      <c r="BA331" s="289">
        <f ca="1">IF(OR($C331&gt;BA$7,$C331+$E331-1&lt;BA$7),0,($D331-SUM($F331:AZ331)-SUM($F270:AZ270))/($E331+$C331-BA$7))</f>
        <v>2.8707585769967028E-3</v>
      </c>
      <c r="BB331" s="289">
        <f ca="1">IF(OR($C331&gt;BB$7,$C331+$E331-1&lt;BB$7),0,($D331-SUM($F331:BA331)-SUM($F270:BA270))/($E331+$C331-BB$7))</f>
        <v>2.8707585769967023E-3</v>
      </c>
      <c r="BC331" s="289">
        <f ca="1">IF(OR($C331&gt;BC$7,$C331+$E331-1&lt;BC$7),0,($D331-SUM($F331:BB331)-SUM($F270:BB270))/($E331+$C331-BC$7))</f>
        <v>2.8707585769967014E-3</v>
      </c>
      <c r="BD331" s="289">
        <f>IF(OR($C331&gt;BD$7,$C331+$E331-1&lt;BD$7),0,($D331-SUM($F331:BC331)-SUM($F270:BC270))/($E331+$C331-BD$7))</f>
        <v>0</v>
      </c>
      <c r="BE331" s="289">
        <f>IF(OR($C331&gt;BE$7,$C331+$E331-1&lt;BE$7),0,($D331-SUM($F331:BD331)-SUM($F270:BD270))/($E331+$C331-BE$7))</f>
        <v>0</v>
      </c>
      <c r="BF331" s="289">
        <f>IF(OR($C331&gt;BF$7,$C331+$E331-1&lt;BF$7),0,($D331-SUM($F331:BE331)-SUM($F270:BE270))/($E331+$C331-BF$7))</f>
        <v>0</v>
      </c>
      <c r="BG331" s="289">
        <f>IF(OR($C331&gt;BG$7,$C331+$E331-1&lt;BG$7),0,($D331-SUM($F331:BF331)-SUM($F270:BF270))/($E331+$C331-BG$7))</f>
        <v>0</v>
      </c>
      <c r="BH331" s="289">
        <f>IF(OR($C331&gt;BH$7,$C331+$E331-1&lt;BH$7),0,($D331-SUM($F331:BG331)-SUM($F270:BG270))/($E331+$C331-BH$7))</f>
        <v>0</v>
      </c>
      <c r="BI331" s="289">
        <f>IF(OR($C331&gt;BI$7,$C331+$E331-1&lt;BI$7),0,($D331-SUM($F331:BH331)-SUM($F270:BH270))/($E331+$C331-BI$7))</f>
        <v>0</v>
      </c>
      <c r="BJ331" s="289">
        <f>IF(OR($C331&gt;BJ$7,$C331+$E331-1&lt;BJ$7),0,($D331-SUM($F331:BI331)-SUM($F270:BI270))/($E331+$C331-BJ$7))</f>
        <v>0</v>
      </c>
      <c r="BK331" s="289">
        <f>IF(OR($C331&gt;BK$7,$C331+$E331-1&lt;BK$7),0,($D331-SUM($F331:BJ331)-SUM($F270:BJ270))/($E331+$C331-BK$7))</f>
        <v>0</v>
      </c>
      <c r="BL331" s="289">
        <f>IF(OR($C331&gt;BL$7,$C331+$E331-1&lt;BL$7),0,($D331-SUM($F331:BK331)-SUM($F270:BK270))/($E331+$C331-BL$7))</f>
        <v>0</v>
      </c>
      <c r="BM331" s="289">
        <f>IF(OR($C331&gt;BM$7,$C331+$E331-1&lt;BM$7),0,($D331-SUM($F331:BL331)-SUM($F270:BL270))/($E331+$C331-BM$7))</f>
        <v>0</v>
      </c>
      <c r="BN331" s="289">
        <f>IF(OR($C331&gt;BN$7,$C331+$E331-1&lt;BN$7),0,($D331-SUM($F331:BM331)-SUM($F270:BM270))/($E331+$C331-BN$7))</f>
        <v>0</v>
      </c>
      <c r="BO331" s="305"/>
      <c r="BP331" s="305"/>
      <c r="BQ331" s="305"/>
      <c r="BR331" s="305"/>
      <c r="BS331" s="305"/>
      <c r="BT331" s="305"/>
      <c r="BU331" s="305"/>
      <c r="BV331" s="305"/>
      <c r="BW331" s="305"/>
      <c r="BX331" s="305"/>
      <c r="BY331" s="305"/>
      <c r="BZ331" s="305"/>
      <c r="CA331" s="198"/>
      <c r="CB331" s="198"/>
      <c r="CC331" s="198"/>
      <c r="CD331" s="198"/>
      <c r="CE331" s="198"/>
      <c r="CF331" s="198"/>
      <c r="CG331" s="198"/>
      <c r="CH331" s="198"/>
      <c r="CI331" s="198"/>
      <c r="CJ331" s="198"/>
      <c r="CK331" s="198"/>
      <c r="CL331" s="198"/>
    </row>
    <row r="332" spans="1:90" hidden="1" outlineLevel="1" x14ac:dyDescent="0.15">
      <c r="A332" s="89"/>
      <c r="B332" s="23"/>
      <c r="C332" s="26">
        <v>45</v>
      </c>
      <c r="D332" s="250">
        <f ca="1"/>
        <v>1.7004879681174367E-2</v>
      </c>
      <c r="E332" s="26">
        <f>SAP_Leadsheet!$E$57</f>
        <v>6</v>
      </c>
      <c r="G332" s="289">
        <f>IF(OR($C332&gt;G$7,$C332+$E332-1&lt;G$7),0,($D332-SUM($F332:F332)-SUM($F271:F271))/($E332+$C332-G$7))</f>
        <v>0</v>
      </c>
      <c r="H332" s="289">
        <f>IF(OR($C332&gt;H$7,$C332+$E332-1&lt;H$7),0,($D332-SUM($F332:G332)-SUM($F271:G271))/($E332+$C332-H$7))</f>
        <v>0</v>
      </c>
      <c r="I332" s="289">
        <f>IF(OR($C332&gt;I$7,$C332+$E332-1&lt;I$7),0,($D332-SUM($F332:H332)-SUM($F271:H271))/($E332+$C332-I$7))</f>
        <v>0</v>
      </c>
      <c r="J332" s="289">
        <f>IF(OR($C332&gt;J$7,$C332+$E332-1&lt;J$7),0,($D332-SUM($F332:I332)-SUM($F271:I271))/($E332+$C332-J$7))</f>
        <v>0</v>
      </c>
      <c r="K332" s="289">
        <f>IF(OR($C332&gt;K$7,$C332+$E332-1&lt;K$7),0,($D332-SUM($F332:J332)-SUM($F271:J271))/($E332+$C332-K$7))</f>
        <v>0</v>
      </c>
      <c r="L332" s="289">
        <f>IF(OR($C332&gt;L$7,$C332+$E332-1&lt;L$7),0,($D332-SUM($F332:K332)-SUM($F271:K271))/($E332+$C332-L$7))</f>
        <v>0</v>
      </c>
      <c r="M332" s="289">
        <f>IF(OR($C332&gt;M$7,$C332+$E332-1&lt;M$7),0,($D332-SUM($F332:L332)-SUM($F271:L271))/($E332+$C332-M$7))</f>
        <v>0</v>
      </c>
      <c r="N332" s="289">
        <f>IF(OR($C332&gt;N$7,$C332+$E332-1&lt;N$7),0,($D332-SUM($F332:M332)-SUM($F271:M271))/($E332+$C332-N$7))</f>
        <v>0</v>
      </c>
      <c r="O332" s="289">
        <f>IF(OR($C332&gt;O$7,$C332+$E332-1&lt;O$7),0,($D332-SUM($F332:N332)-SUM($F271:N271))/($E332+$C332-O$7))</f>
        <v>0</v>
      </c>
      <c r="P332" s="289">
        <f>IF(OR($C332&gt;P$7,$C332+$E332-1&lt;P$7),0,($D332-SUM($F332:O332)-SUM($F271:O271))/($E332+$C332-P$7))</f>
        <v>0</v>
      </c>
      <c r="Q332" s="289">
        <f>IF(OR($C332&gt;Q$7,$C332+$E332-1&lt;Q$7),0,($D332-SUM($F332:P332)-SUM($F271:P271))/($E332+$C332-Q$7))</f>
        <v>0</v>
      </c>
      <c r="R332" s="289">
        <f>IF(OR($C332&gt;R$7,$C332+$E332-1&lt;R$7),0,($D332-SUM($F332:Q332)-SUM($F271:Q271))/($E332+$C332-R$7))</f>
        <v>0</v>
      </c>
      <c r="S332" s="289">
        <f>IF(OR($C332&gt;S$7,$C332+$E332-1&lt;S$7),0,($D332-SUM($F332:R332)-SUM($F271:R271))/($E332+$C332-S$7))</f>
        <v>0</v>
      </c>
      <c r="T332" s="289">
        <f>IF(OR($C332&gt;T$7,$C332+$E332-1&lt;T$7),0,($D332-SUM($F332:S332)-SUM($F271:S271))/($E332+$C332-T$7))</f>
        <v>0</v>
      </c>
      <c r="U332" s="289">
        <f>IF(OR($C332&gt;U$7,$C332+$E332-1&lt;U$7),0,($D332-SUM($F332:T332)-SUM($F271:T271))/($E332+$C332-U$7))</f>
        <v>0</v>
      </c>
      <c r="V332" s="289">
        <f>IF(OR($C332&gt;V$7,$C332+$E332-1&lt;V$7),0,($D332-SUM($F332:U332)-SUM($F271:U271))/($E332+$C332-V$7))</f>
        <v>0</v>
      </c>
      <c r="W332" s="289">
        <f>IF(OR($C332&gt;W$7,$C332+$E332-1&lt;W$7),0,($D332-SUM($F332:V332)-SUM($F271:V271))/($E332+$C332-W$7))</f>
        <v>0</v>
      </c>
      <c r="X332" s="289">
        <f>IF(OR($C332&gt;X$7,$C332+$E332-1&lt;X$7),0,($D332-SUM($F332:W332)-SUM($F271:W271))/($E332+$C332-X$7))</f>
        <v>0</v>
      </c>
      <c r="Y332" s="289">
        <f>IF(OR($C332&gt;Y$7,$C332+$E332-1&lt;Y$7),0,($D332-SUM($F332:X332)-SUM($F271:X271))/($E332+$C332-Y$7))</f>
        <v>0</v>
      </c>
      <c r="Z332" s="289">
        <f>IF(OR($C332&gt;Z$7,$C332+$E332-1&lt;Z$7),0,($D332-SUM($F332:Y332)-SUM($F271:Y271))/($E332+$C332-Z$7))</f>
        <v>0</v>
      </c>
      <c r="AA332" s="289">
        <f>IF(OR($C332&gt;AA$7,$C332+$E332-1&lt;AA$7),0,($D332-SUM($F332:Z332)-SUM($F271:Z271))/($E332+$C332-AA$7))</f>
        <v>0</v>
      </c>
      <c r="AB332" s="289">
        <f>IF(OR($C332&gt;AB$7,$C332+$E332-1&lt;AB$7),0,($D332-SUM($F332:AA332)-SUM($F271:AA271))/($E332+$C332-AB$7))</f>
        <v>0</v>
      </c>
      <c r="AC332" s="289">
        <f>IF(OR($C332&gt;AC$7,$C332+$E332-1&lt;AC$7),0,($D332-SUM($F332:AB332)-SUM($F271:AB271))/($E332+$C332-AC$7))</f>
        <v>0</v>
      </c>
      <c r="AD332" s="289">
        <f>IF(OR($C332&gt;AD$7,$C332+$E332-1&lt;AD$7),0,($D332-SUM($F332:AC332)-SUM($F271:AC271))/($E332+$C332-AD$7))</f>
        <v>0</v>
      </c>
      <c r="AE332" s="289">
        <f>IF(OR($C332&gt;AE$7,$C332+$E332-1&lt;AE$7),0,($D332-SUM($F332:AD332)-SUM($F271:AD271))/($E332+$C332-AE$7))</f>
        <v>0</v>
      </c>
      <c r="AF332" s="289">
        <f>IF(OR($C332&gt;AF$7,$C332+$E332-1&lt;AF$7),0,($D332-SUM($F332:AE332)-SUM($F271:AE271))/($E332+$C332-AF$7))</f>
        <v>0</v>
      </c>
      <c r="AG332" s="289">
        <f>IF(OR($C332&gt;AG$7,$C332+$E332-1&lt;AG$7),0,($D332-SUM($F332:AF332)-SUM($F271:AF271))/($E332+$C332-AG$7))</f>
        <v>0</v>
      </c>
      <c r="AH332" s="289">
        <f>IF(OR($C332&gt;AH$7,$C332+$E332-1&lt;AH$7),0,($D332-SUM($F332:AG332)-SUM($F271:AG271))/($E332+$C332-AH$7))</f>
        <v>0</v>
      </c>
      <c r="AI332" s="289">
        <f>IF(OR($C332&gt;AI$7,$C332+$E332-1&lt;AI$7),0,($D332-SUM($F332:AH332)-SUM($F271:AH271))/($E332+$C332-AI$7))</f>
        <v>0</v>
      </c>
      <c r="AJ332" s="289">
        <f>IF(OR($C332&gt;AJ$7,$C332+$E332-1&lt;AJ$7),0,($D332-SUM($F332:AI332)-SUM($F271:AI271))/($E332+$C332-AJ$7))</f>
        <v>0</v>
      </c>
      <c r="AK332" s="289">
        <f>IF(OR($C332&gt;AK$7,$C332+$E332-1&lt;AK$7),0,($D332-SUM($F332:AJ332)-SUM($F271:AJ271))/($E332+$C332-AK$7))</f>
        <v>0</v>
      </c>
      <c r="AL332" s="289">
        <f>IF(OR($C332&gt;AL$7,$C332+$E332-1&lt;AL$7),0,($D332-SUM($F332:AK332)-SUM($F271:AK271))/($E332+$C332-AL$7))</f>
        <v>0</v>
      </c>
      <c r="AM332" s="289">
        <f>IF(OR($C332&gt;AM$7,$C332+$E332-1&lt;AM$7),0,($D332-SUM($F332:AL332)-SUM($F271:AL271))/($E332+$C332-AM$7))</f>
        <v>0</v>
      </c>
      <c r="AN332" s="289">
        <f>IF(OR($C332&gt;AN$7,$C332+$E332-1&lt;AN$7),0,($D332-SUM($F332:AM332)-SUM($F271:AM271))/($E332+$C332-AN$7))</f>
        <v>0</v>
      </c>
      <c r="AO332" s="289">
        <f>IF(OR($C332&gt;AO$7,$C332+$E332-1&lt;AO$7),0,($D332-SUM($F332:AN332)-SUM($F271:AN271))/($E332+$C332-AO$7))</f>
        <v>0</v>
      </c>
      <c r="AP332" s="289">
        <f>IF(OR($C332&gt;AP$7,$C332+$E332-1&lt;AP$7),0,($D332-SUM($F332:AO332)-SUM($F271:AO271))/($E332+$C332-AP$7))</f>
        <v>0</v>
      </c>
      <c r="AQ332" s="289">
        <f>IF(OR($C332&gt;AQ$7,$C332+$E332-1&lt;AQ$7),0,($D332-SUM($F332:AP332)-SUM($F271:AP271))/($E332+$C332-AQ$7))</f>
        <v>0</v>
      </c>
      <c r="AR332" s="289">
        <f>IF(OR($C332&gt;AR$7,$C332+$E332-1&lt;AR$7),0,($D332-SUM($F332:AQ332)-SUM($F271:AQ271))/($E332+$C332-AR$7))</f>
        <v>0</v>
      </c>
      <c r="AS332" s="289">
        <f>IF(OR($C332&gt;AS$7,$C332+$E332-1&lt;AS$7),0,($D332-SUM($F332:AR332)-SUM($F271:AR271))/($E332+$C332-AS$7))</f>
        <v>0</v>
      </c>
      <c r="AT332" s="289">
        <f>IF(OR($C332&gt;AT$7,$C332+$E332-1&lt;AT$7),0,($D332-SUM($F332:AS332)-SUM($F271:AS271))/($E332+$C332-AT$7))</f>
        <v>0</v>
      </c>
      <c r="AU332" s="289">
        <f>IF(OR($C332&gt;AU$7,$C332+$E332-1&lt;AU$7),0,($D332-SUM($F332:AT332)-SUM($F271:AT271))/($E332+$C332-AU$7))</f>
        <v>0</v>
      </c>
      <c r="AV332" s="289">
        <f>IF(OR($C332&gt;AV$7,$C332+$E332-1&lt;AV$7),0,($D332-SUM($F332:AU332)-SUM($F271:AU271))/($E332+$C332-AV$7))</f>
        <v>0</v>
      </c>
      <c r="AW332" s="289">
        <f>IF(OR($C332&gt;AW$7,$C332+$E332-1&lt;AW$7),0,($D332-SUM($F332:AV332)-SUM($F271:AV271))/($E332+$C332-AW$7))</f>
        <v>0</v>
      </c>
      <c r="AX332" s="289">
        <f>IF(OR($C332&gt;AX$7,$C332+$E332-1&lt;AX$7),0,($D332-SUM($F332:AW332)-SUM($F271:AW271))/($E332+$C332-AX$7))</f>
        <v>0</v>
      </c>
      <c r="AY332" s="289">
        <f ca="1">IF(OR($C332&gt;AY$7,$C332+$E332-1&lt;AY$7),0,($D332-SUM($F332:AX332)-SUM($F271:AX271))/($E332+$C332-AY$7))</f>
        <v>2.8341466135290614E-3</v>
      </c>
      <c r="AZ332" s="289">
        <f ca="1">IF(OR($C332&gt;AZ$7,$C332+$E332-1&lt;AZ$7),0,($D332-SUM($F332:AY332)-SUM($F271:AY271))/($E332+$C332-AZ$7))</f>
        <v>2.8341466135290609E-3</v>
      </c>
      <c r="BA332" s="289">
        <f ca="1">IF(OR($C332&gt;BA$7,$C332+$E332-1&lt;BA$7),0,($D332-SUM($F332:AZ332)-SUM($F271:AZ271))/($E332+$C332-BA$7))</f>
        <v>2.8341466135290614E-3</v>
      </c>
      <c r="BB332" s="289">
        <f ca="1">IF(OR($C332&gt;BB$7,$C332+$E332-1&lt;BB$7),0,($D332-SUM($F332:BA332)-SUM($F271:BA271))/($E332+$C332-BB$7))</f>
        <v>2.8341466135290614E-3</v>
      </c>
      <c r="BC332" s="289">
        <f ca="1">IF(OR($C332&gt;BC$7,$C332+$E332-1&lt;BC$7),0,($D332-SUM($F332:BB332)-SUM($F271:BB271))/($E332+$C332-BC$7))</f>
        <v>2.8341466135290609E-3</v>
      </c>
      <c r="BD332" s="289">
        <f ca="1">IF(OR($C332&gt;BD$7,$C332+$E332-1&lt;BD$7),0,($D332-SUM($F332:BC332)-SUM($F271:BC271))/($E332+$C332-BD$7))</f>
        <v>2.8341466135290601E-3</v>
      </c>
      <c r="BE332" s="289">
        <f>IF(OR($C332&gt;BE$7,$C332+$E332-1&lt;BE$7),0,($D332-SUM($F332:BD332)-SUM($F271:BD271))/($E332+$C332-BE$7))</f>
        <v>0</v>
      </c>
      <c r="BF332" s="289">
        <f>IF(OR($C332&gt;BF$7,$C332+$E332-1&lt;BF$7),0,($D332-SUM($F332:BE332)-SUM($F271:BE271))/($E332+$C332-BF$7))</f>
        <v>0</v>
      </c>
      <c r="BG332" s="289">
        <f>IF(OR($C332&gt;BG$7,$C332+$E332-1&lt;BG$7),0,($D332-SUM($F332:BF332)-SUM($F271:BF271))/($E332+$C332-BG$7))</f>
        <v>0</v>
      </c>
      <c r="BH332" s="289">
        <f>IF(OR($C332&gt;BH$7,$C332+$E332-1&lt;BH$7),0,($D332-SUM($F332:BG332)-SUM($F271:BG271))/($E332+$C332-BH$7))</f>
        <v>0</v>
      </c>
      <c r="BI332" s="289">
        <f>IF(OR($C332&gt;BI$7,$C332+$E332-1&lt;BI$7),0,($D332-SUM($F332:BH332)-SUM($F271:BH271))/($E332+$C332-BI$7))</f>
        <v>0</v>
      </c>
      <c r="BJ332" s="289">
        <f>IF(OR($C332&gt;BJ$7,$C332+$E332-1&lt;BJ$7),0,($D332-SUM($F332:BI332)-SUM($F271:BI271))/($E332+$C332-BJ$7))</f>
        <v>0</v>
      </c>
      <c r="BK332" s="289">
        <f>IF(OR($C332&gt;BK$7,$C332+$E332-1&lt;BK$7),0,($D332-SUM($F332:BJ332)-SUM($F271:BJ271))/($E332+$C332-BK$7))</f>
        <v>0</v>
      </c>
      <c r="BL332" s="289">
        <f>IF(OR($C332&gt;BL$7,$C332+$E332-1&lt;BL$7),0,($D332-SUM($F332:BK332)-SUM($F271:BK271))/($E332+$C332-BL$7))</f>
        <v>0</v>
      </c>
      <c r="BM332" s="289">
        <f>IF(OR($C332&gt;BM$7,$C332+$E332-1&lt;BM$7),0,($D332-SUM($F332:BL332)-SUM($F271:BL271))/($E332+$C332-BM$7))</f>
        <v>0</v>
      </c>
      <c r="BN332" s="289">
        <f>IF(OR($C332&gt;BN$7,$C332+$E332-1&lt;BN$7),0,($D332-SUM($F332:BM332)-SUM($F271:BM271))/($E332+$C332-BN$7))</f>
        <v>0</v>
      </c>
      <c r="BO332" s="305"/>
      <c r="BP332" s="305"/>
      <c r="BQ332" s="305"/>
      <c r="BR332" s="305"/>
      <c r="BS332" s="305"/>
      <c r="BT332" s="305"/>
      <c r="BU332" s="305"/>
      <c r="BV332" s="305"/>
      <c r="BW332" s="305"/>
      <c r="BX332" s="305"/>
      <c r="BY332" s="305"/>
      <c r="BZ332" s="305"/>
      <c r="CA332" s="198"/>
      <c r="CB332" s="198"/>
      <c r="CC332" s="198"/>
      <c r="CD332" s="198"/>
      <c r="CE332" s="198"/>
      <c r="CF332" s="198"/>
      <c r="CG332" s="198"/>
      <c r="CH332" s="198"/>
      <c r="CI332" s="198"/>
      <c r="CJ332" s="198"/>
      <c r="CK332" s="198"/>
      <c r="CL332" s="198"/>
    </row>
    <row r="333" spans="1:90" hidden="1" outlineLevel="1" x14ac:dyDescent="0.15">
      <c r="A333" s="89"/>
      <c r="B333" s="23"/>
      <c r="C333" s="26">
        <v>46</v>
      </c>
      <c r="D333" s="250">
        <f ca="1"/>
        <v>1.6785207900368519E-2</v>
      </c>
      <c r="E333" s="26">
        <f>SAP_Leadsheet!$E$57</f>
        <v>6</v>
      </c>
      <c r="G333" s="289">
        <f>IF(OR($C333&gt;G$7,$C333+$E333-1&lt;G$7),0,($D333-SUM($F333:F333)-SUM($F272:F272))/($E333+$C333-G$7))</f>
        <v>0</v>
      </c>
      <c r="H333" s="289">
        <f>IF(OR($C333&gt;H$7,$C333+$E333-1&lt;H$7),0,($D333-SUM($F333:G333)-SUM($F272:G272))/($E333+$C333-H$7))</f>
        <v>0</v>
      </c>
      <c r="I333" s="289">
        <f>IF(OR($C333&gt;I$7,$C333+$E333-1&lt;I$7),0,($D333-SUM($F333:H333)-SUM($F272:H272))/($E333+$C333-I$7))</f>
        <v>0</v>
      </c>
      <c r="J333" s="289">
        <f>IF(OR($C333&gt;J$7,$C333+$E333-1&lt;J$7),0,($D333-SUM($F333:I333)-SUM($F272:I272))/($E333+$C333-J$7))</f>
        <v>0</v>
      </c>
      <c r="K333" s="289">
        <f>IF(OR($C333&gt;K$7,$C333+$E333-1&lt;K$7),0,($D333-SUM($F333:J333)-SUM($F272:J272))/($E333+$C333-K$7))</f>
        <v>0</v>
      </c>
      <c r="L333" s="289">
        <f>IF(OR($C333&gt;L$7,$C333+$E333-1&lt;L$7),0,($D333-SUM($F333:K333)-SUM($F272:K272))/($E333+$C333-L$7))</f>
        <v>0</v>
      </c>
      <c r="M333" s="289">
        <f>IF(OR($C333&gt;M$7,$C333+$E333-1&lt;M$7),0,($D333-SUM($F333:L333)-SUM($F272:L272))/($E333+$C333-M$7))</f>
        <v>0</v>
      </c>
      <c r="N333" s="289">
        <f>IF(OR($C333&gt;N$7,$C333+$E333-1&lt;N$7),0,($D333-SUM($F333:M333)-SUM($F272:M272))/($E333+$C333-N$7))</f>
        <v>0</v>
      </c>
      <c r="O333" s="289">
        <f>IF(OR($C333&gt;O$7,$C333+$E333-1&lt;O$7),0,($D333-SUM($F333:N333)-SUM($F272:N272))/($E333+$C333-O$7))</f>
        <v>0</v>
      </c>
      <c r="P333" s="289">
        <f>IF(OR($C333&gt;P$7,$C333+$E333-1&lt;P$7),0,($D333-SUM($F333:O333)-SUM($F272:O272))/($E333+$C333-P$7))</f>
        <v>0</v>
      </c>
      <c r="Q333" s="289">
        <f>IF(OR($C333&gt;Q$7,$C333+$E333-1&lt;Q$7),0,($D333-SUM($F333:P333)-SUM($F272:P272))/($E333+$C333-Q$7))</f>
        <v>0</v>
      </c>
      <c r="R333" s="289">
        <f>IF(OR($C333&gt;R$7,$C333+$E333-1&lt;R$7),0,($D333-SUM($F333:Q333)-SUM($F272:Q272))/($E333+$C333-R$7))</f>
        <v>0</v>
      </c>
      <c r="S333" s="289">
        <f>IF(OR($C333&gt;S$7,$C333+$E333-1&lt;S$7),0,($D333-SUM($F333:R333)-SUM($F272:R272))/($E333+$C333-S$7))</f>
        <v>0</v>
      </c>
      <c r="T333" s="289">
        <f>IF(OR($C333&gt;T$7,$C333+$E333-1&lt;T$7),0,($D333-SUM($F333:S333)-SUM($F272:S272))/($E333+$C333-T$7))</f>
        <v>0</v>
      </c>
      <c r="U333" s="289">
        <f>IF(OR($C333&gt;U$7,$C333+$E333-1&lt;U$7),0,($D333-SUM($F333:T333)-SUM($F272:T272))/($E333+$C333-U$7))</f>
        <v>0</v>
      </c>
      <c r="V333" s="289">
        <f>IF(OR($C333&gt;V$7,$C333+$E333-1&lt;V$7),0,($D333-SUM($F333:U333)-SUM($F272:U272))/($E333+$C333-V$7))</f>
        <v>0</v>
      </c>
      <c r="W333" s="289">
        <f>IF(OR($C333&gt;W$7,$C333+$E333-1&lt;W$7),0,($D333-SUM($F333:V333)-SUM($F272:V272))/($E333+$C333-W$7))</f>
        <v>0</v>
      </c>
      <c r="X333" s="289">
        <f>IF(OR($C333&gt;X$7,$C333+$E333-1&lt;X$7),0,($D333-SUM($F333:W333)-SUM($F272:W272))/($E333+$C333-X$7))</f>
        <v>0</v>
      </c>
      <c r="Y333" s="289">
        <f>IF(OR($C333&gt;Y$7,$C333+$E333-1&lt;Y$7),0,($D333-SUM($F333:X333)-SUM($F272:X272))/($E333+$C333-Y$7))</f>
        <v>0</v>
      </c>
      <c r="Z333" s="289">
        <f>IF(OR($C333&gt;Z$7,$C333+$E333-1&lt;Z$7),0,($D333-SUM($F333:Y333)-SUM($F272:Y272))/($E333+$C333-Z$7))</f>
        <v>0</v>
      </c>
      <c r="AA333" s="289">
        <f>IF(OR($C333&gt;AA$7,$C333+$E333-1&lt;AA$7),0,($D333-SUM($F333:Z333)-SUM($F272:Z272))/($E333+$C333-AA$7))</f>
        <v>0</v>
      </c>
      <c r="AB333" s="289">
        <f>IF(OR($C333&gt;AB$7,$C333+$E333-1&lt;AB$7),0,($D333-SUM($F333:AA333)-SUM($F272:AA272))/($E333+$C333-AB$7))</f>
        <v>0</v>
      </c>
      <c r="AC333" s="289">
        <f>IF(OR($C333&gt;AC$7,$C333+$E333-1&lt;AC$7),0,($D333-SUM($F333:AB333)-SUM($F272:AB272))/($E333+$C333-AC$7))</f>
        <v>0</v>
      </c>
      <c r="AD333" s="289">
        <f>IF(OR($C333&gt;AD$7,$C333+$E333-1&lt;AD$7),0,($D333-SUM($F333:AC333)-SUM($F272:AC272))/($E333+$C333-AD$7))</f>
        <v>0</v>
      </c>
      <c r="AE333" s="289">
        <f>IF(OR($C333&gt;AE$7,$C333+$E333-1&lt;AE$7),0,($D333-SUM($F333:AD333)-SUM($F272:AD272))/($E333+$C333-AE$7))</f>
        <v>0</v>
      </c>
      <c r="AF333" s="289">
        <f>IF(OR($C333&gt;AF$7,$C333+$E333-1&lt;AF$7),0,($D333-SUM($F333:AE333)-SUM($F272:AE272))/($E333+$C333-AF$7))</f>
        <v>0</v>
      </c>
      <c r="AG333" s="289">
        <f>IF(OR($C333&gt;AG$7,$C333+$E333-1&lt;AG$7),0,($D333-SUM($F333:AF333)-SUM($F272:AF272))/($E333+$C333-AG$7))</f>
        <v>0</v>
      </c>
      <c r="AH333" s="289">
        <f>IF(OR($C333&gt;AH$7,$C333+$E333-1&lt;AH$7),0,($D333-SUM($F333:AG333)-SUM($F272:AG272))/($E333+$C333-AH$7))</f>
        <v>0</v>
      </c>
      <c r="AI333" s="289">
        <f>IF(OR($C333&gt;AI$7,$C333+$E333-1&lt;AI$7),0,($D333-SUM($F333:AH333)-SUM($F272:AH272))/($E333+$C333-AI$7))</f>
        <v>0</v>
      </c>
      <c r="AJ333" s="289">
        <f>IF(OR($C333&gt;AJ$7,$C333+$E333-1&lt;AJ$7),0,($D333-SUM($F333:AI333)-SUM($F272:AI272))/($E333+$C333-AJ$7))</f>
        <v>0</v>
      </c>
      <c r="AK333" s="289">
        <f>IF(OR($C333&gt;AK$7,$C333+$E333-1&lt;AK$7),0,($D333-SUM($F333:AJ333)-SUM($F272:AJ272))/($E333+$C333-AK$7))</f>
        <v>0</v>
      </c>
      <c r="AL333" s="289">
        <f>IF(OR($C333&gt;AL$7,$C333+$E333-1&lt;AL$7),0,($D333-SUM($F333:AK333)-SUM($F272:AK272))/($E333+$C333-AL$7))</f>
        <v>0</v>
      </c>
      <c r="AM333" s="289">
        <f>IF(OR($C333&gt;AM$7,$C333+$E333-1&lt;AM$7),0,($D333-SUM($F333:AL333)-SUM($F272:AL272))/($E333+$C333-AM$7))</f>
        <v>0</v>
      </c>
      <c r="AN333" s="289">
        <f>IF(OR($C333&gt;AN$7,$C333+$E333-1&lt;AN$7),0,($D333-SUM($F333:AM333)-SUM($F272:AM272))/($E333+$C333-AN$7))</f>
        <v>0</v>
      </c>
      <c r="AO333" s="289">
        <f>IF(OR($C333&gt;AO$7,$C333+$E333-1&lt;AO$7),0,($D333-SUM($F333:AN333)-SUM($F272:AN272))/($E333+$C333-AO$7))</f>
        <v>0</v>
      </c>
      <c r="AP333" s="289">
        <f>IF(OR($C333&gt;AP$7,$C333+$E333-1&lt;AP$7),0,($D333-SUM($F333:AO333)-SUM($F272:AO272))/($E333+$C333-AP$7))</f>
        <v>0</v>
      </c>
      <c r="AQ333" s="289">
        <f>IF(OR($C333&gt;AQ$7,$C333+$E333-1&lt;AQ$7),0,($D333-SUM($F333:AP333)-SUM($F272:AP272))/($E333+$C333-AQ$7))</f>
        <v>0</v>
      </c>
      <c r="AR333" s="289">
        <f>IF(OR($C333&gt;AR$7,$C333+$E333-1&lt;AR$7),0,($D333-SUM($F333:AQ333)-SUM($F272:AQ272))/($E333+$C333-AR$7))</f>
        <v>0</v>
      </c>
      <c r="AS333" s="289">
        <f>IF(OR($C333&gt;AS$7,$C333+$E333-1&lt;AS$7),0,($D333-SUM($F333:AR333)-SUM($F272:AR272))/($E333+$C333-AS$7))</f>
        <v>0</v>
      </c>
      <c r="AT333" s="289">
        <f>IF(OR($C333&gt;AT$7,$C333+$E333-1&lt;AT$7),0,($D333-SUM($F333:AS333)-SUM($F272:AS272))/($E333+$C333-AT$7))</f>
        <v>0</v>
      </c>
      <c r="AU333" s="289">
        <f>IF(OR($C333&gt;AU$7,$C333+$E333-1&lt;AU$7),0,($D333-SUM($F333:AT333)-SUM($F272:AT272))/($E333+$C333-AU$7))</f>
        <v>0</v>
      </c>
      <c r="AV333" s="289">
        <f>IF(OR($C333&gt;AV$7,$C333+$E333-1&lt;AV$7),0,($D333-SUM($F333:AU333)-SUM($F272:AU272))/($E333+$C333-AV$7))</f>
        <v>0</v>
      </c>
      <c r="AW333" s="289">
        <f>IF(OR($C333&gt;AW$7,$C333+$E333-1&lt;AW$7),0,($D333-SUM($F333:AV333)-SUM($F272:AV272))/($E333+$C333-AW$7))</f>
        <v>0</v>
      </c>
      <c r="AX333" s="289">
        <f>IF(OR($C333&gt;AX$7,$C333+$E333-1&lt;AX$7),0,($D333-SUM($F333:AW333)-SUM($F272:AW272))/($E333+$C333-AX$7))</f>
        <v>0</v>
      </c>
      <c r="AY333" s="289">
        <f>IF(OR($C333&gt;AY$7,$C333+$E333-1&lt;AY$7),0,($D333-SUM($F333:AX333)-SUM($F272:AX272))/($E333+$C333-AY$7))</f>
        <v>0</v>
      </c>
      <c r="AZ333" s="289">
        <f ca="1">IF(OR($C333&gt;AZ$7,$C333+$E333-1&lt;AZ$7),0,($D333-SUM($F333:AY333)-SUM($F272:AY272))/($E333+$C333-AZ$7))</f>
        <v>2.79753465006142E-3</v>
      </c>
      <c r="BA333" s="289">
        <f ca="1">IF(OR($C333&gt;BA$7,$C333+$E333-1&lt;BA$7),0,($D333-SUM($F333:AZ333)-SUM($F272:AZ272))/($E333+$C333-BA$7))</f>
        <v>2.7975346500614196E-3</v>
      </c>
      <c r="BB333" s="289">
        <f ca="1">IF(OR($C333&gt;BB$7,$C333+$E333-1&lt;BB$7),0,($D333-SUM($F333:BA333)-SUM($F272:BA272))/($E333+$C333-BB$7))</f>
        <v>2.79753465006142E-3</v>
      </c>
      <c r="BC333" s="289">
        <f ca="1">IF(OR($C333&gt;BC$7,$C333+$E333-1&lt;BC$7),0,($D333-SUM($F333:BB333)-SUM($F272:BB272))/($E333+$C333-BC$7))</f>
        <v>2.79753465006142E-3</v>
      </c>
      <c r="BD333" s="289">
        <f ca="1">IF(OR($C333&gt;BD$7,$C333+$E333-1&lt;BD$7),0,($D333-SUM($F333:BC333)-SUM($F272:BC272))/($E333+$C333-BD$7))</f>
        <v>2.7975346500614196E-3</v>
      </c>
      <c r="BE333" s="289">
        <f ca="1">IF(OR($C333&gt;BE$7,$C333+$E333-1&lt;BE$7),0,($D333-SUM($F333:BD333)-SUM($F272:BD272))/($E333+$C333-BE$7))</f>
        <v>2.7975346500614187E-3</v>
      </c>
      <c r="BF333" s="289">
        <f>IF(OR($C333&gt;BF$7,$C333+$E333-1&lt;BF$7),0,($D333-SUM($F333:BE333)-SUM($F272:BE272))/($E333+$C333-BF$7))</f>
        <v>0</v>
      </c>
      <c r="BG333" s="289">
        <f>IF(OR($C333&gt;BG$7,$C333+$E333-1&lt;BG$7),0,($D333-SUM($F333:BF333)-SUM($F272:BF272))/($E333+$C333-BG$7))</f>
        <v>0</v>
      </c>
      <c r="BH333" s="289">
        <f>IF(OR($C333&gt;BH$7,$C333+$E333-1&lt;BH$7),0,($D333-SUM($F333:BG333)-SUM($F272:BG272))/($E333+$C333-BH$7))</f>
        <v>0</v>
      </c>
      <c r="BI333" s="289">
        <f>IF(OR($C333&gt;BI$7,$C333+$E333-1&lt;BI$7),0,($D333-SUM($F333:BH333)-SUM($F272:BH272))/($E333+$C333-BI$7))</f>
        <v>0</v>
      </c>
      <c r="BJ333" s="289">
        <f>IF(OR($C333&gt;BJ$7,$C333+$E333-1&lt;BJ$7),0,($D333-SUM($F333:BI333)-SUM($F272:BI272))/($E333+$C333-BJ$7))</f>
        <v>0</v>
      </c>
      <c r="BK333" s="289">
        <f>IF(OR($C333&gt;BK$7,$C333+$E333-1&lt;BK$7),0,($D333-SUM($F333:BJ333)-SUM($F272:BJ272))/($E333+$C333-BK$7))</f>
        <v>0</v>
      </c>
      <c r="BL333" s="289">
        <f>IF(OR($C333&gt;BL$7,$C333+$E333-1&lt;BL$7),0,($D333-SUM($F333:BK333)-SUM($F272:BK272))/($E333+$C333-BL$7))</f>
        <v>0</v>
      </c>
      <c r="BM333" s="289">
        <f>IF(OR($C333&gt;BM$7,$C333+$E333-1&lt;BM$7),0,($D333-SUM($F333:BL333)-SUM($F272:BL272))/($E333+$C333-BM$7))</f>
        <v>0</v>
      </c>
      <c r="BN333" s="289">
        <f>IF(OR($C333&gt;BN$7,$C333+$E333-1&lt;BN$7),0,($D333-SUM($F333:BM333)-SUM($F272:BM272))/($E333+$C333-BN$7))</f>
        <v>0</v>
      </c>
      <c r="BO333" s="305"/>
      <c r="BP333" s="305"/>
      <c r="BQ333" s="305"/>
      <c r="BR333" s="305"/>
      <c r="BS333" s="305"/>
      <c r="BT333" s="305"/>
      <c r="BU333" s="305"/>
      <c r="BV333" s="305"/>
      <c r="BW333" s="305"/>
      <c r="BX333" s="305"/>
      <c r="BY333" s="305"/>
      <c r="BZ333" s="305"/>
      <c r="CA333" s="198"/>
      <c r="CB333" s="198"/>
      <c r="CC333" s="198"/>
      <c r="CD333" s="198"/>
      <c r="CE333" s="198"/>
      <c r="CF333" s="198"/>
      <c r="CG333" s="198"/>
      <c r="CH333" s="198"/>
      <c r="CI333" s="198"/>
      <c r="CJ333" s="198"/>
      <c r="CK333" s="198"/>
      <c r="CL333" s="198"/>
    </row>
    <row r="334" spans="1:90" hidden="1" outlineLevel="1" x14ac:dyDescent="0.15">
      <c r="A334" s="89"/>
      <c r="B334" s="23"/>
      <c r="C334" s="26">
        <v>47</v>
      </c>
      <c r="D334" s="250">
        <f ca="1"/>
        <v>1.6565536119562671E-2</v>
      </c>
      <c r="E334" s="26">
        <f>SAP_Leadsheet!$E$57</f>
        <v>6</v>
      </c>
      <c r="G334" s="289">
        <f>IF(OR($C334&gt;G$7,$C334+$E334-1&lt;G$7),0,($D334-SUM($F334:F334)-SUM($F273:F273))/($E334+$C334-G$7))</f>
        <v>0</v>
      </c>
      <c r="H334" s="289">
        <f>IF(OR($C334&gt;H$7,$C334+$E334-1&lt;H$7),0,($D334-SUM($F334:G334)-SUM($F273:G273))/($E334+$C334-H$7))</f>
        <v>0</v>
      </c>
      <c r="I334" s="289">
        <f>IF(OR($C334&gt;I$7,$C334+$E334-1&lt;I$7),0,($D334-SUM($F334:H334)-SUM($F273:H273))/($E334+$C334-I$7))</f>
        <v>0</v>
      </c>
      <c r="J334" s="289">
        <f>IF(OR($C334&gt;J$7,$C334+$E334-1&lt;J$7),0,($D334-SUM($F334:I334)-SUM($F273:I273))/($E334+$C334-J$7))</f>
        <v>0</v>
      </c>
      <c r="K334" s="289">
        <f>IF(OR($C334&gt;K$7,$C334+$E334-1&lt;K$7),0,($D334-SUM($F334:J334)-SUM($F273:J273))/($E334+$C334-K$7))</f>
        <v>0</v>
      </c>
      <c r="L334" s="289">
        <f>IF(OR($C334&gt;L$7,$C334+$E334-1&lt;L$7),0,($D334-SUM($F334:K334)-SUM($F273:K273))/($E334+$C334-L$7))</f>
        <v>0</v>
      </c>
      <c r="M334" s="289">
        <f>IF(OR($C334&gt;M$7,$C334+$E334-1&lt;M$7),0,($D334-SUM($F334:L334)-SUM($F273:L273))/($E334+$C334-M$7))</f>
        <v>0</v>
      </c>
      <c r="N334" s="289">
        <f>IF(OR($C334&gt;N$7,$C334+$E334-1&lt;N$7),0,($D334-SUM($F334:M334)-SUM($F273:M273))/($E334+$C334-N$7))</f>
        <v>0</v>
      </c>
      <c r="O334" s="289">
        <f>IF(OR($C334&gt;O$7,$C334+$E334-1&lt;O$7),0,($D334-SUM($F334:N334)-SUM($F273:N273))/($E334+$C334-O$7))</f>
        <v>0</v>
      </c>
      <c r="P334" s="289">
        <f>IF(OR($C334&gt;P$7,$C334+$E334-1&lt;P$7),0,($D334-SUM($F334:O334)-SUM($F273:O273))/($E334+$C334-P$7))</f>
        <v>0</v>
      </c>
      <c r="Q334" s="289">
        <f>IF(OR($C334&gt;Q$7,$C334+$E334-1&lt;Q$7),0,($D334-SUM($F334:P334)-SUM($F273:P273))/($E334+$C334-Q$7))</f>
        <v>0</v>
      </c>
      <c r="R334" s="289">
        <f>IF(OR($C334&gt;R$7,$C334+$E334-1&lt;R$7),0,($D334-SUM($F334:Q334)-SUM($F273:Q273))/($E334+$C334-R$7))</f>
        <v>0</v>
      </c>
      <c r="S334" s="289">
        <f>IF(OR($C334&gt;S$7,$C334+$E334-1&lt;S$7),0,($D334-SUM($F334:R334)-SUM($F273:R273))/($E334+$C334-S$7))</f>
        <v>0</v>
      </c>
      <c r="T334" s="289">
        <f>IF(OR($C334&gt;T$7,$C334+$E334-1&lt;T$7),0,($D334-SUM($F334:S334)-SUM($F273:S273))/($E334+$C334-T$7))</f>
        <v>0</v>
      </c>
      <c r="U334" s="289">
        <f>IF(OR($C334&gt;U$7,$C334+$E334-1&lt;U$7),0,($D334-SUM($F334:T334)-SUM($F273:T273))/($E334+$C334-U$7))</f>
        <v>0</v>
      </c>
      <c r="V334" s="289">
        <f>IF(OR($C334&gt;V$7,$C334+$E334-1&lt;V$7),0,($D334-SUM($F334:U334)-SUM($F273:U273))/($E334+$C334-V$7))</f>
        <v>0</v>
      </c>
      <c r="W334" s="289">
        <f>IF(OR($C334&gt;W$7,$C334+$E334-1&lt;W$7),0,($D334-SUM($F334:V334)-SUM($F273:V273))/($E334+$C334-W$7))</f>
        <v>0</v>
      </c>
      <c r="X334" s="289">
        <f>IF(OR($C334&gt;X$7,$C334+$E334-1&lt;X$7),0,($D334-SUM($F334:W334)-SUM($F273:W273))/($E334+$C334-X$7))</f>
        <v>0</v>
      </c>
      <c r="Y334" s="289">
        <f>IF(OR($C334&gt;Y$7,$C334+$E334-1&lt;Y$7),0,($D334-SUM($F334:X334)-SUM($F273:X273))/($E334+$C334-Y$7))</f>
        <v>0</v>
      </c>
      <c r="Z334" s="289">
        <f>IF(OR($C334&gt;Z$7,$C334+$E334-1&lt;Z$7),0,($D334-SUM($F334:Y334)-SUM($F273:Y273))/($E334+$C334-Z$7))</f>
        <v>0</v>
      </c>
      <c r="AA334" s="289">
        <f>IF(OR($C334&gt;AA$7,$C334+$E334-1&lt;AA$7),0,($D334-SUM($F334:Z334)-SUM($F273:Z273))/($E334+$C334-AA$7))</f>
        <v>0</v>
      </c>
      <c r="AB334" s="289">
        <f>IF(OR($C334&gt;AB$7,$C334+$E334-1&lt;AB$7),0,($D334-SUM($F334:AA334)-SUM($F273:AA273))/($E334+$C334-AB$7))</f>
        <v>0</v>
      </c>
      <c r="AC334" s="289">
        <f>IF(OR($C334&gt;AC$7,$C334+$E334-1&lt;AC$7),0,($D334-SUM($F334:AB334)-SUM($F273:AB273))/($E334+$C334-AC$7))</f>
        <v>0</v>
      </c>
      <c r="AD334" s="289">
        <f>IF(OR($C334&gt;AD$7,$C334+$E334-1&lt;AD$7),0,($D334-SUM($F334:AC334)-SUM($F273:AC273))/($E334+$C334-AD$7))</f>
        <v>0</v>
      </c>
      <c r="AE334" s="289">
        <f>IF(OR($C334&gt;AE$7,$C334+$E334-1&lt;AE$7),0,($D334-SUM($F334:AD334)-SUM($F273:AD273))/($E334+$C334-AE$7))</f>
        <v>0</v>
      </c>
      <c r="AF334" s="289">
        <f>IF(OR($C334&gt;AF$7,$C334+$E334-1&lt;AF$7),0,($D334-SUM($F334:AE334)-SUM($F273:AE273))/($E334+$C334-AF$7))</f>
        <v>0</v>
      </c>
      <c r="AG334" s="289">
        <f>IF(OR($C334&gt;AG$7,$C334+$E334-1&lt;AG$7),0,($D334-SUM($F334:AF334)-SUM($F273:AF273))/($E334+$C334-AG$7))</f>
        <v>0</v>
      </c>
      <c r="AH334" s="289">
        <f>IF(OR($C334&gt;AH$7,$C334+$E334-1&lt;AH$7),0,($D334-SUM($F334:AG334)-SUM($F273:AG273))/($E334+$C334-AH$7))</f>
        <v>0</v>
      </c>
      <c r="AI334" s="289">
        <f>IF(OR($C334&gt;AI$7,$C334+$E334-1&lt;AI$7),0,($D334-SUM($F334:AH334)-SUM($F273:AH273))/($E334+$C334-AI$7))</f>
        <v>0</v>
      </c>
      <c r="AJ334" s="289">
        <f>IF(OR($C334&gt;AJ$7,$C334+$E334-1&lt;AJ$7),0,($D334-SUM($F334:AI334)-SUM($F273:AI273))/($E334+$C334-AJ$7))</f>
        <v>0</v>
      </c>
      <c r="AK334" s="289">
        <f>IF(OR($C334&gt;AK$7,$C334+$E334-1&lt;AK$7),0,($D334-SUM($F334:AJ334)-SUM($F273:AJ273))/($E334+$C334-AK$7))</f>
        <v>0</v>
      </c>
      <c r="AL334" s="289">
        <f>IF(OR($C334&gt;AL$7,$C334+$E334-1&lt;AL$7),0,($D334-SUM($F334:AK334)-SUM($F273:AK273))/($E334+$C334-AL$7))</f>
        <v>0</v>
      </c>
      <c r="AM334" s="289">
        <f>IF(OR($C334&gt;AM$7,$C334+$E334-1&lt;AM$7),0,($D334-SUM($F334:AL334)-SUM($F273:AL273))/($E334+$C334-AM$7))</f>
        <v>0</v>
      </c>
      <c r="AN334" s="289">
        <f>IF(OR($C334&gt;AN$7,$C334+$E334-1&lt;AN$7),0,($D334-SUM($F334:AM334)-SUM($F273:AM273))/($E334+$C334-AN$7))</f>
        <v>0</v>
      </c>
      <c r="AO334" s="289">
        <f>IF(OR($C334&gt;AO$7,$C334+$E334-1&lt;AO$7),0,($D334-SUM($F334:AN334)-SUM($F273:AN273))/($E334+$C334-AO$7))</f>
        <v>0</v>
      </c>
      <c r="AP334" s="289">
        <f>IF(OR($C334&gt;AP$7,$C334+$E334-1&lt;AP$7),0,($D334-SUM($F334:AO334)-SUM($F273:AO273))/($E334+$C334-AP$7))</f>
        <v>0</v>
      </c>
      <c r="AQ334" s="289">
        <f>IF(OR($C334&gt;AQ$7,$C334+$E334-1&lt;AQ$7),0,($D334-SUM($F334:AP334)-SUM($F273:AP273))/($E334+$C334-AQ$7))</f>
        <v>0</v>
      </c>
      <c r="AR334" s="289">
        <f>IF(OR($C334&gt;AR$7,$C334+$E334-1&lt;AR$7),0,($D334-SUM($F334:AQ334)-SUM($F273:AQ273))/($E334+$C334-AR$7))</f>
        <v>0</v>
      </c>
      <c r="AS334" s="289">
        <f>IF(OR($C334&gt;AS$7,$C334+$E334-1&lt;AS$7),0,($D334-SUM($F334:AR334)-SUM($F273:AR273))/($E334+$C334-AS$7))</f>
        <v>0</v>
      </c>
      <c r="AT334" s="289">
        <f>IF(OR($C334&gt;AT$7,$C334+$E334-1&lt;AT$7),0,($D334-SUM($F334:AS334)-SUM($F273:AS273))/($E334+$C334-AT$7))</f>
        <v>0</v>
      </c>
      <c r="AU334" s="289">
        <f>IF(OR($C334&gt;AU$7,$C334+$E334-1&lt;AU$7),0,($D334-SUM($F334:AT334)-SUM($F273:AT273))/($E334+$C334-AU$7))</f>
        <v>0</v>
      </c>
      <c r="AV334" s="289">
        <f>IF(OR($C334&gt;AV$7,$C334+$E334-1&lt;AV$7),0,($D334-SUM($F334:AU334)-SUM($F273:AU273))/($E334+$C334-AV$7))</f>
        <v>0</v>
      </c>
      <c r="AW334" s="289">
        <f>IF(OR($C334&gt;AW$7,$C334+$E334-1&lt;AW$7),0,($D334-SUM($F334:AV334)-SUM($F273:AV273))/($E334+$C334-AW$7))</f>
        <v>0</v>
      </c>
      <c r="AX334" s="289">
        <f>IF(OR($C334&gt;AX$7,$C334+$E334-1&lt;AX$7),0,($D334-SUM($F334:AW334)-SUM($F273:AW273))/($E334+$C334-AX$7))</f>
        <v>0</v>
      </c>
      <c r="AY334" s="289">
        <f>IF(OR($C334&gt;AY$7,$C334+$E334-1&lt;AY$7),0,($D334-SUM($F334:AX334)-SUM($F273:AX273))/($E334+$C334-AY$7))</f>
        <v>0</v>
      </c>
      <c r="AZ334" s="289">
        <f>IF(OR($C334&gt;AZ$7,$C334+$E334-1&lt;AZ$7),0,($D334-SUM($F334:AY334)-SUM($F273:AY273))/($E334+$C334-AZ$7))</f>
        <v>0</v>
      </c>
      <c r="BA334" s="289">
        <f ca="1">IF(OR($C334&gt;BA$7,$C334+$E334-1&lt;BA$7),0,($D334-SUM($F334:AZ334)-SUM($F273:AZ273))/($E334+$C334-BA$7))</f>
        <v>2.7609226865937786E-3</v>
      </c>
      <c r="BB334" s="289">
        <f ca="1">IF(OR($C334&gt;BB$7,$C334+$E334-1&lt;BB$7),0,($D334-SUM($F334:BA334)-SUM($F273:BA273))/($E334+$C334-BB$7))</f>
        <v>2.7609226865937782E-3</v>
      </c>
      <c r="BC334" s="289">
        <f ca="1">IF(OR($C334&gt;BC$7,$C334+$E334-1&lt;BC$7),0,($D334-SUM($F334:BB334)-SUM($F273:BB273))/($E334+$C334-BC$7))</f>
        <v>2.7609226865937786E-3</v>
      </c>
      <c r="BD334" s="289">
        <f ca="1">IF(OR($C334&gt;BD$7,$C334+$E334-1&lt;BD$7),0,($D334-SUM($F334:BC334)-SUM($F273:BC273))/($E334+$C334-BD$7))</f>
        <v>2.7609226865937786E-3</v>
      </c>
      <c r="BE334" s="289">
        <f ca="1">IF(OR($C334&gt;BE$7,$C334+$E334-1&lt;BE$7),0,($D334-SUM($F334:BD334)-SUM($F273:BD273))/($E334+$C334-BE$7))</f>
        <v>2.7609226865937782E-3</v>
      </c>
      <c r="BF334" s="289">
        <f ca="1">IF(OR($C334&gt;BF$7,$C334+$E334-1&lt;BF$7),0,($D334-SUM($F334:BE334)-SUM($F273:BE273))/($E334+$C334-BF$7))</f>
        <v>2.7609226865937773E-3</v>
      </c>
      <c r="BG334" s="289">
        <f>IF(OR($C334&gt;BG$7,$C334+$E334-1&lt;BG$7),0,($D334-SUM($F334:BF334)-SUM($F273:BF273))/($E334+$C334-BG$7))</f>
        <v>0</v>
      </c>
      <c r="BH334" s="289">
        <f>IF(OR($C334&gt;BH$7,$C334+$E334-1&lt;BH$7),0,($D334-SUM($F334:BG334)-SUM($F273:BG273))/($E334+$C334-BH$7))</f>
        <v>0</v>
      </c>
      <c r="BI334" s="289">
        <f>IF(OR($C334&gt;BI$7,$C334+$E334-1&lt;BI$7),0,($D334-SUM($F334:BH334)-SUM($F273:BH273))/($E334+$C334-BI$7))</f>
        <v>0</v>
      </c>
      <c r="BJ334" s="289">
        <f>IF(OR($C334&gt;BJ$7,$C334+$E334-1&lt;BJ$7),0,($D334-SUM($F334:BI334)-SUM($F273:BI273))/($E334+$C334-BJ$7))</f>
        <v>0</v>
      </c>
      <c r="BK334" s="289">
        <f>IF(OR($C334&gt;BK$7,$C334+$E334-1&lt;BK$7),0,($D334-SUM($F334:BJ334)-SUM($F273:BJ273))/($E334+$C334-BK$7))</f>
        <v>0</v>
      </c>
      <c r="BL334" s="289">
        <f>IF(OR($C334&gt;BL$7,$C334+$E334-1&lt;BL$7),0,($D334-SUM($F334:BK334)-SUM($F273:BK273))/($E334+$C334-BL$7))</f>
        <v>0</v>
      </c>
      <c r="BM334" s="289">
        <f>IF(OR($C334&gt;BM$7,$C334+$E334-1&lt;BM$7),0,($D334-SUM($F334:BL334)-SUM($F273:BL273))/($E334+$C334-BM$7))</f>
        <v>0</v>
      </c>
      <c r="BN334" s="289">
        <f>IF(OR($C334&gt;BN$7,$C334+$E334-1&lt;BN$7),0,($D334-SUM($F334:BM334)-SUM($F273:BM273))/($E334+$C334-BN$7))</f>
        <v>0</v>
      </c>
      <c r="BO334" s="305"/>
      <c r="BP334" s="305"/>
      <c r="BQ334" s="305"/>
      <c r="BR334" s="305"/>
      <c r="BS334" s="305"/>
      <c r="BT334" s="305"/>
      <c r="BU334" s="305"/>
      <c r="BV334" s="305"/>
      <c r="BW334" s="305"/>
      <c r="BX334" s="305"/>
      <c r="BY334" s="305"/>
      <c r="BZ334" s="305"/>
      <c r="CA334" s="198"/>
      <c r="CB334" s="198"/>
      <c r="CC334" s="198"/>
      <c r="CD334" s="198"/>
      <c r="CE334" s="198"/>
      <c r="CF334" s="198"/>
      <c r="CG334" s="198"/>
      <c r="CH334" s="198"/>
      <c r="CI334" s="198"/>
      <c r="CJ334" s="198"/>
      <c r="CK334" s="198"/>
      <c r="CL334" s="198"/>
    </row>
    <row r="335" spans="1:90" hidden="1" outlineLevel="1" x14ac:dyDescent="0.15">
      <c r="A335" s="89"/>
      <c r="B335" s="23"/>
      <c r="C335" s="26">
        <v>48</v>
      </c>
      <c r="D335" s="250">
        <f ca="1"/>
        <v>1.6345864338756826E-2</v>
      </c>
      <c r="E335" s="26">
        <f>SAP_Leadsheet!$E$57</f>
        <v>6</v>
      </c>
      <c r="G335" s="289">
        <f>IF(OR($C335&gt;G$7,$C335+$E335-1&lt;G$7),0,($D335-SUM($F335:F335)-SUM($F274:F274))/($E335+$C335-G$7))</f>
        <v>0</v>
      </c>
      <c r="H335" s="289">
        <f>IF(OR($C335&gt;H$7,$C335+$E335-1&lt;H$7),0,($D335-SUM($F335:G335)-SUM($F274:G274))/($E335+$C335-H$7))</f>
        <v>0</v>
      </c>
      <c r="I335" s="289">
        <f>IF(OR($C335&gt;I$7,$C335+$E335-1&lt;I$7),0,($D335-SUM($F335:H335)-SUM($F274:H274))/($E335+$C335-I$7))</f>
        <v>0</v>
      </c>
      <c r="J335" s="289">
        <f>IF(OR($C335&gt;J$7,$C335+$E335-1&lt;J$7),0,($D335-SUM($F335:I335)-SUM($F274:I274))/($E335+$C335-J$7))</f>
        <v>0</v>
      </c>
      <c r="K335" s="289">
        <f>IF(OR($C335&gt;K$7,$C335+$E335-1&lt;K$7),0,($D335-SUM($F335:J335)-SUM($F274:J274))/($E335+$C335-K$7))</f>
        <v>0</v>
      </c>
      <c r="L335" s="289">
        <f>IF(OR($C335&gt;L$7,$C335+$E335-1&lt;L$7),0,($D335-SUM($F335:K335)-SUM($F274:K274))/($E335+$C335-L$7))</f>
        <v>0</v>
      </c>
      <c r="M335" s="289">
        <f>IF(OR($C335&gt;M$7,$C335+$E335-1&lt;M$7),0,($D335-SUM($F335:L335)-SUM($F274:L274))/($E335+$C335-M$7))</f>
        <v>0</v>
      </c>
      <c r="N335" s="289">
        <f>IF(OR($C335&gt;N$7,$C335+$E335-1&lt;N$7),0,($D335-SUM($F335:M335)-SUM($F274:M274))/($E335+$C335-N$7))</f>
        <v>0</v>
      </c>
      <c r="O335" s="289">
        <f>IF(OR($C335&gt;O$7,$C335+$E335-1&lt;O$7),0,($D335-SUM($F335:N335)-SUM($F274:N274))/($E335+$C335-O$7))</f>
        <v>0</v>
      </c>
      <c r="P335" s="289">
        <f>IF(OR($C335&gt;P$7,$C335+$E335-1&lt;P$7),0,($D335-SUM($F335:O335)-SUM($F274:O274))/($E335+$C335-P$7))</f>
        <v>0</v>
      </c>
      <c r="Q335" s="289">
        <f>IF(OR($C335&gt;Q$7,$C335+$E335-1&lt;Q$7),0,($D335-SUM($F335:P335)-SUM($F274:P274))/($E335+$C335-Q$7))</f>
        <v>0</v>
      </c>
      <c r="R335" s="289">
        <f>IF(OR($C335&gt;R$7,$C335+$E335-1&lt;R$7),0,($D335-SUM($F335:Q335)-SUM($F274:Q274))/($E335+$C335-R$7))</f>
        <v>0</v>
      </c>
      <c r="S335" s="289">
        <f>IF(OR($C335&gt;S$7,$C335+$E335-1&lt;S$7),0,($D335-SUM($F335:R335)-SUM($F274:R274))/($E335+$C335-S$7))</f>
        <v>0</v>
      </c>
      <c r="T335" s="289">
        <f>IF(OR($C335&gt;T$7,$C335+$E335-1&lt;T$7),0,($D335-SUM($F335:S335)-SUM($F274:S274))/($E335+$C335-T$7))</f>
        <v>0</v>
      </c>
      <c r="U335" s="289">
        <f>IF(OR($C335&gt;U$7,$C335+$E335-1&lt;U$7),0,($D335-SUM($F335:T335)-SUM($F274:T274))/($E335+$C335-U$7))</f>
        <v>0</v>
      </c>
      <c r="V335" s="289">
        <f>IF(OR($C335&gt;V$7,$C335+$E335-1&lt;V$7),0,($D335-SUM($F335:U335)-SUM($F274:U274))/($E335+$C335-V$7))</f>
        <v>0</v>
      </c>
      <c r="W335" s="289">
        <f>IF(OR($C335&gt;W$7,$C335+$E335-1&lt;W$7),0,($D335-SUM($F335:V335)-SUM($F274:V274))/($E335+$C335-W$7))</f>
        <v>0</v>
      </c>
      <c r="X335" s="289">
        <f>IF(OR($C335&gt;X$7,$C335+$E335-1&lt;X$7),0,($D335-SUM($F335:W335)-SUM($F274:W274))/($E335+$C335-X$7))</f>
        <v>0</v>
      </c>
      <c r="Y335" s="289">
        <f>IF(OR($C335&gt;Y$7,$C335+$E335-1&lt;Y$7),0,($D335-SUM($F335:X335)-SUM($F274:X274))/($E335+$C335-Y$7))</f>
        <v>0</v>
      </c>
      <c r="Z335" s="289">
        <f>IF(OR($C335&gt;Z$7,$C335+$E335-1&lt;Z$7),0,($D335-SUM($F335:Y335)-SUM($F274:Y274))/($E335+$C335-Z$7))</f>
        <v>0</v>
      </c>
      <c r="AA335" s="289">
        <f>IF(OR($C335&gt;AA$7,$C335+$E335-1&lt;AA$7),0,($D335-SUM($F335:Z335)-SUM($F274:Z274))/($E335+$C335-AA$7))</f>
        <v>0</v>
      </c>
      <c r="AB335" s="289">
        <f>IF(OR($C335&gt;AB$7,$C335+$E335-1&lt;AB$7),0,($D335-SUM($F335:AA335)-SUM($F274:AA274))/($E335+$C335-AB$7))</f>
        <v>0</v>
      </c>
      <c r="AC335" s="289">
        <f>IF(OR($C335&gt;AC$7,$C335+$E335-1&lt;AC$7),0,($D335-SUM($F335:AB335)-SUM($F274:AB274))/($E335+$C335-AC$7))</f>
        <v>0</v>
      </c>
      <c r="AD335" s="289">
        <f>IF(OR($C335&gt;AD$7,$C335+$E335-1&lt;AD$7),0,($D335-SUM($F335:AC335)-SUM($F274:AC274))/($E335+$C335-AD$7))</f>
        <v>0</v>
      </c>
      <c r="AE335" s="289">
        <f>IF(OR($C335&gt;AE$7,$C335+$E335-1&lt;AE$7),0,($D335-SUM($F335:AD335)-SUM($F274:AD274))/($E335+$C335-AE$7))</f>
        <v>0</v>
      </c>
      <c r="AF335" s="289">
        <f>IF(OR($C335&gt;AF$7,$C335+$E335-1&lt;AF$7),0,($D335-SUM($F335:AE335)-SUM($F274:AE274))/($E335+$C335-AF$7))</f>
        <v>0</v>
      </c>
      <c r="AG335" s="289">
        <f>IF(OR($C335&gt;AG$7,$C335+$E335-1&lt;AG$7),0,($D335-SUM($F335:AF335)-SUM($F274:AF274))/($E335+$C335-AG$7))</f>
        <v>0</v>
      </c>
      <c r="AH335" s="289">
        <f>IF(OR($C335&gt;AH$7,$C335+$E335-1&lt;AH$7),0,($D335-SUM($F335:AG335)-SUM($F274:AG274))/($E335+$C335-AH$7))</f>
        <v>0</v>
      </c>
      <c r="AI335" s="289">
        <f>IF(OR($C335&gt;AI$7,$C335+$E335-1&lt;AI$7),0,($D335-SUM($F335:AH335)-SUM($F274:AH274))/($E335+$C335-AI$7))</f>
        <v>0</v>
      </c>
      <c r="AJ335" s="289">
        <f>IF(OR($C335&gt;AJ$7,$C335+$E335-1&lt;AJ$7),0,($D335-SUM($F335:AI335)-SUM($F274:AI274))/($E335+$C335-AJ$7))</f>
        <v>0</v>
      </c>
      <c r="AK335" s="289">
        <f>IF(OR($C335&gt;AK$7,$C335+$E335-1&lt;AK$7),0,($D335-SUM($F335:AJ335)-SUM($F274:AJ274))/($E335+$C335-AK$7))</f>
        <v>0</v>
      </c>
      <c r="AL335" s="289">
        <f>IF(OR($C335&gt;AL$7,$C335+$E335-1&lt;AL$7),0,($D335-SUM($F335:AK335)-SUM($F274:AK274))/($E335+$C335-AL$7))</f>
        <v>0</v>
      </c>
      <c r="AM335" s="289">
        <f>IF(OR($C335&gt;AM$7,$C335+$E335-1&lt;AM$7),0,($D335-SUM($F335:AL335)-SUM($F274:AL274))/($E335+$C335-AM$7))</f>
        <v>0</v>
      </c>
      <c r="AN335" s="289">
        <f>IF(OR($C335&gt;AN$7,$C335+$E335-1&lt;AN$7),0,($D335-SUM($F335:AM335)-SUM($F274:AM274))/($E335+$C335-AN$7))</f>
        <v>0</v>
      </c>
      <c r="AO335" s="289">
        <f>IF(OR($C335&gt;AO$7,$C335+$E335-1&lt;AO$7),0,($D335-SUM($F335:AN335)-SUM($F274:AN274))/($E335+$C335-AO$7))</f>
        <v>0</v>
      </c>
      <c r="AP335" s="289">
        <f>IF(OR($C335&gt;AP$7,$C335+$E335-1&lt;AP$7),0,($D335-SUM($F335:AO335)-SUM($F274:AO274))/($E335+$C335-AP$7))</f>
        <v>0</v>
      </c>
      <c r="AQ335" s="289">
        <f>IF(OR($C335&gt;AQ$7,$C335+$E335-1&lt;AQ$7),0,($D335-SUM($F335:AP335)-SUM($F274:AP274))/($E335+$C335-AQ$7))</f>
        <v>0</v>
      </c>
      <c r="AR335" s="289">
        <f>IF(OR($C335&gt;AR$7,$C335+$E335-1&lt;AR$7),0,($D335-SUM($F335:AQ335)-SUM($F274:AQ274))/($E335+$C335-AR$7))</f>
        <v>0</v>
      </c>
      <c r="AS335" s="289">
        <f>IF(OR($C335&gt;AS$7,$C335+$E335-1&lt;AS$7),0,($D335-SUM($F335:AR335)-SUM($F274:AR274))/($E335+$C335-AS$7))</f>
        <v>0</v>
      </c>
      <c r="AT335" s="289">
        <f>IF(OR($C335&gt;AT$7,$C335+$E335-1&lt;AT$7),0,($D335-SUM($F335:AS335)-SUM($F274:AS274))/($E335+$C335-AT$7))</f>
        <v>0</v>
      </c>
      <c r="AU335" s="289">
        <f>IF(OR($C335&gt;AU$7,$C335+$E335-1&lt;AU$7),0,($D335-SUM($F335:AT335)-SUM($F274:AT274))/($E335+$C335-AU$7))</f>
        <v>0</v>
      </c>
      <c r="AV335" s="289">
        <f>IF(OR($C335&gt;AV$7,$C335+$E335-1&lt;AV$7),0,($D335-SUM($F335:AU335)-SUM($F274:AU274))/($E335+$C335-AV$7))</f>
        <v>0</v>
      </c>
      <c r="AW335" s="289">
        <f>IF(OR($C335&gt;AW$7,$C335+$E335-1&lt;AW$7),0,($D335-SUM($F335:AV335)-SUM($F274:AV274))/($E335+$C335-AW$7))</f>
        <v>0</v>
      </c>
      <c r="AX335" s="289">
        <f>IF(OR($C335&gt;AX$7,$C335+$E335-1&lt;AX$7),0,($D335-SUM($F335:AW335)-SUM($F274:AW274))/($E335+$C335-AX$7))</f>
        <v>0</v>
      </c>
      <c r="AY335" s="289">
        <f>IF(OR($C335&gt;AY$7,$C335+$E335-1&lt;AY$7),0,($D335-SUM($F335:AX335)-SUM($F274:AX274))/($E335+$C335-AY$7))</f>
        <v>0</v>
      </c>
      <c r="AZ335" s="289">
        <f>IF(OR($C335&gt;AZ$7,$C335+$E335-1&lt;AZ$7),0,($D335-SUM($F335:AY335)-SUM($F274:AY274))/($E335+$C335-AZ$7))</f>
        <v>0</v>
      </c>
      <c r="BA335" s="289">
        <f>IF(OR($C335&gt;BA$7,$C335+$E335-1&lt;BA$7),0,($D335-SUM($F335:AZ335)-SUM($F274:AZ274))/($E335+$C335-BA$7))</f>
        <v>0</v>
      </c>
      <c r="BB335" s="289">
        <f ca="1">IF(OR($C335&gt;BB$7,$C335+$E335-1&lt;BB$7),0,($D335-SUM($F335:BA335)-SUM($F274:BA274))/($E335+$C335-BB$7))</f>
        <v>2.7243107231261377E-3</v>
      </c>
      <c r="BC335" s="289">
        <f ca="1">IF(OR($C335&gt;BC$7,$C335+$E335-1&lt;BC$7),0,($D335-SUM($F335:BB335)-SUM($F274:BB274))/($E335+$C335-BC$7))</f>
        <v>2.7243107231261377E-3</v>
      </c>
      <c r="BD335" s="289">
        <f ca="1">IF(OR($C335&gt;BD$7,$C335+$E335-1&lt;BD$7),0,($D335-SUM($F335:BC335)-SUM($F274:BC274))/($E335+$C335-BD$7))</f>
        <v>2.7243107231261377E-3</v>
      </c>
      <c r="BE335" s="289">
        <f ca="1">IF(OR($C335&gt;BE$7,$C335+$E335-1&lt;BE$7),0,($D335-SUM($F335:BD335)-SUM($F274:BD274))/($E335+$C335-BE$7))</f>
        <v>2.7243107231261377E-3</v>
      </c>
      <c r="BF335" s="289">
        <f ca="1">IF(OR($C335&gt;BF$7,$C335+$E335-1&lt;BF$7),0,($D335-SUM($F335:BE335)-SUM($F274:BE274))/($E335+$C335-BF$7))</f>
        <v>2.7243107231261377E-3</v>
      </c>
      <c r="BG335" s="289">
        <f ca="1">IF(OR($C335&gt;BG$7,$C335+$E335-1&lt;BG$7),0,($D335-SUM($F335:BF335)-SUM($F274:BF274))/($E335+$C335-BG$7))</f>
        <v>2.7243107231261377E-3</v>
      </c>
      <c r="BH335" s="289">
        <f>IF(OR($C335&gt;BH$7,$C335+$E335-1&lt;BH$7),0,($D335-SUM($F335:BG335)-SUM($F274:BG274))/($E335+$C335-BH$7))</f>
        <v>0</v>
      </c>
      <c r="BI335" s="289">
        <f>IF(OR($C335&gt;BI$7,$C335+$E335-1&lt;BI$7),0,($D335-SUM($F335:BH335)-SUM($F274:BH274))/($E335+$C335-BI$7))</f>
        <v>0</v>
      </c>
      <c r="BJ335" s="289">
        <f>IF(OR($C335&gt;BJ$7,$C335+$E335-1&lt;BJ$7),0,($D335-SUM($F335:BI335)-SUM($F274:BI274))/($E335+$C335-BJ$7))</f>
        <v>0</v>
      </c>
      <c r="BK335" s="289">
        <f>IF(OR($C335&gt;BK$7,$C335+$E335-1&lt;BK$7),0,($D335-SUM($F335:BJ335)-SUM($F274:BJ274))/($E335+$C335-BK$7))</f>
        <v>0</v>
      </c>
      <c r="BL335" s="289">
        <f>IF(OR($C335&gt;BL$7,$C335+$E335-1&lt;BL$7),0,($D335-SUM($F335:BK335)-SUM($F274:BK274))/($E335+$C335-BL$7))</f>
        <v>0</v>
      </c>
      <c r="BM335" s="289">
        <f>IF(OR($C335&gt;BM$7,$C335+$E335-1&lt;BM$7),0,($D335-SUM($F335:BL335)-SUM($F274:BL274))/($E335+$C335-BM$7))</f>
        <v>0</v>
      </c>
      <c r="BN335" s="289">
        <f>IF(OR($C335&gt;BN$7,$C335+$E335-1&lt;BN$7),0,($D335-SUM($F335:BM335)-SUM($F274:BM274))/($E335+$C335-BN$7))</f>
        <v>0</v>
      </c>
      <c r="BO335" s="305"/>
      <c r="BP335" s="305"/>
      <c r="BQ335" s="305"/>
      <c r="BR335" s="305"/>
      <c r="BS335" s="305"/>
      <c r="BT335" s="305"/>
      <c r="BU335" s="305"/>
      <c r="BV335" s="305"/>
      <c r="BW335" s="305"/>
      <c r="BX335" s="305"/>
      <c r="BY335" s="305"/>
      <c r="BZ335" s="305"/>
      <c r="CA335" s="198"/>
      <c r="CB335" s="198"/>
      <c r="CC335" s="198"/>
      <c r="CD335" s="198"/>
      <c r="CE335" s="198"/>
      <c r="CF335" s="198"/>
      <c r="CG335" s="198"/>
      <c r="CH335" s="198"/>
      <c r="CI335" s="198"/>
      <c r="CJ335" s="198"/>
      <c r="CK335" s="198"/>
      <c r="CL335" s="198"/>
    </row>
    <row r="336" spans="1:90" hidden="1" outlineLevel="1" x14ac:dyDescent="0.15">
      <c r="A336" s="89"/>
      <c r="B336" s="23"/>
      <c r="C336" s="26">
        <v>49</v>
      </c>
      <c r="D336" s="250">
        <f ca="1"/>
        <v>1.6175555039083227E-2</v>
      </c>
      <c r="E336" s="26">
        <f>SAP_Leadsheet!$E$57</f>
        <v>6</v>
      </c>
      <c r="G336" s="289">
        <f>IF(OR($C336&gt;G$7,$C336+$E336-1&lt;G$7),0,($D336-SUM($F336:F336)-SUM($F275:F275))/($E336+$C336-G$7))</f>
        <v>0</v>
      </c>
      <c r="H336" s="289">
        <f>IF(OR($C336&gt;H$7,$C336+$E336-1&lt;H$7),0,($D336-SUM($F336:G336)-SUM($F275:G275))/($E336+$C336-H$7))</f>
        <v>0</v>
      </c>
      <c r="I336" s="289">
        <f>IF(OR($C336&gt;I$7,$C336+$E336-1&lt;I$7),0,($D336-SUM($F336:H336)-SUM($F275:H275))/($E336+$C336-I$7))</f>
        <v>0</v>
      </c>
      <c r="J336" s="289">
        <f>IF(OR($C336&gt;J$7,$C336+$E336-1&lt;J$7),0,($D336-SUM($F336:I336)-SUM($F275:I275))/($E336+$C336-J$7))</f>
        <v>0</v>
      </c>
      <c r="K336" s="289">
        <f>IF(OR($C336&gt;K$7,$C336+$E336-1&lt;K$7),0,($D336-SUM($F336:J336)-SUM($F275:J275))/($E336+$C336-K$7))</f>
        <v>0</v>
      </c>
      <c r="L336" s="289">
        <f>IF(OR($C336&gt;L$7,$C336+$E336-1&lt;L$7),0,($D336-SUM($F336:K336)-SUM($F275:K275))/($E336+$C336-L$7))</f>
        <v>0</v>
      </c>
      <c r="M336" s="289">
        <f>IF(OR($C336&gt;M$7,$C336+$E336-1&lt;M$7),0,($D336-SUM($F336:L336)-SUM($F275:L275))/($E336+$C336-M$7))</f>
        <v>0</v>
      </c>
      <c r="N336" s="289">
        <f>IF(OR($C336&gt;N$7,$C336+$E336-1&lt;N$7),0,($D336-SUM($F336:M336)-SUM($F275:M275))/($E336+$C336-N$7))</f>
        <v>0</v>
      </c>
      <c r="O336" s="289">
        <f>IF(OR($C336&gt;O$7,$C336+$E336-1&lt;O$7),0,($D336-SUM($F336:N336)-SUM($F275:N275))/($E336+$C336-O$7))</f>
        <v>0</v>
      </c>
      <c r="P336" s="289">
        <f>IF(OR($C336&gt;P$7,$C336+$E336-1&lt;P$7),0,($D336-SUM($F336:O336)-SUM($F275:O275))/($E336+$C336-P$7))</f>
        <v>0</v>
      </c>
      <c r="Q336" s="289">
        <f>IF(OR($C336&gt;Q$7,$C336+$E336-1&lt;Q$7),0,($D336-SUM($F336:P336)-SUM($F275:P275))/($E336+$C336-Q$7))</f>
        <v>0</v>
      </c>
      <c r="R336" s="289">
        <f>IF(OR($C336&gt;R$7,$C336+$E336-1&lt;R$7),0,($D336-SUM($F336:Q336)-SUM($F275:Q275))/($E336+$C336-R$7))</f>
        <v>0</v>
      </c>
      <c r="S336" s="289">
        <f>IF(OR($C336&gt;S$7,$C336+$E336-1&lt;S$7),0,($D336-SUM($F336:R336)-SUM($F275:R275))/($E336+$C336-S$7))</f>
        <v>0</v>
      </c>
      <c r="T336" s="289">
        <f>IF(OR($C336&gt;T$7,$C336+$E336-1&lt;T$7),0,($D336-SUM($F336:S336)-SUM($F275:S275))/($E336+$C336-T$7))</f>
        <v>0</v>
      </c>
      <c r="U336" s="289">
        <f>IF(OR($C336&gt;U$7,$C336+$E336-1&lt;U$7),0,($D336-SUM($F336:T336)-SUM($F275:T275))/($E336+$C336-U$7))</f>
        <v>0</v>
      </c>
      <c r="V336" s="289">
        <f>IF(OR($C336&gt;V$7,$C336+$E336-1&lt;V$7),0,($D336-SUM($F336:U336)-SUM($F275:U275))/($E336+$C336-V$7))</f>
        <v>0</v>
      </c>
      <c r="W336" s="289">
        <f>IF(OR($C336&gt;W$7,$C336+$E336-1&lt;W$7),0,($D336-SUM($F336:V336)-SUM($F275:V275))/($E336+$C336-W$7))</f>
        <v>0</v>
      </c>
      <c r="X336" s="289">
        <f>IF(OR($C336&gt;X$7,$C336+$E336-1&lt;X$7),0,($D336-SUM($F336:W336)-SUM($F275:W275))/($E336+$C336-X$7))</f>
        <v>0</v>
      </c>
      <c r="Y336" s="289">
        <f>IF(OR($C336&gt;Y$7,$C336+$E336-1&lt;Y$7),0,($D336-SUM($F336:X336)-SUM($F275:X275))/($E336+$C336-Y$7))</f>
        <v>0</v>
      </c>
      <c r="Z336" s="289">
        <f>IF(OR($C336&gt;Z$7,$C336+$E336-1&lt;Z$7),0,($D336-SUM($F336:Y336)-SUM($F275:Y275))/($E336+$C336-Z$7))</f>
        <v>0</v>
      </c>
      <c r="AA336" s="289">
        <f>IF(OR($C336&gt;AA$7,$C336+$E336-1&lt;AA$7),0,($D336-SUM($F336:Z336)-SUM($F275:Z275))/($E336+$C336-AA$7))</f>
        <v>0</v>
      </c>
      <c r="AB336" s="289">
        <f>IF(OR($C336&gt;AB$7,$C336+$E336-1&lt;AB$7),0,($D336-SUM($F336:AA336)-SUM($F275:AA275))/($E336+$C336-AB$7))</f>
        <v>0</v>
      </c>
      <c r="AC336" s="289">
        <f>IF(OR($C336&gt;AC$7,$C336+$E336-1&lt;AC$7),0,($D336-SUM($F336:AB336)-SUM($F275:AB275))/($E336+$C336-AC$7))</f>
        <v>0</v>
      </c>
      <c r="AD336" s="289">
        <f>IF(OR($C336&gt;AD$7,$C336+$E336-1&lt;AD$7),0,($D336-SUM($F336:AC336)-SUM($F275:AC275))/($E336+$C336-AD$7))</f>
        <v>0</v>
      </c>
      <c r="AE336" s="289">
        <f>IF(OR($C336&gt;AE$7,$C336+$E336-1&lt;AE$7),0,($D336-SUM($F336:AD336)-SUM($F275:AD275))/($E336+$C336-AE$7))</f>
        <v>0</v>
      </c>
      <c r="AF336" s="289">
        <f>IF(OR($C336&gt;AF$7,$C336+$E336-1&lt;AF$7),0,($D336-SUM($F336:AE336)-SUM($F275:AE275))/($E336+$C336-AF$7))</f>
        <v>0</v>
      </c>
      <c r="AG336" s="289">
        <f>IF(OR($C336&gt;AG$7,$C336+$E336-1&lt;AG$7),0,($D336-SUM($F336:AF336)-SUM($F275:AF275))/($E336+$C336-AG$7))</f>
        <v>0</v>
      </c>
      <c r="AH336" s="289">
        <f>IF(OR($C336&gt;AH$7,$C336+$E336-1&lt;AH$7),0,($D336-SUM($F336:AG336)-SUM($F275:AG275))/($E336+$C336-AH$7))</f>
        <v>0</v>
      </c>
      <c r="AI336" s="289">
        <f>IF(OR($C336&gt;AI$7,$C336+$E336-1&lt;AI$7),0,($D336-SUM($F336:AH336)-SUM($F275:AH275))/($E336+$C336-AI$7))</f>
        <v>0</v>
      </c>
      <c r="AJ336" s="289">
        <f>IF(OR($C336&gt;AJ$7,$C336+$E336-1&lt;AJ$7),0,($D336-SUM($F336:AI336)-SUM($F275:AI275))/($E336+$C336-AJ$7))</f>
        <v>0</v>
      </c>
      <c r="AK336" s="289">
        <f>IF(OR($C336&gt;AK$7,$C336+$E336-1&lt;AK$7),0,($D336-SUM($F336:AJ336)-SUM($F275:AJ275))/($E336+$C336-AK$7))</f>
        <v>0</v>
      </c>
      <c r="AL336" s="289">
        <f>IF(OR($C336&gt;AL$7,$C336+$E336-1&lt;AL$7),0,($D336-SUM($F336:AK336)-SUM($F275:AK275))/($E336+$C336-AL$7))</f>
        <v>0</v>
      </c>
      <c r="AM336" s="289">
        <f>IF(OR($C336&gt;AM$7,$C336+$E336-1&lt;AM$7),0,($D336-SUM($F336:AL336)-SUM($F275:AL275))/($E336+$C336-AM$7))</f>
        <v>0</v>
      </c>
      <c r="AN336" s="289">
        <f>IF(OR($C336&gt;AN$7,$C336+$E336-1&lt;AN$7),0,($D336-SUM($F336:AM336)-SUM($F275:AM275))/($E336+$C336-AN$7))</f>
        <v>0</v>
      </c>
      <c r="AO336" s="289">
        <f>IF(OR($C336&gt;AO$7,$C336+$E336-1&lt;AO$7),0,($D336-SUM($F336:AN336)-SUM($F275:AN275))/($E336+$C336-AO$7))</f>
        <v>0</v>
      </c>
      <c r="AP336" s="289">
        <f>IF(OR($C336&gt;AP$7,$C336+$E336-1&lt;AP$7),0,($D336-SUM($F336:AO336)-SUM($F275:AO275))/($E336+$C336-AP$7))</f>
        <v>0</v>
      </c>
      <c r="AQ336" s="289">
        <f>IF(OR($C336&gt;AQ$7,$C336+$E336-1&lt;AQ$7),0,($D336-SUM($F336:AP336)-SUM($F275:AP275))/($E336+$C336-AQ$7))</f>
        <v>0</v>
      </c>
      <c r="AR336" s="289">
        <f>IF(OR($C336&gt;AR$7,$C336+$E336-1&lt;AR$7),0,($D336-SUM($F336:AQ336)-SUM($F275:AQ275))/($E336+$C336-AR$7))</f>
        <v>0</v>
      </c>
      <c r="AS336" s="289">
        <f>IF(OR($C336&gt;AS$7,$C336+$E336-1&lt;AS$7),0,($D336-SUM($F336:AR336)-SUM($F275:AR275))/($E336+$C336-AS$7))</f>
        <v>0</v>
      </c>
      <c r="AT336" s="289">
        <f>IF(OR($C336&gt;AT$7,$C336+$E336-1&lt;AT$7),0,($D336-SUM($F336:AS336)-SUM($F275:AS275))/($E336+$C336-AT$7))</f>
        <v>0</v>
      </c>
      <c r="AU336" s="289">
        <f>IF(OR($C336&gt;AU$7,$C336+$E336-1&lt;AU$7),0,($D336-SUM($F336:AT336)-SUM($F275:AT275))/($E336+$C336-AU$7))</f>
        <v>0</v>
      </c>
      <c r="AV336" s="289">
        <f>IF(OR($C336&gt;AV$7,$C336+$E336-1&lt;AV$7),0,($D336-SUM($F336:AU336)-SUM($F275:AU275))/($E336+$C336-AV$7))</f>
        <v>0</v>
      </c>
      <c r="AW336" s="289">
        <f>IF(OR($C336&gt;AW$7,$C336+$E336-1&lt;AW$7),0,($D336-SUM($F336:AV336)-SUM($F275:AV275))/($E336+$C336-AW$7))</f>
        <v>0</v>
      </c>
      <c r="AX336" s="289">
        <f>IF(OR($C336&gt;AX$7,$C336+$E336-1&lt;AX$7),0,($D336-SUM($F336:AW336)-SUM($F275:AW275))/($E336+$C336-AX$7))</f>
        <v>0</v>
      </c>
      <c r="AY336" s="289">
        <f>IF(OR($C336&gt;AY$7,$C336+$E336-1&lt;AY$7),0,($D336-SUM($F336:AX336)-SUM($F275:AX275))/($E336+$C336-AY$7))</f>
        <v>0</v>
      </c>
      <c r="AZ336" s="289">
        <f>IF(OR($C336&gt;AZ$7,$C336+$E336-1&lt;AZ$7),0,($D336-SUM($F336:AY336)-SUM($F275:AY275))/($E336+$C336-AZ$7))</f>
        <v>0</v>
      </c>
      <c r="BA336" s="289">
        <f>IF(OR($C336&gt;BA$7,$C336+$E336-1&lt;BA$7),0,($D336-SUM($F336:AZ336)-SUM($F275:AZ275))/($E336+$C336-BA$7))</f>
        <v>0</v>
      </c>
      <c r="BB336" s="289">
        <f>IF(OR($C336&gt;BB$7,$C336+$E336-1&lt;BB$7),0,($D336-SUM($F336:BA336)-SUM($F275:BA275))/($E336+$C336-BB$7))</f>
        <v>0</v>
      </c>
      <c r="BC336" s="289">
        <f ca="1">IF(OR($C336&gt;BC$7,$C336+$E336-1&lt;BC$7),0,($D336-SUM($F336:BB336)-SUM($F275:BB275))/($E336+$C336-BC$7))</f>
        <v>2.6959258398472044E-3</v>
      </c>
      <c r="BD336" s="289">
        <f ca="1">IF(OR($C336&gt;BD$7,$C336+$E336-1&lt;BD$7),0,($D336-SUM($F336:BC336)-SUM($F275:BC275))/($E336+$C336-BD$7))</f>
        <v>2.6959258398472049E-3</v>
      </c>
      <c r="BE336" s="289">
        <f ca="1">IF(OR($C336&gt;BE$7,$C336+$E336-1&lt;BE$7),0,($D336-SUM($F336:BD336)-SUM($F275:BD275))/($E336+$C336-BE$7))</f>
        <v>2.6959258398472044E-3</v>
      </c>
      <c r="BF336" s="289">
        <f ca="1">IF(OR($C336&gt;BF$7,$C336+$E336-1&lt;BF$7),0,($D336-SUM($F336:BE336)-SUM($F275:BE275))/($E336+$C336-BF$7))</f>
        <v>2.6959258398472044E-3</v>
      </c>
      <c r="BG336" s="289">
        <f ca="1">IF(OR($C336&gt;BG$7,$C336+$E336-1&lt;BG$7),0,($D336-SUM($F336:BF336)-SUM($F275:BF275))/($E336+$C336-BG$7))</f>
        <v>2.6959258398472049E-3</v>
      </c>
      <c r="BH336" s="289">
        <f ca="1">IF(OR($C336&gt;BH$7,$C336+$E336-1&lt;BH$7),0,($D336-SUM($F336:BG336)-SUM($F275:BG275))/($E336+$C336-BH$7))</f>
        <v>2.695925839847204E-3</v>
      </c>
      <c r="BI336" s="289">
        <f>IF(OR($C336&gt;BI$7,$C336+$E336-1&lt;BI$7),0,($D336-SUM($F336:BH336)-SUM($F275:BH275))/($E336+$C336-BI$7))</f>
        <v>0</v>
      </c>
      <c r="BJ336" s="289">
        <f>IF(OR($C336&gt;BJ$7,$C336+$E336-1&lt;BJ$7),0,($D336-SUM($F336:BI336)-SUM($F275:BI275))/($E336+$C336-BJ$7))</f>
        <v>0</v>
      </c>
      <c r="BK336" s="289">
        <f>IF(OR($C336&gt;BK$7,$C336+$E336-1&lt;BK$7),0,($D336-SUM($F336:BJ336)-SUM($F275:BJ275))/($E336+$C336-BK$7))</f>
        <v>0</v>
      </c>
      <c r="BL336" s="289">
        <f>IF(OR($C336&gt;BL$7,$C336+$E336-1&lt;BL$7),0,($D336-SUM($F336:BK336)-SUM($F275:BK275))/($E336+$C336-BL$7))</f>
        <v>0</v>
      </c>
      <c r="BM336" s="289">
        <f>IF(OR($C336&gt;BM$7,$C336+$E336-1&lt;BM$7),0,($D336-SUM($F336:BL336)-SUM($F275:BL275))/($E336+$C336-BM$7))</f>
        <v>0</v>
      </c>
      <c r="BN336" s="289">
        <f>IF(OR($C336&gt;BN$7,$C336+$E336-1&lt;BN$7),0,($D336-SUM($F336:BM336)-SUM($F275:BM275))/($E336+$C336-BN$7))</f>
        <v>0</v>
      </c>
      <c r="BO336" s="305"/>
      <c r="BP336" s="305"/>
      <c r="BQ336" s="305"/>
      <c r="BR336" s="305"/>
      <c r="BS336" s="305"/>
      <c r="BT336" s="305"/>
      <c r="BU336" s="305"/>
      <c r="BV336" s="305"/>
      <c r="BW336" s="305"/>
      <c r="BX336" s="305"/>
      <c r="BY336" s="305"/>
      <c r="BZ336" s="305"/>
      <c r="CA336" s="198"/>
      <c r="CB336" s="198"/>
      <c r="CC336" s="198"/>
      <c r="CD336" s="198"/>
      <c r="CE336" s="198"/>
      <c r="CF336" s="198"/>
      <c r="CG336" s="198"/>
      <c r="CH336" s="198"/>
      <c r="CI336" s="198"/>
      <c r="CJ336" s="198"/>
      <c r="CK336" s="198"/>
      <c r="CL336" s="198"/>
    </row>
    <row r="337" spans="1:90" hidden="1" outlineLevel="1" x14ac:dyDescent="0.15">
      <c r="A337" s="89"/>
      <c r="B337" s="23"/>
      <c r="C337" s="26">
        <v>50</v>
      </c>
      <c r="D337" s="250">
        <f ca="1"/>
        <v>1.6005245739409632E-2</v>
      </c>
      <c r="E337" s="26">
        <f>SAP_Leadsheet!$E$57</f>
        <v>6</v>
      </c>
      <c r="G337" s="289">
        <f>IF(OR($C337&gt;G$7,$C337+$E337-1&lt;G$7),0,($D337-SUM($F337:F337)-SUM($F276:F276))/($E337+$C337-G$7))</f>
        <v>0</v>
      </c>
      <c r="H337" s="289">
        <f>IF(OR($C337&gt;H$7,$C337+$E337-1&lt;H$7),0,($D337-SUM($F337:G337)-SUM($F276:G276))/($E337+$C337-H$7))</f>
        <v>0</v>
      </c>
      <c r="I337" s="289">
        <f>IF(OR($C337&gt;I$7,$C337+$E337-1&lt;I$7),0,($D337-SUM($F337:H337)-SUM($F276:H276))/($E337+$C337-I$7))</f>
        <v>0</v>
      </c>
      <c r="J337" s="289">
        <f>IF(OR($C337&gt;J$7,$C337+$E337-1&lt;J$7),0,($D337-SUM($F337:I337)-SUM($F276:I276))/($E337+$C337-J$7))</f>
        <v>0</v>
      </c>
      <c r="K337" s="289">
        <f>IF(OR($C337&gt;K$7,$C337+$E337-1&lt;K$7),0,($D337-SUM($F337:J337)-SUM($F276:J276))/($E337+$C337-K$7))</f>
        <v>0</v>
      </c>
      <c r="L337" s="289">
        <f>IF(OR($C337&gt;L$7,$C337+$E337-1&lt;L$7),0,($D337-SUM($F337:K337)-SUM($F276:K276))/($E337+$C337-L$7))</f>
        <v>0</v>
      </c>
      <c r="M337" s="289">
        <f>IF(OR($C337&gt;M$7,$C337+$E337-1&lt;M$7),0,($D337-SUM($F337:L337)-SUM($F276:L276))/($E337+$C337-M$7))</f>
        <v>0</v>
      </c>
      <c r="N337" s="289">
        <f>IF(OR($C337&gt;N$7,$C337+$E337-1&lt;N$7),0,($D337-SUM($F337:M337)-SUM($F276:M276))/($E337+$C337-N$7))</f>
        <v>0</v>
      </c>
      <c r="O337" s="289">
        <f>IF(OR($C337&gt;O$7,$C337+$E337-1&lt;O$7),0,($D337-SUM($F337:N337)-SUM($F276:N276))/($E337+$C337-O$7))</f>
        <v>0</v>
      </c>
      <c r="P337" s="289">
        <f>IF(OR($C337&gt;P$7,$C337+$E337-1&lt;P$7),0,($D337-SUM($F337:O337)-SUM($F276:O276))/($E337+$C337-P$7))</f>
        <v>0</v>
      </c>
      <c r="Q337" s="289">
        <f>IF(OR($C337&gt;Q$7,$C337+$E337-1&lt;Q$7),0,($D337-SUM($F337:P337)-SUM($F276:P276))/($E337+$C337-Q$7))</f>
        <v>0</v>
      </c>
      <c r="R337" s="289">
        <f>IF(OR($C337&gt;R$7,$C337+$E337-1&lt;R$7),0,($D337-SUM($F337:Q337)-SUM($F276:Q276))/($E337+$C337-R$7))</f>
        <v>0</v>
      </c>
      <c r="S337" s="289">
        <f>IF(OR($C337&gt;S$7,$C337+$E337-1&lt;S$7),0,($D337-SUM($F337:R337)-SUM($F276:R276))/($E337+$C337-S$7))</f>
        <v>0</v>
      </c>
      <c r="T337" s="289">
        <f>IF(OR($C337&gt;T$7,$C337+$E337-1&lt;T$7),0,($D337-SUM($F337:S337)-SUM($F276:S276))/($E337+$C337-T$7))</f>
        <v>0</v>
      </c>
      <c r="U337" s="289">
        <f>IF(OR($C337&gt;U$7,$C337+$E337-1&lt;U$7),0,($D337-SUM($F337:T337)-SUM($F276:T276))/($E337+$C337-U$7))</f>
        <v>0</v>
      </c>
      <c r="V337" s="289">
        <f>IF(OR($C337&gt;V$7,$C337+$E337-1&lt;V$7),0,($D337-SUM($F337:U337)-SUM($F276:U276))/($E337+$C337-V$7))</f>
        <v>0</v>
      </c>
      <c r="W337" s="289">
        <f>IF(OR($C337&gt;W$7,$C337+$E337-1&lt;W$7),0,($D337-SUM($F337:V337)-SUM($F276:V276))/($E337+$C337-W$7))</f>
        <v>0</v>
      </c>
      <c r="X337" s="289">
        <f>IF(OR($C337&gt;X$7,$C337+$E337-1&lt;X$7),0,($D337-SUM($F337:W337)-SUM($F276:W276))/($E337+$C337-X$7))</f>
        <v>0</v>
      </c>
      <c r="Y337" s="289">
        <f>IF(OR($C337&gt;Y$7,$C337+$E337-1&lt;Y$7),0,($D337-SUM($F337:X337)-SUM($F276:X276))/($E337+$C337-Y$7))</f>
        <v>0</v>
      </c>
      <c r="Z337" s="289">
        <f>IF(OR($C337&gt;Z$7,$C337+$E337-1&lt;Z$7),0,($D337-SUM($F337:Y337)-SUM($F276:Y276))/($E337+$C337-Z$7))</f>
        <v>0</v>
      </c>
      <c r="AA337" s="289">
        <f>IF(OR($C337&gt;AA$7,$C337+$E337-1&lt;AA$7),0,($D337-SUM($F337:Z337)-SUM($F276:Z276))/($E337+$C337-AA$7))</f>
        <v>0</v>
      </c>
      <c r="AB337" s="289">
        <f>IF(OR($C337&gt;AB$7,$C337+$E337-1&lt;AB$7),0,($D337-SUM($F337:AA337)-SUM($F276:AA276))/($E337+$C337-AB$7))</f>
        <v>0</v>
      </c>
      <c r="AC337" s="289">
        <f>IF(OR($C337&gt;AC$7,$C337+$E337-1&lt;AC$7),0,($D337-SUM($F337:AB337)-SUM($F276:AB276))/($E337+$C337-AC$7))</f>
        <v>0</v>
      </c>
      <c r="AD337" s="289">
        <f>IF(OR($C337&gt;AD$7,$C337+$E337-1&lt;AD$7),0,($D337-SUM($F337:AC337)-SUM($F276:AC276))/($E337+$C337-AD$7))</f>
        <v>0</v>
      </c>
      <c r="AE337" s="289">
        <f>IF(OR($C337&gt;AE$7,$C337+$E337-1&lt;AE$7),0,($D337-SUM($F337:AD337)-SUM($F276:AD276))/($E337+$C337-AE$7))</f>
        <v>0</v>
      </c>
      <c r="AF337" s="289">
        <f>IF(OR($C337&gt;AF$7,$C337+$E337-1&lt;AF$7),0,($D337-SUM($F337:AE337)-SUM($F276:AE276))/($E337+$C337-AF$7))</f>
        <v>0</v>
      </c>
      <c r="AG337" s="289">
        <f>IF(OR($C337&gt;AG$7,$C337+$E337-1&lt;AG$7),0,($D337-SUM($F337:AF337)-SUM($F276:AF276))/($E337+$C337-AG$7))</f>
        <v>0</v>
      </c>
      <c r="AH337" s="289">
        <f>IF(OR($C337&gt;AH$7,$C337+$E337-1&lt;AH$7),0,($D337-SUM($F337:AG337)-SUM($F276:AG276))/($E337+$C337-AH$7))</f>
        <v>0</v>
      </c>
      <c r="AI337" s="289">
        <f>IF(OR($C337&gt;AI$7,$C337+$E337-1&lt;AI$7),0,($D337-SUM($F337:AH337)-SUM($F276:AH276))/($E337+$C337-AI$7))</f>
        <v>0</v>
      </c>
      <c r="AJ337" s="289">
        <f>IF(OR($C337&gt;AJ$7,$C337+$E337-1&lt;AJ$7),0,($D337-SUM($F337:AI337)-SUM($F276:AI276))/($E337+$C337-AJ$7))</f>
        <v>0</v>
      </c>
      <c r="AK337" s="289">
        <f>IF(OR($C337&gt;AK$7,$C337+$E337-1&lt;AK$7),0,($D337-SUM($F337:AJ337)-SUM($F276:AJ276))/($E337+$C337-AK$7))</f>
        <v>0</v>
      </c>
      <c r="AL337" s="289">
        <f>IF(OR($C337&gt;AL$7,$C337+$E337-1&lt;AL$7),0,($D337-SUM($F337:AK337)-SUM($F276:AK276))/($E337+$C337-AL$7))</f>
        <v>0</v>
      </c>
      <c r="AM337" s="289">
        <f>IF(OR($C337&gt;AM$7,$C337+$E337-1&lt;AM$7),0,($D337-SUM($F337:AL337)-SUM($F276:AL276))/($E337+$C337-AM$7))</f>
        <v>0</v>
      </c>
      <c r="AN337" s="289">
        <f>IF(OR($C337&gt;AN$7,$C337+$E337-1&lt;AN$7),0,($D337-SUM($F337:AM337)-SUM($F276:AM276))/($E337+$C337-AN$7))</f>
        <v>0</v>
      </c>
      <c r="AO337" s="289">
        <f>IF(OR($C337&gt;AO$7,$C337+$E337-1&lt;AO$7),0,($D337-SUM($F337:AN337)-SUM($F276:AN276))/($E337+$C337-AO$7))</f>
        <v>0</v>
      </c>
      <c r="AP337" s="289">
        <f>IF(OR($C337&gt;AP$7,$C337+$E337-1&lt;AP$7),0,($D337-SUM($F337:AO337)-SUM($F276:AO276))/($E337+$C337-AP$7))</f>
        <v>0</v>
      </c>
      <c r="AQ337" s="289">
        <f>IF(OR($C337&gt;AQ$7,$C337+$E337-1&lt;AQ$7),0,($D337-SUM($F337:AP337)-SUM($F276:AP276))/($E337+$C337-AQ$7))</f>
        <v>0</v>
      </c>
      <c r="AR337" s="289">
        <f>IF(OR($C337&gt;AR$7,$C337+$E337-1&lt;AR$7),0,($D337-SUM($F337:AQ337)-SUM($F276:AQ276))/($E337+$C337-AR$7))</f>
        <v>0</v>
      </c>
      <c r="AS337" s="289">
        <f>IF(OR($C337&gt;AS$7,$C337+$E337-1&lt;AS$7),0,($D337-SUM($F337:AR337)-SUM($F276:AR276))/($E337+$C337-AS$7))</f>
        <v>0</v>
      </c>
      <c r="AT337" s="289">
        <f>IF(OR($C337&gt;AT$7,$C337+$E337-1&lt;AT$7),0,($D337-SUM($F337:AS337)-SUM($F276:AS276))/($E337+$C337-AT$7))</f>
        <v>0</v>
      </c>
      <c r="AU337" s="289">
        <f>IF(OR($C337&gt;AU$7,$C337+$E337-1&lt;AU$7),0,($D337-SUM($F337:AT337)-SUM($F276:AT276))/($E337+$C337-AU$7))</f>
        <v>0</v>
      </c>
      <c r="AV337" s="289">
        <f>IF(OR($C337&gt;AV$7,$C337+$E337-1&lt;AV$7),0,($D337-SUM($F337:AU337)-SUM($F276:AU276))/($E337+$C337-AV$7))</f>
        <v>0</v>
      </c>
      <c r="AW337" s="289">
        <f>IF(OR($C337&gt;AW$7,$C337+$E337-1&lt;AW$7),0,($D337-SUM($F337:AV337)-SUM($F276:AV276))/($E337+$C337-AW$7))</f>
        <v>0</v>
      </c>
      <c r="AX337" s="289">
        <f>IF(OR($C337&gt;AX$7,$C337+$E337-1&lt;AX$7),0,($D337-SUM($F337:AW337)-SUM($F276:AW276))/($E337+$C337-AX$7))</f>
        <v>0</v>
      </c>
      <c r="AY337" s="289">
        <f>IF(OR($C337&gt;AY$7,$C337+$E337-1&lt;AY$7),0,($D337-SUM($F337:AX337)-SUM($F276:AX276))/($E337+$C337-AY$7))</f>
        <v>0</v>
      </c>
      <c r="AZ337" s="289">
        <f>IF(OR($C337&gt;AZ$7,$C337+$E337-1&lt;AZ$7),0,($D337-SUM($F337:AY337)-SUM($F276:AY276))/($E337+$C337-AZ$7))</f>
        <v>0</v>
      </c>
      <c r="BA337" s="289">
        <f>IF(OR($C337&gt;BA$7,$C337+$E337-1&lt;BA$7),0,($D337-SUM($F337:AZ337)-SUM($F276:AZ276))/($E337+$C337-BA$7))</f>
        <v>0</v>
      </c>
      <c r="BB337" s="289">
        <f>IF(OR($C337&gt;BB$7,$C337+$E337-1&lt;BB$7),0,($D337-SUM($F337:BA337)-SUM($F276:BA276))/($E337+$C337-BB$7))</f>
        <v>0</v>
      </c>
      <c r="BC337" s="289">
        <f>IF(OR($C337&gt;BC$7,$C337+$E337-1&lt;BC$7),0,($D337-SUM($F337:BB337)-SUM($F276:BB276))/($E337+$C337-BC$7))</f>
        <v>0</v>
      </c>
      <c r="BD337" s="289">
        <f ca="1">IF(OR($C337&gt;BD$7,$C337+$E337-1&lt;BD$7),0,($D337-SUM($F337:BC337)-SUM($F276:BC276))/($E337+$C337-BD$7))</f>
        <v>2.667540956568272E-3</v>
      </c>
      <c r="BE337" s="289">
        <f ca="1">IF(OR($C337&gt;BE$7,$C337+$E337-1&lt;BE$7),0,($D337-SUM($F337:BD337)-SUM($F276:BD276))/($E337+$C337-BE$7))</f>
        <v>2.667540956568272E-3</v>
      </c>
      <c r="BF337" s="289">
        <f ca="1">IF(OR($C337&gt;BF$7,$C337+$E337-1&lt;BF$7),0,($D337-SUM($F337:BE337)-SUM($F276:BE276))/($E337+$C337-BF$7))</f>
        <v>2.667540956568272E-3</v>
      </c>
      <c r="BG337" s="289">
        <f ca="1">IF(OR($C337&gt;BG$7,$C337+$E337-1&lt;BG$7),0,($D337-SUM($F337:BF337)-SUM($F276:BF276))/($E337+$C337-BG$7))</f>
        <v>2.667540956568272E-3</v>
      </c>
      <c r="BH337" s="289">
        <f ca="1">IF(OR($C337&gt;BH$7,$C337+$E337-1&lt;BH$7),0,($D337-SUM($F337:BG337)-SUM($F276:BG276))/($E337+$C337-BH$7))</f>
        <v>2.667540956568272E-3</v>
      </c>
      <c r="BI337" s="289">
        <f ca="1">IF(OR($C337&gt;BI$7,$C337+$E337-1&lt;BI$7),0,($D337-SUM($F337:BH337)-SUM($F276:BH276))/($E337+$C337-BI$7))</f>
        <v>2.667540956568272E-3</v>
      </c>
      <c r="BJ337" s="289">
        <f>IF(OR($C337&gt;BJ$7,$C337+$E337-1&lt;BJ$7),0,($D337-SUM($F337:BI337)-SUM($F276:BI276))/($E337+$C337-BJ$7))</f>
        <v>0</v>
      </c>
      <c r="BK337" s="289">
        <f>IF(OR($C337&gt;BK$7,$C337+$E337-1&lt;BK$7),0,($D337-SUM($F337:BJ337)-SUM($F276:BJ276))/($E337+$C337-BK$7))</f>
        <v>0</v>
      </c>
      <c r="BL337" s="289">
        <f>IF(OR($C337&gt;BL$7,$C337+$E337-1&lt;BL$7),0,($D337-SUM($F337:BK337)-SUM($F276:BK276))/($E337+$C337-BL$7))</f>
        <v>0</v>
      </c>
      <c r="BM337" s="289">
        <f>IF(OR($C337&gt;BM$7,$C337+$E337-1&lt;BM$7),0,($D337-SUM($F337:BL337)-SUM($F276:BL276))/($E337+$C337-BM$7))</f>
        <v>0</v>
      </c>
      <c r="BN337" s="289">
        <f>IF(OR($C337&gt;BN$7,$C337+$E337-1&lt;BN$7),0,($D337-SUM($F337:BM337)-SUM($F276:BM276))/($E337+$C337-BN$7))</f>
        <v>0</v>
      </c>
      <c r="BO337" s="305"/>
      <c r="BP337" s="305"/>
      <c r="BQ337" s="305"/>
      <c r="BR337" s="305"/>
      <c r="BS337" s="305"/>
      <c r="BT337" s="305"/>
      <c r="BU337" s="305"/>
      <c r="BV337" s="305"/>
      <c r="BW337" s="305"/>
      <c r="BX337" s="305"/>
      <c r="BY337" s="305"/>
      <c r="BZ337" s="305"/>
      <c r="CA337" s="198"/>
      <c r="CB337" s="198"/>
      <c r="CC337" s="198"/>
      <c r="CD337" s="198"/>
      <c r="CE337" s="198"/>
      <c r="CF337" s="198"/>
      <c r="CG337" s="198"/>
      <c r="CH337" s="198"/>
      <c r="CI337" s="198"/>
      <c r="CJ337" s="198"/>
      <c r="CK337" s="198"/>
      <c r="CL337" s="198"/>
    </row>
    <row r="338" spans="1:90" hidden="1" outlineLevel="1" x14ac:dyDescent="0.15">
      <c r="A338" s="89"/>
      <c r="B338" s="23"/>
      <c r="C338" s="26">
        <v>51</v>
      </c>
      <c r="D338" s="250">
        <f ca="1"/>
        <v>1.5834936439736033E-2</v>
      </c>
      <c r="E338" s="26">
        <f>SAP_Leadsheet!$E$57</f>
        <v>6</v>
      </c>
      <c r="G338" s="289">
        <f>IF(OR($C338&gt;G$7,$C338+$E338-1&lt;G$7),0,($D338-SUM($F338:F338)-SUM($F277:F277))/($E338+$C338-G$7))</f>
        <v>0</v>
      </c>
      <c r="H338" s="289">
        <f>IF(OR($C338&gt;H$7,$C338+$E338-1&lt;H$7),0,($D338-SUM($F338:G338)-SUM($F277:G277))/($E338+$C338-H$7))</f>
        <v>0</v>
      </c>
      <c r="I338" s="289">
        <f>IF(OR($C338&gt;I$7,$C338+$E338-1&lt;I$7),0,($D338-SUM($F338:H338)-SUM($F277:H277))/($E338+$C338-I$7))</f>
        <v>0</v>
      </c>
      <c r="J338" s="289">
        <f>IF(OR($C338&gt;J$7,$C338+$E338-1&lt;J$7),0,($D338-SUM($F338:I338)-SUM($F277:I277))/($E338+$C338-J$7))</f>
        <v>0</v>
      </c>
      <c r="K338" s="289">
        <f>IF(OR($C338&gt;K$7,$C338+$E338-1&lt;K$7),0,($D338-SUM($F338:J338)-SUM($F277:J277))/($E338+$C338-K$7))</f>
        <v>0</v>
      </c>
      <c r="L338" s="289">
        <f>IF(OR($C338&gt;L$7,$C338+$E338-1&lt;L$7),0,($D338-SUM($F338:K338)-SUM($F277:K277))/($E338+$C338-L$7))</f>
        <v>0</v>
      </c>
      <c r="M338" s="289">
        <f>IF(OR($C338&gt;M$7,$C338+$E338-1&lt;M$7),0,($D338-SUM($F338:L338)-SUM($F277:L277))/($E338+$C338-M$7))</f>
        <v>0</v>
      </c>
      <c r="N338" s="289">
        <f>IF(OR($C338&gt;N$7,$C338+$E338-1&lt;N$7),0,($D338-SUM($F338:M338)-SUM($F277:M277))/($E338+$C338-N$7))</f>
        <v>0</v>
      </c>
      <c r="O338" s="289">
        <f>IF(OR($C338&gt;O$7,$C338+$E338-1&lt;O$7),0,($D338-SUM($F338:N338)-SUM($F277:N277))/($E338+$C338-O$7))</f>
        <v>0</v>
      </c>
      <c r="P338" s="289">
        <f>IF(OR($C338&gt;P$7,$C338+$E338-1&lt;P$7),0,($D338-SUM($F338:O338)-SUM($F277:O277))/($E338+$C338-P$7))</f>
        <v>0</v>
      </c>
      <c r="Q338" s="289">
        <f>IF(OR($C338&gt;Q$7,$C338+$E338-1&lt;Q$7),0,($D338-SUM($F338:P338)-SUM($F277:P277))/($E338+$C338-Q$7))</f>
        <v>0</v>
      </c>
      <c r="R338" s="289">
        <f>IF(OR($C338&gt;R$7,$C338+$E338-1&lt;R$7),0,($D338-SUM($F338:Q338)-SUM($F277:Q277))/($E338+$C338-R$7))</f>
        <v>0</v>
      </c>
      <c r="S338" s="289">
        <f>IF(OR($C338&gt;S$7,$C338+$E338-1&lt;S$7),0,($D338-SUM($F338:R338)-SUM($F277:R277))/($E338+$C338-S$7))</f>
        <v>0</v>
      </c>
      <c r="T338" s="289">
        <f>IF(OR($C338&gt;T$7,$C338+$E338-1&lt;T$7),0,($D338-SUM($F338:S338)-SUM($F277:S277))/($E338+$C338-T$7))</f>
        <v>0</v>
      </c>
      <c r="U338" s="289">
        <f>IF(OR($C338&gt;U$7,$C338+$E338-1&lt;U$7),0,($D338-SUM($F338:T338)-SUM($F277:T277))/($E338+$C338-U$7))</f>
        <v>0</v>
      </c>
      <c r="V338" s="289">
        <f>IF(OR($C338&gt;V$7,$C338+$E338-1&lt;V$7),0,($D338-SUM($F338:U338)-SUM($F277:U277))/($E338+$C338-V$7))</f>
        <v>0</v>
      </c>
      <c r="W338" s="289">
        <f>IF(OR($C338&gt;W$7,$C338+$E338-1&lt;W$7),0,($D338-SUM($F338:V338)-SUM($F277:V277))/($E338+$C338-W$7))</f>
        <v>0</v>
      </c>
      <c r="X338" s="289">
        <f>IF(OR($C338&gt;X$7,$C338+$E338-1&lt;X$7),0,($D338-SUM($F338:W338)-SUM($F277:W277))/($E338+$C338-X$7))</f>
        <v>0</v>
      </c>
      <c r="Y338" s="289">
        <f>IF(OR($C338&gt;Y$7,$C338+$E338-1&lt;Y$7),0,($D338-SUM($F338:X338)-SUM($F277:X277))/($E338+$C338-Y$7))</f>
        <v>0</v>
      </c>
      <c r="Z338" s="289">
        <f>IF(OR($C338&gt;Z$7,$C338+$E338-1&lt;Z$7),0,($D338-SUM($F338:Y338)-SUM($F277:Y277))/($E338+$C338-Z$7))</f>
        <v>0</v>
      </c>
      <c r="AA338" s="289">
        <f>IF(OR($C338&gt;AA$7,$C338+$E338-1&lt;AA$7),0,($D338-SUM($F338:Z338)-SUM($F277:Z277))/($E338+$C338-AA$7))</f>
        <v>0</v>
      </c>
      <c r="AB338" s="289">
        <f>IF(OR($C338&gt;AB$7,$C338+$E338-1&lt;AB$7),0,($D338-SUM($F338:AA338)-SUM($F277:AA277))/($E338+$C338-AB$7))</f>
        <v>0</v>
      </c>
      <c r="AC338" s="289">
        <f>IF(OR($C338&gt;AC$7,$C338+$E338-1&lt;AC$7),0,($D338-SUM($F338:AB338)-SUM($F277:AB277))/($E338+$C338-AC$7))</f>
        <v>0</v>
      </c>
      <c r="AD338" s="289">
        <f>IF(OR($C338&gt;AD$7,$C338+$E338-1&lt;AD$7),0,($D338-SUM($F338:AC338)-SUM($F277:AC277))/($E338+$C338-AD$7))</f>
        <v>0</v>
      </c>
      <c r="AE338" s="289">
        <f>IF(OR($C338&gt;AE$7,$C338+$E338-1&lt;AE$7),0,($D338-SUM($F338:AD338)-SUM($F277:AD277))/($E338+$C338-AE$7))</f>
        <v>0</v>
      </c>
      <c r="AF338" s="289">
        <f>IF(OR($C338&gt;AF$7,$C338+$E338-1&lt;AF$7),0,($D338-SUM($F338:AE338)-SUM($F277:AE277))/($E338+$C338-AF$7))</f>
        <v>0</v>
      </c>
      <c r="AG338" s="289">
        <f>IF(OR($C338&gt;AG$7,$C338+$E338-1&lt;AG$7),0,($D338-SUM($F338:AF338)-SUM($F277:AF277))/($E338+$C338-AG$7))</f>
        <v>0</v>
      </c>
      <c r="AH338" s="289">
        <f>IF(OR($C338&gt;AH$7,$C338+$E338-1&lt;AH$7),0,($D338-SUM($F338:AG338)-SUM($F277:AG277))/($E338+$C338-AH$7))</f>
        <v>0</v>
      </c>
      <c r="AI338" s="289">
        <f>IF(OR($C338&gt;AI$7,$C338+$E338-1&lt;AI$7),0,($D338-SUM($F338:AH338)-SUM($F277:AH277))/($E338+$C338-AI$7))</f>
        <v>0</v>
      </c>
      <c r="AJ338" s="289">
        <f>IF(OR($C338&gt;AJ$7,$C338+$E338-1&lt;AJ$7),0,($D338-SUM($F338:AI338)-SUM($F277:AI277))/($E338+$C338-AJ$7))</f>
        <v>0</v>
      </c>
      <c r="AK338" s="289">
        <f>IF(OR($C338&gt;AK$7,$C338+$E338-1&lt;AK$7),0,($D338-SUM($F338:AJ338)-SUM($F277:AJ277))/($E338+$C338-AK$7))</f>
        <v>0</v>
      </c>
      <c r="AL338" s="289">
        <f>IF(OR($C338&gt;AL$7,$C338+$E338-1&lt;AL$7),0,($D338-SUM($F338:AK338)-SUM($F277:AK277))/($E338+$C338-AL$7))</f>
        <v>0</v>
      </c>
      <c r="AM338" s="289">
        <f>IF(OR($C338&gt;AM$7,$C338+$E338-1&lt;AM$7),0,($D338-SUM($F338:AL338)-SUM($F277:AL277))/($E338+$C338-AM$7))</f>
        <v>0</v>
      </c>
      <c r="AN338" s="289">
        <f>IF(OR($C338&gt;AN$7,$C338+$E338-1&lt;AN$7),0,($D338-SUM($F338:AM338)-SUM($F277:AM277))/($E338+$C338-AN$7))</f>
        <v>0</v>
      </c>
      <c r="AO338" s="289">
        <f>IF(OR($C338&gt;AO$7,$C338+$E338-1&lt;AO$7),0,($D338-SUM($F338:AN338)-SUM($F277:AN277))/($E338+$C338-AO$7))</f>
        <v>0</v>
      </c>
      <c r="AP338" s="289">
        <f>IF(OR($C338&gt;AP$7,$C338+$E338-1&lt;AP$7),0,($D338-SUM($F338:AO338)-SUM($F277:AO277))/($E338+$C338-AP$7))</f>
        <v>0</v>
      </c>
      <c r="AQ338" s="289">
        <f>IF(OR($C338&gt;AQ$7,$C338+$E338-1&lt;AQ$7),0,($D338-SUM($F338:AP338)-SUM($F277:AP277))/($E338+$C338-AQ$7))</f>
        <v>0</v>
      </c>
      <c r="AR338" s="289">
        <f>IF(OR($C338&gt;AR$7,$C338+$E338-1&lt;AR$7),0,($D338-SUM($F338:AQ338)-SUM($F277:AQ277))/($E338+$C338-AR$7))</f>
        <v>0</v>
      </c>
      <c r="AS338" s="289">
        <f>IF(OR($C338&gt;AS$7,$C338+$E338-1&lt;AS$7),0,($D338-SUM($F338:AR338)-SUM($F277:AR277))/($E338+$C338-AS$7))</f>
        <v>0</v>
      </c>
      <c r="AT338" s="289">
        <f>IF(OR($C338&gt;AT$7,$C338+$E338-1&lt;AT$7),0,($D338-SUM($F338:AS338)-SUM($F277:AS277))/($E338+$C338-AT$7))</f>
        <v>0</v>
      </c>
      <c r="AU338" s="289">
        <f>IF(OR($C338&gt;AU$7,$C338+$E338-1&lt;AU$7),0,($D338-SUM($F338:AT338)-SUM($F277:AT277))/($E338+$C338-AU$7))</f>
        <v>0</v>
      </c>
      <c r="AV338" s="289">
        <f>IF(OR($C338&gt;AV$7,$C338+$E338-1&lt;AV$7),0,($D338-SUM($F338:AU338)-SUM($F277:AU277))/($E338+$C338-AV$7))</f>
        <v>0</v>
      </c>
      <c r="AW338" s="289">
        <f>IF(OR($C338&gt;AW$7,$C338+$E338-1&lt;AW$7),0,($D338-SUM($F338:AV338)-SUM($F277:AV277))/($E338+$C338-AW$7))</f>
        <v>0</v>
      </c>
      <c r="AX338" s="289">
        <f>IF(OR($C338&gt;AX$7,$C338+$E338-1&lt;AX$7),0,($D338-SUM($F338:AW338)-SUM($F277:AW277))/($E338+$C338-AX$7))</f>
        <v>0</v>
      </c>
      <c r="AY338" s="289">
        <f>IF(OR($C338&gt;AY$7,$C338+$E338-1&lt;AY$7),0,($D338-SUM($F338:AX338)-SUM($F277:AX277))/($E338+$C338-AY$7))</f>
        <v>0</v>
      </c>
      <c r="AZ338" s="289">
        <f>IF(OR($C338&gt;AZ$7,$C338+$E338-1&lt;AZ$7),0,($D338-SUM($F338:AY338)-SUM($F277:AY277))/($E338+$C338-AZ$7))</f>
        <v>0</v>
      </c>
      <c r="BA338" s="289">
        <f>IF(OR($C338&gt;BA$7,$C338+$E338-1&lt;BA$7),0,($D338-SUM($F338:AZ338)-SUM($F277:AZ277))/($E338+$C338-BA$7))</f>
        <v>0</v>
      </c>
      <c r="BB338" s="289">
        <f>IF(OR($C338&gt;BB$7,$C338+$E338-1&lt;BB$7),0,($D338-SUM($F338:BA338)-SUM($F277:BA277))/($E338+$C338-BB$7))</f>
        <v>0</v>
      </c>
      <c r="BC338" s="289">
        <f>IF(OR($C338&gt;BC$7,$C338+$E338-1&lt;BC$7),0,($D338-SUM($F338:BB338)-SUM($F277:BB277))/($E338+$C338-BC$7))</f>
        <v>0</v>
      </c>
      <c r="BD338" s="289">
        <f>IF(OR($C338&gt;BD$7,$C338+$E338-1&lt;BD$7),0,($D338-SUM($F338:BC338)-SUM($F277:BC277))/($E338+$C338-BD$7))</f>
        <v>0</v>
      </c>
      <c r="BE338" s="289">
        <f ca="1">IF(OR($C338&gt;BE$7,$C338+$E338-1&lt;BE$7),0,($D338-SUM($F338:BD338)-SUM($F277:BD277))/($E338+$C338-BE$7))</f>
        <v>2.6391560732893387E-3</v>
      </c>
      <c r="BF338" s="289">
        <f ca="1">IF(OR($C338&gt;BF$7,$C338+$E338-1&lt;BF$7),0,($D338-SUM($F338:BE338)-SUM($F277:BE277))/($E338+$C338-BF$7))</f>
        <v>2.6391560732893391E-3</v>
      </c>
      <c r="BG338" s="289">
        <f ca="1">IF(OR($C338&gt;BG$7,$C338+$E338-1&lt;BG$7),0,($D338-SUM($F338:BF338)-SUM($F277:BF277))/($E338+$C338-BG$7))</f>
        <v>2.6391560732893387E-3</v>
      </c>
      <c r="BH338" s="289">
        <f ca="1">IF(OR($C338&gt;BH$7,$C338+$E338-1&lt;BH$7),0,($D338-SUM($F338:BG338)-SUM($F277:BG277))/($E338+$C338-BH$7))</f>
        <v>2.6391560732893387E-3</v>
      </c>
      <c r="BI338" s="289">
        <f ca="1">IF(OR($C338&gt;BI$7,$C338+$E338-1&lt;BI$7),0,($D338-SUM($F338:BH338)-SUM($F277:BH277))/($E338+$C338-BI$7))</f>
        <v>2.6391560732893391E-3</v>
      </c>
      <c r="BJ338" s="289">
        <f ca="1">IF(OR($C338&gt;BJ$7,$C338+$E338-1&lt;BJ$7),0,($D338-SUM($F338:BI338)-SUM($F277:BI277))/($E338+$C338-BJ$7))</f>
        <v>2.63915607328934E-3</v>
      </c>
      <c r="BK338" s="289">
        <f>IF(OR($C338&gt;BK$7,$C338+$E338-1&lt;BK$7),0,($D338-SUM($F338:BJ338)-SUM($F277:BJ277))/($E338+$C338-BK$7))</f>
        <v>0</v>
      </c>
      <c r="BL338" s="289">
        <f>IF(OR($C338&gt;BL$7,$C338+$E338-1&lt;BL$7),0,($D338-SUM($F338:BK338)-SUM($F277:BK277))/($E338+$C338-BL$7))</f>
        <v>0</v>
      </c>
      <c r="BM338" s="289">
        <f>IF(OR($C338&gt;BM$7,$C338+$E338-1&lt;BM$7),0,($D338-SUM($F338:BL338)-SUM($F277:BL277))/($E338+$C338-BM$7))</f>
        <v>0</v>
      </c>
      <c r="BN338" s="289">
        <f>IF(OR($C338&gt;BN$7,$C338+$E338-1&lt;BN$7),0,($D338-SUM($F338:BM338)-SUM($F277:BM277))/($E338+$C338-BN$7))</f>
        <v>0</v>
      </c>
      <c r="BO338" s="305"/>
      <c r="BP338" s="305"/>
      <c r="BQ338" s="305"/>
      <c r="BR338" s="305"/>
      <c r="BS338" s="305"/>
      <c r="BT338" s="305"/>
      <c r="BU338" s="305"/>
      <c r="BV338" s="305"/>
      <c r="BW338" s="305"/>
      <c r="BX338" s="305"/>
      <c r="BY338" s="305"/>
      <c r="BZ338" s="305"/>
      <c r="CA338" s="198"/>
      <c r="CB338" s="198"/>
      <c r="CC338" s="198"/>
      <c r="CD338" s="198"/>
      <c r="CE338" s="198"/>
      <c r="CF338" s="198"/>
      <c r="CG338" s="198"/>
      <c r="CH338" s="198"/>
      <c r="CI338" s="198"/>
      <c r="CJ338" s="198"/>
      <c r="CK338" s="198"/>
      <c r="CL338" s="198"/>
    </row>
    <row r="339" spans="1:90" hidden="1" outlineLevel="1" x14ac:dyDescent="0.15">
      <c r="A339" s="89"/>
      <c r="B339" s="23"/>
      <c r="C339" s="26">
        <v>52</v>
      </c>
      <c r="D339" s="250">
        <f ca="1"/>
        <v>1.5664627140062438E-2</v>
      </c>
      <c r="E339" s="26">
        <f>SAP_Leadsheet!$E$57</f>
        <v>6</v>
      </c>
      <c r="G339" s="289">
        <f>IF(OR($C339&gt;G$7,$C339+$E339-1&lt;G$7),0,($D339-SUM($F339:F339)-SUM($F278:F278))/($E339+$C339-G$7))</f>
        <v>0</v>
      </c>
      <c r="H339" s="289">
        <f>IF(OR($C339&gt;H$7,$C339+$E339-1&lt;H$7),0,($D339-SUM($F339:G339)-SUM($F278:G278))/($E339+$C339-H$7))</f>
        <v>0</v>
      </c>
      <c r="I339" s="289">
        <f>IF(OR($C339&gt;I$7,$C339+$E339-1&lt;I$7),0,($D339-SUM($F339:H339)-SUM($F278:H278))/($E339+$C339-I$7))</f>
        <v>0</v>
      </c>
      <c r="J339" s="289">
        <f>IF(OR($C339&gt;J$7,$C339+$E339-1&lt;J$7),0,($D339-SUM($F339:I339)-SUM($F278:I278))/($E339+$C339-J$7))</f>
        <v>0</v>
      </c>
      <c r="K339" s="289">
        <f>IF(OR($C339&gt;K$7,$C339+$E339-1&lt;K$7),0,($D339-SUM($F339:J339)-SUM($F278:J278))/($E339+$C339-K$7))</f>
        <v>0</v>
      </c>
      <c r="L339" s="289">
        <f>IF(OR($C339&gt;L$7,$C339+$E339-1&lt;L$7),0,($D339-SUM($F339:K339)-SUM($F278:K278))/($E339+$C339-L$7))</f>
        <v>0</v>
      </c>
      <c r="M339" s="289">
        <f>IF(OR($C339&gt;M$7,$C339+$E339-1&lt;M$7),0,($D339-SUM($F339:L339)-SUM($F278:L278))/($E339+$C339-M$7))</f>
        <v>0</v>
      </c>
      <c r="N339" s="289">
        <f>IF(OR($C339&gt;N$7,$C339+$E339-1&lt;N$7),0,($D339-SUM($F339:M339)-SUM($F278:M278))/($E339+$C339-N$7))</f>
        <v>0</v>
      </c>
      <c r="O339" s="289">
        <f>IF(OR($C339&gt;O$7,$C339+$E339-1&lt;O$7),0,($D339-SUM($F339:N339)-SUM($F278:N278))/($E339+$C339-O$7))</f>
        <v>0</v>
      </c>
      <c r="P339" s="289">
        <f>IF(OR($C339&gt;P$7,$C339+$E339-1&lt;P$7),0,($D339-SUM($F339:O339)-SUM($F278:O278))/($E339+$C339-P$7))</f>
        <v>0</v>
      </c>
      <c r="Q339" s="289">
        <f>IF(OR($C339&gt;Q$7,$C339+$E339-1&lt;Q$7),0,($D339-SUM($F339:P339)-SUM($F278:P278))/($E339+$C339-Q$7))</f>
        <v>0</v>
      </c>
      <c r="R339" s="289">
        <f>IF(OR($C339&gt;R$7,$C339+$E339-1&lt;R$7),0,($D339-SUM($F339:Q339)-SUM($F278:Q278))/($E339+$C339-R$7))</f>
        <v>0</v>
      </c>
      <c r="S339" s="289">
        <f>IF(OR($C339&gt;S$7,$C339+$E339-1&lt;S$7),0,($D339-SUM($F339:R339)-SUM($F278:R278))/($E339+$C339-S$7))</f>
        <v>0</v>
      </c>
      <c r="T339" s="289">
        <f>IF(OR($C339&gt;T$7,$C339+$E339-1&lt;T$7),0,($D339-SUM($F339:S339)-SUM($F278:S278))/($E339+$C339-T$7))</f>
        <v>0</v>
      </c>
      <c r="U339" s="289">
        <f>IF(OR($C339&gt;U$7,$C339+$E339-1&lt;U$7),0,($D339-SUM($F339:T339)-SUM($F278:T278))/($E339+$C339-U$7))</f>
        <v>0</v>
      </c>
      <c r="V339" s="289">
        <f>IF(OR($C339&gt;V$7,$C339+$E339-1&lt;V$7),0,($D339-SUM($F339:U339)-SUM($F278:U278))/($E339+$C339-V$7))</f>
        <v>0</v>
      </c>
      <c r="W339" s="289">
        <f>IF(OR($C339&gt;W$7,$C339+$E339-1&lt;W$7),0,($D339-SUM($F339:V339)-SUM($F278:V278))/($E339+$C339-W$7))</f>
        <v>0</v>
      </c>
      <c r="X339" s="289">
        <f>IF(OR($C339&gt;X$7,$C339+$E339-1&lt;X$7),0,($D339-SUM($F339:W339)-SUM($F278:W278))/($E339+$C339-X$7))</f>
        <v>0</v>
      </c>
      <c r="Y339" s="289">
        <f>IF(OR($C339&gt;Y$7,$C339+$E339-1&lt;Y$7),0,($D339-SUM($F339:X339)-SUM($F278:X278))/($E339+$C339-Y$7))</f>
        <v>0</v>
      </c>
      <c r="Z339" s="289">
        <f>IF(OR($C339&gt;Z$7,$C339+$E339-1&lt;Z$7),0,($D339-SUM($F339:Y339)-SUM($F278:Y278))/($E339+$C339-Z$7))</f>
        <v>0</v>
      </c>
      <c r="AA339" s="289">
        <f>IF(OR($C339&gt;AA$7,$C339+$E339-1&lt;AA$7),0,($D339-SUM($F339:Z339)-SUM($F278:Z278))/($E339+$C339-AA$7))</f>
        <v>0</v>
      </c>
      <c r="AB339" s="289">
        <f>IF(OR($C339&gt;AB$7,$C339+$E339-1&lt;AB$7),0,($D339-SUM($F339:AA339)-SUM($F278:AA278))/($E339+$C339-AB$7))</f>
        <v>0</v>
      </c>
      <c r="AC339" s="289">
        <f>IF(OR($C339&gt;AC$7,$C339+$E339-1&lt;AC$7),0,($D339-SUM($F339:AB339)-SUM($F278:AB278))/($E339+$C339-AC$7))</f>
        <v>0</v>
      </c>
      <c r="AD339" s="289">
        <f>IF(OR($C339&gt;AD$7,$C339+$E339-1&lt;AD$7),0,($D339-SUM($F339:AC339)-SUM($F278:AC278))/($E339+$C339-AD$7))</f>
        <v>0</v>
      </c>
      <c r="AE339" s="289">
        <f>IF(OR($C339&gt;AE$7,$C339+$E339-1&lt;AE$7),0,($D339-SUM($F339:AD339)-SUM($F278:AD278))/($E339+$C339-AE$7))</f>
        <v>0</v>
      </c>
      <c r="AF339" s="289">
        <f>IF(OR($C339&gt;AF$7,$C339+$E339-1&lt;AF$7),0,($D339-SUM($F339:AE339)-SUM($F278:AE278))/($E339+$C339-AF$7))</f>
        <v>0</v>
      </c>
      <c r="AG339" s="289">
        <f>IF(OR($C339&gt;AG$7,$C339+$E339-1&lt;AG$7),0,($D339-SUM($F339:AF339)-SUM($F278:AF278))/($E339+$C339-AG$7))</f>
        <v>0</v>
      </c>
      <c r="AH339" s="289">
        <f>IF(OR($C339&gt;AH$7,$C339+$E339-1&lt;AH$7),0,($D339-SUM($F339:AG339)-SUM($F278:AG278))/($E339+$C339-AH$7))</f>
        <v>0</v>
      </c>
      <c r="AI339" s="289">
        <f>IF(OR($C339&gt;AI$7,$C339+$E339-1&lt;AI$7),0,($D339-SUM($F339:AH339)-SUM($F278:AH278))/($E339+$C339-AI$7))</f>
        <v>0</v>
      </c>
      <c r="AJ339" s="289">
        <f>IF(OR($C339&gt;AJ$7,$C339+$E339-1&lt;AJ$7),0,($D339-SUM($F339:AI339)-SUM($F278:AI278))/($E339+$C339-AJ$7))</f>
        <v>0</v>
      </c>
      <c r="AK339" s="289">
        <f>IF(OR($C339&gt;AK$7,$C339+$E339-1&lt;AK$7),0,($D339-SUM($F339:AJ339)-SUM($F278:AJ278))/($E339+$C339-AK$7))</f>
        <v>0</v>
      </c>
      <c r="AL339" s="289">
        <f>IF(OR($C339&gt;AL$7,$C339+$E339-1&lt;AL$7),0,($D339-SUM($F339:AK339)-SUM($F278:AK278))/($E339+$C339-AL$7))</f>
        <v>0</v>
      </c>
      <c r="AM339" s="289">
        <f>IF(OR($C339&gt;AM$7,$C339+$E339-1&lt;AM$7),0,($D339-SUM($F339:AL339)-SUM($F278:AL278))/($E339+$C339-AM$7))</f>
        <v>0</v>
      </c>
      <c r="AN339" s="289">
        <f>IF(OR($C339&gt;AN$7,$C339+$E339-1&lt;AN$7),0,($D339-SUM($F339:AM339)-SUM($F278:AM278))/($E339+$C339-AN$7))</f>
        <v>0</v>
      </c>
      <c r="AO339" s="289">
        <f>IF(OR($C339&gt;AO$7,$C339+$E339-1&lt;AO$7),0,($D339-SUM($F339:AN339)-SUM($F278:AN278))/($E339+$C339-AO$7))</f>
        <v>0</v>
      </c>
      <c r="AP339" s="289">
        <f>IF(OR($C339&gt;AP$7,$C339+$E339-1&lt;AP$7),0,($D339-SUM($F339:AO339)-SUM($F278:AO278))/($E339+$C339-AP$7))</f>
        <v>0</v>
      </c>
      <c r="AQ339" s="289">
        <f>IF(OR($C339&gt;AQ$7,$C339+$E339-1&lt;AQ$7),0,($D339-SUM($F339:AP339)-SUM($F278:AP278))/($E339+$C339-AQ$7))</f>
        <v>0</v>
      </c>
      <c r="AR339" s="289">
        <f>IF(OR($C339&gt;AR$7,$C339+$E339-1&lt;AR$7),0,($D339-SUM($F339:AQ339)-SUM($F278:AQ278))/($E339+$C339-AR$7))</f>
        <v>0</v>
      </c>
      <c r="AS339" s="289">
        <f>IF(OR($C339&gt;AS$7,$C339+$E339-1&lt;AS$7),0,($D339-SUM($F339:AR339)-SUM($F278:AR278))/($E339+$C339-AS$7))</f>
        <v>0</v>
      </c>
      <c r="AT339" s="289">
        <f>IF(OR($C339&gt;AT$7,$C339+$E339-1&lt;AT$7),0,($D339-SUM($F339:AS339)-SUM($F278:AS278))/($E339+$C339-AT$7))</f>
        <v>0</v>
      </c>
      <c r="AU339" s="289">
        <f>IF(OR($C339&gt;AU$7,$C339+$E339-1&lt;AU$7),0,($D339-SUM($F339:AT339)-SUM($F278:AT278))/($E339+$C339-AU$7))</f>
        <v>0</v>
      </c>
      <c r="AV339" s="289">
        <f>IF(OR($C339&gt;AV$7,$C339+$E339-1&lt;AV$7),0,($D339-SUM($F339:AU339)-SUM($F278:AU278))/($E339+$C339-AV$7))</f>
        <v>0</v>
      </c>
      <c r="AW339" s="289">
        <f>IF(OR($C339&gt;AW$7,$C339+$E339-1&lt;AW$7),0,($D339-SUM($F339:AV339)-SUM($F278:AV278))/($E339+$C339-AW$7))</f>
        <v>0</v>
      </c>
      <c r="AX339" s="289">
        <f>IF(OR($C339&gt;AX$7,$C339+$E339-1&lt;AX$7),0,($D339-SUM($F339:AW339)-SUM($F278:AW278))/($E339+$C339-AX$7))</f>
        <v>0</v>
      </c>
      <c r="AY339" s="289">
        <f>IF(OR($C339&gt;AY$7,$C339+$E339-1&lt;AY$7),0,($D339-SUM($F339:AX339)-SUM($F278:AX278))/($E339+$C339-AY$7))</f>
        <v>0</v>
      </c>
      <c r="AZ339" s="289">
        <f>IF(OR($C339&gt;AZ$7,$C339+$E339-1&lt;AZ$7),0,($D339-SUM($F339:AY339)-SUM($F278:AY278))/($E339+$C339-AZ$7))</f>
        <v>0</v>
      </c>
      <c r="BA339" s="289">
        <f>IF(OR($C339&gt;BA$7,$C339+$E339-1&lt;BA$7),0,($D339-SUM($F339:AZ339)-SUM($F278:AZ278))/($E339+$C339-BA$7))</f>
        <v>0</v>
      </c>
      <c r="BB339" s="289">
        <f>IF(OR($C339&gt;BB$7,$C339+$E339-1&lt;BB$7),0,($D339-SUM($F339:BA339)-SUM($F278:BA278))/($E339+$C339-BB$7))</f>
        <v>0</v>
      </c>
      <c r="BC339" s="289">
        <f>IF(OR($C339&gt;BC$7,$C339+$E339-1&lt;BC$7),0,($D339-SUM($F339:BB339)-SUM($F278:BB278))/($E339+$C339-BC$7))</f>
        <v>0</v>
      </c>
      <c r="BD339" s="289">
        <f>IF(OR($C339&gt;BD$7,$C339+$E339-1&lt;BD$7),0,($D339-SUM($F339:BC339)-SUM($F278:BC278))/($E339+$C339-BD$7))</f>
        <v>0</v>
      </c>
      <c r="BE339" s="289">
        <f>IF(OR($C339&gt;BE$7,$C339+$E339-1&lt;BE$7),0,($D339-SUM($F339:BD339)-SUM($F278:BD278))/($E339+$C339-BE$7))</f>
        <v>0</v>
      </c>
      <c r="BF339" s="289">
        <f ca="1">IF(OR($C339&gt;BF$7,$C339+$E339-1&lt;BF$7),0,($D339-SUM($F339:BE339)-SUM($F278:BE278))/($E339+$C339-BF$7))</f>
        <v>2.6107711900104063E-3</v>
      </c>
      <c r="BG339" s="289">
        <f ca="1">IF(OR($C339&gt;BG$7,$C339+$E339-1&lt;BG$7),0,($D339-SUM($F339:BF339)-SUM($F278:BF278))/($E339+$C339-BG$7))</f>
        <v>2.6107711900104063E-3</v>
      </c>
      <c r="BH339" s="289">
        <f ca="1">IF(OR($C339&gt;BH$7,$C339+$E339-1&lt;BH$7),0,($D339-SUM($F339:BG339)-SUM($F278:BG278))/($E339+$C339-BH$7))</f>
        <v>2.6107711900104063E-3</v>
      </c>
      <c r="BI339" s="289">
        <f ca="1">IF(OR($C339&gt;BI$7,$C339+$E339-1&lt;BI$7),0,($D339-SUM($F339:BH339)-SUM($F278:BH278))/($E339+$C339-BI$7))</f>
        <v>2.6107711900104063E-3</v>
      </c>
      <c r="BJ339" s="289">
        <f ca="1">IF(OR($C339&gt;BJ$7,$C339+$E339-1&lt;BJ$7),0,($D339-SUM($F339:BI339)-SUM($F278:BI278))/($E339+$C339-BJ$7))</f>
        <v>2.6107711900104063E-3</v>
      </c>
      <c r="BK339" s="289">
        <f ca="1">IF(OR($C339&gt;BK$7,$C339+$E339-1&lt;BK$7),0,($D339-SUM($F339:BJ339)-SUM($F278:BJ278))/($E339+$C339-BK$7))</f>
        <v>2.6107711900104063E-3</v>
      </c>
      <c r="BL339" s="289">
        <f>IF(OR($C339&gt;BL$7,$C339+$E339-1&lt;BL$7),0,($D339-SUM($F339:BK339)-SUM($F278:BK278))/($E339+$C339-BL$7))</f>
        <v>0</v>
      </c>
      <c r="BM339" s="289">
        <f>IF(OR($C339&gt;BM$7,$C339+$E339-1&lt;BM$7),0,($D339-SUM($F339:BL339)-SUM($F278:BL278))/($E339+$C339-BM$7))</f>
        <v>0</v>
      </c>
      <c r="BN339" s="289">
        <f>IF(OR($C339&gt;BN$7,$C339+$E339-1&lt;BN$7),0,($D339-SUM($F339:BM339)-SUM($F278:BM278))/($E339+$C339-BN$7))</f>
        <v>0</v>
      </c>
      <c r="BO339" s="305"/>
      <c r="BP339" s="305"/>
      <c r="BQ339" s="305"/>
      <c r="BR339" s="305"/>
      <c r="BS339" s="305"/>
      <c r="BT339" s="305"/>
      <c r="BU339" s="305"/>
      <c r="BV339" s="305"/>
      <c r="BW339" s="305"/>
      <c r="BX339" s="305"/>
      <c r="BY339" s="305"/>
      <c r="BZ339" s="305"/>
      <c r="CA339" s="198"/>
      <c r="CB339" s="198"/>
      <c r="CC339" s="198"/>
      <c r="CD339" s="198"/>
      <c r="CE339" s="198"/>
      <c r="CF339" s="198"/>
      <c r="CG339" s="198"/>
      <c r="CH339" s="198"/>
      <c r="CI339" s="198"/>
      <c r="CJ339" s="198"/>
      <c r="CK339" s="198"/>
      <c r="CL339" s="198"/>
    </row>
    <row r="340" spans="1:90" hidden="1" outlineLevel="1" x14ac:dyDescent="0.15">
      <c r="A340" s="89"/>
      <c r="B340" s="23"/>
      <c r="C340" s="26">
        <v>53</v>
      </c>
      <c r="D340" s="250">
        <f ca="1"/>
        <v>1.5494317840388841E-2</v>
      </c>
      <c r="E340" s="26">
        <f>SAP_Leadsheet!$E$57</f>
        <v>6</v>
      </c>
      <c r="G340" s="289">
        <f>IF(OR($C340&gt;G$7,$C340+$E340-1&lt;G$7),0,($D340-SUM($F340:F340)-SUM($F279:F279))/($E340+$C340-G$7))</f>
        <v>0</v>
      </c>
      <c r="H340" s="289">
        <f>IF(OR($C340&gt;H$7,$C340+$E340-1&lt;H$7),0,($D340-SUM($F340:G340)-SUM($F279:G279))/($E340+$C340-H$7))</f>
        <v>0</v>
      </c>
      <c r="I340" s="289">
        <f>IF(OR($C340&gt;I$7,$C340+$E340-1&lt;I$7),0,($D340-SUM($F340:H340)-SUM($F279:H279))/($E340+$C340-I$7))</f>
        <v>0</v>
      </c>
      <c r="J340" s="289">
        <f>IF(OR($C340&gt;J$7,$C340+$E340-1&lt;J$7),0,($D340-SUM($F340:I340)-SUM($F279:I279))/($E340+$C340-J$7))</f>
        <v>0</v>
      </c>
      <c r="K340" s="289">
        <f>IF(OR($C340&gt;K$7,$C340+$E340-1&lt;K$7),0,($D340-SUM($F340:J340)-SUM($F279:J279))/($E340+$C340-K$7))</f>
        <v>0</v>
      </c>
      <c r="L340" s="289">
        <f>IF(OR($C340&gt;L$7,$C340+$E340-1&lt;L$7),0,($D340-SUM($F340:K340)-SUM($F279:K279))/($E340+$C340-L$7))</f>
        <v>0</v>
      </c>
      <c r="M340" s="289">
        <f>IF(OR($C340&gt;M$7,$C340+$E340-1&lt;M$7),0,($D340-SUM($F340:L340)-SUM($F279:L279))/($E340+$C340-M$7))</f>
        <v>0</v>
      </c>
      <c r="N340" s="289">
        <f>IF(OR($C340&gt;N$7,$C340+$E340-1&lt;N$7),0,($D340-SUM($F340:M340)-SUM($F279:M279))/($E340+$C340-N$7))</f>
        <v>0</v>
      </c>
      <c r="O340" s="289">
        <f>IF(OR($C340&gt;O$7,$C340+$E340-1&lt;O$7),0,($D340-SUM($F340:N340)-SUM($F279:N279))/($E340+$C340-O$7))</f>
        <v>0</v>
      </c>
      <c r="P340" s="289">
        <f>IF(OR($C340&gt;P$7,$C340+$E340-1&lt;P$7),0,($D340-SUM($F340:O340)-SUM($F279:O279))/($E340+$C340-P$7))</f>
        <v>0</v>
      </c>
      <c r="Q340" s="289">
        <f>IF(OR($C340&gt;Q$7,$C340+$E340-1&lt;Q$7),0,($D340-SUM($F340:P340)-SUM($F279:P279))/($E340+$C340-Q$7))</f>
        <v>0</v>
      </c>
      <c r="R340" s="289">
        <f>IF(OR($C340&gt;R$7,$C340+$E340-1&lt;R$7),0,($D340-SUM($F340:Q340)-SUM($F279:Q279))/($E340+$C340-R$7))</f>
        <v>0</v>
      </c>
      <c r="S340" s="289">
        <f>IF(OR($C340&gt;S$7,$C340+$E340-1&lt;S$7),0,($D340-SUM($F340:R340)-SUM($F279:R279))/($E340+$C340-S$7))</f>
        <v>0</v>
      </c>
      <c r="T340" s="289">
        <f>IF(OR($C340&gt;T$7,$C340+$E340-1&lt;T$7),0,($D340-SUM($F340:S340)-SUM($F279:S279))/($E340+$C340-T$7))</f>
        <v>0</v>
      </c>
      <c r="U340" s="289">
        <f>IF(OR($C340&gt;U$7,$C340+$E340-1&lt;U$7),0,($D340-SUM($F340:T340)-SUM($F279:T279))/($E340+$C340-U$7))</f>
        <v>0</v>
      </c>
      <c r="V340" s="289">
        <f>IF(OR($C340&gt;V$7,$C340+$E340-1&lt;V$7),0,($D340-SUM($F340:U340)-SUM($F279:U279))/($E340+$C340-V$7))</f>
        <v>0</v>
      </c>
      <c r="W340" s="289">
        <f>IF(OR($C340&gt;W$7,$C340+$E340-1&lt;W$7),0,($D340-SUM($F340:V340)-SUM($F279:V279))/($E340+$C340-W$7))</f>
        <v>0</v>
      </c>
      <c r="X340" s="289">
        <f>IF(OR($C340&gt;X$7,$C340+$E340-1&lt;X$7),0,($D340-SUM($F340:W340)-SUM($F279:W279))/($E340+$C340-X$7))</f>
        <v>0</v>
      </c>
      <c r="Y340" s="289">
        <f>IF(OR($C340&gt;Y$7,$C340+$E340-1&lt;Y$7),0,($D340-SUM($F340:X340)-SUM($F279:X279))/($E340+$C340-Y$7))</f>
        <v>0</v>
      </c>
      <c r="Z340" s="289">
        <f>IF(OR($C340&gt;Z$7,$C340+$E340-1&lt;Z$7),0,($D340-SUM($F340:Y340)-SUM($F279:Y279))/($E340+$C340-Z$7))</f>
        <v>0</v>
      </c>
      <c r="AA340" s="289">
        <f>IF(OR($C340&gt;AA$7,$C340+$E340-1&lt;AA$7),0,($D340-SUM($F340:Z340)-SUM($F279:Z279))/($E340+$C340-AA$7))</f>
        <v>0</v>
      </c>
      <c r="AB340" s="289">
        <f>IF(OR($C340&gt;AB$7,$C340+$E340-1&lt;AB$7),0,($D340-SUM($F340:AA340)-SUM($F279:AA279))/($E340+$C340-AB$7))</f>
        <v>0</v>
      </c>
      <c r="AC340" s="289">
        <f>IF(OR($C340&gt;AC$7,$C340+$E340-1&lt;AC$7),0,($D340-SUM($F340:AB340)-SUM($F279:AB279))/($E340+$C340-AC$7))</f>
        <v>0</v>
      </c>
      <c r="AD340" s="289">
        <f>IF(OR($C340&gt;AD$7,$C340+$E340-1&lt;AD$7),0,($D340-SUM($F340:AC340)-SUM($F279:AC279))/($E340+$C340-AD$7))</f>
        <v>0</v>
      </c>
      <c r="AE340" s="289">
        <f>IF(OR($C340&gt;AE$7,$C340+$E340-1&lt;AE$7),0,($D340-SUM($F340:AD340)-SUM($F279:AD279))/($E340+$C340-AE$7))</f>
        <v>0</v>
      </c>
      <c r="AF340" s="289">
        <f>IF(OR($C340&gt;AF$7,$C340+$E340-1&lt;AF$7),0,($D340-SUM($F340:AE340)-SUM($F279:AE279))/($E340+$C340-AF$7))</f>
        <v>0</v>
      </c>
      <c r="AG340" s="289">
        <f>IF(OR($C340&gt;AG$7,$C340+$E340-1&lt;AG$7),0,($D340-SUM($F340:AF340)-SUM($F279:AF279))/($E340+$C340-AG$7))</f>
        <v>0</v>
      </c>
      <c r="AH340" s="289">
        <f>IF(OR($C340&gt;AH$7,$C340+$E340-1&lt;AH$7),0,($D340-SUM($F340:AG340)-SUM($F279:AG279))/($E340+$C340-AH$7))</f>
        <v>0</v>
      </c>
      <c r="AI340" s="289">
        <f>IF(OR($C340&gt;AI$7,$C340+$E340-1&lt;AI$7),0,($D340-SUM($F340:AH340)-SUM($F279:AH279))/($E340+$C340-AI$7))</f>
        <v>0</v>
      </c>
      <c r="AJ340" s="289">
        <f>IF(OR($C340&gt;AJ$7,$C340+$E340-1&lt;AJ$7),0,($D340-SUM($F340:AI340)-SUM($F279:AI279))/($E340+$C340-AJ$7))</f>
        <v>0</v>
      </c>
      <c r="AK340" s="289">
        <f>IF(OR($C340&gt;AK$7,$C340+$E340-1&lt;AK$7),0,($D340-SUM($F340:AJ340)-SUM($F279:AJ279))/($E340+$C340-AK$7))</f>
        <v>0</v>
      </c>
      <c r="AL340" s="289">
        <f>IF(OR($C340&gt;AL$7,$C340+$E340-1&lt;AL$7),0,($D340-SUM($F340:AK340)-SUM($F279:AK279))/($E340+$C340-AL$7))</f>
        <v>0</v>
      </c>
      <c r="AM340" s="289">
        <f>IF(OR($C340&gt;AM$7,$C340+$E340-1&lt;AM$7),0,($D340-SUM($F340:AL340)-SUM($F279:AL279))/($E340+$C340-AM$7))</f>
        <v>0</v>
      </c>
      <c r="AN340" s="289">
        <f>IF(OR($C340&gt;AN$7,$C340+$E340-1&lt;AN$7),0,($D340-SUM($F340:AM340)-SUM($F279:AM279))/($E340+$C340-AN$7))</f>
        <v>0</v>
      </c>
      <c r="AO340" s="289">
        <f>IF(OR($C340&gt;AO$7,$C340+$E340-1&lt;AO$7),0,($D340-SUM($F340:AN340)-SUM($F279:AN279))/($E340+$C340-AO$7))</f>
        <v>0</v>
      </c>
      <c r="AP340" s="289">
        <f>IF(OR($C340&gt;AP$7,$C340+$E340-1&lt;AP$7),0,($D340-SUM($F340:AO340)-SUM($F279:AO279))/($E340+$C340-AP$7))</f>
        <v>0</v>
      </c>
      <c r="AQ340" s="289">
        <f>IF(OR($C340&gt;AQ$7,$C340+$E340-1&lt;AQ$7),0,($D340-SUM($F340:AP340)-SUM($F279:AP279))/($E340+$C340-AQ$7))</f>
        <v>0</v>
      </c>
      <c r="AR340" s="289">
        <f>IF(OR($C340&gt;AR$7,$C340+$E340-1&lt;AR$7),0,($D340-SUM($F340:AQ340)-SUM($F279:AQ279))/($E340+$C340-AR$7))</f>
        <v>0</v>
      </c>
      <c r="AS340" s="289">
        <f>IF(OR($C340&gt;AS$7,$C340+$E340-1&lt;AS$7),0,($D340-SUM($F340:AR340)-SUM($F279:AR279))/($E340+$C340-AS$7))</f>
        <v>0</v>
      </c>
      <c r="AT340" s="289">
        <f>IF(OR($C340&gt;AT$7,$C340+$E340-1&lt;AT$7),0,($D340-SUM($F340:AS340)-SUM($F279:AS279))/($E340+$C340-AT$7))</f>
        <v>0</v>
      </c>
      <c r="AU340" s="289">
        <f>IF(OR($C340&gt;AU$7,$C340+$E340-1&lt;AU$7),0,($D340-SUM($F340:AT340)-SUM($F279:AT279))/($E340+$C340-AU$7))</f>
        <v>0</v>
      </c>
      <c r="AV340" s="289">
        <f>IF(OR($C340&gt;AV$7,$C340+$E340-1&lt;AV$7),0,($D340-SUM($F340:AU340)-SUM($F279:AU279))/($E340+$C340-AV$7))</f>
        <v>0</v>
      </c>
      <c r="AW340" s="289">
        <f>IF(OR($C340&gt;AW$7,$C340+$E340-1&lt;AW$7),0,($D340-SUM($F340:AV340)-SUM($F279:AV279))/($E340+$C340-AW$7))</f>
        <v>0</v>
      </c>
      <c r="AX340" s="289">
        <f>IF(OR($C340&gt;AX$7,$C340+$E340-1&lt;AX$7),0,($D340-SUM($F340:AW340)-SUM($F279:AW279))/($E340+$C340-AX$7))</f>
        <v>0</v>
      </c>
      <c r="AY340" s="289">
        <f>IF(OR($C340&gt;AY$7,$C340+$E340-1&lt;AY$7),0,($D340-SUM($F340:AX340)-SUM($F279:AX279))/($E340+$C340-AY$7))</f>
        <v>0</v>
      </c>
      <c r="AZ340" s="289">
        <f>IF(OR($C340&gt;AZ$7,$C340+$E340-1&lt;AZ$7),0,($D340-SUM($F340:AY340)-SUM($F279:AY279))/($E340+$C340-AZ$7))</f>
        <v>0</v>
      </c>
      <c r="BA340" s="289">
        <f>IF(OR($C340&gt;BA$7,$C340+$E340-1&lt;BA$7),0,($D340-SUM($F340:AZ340)-SUM($F279:AZ279))/($E340+$C340-BA$7))</f>
        <v>0</v>
      </c>
      <c r="BB340" s="289">
        <f>IF(OR($C340&gt;BB$7,$C340+$E340-1&lt;BB$7),0,($D340-SUM($F340:BA340)-SUM($F279:BA279))/($E340+$C340-BB$7))</f>
        <v>0</v>
      </c>
      <c r="BC340" s="289">
        <f>IF(OR($C340&gt;BC$7,$C340+$E340-1&lt;BC$7),0,($D340-SUM($F340:BB340)-SUM($F279:BB279))/($E340+$C340-BC$7))</f>
        <v>0</v>
      </c>
      <c r="BD340" s="289">
        <f>IF(OR($C340&gt;BD$7,$C340+$E340-1&lt;BD$7),0,($D340-SUM($F340:BC340)-SUM($F279:BC279))/($E340+$C340-BD$7))</f>
        <v>0</v>
      </c>
      <c r="BE340" s="289">
        <f>IF(OR($C340&gt;BE$7,$C340+$E340-1&lt;BE$7),0,($D340-SUM($F340:BD340)-SUM($F279:BD279))/($E340+$C340-BE$7))</f>
        <v>0</v>
      </c>
      <c r="BF340" s="289">
        <f>IF(OR($C340&gt;BF$7,$C340+$E340-1&lt;BF$7),0,($D340-SUM($F340:BE340)-SUM($F279:BE279))/($E340+$C340-BF$7))</f>
        <v>0</v>
      </c>
      <c r="BG340" s="289">
        <f ca="1">IF(OR($C340&gt;BG$7,$C340+$E340-1&lt;BG$7),0,($D340-SUM($F340:BF340)-SUM($F279:BF279))/($E340+$C340-BG$7))</f>
        <v>2.5823863067314734E-3</v>
      </c>
      <c r="BH340" s="289">
        <f ca="1">IF(OR($C340&gt;BH$7,$C340+$E340-1&lt;BH$7),0,($D340-SUM($F340:BG340)-SUM($F279:BG279))/($E340+$C340-BH$7))</f>
        <v>2.5823863067314734E-3</v>
      </c>
      <c r="BI340" s="289">
        <f ca="1">IF(OR($C340&gt;BI$7,$C340+$E340-1&lt;BI$7),0,($D340-SUM($F340:BH340)-SUM($F279:BH279))/($E340+$C340-BI$7))</f>
        <v>2.5823863067314734E-3</v>
      </c>
      <c r="BJ340" s="289">
        <f ca="1">IF(OR($C340&gt;BJ$7,$C340+$E340-1&lt;BJ$7),0,($D340-SUM($F340:BI340)-SUM($F279:BI279))/($E340+$C340-BJ$7))</f>
        <v>2.5823863067314734E-3</v>
      </c>
      <c r="BK340" s="289">
        <f ca="1">IF(OR($C340&gt;BK$7,$C340+$E340-1&lt;BK$7),0,($D340-SUM($F340:BJ340)-SUM($F279:BJ279))/($E340+$C340-BK$7))</f>
        <v>2.5823863067314734E-3</v>
      </c>
      <c r="BL340" s="289">
        <f ca="1">IF(OR($C340&gt;BL$7,$C340+$E340-1&lt;BL$7),0,($D340-SUM($F340:BK340)-SUM($F279:BK279))/($E340+$C340-BL$7))</f>
        <v>2.5823863067314743E-3</v>
      </c>
      <c r="BM340" s="289">
        <f>IF(OR($C340&gt;BM$7,$C340+$E340-1&lt;BM$7),0,($D340-SUM($F340:BL340)-SUM($F279:BL279))/($E340+$C340-BM$7))</f>
        <v>0</v>
      </c>
      <c r="BN340" s="289">
        <f>IF(OR($C340&gt;BN$7,$C340+$E340-1&lt;BN$7),0,($D340-SUM($F340:BM340)-SUM($F279:BM279))/($E340+$C340-BN$7))</f>
        <v>0</v>
      </c>
      <c r="BO340" s="305"/>
      <c r="BP340" s="305"/>
      <c r="BQ340" s="305"/>
      <c r="BR340" s="305"/>
      <c r="BS340" s="305"/>
      <c r="BT340" s="305"/>
      <c r="BU340" s="305"/>
      <c r="BV340" s="305"/>
      <c r="BW340" s="305"/>
      <c r="BX340" s="305"/>
      <c r="BY340" s="305"/>
      <c r="BZ340" s="305"/>
      <c r="CA340" s="198"/>
      <c r="CB340" s="198"/>
      <c r="CC340" s="198"/>
      <c r="CD340" s="198"/>
      <c r="CE340" s="198"/>
      <c r="CF340" s="198"/>
      <c r="CG340" s="198"/>
      <c r="CH340" s="198"/>
      <c r="CI340" s="198"/>
      <c r="CJ340" s="198"/>
      <c r="CK340" s="198"/>
      <c r="CL340" s="198"/>
    </row>
    <row r="341" spans="1:90" hidden="1" outlineLevel="1" x14ac:dyDescent="0.15">
      <c r="A341" s="89"/>
      <c r="B341" s="23"/>
      <c r="C341" s="26">
        <v>54</v>
      </c>
      <c r="D341" s="250">
        <f ca="1"/>
        <v>1.5324008540715243E-2</v>
      </c>
      <c r="E341" s="26">
        <f>SAP_Leadsheet!$E$57</f>
        <v>6</v>
      </c>
      <c r="G341" s="289">
        <f>IF(OR($C341&gt;G$7,$C341+$E341-1&lt;G$7),0,($D341-SUM($F341:F341)-SUM($F280:F280))/($E341+$C341-G$7))</f>
        <v>0</v>
      </c>
      <c r="H341" s="289">
        <f>IF(OR($C341&gt;H$7,$C341+$E341-1&lt;H$7),0,($D341-SUM($F341:G341)-SUM($F280:G280))/($E341+$C341-H$7))</f>
        <v>0</v>
      </c>
      <c r="I341" s="289">
        <f>IF(OR($C341&gt;I$7,$C341+$E341-1&lt;I$7),0,($D341-SUM($F341:H341)-SUM($F280:H280))/($E341+$C341-I$7))</f>
        <v>0</v>
      </c>
      <c r="J341" s="289">
        <f>IF(OR($C341&gt;J$7,$C341+$E341-1&lt;J$7),0,($D341-SUM($F341:I341)-SUM($F280:I280))/($E341+$C341-J$7))</f>
        <v>0</v>
      </c>
      <c r="K341" s="289">
        <f>IF(OR($C341&gt;K$7,$C341+$E341-1&lt;K$7),0,($D341-SUM($F341:J341)-SUM($F280:J280))/($E341+$C341-K$7))</f>
        <v>0</v>
      </c>
      <c r="L341" s="289">
        <f>IF(OR($C341&gt;L$7,$C341+$E341-1&lt;L$7),0,($D341-SUM($F341:K341)-SUM($F280:K280))/($E341+$C341-L$7))</f>
        <v>0</v>
      </c>
      <c r="M341" s="289">
        <f>IF(OR($C341&gt;M$7,$C341+$E341-1&lt;M$7),0,($D341-SUM($F341:L341)-SUM($F280:L280))/($E341+$C341-M$7))</f>
        <v>0</v>
      </c>
      <c r="N341" s="289">
        <f>IF(OR($C341&gt;N$7,$C341+$E341-1&lt;N$7),0,($D341-SUM($F341:M341)-SUM($F280:M280))/($E341+$C341-N$7))</f>
        <v>0</v>
      </c>
      <c r="O341" s="289">
        <f>IF(OR($C341&gt;O$7,$C341+$E341-1&lt;O$7),0,($D341-SUM($F341:N341)-SUM($F280:N280))/($E341+$C341-O$7))</f>
        <v>0</v>
      </c>
      <c r="P341" s="289">
        <f>IF(OR($C341&gt;P$7,$C341+$E341-1&lt;P$7),0,($D341-SUM($F341:O341)-SUM($F280:O280))/($E341+$C341-P$7))</f>
        <v>0</v>
      </c>
      <c r="Q341" s="289">
        <f>IF(OR($C341&gt;Q$7,$C341+$E341-1&lt;Q$7),0,($D341-SUM($F341:P341)-SUM($F280:P280))/($E341+$C341-Q$7))</f>
        <v>0</v>
      </c>
      <c r="R341" s="289">
        <f>IF(OR($C341&gt;R$7,$C341+$E341-1&lt;R$7),0,($D341-SUM($F341:Q341)-SUM($F280:Q280))/($E341+$C341-R$7))</f>
        <v>0</v>
      </c>
      <c r="S341" s="289">
        <f>IF(OR($C341&gt;S$7,$C341+$E341-1&lt;S$7),0,($D341-SUM($F341:R341)-SUM($F280:R280))/($E341+$C341-S$7))</f>
        <v>0</v>
      </c>
      <c r="T341" s="289">
        <f>IF(OR($C341&gt;T$7,$C341+$E341-1&lt;T$7),0,($D341-SUM($F341:S341)-SUM($F280:S280))/($E341+$C341-T$7))</f>
        <v>0</v>
      </c>
      <c r="U341" s="289">
        <f>IF(OR($C341&gt;U$7,$C341+$E341-1&lt;U$7),0,($D341-SUM($F341:T341)-SUM($F280:T280))/($E341+$C341-U$7))</f>
        <v>0</v>
      </c>
      <c r="V341" s="289">
        <f>IF(OR($C341&gt;V$7,$C341+$E341-1&lt;V$7),0,($D341-SUM($F341:U341)-SUM($F280:U280))/($E341+$C341-V$7))</f>
        <v>0</v>
      </c>
      <c r="W341" s="289">
        <f>IF(OR($C341&gt;W$7,$C341+$E341-1&lt;W$7),0,($D341-SUM($F341:V341)-SUM($F280:V280))/($E341+$C341-W$7))</f>
        <v>0</v>
      </c>
      <c r="X341" s="289">
        <f>IF(OR($C341&gt;X$7,$C341+$E341-1&lt;X$7),0,($D341-SUM($F341:W341)-SUM($F280:W280))/($E341+$C341-X$7))</f>
        <v>0</v>
      </c>
      <c r="Y341" s="289">
        <f>IF(OR($C341&gt;Y$7,$C341+$E341-1&lt;Y$7),0,($D341-SUM($F341:X341)-SUM($F280:X280))/($E341+$C341-Y$7))</f>
        <v>0</v>
      </c>
      <c r="Z341" s="289">
        <f>IF(OR($C341&gt;Z$7,$C341+$E341-1&lt;Z$7),0,($D341-SUM($F341:Y341)-SUM($F280:Y280))/($E341+$C341-Z$7))</f>
        <v>0</v>
      </c>
      <c r="AA341" s="289">
        <f>IF(OR($C341&gt;AA$7,$C341+$E341-1&lt;AA$7),0,($D341-SUM($F341:Z341)-SUM($F280:Z280))/($E341+$C341-AA$7))</f>
        <v>0</v>
      </c>
      <c r="AB341" s="289">
        <f>IF(OR($C341&gt;AB$7,$C341+$E341-1&lt;AB$7),0,($D341-SUM($F341:AA341)-SUM($F280:AA280))/($E341+$C341-AB$7))</f>
        <v>0</v>
      </c>
      <c r="AC341" s="289">
        <f>IF(OR($C341&gt;AC$7,$C341+$E341-1&lt;AC$7),0,($D341-SUM($F341:AB341)-SUM($F280:AB280))/($E341+$C341-AC$7))</f>
        <v>0</v>
      </c>
      <c r="AD341" s="289">
        <f>IF(OR($C341&gt;AD$7,$C341+$E341-1&lt;AD$7),0,($D341-SUM($F341:AC341)-SUM($F280:AC280))/($E341+$C341-AD$7))</f>
        <v>0</v>
      </c>
      <c r="AE341" s="289">
        <f>IF(OR($C341&gt;AE$7,$C341+$E341-1&lt;AE$7),0,($D341-SUM($F341:AD341)-SUM($F280:AD280))/($E341+$C341-AE$7))</f>
        <v>0</v>
      </c>
      <c r="AF341" s="289">
        <f>IF(OR($C341&gt;AF$7,$C341+$E341-1&lt;AF$7),0,($D341-SUM($F341:AE341)-SUM($F280:AE280))/($E341+$C341-AF$7))</f>
        <v>0</v>
      </c>
      <c r="AG341" s="289">
        <f>IF(OR($C341&gt;AG$7,$C341+$E341-1&lt;AG$7),0,($D341-SUM($F341:AF341)-SUM($F280:AF280))/($E341+$C341-AG$7))</f>
        <v>0</v>
      </c>
      <c r="AH341" s="289">
        <f>IF(OR($C341&gt;AH$7,$C341+$E341-1&lt;AH$7),0,($D341-SUM($F341:AG341)-SUM($F280:AG280))/($E341+$C341-AH$7))</f>
        <v>0</v>
      </c>
      <c r="AI341" s="289">
        <f>IF(OR($C341&gt;AI$7,$C341+$E341-1&lt;AI$7),0,($D341-SUM($F341:AH341)-SUM($F280:AH280))/($E341+$C341-AI$7))</f>
        <v>0</v>
      </c>
      <c r="AJ341" s="289">
        <f>IF(OR($C341&gt;AJ$7,$C341+$E341-1&lt;AJ$7),0,($D341-SUM($F341:AI341)-SUM($F280:AI280))/($E341+$C341-AJ$7))</f>
        <v>0</v>
      </c>
      <c r="AK341" s="289">
        <f>IF(OR($C341&gt;AK$7,$C341+$E341-1&lt;AK$7),0,($D341-SUM($F341:AJ341)-SUM($F280:AJ280))/($E341+$C341-AK$7))</f>
        <v>0</v>
      </c>
      <c r="AL341" s="289">
        <f>IF(OR($C341&gt;AL$7,$C341+$E341-1&lt;AL$7),0,($D341-SUM($F341:AK341)-SUM($F280:AK280))/($E341+$C341-AL$7))</f>
        <v>0</v>
      </c>
      <c r="AM341" s="289">
        <f>IF(OR($C341&gt;AM$7,$C341+$E341-1&lt;AM$7),0,($D341-SUM($F341:AL341)-SUM($F280:AL280))/($E341+$C341-AM$7))</f>
        <v>0</v>
      </c>
      <c r="AN341" s="289">
        <f>IF(OR($C341&gt;AN$7,$C341+$E341-1&lt;AN$7),0,($D341-SUM($F341:AM341)-SUM($F280:AM280))/($E341+$C341-AN$7))</f>
        <v>0</v>
      </c>
      <c r="AO341" s="289">
        <f>IF(OR($C341&gt;AO$7,$C341+$E341-1&lt;AO$7),0,($D341-SUM($F341:AN341)-SUM($F280:AN280))/($E341+$C341-AO$7))</f>
        <v>0</v>
      </c>
      <c r="AP341" s="289">
        <f>IF(OR($C341&gt;AP$7,$C341+$E341-1&lt;AP$7),0,($D341-SUM($F341:AO341)-SUM($F280:AO280))/($E341+$C341-AP$7))</f>
        <v>0</v>
      </c>
      <c r="AQ341" s="289">
        <f>IF(OR($C341&gt;AQ$7,$C341+$E341-1&lt;AQ$7),0,($D341-SUM($F341:AP341)-SUM($F280:AP280))/($E341+$C341-AQ$7))</f>
        <v>0</v>
      </c>
      <c r="AR341" s="289">
        <f>IF(OR($C341&gt;AR$7,$C341+$E341-1&lt;AR$7),0,($D341-SUM($F341:AQ341)-SUM($F280:AQ280))/($E341+$C341-AR$7))</f>
        <v>0</v>
      </c>
      <c r="AS341" s="289">
        <f>IF(OR($C341&gt;AS$7,$C341+$E341-1&lt;AS$7),0,($D341-SUM($F341:AR341)-SUM($F280:AR280))/($E341+$C341-AS$7))</f>
        <v>0</v>
      </c>
      <c r="AT341" s="289">
        <f>IF(OR($C341&gt;AT$7,$C341+$E341-1&lt;AT$7),0,($D341-SUM($F341:AS341)-SUM($F280:AS280))/($E341+$C341-AT$7))</f>
        <v>0</v>
      </c>
      <c r="AU341" s="289">
        <f>IF(OR($C341&gt;AU$7,$C341+$E341-1&lt;AU$7),0,($D341-SUM($F341:AT341)-SUM($F280:AT280))/($E341+$C341-AU$7))</f>
        <v>0</v>
      </c>
      <c r="AV341" s="289">
        <f>IF(OR($C341&gt;AV$7,$C341+$E341-1&lt;AV$7),0,($D341-SUM($F341:AU341)-SUM($F280:AU280))/($E341+$C341-AV$7))</f>
        <v>0</v>
      </c>
      <c r="AW341" s="289">
        <f>IF(OR($C341&gt;AW$7,$C341+$E341-1&lt;AW$7),0,($D341-SUM($F341:AV341)-SUM($F280:AV280))/($E341+$C341-AW$7))</f>
        <v>0</v>
      </c>
      <c r="AX341" s="289">
        <f>IF(OR($C341&gt;AX$7,$C341+$E341-1&lt;AX$7),0,($D341-SUM($F341:AW341)-SUM($F280:AW280))/($E341+$C341-AX$7))</f>
        <v>0</v>
      </c>
      <c r="AY341" s="289">
        <f>IF(OR($C341&gt;AY$7,$C341+$E341-1&lt;AY$7),0,($D341-SUM($F341:AX341)-SUM($F280:AX280))/($E341+$C341-AY$7))</f>
        <v>0</v>
      </c>
      <c r="AZ341" s="289">
        <f>IF(OR($C341&gt;AZ$7,$C341+$E341-1&lt;AZ$7),0,($D341-SUM($F341:AY341)-SUM($F280:AY280))/($E341+$C341-AZ$7))</f>
        <v>0</v>
      </c>
      <c r="BA341" s="289">
        <f>IF(OR($C341&gt;BA$7,$C341+$E341-1&lt;BA$7),0,($D341-SUM($F341:AZ341)-SUM($F280:AZ280))/($E341+$C341-BA$7))</f>
        <v>0</v>
      </c>
      <c r="BB341" s="289">
        <f>IF(OR($C341&gt;BB$7,$C341+$E341-1&lt;BB$7),0,($D341-SUM($F341:BA341)-SUM($F280:BA280))/($E341+$C341-BB$7))</f>
        <v>0</v>
      </c>
      <c r="BC341" s="289">
        <f>IF(OR($C341&gt;BC$7,$C341+$E341-1&lt;BC$7),0,($D341-SUM($F341:BB341)-SUM($F280:BB280))/($E341+$C341-BC$7))</f>
        <v>0</v>
      </c>
      <c r="BD341" s="289">
        <f>IF(OR($C341&gt;BD$7,$C341+$E341-1&lt;BD$7),0,($D341-SUM($F341:BC341)-SUM($F280:BC280))/($E341+$C341-BD$7))</f>
        <v>0</v>
      </c>
      <c r="BE341" s="289">
        <f>IF(OR($C341&gt;BE$7,$C341+$E341-1&lt;BE$7),0,($D341-SUM($F341:BD341)-SUM($F280:BD280))/($E341+$C341-BE$7))</f>
        <v>0</v>
      </c>
      <c r="BF341" s="289">
        <f>IF(OR($C341&gt;BF$7,$C341+$E341-1&lt;BF$7),0,($D341-SUM($F341:BE341)-SUM($F280:BE280))/($E341+$C341-BF$7))</f>
        <v>0</v>
      </c>
      <c r="BG341" s="289">
        <f>IF(OR($C341&gt;BG$7,$C341+$E341-1&lt;BG$7),0,($D341-SUM($F341:BF341)-SUM($F280:BF280))/($E341+$C341-BG$7))</f>
        <v>0</v>
      </c>
      <c r="BH341" s="289">
        <f ca="1">IF(OR($C341&gt;BH$7,$C341+$E341-1&lt;BH$7),0,($D341-SUM($F341:BG341)-SUM($F280:BG280))/($E341+$C341-BH$7))</f>
        <v>2.5540014234525406E-3</v>
      </c>
      <c r="BI341" s="289">
        <f ca="1">IF(OR($C341&gt;BI$7,$C341+$E341-1&lt;BI$7),0,($D341-SUM($F341:BH341)-SUM($F280:BH280))/($E341+$C341-BI$7))</f>
        <v>2.5540014234525406E-3</v>
      </c>
      <c r="BJ341" s="289">
        <f ca="1">IF(OR($C341&gt;BJ$7,$C341+$E341-1&lt;BJ$7),0,($D341-SUM($F341:BI341)-SUM($F280:BI280))/($E341+$C341-BJ$7))</f>
        <v>2.5540014234525406E-3</v>
      </c>
      <c r="BK341" s="289">
        <f ca="1">IF(OR($C341&gt;BK$7,$C341+$E341-1&lt;BK$7),0,($D341-SUM($F341:BJ341)-SUM($F280:BJ280))/($E341+$C341-BK$7))</f>
        <v>2.5540014234525406E-3</v>
      </c>
      <c r="BL341" s="289">
        <f ca="1">IF(OR($C341&gt;BL$7,$C341+$E341-1&lt;BL$7),0,($D341-SUM($F341:BK341)-SUM($F280:BK280))/($E341+$C341-BL$7))</f>
        <v>2.5540014234525406E-3</v>
      </c>
      <c r="BM341" s="289">
        <f ca="1">IF(OR($C341&gt;BM$7,$C341+$E341-1&lt;BM$7),0,($D341-SUM($F341:BL341)-SUM($F280:BL280))/($E341+$C341-BM$7))</f>
        <v>2.5540014234525406E-3</v>
      </c>
      <c r="BN341" s="289">
        <f>IF(OR($C341&gt;BN$7,$C341+$E341-1&lt;BN$7),0,($D341-SUM($F341:BM341)-SUM($F280:BM280))/($E341+$C341-BN$7))</f>
        <v>0</v>
      </c>
      <c r="BO341" s="305"/>
      <c r="BP341" s="305"/>
      <c r="BQ341" s="305"/>
      <c r="BR341" s="305"/>
      <c r="BS341" s="305"/>
      <c r="BT341" s="305"/>
      <c r="BU341" s="305"/>
      <c r="BV341" s="305"/>
      <c r="BW341" s="305"/>
      <c r="BX341" s="305"/>
      <c r="BY341" s="305"/>
      <c r="BZ341" s="305"/>
      <c r="CA341" s="198"/>
      <c r="CB341" s="198"/>
      <c r="CC341" s="198"/>
      <c r="CD341" s="198"/>
      <c r="CE341" s="198"/>
      <c r="CF341" s="198"/>
      <c r="CG341" s="198"/>
      <c r="CH341" s="198"/>
      <c r="CI341" s="198"/>
      <c r="CJ341" s="198"/>
      <c r="CK341" s="198"/>
      <c r="CL341" s="198"/>
    </row>
    <row r="342" spans="1:90" hidden="1" outlineLevel="1" x14ac:dyDescent="0.15">
      <c r="A342" s="89"/>
      <c r="B342" s="23"/>
      <c r="C342" s="26">
        <v>55</v>
      </c>
      <c r="D342" s="250">
        <f ca="1"/>
        <v>1.5153699241041646E-2</v>
      </c>
      <c r="E342" s="26">
        <f>SAP_Leadsheet!$E$57</f>
        <v>6</v>
      </c>
      <c r="G342" s="289">
        <f>IF(OR($C342&gt;G$7,$C342+$E342-1&lt;G$7),0,($D342-SUM($F342:F342)-SUM($F281:F281))/($E342+$C342-G$7))</f>
        <v>0</v>
      </c>
      <c r="H342" s="289">
        <f>IF(OR($C342&gt;H$7,$C342+$E342-1&lt;H$7),0,($D342-SUM($F342:G342)-SUM($F281:G281))/($E342+$C342-H$7))</f>
        <v>0</v>
      </c>
      <c r="I342" s="289">
        <f>IF(OR($C342&gt;I$7,$C342+$E342-1&lt;I$7),0,($D342-SUM($F342:H342)-SUM($F281:H281))/($E342+$C342-I$7))</f>
        <v>0</v>
      </c>
      <c r="J342" s="289">
        <f>IF(OR($C342&gt;J$7,$C342+$E342-1&lt;J$7),0,($D342-SUM($F342:I342)-SUM($F281:I281))/($E342+$C342-J$7))</f>
        <v>0</v>
      </c>
      <c r="K342" s="289">
        <f>IF(OR($C342&gt;K$7,$C342+$E342-1&lt;K$7),0,($D342-SUM($F342:J342)-SUM($F281:J281))/($E342+$C342-K$7))</f>
        <v>0</v>
      </c>
      <c r="L342" s="289">
        <f>IF(OR($C342&gt;L$7,$C342+$E342-1&lt;L$7),0,($D342-SUM($F342:K342)-SUM($F281:K281))/($E342+$C342-L$7))</f>
        <v>0</v>
      </c>
      <c r="M342" s="289">
        <f>IF(OR($C342&gt;M$7,$C342+$E342-1&lt;M$7),0,($D342-SUM($F342:L342)-SUM($F281:L281))/($E342+$C342-M$7))</f>
        <v>0</v>
      </c>
      <c r="N342" s="289">
        <f>IF(OR($C342&gt;N$7,$C342+$E342-1&lt;N$7),0,($D342-SUM($F342:M342)-SUM($F281:M281))/($E342+$C342-N$7))</f>
        <v>0</v>
      </c>
      <c r="O342" s="289">
        <f>IF(OR($C342&gt;O$7,$C342+$E342-1&lt;O$7),0,($D342-SUM($F342:N342)-SUM($F281:N281))/($E342+$C342-O$7))</f>
        <v>0</v>
      </c>
      <c r="P342" s="289">
        <f>IF(OR($C342&gt;P$7,$C342+$E342-1&lt;P$7),0,($D342-SUM($F342:O342)-SUM($F281:O281))/($E342+$C342-P$7))</f>
        <v>0</v>
      </c>
      <c r="Q342" s="289">
        <f>IF(OR($C342&gt;Q$7,$C342+$E342-1&lt;Q$7),0,($D342-SUM($F342:P342)-SUM($F281:P281))/($E342+$C342-Q$7))</f>
        <v>0</v>
      </c>
      <c r="R342" s="289">
        <f>IF(OR($C342&gt;R$7,$C342+$E342-1&lt;R$7),0,($D342-SUM($F342:Q342)-SUM($F281:Q281))/($E342+$C342-R$7))</f>
        <v>0</v>
      </c>
      <c r="S342" s="289">
        <f>IF(OR($C342&gt;S$7,$C342+$E342-1&lt;S$7),0,($D342-SUM($F342:R342)-SUM($F281:R281))/($E342+$C342-S$7))</f>
        <v>0</v>
      </c>
      <c r="T342" s="289">
        <f>IF(OR($C342&gt;T$7,$C342+$E342-1&lt;T$7),0,($D342-SUM($F342:S342)-SUM($F281:S281))/($E342+$C342-T$7))</f>
        <v>0</v>
      </c>
      <c r="U342" s="289">
        <f>IF(OR($C342&gt;U$7,$C342+$E342-1&lt;U$7),0,($D342-SUM($F342:T342)-SUM($F281:T281))/($E342+$C342-U$7))</f>
        <v>0</v>
      </c>
      <c r="V342" s="289">
        <f>IF(OR($C342&gt;V$7,$C342+$E342-1&lt;V$7),0,($D342-SUM($F342:U342)-SUM($F281:U281))/($E342+$C342-V$7))</f>
        <v>0</v>
      </c>
      <c r="W342" s="289">
        <f>IF(OR($C342&gt;W$7,$C342+$E342-1&lt;W$7),0,($D342-SUM($F342:V342)-SUM($F281:V281))/($E342+$C342-W$7))</f>
        <v>0</v>
      </c>
      <c r="X342" s="289">
        <f>IF(OR($C342&gt;X$7,$C342+$E342-1&lt;X$7),0,($D342-SUM($F342:W342)-SUM($F281:W281))/($E342+$C342-X$7))</f>
        <v>0</v>
      </c>
      <c r="Y342" s="289">
        <f>IF(OR($C342&gt;Y$7,$C342+$E342-1&lt;Y$7),0,($D342-SUM($F342:X342)-SUM($F281:X281))/($E342+$C342-Y$7))</f>
        <v>0</v>
      </c>
      <c r="Z342" s="289">
        <f>IF(OR($C342&gt;Z$7,$C342+$E342-1&lt;Z$7),0,($D342-SUM($F342:Y342)-SUM($F281:Y281))/($E342+$C342-Z$7))</f>
        <v>0</v>
      </c>
      <c r="AA342" s="289">
        <f>IF(OR($C342&gt;AA$7,$C342+$E342-1&lt;AA$7),0,($D342-SUM($F342:Z342)-SUM($F281:Z281))/($E342+$C342-AA$7))</f>
        <v>0</v>
      </c>
      <c r="AB342" s="289">
        <f>IF(OR($C342&gt;AB$7,$C342+$E342-1&lt;AB$7),0,($D342-SUM($F342:AA342)-SUM($F281:AA281))/($E342+$C342-AB$7))</f>
        <v>0</v>
      </c>
      <c r="AC342" s="289">
        <f>IF(OR($C342&gt;AC$7,$C342+$E342-1&lt;AC$7),0,($D342-SUM($F342:AB342)-SUM($F281:AB281))/($E342+$C342-AC$7))</f>
        <v>0</v>
      </c>
      <c r="AD342" s="289">
        <f>IF(OR($C342&gt;AD$7,$C342+$E342-1&lt;AD$7),0,($D342-SUM($F342:AC342)-SUM($F281:AC281))/($E342+$C342-AD$7))</f>
        <v>0</v>
      </c>
      <c r="AE342" s="289">
        <f>IF(OR($C342&gt;AE$7,$C342+$E342-1&lt;AE$7),0,($D342-SUM($F342:AD342)-SUM($F281:AD281))/($E342+$C342-AE$7))</f>
        <v>0</v>
      </c>
      <c r="AF342" s="289">
        <f>IF(OR($C342&gt;AF$7,$C342+$E342-1&lt;AF$7),0,($D342-SUM($F342:AE342)-SUM($F281:AE281))/($E342+$C342-AF$7))</f>
        <v>0</v>
      </c>
      <c r="AG342" s="289">
        <f>IF(OR($C342&gt;AG$7,$C342+$E342-1&lt;AG$7),0,($D342-SUM($F342:AF342)-SUM($F281:AF281))/($E342+$C342-AG$7))</f>
        <v>0</v>
      </c>
      <c r="AH342" s="289">
        <f>IF(OR($C342&gt;AH$7,$C342+$E342-1&lt;AH$7),0,($D342-SUM($F342:AG342)-SUM($F281:AG281))/($E342+$C342-AH$7))</f>
        <v>0</v>
      </c>
      <c r="AI342" s="289">
        <f>IF(OR($C342&gt;AI$7,$C342+$E342-1&lt;AI$7),0,($D342-SUM($F342:AH342)-SUM($F281:AH281))/($E342+$C342-AI$7))</f>
        <v>0</v>
      </c>
      <c r="AJ342" s="289">
        <f>IF(OR($C342&gt;AJ$7,$C342+$E342-1&lt;AJ$7),0,($D342-SUM($F342:AI342)-SUM($F281:AI281))/($E342+$C342-AJ$7))</f>
        <v>0</v>
      </c>
      <c r="AK342" s="289">
        <f>IF(OR($C342&gt;AK$7,$C342+$E342-1&lt;AK$7),0,($D342-SUM($F342:AJ342)-SUM($F281:AJ281))/($E342+$C342-AK$7))</f>
        <v>0</v>
      </c>
      <c r="AL342" s="289">
        <f>IF(OR($C342&gt;AL$7,$C342+$E342-1&lt;AL$7),0,($D342-SUM($F342:AK342)-SUM($F281:AK281))/($E342+$C342-AL$7))</f>
        <v>0</v>
      </c>
      <c r="AM342" s="289">
        <f>IF(OR($C342&gt;AM$7,$C342+$E342-1&lt;AM$7),0,($D342-SUM($F342:AL342)-SUM($F281:AL281))/($E342+$C342-AM$7))</f>
        <v>0</v>
      </c>
      <c r="AN342" s="289">
        <f>IF(OR($C342&gt;AN$7,$C342+$E342-1&lt;AN$7),0,($D342-SUM($F342:AM342)-SUM($F281:AM281))/($E342+$C342-AN$7))</f>
        <v>0</v>
      </c>
      <c r="AO342" s="289">
        <f>IF(OR($C342&gt;AO$7,$C342+$E342-1&lt;AO$7),0,($D342-SUM($F342:AN342)-SUM($F281:AN281))/($E342+$C342-AO$7))</f>
        <v>0</v>
      </c>
      <c r="AP342" s="289">
        <f>IF(OR($C342&gt;AP$7,$C342+$E342-1&lt;AP$7),0,($D342-SUM($F342:AO342)-SUM($F281:AO281))/($E342+$C342-AP$7))</f>
        <v>0</v>
      </c>
      <c r="AQ342" s="289">
        <f>IF(OR($C342&gt;AQ$7,$C342+$E342-1&lt;AQ$7),0,($D342-SUM($F342:AP342)-SUM($F281:AP281))/($E342+$C342-AQ$7))</f>
        <v>0</v>
      </c>
      <c r="AR342" s="289">
        <f>IF(OR($C342&gt;AR$7,$C342+$E342-1&lt;AR$7),0,($D342-SUM($F342:AQ342)-SUM($F281:AQ281))/($E342+$C342-AR$7))</f>
        <v>0</v>
      </c>
      <c r="AS342" s="289">
        <f>IF(OR($C342&gt;AS$7,$C342+$E342-1&lt;AS$7),0,($D342-SUM($F342:AR342)-SUM($F281:AR281))/($E342+$C342-AS$7))</f>
        <v>0</v>
      </c>
      <c r="AT342" s="289">
        <f>IF(OR($C342&gt;AT$7,$C342+$E342-1&lt;AT$7),0,($D342-SUM($F342:AS342)-SUM($F281:AS281))/($E342+$C342-AT$7))</f>
        <v>0</v>
      </c>
      <c r="AU342" s="289">
        <f>IF(OR($C342&gt;AU$7,$C342+$E342-1&lt;AU$7),0,($D342-SUM($F342:AT342)-SUM($F281:AT281))/($E342+$C342-AU$7))</f>
        <v>0</v>
      </c>
      <c r="AV342" s="289">
        <f>IF(OR($C342&gt;AV$7,$C342+$E342-1&lt;AV$7),0,($D342-SUM($F342:AU342)-SUM($F281:AU281))/($E342+$C342-AV$7))</f>
        <v>0</v>
      </c>
      <c r="AW342" s="289">
        <f>IF(OR($C342&gt;AW$7,$C342+$E342-1&lt;AW$7),0,($D342-SUM($F342:AV342)-SUM($F281:AV281))/($E342+$C342-AW$7))</f>
        <v>0</v>
      </c>
      <c r="AX342" s="289">
        <f>IF(OR($C342&gt;AX$7,$C342+$E342-1&lt;AX$7),0,($D342-SUM($F342:AW342)-SUM($F281:AW281))/($E342+$C342-AX$7))</f>
        <v>0</v>
      </c>
      <c r="AY342" s="289">
        <f>IF(OR($C342&gt;AY$7,$C342+$E342-1&lt;AY$7),0,($D342-SUM($F342:AX342)-SUM($F281:AX281))/($E342+$C342-AY$7))</f>
        <v>0</v>
      </c>
      <c r="AZ342" s="289">
        <f>IF(OR($C342&gt;AZ$7,$C342+$E342-1&lt;AZ$7),0,($D342-SUM($F342:AY342)-SUM($F281:AY281))/($E342+$C342-AZ$7))</f>
        <v>0</v>
      </c>
      <c r="BA342" s="289">
        <f>IF(OR($C342&gt;BA$7,$C342+$E342-1&lt;BA$7),0,($D342-SUM($F342:AZ342)-SUM($F281:AZ281))/($E342+$C342-BA$7))</f>
        <v>0</v>
      </c>
      <c r="BB342" s="289">
        <f>IF(OR($C342&gt;BB$7,$C342+$E342-1&lt;BB$7),0,($D342-SUM($F342:BA342)-SUM($F281:BA281))/($E342+$C342-BB$7))</f>
        <v>0</v>
      </c>
      <c r="BC342" s="289">
        <f>IF(OR($C342&gt;BC$7,$C342+$E342-1&lt;BC$7),0,($D342-SUM($F342:BB342)-SUM($F281:BB281))/($E342+$C342-BC$7))</f>
        <v>0</v>
      </c>
      <c r="BD342" s="289">
        <f>IF(OR($C342&gt;BD$7,$C342+$E342-1&lt;BD$7),0,($D342-SUM($F342:BC342)-SUM($F281:BC281))/($E342+$C342-BD$7))</f>
        <v>0</v>
      </c>
      <c r="BE342" s="289">
        <f>IF(OR($C342&gt;BE$7,$C342+$E342-1&lt;BE$7),0,($D342-SUM($F342:BD342)-SUM($F281:BD281))/($E342+$C342-BE$7))</f>
        <v>0</v>
      </c>
      <c r="BF342" s="289">
        <f>IF(OR($C342&gt;BF$7,$C342+$E342-1&lt;BF$7),0,($D342-SUM($F342:BE342)-SUM($F281:BE281))/($E342+$C342-BF$7))</f>
        <v>0</v>
      </c>
      <c r="BG342" s="289">
        <f>IF(OR($C342&gt;BG$7,$C342+$E342-1&lt;BG$7),0,($D342-SUM($F342:BF342)-SUM($F281:BF281))/($E342+$C342-BG$7))</f>
        <v>0</v>
      </c>
      <c r="BH342" s="289">
        <f>IF(OR($C342&gt;BH$7,$C342+$E342-1&lt;BH$7),0,($D342-SUM($F342:BG342)-SUM($F281:BG281))/($E342+$C342-BH$7))</f>
        <v>0</v>
      </c>
      <c r="BI342" s="289">
        <f ca="1">IF(OR($C342&gt;BI$7,$C342+$E342-1&lt;BI$7),0,($D342-SUM($F342:BH342)-SUM($F281:BH281))/($E342+$C342-BI$7))</f>
        <v>2.5256165401736077E-3</v>
      </c>
      <c r="BJ342" s="289">
        <f ca="1">IF(OR($C342&gt;BJ$7,$C342+$E342-1&lt;BJ$7),0,($D342-SUM($F342:BI342)-SUM($F281:BI281))/($E342+$C342-BJ$7))</f>
        <v>2.5256165401736077E-3</v>
      </c>
      <c r="BK342" s="289">
        <f ca="1">IF(OR($C342&gt;BK$7,$C342+$E342-1&lt;BK$7),0,($D342-SUM($F342:BJ342)-SUM($F281:BJ281))/($E342+$C342-BK$7))</f>
        <v>2.5256165401736077E-3</v>
      </c>
      <c r="BL342" s="289">
        <f ca="1">IF(OR($C342&gt;BL$7,$C342+$E342-1&lt;BL$7),0,($D342-SUM($F342:BK342)-SUM($F281:BK281))/($E342+$C342-BL$7))</f>
        <v>2.5256165401736077E-3</v>
      </c>
      <c r="BM342" s="289">
        <f ca="1">IF(OR($C342&gt;BM$7,$C342+$E342-1&lt;BM$7),0,($D342-SUM($F342:BL342)-SUM($F281:BL281))/($E342+$C342-BM$7))</f>
        <v>2.5256165401736077E-3</v>
      </c>
      <c r="BN342" s="289">
        <f ca="1">IF(OR($C342&gt;BN$7,$C342+$E342-1&lt;BN$7),0,($D342-SUM($F342:BM342)-SUM($F281:BM281))/($E342+$C342-BN$7))</f>
        <v>2.5256165401736069E-3</v>
      </c>
      <c r="BO342" s="305"/>
      <c r="BP342" s="305"/>
      <c r="BQ342" s="305"/>
      <c r="BR342" s="305"/>
      <c r="BS342" s="305"/>
      <c r="BT342" s="305"/>
      <c r="BU342" s="305"/>
      <c r="BV342" s="305"/>
      <c r="BW342" s="305"/>
      <c r="BX342" s="305"/>
      <c r="BY342" s="305"/>
      <c r="BZ342" s="305"/>
      <c r="CA342" s="198"/>
      <c r="CB342" s="198"/>
      <c r="CC342" s="198"/>
      <c r="CD342" s="198"/>
      <c r="CE342" s="198"/>
      <c r="CF342" s="198"/>
      <c r="CG342" s="198"/>
      <c r="CH342" s="198"/>
      <c r="CI342" s="198"/>
      <c r="CJ342" s="198"/>
      <c r="CK342" s="198"/>
      <c r="CL342" s="198"/>
    </row>
    <row r="343" spans="1:90" hidden="1" outlineLevel="1" x14ac:dyDescent="0.15">
      <c r="A343" s="89"/>
      <c r="B343" s="23"/>
      <c r="C343" s="26">
        <v>56</v>
      </c>
      <c r="D343" s="250">
        <f ca="1"/>
        <v>0</v>
      </c>
      <c r="E343" s="26">
        <f>SAP_Leadsheet!$E$57</f>
        <v>6</v>
      </c>
      <c r="G343" s="289">
        <f>IF(OR($C343&gt;G$7,$C343+$E343-1&lt;G$7),0,($D343-SUM($F343:F343)-SUM($F282:F282))/($E343+$C343-G$7))</f>
        <v>0</v>
      </c>
      <c r="H343" s="289">
        <f>IF(OR($C343&gt;H$7,$C343+$E343-1&lt;H$7),0,($D343-SUM($F343:G343)-SUM($F282:G282))/($E343+$C343-H$7))</f>
        <v>0</v>
      </c>
      <c r="I343" s="289">
        <f>IF(OR($C343&gt;I$7,$C343+$E343-1&lt;I$7),0,($D343-SUM($F343:H343)-SUM($F282:H282))/($E343+$C343-I$7))</f>
        <v>0</v>
      </c>
      <c r="J343" s="289">
        <f>IF(OR($C343&gt;J$7,$C343+$E343-1&lt;J$7),0,($D343-SUM($F343:I343)-SUM($F282:I282))/($E343+$C343-J$7))</f>
        <v>0</v>
      </c>
      <c r="K343" s="289">
        <f>IF(OR($C343&gt;K$7,$C343+$E343-1&lt;K$7),0,($D343-SUM($F343:J343)-SUM($F282:J282))/($E343+$C343-K$7))</f>
        <v>0</v>
      </c>
      <c r="L343" s="289">
        <f>IF(OR($C343&gt;L$7,$C343+$E343-1&lt;L$7),0,($D343-SUM($F343:K343)-SUM($F282:K282))/($E343+$C343-L$7))</f>
        <v>0</v>
      </c>
      <c r="M343" s="289">
        <f>IF(OR($C343&gt;M$7,$C343+$E343-1&lt;M$7),0,($D343-SUM($F343:L343)-SUM($F282:L282))/($E343+$C343-M$7))</f>
        <v>0</v>
      </c>
      <c r="N343" s="289">
        <f>IF(OR($C343&gt;N$7,$C343+$E343-1&lt;N$7),0,($D343-SUM($F343:M343)-SUM($F282:M282))/($E343+$C343-N$7))</f>
        <v>0</v>
      </c>
      <c r="O343" s="289">
        <f>IF(OR($C343&gt;O$7,$C343+$E343-1&lt;O$7),0,($D343-SUM($F343:N343)-SUM($F282:N282))/($E343+$C343-O$7))</f>
        <v>0</v>
      </c>
      <c r="P343" s="289">
        <f>IF(OR($C343&gt;P$7,$C343+$E343-1&lt;P$7),0,($D343-SUM($F343:O343)-SUM($F282:O282))/($E343+$C343-P$7))</f>
        <v>0</v>
      </c>
      <c r="Q343" s="289">
        <f>IF(OR($C343&gt;Q$7,$C343+$E343-1&lt;Q$7),0,($D343-SUM($F343:P343)-SUM($F282:P282))/($E343+$C343-Q$7))</f>
        <v>0</v>
      </c>
      <c r="R343" s="289">
        <f>IF(OR($C343&gt;R$7,$C343+$E343-1&lt;R$7),0,($D343-SUM($F343:Q343)-SUM($F282:Q282))/($E343+$C343-R$7))</f>
        <v>0</v>
      </c>
      <c r="S343" s="289">
        <f>IF(OR($C343&gt;S$7,$C343+$E343-1&lt;S$7),0,($D343-SUM($F343:R343)-SUM($F282:R282))/($E343+$C343-S$7))</f>
        <v>0</v>
      </c>
      <c r="T343" s="289">
        <f>IF(OR($C343&gt;T$7,$C343+$E343-1&lt;T$7),0,($D343-SUM($F343:S343)-SUM($F282:S282))/($E343+$C343-T$7))</f>
        <v>0</v>
      </c>
      <c r="U343" s="289">
        <f>IF(OR($C343&gt;U$7,$C343+$E343-1&lt;U$7),0,($D343-SUM($F343:T343)-SUM($F282:T282))/($E343+$C343-U$7))</f>
        <v>0</v>
      </c>
      <c r="V343" s="289">
        <f>IF(OR($C343&gt;V$7,$C343+$E343-1&lt;V$7),0,($D343-SUM($F343:U343)-SUM($F282:U282))/($E343+$C343-V$7))</f>
        <v>0</v>
      </c>
      <c r="W343" s="289">
        <f>IF(OR($C343&gt;W$7,$C343+$E343-1&lt;W$7),0,($D343-SUM($F343:V343)-SUM($F282:V282))/($E343+$C343-W$7))</f>
        <v>0</v>
      </c>
      <c r="X343" s="289">
        <f>IF(OR($C343&gt;X$7,$C343+$E343-1&lt;X$7),0,($D343-SUM($F343:W343)-SUM($F282:W282))/($E343+$C343-X$7))</f>
        <v>0</v>
      </c>
      <c r="Y343" s="289">
        <f>IF(OR($C343&gt;Y$7,$C343+$E343-1&lt;Y$7),0,($D343-SUM($F343:X343)-SUM($F282:X282))/($E343+$C343-Y$7))</f>
        <v>0</v>
      </c>
      <c r="Z343" s="289">
        <f>IF(OR($C343&gt;Z$7,$C343+$E343-1&lt;Z$7),0,($D343-SUM($F343:Y343)-SUM($F282:Y282))/($E343+$C343-Z$7))</f>
        <v>0</v>
      </c>
      <c r="AA343" s="289">
        <f>IF(OR($C343&gt;AA$7,$C343+$E343-1&lt;AA$7),0,($D343-SUM($F343:Z343)-SUM($F282:Z282))/($E343+$C343-AA$7))</f>
        <v>0</v>
      </c>
      <c r="AB343" s="289">
        <f>IF(OR($C343&gt;AB$7,$C343+$E343-1&lt;AB$7),0,($D343-SUM($F343:AA343)-SUM($F282:AA282))/($E343+$C343-AB$7))</f>
        <v>0</v>
      </c>
      <c r="AC343" s="289">
        <f>IF(OR($C343&gt;AC$7,$C343+$E343-1&lt;AC$7),0,($D343-SUM($F343:AB343)-SUM($F282:AB282))/($E343+$C343-AC$7))</f>
        <v>0</v>
      </c>
      <c r="AD343" s="289">
        <f>IF(OR($C343&gt;AD$7,$C343+$E343-1&lt;AD$7),0,($D343-SUM($F343:AC343)-SUM($F282:AC282))/($E343+$C343-AD$7))</f>
        <v>0</v>
      </c>
      <c r="AE343" s="289">
        <f>IF(OR($C343&gt;AE$7,$C343+$E343-1&lt;AE$7),0,($D343-SUM($F343:AD343)-SUM($F282:AD282))/($E343+$C343-AE$7))</f>
        <v>0</v>
      </c>
      <c r="AF343" s="289">
        <f>IF(OR($C343&gt;AF$7,$C343+$E343-1&lt;AF$7),0,($D343-SUM($F343:AE343)-SUM($F282:AE282))/($E343+$C343-AF$7))</f>
        <v>0</v>
      </c>
      <c r="AG343" s="289">
        <f>IF(OR($C343&gt;AG$7,$C343+$E343-1&lt;AG$7),0,($D343-SUM($F343:AF343)-SUM($F282:AF282))/($E343+$C343-AG$7))</f>
        <v>0</v>
      </c>
      <c r="AH343" s="289">
        <f>IF(OR($C343&gt;AH$7,$C343+$E343-1&lt;AH$7),0,($D343-SUM($F343:AG343)-SUM($F282:AG282))/($E343+$C343-AH$7))</f>
        <v>0</v>
      </c>
      <c r="AI343" s="289">
        <f>IF(OR($C343&gt;AI$7,$C343+$E343-1&lt;AI$7),0,($D343-SUM($F343:AH343)-SUM($F282:AH282))/($E343+$C343-AI$7))</f>
        <v>0</v>
      </c>
      <c r="AJ343" s="289">
        <f>IF(OR($C343&gt;AJ$7,$C343+$E343-1&lt;AJ$7),0,($D343-SUM($F343:AI343)-SUM($F282:AI282))/($E343+$C343-AJ$7))</f>
        <v>0</v>
      </c>
      <c r="AK343" s="289">
        <f>IF(OR($C343&gt;AK$7,$C343+$E343-1&lt;AK$7),0,($D343-SUM($F343:AJ343)-SUM($F282:AJ282))/($E343+$C343-AK$7))</f>
        <v>0</v>
      </c>
      <c r="AL343" s="289">
        <f>IF(OR($C343&gt;AL$7,$C343+$E343-1&lt;AL$7),0,($D343-SUM($F343:AK343)-SUM($F282:AK282))/($E343+$C343-AL$7))</f>
        <v>0</v>
      </c>
      <c r="AM343" s="289">
        <f>IF(OR($C343&gt;AM$7,$C343+$E343-1&lt;AM$7),0,($D343-SUM($F343:AL343)-SUM($F282:AL282))/($E343+$C343-AM$7))</f>
        <v>0</v>
      </c>
      <c r="AN343" s="289">
        <f>IF(OR($C343&gt;AN$7,$C343+$E343-1&lt;AN$7),0,($D343-SUM($F343:AM343)-SUM($F282:AM282))/($E343+$C343-AN$7))</f>
        <v>0</v>
      </c>
      <c r="AO343" s="289">
        <f>IF(OR($C343&gt;AO$7,$C343+$E343-1&lt;AO$7),0,($D343-SUM($F343:AN343)-SUM($F282:AN282))/($E343+$C343-AO$7))</f>
        <v>0</v>
      </c>
      <c r="AP343" s="289">
        <f>IF(OR($C343&gt;AP$7,$C343+$E343-1&lt;AP$7),0,($D343-SUM($F343:AO343)-SUM($F282:AO282))/($E343+$C343-AP$7))</f>
        <v>0</v>
      </c>
      <c r="AQ343" s="289">
        <f>IF(OR($C343&gt;AQ$7,$C343+$E343-1&lt;AQ$7),0,($D343-SUM($F343:AP343)-SUM($F282:AP282))/($E343+$C343-AQ$7))</f>
        <v>0</v>
      </c>
      <c r="AR343" s="289">
        <f>IF(OR($C343&gt;AR$7,$C343+$E343-1&lt;AR$7),0,($D343-SUM($F343:AQ343)-SUM($F282:AQ282))/($E343+$C343-AR$7))</f>
        <v>0</v>
      </c>
      <c r="AS343" s="289">
        <f>IF(OR($C343&gt;AS$7,$C343+$E343-1&lt;AS$7),0,($D343-SUM($F343:AR343)-SUM($F282:AR282))/($E343+$C343-AS$7))</f>
        <v>0</v>
      </c>
      <c r="AT343" s="289">
        <f>IF(OR($C343&gt;AT$7,$C343+$E343-1&lt;AT$7),0,($D343-SUM($F343:AS343)-SUM($F282:AS282))/($E343+$C343-AT$7))</f>
        <v>0</v>
      </c>
      <c r="AU343" s="289">
        <f>IF(OR($C343&gt;AU$7,$C343+$E343-1&lt;AU$7),0,($D343-SUM($F343:AT343)-SUM($F282:AT282))/($E343+$C343-AU$7))</f>
        <v>0</v>
      </c>
      <c r="AV343" s="289">
        <f>IF(OR($C343&gt;AV$7,$C343+$E343-1&lt;AV$7),0,($D343-SUM($F343:AU343)-SUM($F282:AU282))/($E343+$C343-AV$7))</f>
        <v>0</v>
      </c>
      <c r="AW343" s="289">
        <f>IF(OR($C343&gt;AW$7,$C343+$E343-1&lt;AW$7),0,($D343-SUM($F343:AV343)-SUM($F282:AV282))/($E343+$C343-AW$7))</f>
        <v>0</v>
      </c>
      <c r="AX343" s="289">
        <f>IF(OR($C343&gt;AX$7,$C343+$E343-1&lt;AX$7),0,($D343-SUM($F343:AW343)-SUM($F282:AW282))/($E343+$C343-AX$7))</f>
        <v>0</v>
      </c>
      <c r="AY343" s="289">
        <f>IF(OR($C343&gt;AY$7,$C343+$E343-1&lt;AY$7),0,($D343-SUM($F343:AX343)-SUM($F282:AX282))/($E343+$C343-AY$7))</f>
        <v>0</v>
      </c>
      <c r="AZ343" s="289">
        <f>IF(OR($C343&gt;AZ$7,$C343+$E343-1&lt;AZ$7),0,($D343-SUM($F343:AY343)-SUM($F282:AY282))/($E343+$C343-AZ$7))</f>
        <v>0</v>
      </c>
      <c r="BA343" s="289">
        <f>IF(OR($C343&gt;BA$7,$C343+$E343-1&lt;BA$7),0,($D343-SUM($F343:AZ343)-SUM($F282:AZ282))/($E343+$C343-BA$7))</f>
        <v>0</v>
      </c>
      <c r="BB343" s="289">
        <f>IF(OR($C343&gt;BB$7,$C343+$E343-1&lt;BB$7),0,($D343-SUM($F343:BA343)-SUM($F282:BA282))/($E343+$C343-BB$7))</f>
        <v>0</v>
      </c>
      <c r="BC343" s="289">
        <f>IF(OR($C343&gt;BC$7,$C343+$E343-1&lt;BC$7),0,($D343-SUM($F343:BB343)-SUM($F282:BB282))/($E343+$C343-BC$7))</f>
        <v>0</v>
      </c>
      <c r="BD343" s="289">
        <f>IF(OR($C343&gt;BD$7,$C343+$E343-1&lt;BD$7),0,($D343-SUM($F343:BC343)-SUM($F282:BC282))/($E343+$C343-BD$7))</f>
        <v>0</v>
      </c>
      <c r="BE343" s="289">
        <f>IF(OR($C343&gt;BE$7,$C343+$E343-1&lt;BE$7),0,($D343-SUM($F343:BD343)-SUM($F282:BD282))/($E343+$C343-BE$7))</f>
        <v>0</v>
      </c>
      <c r="BF343" s="289">
        <f>IF(OR($C343&gt;BF$7,$C343+$E343-1&lt;BF$7),0,($D343-SUM($F343:BE343)-SUM($F282:BE282))/($E343+$C343-BF$7))</f>
        <v>0</v>
      </c>
      <c r="BG343" s="289">
        <f>IF(OR($C343&gt;BG$7,$C343+$E343-1&lt;BG$7),0,($D343-SUM($F343:BF343)-SUM($F282:BF282))/($E343+$C343-BG$7))</f>
        <v>0</v>
      </c>
      <c r="BH343" s="289">
        <f>IF(OR($C343&gt;BH$7,$C343+$E343-1&lt;BH$7),0,($D343-SUM($F343:BG343)-SUM($F282:BG282))/($E343+$C343-BH$7))</f>
        <v>0</v>
      </c>
      <c r="BI343" s="289">
        <f>IF(OR($C343&gt;BI$7,$C343+$E343-1&lt;BI$7),0,($D343-SUM($F343:BH343)-SUM($F282:BH282))/($E343+$C343-BI$7))</f>
        <v>0</v>
      </c>
      <c r="BJ343" s="289">
        <f ca="1">IF(OR($C343&gt;BJ$7,$C343+$E343-1&lt;BJ$7),0,($D343-SUM($F343:BI343)-SUM($F282:BI282))/($E343+$C343-BJ$7))</f>
        <v>0</v>
      </c>
      <c r="BK343" s="289">
        <f ca="1">IF(OR($C343&gt;BK$7,$C343+$E343-1&lt;BK$7),0,($D343-SUM($F343:BJ343)-SUM($F282:BJ282))/($E343+$C343-BK$7))</f>
        <v>0</v>
      </c>
      <c r="BL343" s="289">
        <f ca="1">IF(OR($C343&gt;BL$7,$C343+$E343-1&lt;BL$7),0,($D343-SUM($F343:BK343)-SUM($F282:BK282))/($E343+$C343-BL$7))</f>
        <v>0</v>
      </c>
      <c r="BM343" s="289">
        <f ca="1">IF(OR($C343&gt;BM$7,$C343+$E343-1&lt;BM$7),0,($D343-SUM($F343:BL343)-SUM($F282:BL282))/($E343+$C343-BM$7))</f>
        <v>0</v>
      </c>
      <c r="BN343" s="289">
        <f ca="1">IF(OR($C343&gt;BN$7,$C343+$E343-1&lt;BN$7),0,($D343-SUM($F343:BM343)-SUM($F282:BM282))/($E343+$C343-BN$7))</f>
        <v>0</v>
      </c>
      <c r="BO343" s="305"/>
      <c r="BP343" s="305"/>
      <c r="BQ343" s="305"/>
      <c r="BR343" s="305"/>
      <c r="BS343" s="305"/>
      <c r="BT343" s="305"/>
      <c r="BU343" s="305"/>
      <c r="BV343" s="305"/>
      <c r="BW343" s="305"/>
      <c r="BX343" s="305"/>
      <c r="BY343" s="305"/>
      <c r="BZ343" s="305"/>
      <c r="CA343" s="198"/>
      <c r="CB343" s="198"/>
      <c r="CC343" s="198"/>
      <c r="CD343" s="198"/>
      <c r="CE343" s="198"/>
      <c r="CF343" s="198"/>
      <c r="CG343" s="198"/>
      <c r="CH343" s="198"/>
      <c r="CI343" s="198"/>
      <c r="CJ343" s="198"/>
      <c r="CK343" s="198"/>
      <c r="CL343" s="198"/>
    </row>
    <row r="344" spans="1:90" hidden="1" outlineLevel="1" x14ac:dyDescent="0.15">
      <c r="A344" s="89"/>
      <c r="B344" s="23"/>
      <c r="C344" s="26">
        <v>57</v>
      </c>
      <c r="D344" s="250">
        <f ca="1"/>
        <v>0</v>
      </c>
      <c r="E344" s="26">
        <f>SAP_Leadsheet!$E$57</f>
        <v>6</v>
      </c>
      <c r="G344" s="289">
        <f>IF(OR($C344&gt;G$7,$C344+$E344-1&lt;G$7),0,($D344-SUM($F344:F344)-SUM($F283:F283))/($E344+$C344-G$7))</f>
        <v>0</v>
      </c>
      <c r="H344" s="289">
        <f>IF(OR($C344&gt;H$7,$C344+$E344-1&lt;H$7),0,($D344-SUM($F344:G344)-SUM($F283:G283))/($E344+$C344-H$7))</f>
        <v>0</v>
      </c>
      <c r="I344" s="289">
        <f>IF(OR($C344&gt;I$7,$C344+$E344-1&lt;I$7),0,($D344-SUM($F344:H344)-SUM($F283:H283))/($E344+$C344-I$7))</f>
        <v>0</v>
      </c>
      <c r="J344" s="289">
        <f>IF(OR($C344&gt;J$7,$C344+$E344-1&lt;J$7),0,($D344-SUM($F344:I344)-SUM($F283:I283))/($E344+$C344-J$7))</f>
        <v>0</v>
      </c>
      <c r="K344" s="289">
        <f>IF(OR($C344&gt;K$7,$C344+$E344-1&lt;K$7),0,($D344-SUM($F344:J344)-SUM($F283:J283))/($E344+$C344-K$7))</f>
        <v>0</v>
      </c>
      <c r="L344" s="289">
        <f>IF(OR($C344&gt;L$7,$C344+$E344-1&lt;L$7),0,($D344-SUM($F344:K344)-SUM($F283:K283))/($E344+$C344-L$7))</f>
        <v>0</v>
      </c>
      <c r="M344" s="289">
        <f>IF(OR($C344&gt;M$7,$C344+$E344-1&lt;M$7),0,($D344-SUM($F344:L344)-SUM($F283:L283))/($E344+$C344-M$7))</f>
        <v>0</v>
      </c>
      <c r="N344" s="289">
        <f>IF(OR($C344&gt;N$7,$C344+$E344-1&lt;N$7),0,($D344-SUM($F344:M344)-SUM($F283:M283))/($E344+$C344-N$7))</f>
        <v>0</v>
      </c>
      <c r="O344" s="289">
        <f>IF(OR($C344&gt;O$7,$C344+$E344-1&lt;O$7),0,($D344-SUM($F344:N344)-SUM($F283:N283))/($E344+$C344-O$7))</f>
        <v>0</v>
      </c>
      <c r="P344" s="289">
        <f>IF(OR($C344&gt;P$7,$C344+$E344-1&lt;P$7),0,($D344-SUM($F344:O344)-SUM($F283:O283))/($E344+$C344-P$7))</f>
        <v>0</v>
      </c>
      <c r="Q344" s="289">
        <f>IF(OR($C344&gt;Q$7,$C344+$E344-1&lt;Q$7),0,($D344-SUM($F344:P344)-SUM($F283:P283))/($E344+$C344-Q$7))</f>
        <v>0</v>
      </c>
      <c r="R344" s="289">
        <f>IF(OR($C344&gt;R$7,$C344+$E344-1&lt;R$7),0,($D344-SUM($F344:Q344)-SUM($F283:Q283))/($E344+$C344-R$7))</f>
        <v>0</v>
      </c>
      <c r="S344" s="289">
        <f>IF(OR($C344&gt;S$7,$C344+$E344-1&lt;S$7),0,($D344-SUM($F344:R344)-SUM($F283:R283))/($E344+$C344-S$7))</f>
        <v>0</v>
      </c>
      <c r="T344" s="289">
        <f>IF(OR($C344&gt;T$7,$C344+$E344-1&lt;T$7),0,($D344-SUM($F344:S344)-SUM($F283:S283))/($E344+$C344-T$7))</f>
        <v>0</v>
      </c>
      <c r="U344" s="289">
        <f>IF(OR($C344&gt;U$7,$C344+$E344-1&lt;U$7),0,($D344-SUM($F344:T344)-SUM($F283:T283))/($E344+$C344-U$7))</f>
        <v>0</v>
      </c>
      <c r="V344" s="289">
        <f>IF(OR($C344&gt;V$7,$C344+$E344-1&lt;V$7),0,($D344-SUM($F344:U344)-SUM($F283:U283))/($E344+$C344-V$7))</f>
        <v>0</v>
      </c>
      <c r="W344" s="289">
        <f>IF(OR($C344&gt;W$7,$C344+$E344-1&lt;W$7),0,($D344-SUM($F344:V344)-SUM($F283:V283))/($E344+$C344-W$7))</f>
        <v>0</v>
      </c>
      <c r="X344" s="289">
        <f>IF(OR($C344&gt;X$7,$C344+$E344-1&lt;X$7),0,($D344-SUM($F344:W344)-SUM($F283:W283))/($E344+$C344-X$7))</f>
        <v>0</v>
      </c>
      <c r="Y344" s="289">
        <f>IF(OR($C344&gt;Y$7,$C344+$E344-1&lt;Y$7),0,($D344-SUM($F344:X344)-SUM($F283:X283))/($E344+$C344-Y$7))</f>
        <v>0</v>
      </c>
      <c r="Z344" s="289">
        <f>IF(OR($C344&gt;Z$7,$C344+$E344-1&lt;Z$7),0,($D344-SUM($F344:Y344)-SUM($F283:Y283))/($E344+$C344-Z$7))</f>
        <v>0</v>
      </c>
      <c r="AA344" s="289">
        <f>IF(OR($C344&gt;AA$7,$C344+$E344-1&lt;AA$7),0,($D344-SUM($F344:Z344)-SUM($F283:Z283))/($E344+$C344-AA$7))</f>
        <v>0</v>
      </c>
      <c r="AB344" s="289">
        <f>IF(OR($C344&gt;AB$7,$C344+$E344-1&lt;AB$7),0,($D344-SUM($F344:AA344)-SUM($F283:AA283))/($E344+$C344-AB$7))</f>
        <v>0</v>
      </c>
      <c r="AC344" s="289">
        <f>IF(OR($C344&gt;AC$7,$C344+$E344-1&lt;AC$7),0,($D344-SUM($F344:AB344)-SUM($F283:AB283))/($E344+$C344-AC$7))</f>
        <v>0</v>
      </c>
      <c r="AD344" s="289">
        <f>IF(OR($C344&gt;AD$7,$C344+$E344-1&lt;AD$7),0,($D344-SUM($F344:AC344)-SUM($F283:AC283))/($E344+$C344-AD$7))</f>
        <v>0</v>
      </c>
      <c r="AE344" s="289">
        <f>IF(OR($C344&gt;AE$7,$C344+$E344-1&lt;AE$7),0,($D344-SUM($F344:AD344)-SUM($F283:AD283))/($E344+$C344-AE$7))</f>
        <v>0</v>
      </c>
      <c r="AF344" s="289">
        <f>IF(OR($C344&gt;AF$7,$C344+$E344-1&lt;AF$7),0,($D344-SUM($F344:AE344)-SUM($F283:AE283))/($E344+$C344-AF$7))</f>
        <v>0</v>
      </c>
      <c r="AG344" s="289">
        <f>IF(OR($C344&gt;AG$7,$C344+$E344-1&lt;AG$7),0,($D344-SUM($F344:AF344)-SUM($F283:AF283))/($E344+$C344-AG$7))</f>
        <v>0</v>
      </c>
      <c r="AH344" s="289">
        <f>IF(OR($C344&gt;AH$7,$C344+$E344-1&lt;AH$7),0,($D344-SUM($F344:AG344)-SUM($F283:AG283))/($E344+$C344-AH$7))</f>
        <v>0</v>
      </c>
      <c r="AI344" s="289">
        <f>IF(OR($C344&gt;AI$7,$C344+$E344-1&lt;AI$7),0,($D344-SUM($F344:AH344)-SUM($F283:AH283))/($E344+$C344-AI$7))</f>
        <v>0</v>
      </c>
      <c r="AJ344" s="289">
        <f>IF(OR($C344&gt;AJ$7,$C344+$E344-1&lt;AJ$7),0,($D344-SUM($F344:AI344)-SUM($F283:AI283))/($E344+$C344-AJ$7))</f>
        <v>0</v>
      </c>
      <c r="AK344" s="289">
        <f>IF(OR($C344&gt;AK$7,$C344+$E344-1&lt;AK$7),0,($D344-SUM($F344:AJ344)-SUM($F283:AJ283))/($E344+$C344-AK$7))</f>
        <v>0</v>
      </c>
      <c r="AL344" s="289">
        <f>IF(OR($C344&gt;AL$7,$C344+$E344-1&lt;AL$7),0,($D344-SUM($F344:AK344)-SUM($F283:AK283))/($E344+$C344-AL$7))</f>
        <v>0</v>
      </c>
      <c r="AM344" s="289">
        <f>IF(OR($C344&gt;AM$7,$C344+$E344-1&lt;AM$7),0,($D344-SUM($F344:AL344)-SUM($F283:AL283))/($E344+$C344-AM$7))</f>
        <v>0</v>
      </c>
      <c r="AN344" s="289">
        <f>IF(OR($C344&gt;AN$7,$C344+$E344-1&lt;AN$7),0,($D344-SUM($F344:AM344)-SUM($F283:AM283))/($E344+$C344-AN$7))</f>
        <v>0</v>
      </c>
      <c r="AO344" s="289">
        <f>IF(OR($C344&gt;AO$7,$C344+$E344-1&lt;AO$7),0,($D344-SUM($F344:AN344)-SUM($F283:AN283))/($E344+$C344-AO$7))</f>
        <v>0</v>
      </c>
      <c r="AP344" s="289">
        <f>IF(OR($C344&gt;AP$7,$C344+$E344-1&lt;AP$7),0,($D344-SUM($F344:AO344)-SUM($F283:AO283))/($E344+$C344-AP$7))</f>
        <v>0</v>
      </c>
      <c r="AQ344" s="289">
        <f>IF(OR($C344&gt;AQ$7,$C344+$E344-1&lt;AQ$7),0,($D344-SUM($F344:AP344)-SUM($F283:AP283))/($E344+$C344-AQ$7))</f>
        <v>0</v>
      </c>
      <c r="AR344" s="289">
        <f>IF(OR($C344&gt;AR$7,$C344+$E344-1&lt;AR$7),0,($D344-SUM($F344:AQ344)-SUM($F283:AQ283))/($E344+$C344-AR$7))</f>
        <v>0</v>
      </c>
      <c r="AS344" s="289">
        <f>IF(OR($C344&gt;AS$7,$C344+$E344-1&lt;AS$7),0,($D344-SUM($F344:AR344)-SUM($F283:AR283))/($E344+$C344-AS$7))</f>
        <v>0</v>
      </c>
      <c r="AT344" s="289">
        <f>IF(OR($C344&gt;AT$7,$C344+$E344-1&lt;AT$7),0,($D344-SUM($F344:AS344)-SUM($F283:AS283))/($E344+$C344-AT$7))</f>
        <v>0</v>
      </c>
      <c r="AU344" s="289">
        <f>IF(OR($C344&gt;AU$7,$C344+$E344-1&lt;AU$7),0,($D344-SUM($F344:AT344)-SUM($F283:AT283))/($E344+$C344-AU$7))</f>
        <v>0</v>
      </c>
      <c r="AV344" s="289">
        <f>IF(OR($C344&gt;AV$7,$C344+$E344-1&lt;AV$7),0,($D344-SUM($F344:AU344)-SUM($F283:AU283))/($E344+$C344-AV$7))</f>
        <v>0</v>
      </c>
      <c r="AW344" s="289">
        <f>IF(OR($C344&gt;AW$7,$C344+$E344-1&lt;AW$7),0,($D344-SUM($F344:AV344)-SUM($F283:AV283))/($E344+$C344-AW$7))</f>
        <v>0</v>
      </c>
      <c r="AX344" s="289">
        <f>IF(OR($C344&gt;AX$7,$C344+$E344-1&lt;AX$7),0,($D344-SUM($F344:AW344)-SUM($F283:AW283))/($E344+$C344-AX$7))</f>
        <v>0</v>
      </c>
      <c r="AY344" s="289">
        <f>IF(OR($C344&gt;AY$7,$C344+$E344-1&lt;AY$7),0,($D344-SUM($F344:AX344)-SUM($F283:AX283))/($E344+$C344-AY$7))</f>
        <v>0</v>
      </c>
      <c r="AZ344" s="289">
        <f>IF(OR($C344&gt;AZ$7,$C344+$E344-1&lt;AZ$7),0,($D344-SUM($F344:AY344)-SUM($F283:AY283))/($E344+$C344-AZ$7))</f>
        <v>0</v>
      </c>
      <c r="BA344" s="289">
        <f>IF(OR($C344&gt;BA$7,$C344+$E344-1&lt;BA$7),0,($D344-SUM($F344:AZ344)-SUM($F283:AZ283))/($E344+$C344-BA$7))</f>
        <v>0</v>
      </c>
      <c r="BB344" s="289">
        <f>IF(OR($C344&gt;BB$7,$C344+$E344-1&lt;BB$7),0,($D344-SUM($F344:BA344)-SUM($F283:BA283))/($E344+$C344-BB$7))</f>
        <v>0</v>
      </c>
      <c r="BC344" s="289">
        <f>IF(OR($C344&gt;BC$7,$C344+$E344-1&lt;BC$7),0,($D344-SUM($F344:BB344)-SUM($F283:BB283))/($E344+$C344-BC$7))</f>
        <v>0</v>
      </c>
      <c r="BD344" s="289">
        <f>IF(OR($C344&gt;BD$7,$C344+$E344-1&lt;BD$7),0,($D344-SUM($F344:BC344)-SUM($F283:BC283))/($E344+$C344-BD$7))</f>
        <v>0</v>
      </c>
      <c r="BE344" s="289">
        <f>IF(OR($C344&gt;BE$7,$C344+$E344-1&lt;BE$7),0,($D344-SUM($F344:BD344)-SUM($F283:BD283))/($E344+$C344-BE$7))</f>
        <v>0</v>
      </c>
      <c r="BF344" s="289">
        <f>IF(OR($C344&gt;BF$7,$C344+$E344-1&lt;BF$7),0,($D344-SUM($F344:BE344)-SUM($F283:BE283))/($E344+$C344-BF$7))</f>
        <v>0</v>
      </c>
      <c r="BG344" s="289">
        <f>IF(OR($C344&gt;BG$7,$C344+$E344-1&lt;BG$7),0,($D344-SUM($F344:BF344)-SUM($F283:BF283))/($E344+$C344-BG$7))</f>
        <v>0</v>
      </c>
      <c r="BH344" s="289">
        <f>IF(OR($C344&gt;BH$7,$C344+$E344-1&lt;BH$7),0,($D344-SUM($F344:BG344)-SUM($F283:BG283))/($E344+$C344-BH$7))</f>
        <v>0</v>
      </c>
      <c r="BI344" s="289">
        <f>IF(OR($C344&gt;BI$7,$C344+$E344-1&lt;BI$7),0,($D344-SUM($F344:BH344)-SUM($F283:BH283))/($E344+$C344-BI$7))</f>
        <v>0</v>
      </c>
      <c r="BJ344" s="289">
        <f>IF(OR($C344&gt;BJ$7,$C344+$E344-1&lt;BJ$7),0,($D344-SUM($F344:BI344)-SUM($F283:BI283))/($E344+$C344-BJ$7))</f>
        <v>0</v>
      </c>
      <c r="BK344" s="289">
        <f ca="1">IF(OR($C344&gt;BK$7,$C344+$E344-1&lt;BK$7),0,($D344-SUM($F344:BJ344)-SUM($F283:BJ283))/($E344+$C344-BK$7))</f>
        <v>0</v>
      </c>
      <c r="BL344" s="289">
        <f ca="1">IF(OR($C344&gt;BL$7,$C344+$E344-1&lt;BL$7),0,($D344-SUM($F344:BK344)-SUM($F283:BK283))/($E344+$C344-BL$7))</f>
        <v>0</v>
      </c>
      <c r="BM344" s="289">
        <f ca="1">IF(OR($C344&gt;BM$7,$C344+$E344-1&lt;BM$7),0,($D344-SUM($F344:BL344)-SUM($F283:BL283))/($E344+$C344-BM$7))</f>
        <v>0</v>
      </c>
      <c r="BN344" s="289">
        <f ca="1">IF(OR($C344&gt;BN$7,$C344+$E344-1&lt;BN$7),0,($D344-SUM($F344:BM344)-SUM($F283:BM283))/($E344+$C344-BN$7))</f>
        <v>0</v>
      </c>
      <c r="BO344" s="305"/>
      <c r="BP344" s="305"/>
      <c r="BQ344" s="305"/>
      <c r="BR344" s="305"/>
      <c r="BS344" s="305"/>
      <c r="BT344" s="305"/>
      <c r="BU344" s="305"/>
      <c r="BV344" s="305"/>
      <c r="BW344" s="305"/>
      <c r="BX344" s="305"/>
      <c r="BY344" s="305"/>
      <c r="BZ344" s="305"/>
      <c r="CA344" s="198"/>
      <c r="CB344" s="198"/>
      <c r="CC344" s="198"/>
      <c r="CD344" s="198"/>
      <c r="CE344" s="198"/>
      <c r="CF344" s="198"/>
      <c r="CG344" s="198"/>
      <c r="CH344" s="198"/>
      <c r="CI344" s="198"/>
      <c r="CJ344" s="198"/>
      <c r="CK344" s="198"/>
      <c r="CL344" s="198"/>
    </row>
    <row r="345" spans="1:90" hidden="1" outlineLevel="1" x14ac:dyDescent="0.15">
      <c r="A345" s="89"/>
      <c r="B345" s="23"/>
      <c r="C345" s="26">
        <v>58</v>
      </c>
      <c r="D345" s="250">
        <f ca="1"/>
        <v>0</v>
      </c>
      <c r="E345" s="26">
        <f>SAP_Leadsheet!$E$57</f>
        <v>6</v>
      </c>
      <c r="G345" s="289">
        <f>IF(OR($C345&gt;G$7,$C345+$E345-1&lt;G$7),0,($D345-SUM($F345:F345)-SUM($F284:F284))/($E345+$C345-G$7))</f>
        <v>0</v>
      </c>
      <c r="H345" s="289">
        <f>IF(OR($C345&gt;H$7,$C345+$E345-1&lt;H$7),0,($D345-SUM($F345:G345)-SUM($F284:G284))/($E345+$C345-H$7))</f>
        <v>0</v>
      </c>
      <c r="I345" s="289">
        <f>IF(OR($C345&gt;I$7,$C345+$E345-1&lt;I$7),0,($D345-SUM($F345:H345)-SUM($F284:H284))/($E345+$C345-I$7))</f>
        <v>0</v>
      </c>
      <c r="J345" s="289">
        <f>IF(OR($C345&gt;J$7,$C345+$E345-1&lt;J$7),0,($D345-SUM($F345:I345)-SUM($F284:I284))/($E345+$C345-J$7))</f>
        <v>0</v>
      </c>
      <c r="K345" s="289">
        <f>IF(OR($C345&gt;K$7,$C345+$E345-1&lt;K$7),0,($D345-SUM($F345:J345)-SUM($F284:J284))/($E345+$C345-K$7))</f>
        <v>0</v>
      </c>
      <c r="L345" s="289">
        <f>IF(OR($C345&gt;L$7,$C345+$E345-1&lt;L$7),0,($D345-SUM($F345:K345)-SUM($F284:K284))/($E345+$C345-L$7))</f>
        <v>0</v>
      </c>
      <c r="M345" s="289">
        <f>IF(OR($C345&gt;M$7,$C345+$E345-1&lt;M$7),0,($D345-SUM($F345:L345)-SUM($F284:L284))/($E345+$C345-M$7))</f>
        <v>0</v>
      </c>
      <c r="N345" s="289">
        <f>IF(OR($C345&gt;N$7,$C345+$E345-1&lt;N$7),0,($D345-SUM($F345:M345)-SUM($F284:M284))/($E345+$C345-N$7))</f>
        <v>0</v>
      </c>
      <c r="O345" s="289">
        <f>IF(OR($C345&gt;O$7,$C345+$E345-1&lt;O$7),0,($D345-SUM($F345:N345)-SUM($F284:N284))/($E345+$C345-O$7))</f>
        <v>0</v>
      </c>
      <c r="P345" s="289">
        <f>IF(OR($C345&gt;P$7,$C345+$E345-1&lt;P$7),0,($D345-SUM($F345:O345)-SUM($F284:O284))/($E345+$C345-P$7))</f>
        <v>0</v>
      </c>
      <c r="Q345" s="289">
        <f>IF(OR($C345&gt;Q$7,$C345+$E345-1&lt;Q$7),0,($D345-SUM($F345:P345)-SUM($F284:P284))/($E345+$C345-Q$7))</f>
        <v>0</v>
      </c>
      <c r="R345" s="289">
        <f>IF(OR($C345&gt;R$7,$C345+$E345-1&lt;R$7),0,($D345-SUM($F345:Q345)-SUM($F284:Q284))/($E345+$C345-R$7))</f>
        <v>0</v>
      </c>
      <c r="S345" s="289">
        <f>IF(OR($C345&gt;S$7,$C345+$E345-1&lt;S$7),0,($D345-SUM($F345:R345)-SUM($F284:R284))/($E345+$C345-S$7))</f>
        <v>0</v>
      </c>
      <c r="T345" s="289">
        <f>IF(OR($C345&gt;T$7,$C345+$E345-1&lt;T$7),0,($D345-SUM($F345:S345)-SUM($F284:S284))/($E345+$C345-T$7))</f>
        <v>0</v>
      </c>
      <c r="U345" s="289">
        <f>IF(OR($C345&gt;U$7,$C345+$E345-1&lt;U$7),0,($D345-SUM($F345:T345)-SUM($F284:T284))/($E345+$C345-U$7))</f>
        <v>0</v>
      </c>
      <c r="V345" s="289">
        <f>IF(OR($C345&gt;V$7,$C345+$E345-1&lt;V$7),0,($D345-SUM($F345:U345)-SUM($F284:U284))/($E345+$C345-V$7))</f>
        <v>0</v>
      </c>
      <c r="W345" s="289">
        <f>IF(OR($C345&gt;W$7,$C345+$E345-1&lt;W$7),0,($D345-SUM($F345:V345)-SUM($F284:V284))/($E345+$C345-W$7))</f>
        <v>0</v>
      </c>
      <c r="X345" s="289">
        <f>IF(OR($C345&gt;X$7,$C345+$E345-1&lt;X$7),0,($D345-SUM($F345:W345)-SUM($F284:W284))/($E345+$C345-X$7))</f>
        <v>0</v>
      </c>
      <c r="Y345" s="289">
        <f>IF(OR($C345&gt;Y$7,$C345+$E345-1&lt;Y$7),0,($D345-SUM($F345:X345)-SUM($F284:X284))/($E345+$C345-Y$7))</f>
        <v>0</v>
      </c>
      <c r="Z345" s="289">
        <f>IF(OR($C345&gt;Z$7,$C345+$E345-1&lt;Z$7),0,($D345-SUM($F345:Y345)-SUM($F284:Y284))/($E345+$C345-Z$7))</f>
        <v>0</v>
      </c>
      <c r="AA345" s="289">
        <f>IF(OR($C345&gt;AA$7,$C345+$E345-1&lt;AA$7),0,($D345-SUM($F345:Z345)-SUM($F284:Z284))/($E345+$C345-AA$7))</f>
        <v>0</v>
      </c>
      <c r="AB345" s="289">
        <f>IF(OR($C345&gt;AB$7,$C345+$E345-1&lt;AB$7),0,($D345-SUM($F345:AA345)-SUM($F284:AA284))/($E345+$C345-AB$7))</f>
        <v>0</v>
      </c>
      <c r="AC345" s="289">
        <f>IF(OR($C345&gt;AC$7,$C345+$E345-1&lt;AC$7),0,($D345-SUM($F345:AB345)-SUM($F284:AB284))/($E345+$C345-AC$7))</f>
        <v>0</v>
      </c>
      <c r="AD345" s="289">
        <f>IF(OR($C345&gt;AD$7,$C345+$E345-1&lt;AD$7),0,($D345-SUM($F345:AC345)-SUM($F284:AC284))/($E345+$C345-AD$7))</f>
        <v>0</v>
      </c>
      <c r="AE345" s="289">
        <f>IF(OR($C345&gt;AE$7,$C345+$E345-1&lt;AE$7),0,($D345-SUM($F345:AD345)-SUM($F284:AD284))/($E345+$C345-AE$7))</f>
        <v>0</v>
      </c>
      <c r="AF345" s="289">
        <f>IF(OR($C345&gt;AF$7,$C345+$E345-1&lt;AF$7),0,($D345-SUM($F345:AE345)-SUM($F284:AE284))/($E345+$C345-AF$7))</f>
        <v>0</v>
      </c>
      <c r="AG345" s="289">
        <f>IF(OR($C345&gt;AG$7,$C345+$E345-1&lt;AG$7),0,($D345-SUM($F345:AF345)-SUM($F284:AF284))/($E345+$C345-AG$7))</f>
        <v>0</v>
      </c>
      <c r="AH345" s="289">
        <f>IF(OR($C345&gt;AH$7,$C345+$E345-1&lt;AH$7),0,($D345-SUM($F345:AG345)-SUM($F284:AG284))/($E345+$C345-AH$7))</f>
        <v>0</v>
      </c>
      <c r="AI345" s="289">
        <f>IF(OR($C345&gt;AI$7,$C345+$E345-1&lt;AI$7),0,($D345-SUM($F345:AH345)-SUM($F284:AH284))/($E345+$C345-AI$7))</f>
        <v>0</v>
      </c>
      <c r="AJ345" s="289">
        <f>IF(OR($C345&gt;AJ$7,$C345+$E345-1&lt;AJ$7),0,($D345-SUM($F345:AI345)-SUM($F284:AI284))/($E345+$C345-AJ$7))</f>
        <v>0</v>
      </c>
      <c r="AK345" s="289">
        <f>IF(OR($C345&gt;AK$7,$C345+$E345-1&lt;AK$7),0,($D345-SUM($F345:AJ345)-SUM($F284:AJ284))/($E345+$C345-AK$7))</f>
        <v>0</v>
      </c>
      <c r="AL345" s="289">
        <f>IF(OR($C345&gt;AL$7,$C345+$E345-1&lt;AL$7),0,($D345-SUM($F345:AK345)-SUM($F284:AK284))/($E345+$C345-AL$7))</f>
        <v>0</v>
      </c>
      <c r="AM345" s="289">
        <f>IF(OR($C345&gt;AM$7,$C345+$E345-1&lt;AM$7),0,($D345-SUM($F345:AL345)-SUM($F284:AL284))/($E345+$C345-AM$7))</f>
        <v>0</v>
      </c>
      <c r="AN345" s="289">
        <f>IF(OR($C345&gt;AN$7,$C345+$E345-1&lt;AN$7),0,($D345-SUM($F345:AM345)-SUM($F284:AM284))/($E345+$C345-AN$7))</f>
        <v>0</v>
      </c>
      <c r="AO345" s="289">
        <f>IF(OR($C345&gt;AO$7,$C345+$E345-1&lt;AO$7),0,($D345-SUM($F345:AN345)-SUM($F284:AN284))/($E345+$C345-AO$7))</f>
        <v>0</v>
      </c>
      <c r="AP345" s="289">
        <f>IF(OR($C345&gt;AP$7,$C345+$E345-1&lt;AP$7),0,($D345-SUM($F345:AO345)-SUM($F284:AO284))/($E345+$C345-AP$7))</f>
        <v>0</v>
      </c>
      <c r="AQ345" s="289">
        <f>IF(OR($C345&gt;AQ$7,$C345+$E345-1&lt;AQ$7),0,($D345-SUM($F345:AP345)-SUM($F284:AP284))/($E345+$C345-AQ$7))</f>
        <v>0</v>
      </c>
      <c r="AR345" s="289">
        <f>IF(OR($C345&gt;AR$7,$C345+$E345-1&lt;AR$7),0,($D345-SUM($F345:AQ345)-SUM($F284:AQ284))/($E345+$C345-AR$7))</f>
        <v>0</v>
      </c>
      <c r="AS345" s="289">
        <f>IF(OR($C345&gt;AS$7,$C345+$E345-1&lt;AS$7),0,($D345-SUM($F345:AR345)-SUM($F284:AR284))/($E345+$C345-AS$7))</f>
        <v>0</v>
      </c>
      <c r="AT345" s="289">
        <f>IF(OR($C345&gt;AT$7,$C345+$E345-1&lt;AT$7),0,($D345-SUM($F345:AS345)-SUM($F284:AS284))/($E345+$C345-AT$7))</f>
        <v>0</v>
      </c>
      <c r="AU345" s="289">
        <f>IF(OR($C345&gt;AU$7,$C345+$E345-1&lt;AU$7),0,($D345-SUM($F345:AT345)-SUM($F284:AT284))/($E345+$C345-AU$7))</f>
        <v>0</v>
      </c>
      <c r="AV345" s="289">
        <f>IF(OR($C345&gt;AV$7,$C345+$E345-1&lt;AV$7),0,($D345-SUM($F345:AU345)-SUM($F284:AU284))/($E345+$C345-AV$7))</f>
        <v>0</v>
      </c>
      <c r="AW345" s="289">
        <f>IF(OR($C345&gt;AW$7,$C345+$E345-1&lt;AW$7),0,($D345-SUM($F345:AV345)-SUM($F284:AV284))/($E345+$C345-AW$7))</f>
        <v>0</v>
      </c>
      <c r="AX345" s="289">
        <f>IF(OR($C345&gt;AX$7,$C345+$E345-1&lt;AX$7),0,($D345-SUM($F345:AW345)-SUM($F284:AW284))/($E345+$C345-AX$7))</f>
        <v>0</v>
      </c>
      <c r="AY345" s="289">
        <f>IF(OR($C345&gt;AY$7,$C345+$E345-1&lt;AY$7),0,($D345-SUM($F345:AX345)-SUM($F284:AX284))/($E345+$C345-AY$7))</f>
        <v>0</v>
      </c>
      <c r="AZ345" s="289">
        <f>IF(OR($C345&gt;AZ$7,$C345+$E345-1&lt;AZ$7),0,($D345-SUM($F345:AY345)-SUM($F284:AY284))/($E345+$C345-AZ$7))</f>
        <v>0</v>
      </c>
      <c r="BA345" s="289">
        <f>IF(OR($C345&gt;BA$7,$C345+$E345-1&lt;BA$7),0,($D345-SUM($F345:AZ345)-SUM($F284:AZ284))/($E345+$C345-BA$7))</f>
        <v>0</v>
      </c>
      <c r="BB345" s="289">
        <f>IF(OR($C345&gt;BB$7,$C345+$E345-1&lt;BB$7),0,($D345-SUM($F345:BA345)-SUM($F284:BA284))/($E345+$C345-BB$7))</f>
        <v>0</v>
      </c>
      <c r="BC345" s="289">
        <f>IF(OR($C345&gt;BC$7,$C345+$E345-1&lt;BC$7),0,($D345-SUM($F345:BB345)-SUM($F284:BB284))/($E345+$C345-BC$7))</f>
        <v>0</v>
      </c>
      <c r="BD345" s="289">
        <f>IF(OR($C345&gt;BD$7,$C345+$E345-1&lt;BD$7),0,($D345-SUM($F345:BC345)-SUM($F284:BC284))/($E345+$C345-BD$7))</f>
        <v>0</v>
      </c>
      <c r="BE345" s="289">
        <f>IF(OR($C345&gt;BE$7,$C345+$E345-1&lt;BE$7),0,($D345-SUM($F345:BD345)-SUM($F284:BD284))/($E345+$C345-BE$7))</f>
        <v>0</v>
      </c>
      <c r="BF345" s="289">
        <f>IF(OR($C345&gt;BF$7,$C345+$E345-1&lt;BF$7),0,($D345-SUM($F345:BE345)-SUM($F284:BE284))/($E345+$C345-BF$7))</f>
        <v>0</v>
      </c>
      <c r="BG345" s="289">
        <f>IF(OR($C345&gt;BG$7,$C345+$E345-1&lt;BG$7),0,($D345-SUM($F345:BF345)-SUM($F284:BF284))/($E345+$C345-BG$7))</f>
        <v>0</v>
      </c>
      <c r="BH345" s="289">
        <f>IF(OR($C345&gt;BH$7,$C345+$E345-1&lt;BH$7),0,($D345-SUM($F345:BG345)-SUM($F284:BG284))/($E345+$C345-BH$7))</f>
        <v>0</v>
      </c>
      <c r="BI345" s="289">
        <f>IF(OR($C345&gt;BI$7,$C345+$E345-1&lt;BI$7),0,($D345-SUM($F345:BH345)-SUM($F284:BH284))/($E345+$C345-BI$7))</f>
        <v>0</v>
      </c>
      <c r="BJ345" s="289">
        <f>IF(OR($C345&gt;BJ$7,$C345+$E345-1&lt;BJ$7),0,($D345-SUM($F345:BI345)-SUM($F284:BI284))/($E345+$C345-BJ$7))</f>
        <v>0</v>
      </c>
      <c r="BK345" s="289">
        <f>IF(OR($C345&gt;BK$7,$C345+$E345-1&lt;BK$7),0,($D345-SUM($F345:BJ345)-SUM($F284:BJ284))/($E345+$C345-BK$7))</f>
        <v>0</v>
      </c>
      <c r="BL345" s="289">
        <f ca="1">IF(OR($C345&gt;BL$7,$C345+$E345-1&lt;BL$7),0,($D345-SUM($F345:BK345)-SUM($F284:BK284))/($E345+$C345-BL$7))</f>
        <v>0</v>
      </c>
      <c r="BM345" s="289">
        <f ca="1">IF(OR($C345&gt;BM$7,$C345+$E345-1&lt;BM$7),0,($D345-SUM($F345:BL345)-SUM($F284:BL284))/($E345+$C345-BM$7))</f>
        <v>0</v>
      </c>
      <c r="BN345" s="289">
        <f ca="1">IF(OR($C345&gt;BN$7,$C345+$E345-1&lt;BN$7),0,($D345-SUM($F345:BM345)-SUM($F284:BM284))/($E345+$C345-BN$7))</f>
        <v>0</v>
      </c>
      <c r="BO345" s="305"/>
      <c r="BP345" s="305"/>
      <c r="BQ345" s="305"/>
      <c r="BR345" s="305"/>
      <c r="BS345" s="305"/>
      <c r="BT345" s="305"/>
      <c r="BU345" s="305"/>
      <c r="BV345" s="305"/>
      <c r="BW345" s="305"/>
      <c r="BX345" s="305"/>
      <c r="BY345" s="305"/>
      <c r="BZ345" s="305"/>
      <c r="CA345" s="198"/>
      <c r="CB345" s="198"/>
      <c r="CC345" s="198"/>
      <c r="CD345" s="198"/>
      <c r="CE345" s="198"/>
      <c r="CF345" s="198"/>
      <c r="CG345" s="198"/>
      <c r="CH345" s="198"/>
      <c r="CI345" s="198"/>
      <c r="CJ345" s="198"/>
      <c r="CK345" s="198"/>
      <c r="CL345" s="198"/>
    </row>
    <row r="346" spans="1:90" hidden="1" outlineLevel="1" x14ac:dyDescent="0.15">
      <c r="A346" s="89"/>
      <c r="B346" s="23"/>
      <c r="C346" s="26">
        <v>59</v>
      </c>
      <c r="D346" s="250">
        <f ca="1"/>
        <v>0</v>
      </c>
      <c r="E346" s="26">
        <f>SAP_Leadsheet!$E$57</f>
        <v>6</v>
      </c>
      <c r="G346" s="289">
        <f>IF(OR($C346&gt;G$7,$C346+$E346-1&lt;G$7),0,($D346-SUM($F346:F346)-SUM($F285:F285))/($E346+$C346-G$7))</f>
        <v>0</v>
      </c>
      <c r="H346" s="289">
        <f>IF(OR($C346&gt;H$7,$C346+$E346-1&lt;H$7),0,($D346-SUM($F346:G346)-SUM($F285:G285))/($E346+$C346-H$7))</f>
        <v>0</v>
      </c>
      <c r="I346" s="289">
        <f>IF(OR($C346&gt;I$7,$C346+$E346-1&lt;I$7),0,($D346-SUM($F346:H346)-SUM($F285:H285))/($E346+$C346-I$7))</f>
        <v>0</v>
      </c>
      <c r="J346" s="289">
        <f>IF(OR($C346&gt;J$7,$C346+$E346-1&lt;J$7),0,($D346-SUM($F346:I346)-SUM($F285:I285))/($E346+$C346-J$7))</f>
        <v>0</v>
      </c>
      <c r="K346" s="289">
        <f>IF(OR($C346&gt;K$7,$C346+$E346-1&lt;K$7),0,($D346-SUM($F346:J346)-SUM($F285:J285))/($E346+$C346-K$7))</f>
        <v>0</v>
      </c>
      <c r="L346" s="289">
        <f>IF(OR($C346&gt;L$7,$C346+$E346-1&lt;L$7),0,($D346-SUM($F346:K346)-SUM($F285:K285))/($E346+$C346-L$7))</f>
        <v>0</v>
      </c>
      <c r="M346" s="289">
        <f>IF(OR($C346&gt;M$7,$C346+$E346-1&lt;M$7),0,($D346-SUM($F346:L346)-SUM($F285:L285))/($E346+$C346-M$7))</f>
        <v>0</v>
      </c>
      <c r="N346" s="289">
        <f>IF(OR($C346&gt;N$7,$C346+$E346-1&lt;N$7),0,($D346-SUM($F346:M346)-SUM($F285:M285))/($E346+$C346-N$7))</f>
        <v>0</v>
      </c>
      <c r="O346" s="289">
        <f>IF(OR($C346&gt;O$7,$C346+$E346-1&lt;O$7),0,($D346-SUM($F346:N346)-SUM($F285:N285))/($E346+$C346-O$7))</f>
        <v>0</v>
      </c>
      <c r="P346" s="289">
        <f>IF(OR($C346&gt;P$7,$C346+$E346-1&lt;P$7),0,($D346-SUM($F346:O346)-SUM($F285:O285))/($E346+$C346-P$7))</f>
        <v>0</v>
      </c>
      <c r="Q346" s="289">
        <f>IF(OR($C346&gt;Q$7,$C346+$E346-1&lt;Q$7),0,($D346-SUM($F346:P346)-SUM($F285:P285))/($E346+$C346-Q$7))</f>
        <v>0</v>
      </c>
      <c r="R346" s="289">
        <f>IF(OR($C346&gt;R$7,$C346+$E346-1&lt;R$7),0,($D346-SUM($F346:Q346)-SUM($F285:Q285))/($E346+$C346-R$7))</f>
        <v>0</v>
      </c>
      <c r="S346" s="289">
        <f>IF(OR($C346&gt;S$7,$C346+$E346-1&lt;S$7),0,($D346-SUM($F346:R346)-SUM($F285:R285))/($E346+$C346-S$7))</f>
        <v>0</v>
      </c>
      <c r="T346" s="289">
        <f>IF(OR($C346&gt;T$7,$C346+$E346-1&lt;T$7),0,($D346-SUM($F346:S346)-SUM($F285:S285))/($E346+$C346-T$7))</f>
        <v>0</v>
      </c>
      <c r="U346" s="289">
        <f>IF(OR($C346&gt;U$7,$C346+$E346-1&lt;U$7),0,($D346-SUM($F346:T346)-SUM($F285:T285))/($E346+$C346-U$7))</f>
        <v>0</v>
      </c>
      <c r="V346" s="289">
        <f>IF(OR($C346&gt;V$7,$C346+$E346-1&lt;V$7),0,($D346-SUM($F346:U346)-SUM($F285:U285))/($E346+$C346-V$7))</f>
        <v>0</v>
      </c>
      <c r="W346" s="289">
        <f>IF(OR($C346&gt;W$7,$C346+$E346-1&lt;W$7),0,($D346-SUM($F346:V346)-SUM($F285:V285))/($E346+$C346-W$7))</f>
        <v>0</v>
      </c>
      <c r="X346" s="289">
        <f>IF(OR($C346&gt;X$7,$C346+$E346-1&lt;X$7),0,($D346-SUM($F346:W346)-SUM($F285:W285))/($E346+$C346-X$7))</f>
        <v>0</v>
      </c>
      <c r="Y346" s="289">
        <f>IF(OR($C346&gt;Y$7,$C346+$E346-1&lt;Y$7),0,($D346-SUM($F346:X346)-SUM($F285:X285))/($E346+$C346-Y$7))</f>
        <v>0</v>
      </c>
      <c r="Z346" s="289">
        <f>IF(OR($C346&gt;Z$7,$C346+$E346-1&lt;Z$7),0,($D346-SUM($F346:Y346)-SUM($F285:Y285))/($E346+$C346-Z$7))</f>
        <v>0</v>
      </c>
      <c r="AA346" s="289">
        <f>IF(OR($C346&gt;AA$7,$C346+$E346-1&lt;AA$7),0,($D346-SUM($F346:Z346)-SUM($F285:Z285))/($E346+$C346-AA$7))</f>
        <v>0</v>
      </c>
      <c r="AB346" s="289">
        <f>IF(OR($C346&gt;AB$7,$C346+$E346-1&lt;AB$7),0,($D346-SUM($F346:AA346)-SUM($F285:AA285))/($E346+$C346-AB$7))</f>
        <v>0</v>
      </c>
      <c r="AC346" s="289">
        <f>IF(OR($C346&gt;AC$7,$C346+$E346-1&lt;AC$7),0,($D346-SUM($F346:AB346)-SUM($F285:AB285))/($E346+$C346-AC$7))</f>
        <v>0</v>
      </c>
      <c r="AD346" s="289">
        <f>IF(OR($C346&gt;AD$7,$C346+$E346-1&lt;AD$7),0,($D346-SUM($F346:AC346)-SUM($F285:AC285))/($E346+$C346-AD$7))</f>
        <v>0</v>
      </c>
      <c r="AE346" s="289">
        <f>IF(OR($C346&gt;AE$7,$C346+$E346-1&lt;AE$7),0,($D346-SUM($F346:AD346)-SUM($F285:AD285))/($E346+$C346-AE$7))</f>
        <v>0</v>
      </c>
      <c r="AF346" s="289">
        <f>IF(OR($C346&gt;AF$7,$C346+$E346-1&lt;AF$7),0,($D346-SUM($F346:AE346)-SUM($F285:AE285))/($E346+$C346-AF$7))</f>
        <v>0</v>
      </c>
      <c r="AG346" s="289">
        <f>IF(OR($C346&gt;AG$7,$C346+$E346-1&lt;AG$7),0,($D346-SUM($F346:AF346)-SUM($F285:AF285))/($E346+$C346-AG$7))</f>
        <v>0</v>
      </c>
      <c r="AH346" s="289">
        <f>IF(OR($C346&gt;AH$7,$C346+$E346-1&lt;AH$7),0,($D346-SUM($F346:AG346)-SUM($F285:AG285))/($E346+$C346-AH$7))</f>
        <v>0</v>
      </c>
      <c r="AI346" s="289">
        <f>IF(OR($C346&gt;AI$7,$C346+$E346-1&lt;AI$7),0,($D346-SUM($F346:AH346)-SUM($F285:AH285))/($E346+$C346-AI$7))</f>
        <v>0</v>
      </c>
      <c r="AJ346" s="289">
        <f>IF(OR($C346&gt;AJ$7,$C346+$E346-1&lt;AJ$7),0,($D346-SUM($F346:AI346)-SUM($F285:AI285))/($E346+$C346-AJ$7))</f>
        <v>0</v>
      </c>
      <c r="AK346" s="289">
        <f>IF(OR($C346&gt;AK$7,$C346+$E346-1&lt;AK$7),0,($D346-SUM($F346:AJ346)-SUM($F285:AJ285))/($E346+$C346-AK$7))</f>
        <v>0</v>
      </c>
      <c r="AL346" s="289">
        <f>IF(OR($C346&gt;AL$7,$C346+$E346-1&lt;AL$7),0,($D346-SUM($F346:AK346)-SUM($F285:AK285))/($E346+$C346-AL$7))</f>
        <v>0</v>
      </c>
      <c r="AM346" s="289">
        <f>IF(OR($C346&gt;AM$7,$C346+$E346-1&lt;AM$7),0,($D346-SUM($F346:AL346)-SUM($F285:AL285))/($E346+$C346-AM$7))</f>
        <v>0</v>
      </c>
      <c r="AN346" s="289">
        <f>IF(OR($C346&gt;AN$7,$C346+$E346-1&lt;AN$7),0,($D346-SUM($F346:AM346)-SUM($F285:AM285))/($E346+$C346-AN$7))</f>
        <v>0</v>
      </c>
      <c r="AO346" s="289">
        <f>IF(OR($C346&gt;AO$7,$C346+$E346-1&lt;AO$7),0,($D346-SUM($F346:AN346)-SUM($F285:AN285))/($E346+$C346-AO$7))</f>
        <v>0</v>
      </c>
      <c r="AP346" s="289">
        <f>IF(OR($C346&gt;AP$7,$C346+$E346-1&lt;AP$7),0,($D346-SUM($F346:AO346)-SUM($F285:AO285))/($E346+$C346-AP$7))</f>
        <v>0</v>
      </c>
      <c r="AQ346" s="289">
        <f>IF(OR($C346&gt;AQ$7,$C346+$E346-1&lt;AQ$7),0,($D346-SUM($F346:AP346)-SUM($F285:AP285))/($E346+$C346-AQ$7))</f>
        <v>0</v>
      </c>
      <c r="AR346" s="289">
        <f>IF(OR($C346&gt;AR$7,$C346+$E346-1&lt;AR$7),0,($D346-SUM($F346:AQ346)-SUM($F285:AQ285))/($E346+$C346-AR$7))</f>
        <v>0</v>
      </c>
      <c r="AS346" s="289">
        <f>IF(OR($C346&gt;AS$7,$C346+$E346-1&lt;AS$7),0,($D346-SUM($F346:AR346)-SUM($F285:AR285))/($E346+$C346-AS$7))</f>
        <v>0</v>
      </c>
      <c r="AT346" s="289">
        <f>IF(OR($C346&gt;AT$7,$C346+$E346-1&lt;AT$7),0,($D346-SUM($F346:AS346)-SUM($F285:AS285))/($E346+$C346-AT$7))</f>
        <v>0</v>
      </c>
      <c r="AU346" s="289">
        <f>IF(OR($C346&gt;AU$7,$C346+$E346-1&lt;AU$7),0,($D346-SUM($F346:AT346)-SUM($F285:AT285))/($E346+$C346-AU$7))</f>
        <v>0</v>
      </c>
      <c r="AV346" s="289">
        <f>IF(OR($C346&gt;AV$7,$C346+$E346-1&lt;AV$7),0,($D346-SUM($F346:AU346)-SUM($F285:AU285))/($E346+$C346-AV$7))</f>
        <v>0</v>
      </c>
      <c r="AW346" s="289">
        <f>IF(OR($C346&gt;AW$7,$C346+$E346-1&lt;AW$7),0,($D346-SUM($F346:AV346)-SUM($F285:AV285))/($E346+$C346-AW$7))</f>
        <v>0</v>
      </c>
      <c r="AX346" s="289">
        <f>IF(OR($C346&gt;AX$7,$C346+$E346-1&lt;AX$7),0,($D346-SUM($F346:AW346)-SUM($F285:AW285))/($E346+$C346-AX$7))</f>
        <v>0</v>
      </c>
      <c r="AY346" s="289">
        <f>IF(OR($C346&gt;AY$7,$C346+$E346-1&lt;AY$7),0,($D346-SUM($F346:AX346)-SUM($F285:AX285))/($E346+$C346-AY$7))</f>
        <v>0</v>
      </c>
      <c r="AZ346" s="289">
        <f>IF(OR($C346&gt;AZ$7,$C346+$E346-1&lt;AZ$7),0,($D346-SUM($F346:AY346)-SUM($F285:AY285))/($E346+$C346-AZ$7))</f>
        <v>0</v>
      </c>
      <c r="BA346" s="289">
        <f>IF(OR($C346&gt;BA$7,$C346+$E346-1&lt;BA$7),0,($D346-SUM($F346:AZ346)-SUM($F285:AZ285))/($E346+$C346-BA$7))</f>
        <v>0</v>
      </c>
      <c r="BB346" s="289">
        <f>IF(OR($C346&gt;BB$7,$C346+$E346-1&lt;BB$7),0,($D346-SUM($F346:BA346)-SUM($F285:BA285))/($E346+$C346-BB$7))</f>
        <v>0</v>
      </c>
      <c r="BC346" s="289">
        <f>IF(OR($C346&gt;BC$7,$C346+$E346-1&lt;BC$7),0,($D346-SUM($F346:BB346)-SUM($F285:BB285))/($E346+$C346-BC$7))</f>
        <v>0</v>
      </c>
      <c r="BD346" s="289">
        <f>IF(OR($C346&gt;BD$7,$C346+$E346-1&lt;BD$7),0,($D346-SUM($F346:BC346)-SUM($F285:BC285))/($E346+$C346-BD$7))</f>
        <v>0</v>
      </c>
      <c r="BE346" s="289">
        <f>IF(OR($C346&gt;BE$7,$C346+$E346-1&lt;BE$7),0,($D346-SUM($F346:BD346)-SUM($F285:BD285))/($E346+$C346-BE$7))</f>
        <v>0</v>
      </c>
      <c r="BF346" s="289">
        <f>IF(OR($C346&gt;BF$7,$C346+$E346-1&lt;BF$7),0,($D346-SUM($F346:BE346)-SUM($F285:BE285))/($E346+$C346-BF$7))</f>
        <v>0</v>
      </c>
      <c r="BG346" s="289">
        <f>IF(OR($C346&gt;BG$7,$C346+$E346-1&lt;BG$7),0,($D346-SUM($F346:BF346)-SUM($F285:BF285))/($E346+$C346-BG$7))</f>
        <v>0</v>
      </c>
      <c r="BH346" s="289">
        <f>IF(OR($C346&gt;BH$7,$C346+$E346-1&lt;BH$7),0,($D346-SUM($F346:BG346)-SUM($F285:BG285))/($E346+$C346-BH$7))</f>
        <v>0</v>
      </c>
      <c r="BI346" s="289">
        <f>IF(OR($C346&gt;BI$7,$C346+$E346-1&lt;BI$7),0,($D346-SUM($F346:BH346)-SUM($F285:BH285))/($E346+$C346-BI$7))</f>
        <v>0</v>
      </c>
      <c r="BJ346" s="289">
        <f>IF(OR($C346&gt;BJ$7,$C346+$E346-1&lt;BJ$7),0,($D346-SUM($F346:BI346)-SUM($F285:BI285))/($E346+$C346-BJ$7))</f>
        <v>0</v>
      </c>
      <c r="BK346" s="289">
        <f>IF(OR($C346&gt;BK$7,$C346+$E346-1&lt;BK$7),0,($D346-SUM($F346:BJ346)-SUM($F285:BJ285))/($E346+$C346-BK$7))</f>
        <v>0</v>
      </c>
      <c r="BL346" s="289">
        <f>IF(OR($C346&gt;BL$7,$C346+$E346-1&lt;BL$7),0,($D346-SUM($F346:BK346)-SUM($F285:BK285))/($E346+$C346-BL$7))</f>
        <v>0</v>
      </c>
      <c r="BM346" s="289">
        <f ca="1">IF(OR($C346&gt;BM$7,$C346+$E346-1&lt;BM$7),0,($D346-SUM($F346:BL346)-SUM($F285:BL285))/($E346+$C346-BM$7))</f>
        <v>0</v>
      </c>
      <c r="BN346" s="289">
        <f ca="1">IF(OR($C346&gt;BN$7,$C346+$E346-1&lt;BN$7),0,($D346-SUM($F346:BM346)-SUM($F285:BM285))/($E346+$C346-BN$7))</f>
        <v>0</v>
      </c>
      <c r="BO346" s="305"/>
      <c r="BP346" s="305"/>
      <c r="BQ346" s="305"/>
      <c r="BR346" s="305"/>
      <c r="BS346" s="305"/>
      <c r="BT346" s="305"/>
      <c r="BU346" s="305"/>
      <c r="BV346" s="305"/>
      <c r="BW346" s="305"/>
      <c r="BX346" s="305"/>
      <c r="BY346" s="305"/>
      <c r="BZ346" s="305"/>
      <c r="CA346" s="198"/>
      <c r="CB346" s="198"/>
      <c r="CC346" s="198"/>
      <c r="CD346" s="198"/>
      <c r="CE346" s="198"/>
      <c r="CF346" s="198"/>
      <c r="CG346" s="198"/>
      <c r="CH346" s="198"/>
      <c r="CI346" s="198"/>
      <c r="CJ346" s="198"/>
      <c r="CK346" s="198"/>
      <c r="CL346" s="198"/>
    </row>
    <row r="347" spans="1:90" hidden="1" outlineLevel="1" x14ac:dyDescent="0.15">
      <c r="A347" s="89"/>
      <c r="B347" s="23"/>
      <c r="C347" s="26">
        <v>60</v>
      </c>
      <c r="D347" s="250">
        <f ca="1"/>
        <v>0</v>
      </c>
      <c r="E347" s="26">
        <f>SAP_Leadsheet!$E$57</f>
        <v>6</v>
      </c>
      <c r="G347" s="289">
        <f>IF(OR($C347&gt;G$7,$C347+$E347-1&lt;G$7),0,($D347-SUM($F347:F347)-SUM($F286:F286))/($E347+$C347-G$7))</f>
        <v>0</v>
      </c>
      <c r="H347" s="289">
        <f>IF(OR($C347&gt;H$7,$C347+$E347-1&lt;H$7),0,($D347-SUM($F347:G347)-SUM($F286:G286))/($E347+$C347-H$7))</f>
        <v>0</v>
      </c>
      <c r="I347" s="289">
        <f>IF(OR($C347&gt;I$7,$C347+$E347-1&lt;I$7),0,($D347-SUM($F347:H347)-SUM($F286:H286))/($E347+$C347-I$7))</f>
        <v>0</v>
      </c>
      <c r="J347" s="289">
        <f>IF(OR($C347&gt;J$7,$C347+$E347-1&lt;J$7),0,($D347-SUM($F347:I347)-SUM($F286:I286))/($E347+$C347-J$7))</f>
        <v>0</v>
      </c>
      <c r="K347" s="289">
        <f>IF(OR($C347&gt;K$7,$C347+$E347-1&lt;K$7),0,($D347-SUM($F347:J347)-SUM($F286:J286))/($E347+$C347-K$7))</f>
        <v>0</v>
      </c>
      <c r="L347" s="289">
        <f>IF(OR($C347&gt;L$7,$C347+$E347-1&lt;L$7),0,($D347-SUM($F347:K347)-SUM($F286:K286))/($E347+$C347-L$7))</f>
        <v>0</v>
      </c>
      <c r="M347" s="289">
        <f>IF(OR($C347&gt;M$7,$C347+$E347-1&lt;M$7),0,($D347-SUM($F347:L347)-SUM($F286:L286))/($E347+$C347-M$7))</f>
        <v>0</v>
      </c>
      <c r="N347" s="289">
        <f>IF(OR($C347&gt;N$7,$C347+$E347-1&lt;N$7),0,($D347-SUM($F347:M347)-SUM($F286:M286))/($E347+$C347-N$7))</f>
        <v>0</v>
      </c>
      <c r="O347" s="289">
        <f>IF(OR($C347&gt;O$7,$C347+$E347-1&lt;O$7),0,($D347-SUM($F347:N347)-SUM($F286:N286))/($E347+$C347-O$7))</f>
        <v>0</v>
      </c>
      <c r="P347" s="289">
        <f>IF(OR($C347&gt;P$7,$C347+$E347-1&lt;P$7),0,($D347-SUM($F347:O347)-SUM($F286:O286))/($E347+$C347-P$7))</f>
        <v>0</v>
      </c>
      <c r="Q347" s="289">
        <f>IF(OR($C347&gt;Q$7,$C347+$E347-1&lt;Q$7),0,($D347-SUM($F347:P347)-SUM($F286:P286))/($E347+$C347-Q$7))</f>
        <v>0</v>
      </c>
      <c r="R347" s="289">
        <f>IF(OR($C347&gt;R$7,$C347+$E347-1&lt;R$7),0,($D347-SUM($F347:Q347)-SUM($F286:Q286))/($E347+$C347-R$7))</f>
        <v>0</v>
      </c>
      <c r="S347" s="289">
        <f>IF(OR($C347&gt;S$7,$C347+$E347-1&lt;S$7),0,($D347-SUM($F347:R347)-SUM($F286:R286))/($E347+$C347-S$7))</f>
        <v>0</v>
      </c>
      <c r="T347" s="289">
        <f>IF(OR($C347&gt;T$7,$C347+$E347-1&lt;T$7),0,($D347-SUM($F347:S347)-SUM($F286:S286))/($E347+$C347-T$7))</f>
        <v>0</v>
      </c>
      <c r="U347" s="289">
        <f>IF(OR($C347&gt;U$7,$C347+$E347-1&lt;U$7),0,($D347-SUM($F347:T347)-SUM($F286:T286))/($E347+$C347-U$7))</f>
        <v>0</v>
      </c>
      <c r="V347" s="289">
        <f>IF(OR($C347&gt;V$7,$C347+$E347-1&lt;V$7),0,($D347-SUM($F347:U347)-SUM($F286:U286))/($E347+$C347-V$7))</f>
        <v>0</v>
      </c>
      <c r="W347" s="289">
        <f>IF(OR($C347&gt;W$7,$C347+$E347-1&lt;W$7),0,($D347-SUM($F347:V347)-SUM($F286:V286))/($E347+$C347-W$7))</f>
        <v>0</v>
      </c>
      <c r="X347" s="289">
        <f>IF(OR($C347&gt;X$7,$C347+$E347-1&lt;X$7),0,($D347-SUM($F347:W347)-SUM($F286:W286))/($E347+$C347-X$7))</f>
        <v>0</v>
      </c>
      <c r="Y347" s="289">
        <f>IF(OR($C347&gt;Y$7,$C347+$E347-1&lt;Y$7),0,($D347-SUM($F347:X347)-SUM($F286:X286))/($E347+$C347-Y$7))</f>
        <v>0</v>
      </c>
      <c r="Z347" s="289">
        <f>IF(OR($C347&gt;Z$7,$C347+$E347-1&lt;Z$7),0,($D347-SUM($F347:Y347)-SUM($F286:Y286))/($E347+$C347-Z$7))</f>
        <v>0</v>
      </c>
      <c r="AA347" s="289">
        <f>IF(OR($C347&gt;AA$7,$C347+$E347-1&lt;AA$7),0,($D347-SUM($F347:Z347)-SUM($F286:Z286))/($E347+$C347-AA$7))</f>
        <v>0</v>
      </c>
      <c r="AB347" s="289">
        <f>IF(OR($C347&gt;AB$7,$C347+$E347-1&lt;AB$7),0,($D347-SUM($F347:AA347)-SUM($F286:AA286))/($E347+$C347-AB$7))</f>
        <v>0</v>
      </c>
      <c r="AC347" s="289">
        <f>IF(OR($C347&gt;AC$7,$C347+$E347-1&lt;AC$7),0,($D347-SUM($F347:AB347)-SUM($F286:AB286))/($E347+$C347-AC$7))</f>
        <v>0</v>
      </c>
      <c r="AD347" s="289">
        <f>IF(OR($C347&gt;AD$7,$C347+$E347-1&lt;AD$7),0,($D347-SUM($F347:AC347)-SUM($F286:AC286))/($E347+$C347-AD$7))</f>
        <v>0</v>
      </c>
      <c r="AE347" s="289">
        <f>IF(OR($C347&gt;AE$7,$C347+$E347-1&lt;AE$7),0,($D347-SUM($F347:AD347)-SUM($F286:AD286))/($E347+$C347-AE$7))</f>
        <v>0</v>
      </c>
      <c r="AF347" s="289">
        <f>IF(OR($C347&gt;AF$7,$C347+$E347-1&lt;AF$7),0,($D347-SUM($F347:AE347)-SUM($F286:AE286))/($E347+$C347-AF$7))</f>
        <v>0</v>
      </c>
      <c r="AG347" s="289">
        <f>IF(OR($C347&gt;AG$7,$C347+$E347-1&lt;AG$7),0,($D347-SUM($F347:AF347)-SUM($F286:AF286))/($E347+$C347-AG$7))</f>
        <v>0</v>
      </c>
      <c r="AH347" s="289">
        <f>IF(OR($C347&gt;AH$7,$C347+$E347-1&lt;AH$7),0,($D347-SUM($F347:AG347)-SUM($F286:AG286))/($E347+$C347-AH$7))</f>
        <v>0</v>
      </c>
      <c r="AI347" s="289">
        <f>IF(OR($C347&gt;AI$7,$C347+$E347-1&lt;AI$7),0,($D347-SUM($F347:AH347)-SUM($F286:AH286))/($E347+$C347-AI$7))</f>
        <v>0</v>
      </c>
      <c r="AJ347" s="289">
        <f>IF(OR($C347&gt;AJ$7,$C347+$E347-1&lt;AJ$7),0,($D347-SUM($F347:AI347)-SUM($F286:AI286))/($E347+$C347-AJ$7))</f>
        <v>0</v>
      </c>
      <c r="AK347" s="289">
        <f>IF(OR($C347&gt;AK$7,$C347+$E347-1&lt;AK$7),0,($D347-SUM($F347:AJ347)-SUM($F286:AJ286))/($E347+$C347-AK$7))</f>
        <v>0</v>
      </c>
      <c r="AL347" s="289">
        <f>IF(OR($C347&gt;AL$7,$C347+$E347-1&lt;AL$7),0,($D347-SUM($F347:AK347)-SUM($F286:AK286))/($E347+$C347-AL$7))</f>
        <v>0</v>
      </c>
      <c r="AM347" s="289">
        <f>IF(OR($C347&gt;AM$7,$C347+$E347-1&lt;AM$7),0,($D347-SUM($F347:AL347)-SUM($F286:AL286))/($E347+$C347-AM$7))</f>
        <v>0</v>
      </c>
      <c r="AN347" s="289">
        <f>IF(OR($C347&gt;AN$7,$C347+$E347-1&lt;AN$7),0,($D347-SUM($F347:AM347)-SUM($F286:AM286))/($E347+$C347-AN$7))</f>
        <v>0</v>
      </c>
      <c r="AO347" s="289">
        <f>IF(OR($C347&gt;AO$7,$C347+$E347-1&lt;AO$7),0,($D347-SUM($F347:AN347)-SUM($F286:AN286))/($E347+$C347-AO$7))</f>
        <v>0</v>
      </c>
      <c r="AP347" s="289">
        <f>IF(OR($C347&gt;AP$7,$C347+$E347-1&lt;AP$7),0,($D347-SUM($F347:AO347)-SUM($F286:AO286))/($E347+$C347-AP$7))</f>
        <v>0</v>
      </c>
      <c r="AQ347" s="289">
        <f>IF(OR($C347&gt;AQ$7,$C347+$E347-1&lt;AQ$7),0,($D347-SUM($F347:AP347)-SUM($F286:AP286))/($E347+$C347-AQ$7))</f>
        <v>0</v>
      </c>
      <c r="AR347" s="289">
        <f>IF(OR($C347&gt;AR$7,$C347+$E347-1&lt;AR$7),0,($D347-SUM($F347:AQ347)-SUM($F286:AQ286))/($E347+$C347-AR$7))</f>
        <v>0</v>
      </c>
      <c r="AS347" s="289">
        <f>IF(OR($C347&gt;AS$7,$C347+$E347-1&lt;AS$7),0,($D347-SUM($F347:AR347)-SUM($F286:AR286))/($E347+$C347-AS$7))</f>
        <v>0</v>
      </c>
      <c r="AT347" s="289">
        <f>IF(OR($C347&gt;AT$7,$C347+$E347-1&lt;AT$7),0,($D347-SUM($F347:AS347)-SUM($F286:AS286))/($E347+$C347-AT$7))</f>
        <v>0</v>
      </c>
      <c r="AU347" s="289">
        <f>IF(OR($C347&gt;AU$7,$C347+$E347-1&lt;AU$7),0,($D347-SUM($F347:AT347)-SUM($F286:AT286))/($E347+$C347-AU$7))</f>
        <v>0</v>
      </c>
      <c r="AV347" s="289">
        <f>IF(OR($C347&gt;AV$7,$C347+$E347-1&lt;AV$7),0,($D347-SUM($F347:AU347)-SUM($F286:AU286))/($E347+$C347-AV$7))</f>
        <v>0</v>
      </c>
      <c r="AW347" s="289">
        <f>IF(OR($C347&gt;AW$7,$C347+$E347-1&lt;AW$7),0,($D347-SUM($F347:AV347)-SUM($F286:AV286))/($E347+$C347-AW$7))</f>
        <v>0</v>
      </c>
      <c r="AX347" s="289">
        <f>IF(OR($C347&gt;AX$7,$C347+$E347-1&lt;AX$7),0,($D347-SUM($F347:AW347)-SUM($F286:AW286))/($E347+$C347-AX$7))</f>
        <v>0</v>
      </c>
      <c r="AY347" s="289">
        <f>IF(OR($C347&gt;AY$7,$C347+$E347-1&lt;AY$7),0,($D347-SUM($F347:AX347)-SUM($F286:AX286))/($E347+$C347-AY$7))</f>
        <v>0</v>
      </c>
      <c r="AZ347" s="289">
        <f>IF(OR($C347&gt;AZ$7,$C347+$E347-1&lt;AZ$7),0,($D347-SUM($F347:AY347)-SUM($F286:AY286))/($E347+$C347-AZ$7))</f>
        <v>0</v>
      </c>
      <c r="BA347" s="289">
        <f>IF(OR($C347&gt;BA$7,$C347+$E347-1&lt;BA$7),0,($D347-SUM($F347:AZ347)-SUM($F286:AZ286))/($E347+$C347-BA$7))</f>
        <v>0</v>
      </c>
      <c r="BB347" s="289">
        <f>IF(OR($C347&gt;BB$7,$C347+$E347-1&lt;BB$7),0,($D347-SUM($F347:BA347)-SUM($F286:BA286))/($E347+$C347-BB$7))</f>
        <v>0</v>
      </c>
      <c r="BC347" s="289">
        <f>IF(OR($C347&gt;BC$7,$C347+$E347-1&lt;BC$7),0,($D347-SUM($F347:BB347)-SUM($F286:BB286))/($E347+$C347-BC$7))</f>
        <v>0</v>
      </c>
      <c r="BD347" s="289">
        <f>IF(OR($C347&gt;BD$7,$C347+$E347-1&lt;BD$7),0,($D347-SUM($F347:BC347)-SUM($F286:BC286))/($E347+$C347-BD$7))</f>
        <v>0</v>
      </c>
      <c r="BE347" s="289">
        <f>IF(OR($C347&gt;BE$7,$C347+$E347-1&lt;BE$7),0,($D347-SUM($F347:BD347)-SUM($F286:BD286))/($E347+$C347-BE$7))</f>
        <v>0</v>
      </c>
      <c r="BF347" s="289">
        <f>IF(OR($C347&gt;BF$7,$C347+$E347-1&lt;BF$7),0,($D347-SUM($F347:BE347)-SUM($F286:BE286))/($E347+$C347-BF$7))</f>
        <v>0</v>
      </c>
      <c r="BG347" s="289">
        <f>IF(OR($C347&gt;BG$7,$C347+$E347-1&lt;BG$7),0,($D347-SUM($F347:BF347)-SUM($F286:BF286))/($E347+$C347-BG$7))</f>
        <v>0</v>
      </c>
      <c r="BH347" s="289">
        <f>IF(OR($C347&gt;BH$7,$C347+$E347-1&lt;BH$7),0,($D347-SUM($F347:BG347)-SUM($F286:BG286))/($E347+$C347-BH$7))</f>
        <v>0</v>
      </c>
      <c r="BI347" s="289">
        <f>IF(OR($C347&gt;BI$7,$C347+$E347-1&lt;BI$7),0,($D347-SUM($F347:BH347)-SUM($F286:BH286))/($E347+$C347-BI$7))</f>
        <v>0</v>
      </c>
      <c r="BJ347" s="289">
        <f>IF(OR($C347&gt;BJ$7,$C347+$E347-1&lt;BJ$7),0,($D347-SUM($F347:BI347)-SUM($F286:BI286))/($E347+$C347-BJ$7))</f>
        <v>0</v>
      </c>
      <c r="BK347" s="289">
        <f>IF(OR($C347&gt;BK$7,$C347+$E347-1&lt;BK$7),0,($D347-SUM($F347:BJ347)-SUM($F286:BJ286))/($E347+$C347-BK$7))</f>
        <v>0</v>
      </c>
      <c r="BL347" s="289">
        <f>IF(OR($C347&gt;BL$7,$C347+$E347-1&lt;BL$7),0,($D347-SUM($F347:BK347)-SUM($F286:BK286))/($E347+$C347-BL$7))</f>
        <v>0</v>
      </c>
      <c r="BM347" s="289">
        <f>IF(OR($C347&gt;BM$7,$C347+$E347-1&lt;BM$7),0,($D347-SUM($F347:BL347)-SUM($F286:BL286))/($E347+$C347-BM$7))</f>
        <v>0</v>
      </c>
      <c r="BN347" s="289">
        <f ca="1">IF(OR($C347&gt;BN$7,$C347+$E347-1&lt;BN$7),0,($D347-SUM($F347:BM347)-SUM($F286:BM286))/($E347+$C347-BN$7))</f>
        <v>0</v>
      </c>
      <c r="BO347" s="305"/>
      <c r="BP347" s="305"/>
      <c r="BQ347" s="305"/>
      <c r="BR347" s="305"/>
      <c r="BS347" s="305"/>
      <c r="BT347" s="305"/>
      <c r="BU347" s="305"/>
      <c r="BV347" s="305"/>
      <c r="BW347" s="305"/>
      <c r="BX347" s="305"/>
      <c r="BY347" s="305"/>
      <c r="BZ347" s="305"/>
      <c r="CA347" s="198"/>
      <c r="CB347" s="198"/>
      <c r="CC347" s="198"/>
      <c r="CD347" s="198"/>
      <c r="CE347" s="198"/>
      <c r="CF347" s="198"/>
      <c r="CG347" s="198"/>
      <c r="CH347" s="198"/>
      <c r="CI347" s="198"/>
      <c r="CJ347" s="198"/>
      <c r="CK347" s="198"/>
      <c r="CL347" s="198"/>
    </row>
    <row r="348" spans="1:90" collapsed="1" x14ac:dyDescent="0.15">
      <c r="A348" s="89"/>
      <c r="B348" s="23"/>
      <c r="D348" s="23" t="s">
        <v>365</v>
      </c>
      <c r="E348" s="23"/>
      <c r="F348" s="23" t="s">
        <v>356</v>
      </c>
      <c r="G348" s="288">
        <f t="shared" ref="G348:BN348" ca="1" si="48">G223+G224+G225</f>
        <v>2.7343864820995923E-2</v>
      </c>
      <c r="H348" s="288">
        <f t="shared" ca="1" si="48"/>
        <v>4.8747134426472931E-2</v>
      </c>
      <c r="I348" s="288">
        <f t="shared" ca="1" si="48"/>
        <v>6.430417326669495E-2</v>
      </c>
      <c r="J348" s="288">
        <f t="shared" ca="1" si="48"/>
        <v>7.4109345791925962E-2</v>
      </c>
      <c r="K348" s="288">
        <f t="shared" ca="1" si="48"/>
        <v>7.8257016452429884E-2</v>
      </c>
      <c r="L348" s="288">
        <f t="shared" ca="1" si="48"/>
        <v>7.6841549698470679E-2</v>
      </c>
      <c r="M348" s="288">
        <f t="shared" ca="1" si="48"/>
        <v>7.5426082944511474E-2</v>
      </c>
      <c r="N348" s="288">
        <f t="shared" ca="1" si="48"/>
        <v>7.401061619055227E-2</v>
      </c>
      <c r="O348" s="288">
        <f t="shared" ca="1" si="48"/>
        <v>7.2595149436593065E-2</v>
      </c>
      <c r="P348" s="288">
        <f t="shared" ca="1" si="48"/>
        <v>7.117968268263386E-2</v>
      </c>
      <c r="Q348" s="288">
        <f t="shared" ca="1" si="48"/>
        <v>6.9764215928674655E-2</v>
      </c>
      <c r="R348" s="288">
        <f t="shared" ca="1" si="48"/>
        <v>6.8348749174715451E-2</v>
      </c>
      <c r="S348" s="288">
        <f t="shared" ca="1" si="48"/>
        <v>6.711090521738132E-2</v>
      </c>
      <c r="T348" s="288">
        <f t="shared" ca="1" si="48"/>
        <v>6.6015159497347251E-2</v>
      </c>
      <c r="U348" s="288">
        <f t="shared" ca="1" si="48"/>
        <v>6.5025987455288217E-2</v>
      </c>
      <c r="V348" s="288">
        <f t="shared" ca="1" si="48"/>
        <v>6.4107864531879194E-2</v>
      </c>
      <c r="W348" s="288">
        <f t="shared" ca="1" si="48"/>
        <v>6.3225266167795197E-2</v>
      </c>
      <c r="X348" s="288">
        <f t="shared" ca="1" si="48"/>
        <v>6.2342667803711199E-2</v>
      </c>
      <c r="Y348" s="288">
        <f t="shared" ca="1" si="48"/>
        <v>6.1460069439627202E-2</v>
      </c>
      <c r="Z348" s="288">
        <f t="shared" ca="1" si="48"/>
        <v>6.0577471075543191E-2</v>
      </c>
      <c r="AA348" s="288">
        <f t="shared" ca="1" si="48"/>
        <v>5.96948727114592E-2</v>
      </c>
      <c r="AB348" s="288">
        <f t="shared" ca="1" si="48"/>
        <v>5.8812274347375196E-2</v>
      </c>
      <c r="AC348" s="288">
        <f t="shared" ca="1" si="48"/>
        <v>5.7929675983291191E-2</v>
      </c>
      <c r="AD348" s="288">
        <f t="shared" ca="1" si="48"/>
        <v>5.7047077619207187E-2</v>
      </c>
      <c r="AE348" s="288">
        <f t="shared" ca="1" si="48"/>
        <v>5.622491577844671E-2</v>
      </c>
      <c r="AF348" s="288">
        <f t="shared" ca="1" si="48"/>
        <v>5.5451103156345063E-2</v>
      </c>
      <c r="AG348" s="288">
        <f t="shared" ca="1" si="48"/>
        <v>5.4713552448237543E-2</v>
      </c>
      <c r="AH348" s="288">
        <f t="shared" ca="1" si="48"/>
        <v>5.4000176349459417E-2</v>
      </c>
      <c r="AI348" s="288">
        <f t="shared" ca="1" si="48"/>
        <v>5.3298887555345995E-2</v>
      </c>
      <c r="AJ348" s="288">
        <f t="shared" ca="1" si="48"/>
        <v>5.2597598761232572E-2</v>
      </c>
      <c r="AK348" s="288">
        <f t="shared" ca="1" si="48"/>
        <v>5.189630996711915E-2</v>
      </c>
      <c r="AL348" s="288">
        <f t="shared" ca="1" si="48"/>
        <v>5.1195021173005735E-2</v>
      </c>
      <c r="AM348" s="288">
        <f t="shared" ca="1" si="48"/>
        <v>5.0493732378892313E-2</v>
      </c>
      <c r="AN348" s="288">
        <f t="shared" ca="1" si="48"/>
        <v>4.9792443584778898E-2</v>
      </c>
      <c r="AO348" s="288">
        <f t="shared" ca="1" si="48"/>
        <v>4.9091154790665475E-2</v>
      </c>
      <c r="AP348" s="288">
        <f t="shared" ca="1" si="48"/>
        <v>4.8389865996552053E-2</v>
      </c>
      <c r="AQ348" s="288">
        <f t="shared" ca="1" si="48"/>
        <v>4.7739280316471566E-2</v>
      </c>
      <c r="AR348" s="288">
        <f t="shared" ca="1" si="48"/>
        <v>4.7129257127617424E-2</v>
      </c>
      <c r="AS348" s="288">
        <f t="shared" ca="1" si="48"/>
        <v>4.6549655807183052E-2</v>
      </c>
      <c r="AT348" s="288">
        <f t="shared" ca="1" si="48"/>
        <v>4.5990335732361859E-2</v>
      </c>
      <c r="AU348" s="288">
        <f t="shared" ca="1" si="48"/>
        <v>4.5441156280347242E-2</v>
      </c>
      <c r="AV348" s="288">
        <f t="shared" ca="1" si="48"/>
        <v>4.4891976828332618E-2</v>
      </c>
      <c r="AW348" s="288">
        <f t="shared" ca="1" si="48"/>
        <v>4.4342797376318001E-2</v>
      </c>
      <c r="AX348" s="288">
        <f t="shared" ca="1" si="48"/>
        <v>4.3793617924303384E-2</v>
      </c>
      <c r="AY348" s="288">
        <f t="shared" ca="1" si="48"/>
        <v>4.3244438472288767E-2</v>
      </c>
      <c r="AZ348" s="288">
        <f t="shared" ca="1" si="48"/>
        <v>4.269525902027415E-2</v>
      </c>
      <c r="BA348" s="288">
        <f t="shared" ca="1" si="48"/>
        <v>4.2146079568259533E-2</v>
      </c>
      <c r="BB348" s="288">
        <f t="shared" ca="1" si="48"/>
        <v>4.1596900116244916E-2</v>
      </c>
      <c r="BC348" s="288">
        <f t="shared" ca="1" si="48"/>
        <v>4.1088856065173832E-2</v>
      </c>
      <c r="BD348" s="288">
        <f t="shared" ca="1" si="48"/>
        <v>4.0613720334857592E-2</v>
      </c>
      <c r="BE348" s="288">
        <f t="shared" ca="1" si="48"/>
        <v>4.0163265845107474E-2</v>
      </c>
      <c r="BF348" s="288">
        <f t="shared" ca="1" si="48"/>
        <v>3.9729265515734774E-2</v>
      </c>
      <c r="BG348" s="288">
        <f t="shared" ca="1" si="48"/>
        <v>3.9303492266550784E-2</v>
      </c>
      <c r="BH348" s="288">
        <f t="shared" ca="1" si="48"/>
        <v>3.8877719017366794E-2</v>
      </c>
      <c r="BI348" s="288">
        <f t="shared" ca="1" si="48"/>
        <v>3.8451945768182796E-2</v>
      </c>
      <c r="BJ348" s="288">
        <f t="shared" ca="1" si="48"/>
        <v>2.5540014234525427E-2</v>
      </c>
      <c r="BK348" s="288">
        <f t="shared" ca="1" si="48"/>
        <v>1.5267238774157399E-2</v>
      </c>
      <c r="BL348" s="288">
        <f t="shared" ca="1" si="48"/>
        <v>7.605234503799776E-3</v>
      </c>
      <c r="BM348" s="288">
        <f t="shared" ca="1" si="48"/>
        <v>2.5256165401736277E-3</v>
      </c>
      <c r="BN348" s="288">
        <f t="shared" ca="1" si="48"/>
        <v>2.0816681711721685E-17</v>
      </c>
      <c r="BO348" s="289"/>
      <c r="BP348" s="289"/>
      <c r="BQ348" s="289"/>
      <c r="BR348" s="289"/>
      <c r="BS348" s="289"/>
      <c r="BT348" s="289"/>
      <c r="BU348" s="289"/>
      <c r="BV348" s="289"/>
      <c r="BW348" s="289"/>
      <c r="BX348" s="289"/>
      <c r="BY348" s="289"/>
      <c r="BZ348" s="289"/>
      <c r="CA348" s="198"/>
      <c r="CB348" s="198"/>
      <c r="CC348" s="198"/>
      <c r="CD348" s="198"/>
      <c r="CE348" s="198"/>
      <c r="CF348" s="198"/>
      <c r="CG348" s="198"/>
      <c r="CH348" s="198"/>
      <c r="CI348" s="198"/>
      <c r="CJ348" s="198"/>
      <c r="CK348" s="198"/>
      <c r="CL348" s="198"/>
    </row>
    <row r="349" spans="1:90" x14ac:dyDescent="0.15">
      <c r="A349" s="89"/>
      <c r="B349" s="23"/>
      <c r="D349" s="23"/>
      <c r="G349" s="288"/>
      <c r="H349" s="288"/>
      <c r="I349" s="288"/>
      <c r="J349" s="288"/>
      <c r="K349" s="288"/>
      <c r="L349" s="288"/>
      <c r="M349" s="288"/>
      <c r="N349" s="288"/>
      <c r="O349" s="288"/>
      <c r="P349" s="288"/>
      <c r="Q349" s="288"/>
      <c r="R349" s="288"/>
      <c r="S349" s="288"/>
      <c r="T349" s="288"/>
      <c r="U349" s="288"/>
      <c r="V349" s="288"/>
      <c r="W349" s="288"/>
      <c r="X349" s="288"/>
      <c r="Y349" s="288"/>
      <c r="Z349" s="288"/>
      <c r="AA349" s="288"/>
      <c r="AB349" s="288"/>
      <c r="AC349" s="288"/>
      <c r="AD349" s="288"/>
      <c r="AE349" s="288"/>
      <c r="AF349" s="288"/>
      <c r="AG349" s="288"/>
      <c r="AH349" s="288"/>
      <c r="AI349" s="288"/>
      <c r="AJ349" s="288"/>
      <c r="AK349" s="288"/>
      <c r="AL349" s="288"/>
      <c r="AM349" s="288"/>
      <c r="AN349" s="288"/>
      <c r="AO349" s="288"/>
      <c r="AP349" s="288"/>
      <c r="AQ349" s="288"/>
      <c r="AR349" s="288"/>
      <c r="AS349" s="288"/>
      <c r="AT349" s="288"/>
      <c r="AU349" s="288"/>
      <c r="AV349" s="288"/>
      <c r="AW349" s="288"/>
      <c r="AX349" s="288"/>
      <c r="AY349" s="288"/>
      <c r="AZ349" s="288"/>
      <c r="BA349" s="288"/>
      <c r="BB349" s="288"/>
      <c r="BC349" s="288"/>
      <c r="BD349" s="288"/>
      <c r="BE349" s="288"/>
      <c r="BF349" s="288"/>
      <c r="BG349" s="288"/>
      <c r="BH349" s="288"/>
      <c r="BI349" s="288"/>
      <c r="BJ349" s="288"/>
      <c r="BK349" s="288"/>
      <c r="BL349" s="288"/>
      <c r="BM349" s="288"/>
      <c r="BN349" s="288"/>
      <c r="BO349" s="289"/>
      <c r="BP349" s="289"/>
      <c r="BQ349" s="289"/>
      <c r="BR349" s="289"/>
      <c r="BS349" s="289"/>
      <c r="BT349" s="289"/>
      <c r="BU349" s="289"/>
      <c r="BV349" s="289"/>
      <c r="BW349" s="289"/>
      <c r="BX349" s="289"/>
      <c r="BY349" s="289"/>
      <c r="BZ349" s="289"/>
      <c r="CA349" s="198"/>
      <c r="CB349" s="198"/>
      <c r="CC349" s="198"/>
      <c r="CD349" s="198"/>
      <c r="CE349" s="198"/>
      <c r="CF349" s="198"/>
      <c r="CG349" s="198"/>
      <c r="CH349" s="198"/>
      <c r="CI349" s="198"/>
      <c r="CJ349" s="198"/>
      <c r="CK349" s="198"/>
      <c r="CL349" s="198"/>
    </row>
    <row r="350" spans="1:90" x14ac:dyDescent="0.15">
      <c r="A350" s="89"/>
      <c r="B350" s="23"/>
      <c r="C350" s="23"/>
      <c r="D350" s="23" t="s">
        <v>371</v>
      </c>
      <c r="G350" s="288">
        <f t="shared" ref="G350:BN350" ca="1" si="49">SUM(G351:G410)</f>
        <v>3.2812637785195109E-2</v>
      </c>
      <c r="H350" s="288">
        <f t="shared" ca="1" si="49"/>
        <v>6.5059088868806542E-2</v>
      </c>
      <c r="I350" s="288">
        <f t="shared" ca="1" si="49"/>
        <v>9.6739353250834284E-2</v>
      </c>
      <c r="J350" s="288">
        <f t="shared" ca="1" si="49"/>
        <v>0.12785343093127835</v>
      </c>
      <c r="K350" s="288">
        <f t="shared" ca="1" si="49"/>
        <v>0.15840132191013873</v>
      </c>
      <c r="L350" s="288">
        <f t="shared" ca="1" si="49"/>
        <v>0.18838302618741543</v>
      </c>
      <c r="M350" s="288">
        <f t="shared" ca="1" si="49"/>
        <v>0.18498590597791331</v>
      </c>
      <c r="N350" s="288">
        <f t="shared" ca="1" si="49"/>
        <v>0.18158878576841125</v>
      </c>
      <c r="O350" s="288">
        <f t="shared" ca="1" si="49"/>
        <v>0.17819166555890914</v>
      </c>
      <c r="P350" s="288">
        <f t="shared" ca="1" si="49"/>
        <v>0.17479454534940705</v>
      </c>
      <c r="Q350" s="288">
        <f t="shared" ca="1" si="49"/>
        <v>0.17139742513990497</v>
      </c>
      <c r="R350" s="288">
        <f t="shared" ca="1" si="49"/>
        <v>0.16800030493040288</v>
      </c>
      <c r="S350" s="288">
        <f t="shared" ca="1" si="49"/>
        <v>0.16481633207685087</v>
      </c>
      <c r="T350" s="288">
        <f t="shared" ca="1" si="49"/>
        <v>0.16184550657924893</v>
      </c>
      <c r="U350" s="288">
        <f t="shared" ca="1" si="49"/>
        <v>0.15908782843759708</v>
      </c>
      <c r="V350" s="288">
        <f t="shared" ca="1" si="49"/>
        <v>0.15654329765189534</v>
      </c>
      <c r="W350" s="288">
        <f t="shared" ca="1" si="49"/>
        <v>0.15421191422214367</v>
      </c>
      <c r="X350" s="288">
        <f t="shared" ca="1" si="49"/>
        <v>0.15209367814834204</v>
      </c>
      <c r="Y350" s="288">
        <f t="shared" ca="1" si="49"/>
        <v>0.14997544207454044</v>
      </c>
      <c r="Z350" s="288">
        <f t="shared" ca="1" si="49"/>
        <v>0.14785720600073887</v>
      </c>
      <c r="AA350" s="288">
        <f t="shared" ca="1" si="49"/>
        <v>0.14573896992693725</v>
      </c>
      <c r="AB350" s="288">
        <f t="shared" ca="1" si="49"/>
        <v>0.14362073385313567</v>
      </c>
      <c r="AC350" s="288">
        <f t="shared" ca="1" si="49"/>
        <v>0.14150249777933405</v>
      </c>
      <c r="AD350" s="288">
        <f t="shared" ca="1" si="49"/>
        <v>0.13938426170553245</v>
      </c>
      <c r="AE350" s="288">
        <f t="shared" ca="1" si="49"/>
        <v>0.1373385494597191</v>
      </c>
      <c r="AF350" s="288">
        <f t="shared" ca="1" si="49"/>
        <v>0.13536536104189398</v>
      </c>
      <c r="AG350" s="288">
        <f t="shared" ca="1" si="49"/>
        <v>0.13346469645205705</v>
      </c>
      <c r="AH350" s="288">
        <f t="shared" ca="1" si="49"/>
        <v>0.13163655569020841</v>
      </c>
      <c r="AI350" s="288">
        <f t="shared" ca="1" si="49"/>
        <v>0.12988093875634793</v>
      </c>
      <c r="AJ350" s="288">
        <f t="shared" ca="1" si="49"/>
        <v>0.12819784565047573</v>
      </c>
      <c r="AK350" s="288">
        <f t="shared" ca="1" si="49"/>
        <v>0.12651475254460354</v>
      </c>
      <c r="AL350" s="288">
        <f t="shared" ca="1" si="49"/>
        <v>0.12483165943873134</v>
      </c>
      <c r="AM350" s="288">
        <f t="shared" ca="1" si="49"/>
        <v>0.12314856633285913</v>
      </c>
      <c r="AN350" s="288">
        <f t="shared" ca="1" si="49"/>
        <v>0.12146547322698692</v>
      </c>
      <c r="AO350" s="288">
        <f t="shared" ca="1" si="49"/>
        <v>0.11978238012111472</v>
      </c>
      <c r="AP350" s="288">
        <f t="shared" ca="1" si="49"/>
        <v>0.1180992870152425</v>
      </c>
      <c r="AQ350" s="288">
        <f t="shared" ca="1" si="49"/>
        <v>0.11647703764620981</v>
      </c>
      <c r="AR350" s="288">
        <f t="shared" ca="1" si="49"/>
        <v>0.11491563201401665</v>
      </c>
      <c r="AS350" s="288">
        <f t="shared" ca="1" si="49"/>
        <v>0.113415070118663</v>
      </c>
      <c r="AT350" s="288">
        <f t="shared" ca="1" si="49"/>
        <v>0.11197535196014888</v>
      </c>
      <c r="AU350" s="288">
        <f t="shared" ca="1" si="49"/>
        <v>0.11059647753847426</v>
      </c>
      <c r="AV350" s="288">
        <f t="shared" ca="1" si="49"/>
        <v>0.10927844685363919</v>
      </c>
      <c r="AW350" s="288">
        <f t="shared" ca="1" si="49"/>
        <v>0.1079604161688041</v>
      </c>
      <c r="AX350" s="288">
        <f t="shared" ca="1" si="49"/>
        <v>0.10664238548396901</v>
      </c>
      <c r="AY350" s="288">
        <f t="shared" ca="1" si="49"/>
        <v>0.10532435479913393</v>
      </c>
      <c r="AZ350" s="288">
        <f t="shared" ca="1" si="49"/>
        <v>0.10400632411429883</v>
      </c>
      <c r="BA350" s="288">
        <f t="shared" ca="1" si="49"/>
        <v>0.10268829342946374</v>
      </c>
      <c r="BB350" s="288">
        <f t="shared" ca="1" si="49"/>
        <v>0.10137026274462867</v>
      </c>
      <c r="BC350" s="288">
        <f t="shared" ca="1" si="49"/>
        <v>0.10010159454092583</v>
      </c>
      <c r="BD350" s="288">
        <f t="shared" ca="1" si="49"/>
        <v>9.8882288818355243E-2</v>
      </c>
      <c r="BE350" s="288">
        <f t="shared" ca="1" si="49"/>
        <v>9.7712345576916909E-2</v>
      </c>
      <c r="BF350" s="288">
        <f t="shared" ca="1" si="49"/>
        <v>9.6591764816610831E-2</v>
      </c>
      <c r="BG350" s="288">
        <f t="shared" ca="1" si="49"/>
        <v>9.5520546537436996E-2</v>
      </c>
      <c r="BH350" s="288">
        <f t="shared" ca="1" si="49"/>
        <v>9.4498690739395402E-2</v>
      </c>
      <c r="BI350" s="288">
        <f t="shared" ca="1" si="49"/>
        <v>9.3476834941353837E-2</v>
      </c>
      <c r="BJ350" s="288">
        <f t="shared" ca="1" si="49"/>
        <v>7.7471589201944205E-2</v>
      </c>
      <c r="BK350" s="288">
        <f t="shared" ca="1" si="49"/>
        <v>6.1636652762208165E-2</v>
      </c>
      <c r="BL350" s="288">
        <f t="shared" ca="1" si="49"/>
        <v>4.597202562214573E-2</v>
      </c>
      <c r="BM350" s="288">
        <f t="shared" ca="1" si="49"/>
        <v>3.0477707781756888E-2</v>
      </c>
      <c r="BN350" s="288">
        <f t="shared" ca="1" si="49"/>
        <v>1.5153699241041646E-2</v>
      </c>
      <c r="BO350" s="289"/>
      <c r="BP350" s="289"/>
      <c r="BQ350" s="289"/>
      <c r="BR350" s="289"/>
      <c r="BS350" s="289"/>
      <c r="BT350" s="289"/>
      <c r="BU350" s="289"/>
      <c r="BV350" s="289"/>
      <c r="BW350" s="289"/>
      <c r="BX350" s="289"/>
      <c r="BY350" s="289"/>
      <c r="BZ350" s="289"/>
      <c r="CA350" s="198"/>
      <c r="CB350" s="198"/>
      <c r="CC350" s="198"/>
      <c r="CD350" s="198"/>
      <c r="CE350" s="198"/>
      <c r="CF350" s="198"/>
      <c r="CG350" s="198"/>
      <c r="CH350" s="198"/>
      <c r="CI350" s="198"/>
      <c r="CJ350" s="198"/>
      <c r="CK350" s="198"/>
      <c r="CL350" s="198"/>
    </row>
    <row r="351" spans="1:90" hidden="1" outlineLevel="1" x14ac:dyDescent="0.15">
      <c r="A351" s="89"/>
      <c r="B351" s="23"/>
      <c r="C351" s="26">
        <f t="shared" ref="C351:E366" si="50">C288</f>
        <v>1</v>
      </c>
      <c r="D351" s="303">
        <f t="shared" ca="1" si="50"/>
        <v>3.2812637785195109E-2</v>
      </c>
      <c r="E351" s="26">
        <f t="shared" si="50"/>
        <v>6</v>
      </c>
      <c r="G351" s="289">
        <f ca="1">IF(OR($C351&gt;G$7,$C351+$E351-1&lt;G$7),0,$D351)</f>
        <v>3.2812637785195109E-2</v>
      </c>
      <c r="H351" s="289">
        <f ca="1">IF(OR($C351&gt;H$7,$C351+$E351-1&lt;H$7),0,$D351)</f>
        <v>3.2812637785195109E-2</v>
      </c>
      <c r="I351" s="289">
        <f t="shared" ref="I351:BO356" ca="1" si="51">IF(OR($C351&gt;I$7,$C351+$E351-1&lt;I$7),0,$D351)</f>
        <v>3.2812637785195109E-2</v>
      </c>
      <c r="J351" s="289">
        <f t="shared" ca="1" si="51"/>
        <v>3.2812637785195109E-2</v>
      </c>
      <c r="K351" s="289">
        <f t="shared" ca="1" si="51"/>
        <v>3.2812637785195109E-2</v>
      </c>
      <c r="L351" s="289">
        <f t="shared" ca="1" si="51"/>
        <v>3.2812637785195109E-2</v>
      </c>
      <c r="M351" s="289">
        <f t="shared" si="51"/>
        <v>0</v>
      </c>
      <c r="N351" s="289">
        <f t="shared" si="51"/>
        <v>0</v>
      </c>
      <c r="O351" s="289">
        <f t="shared" si="51"/>
        <v>0</v>
      </c>
      <c r="P351" s="289">
        <f t="shared" si="51"/>
        <v>0</v>
      </c>
      <c r="Q351" s="289">
        <f t="shared" si="51"/>
        <v>0</v>
      </c>
      <c r="R351" s="289">
        <f t="shared" si="51"/>
        <v>0</v>
      </c>
      <c r="S351" s="289">
        <f t="shared" si="51"/>
        <v>0</v>
      </c>
      <c r="T351" s="289">
        <f t="shared" si="51"/>
        <v>0</v>
      </c>
      <c r="U351" s="289">
        <f t="shared" si="51"/>
        <v>0</v>
      </c>
      <c r="V351" s="289">
        <f t="shared" si="51"/>
        <v>0</v>
      </c>
      <c r="W351" s="289">
        <f t="shared" si="51"/>
        <v>0</v>
      </c>
      <c r="X351" s="289">
        <f t="shared" si="51"/>
        <v>0</v>
      </c>
      <c r="Y351" s="289">
        <f t="shared" si="51"/>
        <v>0</v>
      </c>
      <c r="Z351" s="289">
        <f t="shared" si="51"/>
        <v>0</v>
      </c>
      <c r="AA351" s="289">
        <f t="shared" si="51"/>
        <v>0</v>
      </c>
      <c r="AB351" s="289">
        <f t="shared" si="51"/>
        <v>0</v>
      </c>
      <c r="AC351" s="289">
        <f t="shared" si="51"/>
        <v>0</v>
      </c>
      <c r="AD351" s="289">
        <f t="shared" si="51"/>
        <v>0</v>
      </c>
      <c r="AE351" s="289">
        <f t="shared" si="51"/>
        <v>0</v>
      </c>
      <c r="AF351" s="289">
        <f t="shared" si="51"/>
        <v>0</v>
      </c>
      <c r="AG351" s="289">
        <f t="shared" si="51"/>
        <v>0</v>
      </c>
      <c r="AH351" s="289">
        <f t="shared" si="51"/>
        <v>0</v>
      </c>
      <c r="AI351" s="289">
        <f t="shared" si="51"/>
        <v>0</v>
      </c>
      <c r="AJ351" s="289">
        <f t="shared" si="51"/>
        <v>0</v>
      </c>
      <c r="AK351" s="289">
        <f t="shared" si="51"/>
        <v>0</v>
      </c>
      <c r="AL351" s="289">
        <f t="shared" si="51"/>
        <v>0</v>
      </c>
      <c r="AM351" s="289">
        <f t="shared" si="51"/>
        <v>0</v>
      </c>
      <c r="AN351" s="289">
        <f t="shared" si="51"/>
        <v>0</v>
      </c>
      <c r="AO351" s="289">
        <f t="shared" si="51"/>
        <v>0</v>
      </c>
      <c r="AP351" s="289">
        <f t="shared" si="51"/>
        <v>0</v>
      </c>
      <c r="AQ351" s="289">
        <f t="shared" si="51"/>
        <v>0</v>
      </c>
      <c r="AR351" s="289">
        <f t="shared" si="51"/>
        <v>0</v>
      </c>
      <c r="AS351" s="289">
        <f t="shared" si="51"/>
        <v>0</v>
      </c>
      <c r="AT351" s="289">
        <f t="shared" si="51"/>
        <v>0</v>
      </c>
      <c r="AU351" s="289">
        <f t="shared" si="51"/>
        <v>0</v>
      </c>
      <c r="AV351" s="289">
        <f t="shared" si="51"/>
        <v>0</v>
      </c>
      <c r="AW351" s="289">
        <f t="shared" si="51"/>
        <v>0</v>
      </c>
      <c r="AX351" s="289">
        <f t="shared" si="51"/>
        <v>0</v>
      </c>
      <c r="AY351" s="289">
        <f t="shared" si="51"/>
        <v>0</v>
      </c>
      <c r="AZ351" s="289">
        <f t="shared" si="51"/>
        <v>0</v>
      </c>
      <c r="BA351" s="289">
        <f t="shared" si="51"/>
        <v>0</v>
      </c>
      <c r="BB351" s="289">
        <f t="shared" si="51"/>
        <v>0</v>
      </c>
      <c r="BC351" s="289">
        <f t="shared" si="51"/>
        <v>0</v>
      </c>
      <c r="BD351" s="289">
        <f t="shared" si="51"/>
        <v>0</v>
      </c>
      <c r="BE351" s="289">
        <f t="shared" si="51"/>
        <v>0</v>
      </c>
      <c r="BF351" s="289">
        <f t="shared" si="51"/>
        <v>0</v>
      </c>
      <c r="BG351" s="289">
        <f t="shared" si="51"/>
        <v>0</v>
      </c>
      <c r="BH351" s="289">
        <f t="shared" si="51"/>
        <v>0</v>
      </c>
      <c r="BI351" s="289">
        <f t="shared" si="51"/>
        <v>0</v>
      </c>
      <c r="BJ351" s="289">
        <f t="shared" si="51"/>
        <v>0</v>
      </c>
      <c r="BK351" s="289">
        <f t="shared" si="51"/>
        <v>0</v>
      </c>
      <c r="BL351" s="289">
        <f t="shared" si="51"/>
        <v>0</v>
      </c>
      <c r="BM351" s="289">
        <f t="shared" si="51"/>
        <v>0</v>
      </c>
      <c r="BN351" s="289">
        <f t="shared" si="51"/>
        <v>0</v>
      </c>
      <c r="BO351" s="289"/>
      <c r="BP351" s="289"/>
      <c r="BQ351" s="289"/>
      <c r="BR351" s="289"/>
      <c r="BS351" s="289"/>
      <c r="BT351" s="289"/>
      <c r="BU351" s="289"/>
      <c r="BV351" s="289"/>
      <c r="BW351" s="289"/>
      <c r="BX351" s="289"/>
      <c r="BY351" s="289"/>
      <c r="BZ351" s="289"/>
      <c r="CA351" s="198"/>
      <c r="CB351" s="198"/>
      <c r="CC351" s="198"/>
      <c r="CD351" s="198"/>
      <c r="CE351" s="198"/>
      <c r="CF351" s="198"/>
      <c r="CG351" s="198"/>
      <c r="CH351" s="198"/>
      <c r="CI351" s="198"/>
      <c r="CJ351" s="198"/>
      <c r="CK351" s="198"/>
      <c r="CL351" s="198"/>
    </row>
    <row r="352" spans="1:90" hidden="1" outlineLevel="1" x14ac:dyDescent="0.15">
      <c r="A352" s="89"/>
      <c r="B352" s="23"/>
      <c r="C352" s="26">
        <f t="shared" si="50"/>
        <v>2</v>
      </c>
      <c r="D352" s="303">
        <f t="shared" ca="1" si="50"/>
        <v>3.2246451083611426E-2</v>
      </c>
      <c r="E352" s="26">
        <f t="shared" si="50"/>
        <v>6</v>
      </c>
      <c r="G352" s="289">
        <f t="shared" ref="G352:V370" si="52">IF(OR($C352&gt;G$7,$C352+$E352-1&lt;G$7),0,$D352)</f>
        <v>0</v>
      </c>
      <c r="H352" s="289">
        <f t="shared" ca="1" si="52"/>
        <v>3.2246451083611426E-2</v>
      </c>
      <c r="I352" s="289">
        <f t="shared" ca="1" si="52"/>
        <v>3.2246451083611426E-2</v>
      </c>
      <c r="J352" s="289">
        <f t="shared" ca="1" si="52"/>
        <v>3.2246451083611426E-2</v>
      </c>
      <c r="K352" s="289">
        <f t="shared" ca="1" si="52"/>
        <v>3.2246451083611426E-2</v>
      </c>
      <c r="L352" s="289">
        <f t="shared" ca="1" si="52"/>
        <v>3.2246451083611426E-2</v>
      </c>
      <c r="M352" s="289">
        <f t="shared" ca="1" si="52"/>
        <v>3.2246451083611426E-2</v>
      </c>
      <c r="N352" s="289">
        <f t="shared" si="52"/>
        <v>0</v>
      </c>
      <c r="O352" s="289">
        <f t="shared" si="52"/>
        <v>0</v>
      </c>
      <c r="P352" s="289">
        <f t="shared" si="52"/>
        <v>0</v>
      </c>
      <c r="Q352" s="289">
        <f t="shared" si="52"/>
        <v>0</v>
      </c>
      <c r="R352" s="289">
        <f t="shared" si="52"/>
        <v>0</v>
      </c>
      <c r="S352" s="289">
        <f t="shared" si="52"/>
        <v>0</v>
      </c>
      <c r="T352" s="289">
        <f t="shared" si="52"/>
        <v>0</v>
      </c>
      <c r="U352" s="289">
        <f t="shared" si="52"/>
        <v>0</v>
      </c>
      <c r="V352" s="289">
        <f t="shared" si="52"/>
        <v>0</v>
      </c>
      <c r="W352" s="289">
        <f t="shared" si="51"/>
        <v>0</v>
      </c>
      <c r="X352" s="289">
        <f t="shared" si="51"/>
        <v>0</v>
      </c>
      <c r="Y352" s="289">
        <f t="shared" si="51"/>
        <v>0</v>
      </c>
      <c r="Z352" s="289">
        <f t="shared" si="51"/>
        <v>0</v>
      </c>
      <c r="AA352" s="289">
        <f t="shared" si="51"/>
        <v>0</v>
      </c>
      <c r="AB352" s="289">
        <f t="shared" si="51"/>
        <v>0</v>
      </c>
      <c r="AC352" s="289">
        <f t="shared" si="51"/>
        <v>0</v>
      </c>
      <c r="AD352" s="289">
        <f t="shared" si="51"/>
        <v>0</v>
      </c>
      <c r="AE352" s="289">
        <f t="shared" si="51"/>
        <v>0</v>
      </c>
      <c r="AF352" s="289">
        <f t="shared" si="51"/>
        <v>0</v>
      </c>
      <c r="AG352" s="289">
        <f t="shared" si="51"/>
        <v>0</v>
      </c>
      <c r="AH352" s="289">
        <f t="shared" si="51"/>
        <v>0</v>
      </c>
      <c r="AI352" s="289">
        <f t="shared" si="51"/>
        <v>0</v>
      </c>
      <c r="AJ352" s="289">
        <f t="shared" si="51"/>
        <v>0</v>
      </c>
      <c r="AK352" s="289">
        <f t="shared" si="51"/>
        <v>0</v>
      </c>
      <c r="AL352" s="289">
        <f t="shared" si="51"/>
        <v>0</v>
      </c>
      <c r="AM352" s="289">
        <f t="shared" si="51"/>
        <v>0</v>
      </c>
      <c r="AN352" s="289">
        <f t="shared" si="51"/>
        <v>0</v>
      </c>
      <c r="AO352" s="289">
        <f t="shared" si="51"/>
        <v>0</v>
      </c>
      <c r="AP352" s="289">
        <f t="shared" si="51"/>
        <v>0</v>
      </c>
      <c r="AQ352" s="289">
        <f t="shared" si="51"/>
        <v>0</v>
      </c>
      <c r="AR352" s="289">
        <f t="shared" si="51"/>
        <v>0</v>
      </c>
      <c r="AS352" s="289">
        <f t="shared" si="51"/>
        <v>0</v>
      </c>
      <c r="AT352" s="289">
        <f t="shared" si="51"/>
        <v>0</v>
      </c>
      <c r="AU352" s="289">
        <f t="shared" si="51"/>
        <v>0</v>
      </c>
      <c r="AV352" s="289">
        <f t="shared" si="51"/>
        <v>0</v>
      </c>
      <c r="AW352" s="289">
        <f t="shared" si="51"/>
        <v>0</v>
      </c>
      <c r="AX352" s="289">
        <f t="shared" si="51"/>
        <v>0</v>
      </c>
      <c r="AY352" s="289">
        <f t="shared" si="51"/>
        <v>0</v>
      </c>
      <c r="AZ352" s="289">
        <f t="shared" si="51"/>
        <v>0</v>
      </c>
      <c r="BA352" s="289">
        <f t="shared" si="51"/>
        <v>0</v>
      </c>
      <c r="BB352" s="289">
        <f t="shared" si="51"/>
        <v>0</v>
      </c>
      <c r="BC352" s="289">
        <f t="shared" si="51"/>
        <v>0</v>
      </c>
      <c r="BD352" s="289">
        <f t="shared" si="51"/>
        <v>0</v>
      </c>
      <c r="BE352" s="289">
        <f t="shared" si="51"/>
        <v>0</v>
      </c>
      <c r="BF352" s="289">
        <f t="shared" si="51"/>
        <v>0</v>
      </c>
      <c r="BG352" s="289">
        <f t="shared" si="51"/>
        <v>0</v>
      </c>
      <c r="BH352" s="289">
        <f t="shared" si="51"/>
        <v>0</v>
      </c>
      <c r="BI352" s="289">
        <f t="shared" si="51"/>
        <v>0</v>
      </c>
      <c r="BJ352" s="289">
        <f t="shared" si="51"/>
        <v>0</v>
      </c>
      <c r="BK352" s="289">
        <f t="shared" si="51"/>
        <v>0</v>
      </c>
      <c r="BL352" s="289">
        <f t="shared" si="51"/>
        <v>0</v>
      </c>
      <c r="BM352" s="289">
        <f t="shared" si="51"/>
        <v>0</v>
      </c>
      <c r="BN352" s="289">
        <f t="shared" si="51"/>
        <v>0</v>
      </c>
      <c r="BO352" s="289"/>
      <c r="BP352" s="289"/>
      <c r="BQ352" s="289"/>
      <c r="BR352" s="289"/>
      <c r="BS352" s="289"/>
      <c r="BT352" s="289"/>
      <c r="BU352" s="289"/>
      <c r="BV352" s="289"/>
      <c r="BW352" s="289"/>
      <c r="BX352" s="289"/>
      <c r="BY352" s="289"/>
      <c r="BZ352" s="289"/>
      <c r="CA352" s="198"/>
      <c r="CB352" s="198"/>
      <c r="CC352" s="198"/>
      <c r="CD352" s="198"/>
      <c r="CE352" s="198"/>
      <c r="CF352" s="198"/>
      <c r="CG352" s="198"/>
      <c r="CH352" s="198"/>
      <c r="CI352" s="198"/>
      <c r="CJ352" s="198"/>
      <c r="CK352" s="198"/>
      <c r="CL352" s="198"/>
    </row>
    <row r="353" spans="1:90" hidden="1" outlineLevel="1" x14ac:dyDescent="0.15">
      <c r="A353" s="89"/>
      <c r="B353" s="23"/>
      <c r="C353" s="26">
        <f t="shared" si="50"/>
        <v>3</v>
      </c>
      <c r="D353" s="303">
        <f t="shared" ca="1" si="50"/>
        <v>3.1680264382027742E-2</v>
      </c>
      <c r="E353" s="26">
        <f t="shared" si="50"/>
        <v>6</v>
      </c>
      <c r="G353" s="289">
        <f t="shared" si="52"/>
        <v>0</v>
      </c>
      <c r="H353" s="289">
        <f t="shared" si="52"/>
        <v>0</v>
      </c>
      <c r="I353" s="289">
        <f t="shared" ca="1" si="52"/>
        <v>3.1680264382027742E-2</v>
      </c>
      <c r="J353" s="289">
        <f t="shared" ca="1" si="52"/>
        <v>3.1680264382027742E-2</v>
      </c>
      <c r="K353" s="289">
        <f t="shared" ca="1" si="52"/>
        <v>3.1680264382027742E-2</v>
      </c>
      <c r="L353" s="289">
        <f t="shared" ca="1" si="52"/>
        <v>3.1680264382027742E-2</v>
      </c>
      <c r="M353" s="289">
        <f t="shared" ca="1" si="52"/>
        <v>3.1680264382027742E-2</v>
      </c>
      <c r="N353" s="289">
        <f t="shared" ca="1" si="52"/>
        <v>3.1680264382027742E-2</v>
      </c>
      <c r="O353" s="289">
        <f t="shared" si="52"/>
        <v>0</v>
      </c>
      <c r="P353" s="289">
        <f t="shared" si="52"/>
        <v>0</v>
      </c>
      <c r="Q353" s="289">
        <f t="shared" si="52"/>
        <v>0</v>
      </c>
      <c r="R353" s="289">
        <f t="shared" si="52"/>
        <v>0</v>
      </c>
      <c r="S353" s="289">
        <f t="shared" si="52"/>
        <v>0</v>
      </c>
      <c r="T353" s="289">
        <f t="shared" si="52"/>
        <v>0</v>
      </c>
      <c r="U353" s="289">
        <f t="shared" si="52"/>
        <v>0</v>
      </c>
      <c r="V353" s="289">
        <f t="shared" si="52"/>
        <v>0</v>
      </c>
      <c r="W353" s="289">
        <f t="shared" si="51"/>
        <v>0</v>
      </c>
      <c r="X353" s="289">
        <f t="shared" si="51"/>
        <v>0</v>
      </c>
      <c r="Y353" s="289">
        <f t="shared" si="51"/>
        <v>0</v>
      </c>
      <c r="Z353" s="289">
        <f t="shared" si="51"/>
        <v>0</v>
      </c>
      <c r="AA353" s="289">
        <f t="shared" si="51"/>
        <v>0</v>
      </c>
      <c r="AB353" s="289">
        <f t="shared" si="51"/>
        <v>0</v>
      </c>
      <c r="AC353" s="289">
        <f t="shared" si="51"/>
        <v>0</v>
      </c>
      <c r="AD353" s="289">
        <f t="shared" si="51"/>
        <v>0</v>
      </c>
      <c r="AE353" s="289">
        <f t="shared" si="51"/>
        <v>0</v>
      </c>
      <c r="AF353" s="289">
        <f t="shared" si="51"/>
        <v>0</v>
      </c>
      <c r="AG353" s="289">
        <f t="shared" si="51"/>
        <v>0</v>
      </c>
      <c r="AH353" s="289">
        <f t="shared" si="51"/>
        <v>0</v>
      </c>
      <c r="AI353" s="289">
        <f t="shared" si="51"/>
        <v>0</v>
      </c>
      <c r="AJ353" s="289">
        <f t="shared" si="51"/>
        <v>0</v>
      </c>
      <c r="AK353" s="289">
        <f t="shared" si="51"/>
        <v>0</v>
      </c>
      <c r="AL353" s="289">
        <f t="shared" si="51"/>
        <v>0</v>
      </c>
      <c r="AM353" s="289">
        <f t="shared" si="51"/>
        <v>0</v>
      </c>
      <c r="AN353" s="289">
        <f t="shared" si="51"/>
        <v>0</v>
      </c>
      <c r="AO353" s="289">
        <f t="shared" si="51"/>
        <v>0</v>
      </c>
      <c r="AP353" s="289">
        <f t="shared" si="51"/>
        <v>0</v>
      </c>
      <c r="AQ353" s="289">
        <f t="shared" si="51"/>
        <v>0</v>
      </c>
      <c r="AR353" s="289">
        <f t="shared" si="51"/>
        <v>0</v>
      </c>
      <c r="AS353" s="289">
        <f t="shared" si="51"/>
        <v>0</v>
      </c>
      <c r="AT353" s="289">
        <f t="shared" si="51"/>
        <v>0</v>
      </c>
      <c r="AU353" s="289">
        <f t="shared" si="51"/>
        <v>0</v>
      </c>
      <c r="AV353" s="289">
        <f t="shared" si="51"/>
        <v>0</v>
      </c>
      <c r="AW353" s="289">
        <f t="shared" si="51"/>
        <v>0</v>
      </c>
      <c r="AX353" s="289">
        <f t="shared" si="51"/>
        <v>0</v>
      </c>
      <c r="AY353" s="289">
        <f t="shared" si="51"/>
        <v>0</v>
      </c>
      <c r="AZ353" s="289">
        <f t="shared" si="51"/>
        <v>0</v>
      </c>
      <c r="BA353" s="289">
        <f t="shared" si="51"/>
        <v>0</v>
      </c>
      <c r="BB353" s="289">
        <f t="shared" si="51"/>
        <v>0</v>
      </c>
      <c r="BC353" s="289">
        <f t="shared" si="51"/>
        <v>0</v>
      </c>
      <c r="BD353" s="289">
        <f t="shared" si="51"/>
        <v>0</v>
      </c>
      <c r="BE353" s="289">
        <f t="shared" si="51"/>
        <v>0</v>
      </c>
      <c r="BF353" s="289">
        <f t="shared" si="51"/>
        <v>0</v>
      </c>
      <c r="BG353" s="289">
        <f t="shared" si="51"/>
        <v>0</v>
      </c>
      <c r="BH353" s="289">
        <f t="shared" si="51"/>
        <v>0</v>
      </c>
      <c r="BI353" s="289">
        <f t="shared" si="51"/>
        <v>0</v>
      </c>
      <c r="BJ353" s="289">
        <f t="shared" si="51"/>
        <v>0</v>
      </c>
      <c r="BK353" s="289">
        <f t="shared" si="51"/>
        <v>0</v>
      </c>
      <c r="BL353" s="289">
        <f t="shared" si="51"/>
        <v>0</v>
      </c>
      <c r="BM353" s="289">
        <f t="shared" si="51"/>
        <v>0</v>
      </c>
      <c r="BN353" s="289">
        <f t="shared" si="51"/>
        <v>0</v>
      </c>
      <c r="BO353" s="289"/>
      <c r="BP353" s="289"/>
      <c r="BQ353" s="289"/>
      <c r="BR353" s="289"/>
      <c r="BS353" s="289"/>
      <c r="BT353" s="289"/>
      <c r="BU353" s="289"/>
      <c r="BV353" s="289"/>
      <c r="BW353" s="289"/>
      <c r="BX353" s="289"/>
      <c r="BY353" s="289"/>
      <c r="BZ353" s="289"/>
      <c r="CA353" s="198"/>
      <c r="CB353" s="198"/>
      <c r="CC353" s="198"/>
      <c r="CD353" s="198"/>
      <c r="CE353" s="198"/>
      <c r="CF353" s="198"/>
      <c r="CG353" s="198"/>
      <c r="CH353" s="198"/>
      <c r="CI353" s="198"/>
      <c r="CJ353" s="198"/>
      <c r="CK353" s="198"/>
      <c r="CL353" s="198"/>
    </row>
    <row r="354" spans="1:90" hidden="1" outlineLevel="1" x14ac:dyDescent="0.15">
      <c r="A354" s="89"/>
      <c r="B354" s="23"/>
      <c r="C354" s="26">
        <f t="shared" si="50"/>
        <v>4</v>
      </c>
      <c r="D354" s="303">
        <f t="shared" ca="1" si="50"/>
        <v>3.1114077680444059E-2</v>
      </c>
      <c r="E354" s="26">
        <f t="shared" si="50"/>
        <v>6</v>
      </c>
      <c r="G354" s="289">
        <f t="shared" si="52"/>
        <v>0</v>
      </c>
      <c r="H354" s="289">
        <f t="shared" si="52"/>
        <v>0</v>
      </c>
      <c r="I354" s="289">
        <f t="shared" si="52"/>
        <v>0</v>
      </c>
      <c r="J354" s="289">
        <f t="shared" ca="1" si="52"/>
        <v>3.1114077680444059E-2</v>
      </c>
      <c r="K354" s="289">
        <f t="shared" ca="1" si="52"/>
        <v>3.1114077680444059E-2</v>
      </c>
      <c r="L354" s="289">
        <f t="shared" ca="1" si="52"/>
        <v>3.1114077680444059E-2</v>
      </c>
      <c r="M354" s="289">
        <f t="shared" ca="1" si="52"/>
        <v>3.1114077680444059E-2</v>
      </c>
      <c r="N354" s="289">
        <f t="shared" ca="1" si="52"/>
        <v>3.1114077680444059E-2</v>
      </c>
      <c r="O354" s="289">
        <f t="shared" ca="1" si="52"/>
        <v>3.1114077680444059E-2</v>
      </c>
      <c r="P354" s="289">
        <f t="shared" si="52"/>
        <v>0</v>
      </c>
      <c r="Q354" s="289">
        <f t="shared" si="52"/>
        <v>0</v>
      </c>
      <c r="R354" s="289">
        <f t="shared" si="52"/>
        <v>0</v>
      </c>
      <c r="S354" s="289">
        <f t="shared" si="52"/>
        <v>0</v>
      </c>
      <c r="T354" s="289">
        <f t="shared" si="52"/>
        <v>0</v>
      </c>
      <c r="U354" s="289">
        <f t="shared" si="52"/>
        <v>0</v>
      </c>
      <c r="V354" s="289">
        <f t="shared" si="52"/>
        <v>0</v>
      </c>
      <c r="W354" s="289">
        <f t="shared" si="51"/>
        <v>0</v>
      </c>
      <c r="X354" s="289">
        <f t="shared" si="51"/>
        <v>0</v>
      </c>
      <c r="Y354" s="289">
        <f t="shared" si="51"/>
        <v>0</v>
      </c>
      <c r="Z354" s="289">
        <f t="shared" si="51"/>
        <v>0</v>
      </c>
      <c r="AA354" s="289">
        <f t="shared" si="51"/>
        <v>0</v>
      </c>
      <c r="AB354" s="289">
        <f t="shared" si="51"/>
        <v>0</v>
      </c>
      <c r="AC354" s="289">
        <f t="shared" si="51"/>
        <v>0</v>
      </c>
      <c r="AD354" s="289">
        <f t="shared" si="51"/>
        <v>0</v>
      </c>
      <c r="AE354" s="289">
        <f t="shared" si="51"/>
        <v>0</v>
      </c>
      <c r="AF354" s="289">
        <f t="shared" si="51"/>
        <v>0</v>
      </c>
      <c r="AG354" s="289">
        <f t="shared" si="51"/>
        <v>0</v>
      </c>
      <c r="AH354" s="289">
        <f t="shared" si="51"/>
        <v>0</v>
      </c>
      <c r="AI354" s="289">
        <f t="shared" si="51"/>
        <v>0</v>
      </c>
      <c r="AJ354" s="289">
        <f t="shared" si="51"/>
        <v>0</v>
      </c>
      <c r="AK354" s="289">
        <f t="shared" si="51"/>
        <v>0</v>
      </c>
      <c r="AL354" s="289">
        <f t="shared" si="51"/>
        <v>0</v>
      </c>
      <c r="AM354" s="289">
        <f t="shared" si="51"/>
        <v>0</v>
      </c>
      <c r="AN354" s="289">
        <f t="shared" si="51"/>
        <v>0</v>
      </c>
      <c r="AO354" s="289">
        <f t="shared" si="51"/>
        <v>0</v>
      </c>
      <c r="AP354" s="289">
        <f t="shared" si="51"/>
        <v>0</v>
      </c>
      <c r="AQ354" s="289">
        <f t="shared" si="51"/>
        <v>0</v>
      </c>
      <c r="AR354" s="289">
        <f t="shared" si="51"/>
        <v>0</v>
      </c>
      <c r="AS354" s="289">
        <f t="shared" si="51"/>
        <v>0</v>
      </c>
      <c r="AT354" s="289">
        <f t="shared" si="51"/>
        <v>0</v>
      </c>
      <c r="AU354" s="289">
        <f t="shared" si="51"/>
        <v>0</v>
      </c>
      <c r="AV354" s="289">
        <f t="shared" si="51"/>
        <v>0</v>
      </c>
      <c r="AW354" s="289">
        <f t="shared" si="51"/>
        <v>0</v>
      </c>
      <c r="AX354" s="289">
        <f t="shared" si="51"/>
        <v>0</v>
      </c>
      <c r="AY354" s="289">
        <f t="shared" si="51"/>
        <v>0</v>
      </c>
      <c r="AZ354" s="289">
        <f t="shared" si="51"/>
        <v>0</v>
      </c>
      <c r="BA354" s="289">
        <f t="shared" si="51"/>
        <v>0</v>
      </c>
      <c r="BB354" s="289">
        <f t="shared" si="51"/>
        <v>0</v>
      </c>
      <c r="BC354" s="289">
        <f t="shared" si="51"/>
        <v>0</v>
      </c>
      <c r="BD354" s="289">
        <f t="shared" si="51"/>
        <v>0</v>
      </c>
      <c r="BE354" s="289">
        <f t="shared" si="51"/>
        <v>0</v>
      </c>
      <c r="BF354" s="289">
        <f t="shared" si="51"/>
        <v>0</v>
      </c>
      <c r="BG354" s="289">
        <f t="shared" si="51"/>
        <v>0</v>
      </c>
      <c r="BH354" s="289">
        <f t="shared" si="51"/>
        <v>0</v>
      </c>
      <c r="BI354" s="289">
        <f t="shared" si="51"/>
        <v>0</v>
      </c>
      <c r="BJ354" s="289">
        <f t="shared" si="51"/>
        <v>0</v>
      </c>
      <c r="BK354" s="289">
        <f t="shared" si="51"/>
        <v>0</v>
      </c>
      <c r="BL354" s="289">
        <f t="shared" si="51"/>
        <v>0</v>
      </c>
      <c r="BM354" s="289">
        <f t="shared" si="51"/>
        <v>0</v>
      </c>
      <c r="BN354" s="289">
        <f t="shared" si="51"/>
        <v>0</v>
      </c>
      <c r="BO354" s="289"/>
      <c r="BP354" s="289"/>
      <c r="BQ354" s="289"/>
      <c r="BR354" s="289"/>
      <c r="BS354" s="289"/>
      <c r="BT354" s="289"/>
      <c r="BU354" s="289"/>
      <c r="BV354" s="289"/>
      <c r="BW354" s="289"/>
      <c r="BX354" s="289"/>
      <c r="BY354" s="289"/>
      <c r="BZ354" s="289"/>
      <c r="CA354" s="198"/>
      <c r="CB354" s="198"/>
      <c r="CC354" s="198"/>
      <c r="CD354" s="198"/>
      <c r="CE354" s="198"/>
      <c r="CF354" s="198"/>
      <c r="CG354" s="198"/>
      <c r="CH354" s="198"/>
      <c r="CI354" s="198"/>
      <c r="CJ354" s="198"/>
      <c r="CK354" s="198"/>
      <c r="CL354" s="198"/>
    </row>
    <row r="355" spans="1:90" hidden="1" outlineLevel="1" x14ac:dyDescent="0.15">
      <c r="A355" s="89"/>
      <c r="B355" s="23"/>
      <c r="C355" s="26">
        <f t="shared" si="50"/>
        <v>5</v>
      </c>
      <c r="D355" s="303">
        <f t="shared" ca="1" si="50"/>
        <v>3.0547890978860379E-2</v>
      </c>
      <c r="E355" s="26">
        <f t="shared" si="50"/>
        <v>6</v>
      </c>
      <c r="G355" s="289">
        <f t="shared" si="52"/>
        <v>0</v>
      </c>
      <c r="H355" s="289">
        <f t="shared" si="52"/>
        <v>0</v>
      </c>
      <c r="I355" s="289">
        <f t="shared" si="52"/>
        <v>0</v>
      </c>
      <c r="J355" s="289">
        <f t="shared" si="52"/>
        <v>0</v>
      </c>
      <c r="K355" s="289">
        <f t="shared" ca="1" si="52"/>
        <v>3.0547890978860379E-2</v>
      </c>
      <c r="L355" s="289">
        <f t="shared" ca="1" si="52"/>
        <v>3.0547890978860379E-2</v>
      </c>
      <c r="M355" s="289">
        <f t="shared" ca="1" si="52"/>
        <v>3.0547890978860379E-2</v>
      </c>
      <c r="N355" s="289">
        <f t="shared" ca="1" si="52"/>
        <v>3.0547890978860379E-2</v>
      </c>
      <c r="O355" s="289">
        <f t="shared" ca="1" si="52"/>
        <v>3.0547890978860379E-2</v>
      </c>
      <c r="P355" s="289">
        <f t="shared" ca="1" si="52"/>
        <v>3.0547890978860379E-2</v>
      </c>
      <c r="Q355" s="289">
        <f t="shared" si="52"/>
        <v>0</v>
      </c>
      <c r="R355" s="289">
        <f t="shared" si="52"/>
        <v>0</v>
      </c>
      <c r="S355" s="289">
        <f t="shared" si="52"/>
        <v>0</v>
      </c>
      <c r="T355" s="289">
        <f t="shared" si="52"/>
        <v>0</v>
      </c>
      <c r="U355" s="289">
        <f t="shared" si="52"/>
        <v>0</v>
      </c>
      <c r="V355" s="289">
        <f t="shared" si="52"/>
        <v>0</v>
      </c>
      <c r="W355" s="289">
        <f t="shared" si="51"/>
        <v>0</v>
      </c>
      <c r="X355" s="289">
        <f t="shared" si="51"/>
        <v>0</v>
      </c>
      <c r="Y355" s="289">
        <f t="shared" si="51"/>
        <v>0</v>
      </c>
      <c r="Z355" s="289">
        <f t="shared" si="51"/>
        <v>0</v>
      </c>
      <c r="AA355" s="289">
        <f t="shared" si="51"/>
        <v>0</v>
      </c>
      <c r="AB355" s="289">
        <f t="shared" si="51"/>
        <v>0</v>
      </c>
      <c r="AC355" s="289">
        <f t="shared" si="51"/>
        <v>0</v>
      </c>
      <c r="AD355" s="289">
        <f t="shared" si="51"/>
        <v>0</v>
      </c>
      <c r="AE355" s="289">
        <f t="shared" si="51"/>
        <v>0</v>
      </c>
      <c r="AF355" s="289">
        <f t="shared" si="51"/>
        <v>0</v>
      </c>
      <c r="AG355" s="289">
        <f t="shared" si="51"/>
        <v>0</v>
      </c>
      <c r="AH355" s="289">
        <f t="shared" si="51"/>
        <v>0</v>
      </c>
      <c r="AI355" s="289">
        <f t="shared" si="51"/>
        <v>0</v>
      </c>
      <c r="AJ355" s="289">
        <f t="shared" si="51"/>
        <v>0</v>
      </c>
      <c r="AK355" s="289">
        <f t="shared" si="51"/>
        <v>0</v>
      </c>
      <c r="AL355" s="289">
        <f t="shared" si="51"/>
        <v>0</v>
      </c>
      <c r="AM355" s="289">
        <f t="shared" si="51"/>
        <v>0</v>
      </c>
      <c r="AN355" s="289">
        <f t="shared" si="51"/>
        <v>0</v>
      </c>
      <c r="AO355" s="289">
        <f t="shared" si="51"/>
        <v>0</v>
      </c>
      <c r="AP355" s="289">
        <f t="shared" si="51"/>
        <v>0</v>
      </c>
      <c r="AQ355" s="289">
        <f t="shared" si="51"/>
        <v>0</v>
      </c>
      <c r="AR355" s="289">
        <f t="shared" si="51"/>
        <v>0</v>
      </c>
      <c r="AS355" s="289">
        <f t="shared" si="51"/>
        <v>0</v>
      </c>
      <c r="AT355" s="289">
        <f t="shared" si="51"/>
        <v>0</v>
      </c>
      <c r="AU355" s="289">
        <f t="shared" si="51"/>
        <v>0</v>
      </c>
      <c r="AV355" s="289">
        <f t="shared" si="51"/>
        <v>0</v>
      </c>
      <c r="AW355" s="289">
        <f t="shared" si="51"/>
        <v>0</v>
      </c>
      <c r="AX355" s="289">
        <f t="shared" si="51"/>
        <v>0</v>
      </c>
      <c r="AY355" s="289">
        <f t="shared" si="51"/>
        <v>0</v>
      </c>
      <c r="AZ355" s="289">
        <f t="shared" si="51"/>
        <v>0</v>
      </c>
      <c r="BA355" s="289">
        <f t="shared" si="51"/>
        <v>0</v>
      </c>
      <c r="BB355" s="289">
        <f t="shared" si="51"/>
        <v>0</v>
      </c>
      <c r="BC355" s="289">
        <f t="shared" si="51"/>
        <v>0</v>
      </c>
      <c r="BD355" s="289">
        <f t="shared" si="51"/>
        <v>0</v>
      </c>
      <c r="BE355" s="289">
        <f t="shared" si="51"/>
        <v>0</v>
      </c>
      <c r="BF355" s="289">
        <f t="shared" si="51"/>
        <v>0</v>
      </c>
      <c r="BG355" s="289">
        <f t="shared" si="51"/>
        <v>0</v>
      </c>
      <c r="BH355" s="289">
        <f t="shared" si="51"/>
        <v>0</v>
      </c>
      <c r="BI355" s="289">
        <f t="shared" si="51"/>
        <v>0</v>
      </c>
      <c r="BJ355" s="289">
        <f t="shared" si="51"/>
        <v>0</v>
      </c>
      <c r="BK355" s="289">
        <f t="shared" si="51"/>
        <v>0</v>
      </c>
      <c r="BL355" s="289">
        <f t="shared" si="51"/>
        <v>0</v>
      </c>
      <c r="BM355" s="289">
        <f t="shared" si="51"/>
        <v>0</v>
      </c>
      <c r="BN355" s="289">
        <f t="shared" si="51"/>
        <v>0</v>
      </c>
      <c r="BO355" s="289"/>
      <c r="BP355" s="289"/>
      <c r="BQ355" s="289"/>
      <c r="BR355" s="289"/>
      <c r="BS355" s="289"/>
      <c r="BT355" s="289"/>
      <c r="BU355" s="289"/>
      <c r="BV355" s="289"/>
      <c r="BW355" s="289"/>
      <c r="BX355" s="289"/>
      <c r="BY355" s="289"/>
      <c r="BZ355" s="289"/>
      <c r="CA355" s="198"/>
      <c r="CB355" s="198"/>
      <c r="CC355" s="198"/>
      <c r="CD355" s="198"/>
      <c r="CE355" s="198"/>
      <c r="CF355" s="198"/>
      <c r="CG355" s="198"/>
      <c r="CH355" s="198"/>
      <c r="CI355" s="198"/>
      <c r="CJ355" s="198"/>
      <c r="CK355" s="198"/>
      <c r="CL355" s="198"/>
    </row>
    <row r="356" spans="1:90" hidden="1" outlineLevel="1" x14ac:dyDescent="0.15">
      <c r="A356" s="89"/>
      <c r="B356" s="23"/>
      <c r="C356" s="26">
        <f t="shared" si="50"/>
        <v>6</v>
      </c>
      <c r="D356" s="303">
        <f t="shared" ca="1" si="50"/>
        <v>2.99817042772767E-2</v>
      </c>
      <c r="E356" s="26">
        <f t="shared" si="50"/>
        <v>6</v>
      </c>
      <c r="G356" s="289">
        <f t="shared" si="52"/>
        <v>0</v>
      </c>
      <c r="H356" s="289">
        <f t="shared" si="52"/>
        <v>0</v>
      </c>
      <c r="I356" s="289">
        <f t="shared" si="52"/>
        <v>0</v>
      </c>
      <c r="J356" s="289">
        <f t="shared" si="52"/>
        <v>0</v>
      </c>
      <c r="K356" s="289">
        <f t="shared" si="52"/>
        <v>0</v>
      </c>
      <c r="L356" s="289">
        <f t="shared" ca="1" si="52"/>
        <v>2.99817042772767E-2</v>
      </c>
      <c r="M356" s="289">
        <f t="shared" ca="1" si="52"/>
        <v>2.99817042772767E-2</v>
      </c>
      <c r="N356" s="289">
        <f t="shared" ca="1" si="52"/>
        <v>2.99817042772767E-2</v>
      </c>
      <c r="O356" s="289">
        <f t="shared" ca="1" si="52"/>
        <v>2.99817042772767E-2</v>
      </c>
      <c r="P356" s="289">
        <f t="shared" ca="1" si="52"/>
        <v>2.99817042772767E-2</v>
      </c>
      <c r="Q356" s="289">
        <f t="shared" ca="1" si="52"/>
        <v>2.99817042772767E-2</v>
      </c>
      <c r="R356" s="289">
        <f t="shared" si="52"/>
        <v>0</v>
      </c>
      <c r="S356" s="289">
        <f t="shared" si="52"/>
        <v>0</v>
      </c>
      <c r="T356" s="289">
        <f t="shared" si="52"/>
        <v>0</v>
      </c>
      <c r="U356" s="289">
        <f t="shared" si="52"/>
        <v>0</v>
      </c>
      <c r="V356" s="289">
        <f t="shared" si="52"/>
        <v>0</v>
      </c>
      <c r="W356" s="289">
        <f t="shared" si="51"/>
        <v>0</v>
      </c>
      <c r="X356" s="289">
        <f t="shared" si="51"/>
        <v>0</v>
      </c>
      <c r="Y356" s="289">
        <f t="shared" si="51"/>
        <v>0</v>
      </c>
      <c r="Z356" s="289">
        <f t="shared" si="51"/>
        <v>0</v>
      </c>
      <c r="AA356" s="289">
        <f t="shared" si="51"/>
        <v>0</v>
      </c>
      <c r="AB356" s="289">
        <f t="shared" si="51"/>
        <v>0</v>
      </c>
      <c r="AC356" s="289">
        <f t="shared" si="51"/>
        <v>0</v>
      </c>
      <c r="AD356" s="289">
        <f t="shared" si="51"/>
        <v>0</v>
      </c>
      <c r="AE356" s="289">
        <f t="shared" si="51"/>
        <v>0</v>
      </c>
      <c r="AF356" s="289">
        <f t="shared" si="51"/>
        <v>0</v>
      </c>
      <c r="AG356" s="289">
        <f t="shared" si="51"/>
        <v>0</v>
      </c>
      <c r="AH356" s="289">
        <f t="shared" si="51"/>
        <v>0</v>
      </c>
      <c r="AI356" s="289">
        <f t="shared" si="51"/>
        <v>0</v>
      </c>
      <c r="AJ356" s="289">
        <f t="shared" si="51"/>
        <v>0</v>
      </c>
      <c r="AK356" s="289">
        <f t="shared" si="51"/>
        <v>0</v>
      </c>
      <c r="AL356" s="289">
        <f t="shared" si="51"/>
        <v>0</v>
      </c>
      <c r="AM356" s="289">
        <f t="shared" si="51"/>
        <v>0</v>
      </c>
      <c r="AN356" s="289">
        <f t="shared" si="51"/>
        <v>0</v>
      </c>
      <c r="AO356" s="289">
        <f t="shared" si="51"/>
        <v>0</v>
      </c>
      <c r="AP356" s="289">
        <f t="shared" si="51"/>
        <v>0</v>
      </c>
      <c r="AQ356" s="289">
        <f t="shared" si="51"/>
        <v>0</v>
      </c>
      <c r="AR356" s="289">
        <f t="shared" ref="AR356:CI361" si="53">IF(OR($C356&gt;AR$7,$C356+$E356-1&lt;AR$7),0,$D356)</f>
        <v>0</v>
      </c>
      <c r="AS356" s="289">
        <f t="shared" si="53"/>
        <v>0</v>
      </c>
      <c r="AT356" s="289">
        <f t="shared" si="53"/>
        <v>0</v>
      </c>
      <c r="AU356" s="289">
        <f t="shared" si="53"/>
        <v>0</v>
      </c>
      <c r="AV356" s="289">
        <f t="shared" si="53"/>
        <v>0</v>
      </c>
      <c r="AW356" s="289">
        <f t="shared" si="53"/>
        <v>0</v>
      </c>
      <c r="AX356" s="289">
        <f t="shared" si="53"/>
        <v>0</v>
      </c>
      <c r="AY356" s="289">
        <f t="shared" si="53"/>
        <v>0</v>
      </c>
      <c r="AZ356" s="289">
        <f t="shared" si="53"/>
        <v>0</v>
      </c>
      <c r="BA356" s="289">
        <f t="shared" si="53"/>
        <v>0</v>
      </c>
      <c r="BB356" s="289">
        <f t="shared" si="53"/>
        <v>0</v>
      </c>
      <c r="BC356" s="289">
        <f t="shared" si="53"/>
        <v>0</v>
      </c>
      <c r="BD356" s="289">
        <f t="shared" si="53"/>
        <v>0</v>
      </c>
      <c r="BE356" s="289">
        <f t="shared" si="53"/>
        <v>0</v>
      </c>
      <c r="BF356" s="289">
        <f t="shared" si="53"/>
        <v>0</v>
      </c>
      <c r="BG356" s="289">
        <f t="shared" si="53"/>
        <v>0</v>
      </c>
      <c r="BH356" s="289">
        <f t="shared" si="53"/>
        <v>0</v>
      </c>
      <c r="BI356" s="289">
        <f t="shared" si="53"/>
        <v>0</v>
      </c>
      <c r="BJ356" s="289">
        <f t="shared" si="53"/>
        <v>0</v>
      </c>
      <c r="BK356" s="289">
        <f t="shared" si="53"/>
        <v>0</v>
      </c>
      <c r="BL356" s="289">
        <f t="shared" si="53"/>
        <v>0</v>
      </c>
      <c r="BM356" s="289">
        <f t="shared" si="53"/>
        <v>0</v>
      </c>
      <c r="BN356" s="289">
        <f t="shared" si="53"/>
        <v>0</v>
      </c>
      <c r="BO356" s="289"/>
      <c r="BP356" s="289"/>
      <c r="BQ356" s="289"/>
      <c r="BR356" s="289"/>
      <c r="BS356" s="289"/>
      <c r="BT356" s="289"/>
      <c r="BU356" s="289"/>
      <c r="BV356" s="289"/>
      <c r="BW356" s="289"/>
      <c r="BX356" s="289"/>
      <c r="BY356" s="289"/>
      <c r="BZ356" s="289"/>
      <c r="CA356" s="198"/>
      <c r="CB356" s="198"/>
      <c r="CC356" s="198"/>
      <c r="CD356" s="198"/>
      <c r="CE356" s="198"/>
      <c r="CF356" s="198"/>
      <c r="CG356" s="198"/>
      <c r="CH356" s="198"/>
      <c r="CI356" s="198"/>
      <c r="CJ356" s="198"/>
      <c r="CK356" s="198"/>
      <c r="CL356" s="198"/>
    </row>
    <row r="357" spans="1:90" hidden="1" outlineLevel="1" x14ac:dyDescent="0.15">
      <c r="A357" s="89"/>
      <c r="B357" s="23"/>
      <c r="C357" s="26">
        <f t="shared" si="50"/>
        <v>7</v>
      </c>
      <c r="D357" s="303">
        <f t="shared" ca="1" si="50"/>
        <v>2.9415517575693016E-2</v>
      </c>
      <c r="E357" s="26">
        <f t="shared" si="50"/>
        <v>6</v>
      </c>
      <c r="G357" s="289">
        <f t="shared" si="52"/>
        <v>0</v>
      </c>
      <c r="H357" s="289">
        <f t="shared" si="52"/>
        <v>0</v>
      </c>
      <c r="I357" s="289">
        <f t="shared" si="52"/>
        <v>0</v>
      </c>
      <c r="J357" s="289">
        <f t="shared" si="52"/>
        <v>0</v>
      </c>
      <c r="K357" s="289">
        <f t="shared" si="52"/>
        <v>0</v>
      </c>
      <c r="L357" s="289">
        <f t="shared" si="52"/>
        <v>0</v>
      </c>
      <c r="M357" s="289">
        <f t="shared" ca="1" si="52"/>
        <v>2.9415517575693016E-2</v>
      </c>
      <c r="N357" s="289">
        <f t="shared" ca="1" si="52"/>
        <v>2.9415517575693016E-2</v>
      </c>
      <c r="O357" s="289">
        <f t="shared" ca="1" si="52"/>
        <v>2.9415517575693016E-2</v>
      </c>
      <c r="P357" s="289">
        <f t="shared" ca="1" si="52"/>
        <v>2.9415517575693016E-2</v>
      </c>
      <c r="Q357" s="289">
        <f t="shared" ca="1" si="52"/>
        <v>2.9415517575693016E-2</v>
      </c>
      <c r="R357" s="289">
        <f t="shared" ca="1" si="52"/>
        <v>2.9415517575693016E-2</v>
      </c>
      <c r="S357" s="289">
        <f t="shared" si="52"/>
        <v>0</v>
      </c>
      <c r="T357" s="289">
        <f t="shared" si="52"/>
        <v>0</v>
      </c>
      <c r="U357" s="289">
        <f t="shared" si="52"/>
        <v>0</v>
      </c>
      <c r="V357" s="289">
        <f t="shared" si="52"/>
        <v>0</v>
      </c>
      <c r="W357" s="289">
        <f t="shared" ref="W357:BN362" si="54">IF(OR($C357&gt;W$7,$C357+$E357-1&lt;W$7),0,$D357)</f>
        <v>0</v>
      </c>
      <c r="X357" s="289">
        <f t="shared" si="54"/>
        <v>0</v>
      </c>
      <c r="Y357" s="289">
        <f t="shared" si="54"/>
        <v>0</v>
      </c>
      <c r="Z357" s="289">
        <f t="shared" si="54"/>
        <v>0</v>
      </c>
      <c r="AA357" s="289">
        <f t="shared" si="54"/>
        <v>0</v>
      </c>
      <c r="AB357" s="289">
        <f t="shared" si="54"/>
        <v>0</v>
      </c>
      <c r="AC357" s="289">
        <f t="shared" si="54"/>
        <v>0</v>
      </c>
      <c r="AD357" s="289">
        <f t="shared" si="54"/>
        <v>0</v>
      </c>
      <c r="AE357" s="289">
        <f t="shared" si="54"/>
        <v>0</v>
      </c>
      <c r="AF357" s="289">
        <f t="shared" si="54"/>
        <v>0</v>
      </c>
      <c r="AG357" s="289">
        <f t="shared" si="54"/>
        <v>0</v>
      </c>
      <c r="AH357" s="289">
        <f t="shared" si="54"/>
        <v>0</v>
      </c>
      <c r="AI357" s="289">
        <f t="shared" si="54"/>
        <v>0</v>
      </c>
      <c r="AJ357" s="289">
        <f t="shared" si="54"/>
        <v>0</v>
      </c>
      <c r="AK357" s="289">
        <f t="shared" si="54"/>
        <v>0</v>
      </c>
      <c r="AL357" s="289">
        <f t="shared" si="54"/>
        <v>0</v>
      </c>
      <c r="AM357" s="289">
        <f t="shared" si="54"/>
        <v>0</v>
      </c>
      <c r="AN357" s="289">
        <f t="shared" si="54"/>
        <v>0</v>
      </c>
      <c r="AO357" s="289">
        <f t="shared" si="54"/>
        <v>0</v>
      </c>
      <c r="AP357" s="289">
        <f t="shared" si="54"/>
        <v>0</v>
      </c>
      <c r="AQ357" s="289">
        <f t="shared" si="54"/>
        <v>0</v>
      </c>
      <c r="AR357" s="289">
        <f t="shared" si="54"/>
        <v>0</v>
      </c>
      <c r="AS357" s="289">
        <f t="shared" si="54"/>
        <v>0</v>
      </c>
      <c r="AT357" s="289">
        <f t="shared" si="54"/>
        <v>0</v>
      </c>
      <c r="AU357" s="289">
        <f t="shared" si="54"/>
        <v>0</v>
      </c>
      <c r="AV357" s="289">
        <f t="shared" si="54"/>
        <v>0</v>
      </c>
      <c r="AW357" s="289">
        <f t="shared" si="54"/>
        <v>0</v>
      </c>
      <c r="AX357" s="289">
        <f t="shared" si="54"/>
        <v>0</v>
      </c>
      <c r="AY357" s="289">
        <f t="shared" si="54"/>
        <v>0</v>
      </c>
      <c r="AZ357" s="289">
        <f t="shared" si="54"/>
        <v>0</v>
      </c>
      <c r="BA357" s="289">
        <f t="shared" si="54"/>
        <v>0</v>
      </c>
      <c r="BB357" s="289">
        <f t="shared" si="54"/>
        <v>0</v>
      </c>
      <c r="BC357" s="289">
        <f t="shared" si="54"/>
        <v>0</v>
      </c>
      <c r="BD357" s="289">
        <f t="shared" si="54"/>
        <v>0</v>
      </c>
      <c r="BE357" s="289">
        <f t="shared" si="54"/>
        <v>0</v>
      </c>
      <c r="BF357" s="289">
        <f t="shared" si="54"/>
        <v>0</v>
      </c>
      <c r="BG357" s="289">
        <f t="shared" si="54"/>
        <v>0</v>
      </c>
      <c r="BH357" s="289">
        <f t="shared" si="54"/>
        <v>0</v>
      </c>
      <c r="BI357" s="289">
        <f t="shared" si="54"/>
        <v>0</v>
      </c>
      <c r="BJ357" s="289">
        <f t="shared" si="54"/>
        <v>0</v>
      </c>
      <c r="BK357" s="289">
        <f t="shared" si="54"/>
        <v>0</v>
      </c>
      <c r="BL357" s="289">
        <f t="shared" si="54"/>
        <v>0</v>
      </c>
      <c r="BM357" s="289">
        <f t="shared" si="54"/>
        <v>0</v>
      </c>
      <c r="BN357" s="289">
        <f t="shared" si="54"/>
        <v>0</v>
      </c>
      <c r="BO357" s="289"/>
      <c r="BP357" s="289"/>
      <c r="BQ357" s="289"/>
      <c r="BR357" s="289"/>
      <c r="BS357" s="289"/>
      <c r="BT357" s="289"/>
      <c r="BU357" s="289"/>
      <c r="BV357" s="289"/>
      <c r="BW357" s="289"/>
      <c r="BX357" s="289"/>
      <c r="BY357" s="289"/>
      <c r="BZ357" s="289"/>
      <c r="CA357" s="198"/>
      <c r="CB357" s="198"/>
      <c r="CC357" s="198"/>
      <c r="CD357" s="198"/>
      <c r="CE357" s="198"/>
      <c r="CF357" s="198"/>
      <c r="CG357" s="198"/>
      <c r="CH357" s="198"/>
      <c r="CI357" s="198"/>
      <c r="CJ357" s="198"/>
      <c r="CK357" s="198"/>
      <c r="CL357" s="198"/>
    </row>
    <row r="358" spans="1:90" hidden="1" outlineLevel="1" x14ac:dyDescent="0.15">
      <c r="A358" s="89"/>
      <c r="B358" s="23"/>
      <c r="C358" s="26">
        <f t="shared" si="50"/>
        <v>8</v>
      </c>
      <c r="D358" s="303">
        <f t="shared" ca="1" si="50"/>
        <v>2.8849330874109336E-2</v>
      </c>
      <c r="E358" s="26">
        <f t="shared" si="50"/>
        <v>6</v>
      </c>
      <c r="G358" s="289">
        <f t="shared" si="52"/>
        <v>0</v>
      </c>
      <c r="H358" s="289">
        <f t="shared" si="52"/>
        <v>0</v>
      </c>
      <c r="I358" s="289">
        <f t="shared" si="52"/>
        <v>0</v>
      </c>
      <c r="J358" s="289">
        <f t="shared" si="52"/>
        <v>0</v>
      </c>
      <c r="K358" s="289">
        <f t="shared" si="52"/>
        <v>0</v>
      </c>
      <c r="L358" s="289">
        <f t="shared" si="52"/>
        <v>0</v>
      </c>
      <c r="M358" s="289">
        <f t="shared" si="52"/>
        <v>0</v>
      </c>
      <c r="N358" s="289">
        <f t="shared" ca="1" si="52"/>
        <v>2.8849330874109336E-2</v>
      </c>
      <c r="O358" s="289">
        <f t="shared" ca="1" si="52"/>
        <v>2.8849330874109336E-2</v>
      </c>
      <c r="P358" s="289">
        <f t="shared" ca="1" si="52"/>
        <v>2.8849330874109336E-2</v>
      </c>
      <c r="Q358" s="289">
        <f t="shared" ca="1" si="52"/>
        <v>2.8849330874109336E-2</v>
      </c>
      <c r="R358" s="289">
        <f t="shared" ca="1" si="52"/>
        <v>2.8849330874109336E-2</v>
      </c>
      <c r="S358" s="289">
        <f t="shared" ca="1" si="52"/>
        <v>2.8849330874109336E-2</v>
      </c>
      <c r="T358" s="289">
        <f t="shared" si="52"/>
        <v>0</v>
      </c>
      <c r="U358" s="289">
        <f t="shared" si="52"/>
        <v>0</v>
      </c>
      <c r="V358" s="289">
        <f t="shared" si="52"/>
        <v>0</v>
      </c>
      <c r="W358" s="289">
        <f t="shared" si="54"/>
        <v>0</v>
      </c>
      <c r="X358" s="289">
        <f t="shared" si="54"/>
        <v>0</v>
      </c>
      <c r="Y358" s="289">
        <f t="shared" si="54"/>
        <v>0</v>
      </c>
      <c r="Z358" s="289">
        <f t="shared" si="54"/>
        <v>0</v>
      </c>
      <c r="AA358" s="289">
        <f t="shared" si="54"/>
        <v>0</v>
      </c>
      <c r="AB358" s="289">
        <f t="shared" si="54"/>
        <v>0</v>
      </c>
      <c r="AC358" s="289">
        <f t="shared" si="54"/>
        <v>0</v>
      </c>
      <c r="AD358" s="289">
        <f t="shared" si="54"/>
        <v>0</v>
      </c>
      <c r="AE358" s="289">
        <f t="shared" si="54"/>
        <v>0</v>
      </c>
      <c r="AF358" s="289">
        <f t="shared" si="54"/>
        <v>0</v>
      </c>
      <c r="AG358" s="289">
        <f t="shared" si="54"/>
        <v>0</v>
      </c>
      <c r="AH358" s="289">
        <f t="shared" si="54"/>
        <v>0</v>
      </c>
      <c r="AI358" s="289">
        <f t="shared" si="54"/>
        <v>0</v>
      </c>
      <c r="AJ358" s="289">
        <f t="shared" si="54"/>
        <v>0</v>
      </c>
      <c r="AK358" s="289">
        <f t="shared" si="54"/>
        <v>0</v>
      </c>
      <c r="AL358" s="289">
        <f t="shared" si="54"/>
        <v>0</v>
      </c>
      <c r="AM358" s="289">
        <f t="shared" si="54"/>
        <v>0</v>
      </c>
      <c r="AN358" s="289">
        <f t="shared" si="54"/>
        <v>0</v>
      </c>
      <c r="AO358" s="289">
        <f t="shared" si="54"/>
        <v>0</v>
      </c>
      <c r="AP358" s="289">
        <f t="shared" si="54"/>
        <v>0</v>
      </c>
      <c r="AQ358" s="289">
        <f t="shared" si="54"/>
        <v>0</v>
      </c>
      <c r="AR358" s="289">
        <f t="shared" si="54"/>
        <v>0</v>
      </c>
      <c r="AS358" s="289">
        <f t="shared" si="54"/>
        <v>0</v>
      </c>
      <c r="AT358" s="289">
        <f t="shared" si="54"/>
        <v>0</v>
      </c>
      <c r="AU358" s="289">
        <f t="shared" si="54"/>
        <v>0</v>
      </c>
      <c r="AV358" s="289">
        <f t="shared" si="54"/>
        <v>0</v>
      </c>
      <c r="AW358" s="289">
        <f t="shared" si="54"/>
        <v>0</v>
      </c>
      <c r="AX358" s="289">
        <f t="shared" si="54"/>
        <v>0</v>
      </c>
      <c r="AY358" s="289">
        <f t="shared" si="54"/>
        <v>0</v>
      </c>
      <c r="AZ358" s="289">
        <f t="shared" si="54"/>
        <v>0</v>
      </c>
      <c r="BA358" s="289">
        <f t="shared" si="54"/>
        <v>0</v>
      </c>
      <c r="BB358" s="289">
        <f t="shared" si="54"/>
        <v>0</v>
      </c>
      <c r="BC358" s="289">
        <f t="shared" si="54"/>
        <v>0</v>
      </c>
      <c r="BD358" s="289">
        <f t="shared" si="54"/>
        <v>0</v>
      </c>
      <c r="BE358" s="289">
        <f t="shared" si="54"/>
        <v>0</v>
      </c>
      <c r="BF358" s="289">
        <f t="shared" si="54"/>
        <v>0</v>
      </c>
      <c r="BG358" s="289">
        <f t="shared" si="54"/>
        <v>0</v>
      </c>
      <c r="BH358" s="289">
        <f t="shared" si="54"/>
        <v>0</v>
      </c>
      <c r="BI358" s="289">
        <f t="shared" si="54"/>
        <v>0</v>
      </c>
      <c r="BJ358" s="289">
        <f t="shared" si="54"/>
        <v>0</v>
      </c>
      <c r="BK358" s="289">
        <f t="shared" si="54"/>
        <v>0</v>
      </c>
      <c r="BL358" s="289">
        <f t="shared" si="54"/>
        <v>0</v>
      </c>
      <c r="BM358" s="289">
        <f t="shared" si="54"/>
        <v>0</v>
      </c>
      <c r="BN358" s="289">
        <f t="shared" si="54"/>
        <v>0</v>
      </c>
      <c r="BO358" s="289"/>
      <c r="BP358" s="289"/>
      <c r="BQ358" s="289"/>
      <c r="BR358" s="289"/>
      <c r="BS358" s="289"/>
      <c r="BT358" s="289"/>
      <c r="BU358" s="289"/>
      <c r="BV358" s="289"/>
      <c r="BW358" s="289"/>
      <c r="BX358" s="289"/>
      <c r="BY358" s="289"/>
      <c r="BZ358" s="289"/>
      <c r="CA358" s="198"/>
      <c r="CB358" s="198"/>
      <c r="CC358" s="198"/>
      <c r="CD358" s="198"/>
      <c r="CE358" s="198"/>
      <c r="CF358" s="198"/>
      <c r="CG358" s="198"/>
      <c r="CH358" s="198"/>
      <c r="CI358" s="198"/>
      <c r="CJ358" s="198"/>
      <c r="CK358" s="198"/>
      <c r="CL358" s="198"/>
    </row>
    <row r="359" spans="1:90" hidden="1" outlineLevel="1" x14ac:dyDescent="0.15">
      <c r="A359" s="89"/>
      <c r="B359" s="23"/>
      <c r="C359" s="26">
        <f t="shared" si="50"/>
        <v>9</v>
      </c>
      <c r="D359" s="303">
        <f t="shared" ca="1" si="50"/>
        <v>2.8283144172525653E-2</v>
      </c>
      <c r="E359" s="26">
        <f t="shared" si="50"/>
        <v>6</v>
      </c>
      <c r="G359" s="289">
        <f t="shared" si="52"/>
        <v>0</v>
      </c>
      <c r="H359" s="289">
        <f t="shared" si="52"/>
        <v>0</v>
      </c>
      <c r="I359" s="289">
        <f t="shared" si="52"/>
        <v>0</v>
      </c>
      <c r="J359" s="289">
        <f t="shared" si="52"/>
        <v>0</v>
      </c>
      <c r="K359" s="289">
        <f t="shared" si="52"/>
        <v>0</v>
      </c>
      <c r="L359" s="289">
        <f t="shared" si="52"/>
        <v>0</v>
      </c>
      <c r="M359" s="289">
        <f t="shared" si="52"/>
        <v>0</v>
      </c>
      <c r="N359" s="289">
        <f t="shared" si="52"/>
        <v>0</v>
      </c>
      <c r="O359" s="289">
        <f t="shared" ca="1" si="52"/>
        <v>2.8283144172525653E-2</v>
      </c>
      <c r="P359" s="289">
        <f t="shared" ca="1" si="52"/>
        <v>2.8283144172525653E-2</v>
      </c>
      <c r="Q359" s="289">
        <f t="shared" ca="1" si="52"/>
        <v>2.8283144172525653E-2</v>
      </c>
      <c r="R359" s="289">
        <f t="shared" ca="1" si="52"/>
        <v>2.8283144172525653E-2</v>
      </c>
      <c r="S359" s="289">
        <f t="shared" ca="1" si="52"/>
        <v>2.8283144172525653E-2</v>
      </c>
      <c r="T359" s="289">
        <f t="shared" ca="1" si="52"/>
        <v>2.8283144172525653E-2</v>
      </c>
      <c r="U359" s="289">
        <f t="shared" si="52"/>
        <v>0</v>
      </c>
      <c r="V359" s="289">
        <f t="shared" si="52"/>
        <v>0</v>
      </c>
      <c r="W359" s="289">
        <f t="shared" si="54"/>
        <v>0</v>
      </c>
      <c r="X359" s="289">
        <f t="shared" si="54"/>
        <v>0</v>
      </c>
      <c r="Y359" s="289">
        <f t="shared" si="54"/>
        <v>0</v>
      </c>
      <c r="Z359" s="289">
        <f t="shared" si="54"/>
        <v>0</v>
      </c>
      <c r="AA359" s="289">
        <f t="shared" si="54"/>
        <v>0</v>
      </c>
      <c r="AB359" s="289">
        <f t="shared" si="54"/>
        <v>0</v>
      </c>
      <c r="AC359" s="289">
        <f t="shared" si="54"/>
        <v>0</v>
      </c>
      <c r="AD359" s="289">
        <f t="shared" si="54"/>
        <v>0</v>
      </c>
      <c r="AE359" s="289">
        <f t="shared" si="54"/>
        <v>0</v>
      </c>
      <c r="AF359" s="289">
        <f t="shared" si="54"/>
        <v>0</v>
      </c>
      <c r="AG359" s="289">
        <f t="shared" si="54"/>
        <v>0</v>
      </c>
      <c r="AH359" s="289">
        <f t="shared" si="54"/>
        <v>0</v>
      </c>
      <c r="AI359" s="289">
        <f t="shared" si="54"/>
        <v>0</v>
      </c>
      <c r="AJ359" s="289">
        <f t="shared" si="54"/>
        <v>0</v>
      </c>
      <c r="AK359" s="289">
        <f t="shared" si="54"/>
        <v>0</v>
      </c>
      <c r="AL359" s="289">
        <f t="shared" si="54"/>
        <v>0</v>
      </c>
      <c r="AM359" s="289">
        <f t="shared" si="54"/>
        <v>0</v>
      </c>
      <c r="AN359" s="289">
        <f t="shared" si="54"/>
        <v>0</v>
      </c>
      <c r="AO359" s="289">
        <f t="shared" si="54"/>
        <v>0</v>
      </c>
      <c r="AP359" s="289">
        <f t="shared" si="54"/>
        <v>0</v>
      </c>
      <c r="AQ359" s="289">
        <f t="shared" si="54"/>
        <v>0</v>
      </c>
      <c r="AR359" s="289">
        <f t="shared" si="54"/>
        <v>0</v>
      </c>
      <c r="AS359" s="289">
        <f t="shared" si="54"/>
        <v>0</v>
      </c>
      <c r="AT359" s="289">
        <f t="shared" si="54"/>
        <v>0</v>
      </c>
      <c r="AU359" s="289">
        <f t="shared" si="54"/>
        <v>0</v>
      </c>
      <c r="AV359" s="289">
        <f t="shared" si="54"/>
        <v>0</v>
      </c>
      <c r="AW359" s="289">
        <f t="shared" si="54"/>
        <v>0</v>
      </c>
      <c r="AX359" s="289">
        <f t="shared" si="54"/>
        <v>0</v>
      </c>
      <c r="AY359" s="289">
        <f t="shared" si="54"/>
        <v>0</v>
      </c>
      <c r="AZ359" s="289">
        <f t="shared" si="54"/>
        <v>0</v>
      </c>
      <c r="BA359" s="289">
        <f t="shared" si="54"/>
        <v>0</v>
      </c>
      <c r="BB359" s="289">
        <f t="shared" si="54"/>
        <v>0</v>
      </c>
      <c r="BC359" s="289">
        <f t="shared" si="54"/>
        <v>0</v>
      </c>
      <c r="BD359" s="289">
        <f t="shared" si="54"/>
        <v>0</v>
      </c>
      <c r="BE359" s="289">
        <f t="shared" si="54"/>
        <v>0</v>
      </c>
      <c r="BF359" s="289">
        <f t="shared" si="54"/>
        <v>0</v>
      </c>
      <c r="BG359" s="289">
        <f t="shared" si="54"/>
        <v>0</v>
      </c>
      <c r="BH359" s="289">
        <f t="shared" si="54"/>
        <v>0</v>
      </c>
      <c r="BI359" s="289">
        <f t="shared" si="54"/>
        <v>0</v>
      </c>
      <c r="BJ359" s="289">
        <f t="shared" si="54"/>
        <v>0</v>
      </c>
      <c r="BK359" s="289">
        <f t="shared" si="54"/>
        <v>0</v>
      </c>
      <c r="BL359" s="289">
        <f t="shared" si="54"/>
        <v>0</v>
      </c>
      <c r="BM359" s="289">
        <f t="shared" si="54"/>
        <v>0</v>
      </c>
      <c r="BN359" s="289">
        <f t="shared" si="54"/>
        <v>0</v>
      </c>
      <c r="BO359" s="289"/>
      <c r="BP359" s="289"/>
      <c r="BQ359" s="289"/>
      <c r="BR359" s="289"/>
      <c r="BS359" s="289"/>
      <c r="BT359" s="289"/>
      <c r="BU359" s="289"/>
      <c r="BV359" s="289"/>
      <c r="BW359" s="289"/>
      <c r="BX359" s="289"/>
      <c r="BY359" s="289"/>
      <c r="BZ359" s="289"/>
      <c r="CA359" s="198"/>
      <c r="CB359" s="198"/>
      <c r="CC359" s="198"/>
      <c r="CD359" s="198"/>
      <c r="CE359" s="198"/>
      <c r="CF359" s="198"/>
      <c r="CG359" s="198"/>
      <c r="CH359" s="198"/>
      <c r="CI359" s="198"/>
      <c r="CJ359" s="198"/>
      <c r="CK359" s="198"/>
      <c r="CL359" s="198"/>
    </row>
    <row r="360" spans="1:90" hidden="1" outlineLevel="1" x14ac:dyDescent="0.15">
      <c r="A360" s="89"/>
      <c r="B360" s="23"/>
      <c r="C360" s="26">
        <f t="shared" si="50"/>
        <v>10</v>
      </c>
      <c r="D360" s="303">
        <f t="shared" ca="1" si="50"/>
        <v>2.771695747094197E-2</v>
      </c>
      <c r="E360" s="26">
        <f t="shared" si="50"/>
        <v>6</v>
      </c>
      <c r="G360" s="289">
        <f t="shared" si="52"/>
        <v>0</v>
      </c>
      <c r="H360" s="289">
        <f t="shared" si="52"/>
        <v>0</v>
      </c>
      <c r="I360" s="289">
        <f t="shared" si="52"/>
        <v>0</v>
      </c>
      <c r="J360" s="289">
        <f t="shared" si="52"/>
        <v>0</v>
      </c>
      <c r="K360" s="289">
        <f t="shared" si="52"/>
        <v>0</v>
      </c>
      <c r="L360" s="289">
        <f t="shared" si="52"/>
        <v>0</v>
      </c>
      <c r="M360" s="289">
        <f t="shared" si="52"/>
        <v>0</v>
      </c>
      <c r="N360" s="289">
        <f t="shared" si="52"/>
        <v>0</v>
      </c>
      <c r="O360" s="289">
        <f t="shared" si="52"/>
        <v>0</v>
      </c>
      <c r="P360" s="289">
        <f t="shared" ca="1" si="52"/>
        <v>2.771695747094197E-2</v>
      </c>
      <c r="Q360" s="289">
        <f t="shared" ca="1" si="52"/>
        <v>2.771695747094197E-2</v>
      </c>
      <c r="R360" s="289">
        <f t="shared" ca="1" si="52"/>
        <v>2.771695747094197E-2</v>
      </c>
      <c r="S360" s="289">
        <f t="shared" ca="1" si="52"/>
        <v>2.771695747094197E-2</v>
      </c>
      <c r="T360" s="289">
        <f t="shared" ca="1" si="52"/>
        <v>2.771695747094197E-2</v>
      </c>
      <c r="U360" s="289">
        <f t="shared" ca="1" si="52"/>
        <v>2.771695747094197E-2</v>
      </c>
      <c r="V360" s="289">
        <f t="shared" si="52"/>
        <v>0</v>
      </c>
      <c r="W360" s="289">
        <f t="shared" si="54"/>
        <v>0</v>
      </c>
      <c r="X360" s="289">
        <f t="shared" si="54"/>
        <v>0</v>
      </c>
      <c r="Y360" s="289">
        <f t="shared" si="54"/>
        <v>0</v>
      </c>
      <c r="Z360" s="289">
        <f t="shared" si="54"/>
        <v>0</v>
      </c>
      <c r="AA360" s="289">
        <f t="shared" si="54"/>
        <v>0</v>
      </c>
      <c r="AB360" s="289">
        <f t="shared" si="54"/>
        <v>0</v>
      </c>
      <c r="AC360" s="289">
        <f t="shared" si="54"/>
        <v>0</v>
      </c>
      <c r="AD360" s="289">
        <f t="shared" si="54"/>
        <v>0</v>
      </c>
      <c r="AE360" s="289">
        <f t="shared" si="54"/>
        <v>0</v>
      </c>
      <c r="AF360" s="289">
        <f t="shared" si="54"/>
        <v>0</v>
      </c>
      <c r="AG360" s="289">
        <f t="shared" si="54"/>
        <v>0</v>
      </c>
      <c r="AH360" s="289">
        <f t="shared" si="54"/>
        <v>0</v>
      </c>
      <c r="AI360" s="289">
        <f t="shared" si="54"/>
        <v>0</v>
      </c>
      <c r="AJ360" s="289">
        <f t="shared" si="54"/>
        <v>0</v>
      </c>
      <c r="AK360" s="289">
        <f t="shared" si="54"/>
        <v>0</v>
      </c>
      <c r="AL360" s="289">
        <f t="shared" si="54"/>
        <v>0</v>
      </c>
      <c r="AM360" s="289">
        <f t="shared" si="54"/>
        <v>0</v>
      </c>
      <c r="AN360" s="289">
        <f t="shared" si="54"/>
        <v>0</v>
      </c>
      <c r="AO360" s="289">
        <f t="shared" si="54"/>
        <v>0</v>
      </c>
      <c r="AP360" s="289">
        <f t="shared" si="54"/>
        <v>0</v>
      </c>
      <c r="AQ360" s="289">
        <f t="shared" si="54"/>
        <v>0</v>
      </c>
      <c r="AR360" s="289">
        <f t="shared" si="54"/>
        <v>0</v>
      </c>
      <c r="AS360" s="289">
        <f t="shared" si="54"/>
        <v>0</v>
      </c>
      <c r="AT360" s="289">
        <f t="shared" si="54"/>
        <v>0</v>
      </c>
      <c r="AU360" s="289">
        <f t="shared" si="54"/>
        <v>0</v>
      </c>
      <c r="AV360" s="289">
        <f t="shared" si="54"/>
        <v>0</v>
      </c>
      <c r="AW360" s="289">
        <f t="shared" si="54"/>
        <v>0</v>
      </c>
      <c r="AX360" s="289">
        <f t="shared" si="54"/>
        <v>0</v>
      </c>
      <c r="AY360" s="289">
        <f t="shared" si="54"/>
        <v>0</v>
      </c>
      <c r="AZ360" s="289">
        <f t="shared" si="54"/>
        <v>0</v>
      </c>
      <c r="BA360" s="289">
        <f t="shared" si="54"/>
        <v>0</v>
      </c>
      <c r="BB360" s="289">
        <f t="shared" si="54"/>
        <v>0</v>
      </c>
      <c r="BC360" s="289">
        <f t="shared" si="54"/>
        <v>0</v>
      </c>
      <c r="BD360" s="289">
        <f t="shared" si="54"/>
        <v>0</v>
      </c>
      <c r="BE360" s="289">
        <f t="shared" si="54"/>
        <v>0</v>
      </c>
      <c r="BF360" s="289">
        <f t="shared" si="54"/>
        <v>0</v>
      </c>
      <c r="BG360" s="289">
        <f t="shared" si="54"/>
        <v>0</v>
      </c>
      <c r="BH360" s="289">
        <f t="shared" si="54"/>
        <v>0</v>
      </c>
      <c r="BI360" s="289">
        <f t="shared" si="54"/>
        <v>0</v>
      </c>
      <c r="BJ360" s="289">
        <f t="shared" si="54"/>
        <v>0</v>
      </c>
      <c r="BK360" s="289">
        <f t="shared" si="54"/>
        <v>0</v>
      </c>
      <c r="BL360" s="289">
        <f t="shared" si="54"/>
        <v>0</v>
      </c>
      <c r="BM360" s="289">
        <f t="shared" si="54"/>
        <v>0</v>
      </c>
      <c r="BN360" s="289">
        <f t="shared" si="54"/>
        <v>0</v>
      </c>
      <c r="BO360" s="289"/>
      <c r="BP360" s="289"/>
      <c r="BQ360" s="289"/>
      <c r="BR360" s="289"/>
      <c r="BS360" s="289"/>
      <c r="BT360" s="289"/>
      <c r="BU360" s="289"/>
      <c r="BV360" s="289"/>
      <c r="BW360" s="289"/>
      <c r="BX360" s="289"/>
      <c r="BY360" s="289"/>
      <c r="BZ360" s="289"/>
      <c r="CA360" s="198"/>
      <c r="CB360" s="198"/>
      <c r="CC360" s="198"/>
      <c r="CD360" s="198"/>
      <c r="CE360" s="198"/>
      <c r="CF360" s="198"/>
      <c r="CG360" s="198"/>
      <c r="CH360" s="198"/>
      <c r="CI360" s="198"/>
      <c r="CJ360" s="198"/>
      <c r="CK360" s="198"/>
      <c r="CL360" s="198"/>
    </row>
    <row r="361" spans="1:90" hidden="1" outlineLevel="1" x14ac:dyDescent="0.15">
      <c r="A361" s="89"/>
      <c r="B361" s="23"/>
      <c r="C361" s="26">
        <f t="shared" si="50"/>
        <v>11</v>
      </c>
      <c r="D361" s="303">
        <f t="shared" ca="1" si="50"/>
        <v>2.715077076935829E-2</v>
      </c>
      <c r="E361" s="26">
        <f t="shared" si="50"/>
        <v>6</v>
      </c>
      <c r="G361" s="289">
        <f t="shared" si="52"/>
        <v>0</v>
      </c>
      <c r="H361" s="289">
        <f t="shared" si="52"/>
        <v>0</v>
      </c>
      <c r="I361" s="289">
        <f t="shared" si="52"/>
        <v>0</v>
      </c>
      <c r="J361" s="289">
        <f t="shared" si="52"/>
        <v>0</v>
      </c>
      <c r="K361" s="289">
        <f t="shared" si="52"/>
        <v>0</v>
      </c>
      <c r="L361" s="289">
        <f t="shared" si="52"/>
        <v>0</v>
      </c>
      <c r="M361" s="289">
        <f t="shared" si="52"/>
        <v>0</v>
      </c>
      <c r="N361" s="289">
        <f t="shared" si="52"/>
        <v>0</v>
      </c>
      <c r="O361" s="289">
        <f t="shared" si="52"/>
        <v>0</v>
      </c>
      <c r="P361" s="289">
        <f t="shared" si="52"/>
        <v>0</v>
      </c>
      <c r="Q361" s="289">
        <f t="shared" ca="1" si="52"/>
        <v>2.715077076935829E-2</v>
      </c>
      <c r="R361" s="289">
        <f t="shared" ca="1" si="52"/>
        <v>2.715077076935829E-2</v>
      </c>
      <c r="S361" s="289">
        <f t="shared" ca="1" si="52"/>
        <v>2.715077076935829E-2</v>
      </c>
      <c r="T361" s="289">
        <f t="shared" ca="1" si="52"/>
        <v>2.715077076935829E-2</v>
      </c>
      <c r="U361" s="289">
        <f t="shared" ca="1" si="52"/>
        <v>2.715077076935829E-2</v>
      </c>
      <c r="V361" s="289">
        <f t="shared" ca="1" si="52"/>
        <v>2.715077076935829E-2</v>
      </c>
      <c r="W361" s="289">
        <f t="shared" si="54"/>
        <v>0</v>
      </c>
      <c r="X361" s="289">
        <f t="shared" si="54"/>
        <v>0</v>
      </c>
      <c r="Y361" s="289">
        <f t="shared" si="54"/>
        <v>0</v>
      </c>
      <c r="Z361" s="289">
        <f t="shared" si="54"/>
        <v>0</v>
      </c>
      <c r="AA361" s="289">
        <f t="shared" si="54"/>
        <v>0</v>
      </c>
      <c r="AB361" s="289">
        <f t="shared" si="54"/>
        <v>0</v>
      </c>
      <c r="AC361" s="289">
        <f t="shared" si="54"/>
        <v>0</v>
      </c>
      <c r="AD361" s="289">
        <f t="shared" si="54"/>
        <v>0</v>
      </c>
      <c r="AE361" s="289">
        <f t="shared" si="54"/>
        <v>0</v>
      </c>
      <c r="AF361" s="289">
        <f t="shared" si="54"/>
        <v>0</v>
      </c>
      <c r="AG361" s="289">
        <f t="shared" si="54"/>
        <v>0</v>
      </c>
      <c r="AH361" s="289">
        <f t="shared" si="54"/>
        <v>0</v>
      </c>
      <c r="AI361" s="289">
        <f t="shared" si="54"/>
        <v>0</v>
      </c>
      <c r="AJ361" s="289">
        <f t="shared" si="54"/>
        <v>0</v>
      </c>
      <c r="AK361" s="289">
        <f t="shared" si="54"/>
        <v>0</v>
      </c>
      <c r="AL361" s="289">
        <f t="shared" si="54"/>
        <v>0</v>
      </c>
      <c r="AM361" s="289">
        <f t="shared" si="54"/>
        <v>0</v>
      </c>
      <c r="AN361" s="289">
        <f t="shared" si="54"/>
        <v>0</v>
      </c>
      <c r="AO361" s="289">
        <f t="shared" si="54"/>
        <v>0</v>
      </c>
      <c r="AP361" s="289">
        <f t="shared" si="54"/>
        <v>0</v>
      </c>
      <c r="AQ361" s="289">
        <f t="shared" si="54"/>
        <v>0</v>
      </c>
      <c r="AR361" s="289">
        <f t="shared" si="54"/>
        <v>0</v>
      </c>
      <c r="AS361" s="289">
        <f t="shared" si="54"/>
        <v>0</v>
      </c>
      <c r="AT361" s="289">
        <f t="shared" si="54"/>
        <v>0</v>
      </c>
      <c r="AU361" s="289">
        <f t="shared" si="54"/>
        <v>0</v>
      </c>
      <c r="AV361" s="289">
        <f t="shared" si="54"/>
        <v>0</v>
      </c>
      <c r="AW361" s="289">
        <f t="shared" si="54"/>
        <v>0</v>
      </c>
      <c r="AX361" s="289">
        <f t="shared" si="54"/>
        <v>0</v>
      </c>
      <c r="AY361" s="289">
        <f t="shared" si="54"/>
        <v>0</v>
      </c>
      <c r="AZ361" s="289">
        <f t="shared" si="54"/>
        <v>0</v>
      </c>
      <c r="BA361" s="289">
        <f t="shared" si="54"/>
        <v>0</v>
      </c>
      <c r="BB361" s="289">
        <f t="shared" si="54"/>
        <v>0</v>
      </c>
      <c r="BC361" s="289">
        <f t="shared" si="54"/>
        <v>0</v>
      </c>
      <c r="BD361" s="289">
        <f t="shared" si="54"/>
        <v>0</v>
      </c>
      <c r="BE361" s="289">
        <f t="shared" si="54"/>
        <v>0</v>
      </c>
      <c r="BF361" s="289">
        <f t="shared" si="54"/>
        <v>0</v>
      </c>
      <c r="BG361" s="289">
        <f t="shared" si="54"/>
        <v>0</v>
      </c>
      <c r="BH361" s="289">
        <f t="shared" si="54"/>
        <v>0</v>
      </c>
      <c r="BI361" s="289">
        <f t="shared" si="54"/>
        <v>0</v>
      </c>
      <c r="BJ361" s="289">
        <f t="shared" si="54"/>
        <v>0</v>
      </c>
      <c r="BK361" s="289">
        <f t="shared" si="54"/>
        <v>0</v>
      </c>
      <c r="BL361" s="289">
        <f t="shared" si="54"/>
        <v>0</v>
      </c>
      <c r="BM361" s="289">
        <f t="shared" si="54"/>
        <v>0</v>
      </c>
      <c r="BN361" s="289">
        <f t="shared" si="54"/>
        <v>0</v>
      </c>
      <c r="BO361" s="289"/>
      <c r="BP361" s="289"/>
      <c r="BQ361" s="289"/>
      <c r="BR361" s="289"/>
      <c r="BS361" s="289"/>
      <c r="BT361" s="289"/>
      <c r="BU361" s="289"/>
      <c r="BV361" s="289"/>
      <c r="BW361" s="289"/>
      <c r="BX361" s="289"/>
      <c r="BY361" s="289"/>
      <c r="BZ361" s="289"/>
      <c r="CA361" s="198"/>
      <c r="CB361" s="198"/>
      <c r="CC361" s="198"/>
      <c r="CD361" s="198"/>
      <c r="CE361" s="198"/>
      <c r="CF361" s="198"/>
      <c r="CG361" s="198"/>
      <c r="CH361" s="198"/>
      <c r="CI361" s="198"/>
      <c r="CJ361" s="198"/>
      <c r="CK361" s="198"/>
      <c r="CL361" s="198"/>
    </row>
    <row r="362" spans="1:90" hidden="1" outlineLevel="1" x14ac:dyDescent="0.15">
      <c r="A362" s="89"/>
      <c r="B362" s="23"/>
      <c r="C362" s="26">
        <f t="shared" si="50"/>
        <v>12</v>
      </c>
      <c r="D362" s="303">
        <f t="shared" ca="1" si="50"/>
        <v>2.658458406777461E-2</v>
      </c>
      <c r="E362" s="26">
        <f t="shared" si="50"/>
        <v>6</v>
      </c>
      <c r="G362" s="289">
        <f t="shared" si="52"/>
        <v>0</v>
      </c>
      <c r="H362" s="289">
        <f t="shared" si="52"/>
        <v>0</v>
      </c>
      <c r="I362" s="289">
        <f t="shared" si="52"/>
        <v>0</v>
      </c>
      <c r="J362" s="289">
        <f t="shared" si="52"/>
        <v>0</v>
      </c>
      <c r="K362" s="289">
        <f t="shared" si="52"/>
        <v>0</v>
      </c>
      <c r="L362" s="289">
        <f t="shared" si="52"/>
        <v>0</v>
      </c>
      <c r="M362" s="289">
        <f t="shared" si="52"/>
        <v>0</v>
      </c>
      <c r="N362" s="289">
        <f t="shared" si="52"/>
        <v>0</v>
      </c>
      <c r="O362" s="289">
        <f t="shared" si="52"/>
        <v>0</v>
      </c>
      <c r="P362" s="289">
        <f t="shared" si="52"/>
        <v>0</v>
      </c>
      <c r="Q362" s="289">
        <f t="shared" si="52"/>
        <v>0</v>
      </c>
      <c r="R362" s="289">
        <f t="shared" ca="1" si="52"/>
        <v>2.658458406777461E-2</v>
      </c>
      <c r="S362" s="289">
        <f t="shared" ca="1" si="52"/>
        <v>2.658458406777461E-2</v>
      </c>
      <c r="T362" s="289">
        <f t="shared" ca="1" si="52"/>
        <v>2.658458406777461E-2</v>
      </c>
      <c r="U362" s="289">
        <f t="shared" ca="1" si="52"/>
        <v>2.658458406777461E-2</v>
      </c>
      <c r="V362" s="289">
        <f t="shared" ca="1" si="52"/>
        <v>2.658458406777461E-2</v>
      </c>
      <c r="W362" s="289">
        <f t="shared" ca="1" si="54"/>
        <v>2.658458406777461E-2</v>
      </c>
      <c r="X362" s="289">
        <f t="shared" si="54"/>
        <v>0</v>
      </c>
      <c r="Y362" s="289">
        <f t="shared" si="54"/>
        <v>0</v>
      </c>
      <c r="Z362" s="289">
        <f t="shared" si="54"/>
        <v>0</v>
      </c>
      <c r="AA362" s="289">
        <f t="shared" si="54"/>
        <v>0</v>
      </c>
      <c r="AB362" s="289">
        <f t="shared" si="54"/>
        <v>0</v>
      </c>
      <c r="AC362" s="289">
        <f t="shared" si="54"/>
        <v>0</v>
      </c>
      <c r="AD362" s="289">
        <f t="shared" si="54"/>
        <v>0</v>
      </c>
      <c r="AE362" s="289">
        <f t="shared" si="54"/>
        <v>0</v>
      </c>
      <c r="AF362" s="289">
        <f t="shared" si="54"/>
        <v>0</v>
      </c>
      <c r="AG362" s="289">
        <f t="shared" si="54"/>
        <v>0</v>
      </c>
      <c r="AH362" s="289">
        <f t="shared" si="54"/>
        <v>0</v>
      </c>
      <c r="AI362" s="289">
        <f t="shared" si="54"/>
        <v>0</v>
      </c>
      <c r="AJ362" s="289">
        <f t="shared" si="54"/>
        <v>0</v>
      </c>
      <c r="AK362" s="289">
        <f t="shared" si="54"/>
        <v>0</v>
      </c>
      <c r="AL362" s="289">
        <f t="shared" si="54"/>
        <v>0</v>
      </c>
      <c r="AM362" s="289">
        <f t="shared" si="54"/>
        <v>0</v>
      </c>
      <c r="AN362" s="289">
        <f t="shared" si="54"/>
        <v>0</v>
      </c>
      <c r="AO362" s="289">
        <f t="shared" si="54"/>
        <v>0</v>
      </c>
      <c r="AP362" s="289">
        <f t="shared" si="54"/>
        <v>0</v>
      </c>
      <c r="AQ362" s="289">
        <f t="shared" si="54"/>
        <v>0</v>
      </c>
      <c r="AR362" s="289">
        <f t="shared" si="54"/>
        <v>0</v>
      </c>
      <c r="AS362" s="289">
        <f t="shared" si="54"/>
        <v>0</v>
      </c>
      <c r="AT362" s="289">
        <f t="shared" si="54"/>
        <v>0</v>
      </c>
      <c r="AU362" s="289">
        <f t="shared" si="54"/>
        <v>0</v>
      </c>
      <c r="AV362" s="289">
        <f t="shared" si="54"/>
        <v>0</v>
      </c>
      <c r="AW362" s="289">
        <f t="shared" si="54"/>
        <v>0</v>
      </c>
      <c r="AX362" s="289">
        <f t="shared" si="54"/>
        <v>0</v>
      </c>
      <c r="AY362" s="289">
        <f t="shared" si="54"/>
        <v>0</v>
      </c>
      <c r="AZ362" s="289">
        <f t="shared" si="54"/>
        <v>0</v>
      </c>
      <c r="BA362" s="289">
        <f t="shared" si="54"/>
        <v>0</v>
      </c>
      <c r="BB362" s="289">
        <f t="shared" si="54"/>
        <v>0</v>
      </c>
      <c r="BC362" s="289">
        <f t="shared" si="54"/>
        <v>0</v>
      </c>
      <c r="BD362" s="289">
        <f t="shared" si="54"/>
        <v>0</v>
      </c>
      <c r="BE362" s="289">
        <f t="shared" si="54"/>
        <v>0</v>
      </c>
      <c r="BF362" s="289">
        <f t="shared" ref="BF362:CW367" si="55">IF(OR($C362&gt;BF$7,$C362+$E362-1&lt;BF$7),0,$D362)</f>
        <v>0</v>
      </c>
      <c r="BG362" s="289">
        <f t="shared" si="55"/>
        <v>0</v>
      </c>
      <c r="BH362" s="289">
        <f t="shared" si="55"/>
        <v>0</v>
      </c>
      <c r="BI362" s="289">
        <f t="shared" si="55"/>
        <v>0</v>
      </c>
      <c r="BJ362" s="289">
        <f t="shared" si="55"/>
        <v>0</v>
      </c>
      <c r="BK362" s="289">
        <f t="shared" si="55"/>
        <v>0</v>
      </c>
      <c r="BL362" s="289">
        <f t="shared" si="55"/>
        <v>0</v>
      </c>
      <c r="BM362" s="289">
        <f t="shared" si="55"/>
        <v>0</v>
      </c>
      <c r="BN362" s="289">
        <f t="shared" si="55"/>
        <v>0</v>
      </c>
      <c r="BO362" s="289"/>
      <c r="BP362" s="289"/>
      <c r="BQ362" s="289"/>
      <c r="BR362" s="289"/>
      <c r="BS362" s="289"/>
      <c r="BT362" s="289"/>
      <c r="BU362" s="289"/>
      <c r="BV362" s="289"/>
      <c r="BW362" s="289"/>
      <c r="BX362" s="289"/>
      <c r="BY362" s="289"/>
      <c r="BZ362" s="289"/>
      <c r="CA362" s="198"/>
      <c r="CB362" s="198"/>
      <c r="CC362" s="198"/>
      <c r="CD362" s="198"/>
      <c r="CE362" s="198"/>
      <c r="CF362" s="198"/>
      <c r="CG362" s="198"/>
      <c r="CH362" s="198"/>
      <c r="CI362" s="198"/>
      <c r="CJ362" s="198"/>
      <c r="CK362" s="198"/>
      <c r="CL362" s="198"/>
    </row>
    <row r="363" spans="1:90" hidden="1" outlineLevel="1" x14ac:dyDescent="0.15">
      <c r="A363" s="89"/>
      <c r="B363" s="23"/>
      <c r="C363" s="26">
        <f t="shared" si="50"/>
        <v>13</v>
      </c>
      <c r="D363" s="303">
        <f t="shared" ca="1" si="50"/>
        <v>2.6231544722141006E-2</v>
      </c>
      <c r="E363" s="26">
        <f t="shared" si="50"/>
        <v>6</v>
      </c>
      <c r="G363" s="289">
        <f t="shared" si="52"/>
        <v>0</v>
      </c>
      <c r="H363" s="289">
        <f t="shared" si="52"/>
        <v>0</v>
      </c>
      <c r="I363" s="289">
        <f t="shared" si="52"/>
        <v>0</v>
      </c>
      <c r="J363" s="289">
        <f t="shared" si="52"/>
        <v>0</v>
      </c>
      <c r="K363" s="289">
        <f t="shared" si="52"/>
        <v>0</v>
      </c>
      <c r="L363" s="289">
        <f t="shared" si="52"/>
        <v>0</v>
      </c>
      <c r="M363" s="289">
        <f t="shared" si="52"/>
        <v>0</v>
      </c>
      <c r="N363" s="289">
        <f t="shared" si="52"/>
        <v>0</v>
      </c>
      <c r="O363" s="289">
        <f t="shared" si="52"/>
        <v>0</v>
      </c>
      <c r="P363" s="289">
        <f t="shared" si="52"/>
        <v>0</v>
      </c>
      <c r="Q363" s="289">
        <f t="shared" si="52"/>
        <v>0</v>
      </c>
      <c r="R363" s="289">
        <f t="shared" si="52"/>
        <v>0</v>
      </c>
      <c r="S363" s="289">
        <f t="shared" ca="1" si="52"/>
        <v>2.6231544722141006E-2</v>
      </c>
      <c r="T363" s="289">
        <f t="shared" ca="1" si="52"/>
        <v>2.6231544722141006E-2</v>
      </c>
      <c r="U363" s="289">
        <f t="shared" ca="1" si="52"/>
        <v>2.6231544722141006E-2</v>
      </c>
      <c r="V363" s="289">
        <f t="shared" ca="1" si="52"/>
        <v>2.6231544722141006E-2</v>
      </c>
      <c r="W363" s="289">
        <f t="shared" ref="W363:BN368" ca="1" si="56">IF(OR($C363&gt;W$7,$C363+$E363-1&lt;W$7),0,$D363)</f>
        <v>2.6231544722141006E-2</v>
      </c>
      <c r="X363" s="289">
        <f t="shared" ca="1" si="56"/>
        <v>2.6231544722141006E-2</v>
      </c>
      <c r="Y363" s="289">
        <f t="shared" si="56"/>
        <v>0</v>
      </c>
      <c r="Z363" s="289">
        <f t="shared" si="56"/>
        <v>0</v>
      </c>
      <c r="AA363" s="289">
        <f t="shared" si="56"/>
        <v>0</v>
      </c>
      <c r="AB363" s="289">
        <f t="shared" si="56"/>
        <v>0</v>
      </c>
      <c r="AC363" s="289">
        <f t="shared" si="56"/>
        <v>0</v>
      </c>
      <c r="AD363" s="289">
        <f t="shared" si="56"/>
        <v>0</v>
      </c>
      <c r="AE363" s="289">
        <f t="shared" si="56"/>
        <v>0</v>
      </c>
      <c r="AF363" s="289">
        <f t="shared" si="56"/>
        <v>0</v>
      </c>
      <c r="AG363" s="289">
        <f t="shared" si="56"/>
        <v>0</v>
      </c>
      <c r="AH363" s="289">
        <f t="shared" si="56"/>
        <v>0</v>
      </c>
      <c r="AI363" s="289">
        <f t="shared" si="56"/>
        <v>0</v>
      </c>
      <c r="AJ363" s="289">
        <f t="shared" si="56"/>
        <v>0</v>
      </c>
      <c r="AK363" s="289">
        <f t="shared" si="56"/>
        <v>0</v>
      </c>
      <c r="AL363" s="289">
        <f t="shared" si="56"/>
        <v>0</v>
      </c>
      <c r="AM363" s="289">
        <f t="shared" si="56"/>
        <v>0</v>
      </c>
      <c r="AN363" s="289">
        <f t="shared" si="56"/>
        <v>0</v>
      </c>
      <c r="AO363" s="289">
        <f t="shared" si="56"/>
        <v>0</v>
      </c>
      <c r="AP363" s="289">
        <f t="shared" si="56"/>
        <v>0</v>
      </c>
      <c r="AQ363" s="289">
        <f t="shared" si="56"/>
        <v>0</v>
      </c>
      <c r="AR363" s="289">
        <f t="shared" si="56"/>
        <v>0</v>
      </c>
      <c r="AS363" s="289">
        <f t="shared" si="56"/>
        <v>0</v>
      </c>
      <c r="AT363" s="289">
        <f t="shared" si="56"/>
        <v>0</v>
      </c>
      <c r="AU363" s="289">
        <f t="shared" si="56"/>
        <v>0</v>
      </c>
      <c r="AV363" s="289">
        <f t="shared" si="56"/>
        <v>0</v>
      </c>
      <c r="AW363" s="289">
        <f t="shared" si="56"/>
        <v>0</v>
      </c>
      <c r="AX363" s="289">
        <f t="shared" si="56"/>
        <v>0</v>
      </c>
      <c r="AY363" s="289">
        <f t="shared" si="56"/>
        <v>0</v>
      </c>
      <c r="AZ363" s="289">
        <f t="shared" si="56"/>
        <v>0</v>
      </c>
      <c r="BA363" s="289">
        <f t="shared" si="56"/>
        <v>0</v>
      </c>
      <c r="BB363" s="289">
        <f t="shared" si="56"/>
        <v>0</v>
      </c>
      <c r="BC363" s="289">
        <f t="shared" si="56"/>
        <v>0</v>
      </c>
      <c r="BD363" s="289">
        <f t="shared" si="56"/>
        <v>0</v>
      </c>
      <c r="BE363" s="289">
        <f t="shared" si="56"/>
        <v>0</v>
      </c>
      <c r="BF363" s="289">
        <f t="shared" si="56"/>
        <v>0</v>
      </c>
      <c r="BG363" s="289">
        <f t="shared" si="56"/>
        <v>0</v>
      </c>
      <c r="BH363" s="289">
        <f t="shared" si="56"/>
        <v>0</v>
      </c>
      <c r="BI363" s="289">
        <f t="shared" si="56"/>
        <v>0</v>
      </c>
      <c r="BJ363" s="289">
        <f t="shared" si="56"/>
        <v>0</v>
      </c>
      <c r="BK363" s="289">
        <f t="shared" si="56"/>
        <v>0</v>
      </c>
      <c r="BL363" s="289">
        <f t="shared" si="56"/>
        <v>0</v>
      </c>
      <c r="BM363" s="289">
        <f t="shared" si="56"/>
        <v>0</v>
      </c>
      <c r="BN363" s="289">
        <f t="shared" si="56"/>
        <v>0</v>
      </c>
      <c r="BO363" s="289"/>
      <c r="BP363" s="289"/>
      <c r="BQ363" s="289"/>
      <c r="BR363" s="289"/>
      <c r="BS363" s="289"/>
      <c r="BT363" s="289"/>
      <c r="BU363" s="289"/>
      <c r="BV363" s="289"/>
      <c r="BW363" s="289"/>
      <c r="BX363" s="289"/>
      <c r="BY363" s="289"/>
      <c r="BZ363" s="289"/>
      <c r="CA363" s="198"/>
      <c r="CB363" s="198"/>
      <c r="CC363" s="198"/>
      <c r="CD363" s="198"/>
      <c r="CE363" s="198"/>
      <c r="CF363" s="198"/>
      <c r="CG363" s="198"/>
      <c r="CH363" s="198"/>
      <c r="CI363" s="198"/>
      <c r="CJ363" s="198"/>
      <c r="CK363" s="198"/>
      <c r="CL363" s="198"/>
    </row>
    <row r="364" spans="1:90" hidden="1" outlineLevel="1" x14ac:dyDescent="0.15">
      <c r="A364" s="89"/>
      <c r="B364" s="23"/>
      <c r="C364" s="26">
        <f t="shared" si="50"/>
        <v>14</v>
      </c>
      <c r="D364" s="303">
        <f t="shared" ca="1" si="50"/>
        <v>2.5878505376507412E-2</v>
      </c>
      <c r="E364" s="26">
        <f t="shared" si="50"/>
        <v>6</v>
      </c>
      <c r="G364" s="289">
        <f t="shared" si="52"/>
        <v>0</v>
      </c>
      <c r="H364" s="289">
        <f t="shared" si="52"/>
        <v>0</v>
      </c>
      <c r="I364" s="289">
        <f t="shared" si="52"/>
        <v>0</v>
      </c>
      <c r="J364" s="289">
        <f t="shared" si="52"/>
        <v>0</v>
      </c>
      <c r="K364" s="289">
        <f t="shared" si="52"/>
        <v>0</v>
      </c>
      <c r="L364" s="289">
        <f t="shared" si="52"/>
        <v>0</v>
      </c>
      <c r="M364" s="289">
        <f t="shared" si="52"/>
        <v>0</v>
      </c>
      <c r="N364" s="289">
        <f t="shared" si="52"/>
        <v>0</v>
      </c>
      <c r="O364" s="289">
        <f t="shared" si="52"/>
        <v>0</v>
      </c>
      <c r="P364" s="289">
        <f t="shared" si="52"/>
        <v>0</v>
      </c>
      <c r="Q364" s="289">
        <f t="shared" si="52"/>
        <v>0</v>
      </c>
      <c r="R364" s="289">
        <f t="shared" si="52"/>
        <v>0</v>
      </c>
      <c r="S364" s="289">
        <f t="shared" si="52"/>
        <v>0</v>
      </c>
      <c r="T364" s="289">
        <f t="shared" ca="1" si="52"/>
        <v>2.5878505376507412E-2</v>
      </c>
      <c r="U364" s="289">
        <f t="shared" ca="1" si="52"/>
        <v>2.5878505376507412E-2</v>
      </c>
      <c r="V364" s="289">
        <f t="shared" ca="1" si="52"/>
        <v>2.5878505376507412E-2</v>
      </c>
      <c r="W364" s="289">
        <f t="shared" ca="1" si="56"/>
        <v>2.5878505376507412E-2</v>
      </c>
      <c r="X364" s="289">
        <f t="shared" ca="1" si="56"/>
        <v>2.5878505376507412E-2</v>
      </c>
      <c r="Y364" s="289">
        <f t="shared" ca="1" si="56"/>
        <v>2.5878505376507412E-2</v>
      </c>
      <c r="Z364" s="289">
        <f t="shared" si="56"/>
        <v>0</v>
      </c>
      <c r="AA364" s="289">
        <f t="shared" si="56"/>
        <v>0</v>
      </c>
      <c r="AB364" s="289">
        <f t="shared" si="56"/>
        <v>0</v>
      </c>
      <c r="AC364" s="289">
        <f t="shared" si="56"/>
        <v>0</v>
      </c>
      <c r="AD364" s="289">
        <f t="shared" si="56"/>
        <v>0</v>
      </c>
      <c r="AE364" s="289">
        <f t="shared" si="56"/>
        <v>0</v>
      </c>
      <c r="AF364" s="289">
        <f t="shared" si="56"/>
        <v>0</v>
      </c>
      <c r="AG364" s="289">
        <f t="shared" si="56"/>
        <v>0</v>
      </c>
      <c r="AH364" s="289">
        <f t="shared" si="56"/>
        <v>0</v>
      </c>
      <c r="AI364" s="289">
        <f t="shared" si="56"/>
        <v>0</v>
      </c>
      <c r="AJ364" s="289">
        <f t="shared" si="56"/>
        <v>0</v>
      </c>
      <c r="AK364" s="289">
        <f t="shared" si="56"/>
        <v>0</v>
      </c>
      <c r="AL364" s="289">
        <f t="shared" si="56"/>
        <v>0</v>
      </c>
      <c r="AM364" s="289">
        <f t="shared" si="56"/>
        <v>0</v>
      </c>
      <c r="AN364" s="289">
        <f t="shared" si="56"/>
        <v>0</v>
      </c>
      <c r="AO364" s="289">
        <f t="shared" si="56"/>
        <v>0</v>
      </c>
      <c r="AP364" s="289">
        <f t="shared" si="56"/>
        <v>0</v>
      </c>
      <c r="AQ364" s="289">
        <f t="shared" si="56"/>
        <v>0</v>
      </c>
      <c r="AR364" s="289">
        <f t="shared" si="56"/>
        <v>0</v>
      </c>
      <c r="AS364" s="289">
        <f t="shared" si="56"/>
        <v>0</v>
      </c>
      <c r="AT364" s="289">
        <f t="shared" si="56"/>
        <v>0</v>
      </c>
      <c r="AU364" s="289">
        <f t="shared" si="56"/>
        <v>0</v>
      </c>
      <c r="AV364" s="289">
        <f t="shared" si="56"/>
        <v>0</v>
      </c>
      <c r="AW364" s="289">
        <f t="shared" si="56"/>
        <v>0</v>
      </c>
      <c r="AX364" s="289">
        <f t="shared" si="56"/>
        <v>0</v>
      </c>
      <c r="AY364" s="289">
        <f t="shared" si="56"/>
        <v>0</v>
      </c>
      <c r="AZ364" s="289">
        <f t="shared" si="56"/>
        <v>0</v>
      </c>
      <c r="BA364" s="289">
        <f t="shared" si="56"/>
        <v>0</v>
      </c>
      <c r="BB364" s="289">
        <f t="shared" si="56"/>
        <v>0</v>
      </c>
      <c r="BC364" s="289">
        <f t="shared" si="56"/>
        <v>0</v>
      </c>
      <c r="BD364" s="289">
        <f t="shared" si="56"/>
        <v>0</v>
      </c>
      <c r="BE364" s="289">
        <f t="shared" si="56"/>
        <v>0</v>
      </c>
      <c r="BF364" s="289">
        <f t="shared" si="56"/>
        <v>0</v>
      </c>
      <c r="BG364" s="289">
        <f t="shared" si="56"/>
        <v>0</v>
      </c>
      <c r="BH364" s="289">
        <f t="shared" si="56"/>
        <v>0</v>
      </c>
      <c r="BI364" s="289">
        <f t="shared" si="56"/>
        <v>0</v>
      </c>
      <c r="BJ364" s="289">
        <f t="shared" si="56"/>
        <v>0</v>
      </c>
      <c r="BK364" s="289">
        <f t="shared" si="56"/>
        <v>0</v>
      </c>
      <c r="BL364" s="289">
        <f t="shared" si="56"/>
        <v>0</v>
      </c>
      <c r="BM364" s="289">
        <f t="shared" si="56"/>
        <v>0</v>
      </c>
      <c r="BN364" s="289">
        <f t="shared" si="56"/>
        <v>0</v>
      </c>
      <c r="BO364" s="289"/>
      <c r="BP364" s="289"/>
      <c r="BQ364" s="289"/>
      <c r="BR364" s="289"/>
      <c r="BS364" s="289"/>
      <c r="BT364" s="289"/>
      <c r="BU364" s="289"/>
      <c r="BV364" s="289"/>
      <c r="BW364" s="289"/>
      <c r="BX364" s="289"/>
      <c r="BY364" s="289"/>
      <c r="BZ364" s="289"/>
      <c r="CA364" s="198"/>
      <c r="CB364" s="198"/>
      <c r="CC364" s="198"/>
      <c r="CD364" s="198"/>
      <c r="CE364" s="198"/>
      <c r="CF364" s="198"/>
      <c r="CG364" s="198"/>
      <c r="CH364" s="198"/>
      <c r="CI364" s="198"/>
      <c r="CJ364" s="198"/>
      <c r="CK364" s="198"/>
      <c r="CL364" s="198"/>
    </row>
    <row r="365" spans="1:90" hidden="1" outlineLevel="1" x14ac:dyDescent="0.15">
      <c r="A365" s="89"/>
      <c r="B365" s="23"/>
      <c r="C365" s="26">
        <f t="shared" si="50"/>
        <v>15</v>
      </c>
      <c r="D365" s="303">
        <f t="shared" ca="1" si="50"/>
        <v>2.5525466030873807E-2</v>
      </c>
      <c r="E365" s="26">
        <f t="shared" si="50"/>
        <v>6</v>
      </c>
      <c r="G365" s="289">
        <f t="shared" si="52"/>
        <v>0</v>
      </c>
      <c r="H365" s="289">
        <f t="shared" si="52"/>
        <v>0</v>
      </c>
      <c r="I365" s="289">
        <f t="shared" si="52"/>
        <v>0</v>
      </c>
      <c r="J365" s="289">
        <f t="shared" si="52"/>
        <v>0</v>
      </c>
      <c r="K365" s="289">
        <f t="shared" si="52"/>
        <v>0</v>
      </c>
      <c r="L365" s="289">
        <f t="shared" si="52"/>
        <v>0</v>
      </c>
      <c r="M365" s="289">
        <f t="shared" si="52"/>
        <v>0</v>
      </c>
      <c r="N365" s="289">
        <f t="shared" si="52"/>
        <v>0</v>
      </c>
      <c r="O365" s="289">
        <f t="shared" si="52"/>
        <v>0</v>
      </c>
      <c r="P365" s="289">
        <f t="shared" si="52"/>
        <v>0</v>
      </c>
      <c r="Q365" s="289">
        <f t="shared" si="52"/>
        <v>0</v>
      </c>
      <c r="R365" s="289">
        <f t="shared" si="52"/>
        <v>0</v>
      </c>
      <c r="S365" s="289">
        <f t="shared" si="52"/>
        <v>0</v>
      </c>
      <c r="T365" s="289">
        <f t="shared" si="52"/>
        <v>0</v>
      </c>
      <c r="U365" s="289">
        <f t="shared" ca="1" si="52"/>
        <v>2.5525466030873807E-2</v>
      </c>
      <c r="V365" s="289">
        <f t="shared" ca="1" si="52"/>
        <v>2.5525466030873807E-2</v>
      </c>
      <c r="W365" s="289">
        <f t="shared" ca="1" si="56"/>
        <v>2.5525466030873807E-2</v>
      </c>
      <c r="X365" s="289">
        <f t="shared" ca="1" si="56"/>
        <v>2.5525466030873807E-2</v>
      </c>
      <c r="Y365" s="289">
        <f t="shared" ca="1" si="56"/>
        <v>2.5525466030873807E-2</v>
      </c>
      <c r="Z365" s="289">
        <f t="shared" ca="1" si="56"/>
        <v>2.5525466030873807E-2</v>
      </c>
      <c r="AA365" s="289">
        <f t="shared" si="56"/>
        <v>0</v>
      </c>
      <c r="AB365" s="289">
        <f t="shared" si="56"/>
        <v>0</v>
      </c>
      <c r="AC365" s="289">
        <f t="shared" si="56"/>
        <v>0</v>
      </c>
      <c r="AD365" s="289">
        <f t="shared" si="56"/>
        <v>0</v>
      </c>
      <c r="AE365" s="289">
        <f t="shared" si="56"/>
        <v>0</v>
      </c>
      <c r="AF365" s="289">
        <f t="shared" si="56"/>
        <v>0</v>
      </c>
      <c r="AG365" s="289">
        <f t="shared" si="56"/>
        <v>0</v>
      </c>
      <c r="AH365" s="289">
        <f t="shared" si="56"/>
        <v>0</v>
      </c>
      <c r="AI365" s="289">
        <f t="shared" si="56"/>
        <v>0</v>
      </c>
      <c r="AJ365" s="289">
        <f t="shared" si="56"/>
        <v>0</v>
      </c>
      <c r="AK365" s="289">
        <f t="shared" si="56"/>
        <v>0</v>
      </c>
      <c r="AL365" s="289">
        <f t="shared" si="56"/>
        <v>0</v>
      </c>
      <c r="AM365" s="289">
        <f t="shared" si="56"/>
        <v>0</v>
      </c>
      <c r="AN365" s="289">
        <f t="shared" si="56"/>
        <v>0</v>
      </c>
      <c r="AO365" s="289">
        <f t="shared" si="56"/>
        <v>0</v>
      </c>
      <c r="AP365" s="289">
        <f t="shared" si="56"/>
        <v>0</v>
      </c>
      <c r="AQ365" s="289">
        <f t="shared" si="56"/>
        <v>0</v>
      </c>
      <c r="AR365" s="289">
        <f t="shared" si="56"/>
        <v>0</v>
      </c>
      <c r="AS365" s="289">
        <f t="shared" si="56"/>
        <v>0</v>
      </c>
      <c r="AT365" s="289">
        <f t="shared" si="56"/>
        <v>0</v>
      </c>
      <c r="AU365" s="289">
        <f t="shared" si="56"/>
        <v>0</v>
      </c>
      <c r="AV365" s="289">
        <f t="shared" si="56"/>
        <v>0</v>
      </c>
      <c r="AW365" s="289">
        <f t="shared" si="56"/>
        <v>0</v>
      </c>
      <c r="AX365" s="289">
        <f t="shared" si="56"/>
        <v>0</v>
      </c>
      <c r="AY365" s="289">
        <f t="shared" si="56"/>
        <v>0</v>
      </c>
      <c r="AZ365" s="289">
        <f t="shared" si="56"/>
        <v>0</v>
      </c>
      <c r="BA365" s="289">
        <f t="shared" si="56"/>
        <v>0</v>
      </c>
      <c r="BB365" s="289">
        <f t="shared" si="56"/>
        <v>0</v>
      </c>
      <c r="BC365" s="289">
        <f t="shared" si="56"/>
        <v>0</v>
      </c>
      <c r="BD365" s="289">
        <f t="shared" si="56"/>
        <v>0</v>
      </c>
      <c r="BE365" s="289">
        <f t="shared" si="56"/>
        <v>0</v>
      </c>
      <c r="BF365" s="289">
        <f t="shared" si="56"/>
        <v>0</v>
      </c>
      <c r="BG365" s="289">
        <f t="shared" si="56"/>
        <v>0</v>
      </c>
      <c r="BH365" s="289">
        <f t="shared" si="56"/>
        <v>0</v>
      </c>
      <c r="BI365" s="289">
        <f t="shared" si="56"/>
        <v>0</v>
      </c>
      <c r="BJ365" s="289">
        <f t="shared" si="56"/>
        <v>0</v>
      </c>
      <c r="BK365" s="289">
        <f t="shared" si="56"/>
        <v>0</v>
      </c>
      <c r="BL365" s="289">
        <f t="shared" si="56"/>
        <v>0</v>
      </c>
      <c r="BM365" s="289">
        <f t="shared" si="56"/>
        <v>0</v>
      </c>
      <c r="BN365" s="289">
        <f t="shared" si="56"/>
        <v>0</v>
      </c>
      <c r="BO365" s="289"/>
      <c r="BP365" s="289"/>
      <c r="BQ365" s="289"/>
      <c r="BR365" s="289"/>
      <c r="BS365" s="289"/>
      <c r="BT365" s="289"/>
      <c r="BU365" s="289"/>
      <c r="BV365" s="289"/>
      <c r="BW365" s="289"/>
      <c r="BX365" s="289"/>
      <c r="BY365" s="289"/>
      <c r="BZ365" s="289"/>
      <c r="CA365" s="198"/>
      <c r="CB365" s="198"/>
      <c r="CC365" s="198"/>
      <c r="CD365" s="198"/>
      <c r="CE365" s="198"/>
      <c r="CF365" s="198"/>
      <c r="CG365" s="198"/>
      <c r="CH365" s="198"/>
      <c r="CI365" s="198"/>
      <c r="CJ365" s="198"/>
      <c r="CK365" s="198"/>
      <c r="CL365" s="198"/>
    </row>
    <row r="366" spans="1:90" hidden="1" outlineLevel="1" x14ac:dyDescent="0.15">
      <c r="A366" s="89"/>
      <c r="B366" s="23"/>
      <c r="C366" s="26">
        <f t="shared" si="50"/>
        <v>16</v>
      </c>
      <c r="D366" s="303">
        <f t="shared" ca="1" si="50"/>
        <v>2.517242668524021E-2</v>
      </c>
      <c r="E366" s="26">
        <f t="shared" si="50"/>
        <v>6</v>
      </c>
      <c r="G366" s="289">
        <f t="shared" si="52"/>
        <v>0</v>
      </c>
      <c r="H366" s="289">
        <f t="shared" si="52"/>
        <v>0</v>
      </c>
      <c r="I366" s="289">
        <f t="shared" si="52"/>
        <v>0</v>
      </c>
      <c r="J366" s="289">
        <f t="shared" si="52"/>
        <v>0</v>
      </c>
      <c r="K366" s="289">
        <f t="shared" si="52"/>
        <v>0</v>
      </c>
      <c r="L366" s="289">
        <f t="shared" si="52"/>
        <v>0</v>
      </c>
      <c r="M366" s="289">
        <f t="shared" si="52"/>
        <v>0</v>
      </c>
      <c r="N366" s="289">
        <f t="shared" si="52"/>
        <v>0</v>
      </c>
      <c r="O366" s="289">
        <f t="shared" si="52"/>
        <v>0</v>
      </c>
      <c r="P366" s="289">
        <f t="shared" si="52"/>
        <v>0</v>
      </c>
      <c r="Q366" s="289">
        <f t="shared" si="52"/>
        <v>0</v>
      </c>
      <c r="R366" s="289">
        <f t="shared" si="52"/>
        <v>0</v>
      </c>
      <c r="S366" s="289">
        <f t="shared" si="52"/>
        <v>0</v>
      </c>
      <c r="T366" s="289">
        <f t="shared" si="52"/>
        <v>0</v>
      </c>
      <c r="U366" s="289">
        <f t="shared" si="52"/>
        <v>0</v>
      </c>
      <c r="V366" s="289">
        <f t="shared" ca="1" si="52"/>
        <v>2.517242668524021E-2</v>
      </c>
      <c r="W366" s="289">
        <f t="shared" ca="1" si="56"/>
        <v>2.517242668524021E-2</v>
      </c>
      <c r="X366" s="289">
        <f t="shared" ca="1" si="56"/>
        <v>2.517242668524021E-2</v>
      </c>
      <c r="Y366" s="289">
        <f t="shared" ca="1" si="56"/>
        <v>2.517242668524021E-2</v>
      </c>
      <c r="Z366" s="289">
        <f t="shared" ca="1" si="56"/>
        <v>2.517242668524021E-2</v>
      </c>
      <c r="AA366" s="289">
        <f t="shared" ca="1" si="56"/>
        <v>2.517242668524021E-2</v>
      </c>
      <c r="AB366" s="289">
        <f t="shared" si="56"/>
        <v>0</v>
      </c>
      <c r="AC366" s="289">
        <f t="shared" si="56"/>
        <v>0</v>
      </c>
      <c r="AD366" s="289">
        <f t="shared" si="56"/>
        <v>0</v>
      </c>
      <c r="AE366" s="289">
        <f t="shared" si="56"/>
        <v>0</v>
      </c>
      <c r="AF366" s="289">
        <f t="shared" si="56"/>
        <v>0</v>
      </c>
      <c r="AG366" s="289">
        <f t="shared" si="56"/>
        <v>0</v>
      </c>
      <c r="AH366" s="289">
        <f t="shared" si="56"/>
        <v>0</v>
      </c>
      <c r="AI366" s="289">
        <f t="shared" si="56"/>
        <v>0</v>
      </c>
      <c r="AJ366" s="289">
        <f t="shared" si="56"/>
        <v>0</v>
      </c>
      <c r="AK366" s="289">
        <f t="shared" si="56"/>
        <v>0</v>
      </c>
      <c r="AL366" s="289">
        <f t="shared" si="56"/>
        <v>0</v>
      </c>
      <c r="AM366" s="289">
        <f t="shared" si="56"/>
        <v>0</v>
      </c>
      <c r="AN366" s="289">
        <f t="shared" si="56"/>
        <v>0</v>
      </c>
      <c r="AO366" s="289">
        <f t="shared" si="56"/>
        <v>0</v>
      </c>
      <c r="AP366" s="289">
        <f t="shared" si="56"/>
        <v>0</v>
      </c>
      <c r="AQ366" s="289">
        <f t="shared" si="56"/>
        <v>0</v>
      </c>
      <c r="AR366" s="289">
        <f t="shared" si="56"/>
        <v>0</v>
      </c>
      <c r="AS366" s="289">
        <f t="shared" si="56"/>
        <v>0</v>
      </c>
      <c r="AT366" s="289">
        <f t="shared" si="56"/>
        <v>0</v>
      </c>
      <c r="AU366" s="289">
        <f t="shared" si="56"/>
        <v>0</v>
      </c>
      <c r="AV366" s="289">
        <f t="shared" si="56"/>
        <v>0</v>
      </c>
      <c r="AW366" s="289">
        <f t="shared" si="56"/>
        <v>0</v>
      </c>
      <c r="AX366" s="289">
        <f t="shared" si="56"/>
        <v>0</v>
      </c>
      <c r="AY366" s="289">
        <f t="shared" si="56"/>
        <v>0</v>
      </c>
      <c r="AZ366" s="289">
        <f t="shared" si="56"/>
        <v>0</v>
      </c>
      <c r="BA366" s="289">
        <f t="shared" si="56"/>
        <v>0</v>
      </c>
      <c r="BB366" s="289">
        <f t="shared" si="56"/>
        <v>0</v>
      </c>
      <c r="BC366" s="289">
        <f t="shared" si="56"/>
        <v>0</v>
      </c>
      <c r="BD366" s="289">
        <f t="shared" si="56"/>
        <v>0</v>
      </c>
      <c r="BE366" s="289">
        <f t="shared" si="56"/>
        <v>0</v>
      </c>
      <c r="BF366" s="289">
        <f t="shared" si="56"/>
        <v>0</v>
      </c>
      <c r="BG366" s="289">
        <f t="shared" si="56"/>
        <v>0</v>
      </c>
      <c r="BH366" s="289">
        <f t="shared" si="56"/>
        <v>0</v>
      </c>
      <c r="BI366" s="289">
        <f t="shared" si="56"/>
        <v>0</v>
      </c>
      <c r="BJ366" s="289">
        <f t="shared" si="56"/>
        <v>0</v>
      </c>
      <c r="BK366" s="289">
        <f t="shared" si="56"/>
        <v>0</v>
      </c>
      <c r="BL366" s="289">
        <f t="shared" si="56"/>
        <v>0</v>
      </c>
      <c r="BM366" s="289">
        <f t="shared" si="56"/>
        <v>0</v>
      </c>
      <c r="BN366" s="289">
        <f t="shared" si="56"/>
        <v>0</v>
      </c>
      <c r="BO366" s="289"/>
      <c r="BP366" s="289"/>
      <c r="BQ366" s="289"/>
      <c r="BR366" s="289"/>
      <c r="BS366" s="289"/>
      <c r="BT366" s="289"/>
      <c r="BU366" s="289"/>
      <c r="BV366" s="289"/>
      <c r="BW366" s="289"/>
      <c r="BX366" s="289"/>
      <c r="BY366" s="289"/>
      <c r="BZ366" s="289"/>
      <c r="CA366" s="198"/>
      <c r="CB366" s="198"/>
      <c r="CC366" s="198"/>
      <c r="CD366" s="198"/>
      <c r="CE366" s="198"/>
      <c r="CF366" s="198"/>
      <c r="CG366" s="198"/>
      <c r="CH366" s="198"/>
      <c r="CI366" s="198"/>
      <c r="CJ366" s="198"/>
      <c r="CK366" s="198"/>
      <c r="CL366" s="198"/>
    </row>
    <row r="367" spans="1:90" hidden="1" outlineLevel="1" x14ac:dyDescent="0.15">
      <c r="A367" s="89"/>
      <c r="B367" s="23"/>
      <c r="C367" s="26">
        <f t="shared" ref="C367:E382" si="57">C304</f>
        <v>17</v>
      </c>
      <c r="D367" s="303">
        <f t="shared" ca="1" si="57"/>
        <v>2.4819387339606609E-2</v>
      </c>
      <c r="E367" s="26">
        <f t="shared" si="57"/>
        <v>6</v>
      </c>
      <c r="G367" s="289">
        <f t="shared" si="52"/>
        <v>0</v>
      </c>
      <c r="H367" s="289">
        <f t="shared" si="52"/>
        <v>0</v>
      </c>
      <c r="I367" s="289">
        <f t="shared" si="52"/>
        <v>0</v>
      </c>
      <c r="J367" s="289">
        <f t="shared" si="52"/>
        <v>0</v>
      </c>
      <c r="K367" s="289">
        <f t="shared" si="52"/>
        <v>0</v>
      </c>
      <c r="L367" s="289">
        <f t="shared" si="52"/>
        <v>0</v>
      </c>
      <c r="M367" s="289">
        <f t="shared" si="52"/>
        <v>0</v>
      </c>
      <c r="N367" s="289">
        <f t="shared" si="52"/>
        <v>0</v>
      </c>
      <c r="O367" s="289">
        <f t="shared" si="52"/>
        <v>0</v>
      </c>
      <c r="P367" s="289">
        <f t="shared" si="52"/>
        <v>0</v>
      </c>
      <c r="Q367" s="289">
        <f t="shared" si="52"/>
        <v>0</v>
      </c>
      <c r="R367" s="289">
        <f t="shared" si="52"/>
        <v>0</v>
      </c>
      <c r="S367" s="289">
        <f t="shared" si="52"/>
        <v>0</v>
      </c>
      <c r="T367" s="289">
        <f t="shared" si="52"/>
        <v>0</v>
      </c>
      <c r="U367" s="289">
        <f t="shared" si="52"/>
        <v>0</v>
      </c>
      <c r="V367" s="289">
        <f t="shared" ref="V367:AK385" si="58">IF(OR($C367&gt;V$7,$C367+$E367-1&lt;V$7),0,$D367)</f>
        <v>0</v>
      </c>
      <c r="W367" s="289">
        <f t="shared" ca="1" si="56"/>
        <v>2.4819387339606609E-2</v>
      </c>
      <c r="X367" s="289">
        <f t="shared" ca="1" si="56"/>
        <v>2.4819387339606609E-2</v>
      </c>
      <c r="Y367" s="289">
        <f t="shared" ca="1" si="56"/>
        <v>2.4819387339606609E-2</v>
      </c>
      <c r="Z367" s="289">
        <f t="shared" ca="1" si="56"/>
        <v>2.4819387339606609E-2</v>
      </c>
      <c r="AA367" s="289">
        <f t="shared" ca="1" si="56"/>
        <v>2.4819387339606609E-2</v>
      </c>
      <c r="AB367" s="289">
        <f t="shared" ca="1" si="56"/>
        <v>2.4819387339606609E-2</v>
      </c>
      <c r="AC367" s="289">
        <f t="shared" si="56"/>
        <v>0</v>
      </c>
      <c r="AD367" s="289">
        <f t="shared" si="56"/>
        <v>0</v>
      </c>
      <c r="AE367" s="289">
        <f t="shared" si="56"/>
        <v>0</v>
      </c>
      <c r="AF367" s="289">
        <f t="shared" si="56"/>
        <v>0</v>
      </c>
      <c r="AG367" s="289">
        <f t="shared" si="56"/>
        <v>0</v>
      </c>
      <c r="AH367" s="289">
        <f t="shared" si="56"/>
        <v>0</v>
      </c>
      <c r="AI367" s="289">
        <f t="shared" si="56"/>
        <v>0</v>
      </c>
      <c r="AJ367" s="289">
        <f t="shared" si="56"/>
        <v>0</v>
      </c>
      <c r="AK367" s="289">
        <f t="shared" si="56"/>
        <v>0</v>
      </c>
      <c r="AL367" s="289">
        <f t="shared" si="56"/>
        <v>0</v>
      </c>
      <c r="AM367" s="289">
        <f t="shared" si="56"/>
        <v>0</v>
      </c>
      <c r="AN367" s="289">
        <f t="shared" si="56"/>
        <v>0</v>
      </c>
      <c r="AO367" s="289">
        <f t="shared" si="56"/>
        <v>0</v>
      </c>
      <c r="AP367" s="289">
        <f t="shared" si="56"/>
        <v>0</v>
      </c>
      <c r="AQ367" s="289">
        <f t="shared" si="56"/>
        <v>0</v>
      </c>
      <c r="AR367" s="289">
        <f t="shared" si="56"/>
        <v>0</v>
      </c>
      <c r="AS367" s="289">
        <f t="shared" si="56"/>
        <v>0</v>
      </c>
      <c r="AT367" s="289">
        <f t="shared" si="56"/>
        <v>0</v>
      </c>
      <c r="AU367" s="289">
        <f t="shared" si="56"/>
        <v>0</v>
      </c>
      <c r="AV367" s="289">
        <f t="shared" si="56"/>
        <v>0</v>
      </c>
      <c r="AW367" s="289">
        <f t="shared" si="56"/>
        <v>0</v>
      </c>
      <c r="AX367" s="289">
        <f t="shared" si="56"/>
        <v>0</v>
      </c>
      <c r="AY367" s="289">
        <f t="shared" si="56"/>
        <v>0</v>
      </c>
      <c r="AZ367" s="289">
        <f t="shared" si="56"/>
        <v>0</v>
      </c>
      <c r="BA367" s="289">
        <f t="shared" si="56"/>
        <v>0</v>
      </c>
      <c r="BB367" s="289">
        <f t="shared" si="56"/>
        <v>0</v>
      </c>
      <c r="BC367" s="289">
        <f t="shared" si="56"/>
        <v>0</v>
      </c>
      <c r="BD367" s="289">
        <f t="shared" si="56"/>
        <v>0</v>
      </c>
      <c r="BE367" s="289">
        <f t="shared" si="56"/>
        <v>0</v>
      </c>
      <c r="BF367" s="289">
        <f t="shared" si="56"/>
        <v>0</v>
      </c>
      <c r="BG367" s="289">
        <f t="shared" si="56"/>
        <v>0</v>
      </c>
      <c r="BH367" s="289">
        <f t="shared" si="56"/>
        <v>0</v>
      </c>
      <c r="BI367" s="289">
        <f t="shared" si="56"/>
        <v>0</v>
      </c>
      <c r="BJ367" s="289">
        <f t="shared" si="56"/>
        <v>0</v>
      </c>
      <c r="BK367" s="289">
        <f t="shared" si="56"/>
        <v>0</v>
      </c>
      <c r="BL367" s="289">
        <f t="shared" si="56"/>
        <v>0</v>
      </c>
      <c r="BM367" s="289">
        <f t="shared" si="56"/>
        <v>0</v>
      </c>
      <c r="BN367" s="289">
        <f t="shared" si="56"/>
        <v>0</v>
      </c>
      <c r="BO367" s="289"/>
      <c r="BP367" s="289"/>
      <c r="BQ367" s="289"/>
      <c r="BR367" s="289"/>
      <c r="BS367" s="289"/>
      <c r="BT367" s="289"/>
      <c r="BU367" s="289"/>
      <c r="BV367" s="289"/>
      <c r="BW367" s="289"/>
      <c r="BX367" s="289"/>
      <c r="BY367" s="289"/>
      <c r="BZ367" s="289"/>
      <c r="CA367" s="198"/>
      <c r="CB367" s="198"/>
      <c r="CC367" s="198"/>
      <c r="CD367" s="198"/>
      <c r="CE367" s="198"/>
      <c r="CF367" s="198"/>
      <c r="CG367" s="198"/>
      <c r="CH367" s="198"/>
      <c r="CI367" s="198"/>
      <c r="CJ367" s="198"/>
      <c r="CK367" s="198"/>
      <c r="CL367" s="198"/>
    </row>
    <row r="368" spans="1:90" hidden="1" outlineLevel="1" x14ac:dyDescent="0.15">
      <c r="A368" s="89"/>
      <c r="B368" s="23"/>
      <c r="C368" s="26">
        <f t="shared" si="57"/>
        <v>18</v>
      </c>
      <c r="D368" s="303">
        <f t="shared" ca="1" si="57"/>
        <v>2.4466347993973011E-2</v>
      </c>
      <c r="E368" s="26">
        <f t="shared" si="57"/>
        <v>6</v>
      </c>
      <c r="G368" s="289">
        <f t="shared" ref="G368:V386" si="59">IF(OR($C368&gt;G$7,$C368+$E368-1&lt;G$7),0,$D368)</f>
        <v>0</v>
      </c>
      <c r="H368" s="289">
        <f t="shared" si="59"/>
        <v>0</v>
      </c>
      <c r="I368" s="289">
        <f t="shared" si="59"/>
        <v>0</v>
      </c>
      <c r="J368" s="289">
        <f t="shared" si="59"/>
        <v>0</v>
      </c>
      <c r="K368" s="289">
        <f t="shared" si="59"/>
        <v>0</v>
      </c>
      <c r="L368" s="289">
        <f t="shared" si="59"/>
        <v>0</v>
      </c>
      <c r="M368" s="289">
        <f t="shared" si="59"/>
        <v>0</v>
      </c>
      <c r="N368" s="289">
        <f t="shared" si="59"/>
        <v>0</v>
      </c>
      <c r="O368" s="289">
        <f t="shared" si="59"/>
        <v>0</v>
      </c>
      <c r="P368" s="289">
        <f t="shared" si="59"/>
        <v>0</v>
      </c>
      <c r="Q368" s="289">
        <f t="shared" si="59"/>
        <v>0</v>
      </c>
      <c r="R368" s="289">
        <f t="shared" si="59"/>
        <v>0</v>
      </c>
      <c r="S368" s="289">
        <f t="shared" si="59"/>
        <v>0</v>
      </c>
      <c r="T368" s="289">
        <f t="shared" si="59"/>
        <v>0</v>
      </c>
      <c r="U368" s="289">
        <f t="shared" si="59"/>
        <v>0</v>
      </c>
      <c r="V368" s="289">
        <f t="shared" si="59"/>
        <v>0</v>
      </c>
      <c r="W368" s="289">
        <f t="shared" si="56"/>
        <v>0</v>
      </c>
      <c r="X368" s="289">
        <f t="shared" ca="1" si="56"/>
        <v>2.4466347993973011E-2</v>
      </c>
      <c r="Y368" s="289">
        <f t="shared" ca="1" si="56"/>
        <v>2.4466347993973011E-2</v>
      </c>
      <c r="Z368" s="289">
        <f t="shared" ca="1" si="56"/>
        <v>2.4466347993973011E-2</v>
      </c>
      <c r="AA368" s="289">
        <f t="shared" ca="1" si="56"/>
        <v>2.4466347993973011E-2</v>
      </c>
      <c r="AB368" s="289">
        <f t="shared" ca="1" si="56"/>
        <v>2.4466347993973011E-2</v>
      </c>
      <c r="AC368" s="289">
        <f t="shared" ca="1" si="56"/>
        <v>2.4466347993973011E-2</v>
      </c>
      <c r="AD368" s="289">
        <f t="shared" si="56"/>
        <v>0</v>
      </c>
      <c r="AE368" s="289">
        <f t="shared" si="56"/>
        <v>0</v>
      </c>
      <c r="AF368" s="289">
        <f t="shared" si="56"/>
        <v>0</v>
      </c>
      <c r="AG368" s="289">
        <f t="shared" si="56"/>
        <v>0</v>
      </c>
      <c r="AH368" s="289">
        <f t="shared" si="56"/>
        <v>0</v>
      </c>
      <c r="AI368" s="289">
        <f t="shared" si="56"/>
        <v>0</v>
      </c>
      <c r="AJ368" s="289">
        <f t="shared" si="56"/>
        <v>0</v>
      </c>
      <c r="AK368" s="289">
        <f t="shared" si="56"/>
        <v>0</v>
      </c>
      <c r="AL368" s="289">
        <f t="shared" si="56"/>
        <v>0</v>
      </c>
      <c r="AM368" s="289">
        <f t="shared" si="56"/>
        <v>0</v>
      </c>
      <c r="AN368" s="289">
        <f t="shared" si="56"/>
        <v>0</v>
      </c>
      <c r="AO368" s="289">
        <f t="shared" si="56"/>
        <v>0</v>
      </c>
      <c r="AP368" s="289">
        <f t="shared" si="56"/>
        <v>0</v>
      </c>
      <c r="AQ368" s="289">
        <f t="shared" si="56"/>
        <v>0</v>
      </c>
      <c r="AR368" s="289">
        <f t="shared" si="56"/>
        <v>0</v>
      </c>
      <c r="AS368" s="289">
        <f t="shared" si="56"/>
        <v>0</v>
      </c>
      <c r="AT368" s="289">
        <f t="shared" si="56"/>
        <v>0</v>
      </c>
      <c r="AU368" s="289">
        <f t="shared" si="56"/>
        <v>0</v>
      </c>
      <c r="AV368" s="289">
        <f t="shared" si="56"/>
        <v>0</v>
      </c>
      <c r="AW368" s="289">
        <f t="shared" si="56"/>
        <v>0</v>
      </c>
      <c r="AX368" s="289">
        <f t="shared" si="56"/>
        <v>0</v>
      </c>
      <c r="AY368" s="289">
        <f t="shared" si="56"/>
        <v>0</v>
      </c>
      <c r="AZ368" s="289">
        <f t="shared" si="56"/>
        <v>0</v>
      </c>
      <c r="BA368" s="289">
        <f t="shared" si="56"/>
        <v>0</v>
      </c>
      <c r="BB368" s="289">
        <f t="shared" si="56"/>
        <v>0</v>
      </c>
      <c r="BC368" s="289">
        <f t="shared" si="56"/>
        <v>0</v>
      </c>
      <c r="BD368" s="289">
        <f t="shared" si="56"/>
        <v>0</v>
      </c>
      <c r="BE368" s="289">
        <f t="shared" si="56"/>
        <v>0</v>
      </c>
      <c r="BF368" s="289">
        <f t="shared" ref="BF368:CW369" si="60">IF(OR($C368&gt;BF$7,$C368+$E368-1&lt;BF$7),0,$D368)</f>
        <v>0</v>
      </c>
      <c r="BG368" s="289">
        <f t="shared" si="60"/>
        <v>0</v>
      </c>
      <c r="BH368" s="289">
        <f t="shared" si="60"/>
        <v>0</v>
      </c>
      <c r="BI368" s="289">
        <f t="shared" si="60"/>
        <v>0</v>
      </c>
      <c r="BJ368" s="289">
        <f t="shared" si="60"/>
        <v>0</v>
      </c>
      <c r="BK368" s="289">
        <f t="shared" si="60"/>
        <v>0</v>
      </c>
      <c r="BL368" s="289">
        <f t="shared" si="60"/>
        <v>0</v>
      </c>
      <c r="BM368" s="289">
        <f t="shared" si="60"/>
        <v>0</v>
      </c>
      <c r="BN368" s="289">
        <f t="shared" si="60"/>
        <v>0</v>
      </c>
      <c r="BO368" s="289"/>
      <c r="BP368" s="289"/>
      <c r="BQ368" s="289"/>
      <c r="BR368" s="289"/>
      <c r="BS368" s="289"/>
      <c r="BT368" s="289"/>
      <c r="BU368" s="289"/>
      <c r="BV368" s="289"/>
      <c r="BW368" s="289"/>
      <c r="BX368" s="289"/>
      <c r="BY368" s="289"/>
      <c r="BZ368" s="289"/>
      <c r="CA368" s="198"/>
      <c r="CB368" s="198"/>
      <c r="CC368" s="198"/>
      <c r="CD368" s="198"/>
      <c r="CE368" s="198"/>
      <c r="CF368" s="198"/>
      <c r="CG368" s="198"/>
      <c r="CH368" s="198"/>
      <c r="CI368" s="198"/>
      <c r="CJ368" s="198"/>
      <c r="CK368" s="198"/>
      <c r="CL368" s="198"/>
    </row>
    <row r="369" spans="1:90" hidden="1" outlineLevel="1" x14ac:dyDescent="0.15">
      <c r="A369" s="89"/>
      <c r="B369" s="23"/>
      <c r="C369" s="26">
        <f t="shared" si="57"/>
        <v>19</v>
      </c>
      <c r="D369" s="303">
        <f t="shared" ca="1" si="57"/>
        <v>2.411330864833941E-2</v>
      </c>
      <c r="E369" s="26">
        <f t="shared" si="57"/>
        <v>6</v>
      </c>
      <c r="G369" s="289">
        <f t="shared" si="59"/>
        <v>0</v>
      </c>
      <c r="H369" s="289">
        <f t="shared" si="59"/>
        <v>0</v>
      </c>
      <c r="I369" s="289">
        <f t="shared" si="59"/>
        <v>0</v>
      </c>
      <c r="J369" s="289">
        <f t="shared" si="59"/>
        <v>0</v>
      </c>
      <c r="K369" s="289">
        <f t="shared" si="59"/>
        <v>0</v>
      </c>
      <c r="L369" s="289">
        <f t="shared" si="59"/>
        <v>0</v>
      </c>
      <c r="M369" s="289">
        <f t="shared" si="59"/>
        <v>0</v>
      </c>
      <c r="N369" s="289">
        <f t="shared" si="59"/>
        <v>0</v>
      </c>
      <c r="O369" s="289">
        <f t="shared" si="59"/>
        <v>0</v>
      </c>
      <c r="P369" s="289">
        <f t="shared" si="59"/>
        <v>0</v>
      </c>
      <c r="Q369" s="289">
        <f t="shared" si="59"/>
        <v>0</v>
      </c>
      <c r="R369" s="289">
        <f t="shared" si="59"/>
        <v>0</v>
      </c>
      <c r="S369" s="289">
        <f t="shared" si="59"/>
        <v>0</v>
      </c>
      <c r="T369" s="289">
        <f t="shared" si="59"/>
        <v>0</v>
      </c>
      <c r="U369" s="289">
        <f t="shared" si="59"/>
        <v>0</v>
      </c>
      <c r="V369" s="289">
        <f t="shared" si="59"/>
        <v>0</v>
      </c>
      <c r="W369" s="289">
        <f t="shared" ref="W369:BN374" si="61">IF(OR($C369&gt;W$7,$C369+$E369-1&lt;W$7),0,$D369)</f>
        <v>0</v>
      </c>
      <c r="X369" s="289">
        <f t="shared" si="61"/>
        <v>0</v>
      </c>
      <c r="Y369" s="289">
        <f t="shared" ca="1" si="61"/>
        <v>2.411330864833941E-2</v>
      </c>
      <c r="Z369" s="289">
        <f t="shared" ca="1" si="61"/>
        <v>2.411330864833941E-2</v>
      </c>
      <c r="AA369" s="289">
        <f t="shared" ca="1" si="61"/>
        <v>2.411330864833941E-2</v>
      </c>
      <c r="AB369" s="289">
        <f t="shared" ca="1" si="61"/>
        <v>2.411330864833941E-2</v>
      </c>
      <c r="AC369" s="289">
        <f t="shared" ca="1" si="61"/>
        <v>2.411330864833941E-2</v>
      </c>
      <c r="AD369" s="289">
        <f t="shared" ca="1" si="61"/>
        <v>2.411330864833941E-2</v>
      </c>
      <c r="AE369" s="289">
        <f t="shared" si="61"/>
        <v>0</v>
      </c>
      <c r="AF369" s="289">
        <f t="shared" si="61"/>
        <v>0</v>
      </c>
      <c r="AG369" s="289">
        <f t="shared" si="61"/>
        <v>0</v>
      </c>
      <c r="AH369" s="289">
        <f t="shared" si="61"/>
        <v>0</v>
      </c>
      <c r="AI369" s="289">
        <f t="shared" si="61"/>
        <v>0</v>
      </c>
      <c r="AJ369" s="289">
        <f t="shared" si="61"/>
        <v>0</v>
      </c>
      <c r="AK369" s="289">
        <f t="shared" si="61"/>
        <v>0</v>
      </c>
      <c r="AL369" s="289">
        <f t="shared" si="61"/>
        <v>0</v>
      </c>
      <c r="AM369" s="289">
        <f t="shared" si="61"/>
        <v>0</v>
      </c>
      <c r="AN369" s="289">
        <f t="shared" si="61"/>
        <v>0</v>
      </c>
      <c r="AO369" s="289">
        <f t="shared" si="61"/>
        <v>0</v>
      </c>
      <c r="AP369" s="289">
        <f t="shared" si="61"/>
        <v>0</v>
      </c>
      <c r="AQ369" s="289">
        <f t="shared" si="61"/>
        <v>0</v>
      </c>
      <c r="AR369" s="289">
        <f t="shared" si="61"/>
        <v>0</v>
      </c>
      <c r="AS369" s="289">
        <f t="shared" si="61"/>
        <v>0</v>
      </c>
      <c r="AT369" s="289">
        <f t="shared" si="61"/>
        <v>0</v>
      </c>
      <c r="AU369" s="289">
        <f t="shared" si="61"/>
        <v>0</v>
      </c>
      <c r="AV369" s="289">
        <f t="shared" si="61"/>
        <v>0</v>
      </c>
      <c r="AW369" s="289">
        <f t="shared" si="61"/>
        <v>0</v>
      </c>
      <c r="AX369" s="289">
        <f t="shared" si="61"/>
        <v>0</v>
      </c>
      <c r="AY369" s="289">
        <f t="shared" si="61"/>
        <v>0</v>
      </c>
      <c r="AZ369" s="289">
        <f t="shared" si="61"/>
        <v>0</v>
      </c>
      <c r="BA369" s="289">
        <f t="shared" si="61"/>
        <v>0</v>
      </c>
      <c r="BB369" s="289">
        <f t="shared" si="61"/>
        <v>0</v>
      </c>
      <c r="BC369" s="289">
        <f t="shared" si="61"/>
        <v>0</v>
      </c>
      <c r="BD369" s="289">
        <f t="shared" si="61"/>
        <v>0</v>
      </c>
      <c r="BE369" s="289">
        <f t="shared" si="61"/>
        <v>0</v>
      </c>
      <c r="BF369" s="289">
        <f t="shared" si="61"/>
        <v>0</v>
      </c>
      <c r="BG369" s="289">
        <f t="shared" si="61"/>
        <v>0</v>
      </c>
      <c r="BH369" s="289">
        <f t="shared" si="61"/>
        <v>0</v>
      </c>
      <c r="BI369" s="289">
        <f t="shared" si="61"/>
        <v>0</v>
      </c>
      <c r="BJ369" s="289">
        <f t="shared" si="61"/>
        <v>0</v>
      </c>
      <c r="BK369" s="289">
        <f t="shared" si="61"/>
        <v>0</v>
      </c>
      <c r="BL369" s="289">
        <f t="shared" si="61"/>
        <v>0</v>
      </c>
      <c r="BM369" s="289">
        <f t="shared" si="61"/>
        <v>0</v>
      </c>
      <c r="BN369" s="289">
        <f t="shared" si="61"/>
        <v>0</v>
      </c>
      <c r="BO369" s="289"/>
      <c r="BP369" s="289"/>
      <c r="BQ369" s="289"/>
      <c r="BR369" s="289"/>
      <c r="BS369" s="289"/>
      <c r="BT369" s="289"/>
      <c r="BU369" s="289"/>
      <c r="BV369" s="289"/>
      <c r="BW369" s="289"/>
      <c r="BX369" s="289"/>
      <c r="BY369" s="289"/>
      <c r="BZ369" s="289"/>
      <c r="CA369" s="198"/>
      <c r="CB369" s="198"/>
      <c r="CC369" s="198"/>
      <c r="CD369" s="198"/>
      <c r="CE369" s="198"/>
      <c r="CF369" s="198"/>
      <c r="CG369" s="198"/>
      <c r="CH369" s="198"/>
      <c r="CI369" s="198"/>
      <c r="CJ369" s="198"/>
      <c r="CK369" s="198"/>
      <c r="CL369" s="198"/>
    </row>
    <row r="370" spans="1:90" hidden="1" outlineLevel="1" x14ac:dyDescent="0.15">
      <c r="A370" s="89"/>
      <c r="B370" s="23"/>
      <c r="C370" s="26">
        <f t="shared" si="57"/>
        <v>20</v>
      </c>
      <c r="D370" s="303">
        <f t="shared" ca="1" si="57"/>
        <v>2.3760269302705809E-2</v>
      </c>
      <c r="E370" s="26">
        <f t="shared" si="57"/>
        <v>6</v>
      </c>
      <c r="G370" s="289">
        <f t="shared" si="59"/>
        <v>0</v>
      </c>
      <c r="H370" s="289">
        <f t="shared" si="59"/>
        <v>0</v>
      </c>
      <c r="I370" s="289">
        <f t="shared" si="59"/>
        <v>0</v>
      </c>
      <c r="J370" s="289">
        <f t="shared" si="59"/>
        <v>0</v>
      </c>
      <c r="K370" s="289">
        <f t="shared" si="59"/>
        <v>0</v>
      </c>
      <c r="L370" s="289">
        <f t="shared" si="59"/>
        <v>0</v>
      </c>
      <c r="M370" s="289">
        <f t="shared" si="59"/>
        <v>0</v>
      </c>
      <c r="N370" s="289">
        <f t="shared" si="59"/>
        <v>0</v>
      </c>
      <c r="O370" s="289">
        <f t="shared" si="59"/>
        <v>0</v>
      </c>
      <c r="P370" s="289">
        <f t="shared" si="59"/>
        <v>0</v>
      </c>
      <c r="Q370" s="289">
        <f t="shared" si="59"/>
        <v>0</v>
      </c>
      <c r="R370" s="289">
        <f t="shared" si="59"/>
        <v>0</v>
      </c>
      <c r="S370" s="289">
        <f t="shared" si="59"/>
        <v>0</v>
      </c>
      <c r="T370" s="289">
        <f t="shared" si="59"/>
        <v>0</v>
      </c>
      <c r="U370" s="289">
        <f t="shared" si="59"/>
        <v>0</v>
      </c>
      <c r="V370" s="289">
        <f t="shared" si="59"/>
        <v>0</v>
      </c>
      <c r="W370" s="289">
        <f t="shared" si="61"/>
        <v>0</v>
      </c>
      <c r="X370" s="289">
        <f t="shared" si="61"/>
        <v>0</v>
      </c>
      <c r="Y370" s="289">
        <f t="shared" si="61"/>
        <v>0</v>
      </c>
      <c r="Z370" s="289">
        <f t="shared" ca="1" si="61"/>
        <v>2.3760269302705809E-2</v>
      </c>
      <c r="AA370" s="289">
        <f t="shared" ca="1" si="61"/>
        <v>2.3760269302705809E-2</v>
      </c>
      <c r="AB370" s="289">
        <f t="shared" ca="1" si="61"/>
        <v>2.3760269302705809E-2</v>
      </c>
      <c r="AC370" s="289">
        <f t="shared" ca="1" si="61"/>
        <v>2.3760269302705809E-2</v>
      </c>
      <c r="AD370" s="289">
        <f t="shared" ca="1" si="61"/>
        <v>2.3760269302705809E-2</v>
      </c>
      <c r="AE370" s="289">
        <f t="shared" ca="1" si="61"/>
        <v>2.3760269302705809E-2</v>
      </c>
      <c r="AF370" s="289">
        <f t="shared" si="61"/>
        <v>0</v>
      </c>
      <c r="AG370" s="289">
        <f t="shared" si="61"/>
        <v>0</v>
      </c>
      <c r="AH370" s="289">
        <f t="shared" si="61"/>
        <v>0</v>
      </c>
      <c r="AI370" s="289">
        <f t="shared" si="61"/>
        <v>0</v>
      </c>
      <c r="AJ370" s="289">
        <f t="shared" si="61"/>
        <v>0</v>
      </c>
      <c r="AK370" s="289">
        <f t="shared" si="61"/>
        <v>0</v>
      </c>
      <c r="AL370" s="289">
        <f t="shared" si="61"/>
        <v>0</v>
      </c>
      <c r="AM370" s="289">
        <f t="shared" si="61"/>
        <v>0</v>
      </c>
      <c r="AN370" s="289">
        <f t="shared" si="61"/>
        <v>0</v>
      </c>
      <c r="AO370" s="289">
        <f t="shared" si="61"/>
        <v>0</v>
      </c>
      <c r="AP370" s="289">
        <f t="shared" si="61"/>
        <v>0</v>
      </c>
      <c r="AQ370" s="289">
        <f t="shared" si="61"/>
        <v>0</v>
      </c>
      <c r="AR370" s="289">
        <f t="shared" si="61"/>
        <v>0</v>
      </c>
      <c r="AS370" s="289">
        <f t="shared" si="61"/>
        <v>0</v>
      </c>
      <c r="AT370" s="289">
        <f t="shared" si="61"/>
        <v>0</v>
      </c>
      <c r="AU370" s="289">
        <f t="shared" si="61"/>
        <v>0</v>
      </c>
      <c r="AV370" s="289">
        <f t="shared" si="61"/>
        <v>0</v>
      </c>
      <c r="AW370" s="289">
        <f t="shared" si="61"/>
        <v>0</v>
      </c>
      <c r="AX370" s="289">
        <f t="shared" si="61"/>
        <v>0</v>
      </c>
      <c r="AY370" s="289">
        <f t="shared" si="61"/>
        <v>0</v>
      </c>
      <c r="AZ370" s="289">
        <f t="shared" si="61"/>
        <v>0</v>
      </c>
      <c r="BA370" s="289">
        <f t="shared" si="61"/>
        <v>0</v>
      </c>
      <c r="BB370" s="289">
        <f t="shared" si="61"/>
        <v>0</v>
      </c>
      <c r="BC370" s="289">
        <f t="shared" si="61"/>
        <v>0</v>
      </c>
      <c r="BD370" s="289">
        <f t="shared" si="61"/>
        <v>0</v>
      </c>
      <c r="BE370" s="289">
        <f t="shared" si="61"/>
        <v>0</v>
      </c>
      <c r="BF370" s="289">
        <f t="shared" si="61"/>
        <v>0</v>
      </c>
      <c r="BG370" s="289">
        <f t="shared" si="61"/>
        <v>0</v>
      </c>
      <c r="BH370" s="289">
        <f t="shared" si="61"/>
        <v>0</v>
      </c>
      <c r="BI370" s="289">
        <f t="shared" si="61"/>
        <v>0</v>
      </c>
      <c r="BJ370" s="289">
        <f t="shared" si="61"/>
        <v>0</v>
      </c>
      <c r="BK370" s="289">
        <f t="shared" si="61"/>
        <v>0</v>
      </c>
      <c r="BL370" s="289">
        <f t="shared" si="61"/>
        <v>0</v>
      </c>
      <c r="BM370" s="289">
        <f t="shared" si="61"/>
        <v>0</v>
      </c>
      <c r="BN370" s="289">
        <f t="shared" si="61"/>
        <v>0</v>
      </c>
      <c r="BO370" s="289"/>
      <c r="BP370" s="289"/>
      <c r="BQ370" s="289"/>
      <c r="BR370" s="289"/>
      <c r="BS370" s="289"/>
      <c r="BT370" s="289"/>
      <c r="BU370" s="289"/>
      <c r="BV370" s="289"/>
      <c r="BW370" s="289"/>
      <c r="BX370" s="289"/>
      <c r="BY370" s="289"/>
      <c r="BZ370" s="289"/>
      <c r="CA370" s="198"/>
      <c r="CB370" s="198"/>
      <c r="CC370" s="198"/>
      <c r="CD370" s="198"/>
      <c r="CE370" s="198"/>
      <c r="CF370" s="198"/>
      <c r="CG370" s="198"/>
      <c r="CH370" s="198"/>
      <c r="CI370" s="198"/>
      <c r="CJ370" s="198"/>
      <c r="CK370" s="198"/>
      <c r="CL370" s="198"/>
    </row>
    <row r="371" spans="1:90" hidden="1" outlineLevel="1" x14ac:dyDescent="0.15">
      <c r="A371" s="89"/>
      <c r="B371" s="23"/>
      <c r="C371" s="26">
        <f t="shared" si="57"/>
        <v>21</v>
      </c>
      <c r="D371" s="303">
        <f t="shared" ca="1" si="57"/>
        <v>2.3407229957072208E-2</v>
      </c>
      <c r="E371" s="26">
        <f t="shared" si="57"/>
        <v>6</v>
      </c>
      <c r="G371" s="289">
        <f t="shared" si="59"/>
        <v>0</v>
      </c>
      <c r="H371" s="289">
        <f t="shared" si="59"/>
        <v>0</v>
      </c>
      <c r="I371" s="289">
        <f t="shared" si="59"/>
        <v>0</v>
      </c>
      <c r="J371" s="289">
        <f t="shared" si="59"/>
        <v>0</v>
      </c>
      <c r="K371" s="289">
        <f t="shared" si="59"/>
        <v>0</v>
      </c>
      <c r="L371" s="289">
        <f t="shared" si="59"/>
        <v>0</v>
      </c>
      <c r="M371" s="289">
        <f t="shared" si="59"/>
        <v>0</v>
      </c>
      <c r="N371" s="289">
        <f t="shared" si="59"/>
        <v>0</v>
      </c>
      <c r="O371" s="289">
        <f t="shared" si="59"/>
        <v>0</v>
      </c>
      <c r="P371" s="289">
        <f t="shared" si="59"/>
        <v>0</v>
      </c>
      <c r="Q371" s="289">
        <f t="shared" si="59"/>
        <v>0</v>
      </c>
      <c r="R371" s="289">
        <f t="shared" si="59"/>
        <v>0</v>
      </c>
      <c r="S371" s="289">
        <f t="shared" si="59"/>
        <v>0</v>
      </c>
      <c r="T371" s="289">
        <f t="shared" si="59"/>
        <v>0</v>
      </c>
      <c r="U371" s="289">
        <f t="shared" si="59"/>
        <v>0</v>
      </c>
      <c r="V371" s="289">
        <f t="shared" si="59"/>
        <v>0</v>
      </c>
      <c r="W371" s="289">
        <f t="shared" si="61"/>
        <v>0</v>
      </c>
      <c r="X371" s="289">
        <f t="shared" si="61"/>
        <v>0</v>
      </c>
      <c r="Y371" s="289">
        <f t="shared" si="61"/>
        <v>0</v>
      </c>
      <c r="Z371" s="289">
        <f t="shared" si="61"/>
        <v>0</v>
      </c>
      <c r="AA371" s="289">
        <f t="shared" ca="1" si="61"/>
        <v>2.3407229957072208E-2</v>
      </c>
      <c r="AB371" s="289">
        <f t="shared" ca="1" si="61"/>
        <v>2.3407229957072208E-2</v>
      </c>
      <c r="AC371" s="289">
        <f t="shared" ca="1" si="61"/>
        <v>2.3407229957072208E-2</v>
      </c>
      <c r="AD371" s="289">
        <f t="shared" ca="1" si="61"/>
        <v>2.3407229957072208E-2</v>
      </c>
      <c r="AE371" s="289">
        <f t="shared" ca="1" si="61"/>
        <v>2.3407229957072208E-2</v>
      </c>
      <c r="AF371" s="289">
        <f t="shared" ca="1" si="61"/>
        <v>2.3407229957072208E-2</v>
      </c>
      <c r="AG371" s="289">
        <f t="shared" si="61"/>
        <v>0</v>
      </c>
      <c r="AH371" s="289">
        <f t="shared" si="61"/>
        <v>0</v>
      </c>
      <c r="AI371" s="289">
        <f t="shared" si="61"/>
        <v>0</v>
      </c>
      <c r="AJ371" s="289">
        <f t="shared" si="61"/>
        <v>0</v>
      </c>
      <c r="AK371" s="289">
        <f t="shared" si="61"/>
        <v>0</v>
      </c>
      <c r="AL371" s="289">
        <f t="shared" si="61"/>
        <v>0</v>
      </c>
      <c r="AM371" s="289">
        <f t="shared" si="61"/>
        <v>0</v>
      </c>
      <c r="AN371" s="289">
        <f t="shared" si="61"/>
        <v>0</v>
      </c>
      <c r="AO371" s="289">
        <f t="shared" si="61"/>
        <v>0</v>
      </c>
      <c r="AP371" s="289">
        <f t="shared" si="61"/>
        <v>0</v>
      </c>
      <c r="AQ371" s="289">
        <f t="shared" si="61"/>
        <v>0</v>
      </c>
      <c r="AR371" s="289">
        <f t="shared" si="61"/>
        <v>0</v>
      </c>
      <c r="AS371" s="289">
        <f t="shared" si="61"/>
        <v>0</v>
      </c>
      <c r="AT371" s="289">
        <f t="shared" si="61"/>
        <v>0</v>
      </c>
      <c r="AU371" s="289">
        <f t="shared" si="61"/>
        <v>0</v>
      </c>
      <c r="AV371" s="289">
        <f t="shared" si="61"/>
        <v>0</v>
      </c>
      <c r="AW371" s="289">
        <f t="shared" si="61"/>
        <v>0</v>
      </c>
      <c r="AX371" s="289">
        <f t="shared" si="61"/>
        <v>0</v>
      </c>
      <c r="AY371" s="289">
        <f t="shared" si="61"/>
        <v>0</v>
      </c>
      <c r="AZ371" s="289">
        <f t="shared" si="61"/>
        <v>0</v>
      </c>
      <c r="BA371" s="289">
        <f t="shared" si="61"/>
        <v>0</v>
      </c>
      <c r="BB371" s="289">
        <f t="shared" si="61"/>
        <v>0</v>
      </c>
      <c r="BC371" s="289">
        <f t="shared" si="61"/>
        <v>0</v>
      </c>
      <c r="BD371" s="289">
        <f t="shared" si="61"/>
        <v>0</v>
      </c>
      <c r="BE371" s="289">
        <f t="shared" si="61"/>
        <v>0</v>
      </c>
      <c r="BF371" s="289">
        <f t="shared" si="61"/>
        <v>0</v>
      </c>
      <c r="BG371" s="289">
        <f t="shared" si="61"/>
        <v>0</v>
      </c>
      <c r="BH371" s="289">
        <f t="shared" si="61"/>
        <v>0</v>
      </c>
      <c r="BI371" s="289">
        <f t="shared" si="61"/>
        <v>0</v>
      </c>
      <c r="BJ371" s="289">
        <f t="shared" si="61"/>
        <v>0</v>
      </c>
      <c r="BK371" s="289">
        <f t="shared" si="61"/>
        <v>0</v>
      </c>
      <c r="BL371" s="289">
        <f t="shared" si="61"/>
        <v>0</v>
      </c>
      <c r="BM371" s="289">
        <f t="shared" si="61"/>
        <v>0</v>
      </c>
      <c r="BN371" s="289">
        <f t="shared" si="61"/>
        <v>0</v>
      </c>
      <c r="BO371" s="289"/>
      <c r="BP371" s="289"/>
      <c r="BQ371" s="289"/>
      <c r="BR371" s="289"/>
      <c r="BS371" s="289"/>
      <c r="BT371" s="289"/>
      <c r="BU371" s="289"/>
      <c r="BV371" s="289"/>
      <c r="BW371" s="289"/>
      <c r="BX371" s="289"/>
      <c r="BY371" s="289"/>
      <c r="BZ371" s="289"/>
      <c r="CA371" s="198"/>
      <c r="CB371" s="198"/>
      <c r="CC371" s="198"/>
      <c r="CD371" s="198"/>
      <c r="CE371" s="198"/>
      <c r="CF371" s="198"/>
      <c r="CG371" s="198"/>
      <c r="CH371" s="198"/>
      <c r="CI371" s="198"/>
      <c r="CJ371" s="198"/>
      <c r="CK371" s="198"/>
      <c r="CL371" s="198"/>
    </row>
    <row r="372" spans="1:90" hidden="1" outlineLevel="1" x14ac:dyDescent="0.15">
      <c r="A372" s="89"/>
      <c r="B372" s="23"/>
      <c r="C372" s="26">
        <f t="shared" si="57"/>
        <v>22</v>
      </c>
      <c r="D372" s="303">
        <f t="shared" ca="1" si="57"/>
        <v>2.305419061143861E-2</v>
      </c>
      <c r="E372" s="26">
        <f t="shared" si="57"/>
        <v>6</v>
      </c>
      <c r="G372" s="289">
        <f t="shared" si="59"/>
        <v>0</v>
      </c>
      <c r="H372" s="289">
        <f t="shared" si="59"/>
        <v>0</v>
      </c>
      <c r="I372" s="289">
        <f t="shared" si="59"/>
        <v>0</v>
      </c>
      <c r="J372" s="289">
        <f t="shared" si="59"/>
        <v>0</v>
      </c>
      <c r="K372" s="289">
        <f t="shared" si="59"/>
        <v>0</v>
      </c>
      <c r="L372" s="289">
        <f t="shared" si="59"/>
        <v>0</v>
      </c>
      <c r="M372" s="289">
        <f t="shared" si="59"/>
        <v>0</v>
      </c>
      <c r="N372" s="289">
        <f t="shared" si="59"/>
        <v>0</v>
      </c>
      <c r="O372" s="289">
        <f t="shared" si="59"/>
        <v>0</v>
      </c>
      <c r="P372" s="289">
        <f t="shared" si="59"/>
        <v>0</v>
      </c>
      <c r="Q372" s="289">
        <f t="shared" si="59"/>
        <v>0</v>
      </c>
      <c r="R372" s="289">
        <f t="shared" si="59"/>
        <v>0</v>
      </c>
      <c r="S372" s="289">
        <f t="shared" si="59"/>
        <v>0</v>
      </c>
      <c r="T372" s="289">
        <f t="shared" si="59"/>
        <v>0</v>
      </c>
      <c r="U372" s="289">
        <f t="shared" si="59"/>
        <v>0</v>
      </c>
      <c r="V372" s="289">
        <f t="shared" si="59"/>
        <v>0</v>
      </c>
      <c r="W372" s="289">
        <f t="shared" si="61"/>
        <v>0</v>
      </c>
      <c r="X372" s="289">
        <f t="shared" si="61"/>
        <v>0</v>
      </c>
      <c r="Y372" s="289">
        <f t="shared" si="61"/>
        <v>0</v>
      </c>
      <c r="Z372" s="289">
        <f t="shared" si="61"/>
        <v>0</v>
      </c>
      <c r="AA372" s="289">
        <f t="shared" si="61"/>
        <v>0</v>
      </c>
      <c r="AB372" s="289">
        <f t="shared" ca="1" si="61"/>
        <v>2.305419061143861E-2</v>
      </c>
      <c r="AC372" s="289">
        <f t="shared" ca="1" si="61"/>
        <v>2.305419061143861E-2</v>
      </c>
      <c r="AD372" s="289">
        <f t="shared" ca="1" si="61"/>
        <v>2.305419061143861E-2</v>
      </c>
      <c r="AE372" s="289">
        <f t="shared" ca="1" si="61"/>
        <v>2.305419061143861E-2</v>
      </c>
      <c r="AF372" s="289">
        <f t="shared" ca="1" si="61"/>
        <v>2.305419061143861E-2</v>
      </c>
      <c r="AG372" s="289">
        <f t="shared" ca="1" si="61"/>
        <v>2.305419061143861E-2</v>
      </c>
      <c r="AH372" s="289">
        <f t="shared" si="61"/>
        <v>0</v>
      </c>
      <c r="AI372" s="289">
        <f t="shared" si="61"/>
        <v>0</v>
      </c>
      <c r="AJ372" s="289">
        <f t="shared" si="61"/>
        <v>0</v>
      </c>
      <c r="AK372" s="289">
        <f t="shared" si="61"/>
        <v>0</v>
      </c>
      <c r="AL372" s="289">
        <f t="shared" si="61"/>
        <v>0</v>
      </c>
      <c r="AM372" s="289">
        <f t="shared" si="61"/>
        <v>0</v>
      </c>
      <c r="AN372" s="289">
        <f t="shared" si="61"/>
        <v>0</v>
      </c>
      <c r="AO372" s="289">
        <f t="shared" si="61"/>
        <v>0</v>
      </c>
      <c r="AP372" s="289">
        <f t="shared" si="61"/>
        <v>0</v>
      </c>
      <c r="AQ372" s="289">
        <f t="shared" si="61"/>
        <v>0</v>
      </c>
      <c r="AR372" s="289">
        <f t="shared" si="61"/>
        <v>0</v>
      </c>
      <c r="AS372" s="289">
        <f t="shared" si="61"/>
        <v>0</v>
      </c>
      <c r="AT372" s="289">
        <f t="shared" si="61"/>
        <v>0</v>
      </c>
      <c r="AU372" s="289">
        <f t="shared" si="61"/>
        <v>0</v>
      </c>
      <c r="AV372" s="289">
        <f t="shared" si="61"/>
        <v>0</v>
      </c>
      <c r="AW372" s="289">
        <f t="shared" si="61"/>
        <v>0</v>
      </c>
      <c r="AX372" s="289">
        <f t="shared" si="61"/>
        <v>0</v>
      </c>
      <c r="AY372" s="289">
        <f t="shared" si="61"/>
        <v>0</v>
      </c>
      <c r="AZ372" s="289">
        <f t="shared" si="61"/>
        <v>0</v>
      </c>
      <c r="BA372" s="289">
        <f t="shared" si="61"/>
        <v>0</v>
      </c>
      <c r="BB372" s="289">
        <f t="shared" si="61"/>
        <v>0</v>
      </c>
      <c r="BC372" s="289">
        <f t="shared" si="61"/>
        <v>0</v>
      </c>
      <c r="BD372" s="289">
        <f t="shared" si="61"/>
        <v>0</v>
      </c>
      <c r="BE372" s="289">
        <f t="shared" si="61"/>
        <v>0</v>
      </c>
      <c r="BF372" s="289">
        <f t="shared" si="61"/>
        <v>0</v>
      </c>
      <c r="BG372" s="289">
        <f t="shared" si="61"/>
        <v>0</v>
      </c>
      <c r="BH372" s="289">
        <f t="shared" si="61"/>
        <v>0</v>
      </c>
      <c r="BI372" s="289">
        <f t="shared" si="61"/>
        <v>0</v>
      </c>
      <c r="BJ372" s="289">
        <f t="shared" si="61"/>
        <v>0</v>
      </c>
      <c r="BK372" s="289">
        <f t="shared" si="61"/>
        <v>0</v>
      </c>
      <c r="BL372" s="289">
        <f t="shared" si="61"/>
        <v>0</v>
      </c>
      <c r="BM372" s="289">
        <f t="shared" si="61"/>
        <v>0</v>
      </c>
      <c r="BN372" s="289">
        <f t="shared" si="61"/>
        <v>0</v>
      </c>
      <c r="BO372" s="289"/>
      <c r="BP372" s="289"/>
      <c r="BQ372" s="289"/>
      <c r="BR372" s="289"/>
      <c r="BS372" s="289"/>
      <c r="BT372" s="289"/>
      <c r="BU372" s="289"/>
      <c r="BV372" s="289"/>
      <c r="BW372" s="289"/>
      <c r="BX372" s="289"/>
      <c r="BY372" s="289"/>
      <c r="BZ372" s="289"/>
      <c r="CA372" s="198"/>
      <c r="CB372" s="198"/>
      <c r="CC372" s="198"/>
      <c r="CD372" s="198"/>
      <c r="CE372" s="198"/>
      <c r="CF372" s="198"/>
      <c r="CG372" s="198"/>
      <c r="CH372" s="198"/>
      <c r="CI372" s="198"/>
      <c r="CJ372" s="198"/>
      <c r="CK372" s="198"/>
      <c r="CL372" s="198"/>
    </row>
    <row r="373" spans="1:90" hidden="1" outlineLevel="1" x14ac:dyDescent="0.15">
      <c r="A373" s="89"/>
      <c r="B373" s="23"/>
      <c r="C373" s="26">
        <f t="shared" si="57"/>
        <v>23</v>
      </c>
      <c r="D373" s="303">
        <f t="shared" ca="1" si="57"/>
        <v>2.2701151265805009E-2</v>
      </c>
      <c r="E373" s="26">
        <f t="shared" si="57"/>
        <v>6</v>
      </c>
      <c r="G373" s="289">
        <f t="shared" si="59"/>
        <v>0</v>
      </c>
      <c r="H373" s="289">
        <f t="shared" si="59"/>
        <v>0</v>
      </c>
      <c r="I373" s="289">
        <f t="shared" si="59"/>
        <v>0</v>
      </c>
      <c r="J373" s="289">
        <f t="shared" si="59"/>
        <v>0</v>
      </c>
      <c r="K373" s="289">
        <f t="shared" si="59"/>
        <v>0</v>
      </c>
      <c r="L373" s="289">
        <f t="shared" si="59"/>
        <v>0</v>
      </c>
      <c r="M373" s="289">
        <f t="shared" si="59"/>
        <v>0</v>
      </c>
      <c r="N373" s="289">
        <f t="shared" si="59"/>
        <v>0</v>
      </c>
      <c r="O373" s="289">
        <f t="shared" si="59"/>
        <v>0</v>
      </c>
      <c r="P373" s="289">
        <f t="shared" si="59"/>
        <v>0</v>
      </c>
      <c r="Q373" s="289">
        <f t="shared" si="59"/>
        <v>0</v>
      </c>
      <c r="R373" s="289">
        <f t="shared" si="59"/>
        <v>0</v>
      </c>
      <c r="S373" s="289">
        <f t="shared" si="59"/>
        <v>0</v>
      </c>
      <c r="T373" s="289">
        <f t="shared" si="59"/>
        <v>0</v>
      </c>
      <c r="U373" s="289">
        <f t="shared" si="59"/>
        <v>0</v>
      </c>
      <c r="V373" s="289">
        <f t="shared" si="59"/>
        <v>0</v>
      </c>
      <c r="W373" s="289">
        <f t="shared" si="61"/>
        <v>0</v>
      </c>
      <c r="X373" s="289">
        <f t="shared" si="61"/>
        <v>0</v>
      </c>
      <c r="Y373" s="289">
        <f t="shared" si="61"/>
        <v>0</v>
      </c>
      <c r="Z373" s="289">
        <f t="shared" si="61"/>
        <v>0</v>
      </c>
      <c r="AA373" s="289">
        <f t="shared" si="61"/>
        <v>0</v>
      </c>
      <c r="AB373" s="289">
        <f t="shared" si="61"/>
        <v>0</v>
      </c>
      <c r="AC373" s="289">
        <f t="shared" ca="1" si="61"/>
        <v>2.2701151265805009E-2</v>
      </c>
      <c r="AD373" s="289">
        <f t="shared" ca="1" si="61"/>
        <v>2.2701151265805009E-2</v>
      </c>
      <c r="AE373" s="289">
        <f t="shared" ca="1" si="61"/>
        <v>2.2701151265805009E-2</v>
      </c>
      <c r="AF373" s="289">
        <f t="shared" ca="1" si="61"/>
        <v>2.2701151265805009E-2</v>
      </c>
      <c r="AG373" s="289">
        <f t="shared" ca="1" si="61"/>
        <v>2.2701151265805009E-2</v>
      </c>
      <c r="AH373" s="289">
        <f t="shared" ca="1" si="61"/>
        <v>2.2701151265805009E-2</v>
      </c>
      <c r="AI373" s="289">
        <f t="shared" si="61"/>
        <v>0</v>
      </c>
      <c r="AJ373" s="289">
        <f t="shared" si="61"/>
        <v>0</v>
      </c>
      <c r="AK373" s="289">
        <f t="shared" si="61"/>
        <v>0</v>
      </c>
      <c r="AL373" s="289">
        <f t="shared" si="61"/>
        <v>0</v>
      </c>
      <c r="AM373" s="289">
        <f t="shared" si="61"/>
        <v>0</v>
      </c>
      <c r="AN373" s="289">
        <f t="shared" si="61"/>
        <v>0</v>
      </c>
      <c r="AO373" s="289">
        <f t="shared" si="61"/>
        <v>0</v>
      </c>
      <c r="AP373" s="289">
        <f t="shared" si="61"/>
        <v>0</v>
      </c>
      <c r="AQ373" s="289">
        <f t="shared" si="61"/>
        <v>0</v>
      </c>
      <c r="AR373" s="289">
        <f t="shared" si="61"/>
        <v>0</v>
      </c>
      <c r="AS373" s="289">
        <f t="shared" si="61"/>
        <v>0</v>
      </c>
      <c r="AT373" s="289">
        <f t="shared" si="61"/>
        <v>0</v>
      </c>
      <c r="AU373" s="289">
        <f t="shared" si="61"/>
        <v>0</v>
      </c>
      <c r="AV373" s="289">
        <f t="shared" si="61"/>
        <v>0</v>
      </c>
      <c r="AW373" s="289">
        <f t="shared" si="61"/>
        <v>0</v>
      </c>
      <c r="AX373" s="289">
        <f t="shared" si="61"/>
        <v>0</v>
      </c>
      <c r="AY373" s="289">
        <f t="shared" si="61"/>
        <v>0</v>
      </c>
      <c r="AZ373" s="289">
        <f t="shared" si="61"/>
        <v>0</v>
      </c>
      <c r="BA373" s="289">
        <f t="shared" si="61"/>
        <v>0</v>
      </c>
      <c r="BB373" s="289">
        <f t="shared" si="61"/>
        <v>0</v>
      </c>
      <c r="BC373" s="289">
        <f t="shared" si="61"/>
        <v>0</v>
      </c>
      <c r="BD373" s="289">
        <f t="shared" si="61"/>
        <v>0</v>
      </c>
      <c r="BE373" s="289">
        <f t="shared" si="61"/>
        <v>0</v>
      </c>
      <c r="BF373" s="289">
        <f t="shared" si="61"/>
        <v>0</v>
      </c>
      <c r="BG373" s="289">
        <f t="shared" si="61"/>
        <v>0</v>
      </c>
      <c r="BH373" s="289">
        <f t="shared" si="61"/>
        <v>0</v>
      </c>
      <c r="BI373" s="289">
        <f t="shared" si="61"/>
        <v>0</v>
      </c>
      <c r="BJ373" s="289">
        <f t="shared" si="61"/>
        <v>0</v>
      </c>
      <c r="BK373" s="289">
        <f t="shared" si="61"/>
        <v>0</v>
      </c>
      <c r="BL373" s="289">
        <f t="shared" si="61"/>
        <v>0</v>
      </c>
      <c r="BM373" s="289">
        <f t="shared" si="61"/>
        <v>0</v>
      </c>
      <c r="BN373" s="289">
        <f t="shared" si="61"/>
        <v>0</v>
      </c>
      <c r="BO373" s="289"/>
      <c r="BP373" s="289"/>
      <c r="BQ373" s="289"/>
      <c r="BR373" s="289"/>
      <c r="BS373" s="289"/>
      <c r="BT373" s="289"/>
      <c r="BU373" s="289"/>
      <c r="BV373" s="289"/>
      <c r="BW373" s="289"/>
      <c r="BX373" s="289"/>
      <c r="BY373" s="289"/>
      <c r="BZ373" s="289"/>
      <c r="CA373" s="198"/>
      <c r="CB373" s="198"/>
      <c r="CC373" s="198"/>
      <c r="CD373" s="198"/>
      <c r="CE373" s="198"/>
      <c r="CF373" s="198"/>
      <c r="CG373" s="198"/>
      <c r="CH373" s="198"/>
      <c r="CI373" s="198"/>
      <c r="CJ373" s="198"/>
      <c r="CK373" s="198"/>
      <c r="CL373" s="198"/>
    </row>
    <row r="374" spans="1:90" hidden="1" outlineLevel="1" x14ac:dyDescent="0.15">
      <c r="A374" s="89"/>
      <c r="B374" s="23"/>
      <c r="C374" s="26">
        <f t="shared" si="57"/>
        <v>24</v>
      </c>
      <c r="D374" s="303">
        <f t="shared" ca="1" si="57"/>
        <v>2.2348111920171412E-2</v>
      </c>
      <c r="E374" s="26">
        <f t="shared" si="57"/>
        <v>6</v>
      </c>
      <c r="G374" s="289">
        <f t="shared" si="59"/>
        <v>0</v>
      </c>
      <c r="H374" s="289">
        <f t="shared" si="59"/>
        <v>0</v>
      </c>
      <c r="I374" s="289">
        <f t="shared" si="59"/>
        <v>0</v>
      </c>
      <c r="J374" s="289">
        <f t="shared" si="59"/>
        <v>0</v>
      </c>
      <c r="K374" s="289">
        <f t="shared" si="59"/>
        <v>0</v>
      </c>
      <c r="L374" s="289">
        <f t="shared" si="59"/>
        <v>0</v>
      </c>
      <c r="M374" s="289">
        <f t="shared" si="59"/>
        <v>0</v>
      </c>
      <c r="N374" s="289">
        <f t="shared" si="59"/>
        <v>0</v>
      </c>
      <c r="O374" s="289">
        <f t="shared" si="59"/>
        <v>0</v>
      </c>
      <c r="P374" s="289">
        <f t="shared" si="59"/>
        <v>0</v>
      </c>
      <c r="Q374" s="289">
        <f t="shared" si="59"/>
        <v>0</v>
      </c>
      <c r="R374" s="289">
        <f t="shared" si="59"/>
        <v>0</v>
      </c>
      <c r="S374" s="289">
        <f t="shared" si="59"/>
        <v>0</v>
      </c>
      <c r="T374" s="289">
        <f t="shared" si="59"/>
        <v>0</v>
      </c>
      <c r="U374" s="289">
        <f t="shared" si="59"/>
        <v>0</v>
      </c>
      <c r="V374" s="289">
        <f t="shared" si="59"/>
        <v>0</v>
      </c>
      <c r="W374" s="289">
        <f t="shared" si="61"/>
        <v>0</v>
      </c>
      <c r="X374" s="289">
        <f t="shared" si="61"/>
        <v>0</v>
      </c>
      <c r="Y374" s="289">
        <f t="shared" si="61"/>
        <v>0</v>
      </c>
      <c r="Z374" s="289">
        <f t="shared" si="61"/>
        <v>0</v>
      </c>
      <c r="AA374" s="289">
        <f t="shared" si="61"/>
        <v>0</v>
      </c>
      <c r="AB374" s="289">
        <f t="shared" si="61"/>
        <v>0</v>
      </c>
      <c r="AC374" s="289">
        <f t="shared" si="61"/>
        <v>0</v>
      </c>
      <c r="AD374" s="289">
        <f t="shared" ca="1" si="61"/>
        <v>2.2348111920171412E-2</v>
      </c>
      <c r="AE374" s="289">
        <f t="shared" ca="1" si="61"/>
        <v>2.2348111920171412E-2</v>
      </c>
      <c r="AF374" s="289">
        <f t="shared" ca="1" si="61"/>
        <v>2.2348111920171412E-2</v>
      </c>
      <c r="AG374" s="289">
        <f t="shared" ca="1" si="61"/>
        <v>2.2348111920171412E-2</v>
      </c>
      <c r="AH374" s="289">
        <f t="shared" ca="1" si="61"/>
        <v>2.2348111920171412E-2</v>
      </c>
      <c r="AI374" s="289">
        <f t="shared" ca="1" si="61"/>
        <v>2.2348111920171412E-2</v>
      </c>
      <c r="AJ374" s="289">
        <f t="shared" si="61"/>
        <v>0</v>
      </c>
      <c r="AK374" s="289">
        <f t="shared" si="61"/>
        <v>0</v>
      </c>
      <c r="AL374" s="289">
        <f t="shared" si="61"/>
        <v>0</v>
      </c>
      <c r="AM374" s="289">
        <f t="shared" si="61"/>
        <v>0</v>
      </c>
      <c r="AN374" s="289">
        <f t="shared" si="61"/>
        <v>0</v>
      </c>
      <c r="AO374" s="289">
        <f t="shared" si="61"/>
        <v>0</v>
      </c>
      <c r="AP374" s="289">
        <f t="shared" si="61"/>
        <v>0</v>
      </c>
      <c r="AQ374" s="289">
        <f t="shared" si="61"/>
        <v>0</v>
      </c>
      <c r="AR374" s="289">
        <f t="shared" si="61"/>
        <v>0</v>
      </c>
      <c r="AS374" s="289">
        <f t="shared" si="61"/>
        <v>0</v>
      </c>
      <c r="AT374" s="289">
        <f t="shared" si="61"/>
        <v>0</v>
      </c>
      <c r="AU374" s="289">
        <f t="shared" si="61"/>
        <v>0</v>
      </c>
      <c r="AV374" s="289">
        <f t="shared" si="61"/>
        <v>0</v>
      </c>
      <c r="AW374" s="289">
        <f t="shared" si="61"/>
        <v>0</v>
      </c>
      <c r="AX374" s="289">
        <f t="shared" si="61"/>
        <v>0</v>
      </c>
      <c r="AY374" s="289">
        <f t="shared" si="61"/>
        <v>0</v>
      </c>
      <c r="AZ374" s="289">
        <f t="shared" si="61"/>
        <v>0</v>
      </c>
      <c r="BA374" s="289">
        <f t="shared" si="61"/>
        <v>0</v>
      </c>
      <c r="BB374" s="289">
        <f t="shared" si="61"/>
        <v>0</v>
      </c>
      <c r="BC374" s="289">
        <f t="shared" si="61"/>
        <v>0</v>
      </c>
      <c r="BD374" s="289">
        <f t="shared" si="61"/>
        <v>0</v>
      </c>
      <c r="BE374" s="289">
        <f t="shared" si="61"/>
        <v>0</v>
      </c>
      <c r="BF374" s="289">
        <f t="shared" ref="BF374:DA379" si="62">IF(OR($C374&gt;BF$7,$C374+$E374-1&lt;BF$7),0,$D374)</f>
        <v>0</v>
      </c>
      <c r="BG374" s="289">
        <f t="shared" si="62"/>
        <v>0</v>
      </c>
      <c r="BH374" s="289">
        <f t="shared" si="62"/>
        <v>0</v>
      </c>
      <c r="BI374" s="289">
        <f t="shared" si="62"/>
        <v>0</v>
      </c>
      <c r="BJ374" s="289">
        <f t="shared" si="62"/>
        <v>0</v>
      </c>
      <c r="BK374" s="289">
        <f t="shared" si="62"/>
        <v>0</v>
      </c>
      <c r="BL374" s="289">
        <f t="shared" si="62"/>
        <v>0</v>
      </c>
      <c r="BM374" s="289">
        <f t="shared" si="62"/>
        <v>0</v>
      </c>
      <c r="BN374" s="289">
        <f t="shared" si="62"/>
        <v>0</v>
      </c>
      <c r="BO374" s="289"/>
      <c r="BP374" s="289"/>
      <c r="BQ374" s="289"/>
      <c r="BR374" s="289"/>
      <c r="BS374" s="289"/>
      <c r="BT374" s="289"/>
      <c r="BU374" s="289"/>
      <c r="BV374" s="289"/>
      <c r="BW374" s="289"/>
      <c r="BX374" s="289"/>
      <c r="BY374" s="289"/>
      <c r="BZ374" s="289"/>
      <c r="CA374" s="198"/>
      <c r="CB374" s="198"/>
      <c r="CC374" s="198"/>
      <c r="CD374" s="198"/>
      <c r="CE374" s="198"/>
      <c r="CF374" s="198"/>
      <c r="CG374" s="198"/>
      <c r="CH374" s="198"/>
      <c r="CI374" s="198"/>
      <c r="CJ374" s="198"/>
      <c r="CK374" s="198"/>
      <c r="CL374" s="198"/>
    </row>
    <row r="375" spans="1:90" hidden="1" outlineLevel="1" x14ac:dyDescent="0.15">
      <c r="A375" s="89"/>
      <c r="B375" s="23"/>
      <c r="C375" s="26">
        <f t="shared" si="57"/>
        <v>25</v>
      </c>
      <c r="D375" s="303">
        <f t="shared" ca="1" si="57"/>
        <v>2.2067596402526042E-2</v>
      </c>
      <c r="E375" s="26">
        <f t="shared" si="57"/>
        <v>6</v>
      </c>
      <c r="G375" s="289">
        <f t="shared" si="59"/>
        <v>0</v>
      </c>
      <c r="H375" s="289">
        <f t="shared" si="59"/>
        <v>0</v>
      </c>
      <c r="I375" s="289">
        <f t="shared" si="59"/>
        <v>0</v>
      </c>
      <c r="J375" s="289">
        <f t="shared" si="59"/>
        <v>0</v>
      </c>
      <c r="K375" s="289">
        <f t="shared" si="59"/>
        <v>0</v>
      </c>
      <c r="L375" s="289">
        <f t="shared" si="59"/>
        <v>0</v>
      </c>
      <c r="M375" s="289">
        <f t="shared" si="59"/>
        <v>0</v>
      </c>
      <c r="N375" s="289">
        <f t="shared" si="59"/>
        <v>0</v>
      </c>
      <c r="O375" s="289">
        <f t="shared" si="59"/>
        <v>0</v>
      </c>
      <c r="P375" s="289">
        <f t="shared" si="59"/>
        <v>0</v>
      </c>
      <c r="Q375" s="289">
        <f t="shared" si="59"/>
        <v>0</v>
      </c>
      <c r="R375" s="289">
        <f t="shared" si="59"/>
        <v>0</v>
      </c>
      <c r="S375" s="289">
        <f t="shared" si="59"/>
        <v>0</v>
      </c>
      <c r="T375" s="289">
        <f t="shared" si="59"/>
        <v>0</v>
      </c>
      <c r="U375" s="289">
        <f t="shared" si="59"/>
        <v>0</v>
      </c>
      <c r="V375" s="289">
        <f t="shared" si="59"/>
        <v>0</v>
      </c>
      <c r="W375" s="289">
        <f t="shared" ref="W375:BR380" si="63">IF(OR($C375&gt;W$7,$C375+$E375-1&lt;W$7),0,$D375)</f>
        <v>0</v>
      </c>
      <c r="X375" s="289">
        <f t="shared" si="63"/>
        <v>0</v>
      </c>
      <c r="Y375" s="289">
        <f t="shared" si="63"/>
        <v>0</v>
      </c>
      <c r="Z375" s="289">
        <f t="shared" si="63"/>
        <v>0</v>
      </c>
      <c r="AA375" s="289">
        <f t="shared" si="63"/>
        <v>0</v>
      </c>
      <c r="AB375" s="289">
        <f t="shared" si="63"/>
        <v>0</v>
      </c>
      <c r="AC375" s="289">
        <f t="shared" si="63"/>
        <v>0</v>
      </c>
      <c r="AD375" s="289">
        <f t="shared" si="63"/>
        <v>0</v>
      </c>
      <c r="AE375" s="289">
        <f t="shared" ca="1" si="63"/>
        <v>2.2067596402526042E-2</v>
      </c>
      <c r="AF375" s="289">
        <f t="shared" ca="1" si="63"/>
        <v>2.2067596402526042E-2</v>
      </c>
      <c r="AG375" s="289">
        <f t="shared" ca="1" si="63"/>
        <v>2.2067596402526042E-2</v>
      </c>
      <c r="AH375" s="289">
        <f t="shared" ca="1" si="63"/>
        <v>2.2067596402526042E-2</v>
      </c>
      <c r="AI375" s="289">
        <f t="shared" ca="1" si="63"/>
        <v>2.2067596402526042E-2</v>
      </c>
      <c r="AJ375" s="289">
        <f t="shared" ca="1" si="63"/>
        <v>2.2067596402526042E-2</v>
      </c>
      <c r="AK375" s="289">
        <f t="shared" si="63"/>
        <v>0</v>
      </c>
      <c r="AL375" s="289">
        <f t="shared" si="63"/>
        <v>0</v>
      </c>
      <c r="AM375" s="289">
        <f t="shared" si="63"/>
        <v>0</v>
      </c>
      <c r="AN375" s="289">
        <f t="shared" si="63"/>
        <v>0</v>
      </c>
      <c r="AO375" s="289">
        <f t="shared" si="63"/>
        <v>0</v>
      </c>
      <c r="AP375" s="289">
        <f t="shared" si="63"/>
        <v>0</v>
      </c>
      <c r="AQ375" s="289">
        <f t="shared" si="63"/>
        <v>0</v>
      </c>
      <c r="AR375" s="289">
        <f t="shared" si="63"/>
        <v>0</v>
      </c>
      <c r="AS375" s="289">
        <f t="shared" si="63"/>
        <v>0</v>
      </c>
      <c r="AT375" s="289">
        <f t="shared" si="63"/>
        <v>0</v>
      </c>
      <c r="AU375" s="289">
        <f t="shared" si="63"/>
        <v>0</v>
      </c>
      <c r="AV375" s="289">
        <f t="shared" si="63"/>
        <v>0</v>
      </c>
      <c r="AW375" s="289">
        <f t="shared" si="63"/>
        <v>0</v>
      </c>
      <c r="AX375" s="289">
        <f t="shared" si="63"/>
        <v>0</v>
      </c>
      <c r="AY375" s="289">
        <f t="shared" si="63"/>
        <v>0</v>
      </c>
      <c r="AZ375" s="289">
        <f t="shared" si="63"/>
        <v>0</v>
      </c>
      <c r="BA375" s="289">
        <f t="shared" si="63"/>
        <v>0</v>
      </c>
      <c r="BB375" s="289">
        <f t="shared" si="63"/>
        <v>0</v>
      </c>
      <c r="BC375" s="289">
        <f t="shared" si="63"/>
        <v>0</v>
      </c>
      <c r="BD375" s="289">
        <f t="shared" si="63"/>
        <v>0</v>
      </c>
      <c r="BE375" s="289">
        <f t="shared" si="63"/>
        <v>0</v>
      </c>
      <c r="BF375" s="289">
        <f t="shared" si="63"/>
        <v>0</v>
      </c>
      <c r="BG375" s="289">
        <f t="shared" si="63"/>
        <v>0</v>
      </c>
      <c r="BH375" s="289">
        <f t="shared" si="63"/>
        <v>0</v>
      </c>
      <c r="BI375" s="289">
        <f t="shared" si="63"/>
        <v>0</v>
      </c>
      <c r="BJ375" s="289">
        <f t="shared" si="63"/>
        <v>0</v>
      </c>
      <c r="BK375" s="289">
        <f t="shared" si="63"/>
        <v>0</v>
      </c>
      <c r="BL375" s="289">
        <f t="shared" si="63"/>
        <v>0</v>
      </c>
      <c r="BM375" s="289">
        <f t="shared" si="63"/>
        <v>0</v>
      </c>
      <c r="BN375" s="289">
        <f t="shared" si="63"/>
        <v>0</v>
      </c>
      <c r="BO375" s="289"/>
      <c r="BP375" s="289"/>
      <c r="BQ375" s="289"/>
      <c r="BR375" s="289"/>
      <c r="BS375" s="289"/>
      <c r="BT375" s="289"/>
      <c r="BU375" s="289"/>
      <c r="BV375" s="289"/>
      <c r="BW375" s="289"/>
      <c r="BX375" s="289"/>
      <c r="BY375" s="289"/>
      <c r="BZ375" s="289"/>
      <c r="CA375" s="198"/>
      <c r="CB375" s="198"/>
      <c r="CC375" s="198"/>
      <c r="CD375" s="198"/>
      <c r="CE375" s="198"/>
      <c r="CF375" s="198"/>
      <c r="CG375" s="198"/>
      <c r="CH375" s="198"/>
      <c r="CI375" s="198"/>
      <c r="CJ375" s="198"/>
      <c r="CK375" s="198"/>
      <c r="CL375" s="198"/>
    </row>
    <row r="376" spans="1:90" hidden="1" outlineLevel="1" x14ac:dyDescent="0.15">
      <c r="A376" s="89"/>
      <c r="B376" s="23"/>
      <c r="C376" s="26">
        <f t="shared" si="57"/>
        <v>26</v>
      </c>
      <c r="D376" s="303">
        <f t="shared" ca="1" si="57"/>
        <v>2.1787080884880676E-2</v>
      </c>
      <c r="E376" s="26">
        <f t="shared" si="57"/>
        <v>6</v>
      </c>
      <c r="G376" s="289">
        <f t="shared" si="59"/>
        <v>0</v>
      </c>
      <c r="H376" s="289">
        <f t="shared" si="59"/>
        <v>0</v>
      </c>
      <c r="I376" s="289">
        <f t="shared" si="59"/>
        <v>0</v>
      </c>
      <c r="J376" s="289">
        <f t="shared" si="59"/>
        <v>0</v>
      </c>
      <c r="K376" s="289">
        <f t="shared" si="59"/>
        <v>0</v>
      </c>
      <c r="L376" s="289">
        <f t="shared" si="59"/>
        <v>0</v>
      </c>
      <c r="M376" s="289">
        <f t="shared" si="59"/>
        <v>0</v>
      </c>
      <c r="N376" s="289">
        <f t="shared" si="59"/>
        <v>0</v>
      </c>
      <c r="O376" s="289">
        <f t="shared" si="59"/>
        <v>0</v>
      </c>
      <c r="P376" s="289">
        <f t="shared" si="59"/>
        <v>0</v>
      </c>
      <c r="Q376" s="289">
        <f t="shared" si="59"/>
        <v>0</v>
      </c>
      <c r="R376" s="289">
        <f t="shared" si="59"/>
        <v>0</v>
      </c>
      <c r="S376" s="289">
        <f t="shared" si="59"/>
        <v>0</v>
      </c>
      <c r="T376" s="289">
        <f t="shared" si="59"/>
        <v>0</v>
      </c>
      <c r="U376" s="289">
        <f t="shared" si="59"/>
        <v>0</v>
      </c>
      <c r="V376" s="289">
        <f t="shared" si="59"/>
        <v>0</v>
      </c>
      <c r="W376" s="289">
        <f t="shared" si="63"/>
        <v>0</v>
      </c>
      <c r="X376" s="289">
        <f t="shared" si="63"/>
        <v>0</v>
      </c>
      <c r="Y376" s="289">
        <f t="shared" si="63"/>
        <v>0</v>
      </c>
      <c r="Z376" s="289">
        <f t="shared" si="63"/>
        <v>0</v>
      </c>
      <c r="AA376" s="289">
        <f t="shared" si="63"/>
        <v>0</v>
      </c>
      <c r="AB376" s="289">
        <f t="shared" si="63"/>
        <v>0</v>
      </c>
      <c r="AC376" s="289">
        <f t="shared" si="63"/>
        <v>0</v>
      </c>
      <c r="AD376" s="289">
        <f t="shared" si="63"/>
        <v>0</v>
      </c>
      <c r="AE376" s="289">
        <f t="shared" si="63"/>
        <v>0</v>
      </c>
      <c r="AF376" s="289">
        <f t="shared" ca="1" si="63"/>
        <v>2.1787080884880676E-2</v>
      </c>
      <c r="AG376" s="289">
        <f t="shared" ca="1" si="63"/>
        <v>2.1787080884880676E-2</v>
      </c>
      <c r="AH376" s="289">
        <f t="shared" ca="1" si="63"/>
        <v>2.1787080884880676E-2</v>
      </c>
      <c r="AI376" s="289">
        <f t="shared" ca="1" si="63"/>
        <v>2.1787080884880676E-2</v>
      </c>
      <c r="AJ376" s="289">
        <f t="shared" ca="1" si="63"/>
        <v>2.1787080884880676E-2</v>
      </c>
      <c r="AK376" s="289">
        <f t="shared" ca="1" si="63"/>
        <v>2.1787080884880676E-2</v>
      </c>
      <c r="AL376" s="289">
        <f t="shared" si="63"/>
        <v>0</v>
      </c>
      <c r="AM376" s="289">
        <f t="shared" si="63"/>
        <v>0</v>
      </c>
      <c r="AN376" s="289">
        <f t="shared" si="63"/>
        <v>0</v>
      </c>
      <c r="AO376" s="289">
        <f t="shared" si="63"/>
        <v>0</v>
      </c>
      <c r="AP376" s="289">
        <f t="shared" si="63"/>
        <v>0</v>
      </c>
      <c r="AQ376" s="289">
        <f t="shared" si="63"/>
        <v>0</v>
      </c>
      <c r="AR376" s="289">
        <f t="shared" si="63"/>
        <v>0</v>
      </c>
      <c r="AS376" s="289">
        <f t="shared" si="63"/>
        <v>0</v>
      </c>
      <c r="AT376" s="289">
        <f t="shared" si="63"/>
        <v>0</v>
      </c>
      <c r="AU376" s="289">
        <f t="shared" si="63"/>
        <v>0</v>
      </c>
      <c r="AV376" s="289">
        <f t="shared" si="63"/>
        <v>0</v>
      </c>
      <c r="AW376" s="289">
        <f t="shared" si="63"/>
        <v>0</v>
      </c>
      <c r="AX376" s="289">
        <f t="shared" si="63"/>
        <v>0</v>
      </c>
      <c r="AY376" s="289">
        <f t="shared" si="63"/>
        <v>0</v>
      </c>
      <c r="AZ376" s="289">
        <f t="shared" si="63"/>
        <v>0</v>
      </c>
      <c r="BA376" s="289">
        <f t="shared" si="63"/>
        <v>0</v>
      </c>
      <c r="BB376" s="289">
        <f t="shared" si="63"/>
        <v>0</v>
      </c>
      <c r="BC376" s="289">
        <f t="shared" si="63"/>
        <v>0</v>
      </c>
      <c r="BD376" s="289">
        <f t="shared" si="63"/>
        <v>0</v>
      </c>
      <c r="BE376" s="289">
        <f t="shared" si="63"/>
        <v>0</v>
      </c>
      <c r="BF376" s="289">
        <f t="shared" si="63"/>
        <v>0</v>
      </c>
      <c r="BG376" s="289">
        <f t="shared" si="63"/>
        <v>0</v>
      </c>
      <c r="BH376" s="289">
        <f t="shared" si="63"/>
        <v>0</v>
      </c>
      <c r="BI376" s="289">
        <f t="shared" si="63"/>
        <v>0</v>
      </c>
      <c r="BJ376" s="289">
        <f t="shared" si="63"/>
        <v>0</v>
      </c>
      <c r="BK376" s="289">
        <f t="shared" si="63"/>
        <v>0</v>
      </c>
      <c r="BL376" s="289">
        <f t="shared" si="63"/>
        <v>0</v>
      </c>
      <c r="BM376" s="289">
        <f t="shared" si="63"/>
        <v>0</v>
      </c>
      <c r="BN376" s="289">
        <f t="shared" si="63"/>
        <v>0</v>
      </c>
      <c r="BO376" s="289"/>
      <c r="BP376" s="289"/>
      <c r="BQ376" s="289"/>
      <c r="BR376" s="289"/>
      <c r="BS376" s="289"/>
      <c r="BT376" s="289"/>
      <c r="BU376" s="289"/>
      <c r="BV376" s="289"/>
      <c r="BW376" s="289"/>
      <c r="BX376" s="289"/>
      <c r="BY376" s="289"/>
      <c r="BZ376" s="289"/>
      <c r="CA376" s="198"/>
      <c r="CB376" s="198"/>
      <c r="CC376" s="198"/>
      <c r="CD376" s="198"/>
      <c r="CE376" s="198"/>
      <c r="CF376" s="198"/>
      <c r="CG376" s="198"/>
      <c r="CH376" s="198"/>
      <c r="CI376" s="198"/>
      <c r="CJ376" s="198"/>
      <c r="CK376" s="198"/>
      <c r="CL376" s="198"/>
    </row>
    <row r="377" spans="1:90" hidden="1" outlineLevel="1" x14ac:dyDescent="0.15">
      <c r="A377" s="89"/>
      <c r="B377" s="23"/>
      <c r="C377" s="26">
        <f t="shared" si="57"/>
        <v>27</v>
      </c>
      <c r="D377" s="303">
        <f t="shared" ca="1" si="57"/>
        <v>2.150656536723531E-2</v>
      </c>
      <c r="E377" s="26">
        <f t="shared" si="57"/>
        <v>6</v>
      </c>
      <c r="G377" s="289">
        <f t="shared" si="59"/>
        <v>0</v>
      </c>
      <c r="H377" s="289">
        <f t="shared" si="59"/>
        <v>0</v>
      </c>
      <c r="I377" s="289">
        <f t="shared" si="59"/>
        <v>0</v>
      </c>
      <c r="J377" s="289">
        <f t="shared" si="59"/>
        <v>0</v>
      </c>
      <c r="K377" s="289">
        <f t="shared" si="59"/>
        <v>0</v>
      </c>
      <c r="L377" s="289">
        <f t="shared" si="59"/>
        <v>0</v>
      </c>
      <c r="M377" s="289">
        <f t="shared" si="59"/>
        <v>0</v>
      </c>
      <c r="N377" s="289">
        <f t="shared" si="59"/>
        <v>0</v>
      </c>
      <c r="O377" s="289">
        <f t="shared" si="59"/>
        <v>0</v>
      </c>
      <c r="P377" s="289">
        <f t="shared" si="59"/>
        <v>0</v>
      </c>
      <c r="Q377" s="289">
        <f t="shared" si="59"/>
        <v>0</v>
      </c>
      <c r="R377" s="289">
        <f t="shared" si="59"/>
        <v>0</v>
      </c>
      <c r="S377" s="289">
        <f t="shared" si="59"/>
        <v>0</v>
      </c>
      <c r="T377" s="289">
        <f t="shared" si="59"/>
        <v>0</v>
      </c>
      <c r="U377" s="289">
        <f t="shared" si="59"/>
        <v>0</v>
      </c>
      <c r="V377" s="289">
        <f t="shared" si="59"/>
        <v>0</v>
      </c>
      <c r="W377" s="289">
        <f t="shared" si="63"/>
        <v>0</v>
      </c>
      <c r="X377" s="289">
        <f t="shared" si="63"/>
        <v>0</v>
      </c>
      <c r="Y377" s="289">
        <f t="shared" si="63"/>
        <v>0</v>
      </c>
      <c r="Z377" s="289">
        <f t="shared" si="63"/>
        <v>0</v>
      </c>
      <c r="AA377" s="289">
        <f t="shared" si="63"/>
        <v>0</v>
      </c>
      <c r="AB377" s="289">
        <f t="shared" si="63"/>
        <v>0</v>
      </c>
      <c r="AC377" s="289">
        <f t="shared" si="63"/>
        <v>0</v>
      </c>
      <c r="AD377" s="289">
        <f t="shared" si="63"/>
        <v>0</v>
      </c>
      <c r="AE377" s="289">
        <f t="shared" si="63"/>
        <v>0</v>
      </c>
      <c r="AF377" s="289">
        <f t="shared" si="63"/>
        <v>0</v>
      </c>
      <c r="AG377" s="289">
        <f t="shared" ca="1" si="63"/>
        <v>2.150656536723531E-2</v>
      </c>
      <c r="AH377" s="289">
        <f t="shared" ca="1" si="63"/>
        <v>2.150656536723531E-2</v>
      </c>
      <c r="AI377" s="289">
        <f t="shared" ca="1" si="63"/>
        <v>2.150656536723531E-2</v>
      </c>
      <c r="AJ377" s="289">
        <f t="shared" ca="1" si="63"/>
        <v>2.150656536723531E-2</v>
      </c>
      <c r="AK377" s="289">
        <f t="shared" ca="1" si="63"/>
        <v>2.150656536723531E-2</v>
      </c>
      <c r="AL377" s="289">
        <f t="shared" ca="1" si="63"/>
        <v>2.150656536723531E-2</v>
      </c>
      <c r="AM377" s="289">
        <f t="shared" si="63"/>
        <v>0</v>
      </c>
      <c r="AN377" s="289">
        <f t="shared" si="63"/>
        <v>0</v>
      </c>
      <c r="AO377" s="289">
        <f t="shared" si="63"/>
        <v>0</v>
      </c>
      <c r="AP377" s="289">
        <f t="shared" si="63"/>
        <v>0</v>
      </c>
      <c r="AQ377" s="289">
        <f t="shared" si="63"/>
        <v>0</v>
      </c>
      <c r="AR377" s="289">
        <f t="shared" si="63"/>
        <v>0</v>
      </c>
      <c r="AS377" s="289">
        <f t="shared" si="63"/>
        <v>0</v>
      </c>
      <c r="AT377" s="289">
        <f t="shared" si="63"/>
        <v>0</v>
      </c>
      <c r="AU377" s="289">
        <f t="shared" si="63"/>
        <v>0</v>
      </c>
      <c r="AV377" s="289">
        <f t="shared" si="63"/>
        <v>0</v>
      </c>
      <c r="AW377" s="289">
        <f t="shared" si="63"/>
        <v>0</v>
      </c>
      <c r="AX377" s="289">
        <f t="shared" si="63"/>
        <v>0</v>
      </c>
      <c r="AY377" s="289">
        <f t="shared" si="63"/>
        <v>0</v>
      </c>
      <c r="AZ377" s="289">
        <f t="shared" si="63"/>
        <v>0</v>
      </c>
      <c r="BA377" s="289">
        <f t="shared" si="63"/>
        <v>0</v>
      </c>
      <c r="BB377" s="289">
        <f t="shared" si="63"/>
        <v>0</v>
      </c>
      <c r="BC377" s="289">
        <f t="shared" si="63"/>
        <v>0</v>
      </c>
      <c r="BD377" s="289">
        <f t="shared" si="63"/>
        <v>0</v>
      </c>
      <c r="BE377" s="289">
        <f t="shared" si="63"/>
        <v>0</v>
      </c>
      <c r="BF377" s="289">
        <f t="shared" si="63"/>
        <v>0</v>
      </c>
      <c r="BG377" s="289">
        <f t="shared" si="63"/>
        <v>0</v>
      </c>
      <c r="BH377" s="289">
        <f t="shared" si="63"/>
        <v>0</v>
      </c>
      <c r="BI377" s="289">
        <f t="shared" si="63"/>
        <v>0</v>
      </c>
      <c r="BJ377" s="289">
        <f t="shared" si="63"/>
        <v>0</v>
      </c>
      <c r="BK377" s="289">
        <f t="shared" si="63"/>
        <v>0</v>
      </c>
      <c r="BL377" s="289">
        <f t="shared" si="63"/>
        <v>0</v>
      </c>
      <c r="BM377" s="289">
        <f t="shared" si="63"/>
        <v>0</v>
      </c>
      <c r="BN377" s="289">
        <f t="shared" si="63"/>
        <v>0</v>
      </c>
      <c r="BO377" s="289"/>
      <c r="BP377" s="289"/>
      <c r="BQ377" s="289"/>
      <c r="BR377" s="289"/>
      <c r="BS377" s="289"/>
      <c r="BT377" s="289"/>
      <c r="BU377" s="289"/>
      <c r="BV377" s="289"/>
      <c r="BW377" s="289"/>
      <c r="BX377" s="289"/>
      <c r="BY377" s="289"/>
      <c r="BZ377" s="289"/>
      <c r="CA377" s="198"/>
      <c r="CB377" s="198"/>
      <c r="CC377" s="198"/>
      <c r="CD377" s="198"/>
      <c r="CE377" s="198"/>
      <c r="CF377" s="198"/>
      <c r="CG377" s="198"/>
      <c r="CH377" s="198"/>
      <c r="CI377" s="198"/>
      <c r="CJ377" s="198"/>
      <c r="CK377" s="198"/>
      <c r="CL377" s="198"/>
    </row>
    <row r="378" spans="1:90" hidden="1" outlineLevel="1" x14ac:dyDescent="0.15">
      <c r="A378" s="89"/>
      <c r="B378" s="23"/>
      <c r="C378" s="26">
        <f t="shared" si="57"/>
        <v>28</v>
      </c>
      <c r="D378" s="303">
        <f t="shared" ca="1" si="57"/>
        <v>2.122604984958994E-2</v>
      </c>
      <c r="E378" s="26">
        <f t="shared" si="57"/>
        <v>6</v>
      </c>
      <c r="G378" s="289">
        <f t="shared" si="59"/>
        <v>0</v>
      </c>
      <c r="H378" s="289">
        <f t="shared" si="59"/>
        <v>0</v>
      </c>
      <c r="I378" s="289">
        <f t="shared" si="59"/>
        <v>0</v>
      </c>
      <c r="J378" s="289">
        <f t="shared" si="59"/>
        <v>0</v>
      </c>
      <c r="K378" s="289">
        <f t="shared" si="59"/>
        <v>0</v>
      </c>
      <c r="L378" s="289">
        <f t="shared" si="59"/>
        <v>0</v>
      </c>
      <c r="M378" s="289">
        <f t="shared" si="59"/>
        <v>0</v>
      </c>
      <c r="N378" s="289">
        <f t="shared" si="59"/>
        <v>0</v>
      </c>
      <c r="O378" s="289">
        <f t="shared" si="59"/>
        <v>0</v>
      </c>
      <c r="P378" s="289">
        <f t="shared" si="59"/>
        <v>0</v>
      </c>
      <c r="Q378" s="289">
        <f t="shared" si="59"/>
        <v>0</v>
      </c>
      <c r="R378" s="289">
        <f t="shared" si="59"/>
        <v>0</v>
      </c>
      <c r="S378" s="289">
        <f t="shared" si="59"/>
        <v>0</v>
      </c>
      <c r="T378" s="289">
        <f t="shared" si="59"/>
        <v>0</v>
      </c>
      <c r="U378" s="289">
        <f t="shared" si="59"/>
        <v>0</v>
      </c>
      <c r="V378" s="289">
        <f t="shared" si="59"/>
        <v>0</v>
      </c>
      <c r="W378" s="289">
        <f t="shared" si="63"/>
        <v>0</v>
      </c>
      <c r="X378" s="289">
        <f t="shared" si="63"/>
        <v>0</v>
      </c>
      <c r="Y378" s="289">
        <f t="shared" si="63"/>
        <v>0</v>
      </c>
      <c r="Z378" s="289">
        <f t="shared" si="63"/>
        <v>0</v>
      </c>
      <c r="AA378" s="289">
        <f t="shared" si="63"/>
        <v>0</v>
      </c>
      <c r="AB378" s="289">
        <f t="shared" si="63"/>
        <v>0</v>
      </c>
      <c r="AC378" s="289">
        <f t="shared" si="63"/>
        <v>0</v>
      </c>
      <c r="AD378" s="289">
        <f t="shared" si="63"/>
        <v>0</v>
      </c>
      <c r="AE378" s="289">
        <f t="shared" si="63"/>
        <v>0</v>
      </c>
      <c r="AF378" s="289">
        <f t="shared" si="63"/>
        <v>0</v>
      </c>
      <c r="AG378" s="289">
        <f t="shared" si="63"/>
        <v>0</v>
      </c>
      <c r="AH378" s="289">
        <f t="shared" ca="1" si="63"/>
        <v>2.122604984958994E-2</v>
      </c>
      <c r="AI378" s="289">
        <f t="shared" ca="1" si="63"/>
        <v>2.122604984958994E-2</v>
      </c>
      <c r="AJ378" s="289">
        <f t="shared" ca="1" si="63"/>
        <v>2.122604984958994E-2</v>
      </c>
      <c r="AK378" s="289">
        <f t="shared" ca="1" si="63"/>
        <v>2.122604984958994E-2</v>
      </c>
      <c r="AL378" s="289">
        <f t="shared" ca="1" si="63"/>
        <v>2.122604984958994E-2</v>
      </c>
      <c r="AM378" s="289">
        <f t="shared" ca="1" si="63"/>
        <v>2.122604984958994E-2</v>
      </c>
      <c r="AN378" s="289">
        <f t="shared" si="63"/>
        <v>0</v>
      </c>
      <c r="AO378" s="289">
        <f t="shared" si="63"/>
        <v>0</v>
      </c>
      <c r="AP378" s="289">
        <f t="shared" si="63"/>
        <v>0</v>
      </c>
      <c r="AQ378" s="289">
        <f t="shared" si="63"/>
        <v>0</v>
      </c>
      <c r="AR378" s="289">
        <f t="shared" si="63"/>
        <v>0</v>
      </c>
      <c r="AS378" s="289">
        <f t="shared" si="63"/>
        <v>0</v>
      </c>
      <c r="AT378" s="289">
        <f t="shared" si="63"/>
        <v>0</v>
      </c>
      <c r="AU378" s="289">
        <f t="shared" si="63"/>
        <v>0</v>
      </c>
      <c r="AV378" s="289">
        <f t="shared" si="63"/>
        <v>0</v>
      </c>
      <c r="AW378" s="289">
        <f t="shared" si="63"/>
        <v>0</v>
      </c>
      <c r="AX378" s="289">
        <f t="shared" si="63"/>
        <v>0</v>
      </c>
      <c r="AY378" s="289">
        <f t="shared" si="63"/>
        <v>0</v>
      </c>
      <c r="AZ378" s="289">
        <f t="shared" si="63"/>
        <v>0</v>
      </c>
      <c r="BA378" s="289">
        <f t="shared" si="63"/>
        <v>0</v>
      </c>
      <c r="BB378" s="289">
        <f t="shared" si="63"/>
        <v>0</v>
      </c>
      <c r="BC378" s="289">
        <f t="shared" si="63"/>
        <v>0</v>
      </c>
      <c r="BD378" s="289">
        <f t="shared" si="63"/>
        <v>0</v>
      </c>
      <c r="BE378" s="289">
        <f t="shared" si="63"/>
        <v>0</v>
      </c>
      <c r="BF378" s="289">
        <f t="shared" si="63"/>
        <v>0</v>
      </c>
      <c r="BG378" s="289">
        <f t="shared" si="63"/>
        <v>0</v>
      </c>
      <c r="BH378" s="289">
        <f t="shared" si="63"/>
        <v>0</v>
      </c>
      <c r="BI378" s="289">
        <f t="shared" si="63"/>
        <v>0</v>
      </c>
      <c r="BJ378" s="289">
        <f t="shared" si="63"/>
        <v>0</v>
      </c>
      <c r="BK378" s="289">
        <f t="shared" si="63"/>
        <v>0</v>
      </c>
      <c r="BL378" s="289">
        <f t="shared" si="63"/>
        <v>0</v>
      </c>
      <c r="BM378" s="289">
        <f t="shared" si="63"/>
        <v>0</v>
      </c>
      <c r="BN378" s="289">
        <f t="shared" si="63"/>
        <v>0</v>
      </c>
      <c r="BO378" s="289"/>
      <c r="BP378" s="289"/>
      <c r="BQ378" s="289"/>
      <c r="BR378" s="289"/>
      <c r="BS378" s="289"/>
      <c r="BT378" s="289"/>
      <c r="BU378" s="289"/>
      <c r="BV378" s="289"/>
      <c r="BW378" s="289"/>
      <c r="BX378" s="289"/>
      <c r="BY378" s="289"/>
      <c r="BZ378" s="289"/>
      <c r="CA378" s="198"/>
      <c r="CB378" s="198"/>
      <c r="CC378" s="198"/>
      <c r="CD378" s="198"/>
      <c r="CE378" s="198"/>
      <c r="CF378" s="198"/>
      <c r="CG378" s="198"/>
      <c r="CH378" s="198"/>
      <c r="CI378" s="198"/>
      <c r="CJ378" s="198"/>
      <c r="CK378" s="198"/>
      <c r="CL378" s="198"/>
    </row>
    <row r="379" spans="1:90" hidden="1" outlineLevel="1" x14ac:dyDescent="0.15">
      <c r="A379" s="89"/>
      <c r="B379" s="23"/>
      <c r="C379" s="26">
        <f t="shared" si="57"/>
        <v>29</v>
      </c>
      <c r="D379" s="303">
        <f t="shared" ca="1" si="57"/>
        <v>2.0945534331944571E-2</v>
      </c>
      <c r="E379" s="26">
        <f t="shared" si="57"/>
        <v>6</v>
      </c>
      <c r="G379" s="289">
        <f t="shared" si="59"/>
        <v>0</v>
      </c>
      <c r="H379" s="289">
        <f t="shared" si="59"/>
        <v>0</v>
      </c>
      <c r="I379" s="289">
        <f t="shared" si="59"/>
        <v>0</v>
      </c>
      <c r="J379" s="289">
        <f t="shared" si="59"/>
        <v>0</v>
      </c>
      <c r="K379" s="289">
        <f t="shared" si="59"/>
        <v>0</v>
      </c>
      <c r="L379" s="289">
        <f t="shared" si="59"/>
        <v>0</v>
      </c>
      <c r="M379" s="289">
        <f t="shared" si="59"/>
        <v>0</v>
      </c>
      <c r="N379" s="289">
        <f t="shared" si="59"/>
        <v>0</v>
      </c>
      <c r="O379" s="289">
        <f t="shared" si="59"/>
        <v>0</v>
      </c>
      <c r="P379" s="289">
        <f t="shared" si="59"/>
        <v>0</v>
      </c>
      <c r="Q379" s="289">
        <f t="shared" si="59"/>
        <v>0</v>
      </c>
      <c r="R379" s="289">
        <f t="shared" si="59"/>
        <v>0</v>
      </c>
      <c r="S379" s="289">
        <f t="shared" si="59"/>
        <v>0</v>
      </c>
      <c r="T379" s="289">
        <f t="shared" si="59"/>
        <v>0</v>
      </c>
      <c r="U379" s="289">
        <f t="shared" si="59"/>
        <v>0</v>
      </c>
      <c r="V379" s="289">
        <f t="shared" si="59"/>
        <v>0</v>
      </c>
      <c r="W379" s="289">
        <f t="shared" si="63"/>
        <v>0</v>
      </c>
      <c r="X379" s="289">
        <f t="shared" si="63"/>
        <v>0</v>
      </c>
      <c r="Y379" s="289">
        <f t="shared" si="63"/>
        <v>0</v>
      </c>
      <c r="Z379" s="289">
        <f t="shared" si="63"/>
        <v>0</v>
      </c>
      <c r="AA379" s="289">
        <f t="shared" si="63"/>
        <v>0</v>
      </c>
      <c r="AB379" s="289">
        <f t="shared" si="63"/>
        <v>0</v>
      </c>
      <c r="AC379" s="289">
        <f t="shared" si="63"/>
        <v>0</v>
      </c>
      <c r="AD379" s="289">
        <f t="shared" si="63"/>
        <v>0</v>
      </c>
      <c r="AE379" s="289">
        <f t="shared" si="63"/>
        <v>0</v>
      </c>
      <c r="AF379" s="289">
        <f t="shared" si="63"/>
        <v>0</v>
      </c>
      <c r="AG379" s="289">
        <f t="shared" si="63"/>
        <v>0</v>
      </c>
      <c r="AH379" s="289">
        <f t="shared" si="63"/>
        <v>0</v>
      </c>
      <c r="AI379" s="289">
        <f t="shared" ca="1" si="63"/>
        <v>2.0945534331944571E-2</v>
      </c>
      <c r="AJ379" s="289">
        <f t="shared" ca="1" si="63"/>
        <v>2.0945534331944571E-2</v>
      </c>
      <c r="AK379" s="289">
        <f t="shared" ca="1" si="63"/>
        <v>2.0945534331944571E-2</v>
      </c>
      <c r="AL379" s="289">
        <f t="shared" ca="1" si="63"/>
        <v>2.0945534331944571E-2</v>
      </c>
      <c r="AM379" s="289">
        <f t="shared" ca="1" si="63"/>
        <v>2.0945534331944571E-2</v>
      </c>
      <c r="AN379" s="289">
        <f t="shared" ca="1" si="63"/>
        <v>2.0945534331944571E-2</v>
      </c>
      <c r="AO379" s="289">
        <f t="shared" si="63"/>
        <v>0</v>
      </c>
      <c r="AP379" s="289">
        <f t="shared" si="63"/>
        <v>0</v>
      </c>
      <c r="AQ379" s="289">
        <f t="shared" si="63"/>
        <v>0</v>
      </c>
      <c r="AR379" s="289">
        <f t="shared" si="63"/>
        <v>0</v>
      </c>
      <c r="AS379" s="289">
        <f t="shared" si="63"/>
        <v>0</v>
      </c>
      <c r="AT379" s="289">
        <f t="shared" si="63"/>
        <v>0</v>
      </c>
      <c r="AU379" s="289">
        <f t="shared" si="63"/>
        <v>0</v>
      </c>
      <c r="AV379" s="289">
        <f t="shared" si="63"/>
        <v>0</v>
      </c>
      <c r="AW379" s="289">
        <f t="shared" si="63"/>
        <v>0</v>
      </c>
      <c r="AX379" s="289">
        <f t="shared" si="63"/>
        <v>0</v>
      </c>
      <c r="AY379" s="289">
        <f t="shared" si="63"/>
        <v>0</v>
      </c>
      <c r="AZ379" s="289">
        <f t="shared" si="63"/>
        <v>0</v>
      </c>
      <c r="BA379" s="289">
        <f t="shared" si="63"/>
        <v>0</v>
      </c>
      <c r="BB379" s="289">
        <f t="shared" si="63"/>
        <v>0</v>
      </c>
      <c r="BC379" s="289">
        <f t="shared" si="63"/>
        <v>0</v>
      </c>
      <c r="BD379" s="289">
        <f t="shared" si="63"/>
        <v>0</v>
      </c>
      <c r="BE379" s="289">
        <f t="shared" si="63"/>
        <v>0</v>
      </c>
      <c r="BF379" s="289">
        <f t="shared" si="63"/>
        <v>0</v>
      </c>
      <c r="BG379" s="289">
        <f t="shared" si="63"/>
        <v>0</v>
      </c>
      <c r="BH379" s="289">
        <f t="shared" si="63"/>
        <v>0</v>
      </c>
      <c r="BI379" s="289">
        <f t="shared" si="63"/>
        <v>0</v>
      </c>
      <c r="BJ379" s="289">
        <f t="shared" si="63"/>
        <v>0</v>
      </c>
      <c r="BK379" s="289">
        <f t="shared" si="63"/>
        <v>0</v>
      </c>
      <c r="BL379" s="289">
        <f t="shared" si="63"/>
        <v>0</v>
      </c>
      <c r="BM379" s="289">
        <f t="shared" si="63"/>
        <v>0</v>
      </c>
      <c r="BN379" s="289">
        <f t="shared" si="63"/>
        <v>0</v>
      </c>
      <c r="BO379" s="289"/>
      <c r="BP379" s="289"/>
      <c r="BQ379" s="289"/>
      <c r="BR379" s="289"/>
      <c r="BS379" s="289"/>
      <c r="BT379" s="289"/>
      <c r="BU379" s="289"/>
      <c r="BV379" s="289"/>
      <c r="BW379" s="289"/>
      <c r="BX379" s="289"/>
      <c r="BY379" s="289"/>
      <c r="BZ379" s="289"/>
      <c r="CA379" s="198"/>
      <c r="CB379" s="198"/>
      <c r="CC379" s="198"/>
      <c r="CD379" s="198"/>
      <c r="CE379" s="198"/>
      <c r="CF379" s="198"/>
      <c r="CG379" s="198"/>
      <c r="CH379" s="198"/>
      <c r="CI379" s="198"/>
      <c r="CJ379" s="198"/>
      <c r="CK379" s="198"/>
      <c r="CL379" s="198"/>
    </row>
    <row r="380" spans="1:90" hidden="1" outlineLevel="1" x14ac:dyDescent="0.15">
      <c r="A380" s="89"/>
      <c r="B380" s="23"/>
      <c r="C380" s="26">
        <f t="shared" si="57"/>
        <v>30</v>
      </c>
      <c r="D380" s="303">
        <f t="shared" ca="1" si="57"/>
        <v>2.0665018814299205E-2</v>
      </c>
      <c r="E380" s="26">
        <f t="shared" si="57"/>
        <v>6</v>
      </c>
      <c r="G380" s="289">
        <f t="shared" si="59"/>
        <v>0</v>
      </c>
      <c r="H380" s="289">
        <f t="shared" si="59"/>
        <v>0</v>
      </c>
      <c r="I380" s="289">
        <f t="shared" si="59"/>
        <v>0</v>
      </c>
      <c r="J380" s="289">
        <f t="shared" si="59"/>
        <v>0</v>
      </c>
      <c r="K380" s="289">
        <f t="shared" si="59"/>
        <v>0</v>
      </c>
      <c r="L380" s="289">
        <f t="shared" si="59"/>
        <v>0</v>
      </c>
      <c r="M380" s="289">
        <f t="shared" si="59"/>
        <v>0</v>
      </c>
      <c r="N380" s="289">
        <f t="shared" si="59"/>
        <v>0</v>
      </c>
      <c r="O380" s="289">
        <f t="shared" si="59"/>
        <v>0</v>
      </c>
      <c r="P380" s="289">
        <f t="shared" si="59"/>
        <v>0</v>
      </c>
      <c r="Q380" s="289">
        <f t="shared" si="59"/>
        <v>0</v>
      </c>
      <c r="R380" s="289">
        <f t="shared" si="59"/>
        <v>0</v>
      </c>
      <c r="S380" s="289">
        <f t="shared" si="59"/>
        <v>0</v>
      </c>
      <c r="T380" s="289">
        <f t="shared" si="59"/>
        <v>0</v>
      </c>
      <c r="U380" s="289">
        <f t="shared" si="59"/>
        <v>0</v>
      </c>
      <c r="V380" s="289">
        <f t="shared" si="59"/>
        <v>0</v>
      </c>
      <c r="W380" s="289">
        <f t="shared" si="63"/>
        <v>0</v>
      </c>
      <c r="X380" s="289">
        <f t="shared" si="63"/>
        <v>0</v>
      </c>
      <c r="Y380" s="289">
        <f t="shared" si="63"/>
        <v>0</v>
      </c>
      <c r="Z380" s="289">
        <f t="shared" si="63"/>
        <v>0</v>
      </c>
      <c r="AA380" s="289">
        <f t="shared" si="63"/>
        <v>0</v>
      </c>
      <c r="AB380" s="289">
        <f t="shared" si="63"/>
        <v>0</v>
      </c>
      <c r="AC380" s="289">
        <f t="shared" si="63"/>
        <v>0</v>
      </c>
      <c r="AD380" s="289">
        <f t="shared" si="63"/>
        <v>0</v>
      </c>
      <c r="AE380" s="289">
        <f t="shared" si="63"/>
        <v>0</v>
      </c>
      <c r="AF380" s="289">
        <f t="shared" si="63"/>
        <v>0</v>
      </c>
      <c r="AG380" s="289">
        <f t="shared" si="63"/>
        <v>0</v>
      </c>
      <c r="AH380" s="289">
        <f t="shared" si="63"/>
        <v>0</v>
      </c>
      <c r="AI380" s="289">
        <f t="shared" si="63"/>
        <v>0</v>
      </c>
      <c r="AJ380" s="289">
        <f t="shared" ca="1" si="63"/>
        <v>2.0665018814299205E-2</v>
      </c>
      <c r="AK380" s="289">
        <f t="shared" ca="1" si="63"/>
        <v>2.0665018814299205E-2</v>
      </c>
      <c r="AL380" s="289">
        <f t="shared" ca="1" si="63"/>
        <v>2.0665018814299205E-2</v>
      </c>
      <c r="AM380" s="289">
        <f t="shared" ca="1" si="63"/>
        <v>2.0665018814299205E-2</v>
      </c>
      <c r="AN380" s="289">
        <f t="shared" ca="1" si="63"/>
        <v>2.0665018814299205E-2</v>
      </c>
      <c r="AO380" s="289">
        <f t="shared" ca="1" si="63"/>
        <v>2.0665018814299205E-2</v>
      </c>
      <c r="AP380" s="289">
        <f t="shared" si="63"/>
        <v>0</v>
      </c>
      <c r="AQ380" s="289">
        <f t="shared" si="63"/>
        <v>0</v>
      </c>
      <c r="AR380" s="289">
        <f t="shared" si="63"/>
        <v>0</v>
      </c>
      <c r="AS380" s="289">
        <f t="shared" si="63"/>
        <v>0</v>
      </c>
      <c r="AT380" s="289">
        <f t="shared" si="63"/>
        <v>0</v>
      </c>
      <c r="AU380" s="289">
        <f t="shared" si="63"/>
        <v>0</v>
      </c>
      <c r="AV380" s="289">
        <f t="shared" si="63"/>
        <v>0</v>
      </c>
      <c r="AW380" s="289">
        <f t="shared" si="63"/>
        <v>0</v>
      </c>
      <c r="AX380" s="289">
        <f t="shared" si="63"/>
        <v>0</v>
      </c>
      <c r="AY380" s="289">
        <f t="shared" si="63"/>
        <v>0</v>
      </c>
      <c r="AZ380" s="289">
        <f t="shared" si="63"/>
        <v>0</v>
      </c>
      <c r="BA380" s="289">
        <f t="shared" si="63"/>
        <v>0</v>
      </c>
      <c r="BB380" s="289">
        <f t="shared" si="63"/>
        <v>0</v>
      </c>
      <c r="BC380" s="289">
        <f t="shared" si="63"/>
        <v>0</v>
      </c>
      <c r="BD380" s="289">
        <f t="shared" si="63"/>
        <v>0</v>
      </c>
      <c r="BE380" s="289">
        <f t="shared" si="63"/>
        <v>0</v>
      </c>
      <c r="BF380" s="289">
        <f t="shared" ref="BF380:CW385" si="64">IF(OR($C380&gt;BF$7,$C380+$E380-1&lt;BF$7),0,$D380)</f>
        <v>0</v>
      </c>
      <c r="BG380" s="289">
        <f t="shared" si="64"/>
        <v>0</v>
      </c>
      <c r="BH380" s="289">
        <f t="shared" si="64"/>
        <v>0</v>
      </c>
      <c r="BI380" s="289">
        <f t="shared" si="64"/>
        <v>0</v>
      </c>
      <c r="BJ380" s="289">
        <f t="shared" si="64"/>
        <v>0</v>
      </c>
      <c r="BK380" s="289">
        <f t="shared" si="64"/>
        <v>0</v>
      </c>
      <c r="BL380" s="289">
        <f t="shared" si="64"/>
        <v>0</v>
      </c>
      <c r="BM380" s="289">
        <f t="shared" si="64"/>
        <v>0</v>
      </c>
      <c r="BN380" s="289">
        <f t="shared" si="64"/>
        <v>0</v>
      </c>
      <c r="BO380" s="289"/>
      <c r="BP380" s="289"/>
      <c r="BQ380" s="289"/>
      <c r="BR380" s="289"/>
      <c r="BS380" s="289"/>
      <c r="BT380" s="289"/>
      <c r="BU380" s="289"/>
      <c r="BV380" s="289"/>
      <c r="BW380" s="289"/>
      <c r="BX380" s="289"/>
      <c r="BY380" s="289"/>
      <c r="BZ380" s="289"/>
      <c r="CA380" s="198"/>
      <c r="CB380" s="198"/>
      <c r="CC380" s="198"/>
      <c r="CD380" s="198"/>
      <c r="CE380" s="198"/>
      <c r="CF380" s="198"/>
      <c r="CG380" s="198"/>
      <c r="CH380" s="198"/>
      <c r="CI380" s="198"/>
      <c r="CJ380" s="198"/>
      <c r="CK380" s="198"/>
      <c r="CL380" s="198"/>
    </row>
    <row r="381" spans="1:90" hidden="1" outlineLevel="1" x14ac:dyDescent="0.15">
      <c r="A381" s="89"/>
      <c r="B381" s="23"/>
      <c r="C381" s="26">
        <f t="shared" si="57"/>
        <v>31</v>
      </c>
      <c r="D381" s="303">
        <f t="shared" ca="1" si="57"/>
        <v>2.0384503296653835E-2</v>
      </c>
      <c r="E381" s="26">
        <f t="shared" si="57"/>
        <v>6</v>
      </c>
      <c r="G381" s="289">
        <f t="shared" si="59"/>
        <v>0</v>
      </c>
      <c r="H381" s="289">
        <f t="shared" si="59"/>
        <v>0</v>
      </c>
      <c r="I381" s="289">
        <f t="shared" si="59"/>
        <v>0</v>
      </c>
      <c r="J381" s="289">
        <f t="shared" si="59"/>
        <v>0</v>
      </c>
      <c r="K381" s="289">
        <f t="shared" si="59"/>
        <v>0</v>
      </c>
      <c r="L381" s="289">
        <f t="shared" si="59"/>
        <v>0</v>
      </c>
      <c r="M381" s="289">
        <f t="shared" si="59"/>
        <v>0</v>
      </c>
      <c r="N381" s="289">
        <f t="shared" si="59"/>
        <v>0</v>
      </c>
      <c r="O381" s="289">
        <f t="shared" si="59"/>
        <v>0</v>
      </c>
      <c r="P381" s="289">
        <f t="shared" si="59"/>
        <v>0</v>
      </c>
      <c r="Q381" s="289">
        <f t="shared" si="59"/>
        <v>0</v>
      </c>
      <c r="R381" s="289">
        <f t="shared" si="59"/>
        <v>0</v>
      </c>
      <c r="S381" s="289">
        <f t="shared" si="59"/>
        <v>0</v>
      </c>
      <c r="T381" s="289">
        <f t="shared" si="59"/>
        <v>0</v>
      </c>
      <c r="U381" s="289">
        <f t="shared" si="59"/>
        <v>0</v>
      </c>
      <c r="V381" s="289">
        <f t="shared" si="59"/>
        <v>0</v>
      </c>
      <c r="W381" s="289">
        <f t="shared" ref="W381:BN386" si="65">IF(OR($C381&gt;W$7,$C381+$E381-1&lt;W$7),0,$D381)</f>
        <v>0</v>
      </c>
      <c r="X381" s="289">
        <f t="shared" si="65"/>
        <v>0</v>
      </c>
      <c r="Y381" s="289">
        <f t="shared" si="65"/>
        <v>0</v>
      </c>
      <c r="Z381" s="289">
        <f t="shared" si="65"/>
        <v>0</v>
      </c>
      <c r="AA381" s="289">
        <f t="shared" si="65"/>
        <v>0</v>
      </c>
      <c r="AB381" s="289">
        <f t="shared" si="65"/>
        <v>0</v>
      </c>
      <c r="AC381" s="289">
        <f t="shared" si="65"/>
        <v>0</v>
      </c>
      <c r="AD381" s="289">
        <f t="shared" si="65"/>
        <v>0</v>
      </c>
      <c r="AE381" s="289">
        <f t="shared" si="65"/>
        <v>0</v>
      </c>
      <c r="AF381" s="289">
        <f t="shared" si="65"/>
        <v>0</v>
      </c>
      <c r="AG381" s="289">
        <f t="shared" si="65"/>
        <v>0</v>
      </c>
      <c r="AH381" s="289">
        <f t="shared" si="65"/>
        <v>0</v>
      </c>
      <c r="AI381" s="289">
        <f t="shared" si="65"/>
        <v>0</v>
      </c>
      <c r="AJ381" s="289">
        <f t="shared" si="65"/>
        <v>0</v>
      </c>
      <c r="AK381" s="289">
        <f t="shared" ca="1" si="65"/>
        <v>2.0384503296653835E-2</v>
      </c>
      <c r="AL381" s="289">
        <f t="shared" ca="1" si="65"/>
        <v>2.0384503296653835E-2</v>
      </c>
      <c r="AM381" s="289">
        <f t="shared" ca="1" si="65"/>
        <v>2.0384503296653835E-2</v>
      </c>
      <c r="AN381" s="289">
        <f t="shared" ca="1" si="65"/>
        <v>2.0384503296653835E-2</v>
      </c>
      <c r="AO381" s="289">
        <f t="shared" ca="1" si="65"/>
        <v>2.0384503296653835E-2</v>
      </c>
      <c r="AP381" s="289">
        <f t="shared" ca="1" si="65"/>
        <v>2.0384503296653835E-2</v>
      </c>
      <c r="AQ381" s="289">
        <f t="shared" si="65"/>
        <v>0</v>
      </c>
      <c r="AR381" s="289">
        <f t="shared" si="65"/>
        <v>0</v>
      </c>
      <c r="AS381" s="289">
        <f t="shared" si="65"/>
        <v>0</v>
      </c>
      <c r="AT381" s="289">
        <f t="shared" si="65"/>
        <v>0</v>
      </c>
      <c r="AU381" s="289">
        <f t="shared" si="65"/>
        <v>0</v>
      </c>
      <c r="AV381" s="289">
        <f t="shared" si="65"/>
        <v>0</v>
      </c>
      <c r="AW381" s="289">
        <f t="shared" si="65"/>
        <v>0</v>
      </c>
      <c r="AX381" s="289">
        <f t="shared" si="65"/>
        <v>0</v>
      </c>
      <c r="AY381" s="289">
        <f t="shared" si="65"/>
        <v>0</v>
      </c>
      <c r="AZ381" s="289">
        <f t="shared" si="65"/>
        <v>0</v>
      </c>
      <c r="BA381" s="289">
        <f t="shared" si="65"/>
        <v>0</v>
      </c>
      <c r="BB381" s="289">
        <f t="shared" si="65"/>
        <v>0</v>
      </c>
      <c r="BC381" s="289">
        <f t="shared" si="65"/>
        <v>0</v>
      </c>
      <c r="BD381" s="289">
        <f t="shared" si="65"/>
        <v>0</v>
      </c>
      <c r="BE381" s="289">
        <f t="shared" si="65"/>
        <v>0</v>
      </c>
      <c r="BF381" s="289">
        <f t="shared" si="64"/>
        <v>0</v>
      </c>
      <c r="BG381" s="289">
        <f t="shared" si="64"/>
        <v>0</v>
      </c>
      <c r="BH381" s="289">
        <f t="shared" si="64"/>
        <v>0</v>
      </c>
      <c r="BI381" s="289">
        <f t="shared" si="64"/>
        <v>0</v>
      </c>
      <c r="BJ381" s="289">
        <f t="shared" si="64"/>
        <v>0</v>
      </c>
      <c r="BK381" s="289">
        <f t="shared" si="64"/>
        <v>0</v>
      </c>
      <c r="BL381" s="289">
        <f t="shared" si="64"/>
        <v>0</v>
      </c>
      <c r="BM381" s="289">
        <f t="shared" si="64"/>
        <v>0</v>
      </c>
      <c r="BN381" s="289">
        <f t="shared" si="64"/>
        <v>0</v>
      </c>
      <c r="BO381" s="289"/>
      <c r="BP381" s="289"/>
      <c r="BQ381" s="289"/>
      <c r="BR381" s="289"/>
      <c r="BS381" s="289"/>
      <c r="BT381" s="289"/>
      <c r="BU381" s="289"/>
      <c r="BV381" s="289"/>
      <c r="BW381" s="289"/>
      <c r="BX381" s="289"/>
      <c r="BY381" s="289"/>
      <c r="BZ381" s="289"/>
      <c r="CA381" s="198"/>
      <c r="CB381" s="198"/>
      <c r="CC381" s="198"/>
      <c r="CD381" s="198"/>
      <c r="CE381" s="198"/>
      <c r="CF381" s="198"/>
      <c r="CG381" s="198"/>
      <c r="CH381" s="198"/>
      <c r="CI381" s="198"/>
      <c r="CJ381" s="198"/>
      <c r="CK381" s="198"/>
      <c r="CL381" s="198"/>
    </row>
    <row r="382" spans="1:90" hidden="1" outlineLevel="1" x14ac:dyDescent="0.15">
      <c r="A382" s="89"/>
      <c r="B382" s="23"/>
      <c r="C382" s="26">
        <f t="shared" si="57"/>
        <v>32</v>
      </c>
      <c r="D382" s="303">
        <f t="shared" ca="1" si="57"/>
        <v>2.0103987779008469E-2</v>
      </c>
      <c r="E382" s="26">
        <f t="shared" si="57"/>
        <v>6</v>
      </c>
      <c r="G382" s="289">
        <f t="shared" si="59"/>
        <v>0</v>
      </c>
      <c r="H382" s="289">
        <f t="shared" si="59"/>
        <v>0</v>
      </c>
      <c r="I382" s="289">
        <f t="shared" si="59"/>
        <v>0</v>
      </c>
      <c r="J382" s="289">
        <f t="shared" si="59"/>
        <v>0</v>
      </c>
      <c r="K382" s="289">
        <f t="shared" si="59"/>
        <v>0</v>
      </c>
      <c r="L382" s="289">
        <f t="shared" si="59"/>
        <v>0</v>
      </c>
      <c r="M382" s="289">
        <f t="shared" si="59"/>
        <v>0</v>
      </c>
      <c r="N382" s="289">
        <f t="shared" si="59"/>
        <v>0</v>
      </c>
      <c r="O382" s="289">
        <f t="shared" si="59"/>
        <v>0</v>
      </c>
      <c r="P382" s="289">
        <f t="shared" si="59"/>
        <v>0</v>
      </c>
      <c r="Q382" s="289">
        <f t="shared" si="59"/>
        <v>0</v>
      </c>
      <c r="R382" s="289">
        <f t="shared" si="59"/>
        <v>0</v>
      </c>
      <c r="S382" s="289">
        <f t="shared" si="59"/>
        <v>0</v>
      </c>
      <c r="T382" s="289">
        <f t="shared" si="59"/>
        <v>0</v>
      </c>
      <c r="U382" s="289">
        <f t="shared" si="59"/>
        <v>0</v>
      </c>
      <c r="V382" s="289">
        <f t="shared" si="59"/>
        <v>0</v>
      </c>
      <c r="W382" s="289">
        <f t="shared" si="65"/>
        <v>0</v>
      </c>
      <c r="X382" s="289">
        <f t="shared" si="65"/>
        <v>0</v>
      </c>
      <c r="Y382" s="289">
        <f t="shared" si="65"/>
        <v>0</v>
      </c>
      <c r="Z382" s="289">
        <f t="shared" si="65"/>
        <v>0</v>
      </c>
      <c r="AA382" s="289">
        <f t="shared" si="65"/>
        <v>0</v>
      </c>
      <c r="AB382" s="289">
        <f t="shared" si="65"/>
        <v>0</v>
      </c>
      <c r="AC382" s="289">
        <f t="shared" si="65"/>
        <v>0</v>
      </c>
      <c r="AD382" s="289">
        <f t="shared" si="65"/>
        <v>0</v>
      </c>
      <c r="AE382" s="289">
        <f t="shared" si="65"/>
        <v>0</v>
      </c>
      <c r="AF382" s="289">
        <f t="shared" si="65"/>
        <v>0</v>
      </c>
      <c r="AG382" s="289">
        <f t="shared" si="65"/>
        <v>0</v>
      </c>
      <c r="AH382" s="289">
        <f t="shared" si="65"/>
        <v>0</v>
      </c>
      <c r="AI382" s="289">
        <f t="shared" si="65"/>
        <v>0</v>
      </c>
      <c r="AJ382" s="289">
        <f t="shared" si="65"/>
        <v>0</v>
      </c>
      <c r="AK382" s="289">
        <f t="shared" si="65"/>
        <v>0</v>
      </c>
      <c r="AL382" s="289">
        <f t="shared" ca="1" si="65"/>
        <v>2.0103987779008469E-2</v>
      </c>
      <c r="AM382" s="289">
        <f t="shared" ca="1" si="65"/>
        <v>2.0103987779008469E-2</v>
      </c>
      <c r="AN382" s="289">
        <f t="shared" ca="1" si="65"/>
        <v>2.0103987779008469E-2</v>
      </c>
      <c r="AO382" s="289">
        <f t="shared" ca="1" si="65"/>
        <v>2.0103987779008469E-2</v>
      </c>
      <c r="AP382" s="289">
        <f t="shared" ca="1" si="65"/>
        <v>2.0103987779008469E-2</v>
      </c>
      <c r="AQ382" s="289">
        <f t="shared" ca="1" si="65"/>
        <v>2.0103987779008469E-2</v>
      </c>
      <c r="AR382" s="289">
        <f t="shared" si="65"/>
        <v>0</v>
      </c>
      <c r="AS382" s="289">
        <f t="shared" si="65"/>
        <v>0</v>
      </c>
      <c r="AT382" s="289">
        <f t="shared" si="65"/>
        <v>0</v>
      </c>
      <c r="AU382" s="289">
        <f t="shared" si="65"/>
        <v>0</v>
      </c>
      <c r="AV382" s="289">
        <f t="shared" si="65"/>
        <v>0</v>
      </c>
      <c r="AW382" s="289">
        <f t="shared" si="65"/>
        <v>0</v>
      </c>
      <c r="AX382" s="289">
        <f t="shared" si="65"/>
        <v>0</v>
      </c>
      <c r="AY382" s="289">
        <f t="shared" si="65"/>
        <v>0</v>
      </c>
      <c r="AZ382" s="289">
        <f t="shared" si="65"/>
        <v>0</v>
      </c>
      <c r="BA382" s="289">
        <f t="shared" si="65"/>
        <v>0</v>
      </c>
      <c r="BB382" s="289">
        <f t="shared" si="65"/>
        <v>0</v>
      </c>
      <c r="BC382" s="289">
        <f t="shared" si="65"/>
        <v>0</v>
      </c>
      <c r="BD382" s="289">
        <f t="shared" si="65"/>
        <v>0</v>
      </c>
      <c r="BE382" s="289">
        <f t="shared" si="65"/>
        <v>0</v>
      </c>
      <c r="BF382" s="289">
        <f t="shared" si="65"/>
        <v>0</v>
      </c>
      <c r="BG382" s="289">
        <f t="shared" si="65"/>
        <v>0</v>
      </c>
      <c r="BH382" s="289">
        <f t="shared" si="65"/>
        <v>0</v>
      </c>
      <c r="BI382" s="289">
        <f t="shared" si="65"/>
        <v>0</v>
      </c>
      <c r="BJ382" s="289">
        <f t="shared" si="65"/>
        <v>0</v>
      </c>
      <c r="BK382" s="289">
        <f t="shared" si="65"/>
        <v>0</v>
      </c>
      <c r="BL382" s="289">
        <f t="shared" si="65"/>
        <v>0</v>
      </c>
      <c r="BM382" s="289">
        <f t="shared" si="65"/>
        <v>0</v>
      </c>
      <c r="BN382" s="289">
        <f t="shared" si="65"/>
        <v>0</v>
      </c>
      <c r="BO382" s="289"/>
      <c r="BP382" s="289"/>
      <c r="BQ382" s="289"/>
      <c r="BR382" s="289"/>
      <c r="BS382" s="289"/>
      <c r="BT382" s="289"/>
      <c r="BU382" s="289"/>
      <c r="BV382" s="289"/>
      <c r="BW382" s="289"/>
      <c r="BX382" s="289"/>
      <c r="BY382" s="289"/>
      <c r="BZ382" s="289"/>
      <c r="CA382" s="198"/>
      <c r="CB382" s="198"/>
      <c r="CC382" s="198"/>
      <c r="CD382" s="198"/>
      <c r="CE382" s="198"/>
      <c r="CF382" s="198"/>
      <c r="CG382" s="198"/>
      <c r="CH382" s="198"/>
      <c r="CI382" s="198"/>
      <c r="CJ382" s="198"/>
      <c r="CK382" s="198"/>
      <c r="CL382" s="198"/>
    </row>
    <row r="383" spans="1:90" hidden="1" outlineLevel="1" x14ac:dyDescent="0.15">
      <c r="A383" s="89"/>
      <c r="B383" s="23"/>
      <c r="C383" s="26">
        <f t="shared" ref="C383:E398" si="66">C320</f>
        <v>33</v>
      </c>
      <c r="D383" s="303">
        <f t="shared" ca="1" si="66"/>
        <v>1.9823472261363103E-2</v>
      </c>
      <c r="E383" s="26">
        <f t="shared" si="66"/>
        <v>6</v>
      </c>
      <c r="G383" s="289">
        <f t="shared" si="59"/>
        <v>0</v>
      </c>
      <c r="H383" s="289">
        <f t="shared" si="59"/>
        <v>0</v>
      </c>
      <c r="I383" s="289">
        <f t="shared" si="59"/>
        <v>0</v>
      </c>
      <c r="J383" s="289">
        <f t="shared" si="59"/>
        <v>0</v>
      </c>
      <c r="K383" s="289">
        <f t="shared" si="59"/>
        <v>0</v>
      </c>
      <c r="L383" s="289">
        <f t="shared" si="59"/>
        <v>0</v>
      </c>
      <c r="M383" s="289">
        <f t="shared" si="59"/>
        <v>0</v>
      </c>
      <c r="N383" s="289">
        <f t="shared" si="59"/>
        <v>0</v>
      </c>
      <c r="O383" s="289">
        <f t="shared" si="59"/>
        <v>0</v>
      </c>
      <c r="P383" s="289">
        <f t="shared" si="59"/>
        <v>0</v>
      </c>
      <c r="Q383" s="289">
        <f t="shared" si="59"/>
        <v>0</v>
      </c>
      <c r="R383" s="289">
        <f t="shared" si="59"/>
        <v>0</v>
      </c>
      <c r="S383" s="289">
        <f t="shared" si="59"/>
        <v>0</v>
      </c>
      <c r="T383" s="289">
        <f t="shared" si="59"/>
        <v>0</v>
      </c>
      <c r="U383" s="289">
        <f t="shared" si="59"/>
        <v>0</v>
      </c>
      <c r="V383" s="289">
        <f t="shared" ref="V383:AK398" si="67">IF(OR($C383&gt;V$7,$C383+$E383-1&lt;V$7),0,$D383)</f>
        <v>0</v>
      </c>
      <c r="W383" s="289">
        <f t="shared" si="65"/>
        <v>0</v>
      </c>
      <c r="X383" s="289">
        <f t="shared" si="65"/>
        <v>0</v>
      </c>
      <c r="Y383" s="289">
        <f t="shared" si="65"/>
        <v>0</v>
      </c>
      <c r="Z383" s="289">
        <f t="shared" si="65"/>
        <v>0</v>
      </c>
      <c r="AA383" s="289">
        <f t="shared" si="65"/>
        <v>0</v>
      </c>
      <c r="AB383" s="289">
        <f t="shared" si="65"/>
        <v>0</v>
      </c>
      <c r="AC383" s="289">
        <f t="shared" si="65"/>
        <v>0</v>
      </c>
      <c r="AD383" s="289">
        <f t="shared" si="65"/>
        <v>0</v>
      </c>
      <c r="AE383" s="289">
        <f t="shared" si="65"/>
        <v>0</v>
      </c>
      <c r="AF383" s="289">
        <f t="shared" si="65"/>
        <v>0</v>
      </c>
      <c r="AG383" s="289">
        <f t="shared" si="65"/>
        <v>0</v>
      </c>
      <c r="AH383" s="289">
        <f t="shared" si="65"/>
        <v>0</v>
      </c>
      <c r="AI383" s="289">
        <f t="shared" si="65"/>
        <v>0</v>
      </c>
      <c r="AJ383" s="289">
        <f t="shared" si="65"/>
        <v>0</v>
      </c>
      <c r="AK383" s="289">
        <f t="shared" si="65"/>
        <v>0</v>
      </c>
      <c r="AL383" s="289">
        <f t="shared" si="65"/>
        <v>0</v>
      </c>
      <c r="AM383" s="289">
        <f t="shared" ca="1" si="65"/>
        <v>1.9823472261363103E-2</v>
      </c>
      <c r="AN383" s="289">
        <f t="shared" ca="1" si="65"/>
        <v>1.9823472261363103E-2</v>
      </c>
      <c r="AO383" s="289">
        <f t="shared" ca="1" si="65"/>
        <v>1.9823472261363103E-2</v>
      </c>
      <c r="AP383" s="289">
        <f t="shared" ca="1" si="65"/>
        <v>1.9823472261363103E-2</v>
      </c>
      <c r="AQ383" s="289">
        <f t="shared" ca="1" si="65"/>
        <v>1.9823472261363103E-2</v>
      </c>
      <c r="AR383" s="289">
        <f t="shared" ca="1" si="65"/>
        <v>1.9823472261363103E-2</v>
      </c>
      <c r="AS383" s="289">
        <f t="shared" si="65"/>
        <v>0</v>
      </c>
      <c r="AT383" s="289">
        <f t="shared" si="65"/>
        <v>0</v>
      </c>
      <c r="AU383" s="289">
        <f t="shared" si="65"/>
        <v>0</v>
      </c>
      <c r="AV383" s="289">
        <f t="shared" si="65"/>
        <v>0</v>
      </c>
      <c r="AW383" s="289">
        <f t="shared" si="65"/>
        <v>0</v>
      </c>
      <c r="AX383" s="289">
        <f t="shared" si="65"/>
        <v>0</v>
      </c>
      <c r="AY383" s="289">
        <f t="shared" si="65"/>
        <v>0</v>
      </c>
      <c r="AZ383" s="289">
        <f t="shared" si="65"/>
        <v>0</v>
      </c>
      <c r="BA383" s="289">
        <f t="shared" si="65"/>
        <v>0</v>
      </c>
      <c r="BB383" s="289">
        <f t="shared" si="65"/>
        <v>0</v>
      </c>
      <c r="BC383" s="289">
        <f t="shared" si="65"/>
        <v>0</v>
      </c>
      <c r="BD383" s="289">
        <f t="shared" si="65"/>
        <v>0</v>
      </c>
      <c r="BE383" s="289">
        <f t="shared" si="65"/>
        <v>0</v>
      </c>
      <c r="BF383" s="289">
        <f t="shared" si="65"/>
        <v>0</v>
      </c>
      <c r="BG383" s="289">
        <f t="shared" si="65"/>
        <v>0</v>
      </c>
      <c r="BH383" s="289">
        <f t="shared" si="65"/>
        <v>0</v>
      </c>
      <c r="BI383" s="289">
        <f t="shared" si="65"/>
        <v>0</v>
      </c>
      <c r="BJ383" s="289">
        <f t="shared" si="65"/>
        <v>0</v>
      </c>
      <c r="BK383" s="289">
        <f t="shared" si="65"/>
        <v>0</v>
      </c>
      <c r="BL383" s="289">
        <f t="shared" si="65"/>
        <v>0</v>
      </c>
      <c r="BM383" s="289">
        <f t="shared" si="65"/>
        <v>0</v>
      </c>
      <c r="BN383" s="289">
        <f t="shared" si="65"/>
        <v>0</v>
      </c>
      <c r="BO383" s="289"/>
      <c r="BP383" s="289"/>
      <c r="BQ383" s="289"/>
      <c r="BR383" s="289"/>
      <c r="BS383" s="289"/>
      <c r="BT383" s="289"/>
      <c r="BU383" s="289"/>
      <c r="BV383" s="289"/>
      <c r="BW383" s="289"/>
      <c r="BX383" s="289"/>
      <c r="BY383" s="289"/>
      <c r="BZ383" s="289"/>
      <c r="CA383" s="198"/>
      <c r="CB383" s="198"/>
      <c r="CC383" s="198"/>
      <c r="CD383" s="198"/>
      <c r="CE383" s="198"/>
      <c r="CF383" s="198"/>
      <c r="CG383" s="198"/>
      <c r="CH383" s="198"/>
      <c r="CI383" s="198"/>
      <c r="CJ383" s="198"/>
      <c r="CK383" s="198"/>
      <c r="CL383" s="198"/>
    </row>
    <row r="384" spans="1:90" hidden="1" outlineLevel="1" x14ac:dyDescent="0.15">
      <c r="A384" s="89"/>
      <c r="B384" s="23"/>
      <c r="C384" s="26">
        <f t="shared" si="66"/>
        <v>34</v>
      </c>
      <c r="D384" s="303">
        <f t="shared" ca="1" si="66"/>
        <v>1.9542956743717733E-2</v>
      </c>
      <c r="E384" s="26">
        <f t="shared" si="66"/>
        <v>6</v>
      </c>
      <c r="G384" s="289">
        <f t="shared" ref="G384:V399" si="68">IF(OR($C384&gt;G$7,$C384+$E384-1&lt;G$7),0,$D384)</f>
        <v>0</v>
      </c>
      <c r="H384" s="289">
        <f t="shared" si="68"/>
        <v>0</v>
      </c>
      <c r="I384" s="289">
        <f t="shared" si="68"/>
        <v>0</v>
      </c>
      <c r="J384" s="289">
        <f t="shared" si="68"/>
        <v>0</v>
      </c>
      <c r="K384" s="289">
        <f t="shared" si="68"/>
        <v>0</v>
      </c>
      <c r="L384" s="289">
        <f t="shared" si="68"/>
        <v>0</v>
      </c>
      <c r="M384" s="289">
        <f t="shared" si="68"/>
        <v>0</v>
      </c>
      <c r="N384" s="289">
        <f t="shared" si="68"/>
        <v>0</v>
      </c>
      <c r="O384" s="289">
        <f t="shared" si="68"/>
        <v>0</v>
      </c>
      <c r="P384" s="289">
        <f t="shared" si="68"/>
        <v>0</v>
      </c>
      <c r="Q384" s="289">
        <f t="shared" si="68"/>
        <v>0</v>
      </c>
      <c r="R384" s="289">
        <f t="shared" si="68"/>
        <v>0</v>
      </c>
      <c r="S384" s="289">
        <f t="shared" si="68"/>
        <v>0</v>
      </c>
      <c r="T384" s="289">
        <f t="shared" si="68"/>
        <v>0</v>
      </c>
      <c r="U384" s="289">
        <f t="shared" si="68"/>
        <v>0</v>
      </c>
      <c r="V384" s="289">
        <f t="shared" si="68"/>
        <v>0</v>
      </c>
      <c r="W384" s="289">
        <f t="shared" si="65"/>
        <v>0</v>
      </c>
      <c r="X384" s="289">
        <f t="shared" si="65"/>
        <v>0</v>
      </c>
      <c r="Y384" s="289">
        <f t="shared" si="65"/>
        <v>0</v>
      </c>
      <c r="Z384" s="289">
        <f t="shared" si="65"/>
        <v>0</v>
      </c>
      <c r="AA384" s="289">
        <f t="shared" si="65"/>
        <v>0</v>
      </c>
      <c r="AB384" s="289">
        <f t="shared" si="65"/>
        <v>0</v>
      </c>
      <c r="AC384" s="289">
        <f t="shared" si="65"/>
        <v>0</v>
      </c>
      <c r="AD384" s="289">
        <f t="shared" si="65"/>
        <v>0</v>
      </c>
      <c r="AE384" s="289">
        <f t="shared" si="65"/>
        <v>0</v>
      </c>
      <c r="AF384" s="289">
        <f t="shared" si="65"/>
        <v>0</v>
      </c>
      <c r="AG384" s="289">
        <f t="shared" si="65"/>
        <v>0</v>
      </c>
      <c r="AH384" s="289">
        <f t="shared" si="65"/>
        <v>0</v>
      </c>
      <c r="AI384" s="289">
        <f t="shared" si="65"/>
        <v>0</v>
      </c>
      <c r="AJ384" s="289">
        <f t="shared" si="65"/>
        <v>0</v>
      </c>
      <c r="AK384" s="289">
        <f t="shared" si="65"/>
        <v>0</v>
      </c>
      <c r="AL384" s="289">
        <f t="shared" si="65"/>
        <v>0</v>
      </c>
      <c r="AM384" s="289">
        <f t="shared" si="65"/>
        <v>0</v>
      </c>
      <c r="AN384" s="289">
        <f t="shared" ca="1" si="65"/>
        <v>1.9542956743717733E-2</v>
      </c>
      <c r="AO384" s="289">
        <f t="shared" ca="1" si="65"/>
        <v>1.9542956743717733E-2</v>
      </c>
      <c r="AP384" s="289">
        <f t="shared" ca="1" si="65"/>
        <v>1.9542956743717733E-2</v>
      </c>
      <c r="AQ384" s="289">
        <f t="shared" ca="1" si="65"/>
        <v>1.9542956743717733E-2</v>
      </c>
      <c r="AR384" s="289">
        <f t="shared" ca="1" si="65"/>
        <v>1.9542956743717733E-2</v>
      </c>
      <c r="AS384" s="289">
        <f t="shared" ca="1" si="65"/>
        <v>1.9542956743717733E-2</v>
      </c>
      <c r="AT384" s="289">
        <f t="shared" si="65"/>
        <v>0</v>
      </c>
      <c r="AU384" s="289">
        <f t="shared" si="65"/>
        <v>0</v>
      </c>
      <c r="AV384" s="289">
        <f t="shared" si="65"/>
        <v>0</v>
      </c>
      <c r="AW384" s="289">
        <f t="shared" si="65"/>
        <v>0</v>
      </c>
      <c r="AX384" s="289">
        <f t="shared" si="65"/>
        <v>0</v>
      </c>
      <c r="AY384" s="289">
        <f t="shared" si="65"/>
        <v>0</v>
      </c>
      <c r="AZ384" s="289">
        <f t="shared" si="65"/>
        <v>0</v>
      </c>
      <c r="BA384" s="289">
        <f t="shared" si="65"/>
        <v>0</v>
      </c>
      <c r="BB384" s="289">
        <f t="shared" si="65"/>
        <v>0</v>
      </c>
      <c r="BC384" s="289">
        <f t="shared" si="65"/>
        <v>0</v>
      </c>
      <c r="BD384" s="289">
        <f t="shared" si="65"/>
        <v>0</v>
      </c>
      <c r="BE384" s="289">
        <f t="shared" si="65"/>
        <v>0</v>
      </c>
      <c r="BF384" s="289">
        <f t="shared" si="65"/>
        <v>0</v>
      </c>
      <c r="BG384" s="289">
        <f t="shared" si="65"/>
        <v>0</v>
      </c>
      <c r="BH384" s="289">
        <f t="shared" si="65"/>
        <v>0</v>
      </c>
      <c r="BI384" s="289">
        <f t="shared" si="65"/>
        <v>0</v>
      </c>
      <c r="BJ384" s="289">
        <f t="shared" si="65"/>
        <v>0</v>
      </c>
      <c r="BK384" s="289">
        <f t="shared" si="65"/>
        <v>0</v>
      </c>
      <c r="BL384" s="289">
        <f t="shared" si="65"/>
        <v>0</v>
      </c>
      <c r="BM384" s="289">
        <f t="shared" si="65"/>
        <v>0</v>
      </c>
      <c r="BN384" s="289">
        <f t="shared" si="65"/>
        <v>0</v>
      </c>
      <c r="BO384" s="289"/>
      <c r="BP384" s="289"/>
      <c r="BQ384" s="289"/>
      <c r="BR384" s="289"/>
      <c r="BS384" s="289"/>
      <c r="BT384" s="289"/>
      <c r="BU384" s="289"/>
      <c r="BV384" s="289"/>
      <c r="BW384" s="289"/>
      <c r="BX384" s="289"/>
      <c r="BY384" s="289"/>
      <c r="BZ384" s="289"/>
      <c r="CA384" s="198"/>
      <c r="CB384" s="198"/>
      <c r="CC384" s="198"/>
      <c r="CD384" s="198"/>
      <c r="CE384" s="198"/>
      <c r="CF384" s="198"/>
      <c r="CG384" s="198"/>
      <c r="CH384" s="198"/>
      <c r="CI384" s="198"/>
      <c r="CJ384" s="198"/>
      <c r="CK384" s="198"/>
      <c r="CL384" s="198"/>
    </row>
    <row r="385" spans="1:90" hidden="1" outlineLevel="1" x14ac:dyDescent="0.15">
      <c r="A385" s="89"/>
      <c r="B385" s="23"/>
      <c r="C385" s="26">
        <f t="shared" si="66"/>
        <v>35</v>
      </c>
      <c r="D385" s="303">
        <f t="shared" ca="1" si="66"/>
        <v>1.9262441226072367E-2</v>
      </c>
      <c r="E385" s="26">
        <f t="shared" si="66"/>
        <v>6</v>
      </c>
      <c r="G385" s="289">
        <f t="shared" si="68"/>
        <v>0</v>
      </c>
      <c r="H385" s="289">
        <f t="shared" si="68"/>
        <v>0</v>
      </c>
      <c r="I385" s="289">
        <f t="shared" si="68"/>
        <v>0</v>
      </c>
      <c r="J385" s="289">
        <f t="shared" si="68"/>
        <v>0</v>
      </c>
      <c r="K385" s="289">
        <f t="shared" si="68"/>
        <v>0</v>
      </c>
      <c r="L385" s="289">
        <f t="shared" si="68"/>
        <v>0</v>
      </c>
      <c r="M385" s="289">
        <f t="shared" si="68"/>
        <v>0</v>
      </c>
      <c r="N385" s="289">
        <f t="shared" si="68"/>
        <v>0</v>
      </c>
      <c r="O385" s="289">
        <f t="shared" si="68"/>
        <v>0</v>
      </c>
      <c r="P385" s="289">
        <f t="shared" si="68"/>
        <v>0</v>
      </c>
      <c r="Q385" s="289">
        <f t="shared" si="68"/>
        <v>0</v>
      </c>
      <c r="R385" s="289">
        <f t="shared" si="68"/>
        <v>0</v>
      </c>
      <c r="S385" s="289">
        <f t="shared" si="68"/>
        <v>0</v>
      </c>
      <c r="T385" s="289">
        <f t="shared" si="68"/>
        <v>0</v>
      </c>
      <c r="U385" s="289">
        <f t="shared" si="68"/>
        <v>0</v>
      </c>
      <c r="V385" s="289">
        <f t="shared" si="68"/>
        <v>0</v>
      </c>
      <c r="W385" s="289">
        <f t="shared" si="65"/>
        <v>0</v>
      </c>
      <c r="X385" s="289">
        <f t="shared" si="65"/>
        <v>0</v>
      </c>
      <c r="Y385" s="289">
        <f t="shared" si="65"/>
        <v>0</v>
      </c>
      <c r="Z385" s="289">
        <f t="shared" si="65"/>
        <v>0</v>
      </c>
      <c r="AA385" s="289">
        <f t="shared" si="65"/>
        <v>0</v>
      </c>
      <c r="AB385" s="289">
        <f t="shared" si="65"/>
        <v>0</v>
      </c>
      <c r="AC385" s="289">
        <f t="shared" si="65"/>
        <v>0</v>
      </c>
      <c r="AD385" s="289">
        <f t="shared" si="65"/>
        <v>0</v>
      </c>
      <c r="AE385" s="289">
        <f t="shared" si="65"/>
        <v>0</v>
      </c>
      <c r="AF385" s="289">
        <f t="shared" si="65"/>
        <v>0</v>
      </c>
      <c r="AG385" s="289">
        <f t="shared" si="65"/>
        <v>0</v>
      </c>
      <c r="AH385" s="289">
        <f t="shared" si="65"/>
        <v>0</v>
      </c>
      <c r="AI385" s="289">
        <f t="shared" si="65"/>
        <v>0</v>
      </c>
      <c r="AJ385" s="289">
        <f t="shared" si="65"/>
        <v>0</v>
      </c>
      <c r="AK385" s="289">
        <f t="shared" si="65"/>
        <v>0</v>
      </c>
      <c r="AL385" s="289">
        <f t="shared" si="65"/>
        <v>0</v>
      </c>
      <c r="AM385" s="289">
        <f t="shared" si="65"/>
        <v>0</v>
      </c>
      <c r="AN385" s="289">
        <f t="shared" si="65"/>
        <v>0</v>
      </c>
      <c r="AO385" s="289">
        <f t="shared" ca="1" si="65"/>
        <v>1.9262441226072367E-2</v>
      </c>
      <c r="AP385" s="289">
        <f t="shared" ca="1" si="65"/>
        <v>1.9262441226072367E-2</v>
      </c>
      <c r="AQ385" s="289">
        <f t="shared" ca="1" si="65"/>
        <v>1.9262441226072367E-2</v>
      </c>
      <c r="AR385" s="289">
        <f t="shared" ca="1" si="65"/>
        <v>1.9262441226072367E-2</v>
      </c>
      <c r="AS385" s="289">
        <f t="shared" ca="1" si="65"/>
        <v>1.9262441226072367E-2</v>
      </c>
      <c r="AT385" s="289">
        <f t="shared" ca="1" si="65"/>
        <v>1.9262441226072367E-2</v>
      </c>
      <c r="AU385" s="289">
        <f t="shared" si="65"/>
        <v>0</v>
      </c>
      <c r="AV385" s="289">
        <f t="shared" si="65"/>
        <v>0</v>
      </c>
      <c r="AW385" s="289">
        <f t="shared" si="65"/>
        <v>0</v>
      </c>
      <c r="AX385" s="289">
        <f t="shared" si="65"/>
        <v>0</v>
      </c>
      <c r="AY385" s="289">
        <f t="shared" si="65"/>
        <v>0</v>
      </c>
      <c r="AZ385" s="289">
        <f t="shared" si="65"/>
        <v>0</v>
      </c>
      <c r="BA385" s="289">
        <f t="shared" si="65"/>
        <v>0</v>
      </c>
      <c r="BB385" s="289">
        <f t="shared" si="65"/>
        <v>0</v>
      </c>
      <c r="BC385" s="289">
        <f t="shared" si="65"/>
        <v>0</v>
      </c>
      <c r="BD385" s="289">
        <f t="shared" si="65"/>
        <v>0</v>
      </c>
      <c r="BE385" s="289">
        <f t="shared" si="65"/>
        <v>0</v>
      </c>
      <c r="BF385" s="289">
        <f t="shared" si="65"/>
        <v>0</v>
      </c>
      <c r="BG385" s="289">
        <f t="shared" si="65"/>
        <v>0</v>
      </c>
      <c r="BH385" s="289">
        <f t="shared" si="65"/>
        <v>0</v>
      </c>
      <c r="BI385" s="289">
        <f t="shared" si="65"/>
        <v>0</v>
      </c>
      <c r="BJ385" s="289">
        <f t="shared" si="65"/>
        <v>0</v>
      </c>
      <c r="BK385" s="289">
        <f t="shared" si="65"/>
        <v>0</v>
      </c>
      <c r="BL385" s="289">
        <f t="shared" si="65"/>
        <v>0</v>
      </c>
      <c r="BM385" s="289">
        <f t="shared" si="65"/>
        <v>0</v>
      </c>
      <c r="BN385" s="289">
        <f t="shared" si="65"/>
        <v>0</v>
      </c>
      <c r="BO385" s="289"/>
      <c r="BP385" s="289"/>
      <c r="BQ385" s="289"/>
      <c r="BR385" s="289"/>
      <c r="BS385" s="289"/>
      <c r="BT385" s="289"/>
      <c r="BU385" s="289"/>
      <c r="BV385" s="289"/>
      <c r="BW385" s="289"/>
      <c r="BX385" s="289"/>
      <c r="BY385" s="289"/>
      <c r="BZ385" s="289"/>
      <c r="CA385" s="198"/>
      <c r="CB385" s="198"/>
      <c r="CC385" s="198"/>
      <c r="CD385" s="198"/>
      <c r="CE385" s="198"/>
      <c r="CF385" s="198"/>
      <c r="CG385" s="198"/>
      <c r="CH385" s="198"/>
      <c r="CI385" s="198"/>
      <c r="CJ385" s="198"/>
      <c r="CK385" s="198"/>
      <c r="CL385" s="198"/>
    </row>
    <row r="386" spans="1:90" hidden="1" outlineLevel="1" x14ac:dyDescent="0.15">
      <c r="A386" s="89"/>
      <c r="B386" s="23"/>
      <c r="C386" s="26">
        <f t="shared" si="66"/>
        <v>36</v>
      </c>
      <c r="D386" s="303">
        <f t="shared" ca="1" si="66"/>
        <v>1.8981925708426998E-2</v>
      </c>
      <c r="E386" s="26">
        <f t="shared" si="66"/>
        <v>6</v>
      </c>
      <c r="G386" s="289">
        <f t="shared" si="68"/>
        <v>0</v>
      </c>
      <c r="H386" s="289">
        <f t="shared" si="68"/>
        <v>0</v>
      </c>
      <c r="I386" s="289">
        <f t="shared" si="68"/>
        <v>0</v>
      </c>
      <c r="J386" s="289">
        <f t="shared" si="68"/>
        <v>0</v>
      </c>
      <c r="K386" s="289">
        <f t="shared" si="68"/>
        <v>0</v>
      </c>
      <c r="L386" s="289">
        <f t="shared" si="68"/>
        <v>0</v>
      </c>
      <c r="M386" s="289">
        <f t="shared" si="68"/>
        <v>0</v>
      </c>
      <c r="N386" s="289">
        <f t="shared" si="68"/>
        <v>0</v>
      </c>
      <c r="O386" s="289">
        <f t="shared" si="68"/>
        <v>0</v>
      </c>
      <c r="P386" s="289">
        <f t="shared" si="68"/>
        <v>0</v>
      </c>
      <c r="Q386" s="289">
        <f t="shared" si="68"/>
        <v>0</v>
      </c>
      <c r="R386" s="289">
        <f t="shared" si="68"/>
        <v>0</v>
      </c>
      <c r="S386" s="289">
        <f t="shared" si="68"/>
        <v>0</v>
      </c>
      <c r="T386" s="289">
        <f t="shared" si="68"/>
        <v>0</v>
      </c>
      <c r="U386" s="289">
        <f t="shared" si="68"/>
        <v>0</v>
      </c>
      <c r="V386" s="289">
        <f t="shared" si="68"/>
        <v>0</v>
      </c>
      <c r="W386" s="289">
        <f t="shared" si="65"/>
        <v>0</v>
      </c>
      <c r="X386" s="289">
        <f t="shared" si="65"/>
        <v>0</v>
      </c>
      <c r="Y386" s="289">
        <f t="shared" si="65"/>
        <v>0</v>
      </c>
      <c r="Z386" s="289">
        <f t="shared" si="65"/>
        <v>0</v>
      </c>
      <c r="AA386" s="289">
        <f t="shared" si="65"/>
        <v>0</v>
      </c>
      <c r="AB386" s="289">
        <f t="shared" si="65"/>
        <v>0</v>
      </c>
      <c r="AC386" s="289">
        <f t="shared" si="65"/>
        <v>0</v>
      </c>
      <c r="AD386" s="289">
        <f t="shared" si="65"/>
        <v>0</v>
      </c>
      <c r="AE386" s="289">
        <f t="shared" si="65"/>
        <v>0</v>
      </c>
      <c r="AF386" s="289">
        <f t="shared" si="65"/>
        <v>0</v>
      </c>
      <c r="AG386" s="289">
        <f t="shared" si="65"/>
        <v>0</v>
      </c>
      <c r="AH386" s="289">
        <f t="shared" si="65"/>
        <v>0</v>
      </c>
      <c r="AI386" s="289">
        <f t="shared" si="65"/>
        <v>0</v>
      </c>
      <c r="AJ386" s="289">
        <f t="shared" si="65"/>
        <v>0</v>
      </c>
      <c r="AK386" s="289">
        <f t="shared" si="65"/>
        <v>0</v>
      </c>
      <c r="AL386" s="289">
        <f t="shared" si="65"/>
        <v>0</v>
      </c>
      <c r="AM386" s="289">
        <f t="shared" si="65"/>
        <v>0</v>
      </c>
      <c r="AN386" s="289">
        <f t="shared" si="65"/>
        <v>0</v>
      </c>
      <c r="AO386" s="289">
        <f t="shared" si="65"/>
        <v>0</v>
      </c>
      <c r="AP386" s="289">
        <f t="shared" ca="1" si="65"/>
        <v>1.8981925708426998E-2</v>
      </c>
      <c r="AQ386" s="289">
        <f t="shared" ca="1" si="65"/>
        <v>1.8981925708426998E-2</v>
      </c>
      <c r="AR386" s="289">
        <f t="shared" ca="1" si="65"/>
        <v>1.8981925708426998E-2</v>
      </c>
      <c r="AS386" s="289">
        <f t="shared" ca="1" si="65"/>
        <v>1.8981925708426998E-2</v>
      </c>
      <c r="AT386" s="289">
        <f t="shared" ca="1" si="65"/>
        <v>1.8981925708426998E-2</v>
      </c>
      <c r="AU386" s="289">
        <f t="shared" ca="1" si="65"/>
        <v>1.8981925708426998E-2</v>
      </c>
      <c r="AV386" s="289">
        <f t="shared" si="65"/>
        <v>0</v>
      </c>
      <c r="AW386" s="289">
        <f t="shared" si="65"/>
        <v>0</v>
      </c>
      <c r="AX386" s="289">
        <f t="shared" si="65"/>
        <v>0</v>
      </c>
      <c r="AY386" s="289">
        <f t="shared" si="65"/>
        <v>0</v>
      </c>
      <c r="AZ386" s="289">
        <f t="shared" si="65"/>
        <v>0</v>
      </c>
      <c r="BA386" s="289">
        <f t="shared" si="65"/>
        <v>0</v>
      </c>
      <c r="BB386" s="289">
        <f t="shared" si="65"/>
        <v>0</v>
      </c>
      <c r="BC386" s="289">
        <f t="shared" si="65"/>
        <v>0</v>
      </c>
      <c r="BD386" s="289">
        <f t="shared" si="65"/>
        <v>0</v>
      </c>
      <c r="BE386" s="289">
        <f t="shared" si="65"/>
        <v>0</v>
      </c>
      <c r="BF386" s="289">
        <f t="shared" si="65"/>
        <v>0</v>
      </c>
      <c r="BG386" s="289">
        <f t="shared" si="65"/>
        <v>0</v>
      </c>
      <c r="BH386" s="289">
        <f t="shared" si="65"/>
        <v>0</v>
      </c>
      <c r="BI386" s="289">
        <f t="shared" si="65"/>
        <v>0</v>
      </c>
      <c r="BJ386" s="289">
        <f t="shared" si="65"/>
        <v>0</v>
      </c>
      <c r="BK386" s="289">
        <f t="shared" si="65"/>
        <v>0</v>
      </c>
      <c r="BL386" s="289">
        <f t="shared" si="65"/>
        <v>0</v>
      </c>
      <c r="BM386" s="289">
        <f t="shared" si="65"/>
        <v>0</v>
      </c>
      <c r="BN386" s="289">
        <f t="shared" si="65"/>
        <v>0</v>
      </c>
      <c r="BO386" s="289"/>
      <c r="BP386" s="289"/>
      <c r="BQ386" s="289"/>
      <c r="BR386" s="289"/>
      <c r="BS386" s="289"/>
      <c r="BT386" s="289"/>
      <c r="BU386" s="289"/>
      <c r="BV386" s="289"/>
      <c r="BW386" s="289"/>
      <c r="BX386" s="289"/>
      <c r="BY386" s="289"/>
      <c r="BZ386" s="289"/>
      <c r="CA386" s="198"/>
      <c r="CB386" s="198"/>
      <c r="CC386" s="198"/>
      <c r="CD386" s="198"/>
      <c r="CE386" s="198"/>
      <c r="CF386" s="198"/>
      <c r="CG386" s="198"/>
      <c r="CH386" s="198"/>
      <c r="CI386" s="198"/>
      <c r="CJ386" s="198"/>
      <c r="CK386" s="198"/>
      <c r="CL386" s="198"/>
    </row>
    <row r="387" spans="1:90" hidden="1" outlineLevel="1" x14ac:dyDescent="0.15">
      <c r="A387" s="89"/>
      <c r="B387" s="23"/>
      <c r="C387" s="26">
        <f t="shared" si="66"/>
        <v>37</v>
      </c>
      <c r="D387" s="303">
        <f t="shared" ca="1" si="66"/>
        <v>1.876225392762115E-2</v>
      </c>
      <c r="E387" s="26">
        <f t="shared" si="66"/>
        <v>6</v>
      </c>
      <c r="G387" s="289">
        <f t="shared" si="68"/>
        <v>0</v>
      </c>
      <c r="H387" s="289">
        <f t="shared" si="68"/>
        <v>0</v>
      </c>
      <c r="I387" s="289">
        <f t="shared" si="68"/>
        <v>0</v>
      </c>
      <c r="J387" s="289">
        <f t="shared" si="68"/>
        <v>0</v>
      </c>
      <c r="K387" s="289">
        <f t="shared" si="68"/>
        <v>0</v>
      </c>
      <c r="L387" s="289">
        <f t="shared" si="68"/>
        <v>0</v>
      </c>
      <c r="M387" s="289">
        <f t="shared" si="68"/>
        <v>0</v>
      </c>
      <c r="N387" s="289">
        <f t="shared" si="68"/>
        <v>0</v>
      </c>
      <c r="O387" s="289">
        <f t="shared" si="68"/>
        <v>0</v>
      </c>
      <c r="P387" s="289">
        <f t="shared" si="68"/>
        <v>0</v>
      </c>
      <c r="Q387" s="289">
        <f t="shared" si="68"/>
        <v>0</v>
      </c>
      <c r="R387" s="289">
        <f t="shared" si="68"/>
        <v>0</v>
      </c>
      <c r="S387" s="289">
        <f t="shared" si="68"/>
        <v>0</v>
      </c>
      <c r="T387" s="289">
        <f t="shared" si="68"/>
        <v>0</v>
      </c>
      <c r="U387" s="289">
        <f t="shared" si="68"/>
        <v>0</v>
      </c>
      <c r="V387" s="289">
        <f t="shared" si="68"/>
        <v>0</v>
      </c>
      <c r="W387" s="289">
        <f t="shared" ref="W387:BO392" si="69">IF(OR($C387&gt;W$7,$C387+$E387-1&lt;W$7),0,$D387)</f>
        <v>0</v>
      </c>
      <c r="X387" s="289">
        <f t="shared" si="69"/>
        <v>0</v>
      </c>
      <c r="Y387" s="289">
        <f t="shared" si="69"/>
        <v>0</v>
      </c>
      <c r="Z387" s="289">
        <f t="shared" si="69"/>
        <v>0</v>
      </c>
      <c r="AA387" s="289">
        <f t="shared" si="69"/>
        <v>0</v>
      </c>
      <c r="AB387" s="289">
        <f t="shared" si="69"/>
        <v>0</v>
      </c>
      <c r="AC387" s="289">
        <f t="shared" si="69"/>
        <v>0</v>
      </c>
      <c r="AD387" s="289">
        <f t="shared" si="69"/>
        <v>0</v>
      </c>
      <c r="AE387" s="289">
        <f t="shared" si="69"/>
        <v>0</v>
      </c>
      <c r="AF387" s="289">
        <f t="shared" si="69"/>
        <v>0</v>
      </c>
      <c r="AG387" s="289">
        <f t="shared" si="69"/>
        <v>0</v>
      </c>
      <c r="AH387" s="289">
        <f t="shared" si="69"/>
        <v>0</v>
      </c>
      <c r="AI387" s="289">
        <f t="shared" si="69"/>
        <v>0</v>
      </c>
      <c r="AJ387" s="289">
        <f t="shared" si="69"/>
        <v>0</v>
      </c>
      <c r="AK387" s="289">
        <f t="shared" si="69"/>
        <v>0</v>
      </c>
      <c r="AL387" s="289">
        <f t="shared" si="69"/>
        <v>0</v>
      </c>
      <c r="AM387" s="289">
        <f t="shared" si="69"/>
        <v>0</v>
      </c>
      <c r="AN387" s="289">
        <f t="shared" si="69"/>
        <v>0</v>
      </c>
      <c r="AO387" s="289">
        <f t="shared" si="69"/>
        <v>0</v>
      </c>
      <c r="AP387" s="289">
        <f t="shared" si="69"/>
        <v>0</v>
      </c>
      <c r="AQ387" s="289">
        <f t="shared" ca="1" si="69"/>
        <v>1.876225392762115E-2</v>
      </c>
      <c r="AR387" s="289">
        <f t="shared" ca="1" si="69"/>
        <v>1.876225392762115E-2</v>
      </c>
      <c r="AS387" s="289">
        <f t="shared" ca="1" si="69"/>
        <v>1.876225392762115E-2</v>
      </c>
      <c r="AT387" s="289">
        <f t="shared" ca="1" si="69"/>
        <v>1.876225392762115E-2</v>
      </c>
      <c r="AU387" s="289">
        <f t="shared" ca="1" si="69"/>
        <v>1.876225392762115E-2</v>
      </c>
      <c r="AV387" s="289">
        <f t="shared" ca="1" si="69"/>
        <v>1.876225392762115E-2</v>
      </c>
      <c r="AW387" s="289">
        <f t="shared" si="69"/>
        <v>0</v>
      </c>
      <c r="AX387" s="289">
        <f t="shared" si="69"/>
        <v>0</v>
      </c>
      <c r="AY387" s="289">
        <f t="shared" si="69"/>
        <v>0</v>
      </c>
      <c r="AZ387" s="289">
        <f t="shared" si="69"/>
        <v>0</v>
      </c>
      <c r="BA387" s="289">
        <f t="shared" si="69"/>
        <v>0</v>
      </c>
      <c r="BB387" s="289">
        <f t="shared" si="69"/>
        <v>0</v>
      </c>
      <c r="BC387" s="289">
        <f t="shared" si="69"/>
        <v>0</v>
      </c>
      <c r="BD387" s="289">
        <f t="shared" si="69"/>
        <v>0</v>
      </c>
      <c r="BE387" s="289">
        <f t="shared" si="69"/>
        <v>0</v>
      </c>
      <c r="BF387" s="289">
        <f t="shared" si="69"/>
        <v>0</v>
      </c>
      <c r="BG387" s="289">
        <f t="shared" si="69"/>
        <v>0</v>
      </c>
      <c r="BH387" s="289">
        <f t="shared" si="69"/>
        <v>0</v>
      </c>
      <c r="BI387" s="289">
        <f t="shared" si="69"/>
        <v>0</v>
      </c>
      <c r="BJ387" s="289">
        <f t="shared" si="69"/>
        <v>0</v>
      </c>
      <c r="BK387" s="289">
        <f t="shared" si="69"/>
        <v>0</v>
      </c>
      <c r="BL387" s="289">
        <f t="shared" si="69"/>
        <v>0</v>
      </c>
      <c r="BM387" s="289">
        <f t="shared" si="69"/>
        <v>0</v>
      </c>
      <c r="BN387" s="289">
        <f t="shared" si="69"/>
        <v>0</v>
      </c>
      <c r="BO387" s="289"/>
      <c r="BP387" s="289"/>
      <c r="BQ387" s="289"/>
      <c r="BR387" s="289"/>
      <c r="BS387" s="289"/>
      <c r="BT387" s="289"/>
      <c r="BU387" s="289"/>
      <c r="BV387" s="289"/>
      <c r="BW387" s="289"/>
      <c r="BX387" s="289"/>
      <c r="BY387" s="289"/>
      <c r="BZ387" s="289"/>
      <c r="CA387" s="198"/>
      <c r="CB387" s="198"/>
      <c r="CC387" s="198"/>
      <c r="CD387" s="198"/>
      <c r="CE387" s="198"/>
      <c r="CF387" s="198"/>
      <c r="CG387" s="198"/>
      <c r="CH387" s="198"/>
      <c r="CI387" s="198"/>
      <c r="CJ387" s="198"/>
      <c r="CK387" s="198"/>
      <c r="CL387" s="198"/>
    </row>
    <row r="388" spans="1:90" hidden="1" outlineLevel="1" x14ac:dyDescent="0.15">
      <c r="A388" s="89"/>
      <c r="B388" s="23"/>
      <c r="C388" s="26">
        <f t="shared" si="66"/>
        <v>38</v>
      </c>
      <c r="D388" s="303">
        <f t="shared" ca="1" si="66"/>
        <v>1.8542582146815301E-2</v>
      </c>
      <c r="E388" s="26">
        <f t="shared" si="66"/>
        <v>6</v>
      </c>
      <c r="G388" s="289">
        <f t="shared" si="68"/>
        <v>0</v>
      </c>
      <c r="H388" s="289">
        <f t="shared" si="68"/>
        <v>0</v>
      </c>
      <c r="I388" s="289">
        <f t="shared" si="68"/>
        <v>0</v>
      </c>
      <c r="J388" s="289">
        <f t="shared" si="68"/>
        <v>0</v>
      </c>
      <c r="K388" s="289">
        <f t="shared" si="68"/>
        <v>0</v>
      </c>
      <c r="L388" s="289">
        <f t="shared" si="68"/>
        <v>0</v>
      </c>
      <c r="M388" s="289">
        <f t="shared" si="68"/>
        <v>0</v>
      </c>
      <c r="N388" s="289">
        <f t="shared" si="68"/>
        <v>0</v>
      </c>
      <c r="O388" s="289">
        <f t="shared" si="68"/>
        <v>0</v>
      </c>
      <c r="P388" s="289">
        <f t="shared" si="68"/>
        <v>0</v>
      </c>
      <c r="Q388" s="289">
        <f t="shared" si="68"/>
        <v>0</v>
      </c>
      <c r="R388" s="289">
        <f t="shared" si="68"/>
        <v>0</v>
      </c>
      <c r="S388" s="289">
        <f t="shared" si="68"/>
        <v>0</v>
      </c>
      <c r="T388" s="289">
        <f t="shared" si="68"/>
        <v>0</v>
      </c>
      <c r="U388" s="289">
        <f t="shared" si="68"/>
        <v>0</v>
      </c>
      <c r="V388" s="289">
        <f t="shared" si="68"/>
        <v>0</v>
      </c>
      <c r="W388" s="289">
        <f t="shared" si="69"/>
        <v>0</v>
      </c>
      <c r="X388" s="289">
        <f t="shared" si="69"/>
        <v>0</v>
      </c>
      <c r="Y388" s="289">
        <f t="shared" si="69"/>
        <v>0</v>
      </c>
      <c r="Z388" s="289">
        <f t="shared" si="69"/>
        <v>0</v>
      </c>
      <c r="AA388" s="289">
        <f t="shared" si="69"/>
        <v>0</v>
      </c>
      <c r="AB388" s="289">
        <f t="shared" si="69"/>
        <v>0</v>
      </c>
      <c r="AC388" s="289">
        <f t="shared" si="69"/>
        <v>0</v>
      </c>
      <c r="AD388" s="289">
        <f t="shared" si="69"/>
        <v>0</v>
      </c>
      <c r="AE388" s="289">
        <f t="shared" si="69"/>
        <v>0</v>
      </c>
      <c r="AF388" s="289">
        <f t="shared" si="69"/>
        <v>0</v>
      </c>
      <c r="AG388" s="289">
        <f t="shared" si="69"/>
        <v>0</v>
      </c>
      <c r="AH388" s="289">
        <f t="shared" si="69"/>
        <v>0</v>
      </c>
      <c r="AI388" s="289">
        <f t="shared" si="69"/>
        <v>0</v>
      </c>
      <c r="AJ388" s="289">
        <f t="shared" si="69"/>
        <v>0</v>
      </c>
      <c r="AK388" s="289">
        <f t="shared" si="69"/>
        <v>0</v>
      </c>
      <c r="AL388" s="289">
        <f t="shared" si="69"/>
        <v>0</v>
      </c>
      <c r="AM388" s="289">
        <f t="shared" si="69"/>
        <v>0</v>
      </c>
      <c r="AN388" s="289">
        <f t="shared" si="69"/>
        <v>0</v>
      </c>
      <c r="AO388" s="289">
        <f t="shared" si="69"/>
        <v>0</v>
      </c>
      <c r="AP388" s="289">
        <f t="shared" si="69"/>
        <v>0</v>
      </c>
      <c r="AQ388" s="289">
        <f t="shared" si="69"/>
        <v>0</v>
      </c>
      <c r="AR388" s="289">
        <f t="shared" ca="1" si="69"/>
        <v>1.8542582146815301E-2</v>
      </c>
      <c r="AS388" s="289">
        <f t="shared" ca="1" si="69"/>
        <v>1.8542582146815301E-2</v>
      </c>
      <c r="AT388" s="289">
        <f t="shared" ca="1" si="69"/>
        <v>1.8542582146815301E-2</v>
      </c>
      <c r="AU388" s="289">
        <f t="shared" ca="1" si="69"/>
        <v>1.8542582146815301E-2</v>
      </c>
      <c r="AV388" s="289">
        <f t="shared" ca="1" si="69"/>
        <v>1.8542582146815301E-2</v>
      </c>
      <c r="AW388" s="289">
        <f t="shared" ca="1" si="69"/>
        <v>1.8542582146815301E-2</v>
      </c>
      <c r="AX388" s="289">
        <f t="shared" si="69"/>
        <v>0</v>
      </c>
      <c r="AY388" s="289">
        <f t="shared" si="69"/>
        <v>0</v>
      </c>
      <c r="AZ388" s="289">
        <f t="shared" si="69"/>
        <v>0</v>
      </c>
      <c r="BA388" s="289">
        <f t="shared" si="69"/>
        <v>0</v>
      </c>
      <c r="BB388" s="289">
        <f t="shared" si="69"/>
        <v>0</v>
      </c>
      <c r="BC388" s="289">
        <f t="shared" si="69"/>
        <v>0</v>
      </c>
      <c r="BD388" s="289">
        <f t="shared" si="69"/>
        <v>0</v>
      </c>
      <c r="BE388" s="289">
        <f t="shared" si="69"/>
        <v>0</v>
      </c>
      <c r="BF388" s="289">
        <f t="shared" si="69"/>
        <v>0</v>
      </c>
      <c r="BG388" s="289">
        <f t="shared" si="69"/>
        <v>0</v>
      </c>
      <c r="BH388" s="289">
        <f t="shared" si="69"/>
        <v>0</v>
      </c>
      <c r="BI388" s="289">
        <f t="shared" si="69"/>
        <v>0</v>
      </c>
      <c r="BJ388" s="289">
        <f t="shared" si="69"/>
        <v>0</v>
      </c>
      <c r="BK388" s="289">
        <f t="shared" si="69"/>
        <v>0</v>
      </c>
      <c r="BL388" s="289">
        <f t="shared" si="69"/>
        <v>0</v>
      </c>
      <c r="BM388" s="289">
        <f t="shared" si="69"/>
        <v>0</v>
      </c>
      <c r="BN388" s="289">
        <f t="shared" si="69"/>
        <v>0</v>
      </c>
      <c r="BO388" s="289"/>
      <c r="BP388" s="289"/>
      <c r="BQ388" s="289"/>
      <c r="BR388" s="289"/>
      <c r="BS388" s="289"/>
      <c r="BT388" s="289"/>
      <c r="BU388" s="289"/>
      <c r="BV388" s="289"/>
      <c r="BW388" s="289"/>
      <c r="BX388" s="289"/>
      <c r="BY388" s="289"/>
      <c r="BZ388" s="289"/>
      <c r="CA388" s="198"/>
      <c r="CB388" s="198"/>
      <c r="CC388" s="198"/>
      <c r="CD388" s="198"/>
      <c r="CE388" s="198"/>
      <c r="CF388" s="198"/>
      <c r="CG388" s="198"/>
      <c r="CH388" s="198"/>
      <c r="CI388" s="198"/>
      <c r="CJ388" s="198"/>
      <c r="CK388" s="198"/>
      <c r="CL388" s="198"/>
    </row>
    <row r="389" spans="1:90" hidden="1" outlineLevel="1" x14ac:dyDescent="0.15">
      <c r="A389" s="89"/>
      <c r="B389" s="23"/>
      <c r="C389" s="26">
        <f t="shared" si="66"/>
        <v>39</v>
      </c>
      <c r="D389" s="303">
        <f t="shared" ca="1" si="66"/>
        <v>1.8322910366009457E-2</v>
      </c>
      <c r="E389" s="26">
        <f t="shared" si="66"/>
        <v>6</v>
      </c>
      <c r="G389" s="289">
        <f t="shared" si="68"/>
        <v>0</v>
      </c>
      <c r="H389" s="289">
        <f t="shared" si="68"/>
        <v>0</v>
      </c>
      <c r="I389" s="289">
        <f t="shared" si="68"/>
        <v>0</v>
      </c>
      <c r="J389" s="289">
        <f t="shared" si="68"/>
        <v>0</v>
      </c>
      <c r="K389" s="289">
        <f t="shared" si="68"/>
        <v>0</v>
      </c>
      <c r="L389" s="289">
        <f t="shared" si="68"/>
        <v>0</v>
      </c>
      <c r="M389" s="289">
        <f t="shared" si="68"/>
        <v>0</v>
      </c>
      <c r="N389" s="289">
        <f t="shared" si="68"/>
        <v>0</v>
      </c>
      <c r="O389" s="289">
        <f t="shared" si="68"/>
        <v>0</v>
      </c>
      <c r="P389" s="289">
        <f t="shared" si="68"/>
        <v>0</v>
      </c>
      <c r="Q389" s="289">
        <f t="shared" si="68"/>
        <v>0</v>
      </c>
      <c r="R389" s="289">
        <f t="shared" si="68"/>
        <v>0</v>
      </c>
      <c r="S389" s="289">
        <f t="shared" si="68"/>
        <v>0</v>
      </c>
      <c r="T389" s="289">
        <f t="shared" si="68"/>
        <v>0</v>
      </c>
      <c r="U389" s="289">
        <f t="shared" si="68"/>
        <v>0</v>
      </c>
      <c r="V389" s="289">
        <f t="shared" si="68"/>
        <v>0</v>
      </c>
      <c r="W389" s="289">
        <f t="shared" si="69"/>
        <v>0</v>
      </c>
      <c r="X389" s="289">
        <f t="shared" si="69"/>
        <v>0</v>
      </c>
      <c r="Y389" s="289">
        <f t="shared" si="69"/>
        <v>0</v>
      </c>
      <c r="Z389" s="289">
        <f t="shared" si="69"/>
        <v>0</v>
      </c>
      <c r="AA389" s="289">
        <f t="shared" si="69"/>
        <v>0</v>
      </c>
      <c r="AB389" s="289">
        <f t="shared" si="69"/>
        <v>0</v>
      </c>
      <c r="AC389" s="289">
        <f t="shared" si="69"/>
        <v>0</v>
      </c>
      <c r="AD389" s="289">
        <f t="shared" si="69"/>
        <v>0</v>
      </c>
      <c r="AE389" s="289">
        <f t="shared" si="69"/>
        <v>0</v>
      </c>
      <c r="AF389" s="289">
        <f t="shared" si="69"/>
        <v>0</v>
      </c>
      <c r="AG389" s="289">
        <f t="shared" si="69"/>
        <v>0</v>
      </c>
      <c r="AH389" s="289">
        <f t="shared" si="69"/>
        <v>0</v>
      </c>
      <c r="AI389" s="289">
        <f t="shared" si="69"/>
        <v>0</v>
      </c>
      <c r="AJ389" s="289">
        <f t="shared" si="69"/>
        <v>0</v>
      </c>
      <c r="AK389" s="289">
        <f t="shared" si="69"/>
        <v>0</v>
      </c>
      <c r="AL389" s="289">
        <f t="shared" si="69"/>
        <v>0</v>
      </c>
      <c r="AM389" s="289">
        <f t="shared" si="69"/>
        <v>0</v>
      </c>
      <c r="AN389" s="289">
        <f t="shared" si="69"/>
        <v>0</v>
      </c>
      <c r="AO389" s="289">
        <f t="shared" si="69"/>
        <v>0</v>
      </c>
      <c r="AP389" s="289">
        <f t="shared" si="69"/>
        <v>0</v>
      </c>
      <c r="AQ389" s="289">
        <f t="shared" si="69"/>
        <v>0</v>
      </c>
      <c r="AR389" s="289">
        <f t="shared" si="69"/>
        <v>0</v>
      </c>
      <c r="AS389" s="289">
        <f t="shared" ca="1" si="69"/>
        <v>1.8322910366009457E-2</v>
      </c>
      <c r="AT389" s="289">
        <f t="shared" ca="1" si="69"/>
        <v>1.8322910366009457E-2</v>
      </c>
      <c r="AU389" s="289">
        <f t="shared" ca="1" si="69"/>
        <v>1.8322910366009457E-2</v>
      </c>
      <c r="AV389" s="289">
        <f t="shared" ca="1" si="69"/>
        <v>1.8322910366009457E-2</v>
      </c>
      <c r="AW389" s="289">
        <f t="shared" ca="1" si="69"/>
        <v>1.8322910366009457E-2</v>
      </c>
      <c r="AX389" s="289">
        <f t="shared" ca="1" si="69"/>
        <v>1.8322910366009457E-2</v>
      </c>
      <c r="AY389" s="289">
        <f t="shared" si="69"/>
        <v>0</v>
      </c>
      <c r="AZ389" s="289">
        <f t="shared" si="69"/>
        <v>0</v>
      </c>
      <c r="BA389" s="289">
        <f t="shared" si="69"/>
        <v>0</v>
      </c>
      <c r="BB389" s="289">
        <f t="shared" si="69"/>
        <v>0</v>
      </c>
      <c r="BC389" s="289">
        <f t="shared" si="69"/>
        <v>0</v>
      </c>
      <c r="BD389" s="289">
        <f t="shared" si="69"/>
        <v>0</v>
      </c>
      <c r="BE389" s="289">
        <f t="shared" si="69"/>
        <v>0</v>
      </c>
      <c r="BF389" s="289">
        <f t="shared" si="69"/>
        <v>0</v>
      </c>
      <c r="BG389" s="289">
        <f t="shared" si="69"/>
        <v>0</v>
      </c>
      <c r="BH389" s="289">
        <f t="shared" si="69"/>
        <v>0</v>
      </c>
      <c r="BI389" s="289">
        <f t="shared" si="69"/>
        <v>0</v>
      </c>
      <c r="BJ389" s="289">
        <f t="shared" si="69"/>
        <v>0</v>
      </c>
      <c r="BK389" s="289">
        <f t="shared" si="69"/>
        <v>0</v>
      </c>
      <c r="BL389" s="289">
        <f t="shared" si="69"/>
        <v>0</v>
      </c>
      <c r="BM389" s="289">
        <f t="shared" si="69"/>
        <v>0</v>
      </c>
      <c r="BN389" s="289">
        <f t="shared" si="69"/>
        <v>0</v>
      </c>
      <c r="BO389" s="289"/>
      <c r="BP389" s="289"/>
      <c r="BQ389" s="289"/>
      <c r="BR389" s="289"/>
      <c r="BS389" s="289"/>
      <c r="BT389" s="289"/>
      <c r="BU389" s="289"/>
      <c r="BV389" s="289"/>
      <c r="BW389" s="289"/>
      <c r="BX389" s="289"/>
      <c r="BY389" s="289"/>
      <c r="BZ389" s="289"/>
      <c r="CA389" s="198"/>
      <c r="CB389" s="198"/>
      <c r="CC389" s="198"/>
      <c r="CD389" s="198"/>
      <c r="CE389" s="198"/>
      <c r="CF389" s="198"/>
      <c r="CG389" s="198"/>
      <c r="CH389" s="198"/>
      <c r="CI389" s="198"/>
      <c r="CJ389" s="198"/>
      <c r="CK389" s="198"/>
      <c r="CL389" s="198"/>
    </row>
    <row r="390" spans="1:90" hidden="1" outlineLevel="1" x14ac:dyDescent="0.15">
      <c r="A390" s="89"/>
      <c r="B390" s="23"/>
      <c r="C390" s="26">
        <f t="shared" si="66"/>
        <v>40</v>
      </c>
      <c r="D390" s="303">
        <f t="shared" ca="1" si="66"/>
        <v>1.8103238585203608E-2</v>
      </c>
      <c r="E390" s="26">
        <f t="shared" si="66"/>
        <v>6</v>
      </c>
      <c r="G390" s="289">
        <f t="shared" si="68"/>
        <v>0</v>
      </c>
      <c r="H390" s="289">
        <f t="shared" si="68"/>
        <v>0</v>
      </c>
      <c r="I390" s="289">
        <f t="shared" si="68"/>
        <v>0</v>
      </c>
      <c r="J390" s="289">
        <f t="shared" si="68"/>
        <v>0</v>
      </c>
      <c r="K390" s="289">
        <f t="shared" si="68"/>
        <v>0</v>
      </c>
      <c r="L390" s="289">
        <f t="shared" si="68"/>
        <v>0</v>
      </c>
      <c r="M390" s="289">
        <f t="shared" si="68"/>
        <v>0</v>
      </c>
      <c r="N390" s="289">
        <f t="shared" si="68"/>
        <v>0</v>
      </c>
      <c r="O390" s="289">
        <f t="shared" si="68"/>
        <v>0</v>
      </c>
      <c r="P390" s="289">
        <f t="shared" si="68"/>
        <v>0</v>
      </c>
      <c r="Q390" s="289">
        <f t="shared" si="68"/>
        <v>0</v>
      </c>
      <c r="R390" s="289">
        <f t="shared" si="68"/>
        <v>0</v>
      </c>
      <c r="S390" s="289">
        <f t="shared" si="68"/>
        <v>0</v>
      </c>
      <c r="T390" s="289">
        <f t="shared" si="68"/>
        <v>0</v>
      </c>
      <c r="U390" s="289">
        <f t="shared" si="68"/>
        <v>0</v>
      </c>
      <c r="V390" s="289">
        <f t="shared" si="68"/>
        <v>0</v>
      </c>
      <c r="W390" s="289">
        <f t="shared" si="69"/>
        <v>0</v>
      </c>
      <c r="X390" s="289">
        <f t="shared" si="69"/>
        <v>0</v>
      </c>
      <c r="Y390" s="289">
        <f t="shared" si="69"/>
        <v>0</v>
      </c>
      <c r="Z390" s="289">
        <f t="shared" si="69"/>
        <v>0</v>
      </c>
      <c r="AA390" s="289">
        <f t="shared" si="69"/>
        <v>0</v>
      </c>
      <c r="AB390" s="289">
        <f t="shared" si="69"/>
        <v>0</v>
      </c>
      <c r="AC390" s="289">
        <f t="shared" si="69"/>
        <v>0</v>
      </c>
      <c r="AD390" s="289">
        <f t="shared" si="69"/>
        <v>0</v>
      </c>
      <c r="AE390" s="289">
        <f t="shared" si="69"/>
        <v>0</v>
      </c>
      <c r="AF390" s="289">
        <f t="shared" si="69"/>
        <v>0</v>
      </c>
      <c r="AG390" s="289">
        <f t="shared" si="69"/>
        <v>0</v>
      </c>
      <c r="AH390" s="289">
        <f t="shared" si="69"/>
        <v>0</v>
      </c>
      <c r="AI390" s="289">
        <f t="shared" si="69"/>
        <v>0</v>
      </c>
      <c r="AJ390" s="289">
        <f t="shared" si="69"/>
        <v>0</v>
      </c>
      <c r="AK390" s="289">
        <f t="shared" si="69"/>
        <v>0</v>
      </c>
      <c r="AL390" s="289">
        <f t="shared" si="69"/>
        <v>0</v>
      </c>
      <c r="AM390" s="289">
        <f t="shared" si="69"/>
        <v>0</v>
      </c>
      <c r="AN390" s="289">
        <f t="shared" si="69"/>
        <v>0</v>
      </c>
      <c r="AO390" s="289">
        <f t="shared" si="69"/>
        <v>0</v>
      </c>
      <c r="AP390" s="289">
        <f t="shared" si="69"/>
        <v>0</v>
      </c>
      <c r="AQ390" s="289">
        <f t="shared" si="69"/>
        <v>0</v>
      </c>
      <c r="AR390" s="289">
        <f t="shared" si="69"/>
        <v>0</v>
      </c>
      <c r="AS390" s="289">
        <f t="shared" si="69"/>
        <v>0</v>
      </c>
      <c r="AT390" s="289">
        <f t="shared" ca="1" si="69"/>
        <v>1.8103238585203608E-2</v>
      </c>
      <c r="AU390" s="289">
        <f t="shared" ca="1" si="69"/>
        <v>1.8103238585203608E-2</v>
      </c>
      <c r="AV390" s="289">
        <f t="shared" ca="1" si="69"/>
        <v>1.8103238585203608E-2</v>
      </c>
      <c r="AW390" s="289">
        <f t="shared" ca="1" si="69"/>
        <v>1.8103238585203608E-2</v>
      </c>
      <c r="AX390" s="289">
        <f t="shared" ca="1" si="69"/>
        <v>1.8103238585203608E-2</v>
      </c>
      <c r="AY390" s="289">
        <f t="shared" ca="1" si="69"/>
        <v>1.8103238585203608E-2</v>
      </c>
      <c r="AZ390" s="289">
        <f t="shared" si="69"/>
        <v>0</v>
      </c>
      <c r="BA390" s="289">
        <f t="shared" si="69"/>
        <v>0</v>
      </c>
      <c r="BB390" s="289">
        <f t="shared" si="69"/>
        <v>0</v>
      </c>
      <c r="BC390" s="289">
        <f t="shared" si="69"/>
        <v>0</v>
      </c>
      <c r="BD390" s="289">
        <f t="shared" si="69"/>
        <v>0</v>
      </c>
      <c r="BE390" s="289">
        <f t="shared" si="69"/>
        <v>0</v>
      </c>
      <c r="BF390" s="289">
        <f t="shared" si="69"/>
        <v>0</v>
      </c>
      <c r="BG390" s="289">
        <f t="shared" si="69"/>
        <v>0</v>
      </c>
      <c r="BH390" s="289">
        <f t="shared" si="69"/>
        <v>0</v>
      </c>
      <c r="BI390" s="289">
        <f t="shared" si="69"/>
        <v>0</v>
      </c>
      <c r="BJ390" s="289">
        <f t="shared" si="69"/>
        <v>0</v>
      </c>
      <c r="BK390" s="289">
        <f t="shared" si="69"/>
        <v>0</v>
      </c>
      <c r="BL390" s="289">
        <f t="shared" si="69"/>
        <v>0</v>
      </c>
      <c r="BM390" s="289">
        <f t="shared" si="69"/>
        <v>0</v>
      </c>
      <c r="BN390" s="289">
        <f t="shared" si="69"/>
        <v>0</v>
      </c>
      <c r="BO390" s="289"/>
      <c r="BP390" s="289"/>
      <c r="BQ390" s="289"/>
      <c r="BR390" s="289"/>
      <c r="BS390" s="289"/>
      <c r="BT390" s="289"/>
      <c r="BU390" s="289"/>
      <c r="BV390" s="289"/>
      <c r="BW390" s="289"/>
      <c r="BX390" s="289"/>
      <c r="BY390" s="289"/>
      <c r="BZ390" s="289"/>
      <c r="CA390" s="198"/>
      <c r="CB390" s="198"/>
      <c r="CC390" s="198"/>
      <c r="CD390" s="198"/>
      <c r="CE390" s="198"/>
      <c r="CF390" s="198"/>
      <c r="CG390" s="198"/>
      <c r="CH390" s="198"/>
      <c r="CI390" s="198"/>
      <c r="CJ390" s="198"/>
      <c r="CK390" s="198"/>
      <c r="CL390" s="198"/>
    </row>
    <row r="391" spans="1:90" hidden="1" outlineLevel="1" x14ac:dyDescent="0.15">
      <c r="A391" s="89"/>
      <c r="B391" s="23"/>
      <c r="C391" s="26">
        <f t="shared" si="66"/>
        <v>41</v>
      </c>
      <c r="D391" s="303">
        <f t="shared" ca="1" si="66"/>
        <v>1.788356680439776E-2</v>
      </c>
      <c r="E391" s="26">
        <f t="shared" si="66"/>
        <v>6</v>
      </c>
      <c r="G391" s="289">
        <f t="shared" si="68"/>
        <v>0</v>
      </c>
      <c r="H391" s="289">
        <f t="shared" si="68"/>
        <v>0</v>
      </c>
      <c r="I391" s="289">
        <f t="shared" si="68"/>
        <v>0</v>
      </c>
      <c r="J391" s="289">
        <f t="shared" si="68"/>
        <v>0</v>
      </c>
      <c r="K391" s="289">
        <f t="shared" si="68"/>
        <v>0</v>
      </c>
      <c r="L391" s="289">
        <f t="shared" si="68"/>
        <v>0</v>
      </c>
      <c r="M391" s="289">
        <f t="shared" si="68"/>
        <v>0</v>
      </c>
      <c r="N391" s="289">
        <f t="shared" si="68"/>
        <v>0</v>
      </c>
      <c r="O391" s="289">
        <f t="shared" si="68"/>
        <v>0</v>
      </c>
      <c r="P391" s="289">
        <f t="shared" si="68"/>
        <v>0</v>
      </c>
      <c r="Q391" s="289">
        <f t="shared" si="68"/>
        <v>0</v>
      </c>
      <c r="R391" s="289">
        <f t="shared" si="68"/>
        <v>0</v>
      </c>
      <c r="S391" s="289">
        <f t="shared" si="68"/>
        <v>0</v>
      </c>
      <c r="T391" s="289">
        <f t="shared" si="68"/>
        <v>0</v>
      </c>
      <c r="U391" s="289">
        <f t="shared" si="68"/>
        <v>0</v>
      </c>
      <c r="V391" s="289">
        <f t="shared" si="68"/>
        <v>0</v>
      </c>
      <c r="W391" s="289">
        <f t="shared" si="69"/>
        <v>0</v>
      </c>
      <c r="X391" s="289">
        <f t="shared" si="69"/>
        <v>0</v>
      </c>
      <c r="Y391" s="289">
        <f t="shared" si="69"/>
        <v>0</v>
      </c>
      <c r="Z391" s="289">
        <f t="shared" si="69"/>
        <v>0</v>
      </c>
      <c r="AA391" s="289">
        <f t="shared" si="69"/>
        <v>0</v>
      </c>
      <c r="AB391" s="289">
        <f t="shared" si="69"/>
        <v>0</v>
      </c>
      <c r="AC391" s="289">
        <f t="shared" si="69"/>
        <v>0</v>
      </c>
      <c r="AD391" s="289">
        <f t="shared" si="69"/>
        <v>0</v>
      </c>
      <c r="AE391" s="289">
        <f t="shared" si="69"/>
        <v>0</v>
      </c>
      <c r="AF391" s="289">
        <f t="shared" si="69"/>
        <v>0</v>
      </c>
      <c r="AG391" s="289">
        <f t="shared" si="69"/>
        <v>0</v>
      </c>
      <c r="AH391" s="289">
        <f t="shared" si="69"/>
        <v>0</v>
      </c>
      <c r="AI391" s="289">
        <f t="shared" si="69"/>
        <v>0</v>
      </c>
      <c r="AJ391" s="289">
        <f t="shared" si="69"/>
        <v>0</v>
      </c>
      <c r="AK391" s="289">
        <f t="shared" si="69"/>
        <v>0</v>
      </c>
      <c r="AL391" s="289">
        <f t="shared" si="69"/>
        <v>0</v>
      </c>
      <c r="AM391" s="289">
        <f t="shared" si="69"/>
        <v>0</v>
      </c>
      <c r="AN391" s="289">
        <f t="shared" si="69"/>
        <v>0</v>
      </c>
      <c r="AO391" s="289">
        <f t="shared" si="69"/>
        <v>0</v>
      </c>
      <c r="AP391" s="289">
        <f t="shared" si="69"/>
        <v>0</v>
      </c>
      <c r="AQ391" s="289">
        <f t="shared" si="69"/>
        <v>0</v>
      </c>
      <c r="AR391" s="289">
        <f t="shared" si="69"/>
        <v>0</v>
      </c>
      <c r="AS391" s="289">
        <f t="shared" si="69"/>
        <v>0</v>
      </c>
      <c r="AT391" s="289">
        <f t="shared" si="69"/>
        <v>0</v>
      </c>
      <c r="AU391" s="289">
        <f t="shared" ca="1" si="69"/>
        <v>1.788356680439776E-2</v>
      </c>
      <c r="AV391" s="289">
        <f t="shared" ca="1" si="69"/>
        <v>1.788356680439776E-2</v>
      </c>
      <c r="AW391" s="289">
        <f t="shared" ca="1" si="69"/>
        <v>1.788356680439776E-2</v>
      </c>
      <c r="AX391" s="289">
        <f t="shared" ca="1" si="69"/>
        <v>1.788356680439776E-2</v>
      </c>
      <c r="AY391" s="289">
        <f t="shared" ca="1" si="69"/>
        <v>1.788356680439776E-2</v>
      </c>
      <c r="AZ391" s="289">
        <f t="shared" ca="1" si="69"/>
        <v>1.788356680439776E-2</v>
      </c>
      <c r="BA391" s="289">
        <f t="shared" si="69"/>
        <v>0</v>
      </c>
      <c r="BB391" s="289">
        <f t="shared" si="69"/>
        <v>0</v>
      </c>
      <c r="BC391" s="289">
        <f t="shared" si="69"/>
        <v>0</v>
      </c>
      <c r="BD391" s="289">
        <f t="shared" si="69"/>
        <v>0</v>
      </c>
      <c r="BE391" s="289">
        <f t="shared" si="69"/>
        <v>0</v>
      </c>
      <c r="BF391" s="289">
        <f t="shared" si="69"/>
        <v>0</v>
      </c>
      <c r="BG391" s="289">
        <f t="shared" si="69"/>
        <v>0</v>
      </c>
      <c r="BH391" s="289">
        <f t="shared" si="69"/>
        <v>0</v>
      </c>
      <c r="BI391" s="289">
        <f t="shared" si="69"/>
        <v>0</v>
      </c>
      <c r="BJ391" s="289">
        <f t="shared" si="69"/>
        <v>0</v>
      </c>
      <c r="BK391" s="289">
        <f t="shared" si="69"/>
        <v>0</v>
      </c>
      <c r="BL391" s="289">
        <f t="shared" si="69"/>
        <v>0</v>
      </c>
      <c r="BM391" s="289">
        <f t="shared" si="69"/>
        <v>0</v>
      </c>
      <c r="BN391" s="289">
        <f t="shared" si="69"/>
        <v>0</v>
      </c>
      <c r="BO391" s="289"/>
      <c r="BP391" s="289"/>
      <c r="BQ391" s="289"/>
      <c r="BR391" s="289"/>
      <c r="BS391" s="289"/>
      <c r="BT391" s="289"/>
      <c r="BU391" s="289"/>
      <c r="BV391" s="289"/>
      <c r="BW391" s="289"/>
      <c r="BX391" s="289"/>
      <c r="BY391" s="289"/>
      <c r="BZ391" s="289"/>
      <c r="CA391" s="198"/>
      <c r="CB391" s="198"/>
      <c r="CC391" s="198"/>
      <c r="CD391" s="198"/>
      <c r="CE391" s="198"/>
      <c r="CF391" s="198"/>
      <c r="CG391" s="198"/>
      <c r="CH391" s="198"/>
      <c r="CI391" s="198"/>
      <c r="CJ391" s="198"/>
      <c r="CK391" s="198"/>
      <c r="CL391" s="198"/>
    </row>
    <row r="392" spans="1:90" hidden="1" outlineLevel="1" x14ac:dyDescent="0.15">
      <c r="A392" s="89"/>
      <c r="B392" s="23"/>
      <c r="C392" s="26">
        <f t="shared" si="66"/>
        <v>42</v>
      </c>
      <c r="D392" s="303">
        <f t="shared" ca="1" si="66"/>
        <v>1.7663895023591912E-2</v>
      </c>
      <c r="E392" s="26">
        <f t="shared" si="66"/>
        <v>6</v>
      </c>
      <c r="G392" s="289">
        <f t="shared" si="68"/>
        <v>0</v>
      </c>
      <c r="H392" s="289">
        <f t="shared" si="68"/>
        <v>0</v>
      </c>
      <c r="I392" s="289">
        <f t="shared" si="68"/>
        <v>0</v>
      </c>
      <c r="J392" s="289">
        <f t="shared" si="68"/>
        <v>0</v>
      </c>
      <c r="K392" s="289">
        <f t="shared" si="68"/>
        <v>0</v>
      </c>
      <c r="L392" s="289">
        <f t="shared" si="68"/>
        <v>0</v>
      </c>
      <c r="M392" s="289">
        <f t="shared" si="68"/>
        <v>0</v>
      </c>
      <c r="N392" s="289">
        <f t="shared" si="68"/>
        <v>0</v>
      </c>
      <c r="O392" s="289">
        <f t="shared" si="68"/>
        <v>0</v>
      </c>
      <c r="P392" s="289">
        <f t="shared" si="68"/>
        <v>0</v>
      </c>
      <c r="Q392" s="289">
        <f t="shared" si="68"/>
        <v>0</v>
      </c>
      <c r="R392" s="289">
        <f t="shared" si="68"/>
        <v>0</v>
      </c>
      <c r="S392" s="289">
        <f t="shared" si="68"/>
        <v>0</v>
      </c>
      <c r="T392" s="289">
        <f t="shared" si="68"/>
        <v>0</v>
      </c>
      <c r="U392" s="289">
        <f t="shared" si="68"/>
        <v>0</v>
      </c>
      <c r="V392" s="289">
        <f t="shared" si="68"/>
        <v>0</v>
      </c>
      <c r="W392" s="289">
        <f t="shared" si="69"/>
        <v>0</v>
      </c>
      <c r="X392" s="289">
        <f t="shared" si="69"/>
        <v>0</v>
      </c>
      <c r="Y392" s="289">
        <f t="shared" si="69"/>
        <v>0</v>
      </c>
      <c r="Z392" s="289">
        <f t="shared" si="69"/>
        <v>0</v>
      </c>
      <c r="AA392" s="289">
        <f t="shared" si="69"/>
        <v>0</v>
      </c>
      <c r="AB392" s="289">
        <f t="shared" si="69"/>
        <v>0</v>
      </c>
      <c r="AC392" s="289">
        <f t="shared" si="69"/>
        <v>0</v>
      </c>
      <c r="AD392" s="289">
        <f t="shared" si="69"/>
        <v>0</v>
      </c>
      <c r="AE392" s="289">
        <f t="shared" si="69"/>
        <v>0</v>
      </c>
      <c r="AF392" s="289">
        <f t="shared" si="69"/>
        <v>0</v>
      </c>
      <c r="AG392" s="289">
        <f t="shared" si="69"/>
        <v>0</v>
      </c>
      <c r="AH392" s="289">
        <f t="shared" si="69"/>
        <v>0</v>
      </c>
      <c r="AI392" s="289">
        <f t="shared" si="69"/>
        <v>0</v>
      </c>
      <c r="AJ392" s="289">
        <f t="shared" si="69"/>
        <v>0</v>
      </c>
      <c r="AK392" s="289">
        <f t="shared" si="69"/>
        <v>0</v>
      </c>
      <c r="AL392" s="289">
        <f t="shared" si="69"/>
        <v>0</v>
      </c>
      <c r="AM392" s="289">
        <f t="shared" si="69"/>
        <v>0</v>
      </c>
      <c r="AN392" s="289">
        <f t="shared" si="69"/>
        <v>0</v>
      </c>
      <c r="AO392" s="289">
        <f t="shared" si="69"/>
        <v>0</v>
      </c>
      <c r="AP392" s="289">
        <f t="shared" si="69"/>
        <v>0</v>
      </c>
      <c r="AQ392" s="289">
        <f t="shared" si="69"/>
        <v>0</v>
      </c>
      <c r="AR392" s="289">
        <f t="shared" si="69"/>
        <v>0</v>
      </c>
      <c r="AS392" s="289">
        <f t="shared" si="69"/>
        <v>0</v>
      </c>
      <c r="AT392" s="289">
        <f t="shared" si="69"/>
        <v>0</v>
      </c>
      <c r="AU392" s="289">
        <f t="shared" si="69"/>
        <v>0</v>
      </c>
      <c r="AV392" s="289">
        <f t="shared" ca="1" si="69"/>
        <v>1.7663895023591912E-2</v>
      </c>
      <c r="AW392" s="289">
        <f t="shared" ca="1" si="69"/>
        <v>1.7663895023591912E-2</v>
      </c>
      <c r="AX392" s="289">
        <f t="shared" ca="1" si="69"/>
        <v>1.7663895023591912E-2</v>
      </c>
      <c r="AY392" s="289">
        <f t="shared" ca="1" si="69"/>
        <v>1.7663895023591912E-2</v>
      </c>
      <c r="AZ392" s="289">
        <f t="shared" ca="1" si="69"/>
        <v>1.7663895023591912E-2</v>
      </c>
      <c r="BA392" s="289">
        <f t="shared" ca="1" si="69"/>
        <v>1.7663895023591912E-2</v>
      </c>
      <c r="BB392" s="289">
        <f t="shared" si="69"/>
        <v>0</v>
      </c>
      <c r="BC392" s="289">
        <f t="shared" si="69"/>
        <v>0</v>
      </c>
      <c r="BD392" s="289">
        <f t="shared" si="69"/>
        <v>0</v>
      </c>
      <c r="BE392" s="289">
        <f t="shared" si="69"/>
        <v>0</v>
      </c>
      <c r="BF392" s="289">
        <f t="shared" ref="BF392:CW397" si="70">IF(OR($C392&gt;BF$7,$C392+$E392-1&lt;BF$7),0,$D392)</f>
        <v>0</v>
      </c>
      <c r="BG392" s="289">
        <f t="shared" si="70"/>
        <v>0</v>
      </c>
      <c r="BH392" s="289">
        <f t="shared" si="70"/>
        <v>0</v>
      </c>
      <c r="BI392" s="289">
        <f t="shared" si="70"/>
        <v>0</v>
      </c>
      <c r="BJ392" s="289">
        <f t="shared" si="70"/>
        <v>0</v>
      </c>
      <c r="BK392" s="289">
        <f t="shared" si="70"/>
        <v>0</v>
      </c>
      <c r="BL392" s="289">
        <f t="shared" si="70"/>
        <v>0</v>
      </c>
      <c r="BM392" s="289">
        <f t="shared" si="70"/>
        <v>0</v>
      </c>
      <c r="BN392" s="289">
        <f t="shared" si="70"/>
        <v>0</v>
      </c>
      <c r="BO392" s="289"/>
      <c r="BP392" s="289"/>
      <c r="BQ392" s="289"/>
      <c r="BR392" s="289"/>
      <c r="BS392" s="289"/>
      <c r="BT392" s="289"/>
      <c r="BU392" s="289"/>
      <c r="BV392" s="289"/>
      <c r="BW392" s="289"/>
      <c r="BX392" s="289"/>
      <c r="BY392" s="289"/>
      <c r="BZ392" s="289"/>
      <c r="CA392" s="198"/>
      <c r="CB392" s="198"/>
      <c r="CC392" s="198"/>
      <c r="CD392" s="198"/>
      <c r="CE392" s="198"/>
      <c r="CF392" s="198"/>
      <c r="CG392" s="198"/>
      <c r="CH392" s="198"/>
      <c r="CI392" s="198"/>
      <c r="CJ392" s="198"/>
      <c r="CK392" s="198"/>
      <c r="CL392" s="198"/>
    </row>
    <row r="393" spans="1:90" hidden="1" outlineLevel="1" x14ac:dyDescent="0.15">
      <c r="A393" s="89"/>
      <c r="B393" s="23"/>
      <c r="C393" s="26">
        <f t="shared" si="66"/>
        <v>43</v>
      </c>
      <c r="D393" s="303">
        <f t="shared" ca="1" si="66"/>
        <v>1.7444223242786064E-2</v>
      </c>
      <c r="E393" s="26">
        <f t="shared" si="66"/>
        <v>6</v>
      </c>
      <c r="G393" s="289">
        <f t="shared" si="68"/>
        <v>0</v>
      </c>
      <c r="H393" s="289">
        <f t="shared" si="68"/>
        <v>0</v>
      </c>
      <c r="I393" s="289">
        <f t="shared" si="68"/>
        <v>0</v>
      </c>
      <c r="J393" s="289">
        <f t="shared" si="68"/>
        <v>0</v>
      </c>
      <c r="K393" s="289">
        <f t="shared" si="68"/>
        <v>0</v>
      </c>
      <c r="L393" s="289">
        <f t="shared" si="68"/>
        <v>0</v>
      </c>
      <c r="M393" s="289">
        <f t="shared" si="68"/>
        <v>0</v>
      </c>
      <c r="N393" s="289">
        <f t="shared" si="68"/>
        <v>0</v>
      </c>
      <c r="O393" s="289">
        <f t="shared" si="68"/>
        <v>0</v>
      </c>
      <c r="P393" s="289">
        <f t="shared" si="68"/>
        <v>0</v>
      </c>
      <c r="Q393" s="289">
        <f t="shared" si="68"/>
        <v>0</v>
      </c>
      <c r="R393" s="289">
        <f t="shared" si="68"/>
        <v>0</v>
      </c>
      <c r="S393" s="289">
        <f t="shared" si="68"/>
        <v>0</v>
      </c>
      <c r="T393" s="289">
        <f t="shared" si="68"/>
        <v>0</v>
      </c>
      <c r="U393" s="289">
        <f t="shared" si="68"/>
        <v>0</v>
      </c>
      <c r="V393" s="289">
        <f t="shared" si="68"/>
        <v>0</v>
      </c>
      <c r="W393" s="289">
        <f t="shared" ref="W393:BN398" si="71">IF(OR($C393&gt;W$7,$C393+$E393-1&lt;W$7),0,$D393)</f>
        <v>0</v>
      </c>
      <c r="X393" s="289">
        <f t="shared" si="71"/>
        <v>0</v>
      </c>
      <c r="Y393" s="289">
        <f t="shared" si="71"/>
        <v>0</v>
      </c>
      <c r="Z393" s="289">
        <f t="shared" si="71"/>
        <v>0</v>
      </c>
      <c r="AA393" s="289">
        <f t="shared" si="71"/>
        <v>0</v>
      </c>
      <c r="AB393" s="289">
        <f t="shared" si="71"/>
        <v>0</v>
      </c>
      <c r="AC393" s="289">
        <f t="shared" si="71"/>
        <v>0</v>
      </c>
      <c r="AD393" s="289">
        <f t="shared" si="71"/>
        <v>0</v>
      </c>
      <c r="AE393" s="289">
        <f t="shared" si="71"/>
        <v>0</v>
      </c>
      <c r="AF393" s="289">
        <f t="shared" si="71"/>
        <v>0</v>
      </c>
      <c r="AG393" s="289">
        <f t="shared" si="71"/>
        <v>0</v>
      </c>
      <c r="AH393" s="289">
        <f t="shared" si="71"/>
        <v>0</v>
      </c>
      <c r="AI393" s="289">
        <f t="shared" si="71"/>
        <v>0</v>
      </c>
      <c r="AJ393" s="289">
        <f t="shared" si="71"/>
        <v>0</v>
      </c>
      <c r="AK393" s="289">
        <f t="shared" si="71"/>
        <v>0</v>
      </c>
      <c r="AL393" s="289">
        <f t="shared" si="71"/>
        <v>0</v>
      </c>
      <c r="AM393" s="289">
        <f t="shared" si="71"/>
        <v>0</v>
      </c>
      <c r="AN393" s="289">
        <f t="shared" si="71"/>
        <v>0</v>
      </c>
      <c r="AO393" s="289">
        <f t="shared" si="71"/>
        <v>0</v>
      </c>
      <c r="AP393" s="289">
        <f t="shared" si="71"/>
        <v>0</v>
      </c>
      <c r="AQ393" s="289">
        <f t="shared" si="71"/>
        <v>0</v>
      </c>
      <c r="AR393" s="289">
        <f t="shared" si="71"/>
        <v>0</v>
      </c>
      <c r="AS393" s="289">
        <f t="shared" si="71"/>
        <v>0</v>
      </c>
      <c r="AT393" s="289">
        <f t="shared" si="71"/>
        <v>0</v>
      </c>
      <c r="AU393" s="289">
        <f t="shared" si="71"/>
        <v>0</v>
      </c>
      <c r="AV393" s="289">
        <f t="shared" si="71"/>
        <v>0</v>
      </c>
      <c r="AW393" s="289">
        <f t="shared" ca="1" si="71"/>
        <v>1.7444223242786064E-2</v>
      </c>
      <c r="AX393" s="289">
        <f t="shared" ca="1" si="71"/>
        <v>1.7444223242786064E-2</v>
      </c>
      <c r="AY393" s="289">
        <f t="shared" ca="1" si="71"/>
        <v>1.7444223242786064E-2</v>
      </c>
      <c r="AZ393" s="289">
        <f t="shared" ca="1" si="71"/>
        <v>1.7444223242786064E-2</v>
      </c>
      <c r="BA393" s="289">
        <f t="shared" ca="1" si="71"/>
        <v>1.7444223242786064E-2</v>
      </c>
      <c r="BB393" s="289">
        <f t="shared" ca="1" si="71"/>
        <v>1.7444223242786064E-2</v>
      </c>
      <c r="BC393" s="289">
        <f t="shared" si="71"/>
        <v>0</v>
      </c>
      <c r="BD393" s="289">
        <f t="shared" si="71"/>
        <v>0</v>
      </c>
      <c r="BE393" s="289">
        <f t="shared" si="71"/>
        <v>0</v>
      </c>
      <c r="BF393" s="289">
        <f t="shared" si="71"/>
        <v>0</v>
      </c>
      <c r="BG393" s="289">
        <f t="shared" si="71"/>
        <v>0</v>
      </c>
      <c r="BH393" s="289">
        <f t="shared" si="71"/>
        <v>0</v>
      </c>
      <c r="BI393" s="289">
        <f t="shared" si="71"/>
        <v>0</v>
      </c>
      <c r="BJ393" s="289">
        <f t="shared" si="71"/>
        <v>0</v>
      </c>
      <c r="BK393" s="289">
        <f t="shared" si="71"/>
        <v>0</v>
      </c>
      <c r="BL393" s="289">
        <f t="shared" si="71"/>
        <v>0</v>
      </c>
      <c r="BM393" s="289">
        <f t="shared" si="71"/>
        <v>0</v>
      </c>
      <c r="BN393" s="289">
        <f t="shared" si="71"/>
        <v>0</v>
      </c>
      <c r="BO393" s="289"/>
      <c r="BP393" s="289"/>
      <c r="BQ393" s="289"/>
      <c r="BR393" s="289"/>
      <c r="BS393" s="289"/>
      <c r="BT393" s="289"/>
      <c r="BU393" s="289"/>
      <c r="BV393" s="289"/>
      <c r="BW393" s="289"/>
      <c r="BX393" s="289"/>
      <c r="BY393" s="289"/>
      <c r="BZ393" s="289"/>
      <c r="CA393" s="198"/>
      <c r="CB393" s="198"/>
      <c r="CC393" s="198"/>
      <c r="CD393" s="198"/>
      <c r="CE393" s="198"/>
      <c r="CF393" s="198"/>
      <c r="CG393" s="198"/>
      <c r="CH393" s="198"/>
      <c r="CI393" s="198"/>
      <c r="CJ393" s="198"/>
      <c r="CK393" s="198"/>
      <c r="CL393" s="198"/>
    </row>
    <row r="394" spans="1:90" hidden="1" outlineLevel="1" x14ac:dyDescent="0.15">
      <c r="A394" s="89"/>
      <c r="B394" s="23"/>
      <c r="C394" s="26">
        <f t="shared" si="66"/>
        <v>44</v>
      </c>
      <c r="D394" s="303">
        <f t="shared" ca="1" si="66"/>
        <v>1.7224551461980216E-2</v>
      </c>
      <c r="E394" s="26">
        <f t="shared" si="66"/>
        <v>6</v>
      </c>
      <c r="G394" s="289">
        <f t="shared" si="68"/>
        <v>0</v>
      </c>
      <c r="H394" s="289">
        <f t="shared" si="68"/>
        <v>0</v>
      </c>
      <c r="I394" s="289">
        <f t="shared" si="68"/>
        <v>0</v>
      </c>
      <c r="J394" s="289">
        <f t="shared" si="68"/>
        <v>0</v>
      </c>
      <c r="K394" s="289">
        <f t="shared" si="68"/>
        <v>0</v>
      </c>
      <c r="L394" s="289">
        <f t="shared" si="68"/>
        <v>0</v>
      </c>
      <c r="M394" s="289">
        <f t="shared" si="68"/>
        <v>0</v>
      </c>
      <c r="N394" s="289">
        <f t="shared" si="68"/>
        <v>0</v>
      </c>
      <c r="O394" s="289">
        <f t="shared" si="68"/>
        <v>0</v>
      </c>
      <c r="P394" s="289">
        <f t="shared" si="68"/>
        <v>0</v>
      </c>
      <c r="Q394" s="289">
        <f t="shared" si="68"/>
        <v>0</v>
      </c>
      <c r="R394" s="289">
        <f t="shared" si="68"/>
        <v>0</v>
      </c>
      <c r="S394" s="289">
        <f t="shared" si="68"/>
        <v>0</v>
      </c>
      <c r="T394" s="289">
        <f t="shared" si="68"/>
        <v>0</v>
      </c>
      <c r="U394" s="289">
        <f t="shared" si="68"/>
        <v>0</v>
      </c>
      <c r="V394" s="289">
        <f t="shared" si="68"/>
        <v>0</v>
      </c>
      <c r="W394" s="289">
        <f t="shared" si="71"/>
        <v>0</v>
      </c>
      <c r="X394" s="289">
        <f t="shared" si="71"/>
        <v>0</v>
      </c>
      <c r="Y394" s="289">
        <f t="shared" si="71"/>
        <v>0</v>
      </c>
      <c r="Z394" s="289">
        <f t="shared" si="71"/>
        <v>0</v>
      </c>
      <c r="AA394" s="289">
        <f t="shared" si="71"/>
        <v>0</v>
      </c>
      <c r="AB394" s="289">
        <f t="shared" si="71"/>
        <v>0</v>
      </c>
      <c r="AC394" s="289">
        <f t="shared" si="71"/>
        <v>0</v>
      </c>
      <c r="AD394" s="289">
        <f t="shared" si="71"/>
        <v>0</v>
      </c>
      <c r="AE394" s="289">
        <f t="shared" si="71"/>
        <v>0</v>
      </c>
      <c r="AF394" s="289">
        <f t="shared" si="71"/>
        <v>0</v>
      </c>
      <c r="AG394" s="289">
        <f t="shared" si="71"/>
        <v>0</v>
      </c>
      <c r="AH394" s="289">
        <f t="shared" si="71"/>
        <v>0</v>
      </c>
      <c r="AI394" s="289">
        <f t="shared" si="71"/>
        <v>0</v>
      </c>
      <c r="AJ394" s="289">
        <f t="shared" si="71"/>
        <v>0</v>
      </c>
      <c r="AK394" s="289">
        <f t="shared" si="71"/>
        <v>0</v>
      </c>
      <c r="AL394" s="289">
        <f t="shared" si="71"/>
        <v>0</v>
      </c>
      <c r="AM394" s="289">
        <f t="shared" si="71"/>
        <v>0</v>
      </c>
      <c r="AN394" s="289">
        <f t="shared" si="71"/>
        <v>0</v>
      </c>
      <c r="AO394" s="289">
        <f t="shared" si="71"/>
        <v>0</v>
      </c>
      <c r="AP394" s="289">
        <f t="shared" si="71"/>
        <v>0</v>
      </c>
      <c r="AQ394" s="289">
        <f t="shared" si="71"/>
        <v>0</v>
      </c>
      <c r="AR394" s="289">
        <f t="shared" si="71"/>
        <v>0</v>
      </c>
      <c r="AS394" s="289">
        <f t="shared" si="71"/>
        <v>0</v>
      </c>
      <c r="AT394" s="289">
        <f t="shared" si="71"/>
        <v>0</v>
      </c>
      <c r="AU394" s="289">
        <f t="shared" si="71"/>
        <v>0</v>
      </c>
      <c r="AV394" s="289">
        <f t="shared" si="71"/>
        <v>0</v>
      </c>
      <c r="AW394" s="289">
        <f t="shared" si="71"/>
        <v>0</v>
      </c>
      <c r="AX394" s="289">
        <f t="shared" ca="1" si="71"/>
        <v>1.7224551461980216E-2</v>
      </c>
      <c r="AY394" s="289">
        <f t="shared" ca="1" si="71"/>
        <v>1.7224551461980216E-2</v>
      </c>
      <c r="AZ394" s="289">
        <f t="shared" ca="1" si="71"/>
        <v>1.7224551461980216E-2</v>
      </c>
      <c r="BA394" s="289">
        <f t="shared" ca="1" si="71"/>
        <v>1.7224551461980216E-2</v>
      </c>
      <c r="BB394" s="289">
        <f t="shared" ca="1" si="71"/>
        <v>1.7224551461980216E-2</v>
      </c>
      <c r="BC394" s="289">
        <f t="shared" ca="1" si="71"/>
        <v>1.7224551461980216E-2</v>
      </c>
      <c r="BD394" s="289">
        <f t="shared" si="71"/>
        <v>0</v>
      </c>
      <c r="BE394" s="289">
        <f t="shared" si="71"/>
        <v>0</v>
      </c>
      <c r="BF394" s="289">
        <f t="shared" si="71"/>
        <v>0</v>
      </c>
      <c r="BG394" s="289">
        <f t="shared" si="71"/>
        <v>0</v>
      </c>
      <c r="BH394" s="289">
        <f t="shared" si="71"/>
        <v>0</v>
      </c>
      <c r="BI394" s="289">
        <f t="shared" si="71"/>
        <v>0</v>
      </c>
      <c r="BJ394" s="289">
        <f t="shared" si="71"/>
        <v>0</v>
      </c>
      <c r="BK394" s="289">
        <f t="shared" si="71"/>
        <v>0</v>
      </c>
      <c r="BL394" s="289">
        <f t="shared" si="71"/>
        <v>0</v>
      </c>
      <c r="BM394" s="289">
        <f t="shared" si="71"/>
        <v>0</v>
      </c>
      <c r="BN394" s="289">
        <f t="shared" si="71"/>
        <v>0</v>
      </c>
      <c r="BO394" s="289"/>
      <c r="BP394" s="289"/>
      <c r="BQ394" s="289"/>
      <c r="BR394" s="289"/>
      <c r="BS394" s="289"/>
      <c r="BT394" s="289"/>
      <c r="BU394" s="289"/>
      <c r="BV394" s="289"/>
      <c r="BW394" s="289"/>
      <c r="BX394" s="289"/>
      <c r="BY394" s="289"/>
      <c r="BZ394" s="289"/>
      <c r="CA394" s="198"/>
      <c r="CB394" s="198"/>
      <c r="CC394" s="198"/>
      <c r="CD394" s="198"/>
      <c r="CE394" s="198"/>
      <c r="CF394" s="198"/>
      <c r="CG394" s="198"/>
      <c r="CH394" s="198"/>
      <c r="CI394" s="198"/>
      <c r="CJ394" s="198"/>
      <c r="CK394" s="198"/>
      <c r="CL394" s="198"/>
    </row>
    <row r="395" spans="1:90" hidden="1" outlineLevel="1" x14ac:dyDescent="0.15">
      <c r="A395" s="89"/>
      <c r="B395" s="23"/>
      <c r="C395" s="26">
        <f t="shared" si="66"/>
        <v>45</v>
      </c>
      <c r="D395" s="303">
        <f t="shared" ca="1" si="66"/>
        <v>1.7004879681174367E-2</v>
      </c>
      <c r="E395" s="26">
        <f t="shared" si="66"/>
        <v>6</v>
      </c>
      <c r="G395" s="289">
        <f t="shared" si="68"/>
        <v>0</v>
      </c>
      <c r="H395" s="289">
        <f t="shared" si="68"/>
        <v>0</v>
      </c>
      <c r="I395" s="289">
        <f t="shared" si="68"/>
        <v>0</v>
      </c>
      <c r="J395" s="289">
        <f t="shared" si="68"/>
        <v>0</v>
      </c>
      <c r="K395" s="289">
        <f t="shared" si="68"/>
        <v>0</v>
      </c>
      <c r="L395" s="289">
        <f t="shared" si="68"/>
        <v>0</v>
      </c>
      <c r="M395" s="289">
        <f t="shared" si="68"/>
        <v>0</v>
      </c>
      <c r="N395" s="289">
        <f t="shared" si="68"/>
        <v>0</v>
      </c>
      <c r="O395" s="289">
        <f t="shared" si="68"/>
        <v>0</v>
      </c>
      <c r="P395" s="289">
        <f t="shared" si="68"/>
        <v>0</v>
      </c>
      <c r="Q395" s="289">
        <f t="shared" si="68"/>
        <v>0</v>
      </c>
      <c r="R395" s="289">
        <f t="shared" si="68"/>
        <v>0</v>
      </c>
      <c r="S395" s="289">
        <f t="shared" si="68"/>
        <v>0</v>
      </c>
      <c r="T395" s="289">
        <f t="shared" si="68"/>
        <v>0</v>
      </c>
      <c r="U395" s="289">
        <f t="shared" si="68"/>
        <v>0</v>
      </c>
      <c r="V395" s="289">
        <f t="shared" si="68"/>
        <v>0</v>
      </c>
      <c r="W395" s="289">
        <f t="shared" si="71"/>
        <v>0</v>
      </c>
      <c r="X395" s="289">
        <f t="shared" si="71"/>
        <v>0</v>
      </c>
      <c r="Y395" s="289">
        <f t="shared" si="71"/>
        <v>0</v>
      </c>
      <c r="Z395" s="289">
        <f t="shared" si="71"/>
        <v>0</v>
      </c>
      <c r="AA395" s="289">
        <f t="shared" si="71"/>
        <v>0</v>
      </c>
      <c r="AB395" s="289">
        <f t="shared" si="71"/>
        <v>0</v>
      </c>
      <c r="AC395" s="289">
        <f t="shared" si="71"/>
        <v>0</v>
      </c>
      <c r="AD395" s="289">
        <f t="shared" si="71"/>
        <v>0</v>
      </c>
      <c r="AE395" s="289">
        <f t="shared" si="71"/>
        <v>0</v>
      </c>
      <c r="AF395" s="289">
        <f t="shared" si="71"/>
        <v>0</v>
      </c>
      <c r="AG395" s="289">
        <f t="shared" si="71"/>
        <v>0</v>
      </c>
      <c r="AH395" s="289">
        <f t="shared" si="71"/>
        <v>0</v>
      </c>
      <c r="AI395" s="289">
        <f t="shared" si="71"/>
        <v>0</v>
      </c>
      <c r="AJ395" s="289">
        <f t="shared" si="71"/>
        <v>0</v>
      </c>
      <c r="AK395" s="289">
        <f t="shared" si="71"/>
        <v>0</v>
      </c>
      <c r="AL395" s="289">
        <f t="shared" si="71"/>
        <v>0</v>
      </c>
      <c r="AM395" s="289">
        <f t="shared" si="71"/>
        <v>0</v>
      </c>
      <c r="AN395" s="289">
        <f t="shared" si="71"/>
        <v>0</v>
      </c>
      <c r="AO395" s="289">
        <f t="shared" si="71"/>
        <v>0</v>
      </c>
      <c r="AP395" s="289">
        <f t="shared" si="71"/>
        <v>0</v>
      </c>
      <c r="AQ395" s="289">
        <f t="shared" si="71"/>
        <v>0</v>
      </c>
      <c r="AR395" s="289">
        <f t="shared" si="71"/>
        <v>0</v>
      </c>
      <c r="AS395" s="289">
        <f t="shared" si="71"/>
        <v>0</v>
      </c>
      <c r="AT395" s="289">
        <f t="shared" si="71"/>
        <v>0</v>
      </c>
      <c r="AU395" s="289">
        <f t="shared" si="71"/>
        <v>0</v>
      </c>
      <c r="AV395" s="289">
        <f t="shared" si="71"/>
        <v>0</v>
      </c>
      <c r="AW395" s="289">
        <f t="shared" si="71"/>
        <v>0</v>
      </c>
      <c r="AX395" s="289">
        <f t="shared" si="71"/>
        <v>0</v>
      </c>
      <c r="AY395" s="289">
        <f t="shared" ca="1" si="71"/>
        <v>1.7004879681174367E-2</v>
      </c>
      <c r="AZ395" s="289">
        <f t="shared" ca="1" si="71"/>
        <v>1.7004879681174367E-2</v>
      </c>
      <c r="BA395" s="289">
        <f t="shared" ca="1" si="71"/>
        <v>1.7004879681174367E-2</v>
      </c>
      <c r="BB395" s="289">
        <f t="shared" ca="1" si="71"/>
        <v>1.7004879681174367E-2</v>
      </c>
      <c r="BC395" s="289">
        <f t="shared" ca="1" si="71"/>
        <v>1.7004879681174367E-2</v>
      </c>
      <c r="BD395" s="289">
        <f t="shared" ca="1" si="71"/>
        <v>1.7004879681174367E-2</v>
      </c>
      <c r="BE395" s="289">
        <f t="shared" si="71"/>
        <v>0</v>
      </c>
      <c r="BF395" s="289">
        <f t="shared" si="71"/>
        <v>0</v>
      </c>
      <c r="BG395" s="289">
        <f t="shared" si="71"/>
        <v>0</v>
      </c>
      <c r="BH395" s="289">
        <f t="shared" si="71"/>
        <v>0</v>
      </c>
      <c r="BI395" s="289">
        <f t="shared" si="71"/>
        <v>0</v>
      </c>
      <c r="BJ395" s="289">
        <f t="shared" si="71"/>
        <v>0</v>
      </c>
      <c r="BK395" s="289">
        <f t="shared" si="71"/>
        <v>0</v>
      </c>
      <c r="BL395" s="289">
        <f t="shared" si="71"/>
        <v>0</v>
      </c>
      <c r="BM395" s="289">
        <f t="shared" si="71"/>
        <v>0</v>
      </c>
      <c r="BN395" s="289">
        <f t="shared" si="71"/>
        <v>0</v>
      </c>
      <c r="BO395" s="289"/>
      <c r="BP395" s="289"/>
      <c r="BQ395" s="289"/>
      <c r="BR395" s="289"/>
      <c r="BS395" s="289"/>
      <c r="BT395" s="289"/>
      <c r="BU395" s="289"/>
      <c r="BV395" s="289"/>
      <c r="BW395" s="289"/>
      <c r="BX395" s="289"/>
      <c r="BY395" s="289"/>
      <c r="BZ395" s="289"/>
      <c r="CA395" s="198"/>
      <c r="CB395" s="198"/>
      <c r="CC395" s="198"/>
      <c r="CD395" s="198"/>
      <c r="CE395" s="198"/>
      <c r="CF395" s="198"/>
      <c r="CG395" s="198"/>
      <c r="CH395" s="198"/>
      <c r="CI395" s="198"/>
      <c r="CJ395" s="198"/>
      <c r="CK395" s="198"/>
      <c r="CL395" s="198"/>
    </row>
    <row r="396" spans="1:90" hidden="1" outlineLevel="1" x14ac:dyDescent="0.15">
      <c r="A396" s="89"/>
      <c r="B396" s="23"/>
      <c r="C396" s="26">
        <f t="shared" si="66"/>
        <v>46</v>
      </c>
      <c r="D396" s="303">
        <f t="shared" ca="1" si="66"/>
        <v>1.6785207900368519E-2</v>
      </c>
      <c r="E396" s="26">
        <f t="shared" si="66"/>
        <v>6</v>
      </c>
      <c r="G396" s="289">
        <f t="shared" si="68"/>
        <v>0</v>
      </c>
      <c r="H396" s="289">
        <f t="shared" si="68"/>
        <v>0</v>
      </c>
      <c r="I396" s="289">
        <f t="shared" si="68"/>
        <v>0</v>
      </c>
      <c r="J396" s="289">
        <f t="shared" si="68"/>
        <v>0</v>
      </c>
      <c r="K396" s="289">
        <f t="shared" si="68"/>
        <v>0</v>
      </c>
      <c r="L396" s="289">
        <f t="shared" si="68"/>
        <v>0</v>
      </c>
      <c r="M396" s="289">
        <f t="shared" si="68"/>
        <v>0</v>
      </c>
      <c r="N396" s="289">
        <f t="shared" si="68"/>
        <v>0</v>
      </c>
      <c r="O396" s="289">
        <f t="shared" si="68"/>
        <v>0</v>
      </c>
      <c r="P396" s="289">
        <f t="shared" si="68"/>
        <v>0</v>
      </c>
      <c r="Q396" s="289">
        <f t="shared" si="68"/>
        <v>0</v>
      </c>
      <c r="R396" s="289">
        <f t="shared" si="68"/>
        <v>0</v>
      </c>
      <c r="S396" s="289">
        <f t="shared" si="68"/>
        <v>0</v>
      </c>
      <c r="T396" s="289">
        <f t="shared" si="68"/>
        <v>0</v>
      </c>
      <c r="U396" s="289">
        <f t="shared" si="68"/>
        <v>0</v>
      </c>
      <c r="V396" s="289">
        <f t="shared" si="68"/>
        <v>0</v>
      </c>
      <c r="W396" s="289">
        <f t="shared" si="71"/>
        <v>0</v>
      </c>
      <c r="X396" s="289">
        <f t="shared" si="71"/>
        <v>0</v>
      </c>
      <c r="Y396" s="289">
        <f t="shared" si="71"/>
        <v>0</v>
      </c>
      <c r="Z396" s="289">
        <f t="shared" si="71"/>
        <v>0</v>
      </c>
      <c r="AA396" s="289">
        <f t="shared" si="71"/>
        <v>0</v>
      </c>
      <c r="AB396" s="289">
        <f t="shared" si="71"/>
        <v>0</v>
      </c>
      <c r="AC396" s="289">
        <f t="shared" si="71"/>
        <v>0</v>
      </c>
      <c r="AD396" s="289">
        <f t="shared" si="71"/>
        <v>0</v>
      </c>
      <c r="AE396" s="289">
        <f t="shared" si="71"/>
        <v>0</v>
      </c>
      <c r="AF396" s="289">
        <f t="shared" si="71"/>
        <v>0</v>
      </c>
      <c r="AG396" s="289">
        <f t="shared" si="71"/>
        <v>0</v>
      </c>
      <c r="AH396" s="289">
        <f t="shared" si="71"/>
        <v>0</v>
      </c>
      <c r="AI396" s="289">
        <f t="shared" si="71"/>
        <v>0</v>
      </c>
      <c r="AJ396" s="289">
        <f t="shared" si="71"/>
        <v>0</v>
      </c>
      <c r="AK396" s="289">
        <f t="shared" si="71"/>
        <v>0</v>
      </c>
      <c r="AL396" s="289">
        <f t="shared" si="71"/>
        <v>0</v>
      </c>
      <c r="AM396" s="289">
        <f t="shared" si="71"/>
        <v>0</v>
      </c>
      <c r="AN396" s="289">
        <f t="shared" si="71"/>
        <v>0</v>
      </c>
      <c r="AO396" s="289">
        <f t="shared" si="71"/>
        <v>0</v>
      </c>
      <c r="AP396" s="289">
        <f t="shared" si="71"/>
        <v>0</v>
      </c>
      <c r="AQ396" s="289">
        <f t="shared" si="71"/>
        <v>0</v>
      </c>
      <c r="AR396" s="289">
        <f t="shared" si="71"/>
        <v>0</v>
      </c>
      <c r="AS396" s="289">
        <f t="shared" si="71"/>
        <v>0</v>
      </c>
      <c r="AT396" s="289">
        <f t="shared" si="71"/>
        <v>0</v>
      </c>
      <c r="AU396" s="289">
        <f t="shared" si="71"/>
        <v>0</v>
      </c>
      <c r="AV396" s="289">
        <f t="shared" si="71"/>
        <v>0</v>
      </c>
      <c r="AW396" s="289">
        <f t="shared" si="71"/>
        <v>0</v>
      </c>
      <c r="AX396" s="289">
        <f t="shared" si="71"/>
        <v>0</v>
      </c>
      <c r="AY396" s="289">
        <f t="shared" si="71"/>
        <v>0</v>
      </c>
      <c r="AZ396" s="289">
        <f t="shared" ca="1" si="71"/>
        <v>1.6785207900368519E-2</v>
      </c>
      <c r="BA396" s="289">
        <f t="shared" ca="1" si="71"/>
        <v>1.6785207900368519E-2</v>
      </c>
      <c r="BB396" s="289">
        <f t="shared" ca="1" si="71"/>
        <v>1.6785207900368519E-2</v>
      </c>
      <c r="BC396" s="289">
        <f t="shared" ca="1" si="71"/>
        <v>1.6785207900368519E-2</v>
      </c>
      <c r="BD396" s="289">
        <f t="shared" ca="1" si="71"/>
        <v>1.6785207900368519E-2</v>
      </c>
      <c r="BE396" s="289">
        <f t="shared" ca="1" si="71"/>
        <v>1.6785207900368519E-2</v>
      </c>
      <c r="BF396" s="289">
        <f t="shared" si="71"/>
        <v>0</v>
      </c>
      <c r="BG396" s="289">
        <f t="shared" si="71"/>
        <v>0</v>
      </c>
      <c r="BH396" s="289">
        <f t="shared" si="71"/>
        <v>0</v>
      </c>
      <c r="BI396" s="289">
        <f t="shared" si="71"/>
        <v>0</v>
      </c>
      <c r="BJ396" s="289">
        <f t="shared" si="71"/>
        <v>0</v>
      </c>
      <c r="BK396" s="289">
        <f t="shared" si="71"/>
        <v>0</v>
      </c>
      <c r="BL396" s="289">
        <f t="shared" si="71"/>
        <v>0</v>
      </c>
      <c r="BM396" s="289">
        <f t="shared" si="71"/>
        <v>0</v>
      </c>
      <c r="BN396" s="289">
        <f t="shared" si="71"/>
        <v>0</v>
      </c>
      <c r="BO396" s="289"/>
      <c r="BP396" s="289"/>
      <c r="BQ396" s="289"/>
      <c r="BR396" s="289"/>
      <c r="BS396" s="289"/>
      <c r="BT396" s="289"/>
      <c r="BU396" s="289"/>
      <c r="BV396" s="289"/>
      <c r="BW396" s="289"/>
      <c r="BX396" s="289"/>
      <c r="BY396" s="289"/>
      <c r="BZ396" s="289"/>
      <c r="CA396" s="198"/>
      <c r="CB396" s="198"/>
      <c r="CC396" s="198"/>
      <c r="CD396" s="198"/>
      <c r="CE396" s="198"/>
      <c r="CF396" s="198"/>
      <c r="CG396" s="198"/>
      <c r="CH396" s="198"/>
      <c r="CI396" s="198"/>
      <c r="CJ396" s="198"/>
      <c r="CK396" s="198"/>
      <c r="CL396" s="198"/>
    </row>
    <row r="397" spans="1:90" hidden="1" outlineLevel="1" x14ac:dyDescent="0.15">
      <c r="A397" s="89"/>
      <c r="B397" s="23"/>
      <c r="C397" s="26">
        <f t="shared" si="66"/>
        <v>47</v>
      </c>
      <c r="D397" s="303">
        <f t="shared" ca="1" si="66"/>
        <v>1.6565536119562671E-2</v>
      </c>
      <c r="E397" s="26">
        <f t="shared" si="66"/>
        <v>6</v>
      </c>
      <c r="G397" s="289">
        <f t="shared" si="68"/>
        <v>0</v>
      </c>
      <c r="H397" s="289">
        <f t="shared" si="68"/>
        <v>0</v>
      </c>
      <c r="I397" s="289">
        <f t="shared" si="68"/>
        <v>0</v>
      </c>
      <c r="J397" s="289">
        <f t="shared" si="68"/>
        <v>0</v>
      </c>
      <c r="K397" s="289">
        <f t="shared" si="68"/>
        <v>0</v>
      </c>
      <c r="L397" s="289">
        <f t="shared" si="68"/>
        <v>0</v>
      </c>
      <c r="M397" s="289">
        <f t="shared" si="68"/>
        <v>0</v>
      </c>
      <c r="N397" s="289">
        <f t="shared" si="68"/>
        <v>0</v>
      </c>
      <c r="O397" s="289">
        <f t="shared" si="68"/>
        <v>0</v>
      </c>
      <c r="P397" s="289">
        <f t="shared" si="68"/>
        <v>0</v>
      </c>
      <c r="Q397" s="289">
        <f t="shared" si="68"/>
        <v>0</v>
      </c>
      <c r="R397" s="289">
        <f t="shared" si="68"/>
        <v>0</v>
      </c>
      <c r="S397" s="289">
        <f t="shared" si="68"/>
        <v>0</v>
      </c>
      <c r="T397" s="289">
        <f t="shared" si="68"/>
        <v>0</v>
      </c>
      <c r="U397" s="289">
        <f t="shared" si="68"/>
        <v>0</v>
      </c>
      <c r="V397" s="289">
        <f t="shared" si="68"/>
        <v>0</v>
      </c>
      <c r="W397" s="289">
        <f t="shared" si="71"/>
        <v>0</v>
      </c>
      <c r="X397" s="289">
        <f t="shared" si="71"/>
        <v>0</v>
      </c>
      <c r="Y397" s="289">
        <f t="shared" si="71"/>
        <v>0</v>
      </c>
      <c r="Z397" s="289">
        <f t="shared" si="71"/>
        <v>0</v>
      </c>
      <c r="AA397" s="289">
        <f t="shared" si="71"/>
        <v>0</v>
      </c>
      <c r="AB397" s="289">
        <f t="shared" si="71"/>
        <v>0</v>
      </c>
      <c r="AC397" s="289">
        <f t="shared" si="71"/>
        <v>0</v>
      </c>
      <c r="AD397" s="289">
        <f t="shared" si="71"/>
        <v>0</v>
      </c>
      <c r="AE397" s="289">
        <f t="shared" si="71"/>
        <v>0</v>
      </c>
      <c r="AF397" s="289">
        <f t="shared" si="71"/>
        <v>0</v>
      </c>
      <c r="AG397" s="289">
        <f t="shared" si="71"/>
        <v>0</v>
      </c>
      <c r="AH397" s="289">
        <f t="shared" si="71"/>
        <v>0</v>
      </c>
      <c r="AI397" s="289">
        <f t="shared" si="71"/>
        <v>0</v>
      </c>
      <c r="AJ397" s="289">
        <f t="shared" si="71"/>
        <v>0</v>
      </c>
      <c r="AK397" s="289">
        <f t="shared" si="71"/>
        <v>0</v>
      </c>
      <c r="AL397" s="289">
        <f t="shared" si="71"/>
        <v>0</v>
      </c>
      <c r="AM397" s="289">
        <f t="shared" si="71"/>
        <v>0</v>
      </c>
      <c r="AN397" s="289">
        <f t="shared" si="71"/>
        <v>0</v>
      </c>
      <c r="AO397" s="289">
        <f t="shared" si="71"/>
        <v>0</v>
      </c>
      <c r="AP397" s="289">
        <f t="shared" si="71"/>
        <v>0</v>
      </c>
      <c r="AQ397" s="289">
        <f t="shared" si="71"/>
        <v>0</v>
      </c>
      <c r="AR397" s="289">
        <f t="shared" si="71"/>
        <v>0</v>
      </c>
      <c r="AS397" s="289">
        <f t="shared" si="71"/>
        <v>0</v>
      </c>
      <c r="AT397" s="289">
        <f t="shared" si="71"/>
        <v>0</v>
      </c>
      <c r="AU397" s="289">
        <f t="shared" si="71"/>
        <v>0</v>
      </c>
      <c r="AV397" s="289">
        <f t="shared" si="71"/>
        <v>0</v>
      </c>
      <c r="AW397" s="289">
        <f t="shared" si="71"/>
        <v>0</v>
      </c>
      <c r="AX397" s="289">
        <f t="shared" si="71"/>
        <v>0</v>
      </c>
      <c r="AY397" s="289">
        <f t="shared" si="71"/>
        <v>0</v>
      </c>
      <c r="AZ397" s="289">
        <f t="shared" si="71"/>
        <v>0</v>
      </c>
      <c r="BA397" s="289">
        <f t="shared" ca="1" si="71"/>
        <v>1.6565536119562671E-2</v>
      </c>
      <c r="BB397" s="289">
        <f t="shared" ca="1" si="71"/>
        <v>1.6565536119562671E-2</v>
      </c>
      <c r="BC397" s="289">
        <f t="shared" ca="1" si="71"/>
        <v>1.6565536119562671E-2</v>
      </c>
      <c r="BD397" s="289">
        <f t="shared" ca="1" si="71"/>
        <v>1.6565536119562671E-2</v>
      </c>
      <c r="BE397" s="289">
        <f t="shared" ca="1" si="71"/>
        <v>1.6565536119562671E-2</v>
      </c>
      <c r="BF397" s="289">
        <f t="shared" ca="1" si="71"/>
        <v>1.6565536119562671E-2</v>
      </c>
      <c r="BG397" s="289">
        <f t="shared" si="71"/>
        <v>0</v>
      </c>
      <c r="BH397" s="289">
        <f t="shared" si="71"/>
        <v>0</v>
      </c>
      <c r="BI397" s="289">
        <f t="shared" si="71"/>
        <v>0</v>
      </c>
      <c r="BJ397" s="289">
        <f t="shared" si="71"/>
        <v>0</v>
      </c>
      <c r="BK397" s="289">
        <f t="shared" si="71"/>
        <v>0</v>
      </c>
      <c r="BL397" s="289">
        <f t="shared" si="71"/>
        <v>0</v>
      </c>
      <c r="BM397" s="289">
        <f t="shared" si="71"/>
        <v>0</v>
      </c>
      <c r="BN397" s="289">
        <f t="shared" si="71"/>
        <v>0</v>
      </c>
      <c r="BO397" s="289"/>
      <c r="BP397" s="289"/>
      <c r="BQ397" s="289"/>
      <c r="BR397" s="289"/>
      <c r="BS397" s="289"/>
      <c r="BT397" s="289"/>
      <c r="BU397" s="289"/>
      <c r="BV397" s="289"/>
      <c r="BW397" s="289"/>
      <c r="BX397" s="289"/>
      <c r="BY397" s="289"/>
      <c r="BZ397" s="289"/>
      <c r="CA397" s="198"/>
      <c r="CB397" s="198"/>
      <c r="CC397" s="198"/>
      <c r="CD397" s="198"/>
      <c r="CE397" s="198"/>
      <c r="CF397" s="198"/>
      <c r="CG397" s="198"/>
      <c r="CH397" s="198"/>
      <c r="CI397" s="198"/>
      <c r="CJ397" s="198"/>
      <c r="CK397" s="198"/>
      <c r="CL397" s="198"/>
    </row>
    <row r="398" spans="1:90" hidden="1" outlineLevel="1" x14ac:dyDescent="0.15">
      <c r="A398" s="89"/>
      <c r="B398" s="23"/>
      <c r="C398" s="26">
        <f t="shared" si="66"/>
        <v>48</v>
      </c>
      <c r="D398" s="303">
        <f t="shared" ca="1" si="66"/>
        <v>1.6345864338756826E-2</v>
      </c>
      <c r="E398" s="26">
        <f t="shared" si="66"/>
        <v>6</v>
      </c>
      <c r="G398" s="289">
        <f t="shared" si="68"/>
        <v>0</v>
      </c>
      <c r="H398" s="289">
        <f t="shared" si="68"/>
        <v>0</v>
      </c>
      <c r="I398" s="289">
        <f t="shared" si="68"/>
        <v>0</v>
      </c>
      <c r="J398" s="289">
        <f t="shared" si="68"/>
        <v>0</v>
      </c>
      <c r="K398" s="289">
        <f t="shared" si="68"/>
        <v>0</v>
      </c>
      <c r="L398" s="289">
        <f t="shared" si="68"/>
        <v>0</v>
      </c>
      <c r="M398" s="289">
        <f t="shared" si="68"/>
        <v>0</v>
      </c>
      <c r="N398" s="289">
        <f t="shared" si="68"/>
        <v>0</v>
      </c>
      <c r="O398" s="289">
        <f t="shared" si="68"/>
        <v>0</v>
      </c>
      <c r="P398" s="289">
        <f t="shared" si="68"/>
        <v>0</v>
      </c>
      <c r="Q398" s="289">
        <f t="shared" si="68"/>
        <v>0</v>
      </c>
      <c r="R398" s="289">
        <f t="shared" si="68"/>
        <v>0</v>
      </c>
      <c r="S398" s="289">
        <f t="shared" si="68"/>
        <v>0</v>
      </c>
      <c r="T398" s="289">
        <f t="shared" si="68"/>
        <v>0</v>
      </c>
      <c r="U398" s="289">
        <f t="shared" si="68"/>
        <v>0</v>
      </c>
      <c r="V398" s="289">
        <f t="shared" si="68"/>
        <v>0</v>
      </c>
      <c r="W398" s="289">
        <f t="shared" si="71"/>
        <v>0</v>
      </c>
      <c r="X398" s="289">
        <f t="shared" si="71"/>
        <v>0</v>
      </c>
      <c r="Y398" s="289">
        <f t="shared" si="71"/>
        <v>0</v>
      </c>
      <c r="Z398" s="289">
        <f t="shared" si="71"/>
        <v>0</v>
      </c>
      <c r="AA398" s="289">
        <f t="shared" si="71"/>
        <v>0</v>
      </c>
      <c r="AB398" s="289">
        <f t="shared" si="71"/>
        <v>0</v>
      </c>
      <c r="AC398" s="289">
        <f t="shared" si="71"/>
        <v>0</v>
      </c>
      <c r="AD398" s="289">
        <f t="shared" si="71"/>
        <v>0</v>
      </c>
      <c r="AE398" s="289">
        <f t="shared" si="71"/>
        <v>0</v>
      </c>
      <c r="AF398" s="289">
        <f t="shared" si="71"/>
        <v>0</v>
      </c>
      <c r="AG398" s="289">
        <f t="shared" si="71"/>
        <v>0</v>
      </c>
      <c r="AH398" s="289">
        <f t="shared" si="71"/>
        <v>0</v>
      </c>
      <c r="AI398" s="289">
        <f t="shared" si="71"/>
        <v>0</v>
      </c>
      <c r="AJ398" s="289">
        <f t="shared" si="71"/>
        <v>0</v>
      </c>
      <c r="AK398" s="289">
        <f t="shared" si="71"/>
        <v>0</v>
      </c>
      <c r="AL398" s="289">
        <f t="shared" si="71"/>
        <v>0</v>
      </c>
      <c r="AM398" s="289">
        <f t="shared" si="71"/>
        <v>0</v>
      </c>
      <c r="AN398" s="289">
        <f t="shared" si="71"/>
        <v>0</v>
      </c>
      <c r="AO398" s="289">
        <f t="shared" si="71"/>
        <v>0</v>
      </c>
      <c r="AP398" s="289">
        <f t="shared" si="71"/>
        <v>0</v>
      </c>
      <c r="AQ398" s="289">
        <f t="shared" si="71"/>
        <v>0</v>
      </c>
      <c r="AR398" s="289">
        <f t="shared" si="71"/>
        <v>0</v>
      </c>
      <c r="AS398" s="289">
        <f t="shared" si="71"/>
        <v>0</v>
      </c>
      <c r="AT398" s="289">
        <f t="shared" si="71"/>
        <v>0</v>
      </c>
      <c r="AU398" s="289">
        <f t="shared" si="71"/>
        <v>0</v>
      </c>
      <c r="AV398" s="289">
        <f t="shared" si="71"/>
        <v>0</v>
      </c>
      <c r="AW398" s="289">
        <f t="shared" si="71"/>
        <v>0</v>
      </c>
      <c r="AX398" s="289">
        <f t="shared" si="71"/>
        <v>0</v>
      </c>
      <c r="AY398" s="289">
        <f t="shared" si="71"/>
        <v>0</v>
      </c>
      <c r="AZ398" s="289">
        <f t="shared" si="71"/>
        <v>0</v>
      </c>
      <c r="BA398" s="289">
        <f t="shared" si="71"/>
        <v>0</v>
      </c>
      <c r="BB398" s="289">
        <f t="shared" ca="1" si="71"/>
        <v>1.6345864338756826E-2</v>
      </c>
      <c r="BC398" s="289">
        <f t="shared" ca="1" si="71"/>
        <v>1.6345864338756826E-2</v>
      </c>
      <c r="BD398" s="289">
        <f t="shared" ca="1" si="71"/>
        <v>1.6345864338756826E-2</v>
      </c>
      <c r="BE398" s="289">
        <f t="shared" ca="1" si="71"/>
        <v>1.6345864338756826E-2</v>
      </c>
      <c r="BF398" s="289">
        <f t="shared" ref="BF398:CW401" ca="1" si="72">IF(OR($C398&gt;BF$7,$C398+$E398-1&lt;BF$7),0,$D398)</f>
        <v>1.6345864338756826E-2</v>
      </c>
      <c r="BG398" s="289">
        <f t="shared" ca="1" si="72"/>
        <v>1.6345864338756826E-2</v>
      </c>
      <c r="BH398" s="289">
        <f t="shared" si="72"/>
        <v>0</v>
      </c>
      <c r="BI398" s="289">
        <f t="shared" si="72"/>
        <v>0</v>
      </c>
      <c r="BJ398" s="289">
        <f t="shared" si="72"/>
        <v>0</v>
      </c>
      <c r="BK398" s="289">
        <f t="shared" si="72"/>
        <v>0</v>
      </c>
      <c r="BL398" s="289">
        <f t="shared" si="72"/>
        <v>0</v>
      </c>
      <c r="BM398" s="289">
        <f t="shared" si="72"/>
        <v>0</v>
      </c>
      <c r="BN398" s="289">
        <f t="shared" si="72"/>
        <v>0</v>
      </c>
      <c r="BO398" s="289"/>
      <c r="BP398" s="289"/>
      <c r="BQ398" s="289"/>
      <c r="BR398" s="289"/>
      <c r="BS398" s="289"/>
      <c r="BT398" s="289"/>
      <c r="BU398" s="289"/>
      <c r="BV398" s="289"/>
      <c r="BW398" s="289"/>
      <c r="BX398" s="289"/>
      <c r="BY398" s="289"/>
      <c r="BZ398" s="289"/>
      <c r="CA398" s="198"/>
      <c r="CB398" s="198"/>
      <c r="CC398" s="198"/>
      <c r="CD398" s="198"/>
      <c r="CE398" s="198"/>
      <c r="CF398" s="198"/>
      <c r="CG398" s="198"/>
      <c r="CH398" s="198"/>
      <c r="CI398" s="198"/>
      <c r="CJ398" s="198"/>
      <c r="CK398" s="198"/>
      <c r="CL398" s="198"/>
    </row>
    <row r="399" spans="1:90" hidden="1" outlineLevel="1" x14ac:dyDescent="0.15">
      <c r="A399" s="89"/>
      <c r="B399" s="23"/>
      <c r="C399" s="26">
        <f t="shared" ref="C399:E410" si="73">C336</f>
        <v>49</v>
      </c>
      <c r="D399" s="303">
        <f t="shared" ca="1" si="73"/>
        <v>1.6175555039083227E-2</v>
      </c>
      <c r="E399" s="26">
        <f t="shared" si="73"/>
        <v>6</v>
      </c>
      <c r="G399" s="289">
        <f t="shared" si="68"/>
        <v>0</v>
      </c>
      <c r="H399" s="289">
        <f t="shared" si="68"/>
        <v>0</v>
      </c>
      <c r="I399" s="289">
        <f t="shared" si="68"/>
        <v>0</v>
      </c>
      <c r="J399" s="289">
        <f t="shared" si="68"/>
        <v>0</v>
      </c>
      <c r="K399" s="289">
        <f t="shared" si="68"/>
        <v>0</v>
      </c>
      <c r="L399" s="289">
        <f t="shared" si="68"/>
        <v>0</v>
      </c>
      <c r="M399" s="289">
        <f t="shared" si="68"/>
        <v>0</v>
      </c>
      <c r="N399" s="289">
        <f t="shared" si="68"/>
        <v>0</v>
      </c>
      <c r="O399" s="289">
        <f t="shared" si="68"/>
        <v>0</v>
      </c>
      <c r="P399" s="289">
        <f t="shared" si="68"/>
        <v>0</v>
      </c>
      <c r="Q399" s="289">
        <f t="shared" si="68"/>
        <v>0</v>
      </c>
      <c r="R399" s="289">
        <f t="shared" si="68"/>
        <v>0</v>
      </c>
      <c r="S399" s="289">
        <f t="shared" si="68"/>
        <v>0</v>
      </c>
      <c r="T399" s="289">
        <f t="shared" si="68"/>
        <v>0</v>
      </c>
      <c r="U399" s="289">
        <f t="shared" si="68"/>
        <v>0</v>
      </c>
      <c r="V399" s="289">
        <f t="shared" ref="V399:AK414" si="74">IF(OR($C399&gt;V$7,$C399+$E399-1&lt;V$7),0,$D399)</f>
        <v>0</v>
      </c>
      <c r="W399" s="289">
        <f t="shared" si="74"/>
        <v>0</v>
      </c>
      <c r="X399" s="289">
        <f t="shared" si="74"/>
        <v>0</v>
      </c>
      <c r="Y399" s="289">
        <f t="shared" si="74"/>
        <v>0</v>
      </c>
      <c r="Z399" s="289">
        <f t="shared" si="74"/>
        <v>0</v>
      </c>
      <c r="AA399" s="289">
        <f t="shared" si="74"/>
        <v>0</v>
      </c>
      <c r="AB399" s="289">
        <f t="shared" si="74"/>
        <v>0</v>
      </c>
      <c r="AC399" s="289">
        <f t="shared" si="74"/>
        <v>0</v>
      </c>
      <c r="AD399" s="289">
        <f t="shared" si="74"/>
        <v>0</v>
      </c>
      <c r="AE399" s="289">
        <f t="shared" si="74"/>
        <v>0</v>
      </c>
      <c r="AF399" s="289">
        <f t="shared" si="74"/>
        <v>0</v>
      </c>
      <c r="AG399" s="289">
        <f t="shared" si="74"/>
        <v>0</v>
      </c>
      <c r="AH399" s="289">
        <f t="shared" si="74"/>
        <v>0</v>
      </c>
      <c r="AI399" s="289">
        <f t="shared" si="74"/>
        <v>0</v>
      </c>
      <c r="AJ399" s="289">
        <f t="shared" si="74"/>
        <v>0</v>
      </c>
      <c r="AK399" s="289">
        <f t="shared" si="74"/>
        <v>0</v>
      </c>
      <c r="AL399" s="289">
        <f t="shared" ref="AL399:CC407" si="75">IF(OR($C399&gt;AL$7,$C399+$E399-1&lt;AL$7),0,$D399)</f>
        <v>0</v>
      </c>
      <c r="AM399" s="289">
        <f t="shared" si="75"/>
        <v>0</v>
      </c>
      <c r="AN399" s="289">
        <f t="shared" si="75"/>
        <v>0</v>
      </c>
      <c r="AO399" s="289">
        <f t="shared" si="75"/>
        <v>0</v>
      </c>
      <c r="AP399" s="289">
        <f t="shared" si="75"/>
        <v>0</v>
      </c>
      <c r="AQ399" s="289">
        <f t="shared" si="75"/>
        <v>0</v>
      </c>
      <c r="AR399" s="289">
        <f t="shared" si="75"/>
        <v>0</v>
      </c>
      <c r="AS399" s="289">
        <f t="shared" si="75"/>
        <v>0</v>
      </c>
      <c r="AT399" s="289">
        <f t="shared" si="75"/>
        <v>0</v>
      </c>
      <c r="AU399" s="289">
        <f t="shared" si="75"/>
        <v>0</v>
      </c>
      <c r="AV399" s="289">
        <f t="shared" si="75"/>
        <v>0</v>
      </c>
      <c r="AW399" s="289">
        <f t="shared" si="75"/>
        <v>0</v>
      </c>
      <c r="AX399" s="289">
        <f t="shared" si="75"/>
        <v>0</v>
      </c>
      <c r="AY399" s="289">
        <f t="shared" si="75"/>
        <v>0</v>
      </c>
      <c r="AZ399" s="289">
        <f t="shared" si="75"/>
        <v>0</v>
      </c>
      <c r="BA399" s="289">
        <f t="shared" si="75"/>
        <v>0</v>
      </c>
      <c r="BB399" s="289">
        <f t="shared" si="75"/>
        <v>0</v>
      </c>
      <c r="BC399" s="289">
        <f t="shared" ca="1" si="75"/>
        <v>1.6175555039083227E-2</v>
      </c>
      <c r="BD399" s="289">
        <f t="shared" ca="1" si="75"/>
        <v>1.6175555039083227E-2</v>
      </c>
      <c r="BE399" s="289">
        <f t="shared" ca="1" si="75"/>
        <v>1.6175555039083227E-2</v>
      </c>
      <c r="BF399" s="289">
        <f t="shared" ca="1" si="75"/>
        <v>1.6175555039083227E-2</v>
      </c>
      <c r="BG399" s="289">
        <f t="shared" ca="1" si="75"/>
        <v>1.6175555039083227E-2</v>
      </c>
      <c r="BH399" s="289">
        <f t="shared" ca="1" si="75"/>
        <v>1.6175555039083227E-2</v>
      </c>
      <c r="BI399" s="289">
        <f t="shared" si="75"/>
        <v>0</v>
      </c>
      <c r="BJ399" s="289">
        <f t="shared" si="75"/>
        <v>0</v>
      </c>
      <c r="BK399" s="289">
        <f t="shared" si="75"/>
        <v>0</v>
      </c>
      <c r="BL399" s="289">
        <f t="shared" si="75"/>
        <v>0</v>
      </c>
      <c r="BM399" s="289">
        <f t="shared" si="75"/>
        <v>0</v>
      </c>
      <c r="BN399" s="289">
        <f t="shared" si="75"/>
        <v>0</v>
      </c>
      <c r="BO399" s="289"/>
      <c r="BP399" s="289"/>
      <c r="BQ399" s="289"/>
      <c r="BR399" s="289"/>
      <c r="BS399" s="289"/>
      <c r="BT399" s="289"/>
      <c r="BU399" s="289"/>
      <c r="BV399" s="289"/>
      <c r="BW399" s="289"/>
      <c r="BX399" s="289"/>
      <c r="BY399" s="289"/>
      <c r="BZ399" s="289"/>
      <c r="CA399" s="198"/>
      <c r="CB399" s="198"/>
      <c r="CC399" s="198"/>
      <c r="CD399" s="198"/>
      <c r="CE399" s="198"/>
      <c r="CF399" s="198"/>
      <c r="CG399" s="198"/>
      <c r="CH399" s="198"/>
      <c r="CI399" s="198"/>
      <c r="CJ399" s="198"/>
      <c r="CK399" s="198"/>
      <c r="CL399" s="198"/>
    </row>
    <row r="400" spans="1:90" hidden="1" outlineLevel="1" x14ac:dyDescent="0.15">
      <c r="A400" s="89"/>
      <c r="B400" s="23"/>
      <c r="C400" s="26">
        <f t="shared" si="73"/>
        <v>50</v>
      </c>
      <c r="D400" s="303">
        <f t="shared" ca="1" si="73"/>
        <v>1.6005245739409632E-2</v>
      </c>
      <c r="E400" s="26">
        <f t="shared" si="73"/>
        <v>6</v>
      </c>
      <c r="G400" s="289">
        <f t="shared" ref="G400:V415" si="76">IF(OR($C400&gt;G$7,$C400+$E400-1&lt;G$7),0,$D400)</f>
        <v>0</v>
      </c>
      <c r="H400" s="289">
        <f t="shared" si="76"/>
        <v>0</v>
      </c>
      <c r="I400" s="289">
        <f t="shared" si="76"/>
        <v>0</v>
      </c>
      <c r="J400" s="289">
        <f t="shared" si="76"/>
        <v>0</v>
      </c>
      <c r="K400" s="289">
        <f t="shared" si="76"/>
        <v>0</v>
      </c>
      <c r="L400" s="289">
        <f t="shared" si="76"/>
        <v>0</v>
      </c>
      <c r="M400" s="289">
        <f t="shared" si="76"/>
        <v>0</v>
      </c>
      <c r="N400" s="289">
        <f t="shared" si="76"/>
        <v>0</v>
      </c>
      <c r="O400" s="289">
        <f t="shared" si="76"/>
        <v>0</v>
      </c>
      <c r="P400" s="289">
        <f t="shared" si="76"/>
        <v>0</v>
      </c>
      <c r="Q400" s="289">
        <f t="shared" si="76"/>
        <v>0</v>
      </c>
      <c r="R400" s="289">
        <f t="shared" si="76"/>
        <v>0</v>
      </c>
      <c r="S400" s="289">
        <f t="shared" si="76"/>
        <v>0</v>
      </c>
      <c r="T400" s="289">
        <f t="shared" si="76"/>
        <v>0</v>
      </c>
      <c r="U400" s="289">
        <f t="shared" si="76"/>
        <v>0</v>
      </c>
      <c r="V400" s="289">
        <f t="shared" si="76"/>
        <v>0</v>
      </c>
      <c r="W400" s="289">
        <f t="shared" si="74"/>
        <v>0</v>
      </c>
      <c r="X400" s="289">
        <f t="shared" si="74"/>
        <v>0</v>
      </c>
      <c r="Y400" s="289">
        <f t="shared" si="74"/>
        <v>0</v>
      </c>
      <c r="Z400" s="289">
        <f t="shared" si="74"/>
        <v>0</v>
      </c>
      <c r="AA400" s="289">
        <f t="shared" si="74"/>
        <v>0</v>
      </c>
      <c r="AB400" s="289">
        <f t="shared" si="74"/>
        <v>0</v>
      </c>
      <c r="AC400" s="289">
        <f t="shared" si="74"/>
        <v>0</v>
      </c>
      <c r="AD400" s="289">
        <f t="shared" si="74"/>
        <v>0</v>
      </c>
      <c r="AE400" s="289">
        <f t="shared" si="74"/>
        <v>0</v>
      </c>
      <c r="AF400" s="289">
        <f t="shared" si="74"/>
        <v>0</v>
      </c>
      <c r="AG400" s="289">
        <f t="shared" si="74"/>
        <v>0</v>
      </c>
      <c r="AH400" s="289">
        <f t="shared" si="74"/>
        <v>0</v>
      </c>
      <c r="AI400" s="289">
        <f t="shared" si="74"/>
        <v>0</v>
      </c>
      <c r="AJ400" s="289">
        <f t="shared" si="74"/>
        <v>0</v>
      </c>
      <c r="AK400" s="289">
        <f t="shared" si="74"/>
        <v>0</v>
      </c>
      <c r="AL400" s="289">
        <f t="shared" si="75"/>
        <v>0</v>
      </c>
      <c r="AM400" s="289">
        <f t="shared" si="75"/>
        <v>0</v>
      </c>
      <c r="AN400" s="289">
        <f t="shared" si="75"/>
        <v>0</v>
      </c>
      <c r="AO400" s="289">
        <f t="shared" si="75"/>
        <v>0</v>
      </c>
      <c r="AP400" s="289">
        <f t="shared" si="75"/>
        <v>0</v>
      </c>
      <c r="AQ400" s="289">
        <f t="shared" si="75"/>
        <v>0</v>
      </c>
      <c r="AR400" s="289">
        <f t="shared" si="75"/>
        <v>0</v>
      </c>
      <c r="AS400" s="289">
        <f t="shared" si="75"/>
        <v>0</v>
      </c>
      <c r="AT400" s="289">
        <f t="shared" si="75"/>
        <v>0</v>
      </c>
      <c r="AU400" s="289">
        <f t="shared" si="75"/>
        <v>0</v>
      </c>
      <c r="AV400" s="289">
        <f t="shared" si="75"/>
        <v>0</v>
      </c>
      <c r="AW400" s="289">
        <f t="shared" si="75"/>
        <v>0</v>
      </c>
      <c r="AX400" s="289">
        <f t="shared" si="75"/>
        <v>0</v>
      </c>
      <c r="AY400" s="289">
        <f t="shared" si="75"/>
        <v>0</v>
      </c>
      <c r="AZ400" s="289">
        <f t="shared" si="75"/>
        <v>0</v>
      </c>
      <c r="BA400" s="289">
        <f t="shared" si="75"/>
        <v>0</v>
      </c>
      <c r="BB400" s="289">
        <f t="shared" si="75"/>
        <v>0</v>
      </c>
      <c r="BC400" s="289">
        <f t="shared" si="75"/>
        <v>0</v>
      </c>
      <c r="BD400" s="289">
        <f t="shared" ca="1" si="75"/>
        <v>1.6005245739409632E-2</v>
      </c>
      <c r="BE400" s="289">
        <f t="shared" ca="1" si="75"/>
        <v>1.6005245739409632E-2</v>
      </c>
      <c r="BF400" s="289">
        <f t="shared" ca="1" si="75"/>
        <v>1.6005245739409632E-2</v>
      </c>
      <c r="BG400" s="289">
        <f t="shared" ca="1" si="75"/>
        <v>1.6005245739409632E-2</v>
      </c>
      <c r="BH400" s="289">
        <f t="shared" ca="1" si="75"/>
        <v>1.6005245739409632E-2</v>
      </c>
      <c r="BI400" s="289">
        <f t="shared" ca="1" si="75"/>
        <v>1.6005245739409632E-2</v>
      </c>
      <c r="BJ400" s="289">
        <f t="shared" si="75"/>
        <v>0</v>
      </c>
      <c r="BK400" s="289">
        <f t="shared" si="75"/>
        <v>0</v>
      </c>
      <c r="BL400" s="289">
        <f t="shared" si="75"/>
        <v>0</v>
      </c>
      <c r="BM400" s="289">
        <f t="shared" si="75"/>
        <v>0</v>
      </c>
      <c r="BN400" s="289">
        <f t="shared" si="75"/>
        <v>0</v>
      </c>
      <c r="BO400" s="289"/>
      <c r="BP400" s="289"/>
      <c r="BQ400" s="289"/>
      <c r="BR400" s="289"/>
      <c r="BS400" s="289"/>
      <c r="BT400" s="289"/>
      <c r="BU400" s="289"/>
      <c r="BV400" s="289"/>
      <c r="BW400" s="289"/>
      <c r="BX400" s="289"/>
      <c r="BY400" s="289"/>
      <c r="BZ400" s="289"/>
      <c r="CA400" s="198"/>
      <c r="CB400" s="198"/>
      <c r="CC400" s="198"/>
      <c r="CD400" s="198"/>
      <c r="CE400" s="198"/>
      <c r="CF400" s="198"/>
      <c r="CG400" s="198"/>
      <c r="CH400" s="198"/>
      <c r="CI400" s="198"/>
      <c r="CJ400" s="198"/>
      <c r="CK400" s="198"/>
      <c r="CL400" s="198"/>
    </row>
    <row r="401" spans="1:90" hidden="1" outlineLevel="1" x14ac:dyDescent="0.15">
      <c r="A401" s="89"/>
      <c r="B401" s="23"/>
      <c r="C401" s="26">
        <f t="shared" si="73"/>
        <v>51</v>
      </c>
      <c r="D401" s="303">
        <f t="shared" ca="1" si="73"/>
        <v>1.5834936439736033E-2</v>
      </c>
      <c r="E401" s="26">
        <f t="shared" si="73"/>
        <v>6</v>
      </c>
      <c r="G401" s="289">
        <f t="shared" si="76"/>
        <v>0</v>
      </c>
      <c r="H401" s="289">
        <f t="shared" si="76"/>
        <v>0</v>
      </c>
      <c r="I401" s="289">
        <f t="shared" si="76"/>
        <v>0</v>
      </c>
      <c r="J401" s="289">
        <f t="shared" si="76"/>
        <v>0</v>
      </c>
      <c r="K401" s="289">
        <f t="shared" si="76"/>
        <v>0</v>
      </c>
      <c r="L401" s="289">
        <f t="shared" si="76"/>
        <v>0</v>
      </c>
      <c r="M401" s="289">
        <f t="shared" si="76"/>
        <v>0</v>
      </c>
      <c r="N401" s="289">
        <f t="shared" si="76"/>
        <v>0</v>
      </c>
      <c r="O401" s="289">
        <f t="shared" si="76"/>
        <v>0</v>
      </c>
      <c r="P401" s="289">
        <f t="shared" si="76"/>
        <v>0</v>
      </c>
      <c r="Q401" s="289">
        <f t="shared" si="76"/>
        <v>0</v>
      </c>
      <c r="R401" s="289">
        <f t="shared" si="76"/>
        <v>0</v>
      </c>
      <c r="S401" s="289">
        <f t="shared" si="76"/>
        <v>0</v>
      </c>
      <c r="T401" s="289">
        <f t="shared" si="76"/>
        <v>0</v>
      </c>
      <c r="U401" s="289">
        <f t="shared" si="76"/>
        <v>0</v>
      </c>
      <c r="V401" s="289">
        <f t="shared" si="76"/>
        <v>0</v>
      </c>
      <c r="W401" s="289">
        <f t="shared" si="74"/>
        <v>0</v>
      </c>
      <c r="X401" s="289">
        <f t="shared" si="74"/>
        <v>0</v>
      </c>
      <c r="Y401" s="289">
        <f t="shared" si="74"/>
        <v>0</v>
      </c>
      <c r="Z401" s="289">
        <f t="shared" si="74"/>
        <v>0</v>
      </c>
      <c r="AA401" s="289">
        <f t="shared" si="74"/>
        <v>0</v>
      </c>
      <c r="AB401" s="289">
        <f t="shared" si="74"/>
        <v>0</v>
      </c>
      <c r="AC401" s="289">
        <f t="shared" si="74"/>
        <v>0</v>
      </c>
      <c r="AD401" s="289">
        <f t="shared" si="74"/>
        <v>0</v>
      </c>
      <c r="AE401" s="289">
        <f t="shared" si="74"/>
        <v>0</v>
      </c>
      <c r="AF401" s="289">
        <f t="shared" si="74"/>
        <v>0</v>
      </c>
      <c r="AG401" s="289">
        <f t="shared" si="74"/>
        <v>0</v>
      </c>
      <c r="AH401" s="289">
        <f t="shared" si="74"/>
        <v>0</v>
      </c>
      <c r="AI401" s="289">
        <f t="shared" si="74"/>
        <v>0</v>
      </c>
      <c r="AJ401" s="289">
        <f t="shared" si="74"/>
        <v>0</v>
      </c>
      <c r="AK401" s="289">
        <f t="shared" si="74"/>
        <v>0</v>
      </c>
      <c r="AL401" s="289">
        <f t="shared" si="75"/>
        <v>0</v>
      </c>
      <c r="AM401" s="289">
        <f t="shared" si="75"/>
        <v>0</v>
      </c>
      <c r="AN401" s="289">
        <f t="shared" si="75"/>
        <v>0</v>
      </c>
      <c r="AO401" s="289">
        <f t="shared" si="75"/>
        <v>0</v>
      </c>
      <c r="AP401" s="289">
        <f t="shared" si="75"/>
        <v>0</v>
      </c>
      <c r="AQ401" s="289">
        <f t="shared" si="75"/>
        <v>0</v>
      </c>
      <c r="AR401" s="289">
        <f t="shared" si="75"/>
        <v>0</v>
      </c>
      <c r="AS401" s="289">
        <f t="shared" si="75"/>
        <v>0</v>
      </c>
      <c r="AT401" s="289">
        <f t="shared" si="75"/>
        <v>0</v>
      </c>
      <c r="AU401" s="289">
        <f t="shared" si="75"/>
        <v>0</v>
      </c>
      <c r="AV401" s="289">
        <f t="shared" si="75"/>
        <v>0</v>
      </c>
      <c r="AW401" s="289">
        <f t="shared" si="75"/>
        <v>0</v>
      </c>
      <c r="AX401" s="289">
        <f t="shared" si="75"/>
        <v>0</v>
      </c>
      <c r="AY401" s="289">
        <f t="shared" si="75"/>
        <v>0</v>
      </c>
      <c r="AZ401" s="289">
        <f t="shared" si="75"/>
        <v>0</v>
      </c>
      <c r="BA401" s="289">
        <f t="shared" si="75"/>
        <v>0</v>
      </c>
      <c r="BB401" s="289">
        <f t="shared" si="75"/>
        <v>0</v>
      </c>
      <c r="BC401" s="289">
        <f t="shared" si="75"/>
        <v>0</v>
      </c>
      <c r="BD401" s="289">
        <f t="shared" si="75"/>
        <v>0</v>
      </c>
      <c r="BE401" s="289">
        <f t="shared" ca="1" si="75"/>
        <v>1.5834936439736033E-2</v>
      </c>
      <c r="BF401" s="289">
        <f t="shared" ca="1" si="75"/>
        <v>1.5834936439736033E-2</v>
      </c>
      <c r="BG401" s="289">
        <f t="shared" ca="1" si="75"/>
        <v>1.5834936439736033E-2</v>
      </c>
      <c r="BH401" s="289">
        <f t="shared" ca="1" si="75"/>
        <v>1.5834936439736033E-2</v>
      </c>
      <c r="BI401" s="289">
        <f t="shared" ca="1" si="75"/>
        <v>1.5834936439736033E-2</v>
      </c>
      <c r="BJ401" s="289">
        <f t="shared" ca="1" si="75"/>
        <v>1.5834936439736033E-2</v>
      </c>
      <c r="BK401" s="289">
        <f t="shared" si="75"/>
        <v>0</v>
      </c>
      <c r="BL401" s="289">
        <f t="shared" si="75"/>
        <v>0</v>
      </c>
      <c r="BM401" s="289">
        <f t="shared" si="75"/>
        <v>0</v>
      </c>
      <c r="BN401" s="289">
        <f t="shared" si="75"/>
        <v>0</v>
      </c>
      <c r="BO401" s="289"/>
      <c r="BP401" s="289"/>
      <c r="BQ401" s="289"/>
      <c r="BR401" s="289"/>
      <c r="BS401" s="289"/>
      <c r="BT401" s="289"/>
      <c r="BU401" s="289"/>
      <c r="BV401" s="289"/>
      <c r="BW401" s="289"/>
      <c r="BX401" s="289"/>
      <c r="BY401" s="289"/>
      <c r="BZ401" s="289"/>
      <c r="CA401" s="198"/>
      <c r="CB401" s="198"/>
      <c r="CC401" s="198"/>
      <c r="CD401" s="198"/>
      <c r="CE401" s="198"/>
      <c r="CF401" s="198"/>
      <c r="CG401" s="198"/>
      <c r="CH401" s="198"/>
      <c r="CI401" s="198"/>
      <c r="CJ401" s="198"/>
      <c r="CK401" s="198"/>
      <c r="CL401" s="198"/>
    </row>
    <row r="402" spans="1:90" hidden="1" outlineLevel="1" x14ac:dyDescent="0.15">
      <c r="A402" s="89"/>
      <c r="B402" s="23"/>
      <c r="C402" s="26">
        <f t="shared" si="73"/>
        <v>52</v>
      </c>
      <c r="D402" s="303">
        <f t="shared" ca="1" si="73"/>
        <v>1.5664627140062438E-2</v>
      </c>
      <c r="E402" s="26">
        <f t="shared" si="73"/>
        <v>6</v>
      </c>
      <c r="G402" s="289">
        <f t="shared" si="76"/>
        <v>0</v>
      </c>
      <c r="H402" s="289">
        <f t="shared" si="76"/>
        <v>0</v>
      </c>
      <c r="I402" s="289">
        <f t="shared" si="76"/>
        <v>0</v>
      </c>
      <c r="J402" s="289">
        <f t="shared" si="76"/>
        <v>0</v>
      </c>
      <c r="K402" s="289">
        <f t="shared" si="76"/>
        <v>0</v>
      </c>
      <c r="L402" s="289">
        <f t="shared" si="76"/>
        <v>0</v>
      </c>
      <c r="M402" s="289">
        <f t="shared" si="76"/>
        <v>0</v>
      </c>
      <c r="N402" s="289">
        <f t="shared" si="76"/>
        <v>0</v>
      </c>
      <c r="O402" s="289">
        <f t="shared" si="76"/>
        <v>0</v>
      </c>
      <c r="P402" s="289">
        <f t="shared" si="76"/>
        <v>0</v>
      </c>
      <c r="Q402" s="289">
        <f t="shared" si="76"/>
        <v>0</v>
      </c>
      <c r="R402" s="289">
        <f t="shared" si="76"/>
        <v>0</v>
      </c>
      <c r="S402" s="289">
        <f t="shared" si="76"/>
        <v>0</v>
      </c>
      <c r="T402" s="289">
        <f t="shared" si="76"/>
        <v>0</v>
      </c>
      <c r="U402" s="289">
        <f t="shared" si="76"/>
        <v>0</v>
      </c>
      <c r="V402" s="289">
        <f t="shared" si="76"/>
        <v>0</v>
      </c>
      <c r="W402" s="289">
        <f t="shared" si="74"/>
        <v>0</v>
      </c>
      <c r="X402" s="289">
        <f t="shared" si="74"/>
        <v>0</v>
      </c>
      <c r="Y402" s="289">
        <f t="shared" si="74"/>
        <v>0</v>
      </c>
      <c r="Z402" s="289">
        <f t="shared" si="74"/>
        <v>0</v>
      </c>
      <c r="AA402" s="289">
        <f t="shared" si="74"/>
        <v>0</v>
      </c>
      <c r="AB402" s="289">
        <f t="shared" si="74"/>
        <v>0</v>
      </c>
      <c r="AC402" s="289">
        <f t="shared" si="74"/>
        <v>0</v>
      </c>
      <c r="AD402" s="289">
        <f t="shared" si="74"/>
        <v>0</v>
      </c>
      <c r="AE402" s="289">
        <f t="shared" si="74"/>
        <v>0</v>
      </c>
      <c r="AF402" s="289">
        <f t="shared" si="74"/>
        <v>0</v>
      </c>
      <c r="AG402" s="289">
        <f t="shared" si="74"/>
        <v>0</v>
      </c>
      <c r="AH402" s="289">
        <f t="shared" si="74"/>
        <v>0</v>
      </c>
      <c r="AI402" s="289">
        <f t="shared" si="74"/>
        <v>0</v>
      </c>
      <c r="AJ402" s="289">
        <f t="shared" si="74"/>
        <v>0</v>
      </c>
      <c r="AK402" s="289">
        <f t="shared" si="74"/>
        <v>0</v>
      </c>
      <c r="AL402" s="289">
        <f t="shared" si="75"/>
        <v>0</v>
      </c>
      <c r="AM402" s="289">
        <f t="shared" si="75"/>
        <v>0</v>
      </c>
      <c r="AN402" s="289">
        <f t="shared" si="75"/>
        <v>0</v>
      </c>
      <c r="AO402" s="289">
        <f t="shared" si="75"/>
        <v>0</v>
      </c>
      <c r="AP402" s="289">
        <f t="shared" si="75"/>
        <v>0</v>
      </c>
      <c r="AQ402" s="289">
        <f t="shared" si="75"/>
        <v>0</v>
      </c>
      <c r="AR402" s="289">
        <f t="shared" si="75"/>
        <v>0</v>
      </c>
      <c r="AS402" s="289">
        <f t="shared" si="75"/>
        <v>0</v>
      </c>
      <c r="AT402" s="289">
        <f t="shared" si="75"/>
        <v>0</v>
      </c>
      <c r="AU402" s="289">
        <f t="shared" si="75"/>
        <v>0</v>
      </c>
      <c r="AV402" s="289">
        <f t="shared" si="75"/>
        <v>0</v>
      </c>
      <c r="AW402" s="289">
        <f t="shared" si="75"/>
        <v>0</v>
      </c>
      <c r="AX402" s="289">
        <f t="shared" si="75"/>
        <v>0</v>
      </c>
      <c r="AY402" s="289">
        <f t="shared" si="75"/>
        <v>0</v>
      </c>
      <c r="AZ402" s="289">
        <f t="shared" si="75"/>
        <v>0</v>
      </c>
      <c r="BA402" s="289">
        <f t="shared" si="75"/>
        <v>0</v>
      </c>
      <c r="BB402" s="289">
        <f t="shared" si="75"/>
        <v>0</v>
      </c>
      <c r="BC402" s="289">
        <f t="shared" si="75"/>
        <v>0</v>
      </c>
      <c r="BD402" s="289">
        <f t="shared" si="75"/>
        <v>0</v>
      </c>
      <c r="BE402" s="289">
        <f t="shared" si="75"/>
        <v>0</v>
      </c>
      <c r="BF402" s="289">
        <f t="shared" ca="1" si="75"/>
        <v>1.5664627140062438E-2</v>
      </c>
      <c r="BG402" s="289">
        <f t="shared" ca="1" si="75"/>
        <v>1.5664627140062438E-2</v>
      </c>
      <c r="BH402" s="289">
        <f t="shared" ca="1" si="75"/>
        <v>1.5664627140062438E-2</v>
      </c>
      <c r="BI402" s="289">
        <f t="shared" ca="1" si="75"/>
        <v>1.5664627140062438E-2</v>
      </c>
      <c r="BJ402" s="289">
        <f t="shared" ca="1" si="75"/>
        <v>1.5664627140062438E-2</v>
      </c>
      <c r="BK402" s="289">
        <f t="shared" ca="1" si="75"/>
        <v>1.5664627140062438E-2</v>
      </c>
      <c r="BL402" s="289">
        <f t="shared" si="75"/>
        <v>0</v>
      </c>
      <c r="BM402" s="289">
        <f t="shared" si="75"/>
        <v>0</v>
      </c>
      <c r="BN402" s="289">
        <f t="shared" si="75"/>
        <v>0</v>
      </c>
      <c r="BO402" s="289"/>
      <c r="BP402" s="289"/>
      <c r="BQ402" s="289"/>
      <c r="BR402" s="289"/>
      <c r="BS402" s="289"/>
      <c r="BT402" s="289"/>
      <c r="BU402" s="289"/>
      <c r="BV402" s="289"/>
      <c r="BW402" s="289"/>
      <c r="BX402" s="289"/>
      <c r="BY402" s="289"/>
      <c r="BZ402" s="289"/>
      <c r="CA402" s="198"/>
      <c r="CB402" s="198"/>
      <c r="CC402" s="198"/>
      <c r="CD402" s="198"/>
      <c r="CE402" s="198"/>
      <c r="CF402" s="198"/>
      <c r="CG402" s="198"/>
      <c r="CH402" s="198"/>
      <c r="CI402" s="198"/>
      <c r="CJ402" s="198"/>
      <c r="CK402" s="198"/>
      <c r="CL402" s="198"/>
    </row>
    <row r="403" spans="1:90" hidden="1" outlineLevel="1" x14ac:dyDescent="0.15">
      <c r="A403" s="89"/>
      <c r="B403" s="23"/>
      <c r="C403" s="26">
        <f t="shared" si="73"/>
        <v>53</v>
      </c>
      <c r="D403" s="303">
        <f t="shared" ca="1" si="73"/>
        <v>1.5494317840388841E-2</v>
      </c>
      <c r="E403" s="26">
        <f t="shared" si="73"/>
        <v>6</v>
      </c>
      <c r="G403" s="289">
        <f t="shared" si="76"/>
        <v>0</v>
      </c>
      <c r="H403" s="289">
        <f t="shared" si="76"/>
        <v>0</v>
      </c>
      <c r="I403" s="289">
        <f t="shared" si="76"/>
        <v>0</v>
      </c>
      <c r="J403" s="289">
        <f t="shared" si="76"/>
        <v>0</v>
      </c>
      <c r="K403" s="289">
        <f t="shared" si="76"/>
        <v>0</v>
      </c>
      <c r="L403" s="289">
        <f t="shared" si="76"/>
        <v>0</v>
      </c>
      <c r="M403" s="289">
        <f t="shared" si="76"/>
        <v>0</v>
      </c>
      <c r="N403" s="289">
        <f t="shared" si="76"/>
        <v>0</v>
      </c>
      <c r="O403" s="289">
        <f t="shared" si="76"/>
        <v>0</v>
      </c>
      <c r="P403" s="289">
        <f t="shared" si="76"/>
        <v>0</v>
      </c>
      <c r="Q403" s="289">
        <f t="shared" si="76"/>
        <v>0</v>
      </c>
      <c r="R403" s="289">
        <f t="shared" si="76"/>
        <v>0</v>
      </c>
      <c r="S403" s="289">
        <f t="shared" si="76"/>
        <v>0</v>
      </c>
      <c r="T403" s="289">
        <f t="shared" si="76"/>
        <v>0</v>
      </c>
      <c r="U403" s="289">
        <f t="shared" si="76"/>
        <v>0</v>
      </c>
      <c r="V403" s="289">
        <f t="shared" si="76"/>
        <v>0</v>
      </c>
      <c r="W403" s="289">
        <f t="shared" si="74"/>
        <v>0</v>
      </c>
      <c r="X403" s="289">
        <f t="shared" si="74"/>
        <v>0</v>
      </c>
      <c r="Y403" s="289">
        <f t="shared" si="74"/>
        <v>0</v>
      </c>
      <c r="Z403" s="289">
        <f t="shared" si="74"/>
        <v>0</v>
      </c>
      <c r="AA403" s="289">
        <f t="shared" si="74"/>
        <v>0</v>
      </c>
      <c r="AB403" s="289">
        <f t="shared" si="74"/>
        <v>0</v>
      </c>
      <c r="AC403" s="289">
        <f t="shared" si="74"/>
        <v>0</v>
      </c>
      <c r="AD403" s="289">
        <f t="shared" si="74"/>
        <v>0</v>
      </c>
      <c r="AE403" s="289">
        <f t="shared" si="74"/>
        <v>0</v>
      </c>
      <c r="AF403" s="289">
        <f t="shared" si="74"/>
        <v>0</v>
      </c>
      <c r="AG403" s="289">
        <f t="shared" si="74"/>
        <v>0</v>
      </c>
      <c r="AH403" s="289">
        <f t="shared" si="74"/>
        <v>0</v>
      </c>
      <c r="AI403" s="289">
        <f t="shared" si="74"/>
        <v>0</v>
      </c>
      <c r="AJ403" s="289">
        <f t="shared" si="74"/>
        <v>0</v>
      </c>
      <c r="AK403" s="289">
        <f t="shared" si="74"/>
        <v>0</v>
      </c>
      <c r="AL403" s="289">
        <f t="shared" si="75"/>
        <v>0</v>
      </c>
      <c r="AM403" s="289">
        <f t="shared" si="75"/>
        <v>0</v>
      </c>
      <c r="AN403" s="289">
        <f t="shared" si="75"/>
        <v>0</v>
      </c>
      <c r="AO403" s="289">
        <f t="shared" si="75"/>
        <v>0</v>
      </c>
      <c r="AP403" s="289">
        <f t="shared" si="75"/>
        <v>0</v>
      </c>
      <c r="AQ403" s="289">
        <f t="shared" si="75"/>
        <v>0</v>
      </c>
      <c r="AR403" s="289">
        <f t="shared" si="75"/>
        <v>0</v>
      </c>
      <c r="AS403" s="289">
        <f t="shared" si="75"/>
        <v>0</v>
      </c>
      <c r="AT403" s="289">
        <f t="shared" si="75"/>
        <v>0</v>
      </c>
      <c r="AU403" s="289">
        <f t="shared" si="75"/>
        <v>0</v>
      </c>
      <c r="AV403" s="289">
        <f t="shared" si="75"/>
        <v>0</v>
      </c>
      <c r="AW403" s="289">
        <f t="shared" si="75"/>
        <v>0</v>
      </c>
      <c r="AX403" s="289">
        <f t="shared" si="75"/>
        <v>0</v>
      </c>
      <c r="AY403" s="289">
        <f t="shared" si="75"/>
        <v>0</v>
      </c>
      <c r="AZ403" s="289">
        <f t="shared" si="75"/>
        <v>0</v>
      </c>
      <c r="BA403" s="289">
        <f t="shared" si="75"/>
        <v>0</v>
      </c>
      <c r="BB403" s="289">
        <f t="shared" si="75"/>
        <v>0</v>
      </c>
      <c r="BC403" s="289">
        <f t="shared" si="75"/>
        <v>0</v>
      </c>
      <c r="BD403" s="289">
        <f t="shared" si="75"/>
        <v>0</v>
      </c>
      <c r="BE403" s="289">
        <f t="shared" si="75"/>
        <v>0</v>
      </c>
      <c r="BF403" s="289">
        <f t="shared" si="75"/>
        <v>0</v>
      </c>
      <c r="BG403" s="289">
        <f t="shared" ca="1" si="75"/>
        <v>1.5494317840388841E-2</v>
      </c>
      <c r="BH403" s="289">
        <f t="shared" ca="1" si="75"/>
        <v>1.5494317840388841E-2</v>
      </c>
      <c r="BI403" s="289">
        <f t="shared" ca="1" si="75"/>
        <v>1.5494317840388841E-2</v>
      </c>
      <c r="BJ403" s="289">
        <f t="shared" ca="1" si="75"/>
        <v>1.5494317840388841E-2</v>
      </c>
      <c r="BK403" s="289">
        <f t="shared" ca="1" si="75"/>
        <v>1.5494317840388841E-2</v>
      </c>
      <c r="BL403" s="289">
        <f t="shared" ca="1" si="75"/>
        <v>1.5494317840388841E-2</v>
      </c>
      <c r="BM403" s="289">
        <f t="shared" si="75"/>
        <v>0</v>
      </c>
      <c r="BN403" s="289">
        <f t="shared" si="75"/>
        <v>0</v>
      </c>
      <c r="BO403" s="289"/>
      <c r="BP403" s="289"/>
      <c r="BQ403" s="289"/>
      <c r="BR403" s="289"/>
      <c r="BS403" s="289"/>
      <c r="BT403" s="289"/>
      <c r="BU403" s="289"/>
      <c r="BV403" s="289"/>
      <c r="BW403" s="289"/>
      <c r="BX403" s="289"/>
      <c r="BY403" s="289"/>
      <c r="BZ403" s="289"/>
      <c r="CA403" s="198"/>
      <c r="CB403" s="198"/>
      <c r="CC403" s="198"/>
      <c r="CD403" s="198"/>
      <c r="CE403" s="198"/>
      <c r="CF403" s="198"/>
      <c r="CG403" s="198"/>
      <c r="CH403" s="198"/>
      <c r="CI403" s="198"/>
      <c r="CJ403" s="198"/>
      <c r="CK403" s="198"/>
      <c r="CL403" s="198"/>
    </row>
    <row r="404" spans="1:90" hidden="1" outlineLevel="1" x14ac:dyDescent="0.15">
      <c r="A404" s="89"/>
      <c r="B404" s="23"/>
      <c r="C404" s="26">
        <f t="shared" si="73"/>
        <v>54</v>
      </c>
      <c r="D404" s="303">
        <f t="shared" ca="1" si="73"/>
        <v>1.5324008540715243E-2</v>
      </c>
      <c r="E404" s="26">
        <f t="shared" si="73"/>
        <v>6</v>
      </c>
      <c r="G404" s="289">
        <f t="shared" si="76"/>
        <v>0</v>
      </c>
      <c r="H404" s="289">
        <f t="shared" si="76"/>
        <v>0</v>
      </c>
      <c r="I404" s="289">
        <f t="shared" si="76"/>
        <v>0</v>
      </c>
      <c r="J404" s="289">
        <f t="shared" si="76"/>
        <v>0</v>
      </c>
      <c r="K404" s="289">
        <f t="shared" si="76"/>
        <v>0</v>
      </c>
      <c r="L404" s="289">
        <f t="shared" si="76"/>
        <v>0</v>
      </c>
      <c r="M404" s="289">
        <f t="shared" si="76"/>
        <v>0</v>
      </c>
      <c r="N404" s="289">
        <f t="shared" si="76"/>
        <v>0</v>
      </c>
      <c r="O404" s="289">
        <f t="shared" si="76"/>
        <v>0</v>
      </c>
      <c r="P404" s="289">
        <f t="shared" si="76"/>
        <v>0</v>
      </c>
      <c r="Q404" s="289">
        <f t="shared" si="76"/>
        <v>0</v>
      </c>
      <c r="R404" s="289">
        <f t="shared" si="76"/>
        <v>0</v>
      </c>
      <c r="S404" s="289">
        <f t="shared" si="76"/>
        <v>0</v>
      </c>
      <c r="T404" s="289">
        <f t="shared" si="76"/>
        <v>0</v>
      </c>
      <c r="U404" s="289">
        <f t="shared" si="76"/>
        <v>0</v>
      </c>
      <c r="V404" s="289">
        <f t="shared" si="76"/>
        <v>0</v>
      </c>
      <c r="W404" s="289">
        <f t="shared" si="74"/>
        <v>0</v>
      </c>
      <c r="X404" s="289">
        <f t="shared" si="74"/>
        <v>0</v>
      </c>
      <c r="Y404" s="289">
        <f t="shared" si="74"/>
        <v>0</v>
      </c>
      <c r="Z404" s="289">
        <f t="shared" si="74"/>
        <v>0</v>
      </c>
      <c r="AA404" s="289">
        <f t="shared" si="74"/>
        <v>0</v>
      </c>
      <c r="AB404" s="289">
        <f t="shared" si="74"/>
        <v>0</v>
      </c>
      <c r="AC404" s="289">
        <f t="shared" si="74"/>
        <v>0</v>
      </c>
      <c r="AD404" s="289">
        <f t="shared" si="74"/>
        <v>0</v>
      </c>
      <c r="AE404" s="289">
        <f t="shared" si="74"/>
        <v>0</v>
      </c>
      <c r="AF404" s="289">
        <f t="shared" si="74"/>
        <v>0</v>
      </c>
      <c r="AG404" s="289">
        <f t="shared" si="74"/>
        <v>0</v>
      </c>
      <c r="AH404" s="289">
        <f t="shared" si="74"/>
        <v>0</v>
      </c>
      <c r="AI404" s="289">
        <f t="shared" si="74"/>
        <v>0</v>
      </c>
      <c r="AJ404" s="289">
        <f t="shared" si="74"/>
        <v>0</v>
      </c>
      <c r="AK404" s="289">
        <f t="shared" si="74"/>
        <v>0</v>
      </c>
      <c r="AL404" s="289">
        <f t="shared" si="75"/>
        <v>0</v>
      </c>
      <c r="AM404" s="289">
        <f t="shared" si="75"/>
        <v>0</v>
      </c>
      <c r="AN404" s="289">
        <f t="shared" si="75"/>
        <v>0</v>
      </c>
      <c r="AO404" s="289">
        <f t="shared" si="75"/>
        <v>0</v>
      </c>
      <c r="AP404" s="289">
        <f t="shared" si="75"/>
        <v>0</v>
      </c>
      <c r="AQ404" s="289">
        <f t="shared" si="75"/>
        <v>0</v>
      </c>
      <c r="AR404" s="289">
        <f t="shared" si="75"/>
        <v>0</v>
      </c>
      <c r="AS404" s="289">
        <f t="shared" si="75"/>
        <v>0</v>
      </c>
      <c r="AT404" s="289">
        <f t="shared" si="75"/>
        <v>0</v>
      </c>
      <c r="AU404" s="289">
        <f t="shared" si="75"/>
        <v>0</v>
      </c>
      <c r="AV404" s="289">
        <f t="shared" si="75"/>
        <v>0</v>
      </c>
      <c r="AW404" s="289">
        <f t="shared" si="75"/>
        <v>0</v>
      </c>
      <c r="AX404" s="289">
        <f t="shared" si="75"/>
        <v>0</v>
      </c>
      <c r="AY404" s="289">
        <f t="shared" si="75"/>
        <v>0</v>
      </c>
      <c r="AZ404" s="289">
        <f t="shared" si="75"/>
        <v>0</v>
      </c>
      <c r="BA404" s="289">
        <f t="shared" si="75"/>
        <v>0</v>
      </c>
      <c r="BB404" s="289">
        <f t="shared" si="75"/>
        <v>0</v>
      </c>
      <c r="BC404" s="289">
        <f t="shared" si="75"/>
        <v>0</v>
      </c>
      <c r="BD404" s="289">
        <f t="shared" si="75"/>
        <v>0</v>
      </c>
      <c r="BE404" s="289">
        <f t="shared" si="75"/>
        <v>0</v>
      </c>
      <c r="BF404" s="289">
        <f t="shared" si="75"/>
        <v>0</v>
      </c>
      <c r="BG404" s="289">
        <f t="shared" si="75"/>
        <v>0</v>
      </c>
      <c r="BH404" s="289">
        <f t="shared" ca="1" si="75"/>
        <v>1.5324008540715243E-2</v>
      </c>
      <c r="BI404" s="289">
        <f t="shared" ca="1" si="75"/>
        <v>1.5324008540715243E-2</v>
      </c>
      <c r="BJ404" s="289">
        <f t="shared" ca="1" si="75"/>
        <v>1.5324008540715243E-2</v>
      </c>
      <c r="BK404" s="289">
        <f t="shared" ca="1" si="75"/>
        <v>1.5324008540715243E-2</v>
      </c>
      <c r="BL404" s="289">
        <f t="shared" ca="1" si="75"/>
        <v>1.5324008540715243E-2</v>
      </c>
      <c r="BM404" s="289">
        <f t="shared" ca="1" si="75"/>
        <v>1.5324008540715243E-2</v>
      </c>
      <c r="BN404" s="289">
        <f t="shared" si="75"/>
        <v>0</v>
      </c>
      <c r="BO404" s="289"/>
      <c r="BP404" s="289"/>
      <c r="BQ404" s="289"/>
      <c r="BR404" s="289"/>
      <c r="BS404" s="289"/>
      <c r="BT404" s="289"/>
      <c r="BU404" s="289"/>
      <c r="BV404" s="289"/>
      <c r="BW404" s="289"/>
      <c r="BX404" s="289"/>
      <c r="BY404" s="289"/>
      <c r="BZ404" s="289"/>
      <c r="CA404" s="198"/>
      <c r="CB404" s="198"/>
      <c r="CC404" s="198"/>
      <c r="CD404" s="198"/>
      <c r="CE404" s="198"/>
      <c r="CF404" s="198"/>
      <c r="CG404" s="198"/>
      <c r="CH404" s="198"/>
      <c r="CI404" s="198"/>
      <c r="CJ404" s="198"/>
      <c r="CK404" s="198"/>
      <c r="CL404" s="198"/>
    </row>
    <row r="405" spans="1:90" hidden="1" outlineLevel="1" x14ac:dyDescent="0.15">
      <c r="A405" s="89"/>
      <c r="B405" s="23"/>
      <c r="C405" s="26">
        <f t="shared" si="73"/>
        <v>55</v>
      </c>
      <c r="D405" s="303">
        <f t="shared" ca="1" si="73"/>
        <v>1.5153699241041646E-2</v>
      </c>
      <c r="E405" s="26">
        <f t="shared" si="73"/>
        <v>6</v>
      </c>
      <c r="G405" s="289">
        <f t="shared" si="76"/>
        <v>0</v>
      </c>
      <c r="H405" s="289">
        <f t="shared" si="76"/>
        <v>0</v>
      </c>
      <c r="I405" s="289">
        <f t="shared" si="76"/>
        <v>0</v>
      </c>
      <c r="J405" s="289">
        <f t="shared" si="76"/>
        <v>0</v>
      </c>
      <c r="K405" s="289">
        <f t="shared" si="76"/>
        <v>0</v>
      </c>
      <c r="L405" s="289">
        <f t="shared" si="76"/>
        <v>0</v>
      </c>
      <c r="M405" s="289">
        <f t="shared" si="76"/>
        <v>0</v>
      </c>
      <c r="N405" s="289">
        <f t="shared" si="76"/>
        <v>0</v>
      </c>
      <c r="O405" s="289">
        <f t="shared" si="76"/>
        <v>0</v>
      </c>
      <c r="P405" s="289">
        <f t="shared" si="76"/>
        <v>0</v>
      </c>
      <c r="Q405" s="289">
        <f t="shared" si="76"/>
        <v>0</v>
      </c>
      <c r="R405" s="289">
        <f t="shared" si="76"/>
        <v>0</v>
      </c>
      <c r="S405" s="289">
        <f t="shared" si="76"/>
        <v>0</v>
      </c>
      <c r="T405" s="289">
        <f t="shared" si="76"/>
        <v>0</v>
      </c>
      <c r="U405" s="289">
        <f t="shared" si="76"/>
        <v>0</v>
      </c>
      <c r="V405" s="289">
        <f t="shared" si="76"/>
        <v>0</v>
      </c>
      <c r="W405" s="289">
        <f t="shared" si="74"/>
        <v>0</v>
      </c>
      <c r="X405" s="289">
        <f t="shared" si="74"/>
        <v>0</v>
      </c>
      <c r="Y405" s="289">
        <f t="shared" si="74"/>
        <v>0</v>
      </c>
      <c r="Z405" s="289">
        <f t="shared" si="74"/>
        <v>0</v>
      </c>
      <c r="AA405" s="289">
        <f t="shared" si="74"/>
        <v>0</v>
      </c>
      <c r="AB405" s="289">
        <f t="shared" si="74"/>
        <v>0</v>
      </c>
      <c r="AC405" s="289">
        <f t="shared" si="74"/>
        <v>0</v>
      </c>
      <c r="AD405" s="289">
        <f t="shared" si="74"/>
        <v>0</v>
      </c>
      <c r="AE405" s="289">
        <f t="shared" si="74"/>
        <v>0</v>
      </c>
      <c r="AF405" s="289">
        <f t="shared" si="74"/>
        <v>0</v>
      </c>
      <c r="AG405" s="289">
        <f t="shared" si="74"/>
        <v>0</v>
      </c>
      <c r="AH405" s="289">
        <f t="shared" si="74"/>
        <v>0</v>
      </c>
      <c r="AI405" s="289">
        <f t="shared" si="74"/>
        <v>0</v>
      </c>
      <c r="AJ405" s="289">
        <f t="shared" si="74"/>
        <v>0</v>
      </c>
      <c r="AK405" s="289">
        <f t="shared" si="74"/>
        <v>0</v>
      </c>
      <c r="AL405" s="289">
        <f t="shared" si="75"/>
        <v>0</v>
      </c>
      <c r="AM405" s="289">
        <f t="shared" si="75"/>
        <v>0</v>
      </c>
      <c r="AN405" s="289">
        <f t="shared" si="75"/>
        <v>0</v>
      </c>
      <c r="AO405" s="289">
        <f t="shared" si="75"/>
        <v>0</v>
      </c>
      <c r="AP405" s="289">
        <f t="shared" si="75"/>
        <v>0</v>
      </c>
      <c r="AQ405" s="289">
        <f t="shared" si="75"/>
        <v>0</v>
      </c>
      <c r="AR405" s="289">
        <f t="shared" si="75"/>
        <v>0</v>
      </c>
      <c r="AS405" s="289">
        <f t="shared" si="75"/>
        <v>0</v>
      </c>
      <c r="AT405" s="289">
        <f t="shared" si="75"/>
        <v>0</v>
      </c>
      <c r="AU405" s="289">
        <f t="shared" si="75"/>
        <v>0</v>
      </c>
      <c r="AV405" s="289">
        <f t="shared" si="75"/>
        <v>0</v>
      </c>
      <c r="AW405" s="289">
        <f t="shared" si="75"/>
        <v>0</v>
      </c>
      <c r="AX405" s="289">
        <f t="shared" si="75"/>
        <v>0</v>
      </c>
      <c r="AY405" s="289">
        <f t="shared" si="75"/>
        <v>0</v>
      </c>
      <c r="AZ405" s="289">
        <f t="shared" si="75"/>
        <v>0</v>
      </c>
      <c r="BA405" s="289">
        <f t="shared" si="75"/>
        <v>0</v>
      </c>
      <c r="BB405" s="289">
        <f t="shared" si="75"/>
        <v>0</v>
      </c>
      <c r="BC405" s="289">
        <f t="shared" si="75"/>
        <v>0</v>
      </c>
      <c r="BD405" s="289">
        <f t="shared" si="75"/>
        <v>0</v>
      </c>
      <c r="BE405" s="289">
        <f t="shared" si="75"/>
        <v>0</v>
      </c>
      <c r="BF405" s="289">
        <f t="shared" si="75"/>
        <v>0</v>
      </c>
      <c r="BG405" s="289">
        <f t="shared" si="75"/>
        <v>0</v>
      </c>
      <c r="BH405" s="289">
        <f t="shared" si="75"/>
        <v>0</v>
      </c>
      <c r="BI405" s="289">
        <f t="shared" ca="1" si="75"/>
        <v>1.5153699241041646E-2</v>
      </c>
      <c r="BJ405" s="289">
        <f t="shared" ca="1" si="75"/>
        <v>1.5153699241041646E-2</v>
      </c>
      <c r="BK405" s="289">
        <f t="shared" ca="1" si="75"/>
        <v>1.5153699241041646E-2</v>
      </c>
      <c r="BL405" s="289">
        <f t="shared" ca="1" si="75"/>
        <v>1.5153699241041646E-2</v>
      </c>
      <c r="BM405" s="289">
        <f t="shared" ca="1" si="75"/>
        <v>1.5153699241041646E-2</v>
      </c>
      <c r="BN405" s="289">
        <f t="shared" ca="1" si="75"/>
        <v>1.5153699241041646E-2</v>
      </c>
      <c r="BO405" s="289"/>
      <c r="BP405" s="289"/>
      <c r="BQ405" s="289"/>
      <c r="BR405" s="289"/>
      <c r="BS405" s="289"/>
      <c r="BT405" s="289"/>
      <c r="BU405" s="289"/>
      <c r="BV405" s="289"/>
      <c r="BW405" s="289"/>
      <c r="BX405" s="289"/>
      <c r="BY405" s="289"/>
      <c r="BZ405" s="289"/>
      <c r="CA405" s="198"/>
      <c r="CB405" s="198"/>
      <c r="CC405" s="198"/>
      <c r="CD405" s="198"/>
      <c r="CE405" s="198"/>
      <c r="CF405" s="198"/>
      <c r="CG405" s="198"/>
      <c r="CH405" s="198"/>
      <c r="CI405" s="198"/>
      <c r="CJ405" s="198"/>
      <c r="CK405" s="198"/>
      <c r="CL405" s="198"/>
    </row>
    <row r="406" spans="1:90" hidden="1" outlineLevel="1" x14ac:dyDescent="0.15">
      <c r="A406" s="89"/>
      <c r="B406" s="23"/>
      <c r="C406" s="26">
        <f t="shared" si="73"/>
        <v>56</v>
      </c>
      <c r="D406" s="303">
        <f t="shared" ca="1" si="73"/>
        <v>0</v>
      </c>
      <c r="E406" s="26">
        <f t="shared" si="73"/>
        <v>6</v>
      </c>
      <c r="G406" s="289">
        <f t="shared" si="76"/>
        <v>0</v>
      </c>
      <c r="H406" s="289">
        <f t="shared" si="76"/>
        <v>0</v>
      </c>
      <c r="I406" s="289">
        <f t="shared" si="76"/>
        <v>0</v>
      </c>
      <c r="J406" s="289">
        <f t="shared" si="76"/>
        <v>0</v>
      </c>
      <c r="K406" s="289">
        <f t="shared" si="76"/>
        <v>0</v>
      </c>
      <c r="L406" s="289">
        <f t="shared" si="76"/>
        <v>0</v>
      </c>
      <c r="M406" s="289">
        <f t="shared" si="76"/>
        <v>0</v>
      </c>
      <c r="N406" s="289">
        <f t="shared" si="76"/>
        <v>0</v>
      </c>
      <c r="O406" s="289">
        <f t="shared" si="76"/>
        <v>0</v>
      </c>
      <c r="P406" s="289">
        <f t="shared" si="76"/>
        <v>0</v>
      </c>
      <c r="Q406" s="289">
        <f t="shared" si="76"/>
        <v>0</v>
      </c>
      <c r="R406" s="289">
        <f t="shared" si="76"/>
        <v>0</v>
      </c>
      <c r="S406" s="289">
        <f t="shared" si="76"/>
        <v>0</v>
      </c>
      <c r="T406" s="289">
        <f t="shared" si="76"/>
        <v>0</v>
      </c>
      <c r="U406" s="289">
        <f t="shared" si="76"/>
        <v>0</v>
      </c>
      <c r="V406" s="289">
        <f t="shared" si="76"/>
        <v>0</v>
      </c>
      <c r="W406" s="289">
        <f t="shared" si="74"/>
        <v>0</v>
      </c>
      <c r="X406" s="289">
        <f t="shared" si="74"/>
        <v>0</v>
      </c>
      <c r="Y406" s="289">
        <f t="shared" si="74"/>
        <v>0</v>
      </c>
      <c r="Z406" s="289">
        <f t="shared" si="74"/>
        <v>0</v>
      </c>
      <c r="AA406" s="289">
        <f t="shared" si="74"/>
        <v>0</v>
      </c>
      <c r="AB406" s="289">
        <f t="shared" si="74"/>
        <v>0</v>
      </c>
      <c r="AC406" s="289">
        <f t="shared" si="74"/>
        <v>0</v>
      </c>
      <c r="AD406" s="289">
        <f t="shared" si="74"/>
        <v>0</v>
      </c>
      <c r="AE406" s="289">
        <f t="shared" si="74"/>
        <v>0</v>
      </c>
      <c r="AF406" s="289">
        <f t="shared" si="74"/>
        <v>0</v>
      </c>
      <c r="AG406" s="289">
        <f t="shared" si="74"/>
        <v>0</v>
      </c>
      <c r="AH406" s="289">
        <f t="shared" si="74"/>
        <v>0</v>
      </c>
      <c r="AI406" s="289">
        <f t="shared" si="74"/>
        <v>0</v>
      </c>
      <c r="AJ406" s="289">
        <f t="shared" si="74"/>
        <v>0</v>
      </c>
      <c r="AK406" s="289">
        <f t="shared" si="74"/>
        <v>0</v>
      </c>
      <c r="AL406" s="289">
        <f t="shared" si="75"/>
        <v>0</v>
      </c>
      <c r="AM406" s="289">
        <f t="shared" si="75"/>
        <v>0</v>
      </c>
      <c r="AN406" s="289">
        <f t="shared" si="75"/>
        <v>0</v>
      </c>
      <c r="AO406" s="289">
        <f t="shared" si="75"/>
        <v>0</v>
      </c>
      <c r="AP406" s="289">
        <f t="shared" si="75"/>
        <v>0</v>
      </c>
      <c r="AQ406" s="289">
        <f t="shared" si="75"/>
        <v>0</v>
      </c>
      <c r="AR406" s="289">
        <f t="shared" si="75"/>
        <v>0</v>
      </c>
      <c r="AS406" s="289">
        <f t="shared" si="75"/>
        <v>0</v>
      </c>
      <c r="AT406" s="289">
        <f t="shared" si="75"/>
        <v>0</v>
      </c>
      <c r="AU406" s="289">
        <f t="shared" si="75"/>
        <v>0</v>
      </c>
      <c r="AV406" s="289">
        <f t="shared" si="75"/>
        <v>0</v>
      </c>
      <c r="AW406" s="289">
        <f t="shared" si="75"/>
        <v>0</v>
      </c>
      <c r="AX406" s="289">
        <f t="shared" si="75"/>
        <v>0</v>
      </c>
      <c r="AY406" s="289">
        <f t="shared" si="75"/>
        <v>0</v>
      </c>
      <c r="AZ406" s="289">
        <f t="shared" si="75"/>
        <v>0</v>
      </c>
      <c r="BA406" s="289">
        <f t="shared" si="75"/>
        <v>0</v>
      </c>
      <c r="BB406" s="289">
        <f t="shared" si="75"/>
        <v>0</v>
      </c>
      <c r="BC406" s="289">
        <f t="shared" si="75"/>
        <v>0</v>
      </c>
      <c r="BD406" s="289">
        <f t="shared" si="75"/>
        <v>0</v>
      </c>
      <c r="BE406" s="289">
        <f t="shared" si="75"/>
        <v>0</v>
      </c>
      <c r="BF406" s="289">
        <f t="shared" si="75"/>
        <v>0</v>
      </c>
      <c r="BG406" s="289">
        <f t="shared" si="75"/>
        <v>0</v>
      </c>
      <c r="BH406" s="289">
        <f t="shared" si="75"/>
        <v>0</v>
      </c>
      <c r="BI406" s="289">
        <f t="shared" si="75"/>
        <v>0</v>
      </c>
      <c r="BJ406" s="289">
        <f t="shared" ca="1" si="75"/>
        <v>0</v>
      </c>
      <c r="BK406" s="289">
        <f t="shared" ca="1" si="75"/>
        <v>0</v>
      </c>
      <c r="BL406" s="289">
        <f t="shared" ca="1" si="75"/>
        <v>0</v>
      </c>
      <c r="BM406" s="289">
        <f t="shared" ca="1" si="75"/>
        <v>0</v>
      </c>
      <c r="BN406" s="289">
        <f t="shared" ca="1" si="75"/>
        <v>0</v>
      </c>
      <c r="BO406" s="289"/>
      <c r="BP406" s="289"/>
      <c r="BQ406" s="289"/>
      <c r="BR406" s="289"/>
      <c r="BS406" s="289"/>
      <c r="BT406" s="289"/>
      <c r="BU406" s="289"/>
      <c r="BV406" s="289"/>
      <c r="BW406" s="289"/>
      <c r="BX406" s="289"/>
      <c r="BY406" s="289"/>
      <c r="BZ406" s="289"/>
      <c r="CA406" s="198"/>
      <c r="CB406" s="198"/>
      <c r="CC406" s="198"/>
      <c r="CD406" s="198"/>
      <c r="CE406" s="198"/>
      <c r="CF406" s="198"/>
      <c r="CG406" s="198"/>
      <c r="CH406" s="198"/>
      <c r="CI406" s="198"/>
      <c r="CJ406" s="198"/>
      <c r="CK406" s="198"/>
      <c r="CL406" s="198"/>
    </row>
    <row r="407" spans="1:90" hidden="1" outlineLevel="1" x14ac:dyDescent="0.15">
      <c r="A407" s="89"/>
      <c r="B407" s="23"/>
      <c r="C407" s="26">
        <f t="shared" si="73"/>
        <v>57</v>
      </c>
      <c r="D407" s="303">
        <f t="shared" ca="1" si="73"/>
        <v>0</v>
      </c>
      <c r="E407" s="26">
        <f t="shared" si="73"/>
        <v>6</v>
      </c>
      <c r="G407" s="289">
        <f t="shared" si="76"/>
        <v>0</v>
      </c>
      <c r="H407" s="289">
        <f t="shared" si="76"/>
        <v>0</v>
      </c>
      <c r="I407" s="289">
        <f t="shared" si="76"/>
        <v>0</v>
      </c>
      <c r="J407" s="289">
        <f t="shared" si="76"/>
        <v>0</v>
      </c>
      <c r="K407" s="289">
        <f t="shared" si="76"/>
        <v>0</v>
      </c>
      <c r="L407" s="289">
        <f t="shared" si="76"/>
        <v>0</v>
      </c>
      <c r="M407" s="289">
        <f t="shared" si="76"/>
        <v>0</v>
      </c>
      <c r="N407" s="289">
        <f t="shared" si="76"/>
        <v>0</v>
      </c>
      <c r="O407" s="289">
        <f t="shared" si="76"/>
        <v>0</v>
      </c>
      <c r="P407" s="289">
        <f t="shared" si="76"/>
        <v>0</v>
      </c>
      <c r="Q407" s="289">
        <f t="shared" si="76"/>
        <v>0</v>
      </c>
      <c r="R407" s="289">
        <f t="shared" si="76"/>
        <v>0</v>
      </c>
      <c r="S407" s="289">
        <f t="shared" si="76"/>
        <v>0</v>
      </c>
      <c r="T407" s="289">
        <f t="shared" si="76"/>
        <v>0</v>
      </c>
      <c r="U407" s="289">
        <f t="shared" si="76"/>
        <v>0</v>
      </c>
      <c r="V407" s="289">
        <f t="shared" si="76"/>
        <v>0</v>
      </c>
      <c r="W407" s="289">
        <f t="shared" si="74"/>
        <v>0</v>
      </c>
      <c r="X407" s="289">
        <f t="shared" si="74"/>
        <v>0</v>
      </c>
      <c r="Y407" s="289">
        <f t="shared" si="74"/>
        <v>0</v>
      </c>
      <c r="Z407" s="289">
        <f t="shared" si="74"/>
        <v>0</v>
      </c>
      <c r="AA407" s="289">
        <f t="shared" si="74"/>
        <v>0</v>
      </c>
      <c r="AB407" s="289">
        <f t="shared" si="74"/>
        <v>0</v>
      </c>
      <c r="AC407" s="289">
        <f t="shared" si="74"/>
        <v>0</v>
      </c>
      <c r="AD407" s="289">
        <f t="shared" si="74"/>
        <v>0</v>
      </c>
      <c r="AE407" s="289">
        <f t="shared" si="74"/>
        <v>0</v>
      </c>
      <c r="AF407" s="289">
        <f t="shared" si="74"/>
        <v>0</v>
      </c>
      <c r="AG407" s="289">
        <f t="shared" si="74"/>
        <v>0</v>
      </c>
      <c r="AH407" s="289">
        <f t="shared" si="74"/>
        <v>0</v>
      </c>
      <c r="AI407" s="289">
        <f t="shared" si="74"/>
        <v>0</v>
      </c>
      <c r="AJ407" s="289">
        <f t="shared" si="74"/>
        <v>0</v>
      </c>
      <c r="AK407" s="289">
        <f t="shared" si="74"/>
        <v>0</v>
      </c>
      <c r="AL407" s="289">
        <f t="shared" si="75"/>
        <v>0</v>
      </c>
      <c r="AM407" s="289">
        <f t="shared" si="75"/>
        <v>0</v>
      </c>
      <c r="AN407" s="289">
        <f t="shared" si="75"/>
        <v>0</v>
      </c>
      <c r="AO407" s="289">
        <f t="shared" si="75"/>
        <v>0</v>
      </c>
      <c r="AP407" s="289">
        <f t="shared" si="75"/>
        <v>0</v>
      </c>
      <c r="AQ407" s="289">
        <f t="shared" si="75"/>
        <v>0</v>
      </c>
      <c r="AR407" s="289">
        <f t="shared" si="75"/>
        <v>0</v>
      </c>
      <c r="AS407" s="289">
        <f t="shared" si="75"/>
        <v>0</v>
      </c>
      <c r="AT407" s="289">
        <f t="shared" si="75"/>
        <v>0</v>
      </c>
      <c r="AU407" s="289">
        <f t="shared" si="75"/>
        <v>0</v>
      </c>
      <c r="AV407" s="289">
        <f t="shared" si="75"/>
        <v>0</v>
      </c>
      <c r="AW407" s="289">
        <f t="shared" si="75"/>
        <v>0</v>
      </c>
      <c r="AX407" s="289">
        <f t="shared" si="75"/>
        <v>0</v>
      </c>
      <c r="AY407" s="289">
        <f t="shared" si="75"/>
        <v>0</v>
      </c>
      <c r="AZ407" s="289">
        <f t="shared" si="75"/>
        <v>0</v>
      </c>
      <c r="BA407" s="289">
        <f t="shared" si="75"/>
        <v>0</v>
      </c>
      <c r="BB407" s="289">
        <f t="shared" si="75"/>
        <v>0</v>
      </c>
      <c r="BC407" s="289">
        <f t="shared" si="75"/>
        <v>0</v>
      </c>
      <c r="BD407" s="289">
        <f t="shared" si="75"/>
        <v>0</v>
      </c>
      <c r="BE407" s="289">
        <f t="shared" si="75"/>
        <v>0</v>
      </c>
      <c r="BF407" s="289">
        <f t="shared" si="75"/>
        <v>0</v>
      </c>
      <c r="BG407" s="289">
        <f t="shared" si="75"/>
        <v>0</v>
      </c>
      <c r="BH407" s="289">
        <f t="shared" si="75"/>
        <v>0</v>
      </c>
      <c r="BI407" s="289">
        <f t="shared" ref="BI407:BR407" si="77">IF(OR($C407&gt;BI$7,$C407+$E407-1&lt;BI$7),0,$D407)</f>
        <v>0</v>
      </c>
      <c r="BJ407" s="289">
        <f t="shared" si="77"/>
        <v>0</v>
      </c>
      <c r="BK407" s="289">
        <f t="shared" ca="1" si="77"/>
        <v>0</v>
      </c>
      <c r="BL407" s="289">
        <f t="shared" ca="1" si="77"/>
        <v>0</v>
      </c>
      <c r="BM407" s="289">
        <f t="shared" ca="1" si="77"/>
        <v>0</v>
      </c>
      <c r="BN407" s="289">
        <f t="shared" ca="1" si="77"/>
        <v>0</v>
      </c>
      <c r="BO407" s="289"/>
      <c r="BP407" s="289"/>
      <c r="BQ407" s="289"/>
      <c r="BR407" s="289"/>
      <c r="BS407" s="289"/>
      <c r="BT407" s="289"/>
      <c r="BU407" s="289"/>
      <c r="BV407" s="289"/>
      <c r="BW407" s="289"/>
      <c r="BX407" s="289"/>
      <c r="BY407" s="289"/>
      <c r="BZ407" s="289"/>
      <c r="CA407" s="198"/>
      <c r="CB407" s="198"/>
      <c r="CC407" s="198"/>
      <c r="CD407" s="198"/>
      <c r="CE407" s="198"/>
      <c r="CF407" s="198"/>
      <c r="CG407" s="198"/>
      <c r="CH407" s="198"/>
      <c r="CI407" s="198"/>
      <c r="CJ407" s="198"/>
      <c r="CK407" s="198"/>
      <c r="CL407" s="198"/>
    </row>
    <row r="408" spans="1:90" hidden="1" outlineLevel="1" x14ac:dyDescent="0.15">
      <c r="A408" s="89"/>
      <c r="B408" s="23"/>
      <c r="C408" s="26">
        <f t="shared" si="73"/>
        <v>58</v>
      </c>
      <c r="D408" s="303">
        <f t="shared" ca="1" si="73"/>
        <v>0</v>
      </c>
      <c r="E408" s="26">
        <f t="shared" si="73"/>
        <v>6</v>
      </c>
      <c r="G408" s="289">
        <f t="shared" si="76"/>
        <v>0</v>
      </c>
      <c r="H408" s="289">
        <f t="shared" si="76"/>
        <v>0</v>
      </c>
      <c r="I408" s="289">
        <f t="shared" si="76"/>
        <v>0</v>
      </c>
      <c r="J408" s="289">
        <f t="shared" si="76"/>
        <v>0</v>
      </c>
      <c r="K408" s="289">
        <f t="shared" si="76"/>
        <v>0</v>
      </c>
      <c r="L408" s="289">
        <f t="shared" si="76"/>
        <v>0</v>
      </c>
      <c r="M408" s="289">
        <f t="shared" si="76"/>
        <v>0</v>
      </c>
      <c r="N408" s="289">
        <f t="shared" si="76"/>
        <v>0</v>
      </c>
      <c r="O408" s="289">
        <f t="shared" si="76"/>
        <v>0</v>
      </c>
      <c r="P408" s="289">
        <f t="shared" si="76"/>
        <v>0</v>
      </c>
      <c r="Q408" s="289">
        <f t="shared" si="76"/>
        <v>0</v>
      </c>
      <c r="R408" s="289">
        <f t="shared" si="76"/>
        <v>0</v>
      </c>
      <c r="S408" s="289">
        <f t="shared" si="76"/>
        <v>0</v>
      </c>
      <c r="T408" s="289">
        <f t="shared" si="76"/>
        <v>0</v>
      </c>
      <c r="U408" s="289">
        <f t="shared" si="76"/>
        <v>0</v>
      </c>
      <c r="V408" s="289">
        <f t="shared" si="76"/>
        <v>0</v>
      </c>
      <c r="W408" s="289">
        <f t="shared" si="74"/>
        <v>0</v>
      </c>
      <c r="X408" s="289">
        <f t="shared" si="74"/>
        <v>0</v>
      </c>
      <c r="Y408" s="289">
        <f t="shared" si="74"/>
        <v>0</v>
      </c>
      <c r="Z408" s="289">
        <f t="shared" si="74"/>
        <v>0</v>
      </c>
      <c r="AA408" s="289">
        <f t="shared" si="74"/>
        <v>0</v>
      </c>
      <c r="AB408" s="289">
        <f t="shared" si="74"/>
        <v>0</v>
      </c>
      <c r="AC408" s="289">
        <f t="shared" si="74"/>
        <v>0</v>
      </c>
      <c r="AD408" s="289">
        <f t="shared" si="74"/>
        <v>0</v>
      </c>
      <c r="AE408" s="289">
        <f t="shared" si="74"/>
        <v>0</v>
      </c>
      <c r="AF408" s="289">
        <f t="shared" si="74"/>
        <v>0</v>
      </c>
      <c r="AG408" s="289">
        <f t="shared" si="74"/>
        <v>0</v>
      </c>
      <c r="AH408" s="289">
        <f t="shared" si="74"/>
        <v>0</v>
      </c>
      <c r="AI408" s="289">
        <f t="shared" si="74"/>
        <v>0</v>
      </c>
      <c r="AJ408" s="289">
        <f t="shared" si="74"/>
        <v>0</v>
      </c>
      <c r="AK408" s="289">
        <f t="shared" si="74"/>
        <v>0</v>
      </c>
      <c r="AL408" s="289">
        <f t="shared" ref="AL408:CC410" si="78">IF(OR($C408&gt;AL$7,$C408+$E408-1&lt;AL$7),0,$D408)</f>
        <v>0</v>
      </c>
      <c r="AM408" s="289">
        <f t="shared" si="78"/>
        <v>0</v>
      </c>
      <c r="AN408" s="289">
        <f t="shared" si="78"/>
        <v>0</v>
      </c>
      <c r="AO408" s="289">
        <f t="shared" si="78"/>
        <v>0</v>
      </c>
      <c r="AP408" s="289">
        <f t="shared" si="78"/>
        <v>0</v>
      </c>
      <c r="AQ408" s="289">
        <f t="shared" si="78"/>
        <v>0</v>
      </c>
      <c r="AR408" s="289">
        <f t="shared" si="78"/>
        <v>0</v>
      </c>
      <c r="AS408" s="289">
        <f t="shared" si="78"/>
        <v>0</v>
      </c>
      <c r="AT408" s="289">
        <f t="shared" si="78"/>
        <v>0</v>
      </c>
      <c r="AU408" s="289">
        <f t="shared" si="78"/>
        <v>0</v>
      </c>
      <c r="AV408" s="289">
        <f t="shared" si="78"/>
        <v>0</v>
      </c>
      <c r="AW408" s="289">
        <f t="shared" si="78"/>
        <v>0</v>
      </c>
      <c r="AX408" s="289">
        <f t="shared" si="78"/>
        <v>0</v>
      </c>
      <c r="AY408" s="289">
        <f t="shared" si="78"/>
        <v>0</v>
      </c>
      <c r="AZ408" s="289">
        <f t="shared" si="78"/>
        <v>0</v>
      </c>
      <c r="BA408" s="289">
        <f t="shared" si="78"/>
        <v>0</v>
      </c>
      <c r="BB408" s="289">
        <f t="shared" si="78"/>
        <v>0</v>
      </c>
      <c r="BC408" s="289">
        <f t="shared" si="78"/>
        <v>0</v>
      </c>
      <c r="BD408" s="289">
        <f t="shared" si="78"/>
        <v>0</v>
      </c>
      <c r="BE408" s="289">
        <f t="shared" si="78"/>
        <v>0</v>
      </c>
      <c r="BF408" s="289">
        <f t="shared" si="78"/>
        <v>0</v>
      </c>
      <c r="BG408" s="289">
        <f t="shared" si="78"/>
        <v>0</v>
      </c>
      <c r="BH408" s="289">
        <f t="shared" si="78"/>
        <v>0</v>
      </c>
      <c r="BI408" s="289">
        <f t="shared" si="78"/>
        <v>0</v>
      </c>
      <c r="BJ408" s="289">
        <f t="shared" si="78"/>
        <v>0</v>
      </c>
      <c r="BK408" s="289">
        <f t="shared" si="78"/>
        <v>0</v>
      </c>
      <c r="BL408" s="289">
        <f t="shared" ca="1" si="78"/>
        <v>0</v>
      </c>
      <c r="BM408" s="289">
        <f t="shared" ca="1" si="78"/>
        <v>0</v>
      </c>
      <c r="BN408" s="289">
        <f t="shared" ca="1" si="78"/>
        <v>0</v>
      </c>
      <c r="BO408" s="289"/>
      <c r="BP408" s="289"/>
      <c r="BQ408" s="289"/>
      <c r="BR408" s="289"/>
      <c r="BS408" s="289"/>
      <c r="BT408" s="289"/>
      <c r="BU408" s="289"/>
      <c r="BV408" s="289"/>
      <c r="BW408" s="289"/>
      <c r="BX408" s="289"/>
      <c r="BY408" s="289"/>
      <c r="BZ408" s="289"/>
      <c r="CA408" s="198"/>
      <c r="CB408" s="198"/>
      <c r="CC408" s="198"/>
      <c r="CD408" s="198"/>
      <c r="CE408" s="198"/>
      <c r="CF408" s="198"/>
      <c r="CG408" s="198"/>
      <c r="CH408" s="198"/>
      <c r="CI408" s="198"/>
      <c r="CJ408" s="198"/>
      <c r="CK408" s="198"/>
      <c r="CL408" s="198"/>
    </row>
    <row r="409" spans="1:90" hidden="1" outlineLevel="1" x14ac:dyDescent="0.15">
      <c r="A409" s="89"/>
      <c r="B409" s="23"/>
      <c r="C409" s="26">
        <f t="shared" si="73"/>
        <v>59</v>
      </c>
      <c r="D409" s="303">
        <f t="shared" ca="1" si="73"/>
        <v>0</v>
      </c>
      <c r="E409" s="26">
        <f t="shared" si="73"/>
        <v>6</v>
      </c>
      <c r="G409" s="289">
        <f t="shared" si="76"/>
        <v>0</v>
      </c>
      <c r="H409" s="289">
        <f t="shared" si="76"/>
        <v>0</v>
      </c>
      <c r="I409" s="289">
        <f t="shared" si="76"/>
        <v>0</v>
      </c>
      <c r="J409" s="289">
        <f t="shared" si="76"/>
        <v>0</v>
      </c>
      <c r="K409" s="289">
        <f t="shared" si="76"/>
        <v>0</v>
      </c>
      <c r="L409" s="289">
        <f t="shared" si="76"/>
        <v>0</v>
      </c>
      <c r="M409" s="289">
        <f t="shared" si="76"/>
        <v>0</v>
      </c>
      <c r="N409" s="289">
        <f t="shared" si="76"/>
        <v>0</v>
      </c>
      <c r="O409" s="289">
        <f t="shared" si="76"/>
        <v>0</v>
      </c>
      <c r="P409" s="289">
        <f t="shared" si="76"/>
        <v>0</v>
      </c>
      <c r="Q409" s="289">
        <f t="shared" si="76"/>
        <v>0</v>
      </c>
      <c r="R409" s="289">
        <f t="shared" si="76"/>
        <v>0</v>
      </c>
      <c r="S409" s="289">
        <f t="shared" si="76"/>
        <v>0</v>
      </c>
      <c r="T409" s="289">
        <f t="shared" si="76"/>
        <v>0</v>
      </c>
      <c r="U409" s="289">
        <f t="shared" si="76"/>
        <v>0</v>
      </c>
      <c r="V409" s="289">
        <f t="shared" si="76"/>
        <v>0</v>
      </c>
      <c r="W409" s="289">
        <f t="shared" si="74"/>
        <v>0</v>
      </c>
      <c r="X409" s="289">
        <f t="shared" si="74"/>
        <v>0</v>
      </c>
      <c r="Y409" s="289">
        <f t="shared" si="74"/>
        <v>0</v>
      </c>
      <c r="Z409" s="289">
        <f t="shared" si="74"/>
        <v>0</v>
      </c>
      <c r="AA409" s="289">
        <f t="shared" si="74"/>
        <v>0</v>
      </c>
      <c r="AB409" s="289">
        <f t="shared" si="74"/>
        <v>0</v>
      </c>
      <c r="AC409" s="289">
        <f t="shared" si="74"/>
        <v>0</v>
      </c>
      <c r="AD409" s="289">
        <f t="shared" si="74"/>
        <v>0</v>
      </c>
      <c r="AE409" s="289">
        <f t="shared" si="74"/>
        <v>0</v>
      </c>
      <c r="AF409" s="289">
        <f t="shared" si="74"/>
        <v>0</v>
      </c>
      <c r="AG409" s="289">
        <f t="shared" si="74"/>
        <v>0</v>
      </c>
      <c r="AH409" s="289">
        <f t="shared" si="74"/>
        <v>0</v>
      </c>
      <c r="AI409" s="289">
        <f t="shared" si="74"/>
        <v>0</v>
      </c>
      <c r="AJ409" s="289">
        <f t="shared" si="74"/>
        <v>0</v>
      </c>
      <c r="AK409" s="289">
        <f t="shared" si="74"/>
        <v>0</v>
      </c>
      <c r="AL409" s="289">
        <f t="shared" si="78"/>
        <v>0</v>
      </c>
      <c r="AM409" s="289">
        <f t="shared" si="78"/>
        <v>0</v>
      </c>
      <c r="AN409" s="289">
        <f t="shared" si="78"/>
        <v>0</v>
      </c>
      <c r="AO409" s="289">
        <f t="shared" si="78"/>
        <v>0</v>
      </c>
      <c r="AP409" s="289">
        <f t="shared" si="78"/>
        <v>0</v>
      </c>
      <c r="AQ409" s="289">
        <f t="shared" si="78"/>
        <v>0</v>
      </c>
      <c r="AR409" s="289">
        <f t="shared" si="78"/>
        <v>0</v>
      </c>
      <c r="AS409" s="289">
        <f t="shared" si="78"/>
        <v>0</v>
      </c>
      <c r="AT409" s="289">
        <f t="shared" si="78"/>
        <v>0</v>
      </c>
      <c r="AU409" s="289">
        <f t="shared" si="78"/>
        <v>0</v>
      </c>
      <c r="AV409" s="289">
        <f t="shared" si="78"/>
        <v>0</v>
      </c>
      <c r="AW409" s="289">
        <f t="shared" si="78"/>
        <v>0</v>
      </c>
      <c r="AX409" s="289">
        <f t="shared" si="78"/>
        <v>0</v>
      </c>
      <c r="AY409" s="289">
        <f t="shared" si="78"/>
        <v>0</v>
      </c>
      <c r="AZ409" s="289">
        <f t="shared" si="78"/>
        <v>0</v>
      </c>
      <c r="BA409" s="289">
        <f t="shared" si="78"/>
        <v>0</v>
      </c>
      <c r="BB409" s="289">
        <f t="shared" si="78"/>
        <v>0</v>
      </c>
      <c r="BC409" s="289">
        <f t="shared" si="78"/>
        <v>0</v>
      </c>
      <c r="BD409" s="289">
        <f t="shared" si="78"/>
        <v>0</v>
      </c>
      <c r="BE409" s="289">
        <f t="shared" si="78"/>
        <v>0</v>
      </c>
      <c r="BF409" s="289">
        <f t="shared" si="78"/>
        <v>0</v>
      </c>
      <c r="BG409" s="289">
        <f t="shared" si="78"/>
        <v>0</v>
      </c>
      <c r="BH409" s="289">
        <f t="shared" si="78"/>
        <v>0</v>
      </c>
      <c r="BI409" s="289">
        <f t="shared" si="78"/>
        <v>0</v>
      </c>
      <c r="BJ409" s="289">
        <f t="shared" si="78"/>
        <v>0</v>
      </c>
      <c r="BK409" s="289">
        <f t="shared" si="78"/>
        <v>0</v>
      </c>
      <c r="BL409" s="289">
        <f t="shared" si="78"/>
        <v>0</v>
      </c>
      <c r="BM409" s="289">
        <f t="shared" ca="1" si="78"/>
        <v>0</v>
      </c>
      <c r="BN409" s="289">
        <f t="shared" ca="1" si="78"/>
        <v>0</v>
      </c>
      <c r="BO409" s="289"/>
      <c r="BP409" s="289"/>
      <c r="BQ409" s="289"/>
      <c r="BR409" s="289"/>
      <c r="BS409" s="289"/>
      <c r="BT409" s="289"/>
      <c r="BU409" s="289"/>
      <c r="BV409" s="289"/>
      <c r="BW409" s="289"/>
      <c r="BX409" s="289"/>
      <c r="BY409" s="289"/>
      <c r="BZ409" s="289"/>
      <c r="CA409" s="198"/>
      <c r="CB409" s="198"/>
      <c r="CC409" s="198"/>
      <c r="CD409" s="198"/>
      <c r="CE409" s="198"/>
      <c r="CF409" s="198"/>
      <c r="CG409" s="198"/>
      <c r="CH409" s="198"/>
      <c r="CI409" s="198"/>
      <c r="CJ409" s="198"/>
      <c r="CK409" s="198"/>
      <c r="CL409" s="198"/>
    </row>
    <row r="410" spans="1:90" hidden="1" outlineLevel="1" x14ac:dyDescent="0.15">
      <c r="A410" s="89"/>
      <c r="B410" s="23"/>
      <c r="C410" s="26">
        <f t="shared" si="73"/>
        <v>60</v>
      </c>
      <c r="D410" s="303">
        <f t="shared" ca="1" si="73"/>
        <v>0</v>
      </c>
      <c r="E410" s="26">
        <f t="shared" si="73"/>
        <v>6</v>
      </c>
      <c r="G410" s="289">
        <f t="shared" si="76"/>
        <v>0</v>
      </c>
      <c r="H410" s="289">
        <f t="shared" si="76"/>
        <v>0</v>
      </c>
      <c r="I410" s="289">
        <f t="shared" si="76"/>
        <v>0</v>
      </c>
      <c r="J410" s="289">
        <f t="shared" si="76"/>
        <v>0</v>
      </c>
      <c r="K410" s="289">
        <f t="shared" si="76"/>
        <v>0</v>
      </c>
      <c r="L410" s="289">
        <f t="shared" si="76"/>
        <v>0</v>
      </c>
      <c r="M410" s="289">
        <f t="shared" si="76"/>
        <v>0</v>
      </c>
      <c r="N410" s="289">
        <f t="shared" si="76"/>
        <v>0</v>
      </c>
      <c r="O410" s="289">
        <f t="shared" si="76"/>
        <v>0</v>
      </c>
      <c r="P410" s="289">
        <f t="shared" si="76"/>
        <v>0</v>
      </c>
      <c r="Q410" s="289">
        <f t="shared" si="76"/>
        <v>0</v>
      </c>
      <c r="R410" s="289">
        <f t="shared" si="76"/>
        <v>0</v>
      </c>
      <c r="S410" s="289">
        <f t="shared" si="76"/>
        <v>0</v>
      </c>
      <c r="T410" s="289">
        <f t="shared" si="76"/>
        <v>0</v>
      </c>
      <c r="U410" s="289">
        <f t="shared" si="76"/>
        <v>0</v>
      </c>
      <c r="V410" s="289">
        <f t="shared" si="76"/>
        <v>0</v>
      </c>
      <c r="W410" s="289">
        <f t="shared" si="74"/>
        <v>0</v>
      </c>
      <c r="X410" s="289">
        <f t="shared" si="74"/>
        <v>0</v>
      </c>
      <c r="Y410" s="289">
        <f t="shared" si="74"/>
        <v>0</v>
      </c>
      <c r="Z410" s="289">
        <f t="shared" si="74"/>
        <v>0</v>
      </c>
      <c r="AA410" s="289">
        <f t="shared" si="74"/>
        <v>0</v>
      </c>
      <c r="AB410" s="289">
        <f t="shared" si="74"/>
        <v>0</v>
      </c>
      <c r="AC410" s="289">
        <f t="shared" si="74"/>
        <v>0</v>
      </c>
      <c r="AD410" s="289">
        <f t="shared" si="74"/>
        <v>0</v>
      </c>
      <c r="AE410" s="289">
        <f t="shared" si="74"/>
        <v>0</v>
      </c>
      <c r="AF410" s="289">
        <f t="shared" si="74"/>
        <v>0</v>
      </c>
      <c r="AG410" s="289">
        <f t="shared" si="74"/>
        <v>0</v>
      </c>
      <c r="AH410" s="289">
        <f t="shared" si="74"/>
        <v>0</v>
      </c>
      <c r="AI410" s="289">
        <f t="shared" si="74"/>
        <v>0</v>
      </c>
      <c r="AJ410" s="289">
        <f t="shared" si="74"/>
        <v>0</v>
      </c>
      <c r="AK410" s="289">
        <f t="shared" si="74"/>
        <v>0</v>
      </c>
      <c r="AL410" s="289">
        <f t="shared" si="78"/>
        <v>0</v>
      </c>
      <c r="AM410" s="289">
        <f t="shared" si="78"/>
        <v>0</v>
      </c>
      <c r="AN410" s="289">
        <f t="shared" si="78"/>
        <v>0</v>
      </c>
      <c r="AO410" s="289">
        <f t="shared" si="78"/>
        <v>0</v>
      </c>
      <c r="AP410" s="289">
        <f t="shared" si="78"/>
        <v>0</v>
      </c>
      <c r="AQ410" s="289">
        <f t="shared" si="78"/>
        <v>0</v>
      </c>
      <c r="AR410" s="289">
        <f t="shared" si="78"/>
        <v>0</v>
      </c>
      <c r="AS410" s="289">
        <f t="shared" si="78"/>
        <v>0</v>
      </c>
      <c r="AT410" s="289">
        <f t="shared" si="78"/>
        <v>0</v>
      </c>
      <c r="AU410" s="289">
        <f t="shared" si="78"/>
        <v>0</v>
      </c>
      <c r="AV410" s="289">
        <f t="shared" si="78"/>
        <v>0</v>
      </c>
      <c r="AW410" s="289">
        <f t="shared" si="78"/>
        <v>0</v>
      </c>
      <c r="AX410" s="289">
        <f t="shared" si="78"/>
        <v>0</v>
      </c>
      <c r="AY410" s="289">
        <f t="shared" si="78"/>
        <v>0</v>
      </c>
      <c r="AZ410" s="289">
        <f t="shared" si="78"/>
        <v>0</v>
      </c>
      <c r="BA410" s="289">
        <f t="shared" si="78"/>
        <v>0</v>
      </c>
      <c r="BB410" s="289">
        <f t="shared" si="78"/>
        <v>0</v>
      </c>
      <c r="BC410" s="289">
        <f t="shared" si="78"/>
        <v>0</v>
      </c>
      <c r="BD410" s="289">
        <f t="shared" si="78"/>
        <v>0</v>
      </c>
      <c r="BE410" s="289">
        <f t="shared" si="78"/>
        <v>0</v>
      </c>
      <c r="BF410" s="289">
        <f t="shared" si="78"/>
        <v>0</v>
      </c>
      <c r="BG410" s="289">
        <f t="shared" si="78"/>
        <v>0</v>
      </c>
      <c r="BH410" s="289">
        <f t="shared" si="78"/>
        <v>0</v>
      </c>
      <c r="BI410" s="289">
        <f t="shared" si="78"/>
        <v>0</v>
      </c>
      <c r="BJ410" s="289">
        <f t="shared" si="78"/>
        <v>0</v>
      </c>
      <c r="BK410" s="289">
        <f t="shared" si="78"/>
        <v>0</v>
      </c>
      <c r="BL410" s="289">
        <f t="shared" si="78"/>
        <v>0</v>
      </c>
      <c r="BM410" s="289">
        <f t="shared" si="78"/>
        <v>0</v>
      </c>
      <c r="BN410" s="289">
        <f t="shared" ca="1" si="78"/>
        <v>0</v>
      </c>
      <c r="BO410" s="289"/>
      <c r="BP410" s="289"/>
      <c r="BQ410" s="289"/>
      <c r="BR410" s="289"/>
      <c r="BS410" s="289"/>
      <c r="BT410" s="289"/>
      <c r="BU410" s="289"/>
      <c r="BV410" s="289"/>
      <c r="BW410" s="289"/>
      <c r="BX410" s="289"/>
      <c r="BY410" s="289"/>
      <c r="BZ410" s="289"/>
      <c r="CA410" s="198"/>
      <c r="CB410" s="198"/>
      <c r="CC410" s="198"/>
      <c r="CD410" s="198"/>
      <c r="CE410" s="198"/>
      <c r="CF410" s="198"/>
      <c r="CG410" s="198"/>
      <c r="CH410" s="198"/>
      <c r="CI410" s="198"/>
      <c r="CJ410" s="198"/>
      <c r="CK410" s="198"/>
      <c r="CL410" s="198"/>
    </row>
    <row r="411" spans="1:90" collapsed="1" x14ac:dyDescent="0.15">
      <c r="A411" s="89"/>
      <c r="B411" s="23"/>
      <c r="D411" s="303"/>
      <c r="G411" s="288"/>
      <c r="H411" s="288"/>
      <c r="I411" s="288"/>
      <c r="J411" s="288"/>
      <c r="K411" s="288"/>
      <c r="L411" s="288"/>
      <c r="M411" s="288"/>
      <c r="N411" s="288"/>
      <c r="O411" s="288"/>
      <c r="P411" s="288"/>
      <c r="Q411" s="288"/>
      <c r="R411" s="288"/>
      <c r="S411" s="288"/>
      <c r="T411" s="288"/>
      <c r="U411" s="288"/>
      <c r="V411" s="288"/>
      <c r="W411" s="288"/>
      <c r="X411" s="288"/>
      <c r="Y411" s="288"/>
      <c r="Z411" s="288"/>
      <c r="AA411" s="288"/>
      <c r="AB411" s="288"/>
      <c r="AC411" s="288"/>
      <c r="AD411" s="288"/>
      <c r="AE411" s="288"/>
      <c r="AF411" s="288"/>
      <c r="AG411" s="288"/>
      <c r="AH411" s="288"/>
      <c r="AI411" s="288"/>
      <c r="AJ411" s="288"/>
      <c r="AK411" s="288"/>
      <c r="AL411" s="288"/>
      <c r="AM411" s="288"/>
      <c r="AN411" s="288"/>
      <c r="AO411" s="288"/>
      <c r="AP411" s="288"/>
      <c r="AQ411" s="288"/>
      <c r="AR411" s="288"/>
      <c r="AS411" s="288"/>
      <c r="AT411" s="288"/>
      <c r="AU411" s="288"/>
      <c r="AV411" s="288"/>
      <c r="AW411" s="288"/>
      <c r="AX411" s="288"/>
      <c r="AY411" s="288"/>
      <c r="AZ411" s="288"/>
      <c r="BA411" s="288"/>
      <c r="BB411" s="288"/>
      <c r="BC411" s="288"/>
      <c r="BD411" s="288"/>
      <c r="BE411" s="288"/>
      <c r="BF411" s="288"/>
      <c r="BG411" s="288"/>
      <c r="BH411" s="288"/>
      <c r="BI411" s="288"/>
      <c r="BJ411" s="288"/>
      <c r="BK411" s="288"/>
      <c r="BL411" s="288"/>
      <c r="BM411" s="288"/>
      <c r="BN411" s="288"/>
      <c r="BO411" s="289"/>
      <c r="BP411" s="289"/>
      <c r="BQ411" s="289"/>
      <c r="BR411" s="289"/>
      <c r="BS411" s="289"/>
      <c r="BT411" s="289"/>
      <c r="BU411" s="289"/>
      <c r="BV411" s="289"/>
      <c r="BW411" s="289"/>
      <c r="BX411" s="289"/>
      <c r="BY411" s="289"/>
      <c r="BZ411" s="289"/>
      <c r="CA411" s="198"/>
      <c r="CB411" s="198"/>
      <c r="CC411" s="198"/>
      <c r="CD411" s="198"/>
      <c r="CE411" s="198"/>
      <c r="CF411" s="198"/>
      <c r="CG411" s="198"/>
      <c r="CH411" s="198"/>
      <c r="CI411" s="198"/>
      <c r="CJ411" s="198"/>
      <c r="CK411" s="198"/>
      <c r="CL411" s="198"/>
    </row>
    <row r="412" spans="1:90" x14ac:dyDescent="0.15">
      <c r="A412" s="89"/>
      <c r="B412" s="23"/>
      <c r="C412" s="23" t="s">
        <v>373</v>
      </c>
      <c r="D412" s="23" t="s">
        <v>360</v>
      </c>
      <c r="F412" s="23" t="s">
        <v>356</v>
      </c>
      <c r="G412" s="288">
        <v>0</v>
      </c>
      <c r="H412" s="288">
        <f ca="1">G537</f>
        <v>0.16025310767087475</v>
      </c>
      <c r="I412" s="288">
        <f t="shared" ref="I412:BN412" ca="1" si="79">H537</f>
        <v>0.2776777484065539</v>
      </c>
      <c r="J412" s="288">
        <f t="shared" ca="1" si="79"/>
        <v>0.35296521971140665</v>
      </c>
      <c r="K412" s="288">
        <f t="shared" ca="1" si="79"/>
        <v>0.3868068190898023</v>
      </c>
      <c r="L412" s="288">
        <f t="shared" ca="1" si="79"/>
        <v>0.3798938440461101</v>
      </c>
      <c r="M412" s="288">
        <f t="shared" ca="1" si="79"/>
        <v>0.37298086900241778</v>
      </c>
      <c r="N412" s="288">
        <f t="shared" ca="1" si="79"/>
        <v>0.36606789395872558</v>
      </c>
      <c r="O412" s="288">
        <f t="shared" ca="1" si="79"/>
        <v>0.35915491891503332</v>
      </c>
      <c r="P412" s="288">
        <f t="shared" ca="1" si="79"/>
        <v>0.352241943871341</v>
      </c>
      <c r="Q412" s="288">
        <f t="shared" ca="1" si="79"/>
        <v>0.34532896882764869</v>
      </c>
      <c r="R412" s="288">
        <f t="shared" ca="1" si="79"/>
        <v>0.33841599378395643</v>
      </c>
      <c r="S412" s="288">
        <f t="shared" ca="1" si="79"/>
        <v>0.33150301874026417</v>
      </c>
      <c r="T412" s="288">
        <f t="shared" ca="1" si="79"/>
        <v>0.32563103059943654</v>
      </c>
      <c r="U412" s="288">
        <f t="shared" ca="1" si="79"/>
        <v>0.32053978263575744</v>
      </c>
      <c r="V412" s="288">
        <f t="shared" ca="1" si="79"/>
        <v>0.31596902812351069</v>
      </c>
      <c r="W412" s="288">
        <f t="shared" ca="1" si="79"/>
        <v>0.3116585203369801</v>
      </c>
      <c r="X412" s="288">
        <f t="shared" ca="1" si="79"/>
        <v>0.30734801255044952</v>
      </c>
      <c r="Y412" s="288">
        <f t="shared" ca="1" si="79"/>
        <v>0.30303750476391894</v>
      </c>
      <c r="Z412" s="288">
        <f t="shared" ca="1" si="79"/>
        <v>0.29872699697738836</v>
      </c>
      <c r="AA412" s="288">
        <f t="shared" ca="1" si="79"/>
        <v>0.29441648919085778</v>
      </c>
      <c r="AB412" s="288">
        <f t="shared" ca="1" si="79"/>
        <v>0.2901059814043272</v>
      </c>
      <c r="AC412" s="288">
        <f t="shared" ca="1" si="79"/>
        <v>0.28579547361779661</v>
      </c>
      <c r="AD412" s="288">
        <f t="shared" ca="1" si="79"/>
        <v>0.28148496583126603</v>
      </c>
      <c r="AE412" s="288">
        <f t="shared" ca="1" si="79"/>
        <v>0.27717445804473551</v>
      </c>
      <c r="AF412" s="288">
        <f t="shared" ca="1" si="79"/>
        <v>0.27321814820142992</v>
      </c>
      <c r="AG412" s="288">
        <f t="shared" ca="1" si="79"/>
        <v>0.26952748681554306</v>
      </c>
      <c r="AH412" s="288">
        <f t="shared" ca="1" si="79"/>
        <v>0.26601392440126859</v>
      </c>
      <c r="AI412" s="288">
        <f t="shared" ca="1" si="79"/>
        <v>0.26258891147280045</v>
      </c>
      <c r="AJ412" s="288">
        <f t="shared" ca="1" si="79"/>
        <v>0.25916389854433231</v>
      </c>
      <c r="AK412" s="288">
        <f t="shared" ca="1" si="79"/>
        <v>0.25573888561586416</v>
      </c>
      <c r="AL412" s="288">
        <f t="shared" ca="1" si="79"/>
        <v>0.25231387268739602</v>
      </c>
      <c r="AM412" s="288">
        <f t="shared" ca="1" si="79"/>
        <v>0.24888885975892788</v>
      </c>
      <c r="AN412" s="288">
        <f t="shared" ca="1" si="79"/>
        <v>0.24546384683045974</v>
      </c>
      <c r="AO412" s="288">
        <f t="shared" ca="1" si="79"/>
        <v>0.24203883390199157</v>
      </c>
      <c r="AP412" s="288">
        <f t="shared" ca="1" si="79"/>
        <v>0.23861382097352341</v>
      </c>
      <c r="AQ412" s="288">
        <f t="shared" ca="1" si="79"/>
        <v>0.23518880804505526</v>
      </c>
      <c r="AR412" s="288">
        <f t="shared" ca="1" si="79"/>
        <v>0.23206094885273815</v>
      </c>
      <c r="AS412" s="288">
        <f t="shared" ca="1" si="79"/>
        <v>0.22915595496253435</v>
      </c>
      <c r="AT412" s="288">
        <f t="shared" ca="1" si="79"/>
        <v>0.2263995379404061</v>
      </c>
      <c r="AU412" s="288">
        <f t="shared" ca="1" si="79"/>
        <v>0.22371740935231563</v>
      </c>
      <c r="AV412" s="288">
        <f t="shared" ca="1" si="79"/>
        <v>0.2210352807642251</v>
      </c>
      <c r="AW412" s="288">
        <f t="shared" ca="1" si="79"/>
        <v>0.2183531521761346</v>
      </c>
      <c r="AX412" s="288">
        <f t="shared" ca="1" si="79"/>
        <v>0.21567102358804408</v>
      </c>
      <c r="AY412" s="288">
        <f t="shared" ca="1" si="79"/>
        <v>0.21298889499995355</v>
      </c>
      <c r="AZ412" s="288">
        <f t="shared" ca="1" si="79"/>
        <v>0.21030676641186305</v>
      </c>
      <c r="BA412" s="288">
        <f t="shared" ca="1" si="79"/>
        <v>0.20762463782377255</v>
      </c>
      <c r="BB412" s="288">
        <f t="shared" ca="1" si="79"/>
        <v>0.20494250923568202</v>
      </c>
      <c r="BC412" s="288">
        <f t="shared" ca="1" si="79"/>
        <v>0.20226038064759153</v>
      </c>
      <c r="BD412" s="288">
        <f t="shared" ca="1" si="79"/>
        <v>0.19981933267775467</v>
      </c>
      <c r="BE412" s="288">
        <f t="shared" ca="1" si="79"/>
        <v>0.19755909517160802</v>
      </c>
      <c r="BF412" s="288">
        <f t="shared" ca="1" si="79"/>
        <v>0.19541939797458824</v>
      </c>
      <c r="BG412" s="288">
        <f t="shared" ca="1" si="79"/>
        <v>0.19333997093213184</v>
      </c>
      <c r="BH412" s="288">
        <f t="shared" ca="1" si="79"/>
        <v>0.19126054388967548</v>
      </c>
      <c r="BI412" s="288">
        <f t="shared" ca="1" si="79"/>
        <v>0.18918111684721911</v>
      </c>
      <c r="BJ412" s="288">
        <f t="shared" ca="1" si="79"/>
        <v>0.18710168980476272</v>
      </c>
      <c r="BK412" s="288">
        <f t="shared" ca="1" si="79"/>
        <v>0.18502226276230632</v>
      </c>
      <c r="BL412" s="288">
        <f t="shared" ca="1" si="79"/>
        <v>0.11059747224889252</v>
      </c>
      <c r="BM412" s="288">
        <f t="shared" ca="1" si="79"/>
        <v>5.5090793420200623E-2</v>
      </c>
      <c r="BN412" s="288">
        <f t="shared" ca="1" si="79"/>
        <v>1.8294283571984996E-2</v>
      </c>
      <c r="BO412" s="198"/>
      <c r="BP412" s="198"/>
      <c r="BQ412" s="198"/>
      <c r="BR412" s="198"/>
      <c r="BS412" s="198"/>
      <c r="BT412" s="198"/>
      <c r="BU412" s="198"/>
      <c r="BV412" s="198"/>
      <c r="BW412" s="198"/>
      <c r="BX412" s="198"/>
      <c r="BY412" s="198"/>
      <c r="BZ412" s="198"/>
      <c r="CA412" s="198"/>
      <c r="CB412" s="198"/>
      <c r="CC412" s="198"/>
      <c r="CD412" s="198"/>
      <c r="CE412" s="198"/>
      <c r="CF412" s="198"/>
      <c r="CG412" s="198"/>
      <c r="CH412" s="198"/>
      <c r="CI412" s="198"/>
      <c r="CJ412" s="198"/>
      <c r="CK412" s="198"/>
      <c r="CL412" s="198"/>
    </row>
    <row r="413" spans="1:90" x14ac:dyDescent="0.15">
      <c r="A413" s="89"/>
      <c r="B413" s="23"/>
      <c r="D413" s="26" t="s">
        <v>368</v>
      </c>
      <c r="F413" s="26" t="s">
        <v>356</v>
      </c>
      <c r="G413" s="289">
        <f ca="1">IF(SAP_Leadsheet!$C$9="non-EMI",0,IF(G$7+SAP_Leadsheet!$E$65-1&gt;SAP_Leadsheet!$E$21,0,SAP_Leadsheet!$E$64*G21))</f>
        <v>0.20031638458859344</v>
      </c>
      <c r="H413" s="289">
        <f ca="1">IF(SAP_Leadsheet!$C$9="non-EMI",0,IF(H$7+SAP_Leadsheet!$E$65-1&gt;SAP_Leadsheet!$E$21,0,SAP_Leadsheet!$E$64*H21))</f>
        <v>0.19685989706674731</v>
      </c>
      <c r="I413" s="289">
        <f ca="1">IF(SAP_Leadsheet!$C$9="non-EMI",0,IF(I$7+SAP_Leadsheet!$E$65-1&gt;SAP_Leadsheet!$E$21,0,SAP_Leadsheet!$E$64*I21))</f>
        <v>0.19340340954490115</v>
      </c>
      <c r="J413" s="289">
        <f ca="1">IF(SAP_Leadsheet!$C$9="non-EMI",0,IF(J$7+SAP_Leadsheet!$E$65-1&gt;SAP_Leadsheet!$E$21,0,SAP_Leadsheet!$E$64*J21))</f>
        <v>0.18994692202305502</v>
      </c>
      <c r="K413" s="289">
        <f ca="1">IF(SAP_Leadsheet!$C$9="non-EMI",0,IF(K$7+SAP_Leadsheet!$E$65-1&gt;SAP_Leadsheet!$E$21,0,SAP_Leadsheet!$E$64*K21))</f>
        <v>0.18649043450120889</v>
      </c>
      <c r="L413" s="289">
        <f ca="1">IF(SAP_Leadsheet!$C$9="non-EMI",0,IF(L$7+SAP_Leadsheet!$E$65-1&gt;SAP_Leadsheet!$E$21,0,SAP_Leadsheet!$E$64*L21))</f>
        <v>0.18303394697936276</v>
      </c>
      <c r="M413" s="289">
        <f ca="1">IF(SAP_Leadsheet!$C$9="non-EMI",0,IF(M$7+SAP_Leadsheet!$E$65-1&gt;SAP_Leadsheet!$E$21,0,SAP_Leadsheet!$E$64*M21))</f>
        <v>0.17957745945751663</v>
      </c>
      <c r="N413" s="289">
        <f ca="1">IF(SAP_Leadsheet!$C$9="non-EMI",0,IF(N$7+SAP_Leadsheet!$E$65-1&gt;SAP_Leadsheet!$E$21,0,SAP_Leadsheet!$E$64*N21))</f>
        <v>0.1761209719356705</v>
      </c>
      <c r="O413" s="289">
        <f ca="1">IF(SAP_Leadsheet!$C$9="non-EMI",0,IF(O$7+SAP_Leadsheet!$E$65-1&gt;SAP_Leadsheet!$E$21,0,SAP_Leadsheet!$E$64*O21))</f>
        <v>0.17266448441382434</v>
      </c>
      <c r="P413" s="289">
        <f ca="1">IF(SAP_Leadsheet!$C$9="non-EMI",0,IF(P$7+SAP_Leadsheet!$E$65-1&gt;SAP_Leadsheet!$E$21,0,SAP_Leadsheet!$E$64*P21))</f>
        <v>0.16920799689197821</v>
      </c>
      <c r="Q413" s="289">
        <f ca="1">IF(SAP_Leadsheet!$C$9="non-EMI",0,IF(Q$7+SAP_Leadsheet!$E$65-1&gt;SAP_Leadsheet!$E$21,0,SAP_Leadsheet!$E$64*Q21))</f>
        <v>0.16575150937013208</v>
      </c>
      <c r="R413" s="289">
        <f ca="1">IF(SAP_Leadsheet!$C$9="non-EMI",0,IF(R$7+SAP_Leadsheet!$E$65-1&gt;SAP_Leadsheet!$E$21,0,SAP_Leadsheet!$E$64*R21))</f>
        <v>0.16229502184828595</v>
      </c>
      <c r="S413" s="289">
        <f ca="1">IF(SAP_Leadsheet!$C$9="non-EMI",0,IF(S$7+SAP_Leadsheet!$E$65-1&gt;SAP_Leadsheet!$E$21,0,SAP_Leadsheet!$E$64*S21))</f>
        <v>0.16013976795502063</v>
      </c>
      <c r="T413" s="289">
        <f ca="1">IF(SAP_Leadsheet!$C$9="non-EMI",0,IF(T$7+SAP_Leadsheet!$E$65-1&gt;SAP_Leadsheet!$E$21,0,SAP_Leadsheet!$E$64*T21))</f>
        <v>0.15798451406175534</v>
      </c>
      <c r="U413" s="289">
        <f ca="1">IF(SAP_Leadsheet!$C$9="non-EMI",0,IF(U$7+SAP_Leadsheet!$E$65-1&gt;SAP_Leadsheet!$E$21,0,SAP_Leadsheet!$E$64*U21))</f>
        <v>0.15582926016849005</v>
      </c>
      <c r="V413" s="289">
        <f ca="1">IF(SAP_Leadsheet!$C$9="non-EMI",0,IF(V$7+SAP_Leadsheet!$E$65-1&gt;SAP_Leadsheet!$E$21,0,SAP_Leadsheet!$E$64*V21))</f>
        <v>0.15367400627522476</v>
      </c>
      <c r="W413" s="289">
        <f ca="1">IF(SAP_Leadsheet!$C$9="non-EMI",0,IF(W$7+SAP_Leadsheet!$E$65-1&gt;SAP_Leadsheet!$E$21,0,SAP_Leadsheet!$E$64*W21))</f>
        <v>0.15151875238195947</v>
      </c>
      <c r="X413" s="289">
        <f ca="1">IF(SAP_Leadsheet!$C$9="non-EMI",0,IF(X$7+SAP_Leadsheet!$E$65-1&gt;SAP_Leadsheet!$E$21,0,SAP_Leadsheet!$E$64*X21))</f>
        <v>0.14936349848869418</v>
      </c>
      <c r="Y413" s="289">
        <f ca="1">IF(SAP_Leadsheet!$C$9="non-EMI",0,IF(Y$7+SAP_Leadsheet!$E$65-1&gt;SAP_Leadsheet!$E$21,0,SAP_Leadsheet!$E$64*Y21))</f>
        <v>0.14720824459542889</v>
      </c>
      <c r="Z413" s="289">
        <f ca="1">IF(SAP_Leadsheet!$C$9="non-EMI",0,IF(Z$7+SAP_Leadsheet!$E$65-1&gt;SAP_Leadsheet!$E$21,0,SAP_Leadsheet!$E$64*Z21))</f>
        <v>0.1450529907021636</v>
      </c>
      <c r="AA413" s="289">
        <f ca="1">IF(SAP_Leadsheet!$C$9="non-EMI",0,IF(AA$7+SAP_Leadsheet!$E$65-1&gt;SAP_Leadsheet!$E$21,0,SAP_Leadsheet!$E$64*AA21))</f>
        <v>0.14289773680889831</v>
      </c>
      <c r="AB413" s="289">
        <f ca="1">IF(SAP_Leadsheet!$C$9="non-EMI",0,IF(AB$7+SAP_Leadsheet!$E$65-1&gt;SAP_Leadsheet!$E$21,0,SAP_Leadsheet!$E$64*AB21))</f>
        <v>0.14074248291563302</v>
      </c>
      <c r="AC413" s="289">
        <f ca="1">IF(SAP_Leadsheet!$C$9="non-EMI",0,IF(AC$7+SAP_Leadsheet!$E$65-1&gt;SAP_Leadsheet!$E$21,0,SAP_Leadsheet!$E$64*AC21))</f>
        <v>0.13858722902236773</v>
      </c>
      <c r="AD413" s="289">
        <f ca="1">IF(SAP_Leadsheet!$C$9="non-EMI",0,IF(AD$7+SAP_Leadsheet!$E$65-1&gt;SAP_Leadsheet!$E$21,0,SAP_Leadsheet!$E$64*AD21))</f>
        <v>0.13643197512910243</v>
      </c>
      <c r="AE413" s="289">
        <f ca="1">IF(SAP_Leadsheet!$C$9="non-EMI",0,IF(AE$7+SAP_Leadsheet!$E$65-1&gt;SAP_Leadsheet!$E$21,0,SAP_Leadsheet!$E$64*AE21))</f>
        <v>0.13471946866486836</v>
      </c>
      <c r="AF413" s="289">
        <f ca="1">IF(SAP_Leadsheet!$C$9="non-EMI",0,IF(AF$7+SAP_Leadsheet!$E$65-1&gt;SAP_Leadsheet!$E$21,0,SAP_Leadsheet!$E$64*AF21))</f>
        <v>0.13300696220063429</v>
      </c>
      <c r="AG413" s="289">
        <f ca="1">IF(SAP_Leadsheet!$C$9="non-EMI",0,IF(AG$7+SAP_Leadsheet!$E$65-1&gt;SAP_Leadsheet!$E$21,0,SAP_Leadsheet!$E$64*AG21))</f>
        <v>0.13129445573640022</v>
      </c>
      <c r="AH413" s="289">
        <f ca="1">IF(SAP_Leadsheet!$C$9="non-EMI",0,IF(AH$7+SAP_Leadsheet!$E$65-1&gt;SAP_Leadsheet!$E$21,0,SAP_Leadsheet!$E$64*AH21))</f>
        <v>0.12958194927216612</v>
      </c>
      <c r="AI413" s="289">
        <f ca="1">IF(SAP_Leadsheet!$C$9="non-EMI",0,IF(AI$7+SAP_Leadsheet!$E$65-1&gt;SAP_Leadsheet!$E$21,0,SAP_Leadsheet!$E$64*AI21))</f>
        <v>0.12786944280793208</v>
      </c>
      <c r="AJ413" s="289">
        <f ca="1">IF(SAP_Leadsheet!$C$9="non-EMI",0,IF(AJ$7+SAP_Leadsheet!$E$65-1&gt;SAP_Leadsheet!$E$21,0,SAP_Leadsheet!$E$64*AJ21))</f>
        <v>0.12615693634369801</v>
      </c>
      <c r="AK413" s="289">
        <f ca="1">IF(SAP_Leadsheet!$C$9="non-EMI",0,IF(AK$7+SAP_Leadsheet!$E$65-1&gt;SAP_Leadsheet!$E$21,0,SAP_Leadsheet!$E$64*AK21))</f>
        <v>0.12444442987946391</v>
      </c>
      <c r="AL413" s="289">
        <f ca="1">IF(SAP_Leadsheet!$C$9="non-EMI",0,IF(AL$7+SAP_Leadsheet!$E$65-1&gt;SAP_Leadsheet!$E$21,0,SAP_Leadsheet!$E$64*AL21))</f>
        <v>0.12273192341522984</v>
      </c>
      <c r="AM413" s="289">
        <f ca="1">IF(SAP_Leadsheet!$C$9="non-EMI",0,IF(AM$7+SAP_Leadsheet!$E$65-1&gt;SAP_Leadsheet!$E$21,0,SAP_Leadsheet!$E$64*AM21))</f>
        <v>0.12101941695099577</v>
      </c>
      <c r="AN413" s="289">
        <f ca="1">IF(SAP_Leadsheet!$C$9="non-EMI",0,IF(AN$7+SAP_Leadsheet!$E$65-1&gt;SAP_Leadsheet!$E$21,0,SAP_Leadsheet!$E$64*AN21))</f>
        <v>0.11930691048676169</v>
      </c>
      <c r="AO413" s="289">
        <f ca="1">IF(SAP_Leadsheet!$C$9="non-EMI",0,IF(AO$7+SAP_Leadsheet!$E$65-1&gt;SAP_Leadsheet!$E$21,0,SAP_Leadsheet!$E$64*AO21))</f>
        <v>0.11759440402252763</v>
      </c>
      <c r="AP413" s="289">
        <f ca="1">IF(SAP_Leadsheet!$C$9="non-EMI",0,IF(AP$7+SAP_Leadsheet!$E$65-1&gt;SAP_Leadsheet!$E$21,0,SAP_Leadsheet!$E$64*AP21))</f>
        <v>0.11588189755829356</v>
      </c>
      <c r="AQ413" s="289">
        <f ca="1">IF(SAP_Leadsheet!$C$9="non-EMI",0,IF(AQ$7+SAP_Leadsheet!$E$65-1&gt;SAP_Leadsheet!$E$21,0,SAP_Leadsheet!$E$64*AQ21))</f>
        <v>0.1145408332642483</v>
      </c>
      <c r="AR413" s="289">
        <f ca="1">IF(SAP_Leadsheet!$C$9="non-EMI",0,IF(AR$7+SAP_Leadsheet!$E$65-1&gt;SAP_Leadsheet!$E$21,0,SAP_Leadsheet!$E$64*AR21))</f>
        <v>0.11319976897020304</v>
      </c>
      <c r="AS413" s="289">
        <f ca="1">IF(SAP_Leadsheet!$C$9="non-EMI",0,IF(AS$7+SAP_Leadsheet!$E$65-1&gt;SAP_Leadsheet!$E$21,0,SAP_Leadsheet!$E$64*AS21))</f>
        <v>0.11185870467615779</v>
      </c>
      <c r="AT413" s="289">
        <f ca="1">IF(SAP_Leadsheet!$C$9="non-EMI",0,IF(AT$7+SAP_Leadsheet!$E$65-1&gt;SAP_Leadsheet!$E$21,0,SAP_Leadsheet!$E$64*AT21))</f>
        <v>0.11051764038211254</v>
      </c>
      <c r="AU413" s="289">
        <f ca="1">IF(SAP_Leadsheet!$C$9="non-EMI",0,IF(AU$7+SAP_Leadsheet!$E$65-1&gt;SAP_Leadsheet!$E$21,0,SAP_Leadsheet!$E$64*AU21))</f>
        <v>0.10917657608806727</v>
      </c>
      <c r="AV413" s="289">
        <f ca="1">IF(SAP_Leadsheet!$C$9="non-EMI",0,IF(AV$7+SAP_Leadsheet!$E$65-1&gt;SAP_Leadsheet!$E$21,0,SAP_Leadsheet!$E$64*AV21))</f>
        <v>0.10783551179402201</v>
      </c>
      <c r="AW413" s="289">
        <f ca="1">IF(SAP_Leadsheet!$C$9="non-EMI",0,IF(AW$7+SAP_Leadsheet!$E$65-1&gt;SAP_Leadsheet!$E$21,0,SAP_Leadsheet!$E$64*AW21))</f>
        <v>0.10649444749997675</v>
      </c>
      <c r="AX413" s="289">
        <f ca="1">IF(SAP_Leadsheet!$C$9="non-EMI",0,IF(AX$7+SAP_Leadsheet!$E$65-1&gt;SAP_Leadsheet!$E$21,0,SAP_Leadsheet!$E$64*AX21))</f>
        <v>0.1051533832059315</v>
      </c>
      <c r="AY413" s="289">
        <f ca="1">IF(SAP_Leadsheet!$C$9="non-EMI",0,IF(AY$7+SAP_Leadsheet!$E$65-1&gt;SAP_Leadsheet!$E$21,0,SAP_Leadsheet!$E$64*AY21))</f>
        <v>0.10381231891188623</v>
      </c>
      <c r="AZ413" s="289">
        <f ca="1">IF(SAP_Leadsheet!$C$9="non-EMI",0,IF(AZ$7+SAP_Leadsheet!$E$65-1&gt;SAP_Leadsheet!$E$21,0,SAP_Leadsheet!$E$64*AZ21))</f>
        <v>0.10247125461784098</v>
      </c>
      <c r="BA413" s="289">
        <f ca="1">IF(SAP_Leadsheet!$C$9="non-EMI",0,IF(BA$7+SAP_Leadsheet!$E$65-1&gt;SAP_Leadsheet!$E$21,0,SAP_Leadsheet!$E$64*BA21))</f>
        <v>0.10113019032379572</v>
      </c>
      <c r="BB413" s="289">
        <f ca="1">IF(SAP_Leadsheet!$C$9="non-EMI",0,IF(BB$7+SAP_Leadsheet!$E$65-1&gt;SAP_Leadsheet!$E$21,0,SAP_Leadsheet!$E$64*BB21))</f>
        <v>9.9789126029750472E-2</v>
      </c>
      <c r="BC413" s="289">
        <f ca="1">IF(SAP_Leadsheet!$C$9="non-EMI",0,IF(BC$7+SAP_Leadsheet!$E$65-1&gt;SAP_Leadsheet!$E$21,0,SAP_Leadsheet!$E$64*BC21))</f>
        <v>9.8749412508522288E-2</v>
      </c>
      <c r="BD413" s="289">
        <f ca="1">IF(SAP_Leadsheet!$C$9="non-EMI",0,IF(BD$7+SAP_Leadsheet!$E$65-1&gt;SAP_Leadsheet!$E$21,0,SAP_Leadsheet!$E$64*BD21))</f>
        <v>9.7709698987294091E-2</v>
      </c>
      <c r="BE413" s="289">
        <f ca="1">IF(SAP_Leadsheet!$C$9="non-EMI",0,IF(BE$7+SAP_Leadsheet!$E$65-1&gt;SAP_Leadsheet!$E$21,0,SAP_Leadsheet!$E$64*BE21))</f>
        <v>9.6669985466065908E-2</v>
      </c>
      <c r="BF413" s="289">
        <f ca="1">IF(SAP_Leadsheet!$C$9="non-EMI",0,IF(BF$7+SAP_Leadsheet!$E$65-1&gt;SAP_Leadsheet!$E$21,0,SAP_Leadsheet!$E$64*BF21))</f>
        <v>9.5630271944837725E-2</v>
      </c>
      <c r="BG413" s="289">
        <f ca="1">IF(SAP_Leadsheet!$C$9="non-EMI",0,IF(BG$7+SAP_Leadsheet!$E$65-1&gt;SAP_Leadsheet!$E$21,0,SAP_Leadsheet!$E$64*BG21))</f>
        <v>9.4590558423609528E-2</v>
      </c>
      <c r="BH413" s="289">
        <f ca="1">IF(SAP_Leadsheet!$C$9="non-EMI",0,IF(BH$7+SAP_Leadsheet!$E$65-1&gt;SAP_Leadsheet!$E$21,0,SAP_Leadsheet!$E$64*BH21))</f>
        <v>9.3550844902381344E-2</v>
      </c>
      <c r="BI413" s="289">
        <f ca="1">IF(SAP_Leadsheet!$C$9="non-EMI",0,IF(BI$7+SAP_Leadsheet!$E$65-1&gt;SAP_Leadsheet!$E$21,0,SAP_Leadsheet!$E$64*BI21))</f>
        <v>9.2511131381153161E-2</v>
      </c>
      <c r="BJ413" s="289">
        <f ca="1">IF(SAP_Leadsheet!$C$9="non-EMI",0,IF(BJ$7+SAP_Leadsheet!$E$65-1&gt;SAP_Leadsheet!$E$21,0,SAP_Leadsheet!$E$64*BJ21))</f>
        <v>9.1471417859924964E-2</v>
      </c>
      <c r="BK413" s="289">
        <f>IF(SAP_Leadsheet!$C$9="non-EMI",0,IF(BK$7+SAP_Leadsheet!$E$65-1&gt;SAP_Leadsheet!$E$21,0,SAP_Leadsheet!$E$64*BK21))</f>
        <v>0</v>
      </c>
      <c r="BL413" s="289">
        <f>IF(SAP_Leadsheet!$C$9="non-EMI",0,IF(BL$7+SAP_Leadsheet!$E$65-1&gt;SAP_Leadsheet!$E$21,0,SAP_Leadsheet!$E$64*BL21))</f>
        <v>0</v>
      </c>
      <c r="BM413" s="289">
        <f>IF(SAP_Leadsheet!$C$9="non-EMI",0,IF(BM$7+SAP_Leadsheet!$E$65-1&gt;SAP_Leadsheet!$E$21,0,SAP_Leadsheet!$E$64*BM21))</f>
        <v>0</v>
      </c>
      <c r="BN413" s="289">
        <f>IF(SAP_Leadsheet!$C$9="non-EMI",0,IF(BN$7+SAP_Leadsheet!$E$65-1&gt;SAP_Leadsheet!$E$21,0,SAP_Leadsheet!$E$64*BN21))</f>
        <v>0</v>
      </c>
      <c r="BO413" s="198"/>
      <c r="BP413" s="198"/>
      <c r="BQ413" s="198"/>
      <c r="BR413" s="198"/>
      <c r="BS413" s="198"/>
      <c r="BT413" s="198"/>
      <c r="BU413" s="198"/>
      <c r="BV413" s="198"/>
      <c r="BW413" s="198"/>
      <c r="BX413" s="198"/>
      <c r="BY413" s="198"/>
      <c r="BZ413" s="198"/>
      <c r="CA413" s="198"/>
      <c r="CB413" s="198"/>
      <c r="CC413" s="198"/>
      <c r="CD413" s="198"/>
      <c r="CE413" s="198"/>
      <c r="CF413" s="198"/>
      <c r="CG413" s="198"/>
      <c r="CH413" s="198"/>
      <c r="CI413" s="198"/>
      <c r="CJ413" s="198"/>
      <c r="CK413" s="198"/>
      <c r="CL413" s="198"/>
    </row>
    <row r="414" spans="1:90" x14ac:dyDescent="0.15">
      <c r="A414" s="89"/>
      <c r="B414" s="23"/>
      <c r="D414" s="26" t="s">
        <v>364</v>
      </c>
      <c r="F414" s="26" t="s">
        <v>356</v>
      </c>
      <c r="G414" s="289">
        <f t="shared" ref="G414:BN414" ca="1" si="80">G415+G476</f>
        <v>-4.0063276917718688E-2</v>
      </c>
      <c r="H414" s="289">
        <f t="shared" ca="1" si="80"/>
        <v>-7.9435256331068155E-2</v>
      </c>
      <c r="I414" s="289">
        <f t="shared" ca="1" si="80"/>
        <v>-0.11811593824004839</v>
      </c>
      <c r="J414" s="289">
        <f t="shared" ca="1" si="80"/>
        <v>-0.1561053226446594</v>
      </c>
      <c r="K414" s="289">
        <f t="shared" ca="1" si="80"/>
        <v>-0.19340340954490115</v>
      </c>
      <c r="L414" s="289">
        <f t="shared" ca="1" si="80"/>
        <v>-0.18994692202305505</v>
      </c>
      <c r="M414" s="289">
        <f t="shared" ca="1" si="80"/>
        <v>-0.18649043450120889</v>
      </c>
      <c r="N414" s="289">
        <f t="shared" ca="1" si="80"/>
        <v>-0.18303394697936276</v>
      </c>
      <c r="O414" s="289">
        <f t="shared" ca="1" si="80"/>
        <v>-0.17957745945751666</v>
      </c>
      <c r="P414" s="289">
        <f t="shared" ca="1" si="80"/>
        <v>-0.1761209719356705</v>
      </c>
      <c r="Q414" s="289">
        <f t="shared" ca="1" si="80"/>
        <v>-0.17266448441382437</v>
      </c>
      <c r="R414" s="289">
        <f t="shared" ca="1" si="80"/>
        <v>-0.16920799689197824</v>
      </c>
      <c r="S414" s="289">
        <f t="shared" ca="1" si="80"/>
        <v>-0.16601175609584828</v>
      </c>
      <c r="T414" s="289">
        <f t="shared" ca="1" si="80"/>
        <v>-0.16307576202543445</v>
      </c>
      <c r="U414" s="289">
        <f t="shared" ca="1" si="80"/>
        <v>-0.16040001468073681</v>
      </c>
      <c r="V414" s="289">
        <f t="shared" ca="1" si="80"/>
        <v>-0.15798451406175534</v>
      </c>
      <c r="W414" s="289">
        <f t="shared" ca="1" si="80"/>
        <v>-0.15582926016849005</v>
      </c>
      <c r="X414" s="289">
        <f t="shared" ca="1" si="80"/>
        <v>-0.15367400627522476</v>
      </c>
      <c r="Y414" s="289">
        <f t="shared" ca="1" si="80"/>
        <v>-0.15151875238195944</v>
      </c>
      <c r="Z414" s="289">
        <f t="shared" ca="1" si="80"/>
        <v>-0.14936349848869418</v>
      </c>
      <c r="AA414" s="289">
        <f t="shared" ca="1" si="80"/>
        <v>-0.14720824459542889</v>
      </c>
      <c r="AB414" s="289">
        <f t="shared" ca="1" si="80"/>
        <v>-0.1450529907021636</v>
      </c>
      <c r="AC414" s="289">
        <f t="shared" ca="1" si="80"/>
        <v>-0.14289773680889831</v>
      </c>
      <c r="AD414" s="289">
        <f t="shared" ca="1" si="80"/>
        <v>-0.14074248291563299</v>
      </c>
      <c r="AE414" s="289">
        <f t="shared" ca="1" si="80"/>
        <v>-0.13867577850817397</v>
      </c>
      <c r="AF414" s="289">
        <f t="shared" ca="1" si="80"/>
        <v>-0.13669762358652116</v>
      </c>
      <c r="AG414" s="289">
        <f t="shared" ca="1" si="80"/>
        <v>-0.13480801815067464</v>
      </c>
      <c r="AH414" s="289">
        <f t="shared" ca="1" si="80"/>
        <v>-0.13300696220063429</v>
      </c>
      <c r="AI414" s="289">
        <f t="shared" ca="1" si="80"/>
        <v>-0.13129445573640022</v>
      </c>
      <c r="AJ414" s="289">
        <f t="shared" ca="1" si="80"/>
        <v>-0.12958194927216615</v>
      </c>
      <c r="AK414" s="289">
        <f t="shared" ca="1" si="80"/>
        <v>-0.12786944280793205</v>
      </c>
      <c r="AL414" s="289">
        <f t="shared" ca="1" si="80"/>
        <v>-0.12615693634369801</v>
      </c>
      <c r="AM414" s="289">
        <f t="shared" ca="1" si="80"/>
        <v>-0.12444442987946391</v>
      </c>
      <c r="AN414" s="289">
        <f t="shared" ca="1" si="80"/>
        <v>-0.12273192341522984</v>
      </c>
      <c r="AO414" s="289">
        <f t="shared" ca="1" si="80"/>
        <v>-0.12101941695099577</v>
      </c>
      <c r="AP414" s="289">
        <f t="shared" ca="1" si="80"/>
        <v>-0.11930691048676169</v>
      </c>
      <c r="AQ414" s="289">
        <f t="shared" ca="1" si="80"/>
        <v>-0.1176686924565654</v>
      </c>
      <c r="AR414" s="289">
        <f t="shared" ca="1" si="80"/>
        <v>-0.11610476286040686</v>
      </c>
      <c r="AS414" s="289">
        <f t="shared" ca="1" si="80"/>
        <v>-0.11461512169828605</v>
      </c>
      <c r="AT414" s="289">
        <f t="shared" ca="1" si="80"/>
        <v>-0.11319976897020304</v>
      </c>
      <c r="AU414" s="289">
        <f t="shared" ca="1" si="80"/>
        <v>-0.1118587046761578</v>
      </c>
      <c r="AV414" s="289">
        <f t="shared" ca="1" si="80"/>
        <v>-0.11051764038211254</v>
      </c>
      <c r="AW414" s="289">
        <f t="shared" ca="1" si="80"/>
        <v>-0.10917657608806726</v>
      </c>
      <c r="AX414" s="289">
        <f t="shared" ca="1" si="80"/>
        <v>-0.10783551179402201</v>
      </c>
      <c r="AY414" s="289">
        <f t="shared" ca="1" si="80"/>
        <v>-0.10649444749997675</v>
      </c>
      <c r="AZ414" s="289">
        <f t="shared" ca="1" si="80"/>
        <v>-0.1051533832059315</v>
      </c>
      <c r="BA414" s="289">
        <f t="shared" ca="1" si="80"/>
        <v>-0.10381231891188625</v>
      </c>
      <c r="BB414" s="289">
        <f t="shared" ca="1" si="80"/>
        <v>-0.10247125461784098</v>
      </c>
      <c r="BC414" s="289">
        <f t="shared" ca="1" si="80"/>
        <v>-0.10119046047835914</v>
      </c>
      <c r="BD414" s="289">
        <f t="shared" ca="1" si="80"/>
        <v>-9.99699364934407E-2</v>
      </c>
      <c r="BE414" s="289">
        <f t="shared" ca="1" si="80"/>
        <v>-9.8809682663085693E-2</v>
      </c>
      <c r="BF414" s="289">
        <f t="shared" ca="1" si="80"/>
        <v>-9.7709698987294091E-2</v>
      </c>
      <c r="BG414" s="289">
        <f t="shared" ca="1" si="80"/>
        <v>-9.6669985466065894E-2</v>
      </c>
      <c r="BH414" s="289">
        <f t="shared" ca="1" si="80"/>
        <v>-9.5630271944837711E-2</v>
      </c>
      <c r="BI414" s="289">
        <f t="shared" ca="1" si="80"/>
        <v>-9.4590558423609528E-2</v>
      </c>
      <c r="BJ414" s="289">
        <f t="shared" ca="1" si="80"/>
        <v>-9.3550844902381344E-2</v>
      </c>
      <c r="BK414" s="289">
        <f t="shared" ca="1" si="80"/>
        <v>-7.4424790513413802E-2</v>
      </c>
      <c r="BL414" s="289">
        <f t="shared" ca="1" si="80"/>
        <v>-5.5506678828691897E-2</v>
      </c>
      <c r="BM414" s="289">
        <f t="shared" ca="1" si="80"/>
        <v>-3.6796509848215628E-2</v>
      </c>
      <c r="BN414" s="289">
        <f t="shared" ca="1" si="80"/>
        <v>-1.8294283571984996E-2</v>
      </c>
      <c r="BO414" s="198"/>
      <c r="BP414" s="198"/>
      <c r="BQ414" s="198"/>
      <c r="BR414" s="198"/>
      <c r="BS414" s="198"/>
      <c r="BT414" s="198"/>
      <c r="BU414" s="198"/>
      <c r="BV414" s="198"/>
      <c r="BW414" s="198"/>
      <c r="BX414" s="198"/>
      <c r="BY414" s="198"/>
      <c r="BZ414" s="198"/>
      <c r="CA414" s="198"/>
      <c r="CB414" s="198"/>
      <c r="CC414" s="198"/>
      <c r="CD414" s="198"/>
      <c r="CE414" s="198"/>
      <c r="CF414" s="198"/>
      <c r="CG414" s="198"/>
      <c r="CH414" s="198"/>
      <c r="CI414" s="198"/>
      <c r="CJ414" s="198"/>
      <c r="CK414" s="198"/>
      <c r="CL414" s="198"/>
    </row>
    <row r="415" spans="1:90" x14ac:dyDescent="0.15">
      <c r="A415" s="89"/>
      <c r="B415" s="23"/>
      <c r="D415" s="298" t="s">
        <v>369</v>
      </c>
      <c r="F415" s="26" t="s">
        <v>356</v>
      </c>
      <c r="G415" s="301">
        <f ca="1">-SUM(G416:G475)</f>
        <v>0</v>
      </c>
      <c r="H415" s="301">
        <f t="shared" ref="H415:BN415" ca="1" si="81">-SUM(H416:H475)</f>
        <v>0</v>
      </c>
      <c r="I415" s="301">
        <f t="shared" ca="1" si="81"/>
        <v>0</v>
      </c>
      <c r="J415" s="301">
        <f t="shared" ca="1" si="81"/>
        <v>0</v>
      </c>
      <c r="K415" s="301">
        <f t="shared" ca="1" si="81"/>
        <v>0</v>
      </c>
      <c r="L415" s="301">
        <f t="shared" ca="1" si="81"/>
        <v>0</v>
      </c>
      <c r="M415" s="301">
        <f t="shared" ca="1" si="81"/>
        <v>0</v>
      </c>
      <c r="N415" s="301">
        <f t="shared" ca="1" si="81"/>
        <v>0</v>
      </c>
      <c r="O415" s="301">
        <f t="shared" ca="1" si="81"/>
        <v>0</v>
      </c>
      <c r="P415" s="301">
        <f t="shared" ca="1" si="81"/>
        <v>0</v>
      </c>
      <c r="Q415" s="301">
        <f t="shared" ca="1" si="81"/>
        <v>0</v>
      </c>
      <c r="R415" s="301">
        <f t="shared" ca="1" si="81"/>
        <v>0</v>
      </c>
      <c r="S415" s="301">
        <f t="shared" ca="1" si="81"/>
        <v>0</v>
      </c>
      <c r="T415" s="301">
        <f t="shared" ca="1" si="81"/>
        <v>0</v>
      </c>
      <c r="U415" s="301">
        <f t="shared" ca="1" si="81"/>
        <v>0</v>
      </c>
      <c r="V415" s="301">
        <f t="shared" ca="1" si="81"/>
        <v>0</v>
      </c>
      <c r="W415" s="301">
        <f t="shared" ca="1" si="81"/>
        <v>0</v>
      </c>
      <c r="X415" s="301">
        <f t="shared" ca="1" si="81"/>
        <v>0</v>
      </c>
      <c r="Y415" s="301">
        <f t="shared" ca="1" si="81"/>
        <v>0</v>
      </c>
      <c r="Z415" s="301">
        <f t="shared" ca="1" si="81"/>
        <v>0</v>
      </c>
      <c r="AA415" s="301">
        <f t="shared" ca="1" si="81"/>
        <v>0</v>
      </c>
      <c r="AB415" s="301">
        <f t="shared" ca="1" si="81"/>
        <v>0</v>
      </c>
      <c r="AC415" s="301">
        <f t="shared" ca="1" si="81"/>
        <v>0</v>
      </c>
      <c r="AD415" s="301">
        <f t="shared" ca="1" si="81"/>
        <v>0</v>
      </c>
      <c r="AE415" s="301">
        <f t="shared" ca="1" si="81"/>
        <v>0</v>
      </c>
      <c r="AF415" s="301">
        <f t="shared" ca="1" si="81"/>
        <v>0</v>
      </c>
      <c r="AG415" s="301">
        <f t="shared" ca="1" si="81"/>
        <v>0</v>
      </c>
      <c r="AH415" s="301">
        <f t="shared" ca="1" si="81"/>
        <v>0</v>
      </c>
      <c r="AI415" s="301">
        <f t="shared" ca="1" si="81"/>
        <v>0</v>
      </c>
      <c r="AJ415" s="301">
        <f t="shared" ca="1" si="81"/>
        <v>0</v>
      </c>
      <c r="AK415" s="301">
        <f t="shared" ca="1" si="81"/>
        <v>0</v>
      </c>
      <c r="AL415" s="301">
        <f t="shared" ca="1" si="81"/>
        <v>0</v>
      </c>
      <c r="AM415" s="301">
        <f t="shared" ca="1" si="81"/>
        <v>0</v>
      </c>
      <c r="AN415" s="301">
        <f t="shared" ca="1" si="81"/>
        <v>0</v>
      </c>
      <c r="AO415" s="301">
        <f t="shared" ca="1" si="81"/>
        <v>0</v>
      </c>
      <c r="AP415" s="301">
        <f t="shared" ca="1" si="81"/>
        <v>0</v>
      </c>
      <c r="AQ415" s="301">
        <f t="shared" ca="1" si="81"/>
        <v>0</v>
      </c>
      <c r="AR415" s="301">
        <f t="shared" ca="1" si="81"/>
        <v>0</v>
      </c>
      <c r="AS415" s="301">
        <f t="shared" ca="1" si="81"/>
        <v>0</v>
      </c>
      <c r="AT415" s="301">
        <f t="shared" ca="1" si="81"/>
        <v>0</v>
      </c>
      <c r="AU415" s="301">
        <f t="shared" ca="1" si="81"/>
        <v>0</v>
      </c>
      <c r="AV415" s="301">
        <f t="shared" ca="1" si="81"/>
        <v>0</v>
      </c>
      <c r="AW415" s="301">
        <f t="shared" ca="1" si="81"/>
        <v>0</v>
      </c>
      <c r="AX415" s="301">
        <f t="shared" ca="1" si="81"/>
        <v>0</v>
      </c>
      <c r="AY415" s="301">
        <f t="shared" ca="1" si="81"/>
        <v>0</v>
      </c>
      <c r="AZ415" s="301">
        <f t="shared" ca="1" si="81"/>
        <v>0</v>
      </c>
      <c r="BA415" s="301">
        <f t="shared" ca="1" si="81"/>
        <v>0</v>
      </c>
      <c r="BB415" s="301">
        <f t="shared" ca="1" si="81"/>
        <v>0</v>
      </c>
      <c r="BC415" s="301">
        <f t="shared" ca="1" si="81"/>
        <v>0</v>
      </c>
      <c r="BD415" s="301">
        <f t="shared" ca="1" si="81"/>
        <v>0</v>
      </c>
      <c r="BE415" s="301">
        <f t="shared" ca="1" si="81"/>
        <v>0</v>
      </c>
      <c r="BF415" s="301">
        <f t="shared" ca="1" si="81"/>
        <v>0</v>
      </c>
      <c r="BG415" s="301">
        <f t="shared" ca="1" si="81"/>
        <v>0</v>
      </c>
      <c r="BH415" s="301">
        <f t="shared" ca="1" si="81"/>
        <v>0</v>
      </c>
      <c r="BI415" s="301">
        <f t="shared" ca="1" si="81"/>
        <v>0</v>
      </c>
      <c r="BJ415" s="301">
        <f t="shared" ca="1" si="81"/>
        <v>0</v>
      </c>
      <c r="BK415" s="301">
        <f t="shared" ca="1" si="81"/>
        <v>0</v>
      </c>
      <c r="BL415" s="301">
        <f t="shared" ca="1" si="81"/>
        <v>0</v>
      </c>
      <c r="BM415" s="301">
        <f t="shared" ca="1" si="81"/>
        <v>0</v>
      </c>
      <c r="BN415" s="301">
        <f t="shared" ca="1" si="81"/>
        <v>0</v>
      </c>
      <c r="BO415" s="198"/>
      <c r="BP415" s="198"/>
      <c r="BQ415" s="198"/>
      <c r="BR415" s="198"/>
      <c r="BS415" s="198"/>
      <c r="BT415" s="198"/>
      <c r="BU415" s="198"/>
      <c r="BV415" s="198"/>
      <c r="BW415" s="198"/>
      <c r="BX415" s="198"/>
      <c r="BY415" s="198"/>
      <c r="BZ415" s="198"/>
      <c r="CA415" s="198"/>
      <c r="CB415" s="198"/>
      <c r="CC415" s="198"/>
      <c r="CD415" s="198"/>
      <c r="CE415" s="198"/>
      <c r="CF415" s="198"/>
      <c r="CG415" s="198"/>
      <c r="CH415" s="198"/>
      <c r="CI415" s="198"/>
      <c r="CJ415" s="198"/>
      <c r="CK415" s="198"/>
      <c r="CL415" s="198"/>
    </row>
    <row r="416" spans="1:90" hidden="1" outlineLevel="1" x14ac:dyDescent="0.15">
      <c r="A416" s="89"/>
      <c r="B416" s="23"/>
      <c r="C416" s="26" cm="1">
        <f t="array" ref="C416:C475">TRANSPOSE($G$7:$BN$7)</f>
        <v>1</v>
      </c>
      <c r="D416" s="298"/>
      <c r="F416" s="26" t="s">
        <v>356</v>
      </c>
      <c r="G416" s="289">
        <f ca="1">IF(OR($C477&gt;G$7,$C477+$E477-2&lt;G$7),0,($D477-SUM($F477:F477)-SUM($F416:F416))*SAP_Leadsheet!$E$69)</f>
        <v>0</v>
      </c>
      <c r="H416" s="289">
        <f ca="1">IF(OR($C477&gt;H$7,$C477+$E477-2&lt;H$7),0,($D477-SUM($F477:G477)-SUM($F416:G416))*SAP_Leadsheet!$E$69)</f>
        <v>0</v>
      </c>
      <c r="I416" s="289">
        <f ca="1">IF(OR($C477&gt;I$7,$C477+$E477-2&lt;I$7),0,($D477-SUM($F477:H477)-SUM($F416:H416))*SAP_Leadsheet!$E$69)</f>
        <v>0</v>
      </c>
      <c r="J416" s="289">
        <f ca="1">IF(OR($C477&gt;J$7,$C477+$E477-2&lt;J$7),0,($D477-SUM($F477:I477)-SUM($F416:I416))*SAP_Leadsheet!$E$69)</f>
        <v>0</v>
      </c>
      <c r="K416" s="289">
        <f>IF(OR($C477&gt;K$7,$C477+$E477-2&lt;K$7),0,($D477-SUM($F477:J477)-SUM($F416:J416))*SAP_Leadsheet!$E$69)</f>
        <v>0</v>
      </c>
      <c r="L416" s="289">
        <f>IF(OR($C477&gt;L$7,$C477+$E477-2&lt;L$7),0,($D477-SUM($F477:K477)-SUM($F416:K416))*SAP_Leadsheet!$E$69)</f>
        <v>0</v>
      </c>
      <c r="M416" s="289">
        <f>IF(OR($C477&gt;M$7,$C477+$E477-2&lt;M$7),0,($D477-SUM($F477:L477)-SUM($F416:L416))*SAP_Leadsheet!$E$69)</f>
        <v>0</v>
      </c>
      <c r="N416" s="289">
        <f>IF(OR($C477&gt;N$7,$C477+$E477-2&lt;N$7),0,($D477-SUM($F477:M477)-SUM($F416:M416))*SAP_Leadsheet!$E$69)</f>
        <v>0</v>
      </c>
      <c r="O416" s="289">
        <f>IF(OR($C477&gt;O$7,$C477+$E477-2&lt;O$7),0,($D477-SUM($F477:N477)-SUM($F416:N416))*SAP_Leadsheet!$E$69)</f>
        <v>0</v>
      </c>
      <c r="P416" s="289">
        <f>IF(OR($C477&gt;P$7,$C477+$E477-2&lt;P$7),0,($D477-SUM($F477:O477)-SUM($F416:O416))*SAP_Leadsheet!$E$69)</f>
        <v>0</v>
      </c>
      <c r="Q416" s="289">
        <f>IF(OR($C477&gt;Q$7,$C477+$E477-2&lt;Q$7),0,($D477-SUM($F477:P477)-SUM($F416:P416))*SAP_Leadsheet!$E$69)</f>
        <v>0</v>
      </c>
      <c r="R416" s="289">
        <f>IF(OR($C477&gt;R$7,$C477+$E477-2&lt;R$7),0,($D477-SUM($F477:Q477)-SUM($F416:Q416))*SAP_Leadsheet!$E$69)</f>
        <v>0</v>
      </c>
      <c r="S416" s="289">
        <f>IF(OR($C477&gt;S$7,$C477+$E477-2&lt;S$7),0,($D477-SUM($F477:R477)-SUM($F416:R416))*SAP_Leadsheet!$E$69)</f>
        <v>0</v>
      </c>
      <c r="T416" s="289">
        <f>IF(OR($C477&gt;T$7,$C477+$E477-2&lt;T$7),0,($D477-SUM($F477:S477)-SUM($F416:S416))*SAP_Leadsheet!$E$69)</f>
        <v>0</v>
      </c>
      <c r="U416" s="289">
        <f>IF(OR($C477&gt;U$7,$C477+$E477-2&lt;U$7),0,($D477-SUM($F477:T477)-SUM($F416:T416))*SAP_Leadsheet!$E$69)</f>
        <v>0</v>
      </c>
      <c r="V416" s="289">
        <f>IF(OR($C477&gt;V$7,$C477+$E477-2&lt;V$7),0,($D477-SUM($F477:U477)-SUM($F416:U416))*SAP_Leadsheet!$E$69)</f>
        <v>0</v>
      </c>
      <c r="W416" s="289">
        <f>IF(OR($C477&gt;W$7,$C477+$E477-2&lt;W$7),0,($D477-SUM($F477:V477)-SUM($F416:V416))*SAP_Leadsheet!$E$69)</f>
        <v>0</v>
      </c>
      <c r="X416" s="289">
        <f>IF(OR($C477&gt;X$7,$C477+$E477-2&lt;X$7),0,($D477-SUM($F477:W477)-SUM($F416:W416))*SAP_Leadsheet!$E$69)</f>
        <v>0</v>
      </c>
      <c r="Y416" s="289">
        <f>IF(OR($C477&gt;Y$7,$C477+$E477-2&lt;Y$7),0,($D477-SUM($F477:X477)-SUM($F416:X416))*SAP_Leadsheet!$E$69)</f>
        <v>0</v>
      </c>
      <c r="Z416" s="289">
        <f>IF(OR($C477&gt;Z$7,$C477+$E477-2&lt;Z$7),0,($D477-SUM($F477:Y477)-SUM($F416:Y416))*SAP_Leadsheet!$E$69)</f>
        <v>0</v>
      </c>
      <c r="AA416" s="289">
        <f>IF(OR($C477&gt;AA$7,$C477+$E477-2&lt;AA$7),0,($D477-SUM($F477:Z477)-SUM($F416:Z416))*SAP_Leadsheet!$E$69)</f>
        <v>0</v>
      </c>
      <c r="AB416" s="289">
        <f>IF(OR($C477&gt;AB$7,$C477+$E477-2&lt;AB$7),0,($D477-SUM($F477:AA477)-SUM($F416:AA416))*SAP_Leadsheet!$E$69)</f>
        <v>0</v>
      </c>
      <c r="AC416" s="289">
        <f>IF(OR($C477&gt;AC$7,$C477+$E477-2&lt;AC$7),0,($D477-SUM($F477:AB477)-SUM($F416:AB416))*SAP_Leadsheet!$E$69)</f>
        <v>0</v>
      </c>
      <c r="AD416" s="289">
        <f>IF(OR($C477&gt;AD$7,$C477+$E477-2&lt;AD$7),0,($D477-SUM($F477:AC477)-SUM($F416:AC416))*SAP_Leadsheet!$E$69)</f>
        <v>0</v>
      </c>
      <c r="AE416" s="289">
        <f>IF(OR($C477&gt;AE$7,$C477+$E477-2&lt;AE$7),0,($D477-SUM($F477:AD477)-SUM($F416:AD416))*SAP_Leadsheet!$E$69)</f>
        <v>0</v>
      </c>
      <c r="AF416" s="289">
        <f>IF(OR($C477&gt;AF$7,$C477+$E477-2&lt;AF$7),0,($D477-SUM($F477:AE477)-SUM($F416:AE416))*SAP_Leadsheet!$E$69)</f>
        <v>0</v>
      </c>
      <c r="AG416" s="289">
        <f>IF(OR($C477&gt;AG$7,$C477+$E477-2&lt;AG$7),0,($D477-SUM($F477:AF477)-SUM($F416:AF416))*SAP_Leadsheet!$E$69)</f>
        <v>0</v>
      </c>
      <c r="AH416" s="289">
        <f>IF(OR($C477&gt;AH$7,$C477+$E477-2&lt;AH$7),0,($D477-SUM($F477:AG477)-SUM($F416:AG416))*SAP_Leadsheet!$E$69)</f>
        <v>0</v>
      </c>
      <c r="AI416" s="289">
        <f>IF(OR($C477&gt;AI$7,$C477+$E477-2&lt;AI$7),0,($D477-SUM($F477:AH477)-SUM($F416:AH416))*SAP_Leadsheet!$E$69)</f>
        <v>0</v>
      </c>
      <c r="AJ416" s="289">
        <f>IF(OR($C477&gt;AJ$7,$C477+$E477-2&lt;AJ$7),0,($D477-SUM($F477:AI477)-SUM($F416:AI416))*SAP_Leadsheet!$E$69)</f>
        <v>0</v>
      </c>
      <c r="AK416" s="289">
        <f>IF(OR($C477&gt;AK$7,$C477+$E477-2&lt;AK$7),0,($D477-SUM($F477:AJ477)-SUM($F416:AJ416))*SAP_Leadsheet!$E$69)</f>
        <v>0</v>
      </c>
      <c r="AL416" s="289">
        <f>IF(OR($C477&gt;AL$7,$C477+$E477-2&lt;AL$7),0,($D477-SUM($F477:AK477)-SUM($F416:AK416))*SAP_Leadsheet!$E$69)</f>
        <v>0</v>
      </c>
      <c r="AM416" s="289">
        <f>IF(OR($C477&gt;AM$7,$C477+$E477-2&lt;AM$7),0,($D477-SUM($F477:AL477)-SUM($F416:AL416))*SAP_Leadsheet!$E$69)</f>
        <v>0</v>
      </c>
      <c r="AN416" s="289">
        <f>IF(OR($C477&gt;AN$7,$C477+$E477-2&lt;AN$7),0,($D477-SUM($F477:AM477)-SUM($F416:AM416))*SAP_Leadsheet!$E$69)</f>
        <v>0</v>
      </c>
      <c r="AO416" s="289">
        <f>IF(OR($C477&gt;AO$7,$C477+$E477-2&lt;AO$7),0,($D477-SUM($F477:AN477)-SUM($F416:AN416))*SAP_Leadsheet!$E$69)</f>
        <v>0</v>
      </c>
      <c r="AP416" s="289">
        <f>IF(OR($C477&gt;AP$7,$C477+$E477-2&lt;AP$7),0,($D477-SUM($F477:AO477)-SUM($F416:AO416))*SAP_Leadsheet!$E$69)</f>
        <v>0</v>
      </c>
      <c r="AQ416" s="289">
        <f>IF(OR($C477&gt;AQ$7,$C477+$E477-2&lt;AQ$7),0,($D477-SUM($F477:AP477)-SUM($F416:AP416))*SAP_Leadsheet!$E$69)</f>
        <v>0</v>
      </c>
      <c r="AR416" s="289">
        <f>IF(OR($C477&gt;AR$7,$C477+$E477-2&lt;AR$7),0,($D477-SUM($F477:AQ477)-SUM($F416:AQ416))*SAP_Leadsheet!$E$69)</f>
        <v>0</v>
      </c>
      <c r="AS416" s="289">
        <f>IF(OR($C477&gt;AS$7,$C477+$E477-2&lt;AS$7),0,($D477-SUM($F477:AR477)-SUM($F416:AR416))*SAP_Leadsheet!$E$69)</f>
        <v>0</v>
      </c>
      <c r="AT416" s="289">
        <f>IF(OR($C477&gt;AT$7,$C477+$E477-2&lt;AT$7),0,($D477-SUM($F477:AS477)-SUM($F416:AS416))*SAP_Leadsheet!$E$69)</f>
        <v>0</v>
      </c>
      <c r="AU416" s="289">
        <f>IF(OR($C477&gt;AU$7,$C477+$E477-2&lt;AU$7),0,($D477-SUM($F477:AT477)-SUM($F416:AT416))*SAP_Leadsheet!$E$69)</f>
        <v>0</v>
      </c>
      <c r="AV416" s="289">
        <f>IF(OR($C477&gt;AV$7,$C477+$E477-2&lt;AV$7),0,($D477-SUM($F477:AU477)-SUM($F416:AU416))*SAP_Leadsheet!$E$69)</f>
        <v>0</v>
      </c>
      <c r="AW416" s="289">
        <f>IF(OR($C477&gt;AW$7,$C477+$E477-2&lt;AW$7),0,($D477-SUM($F477:AV477)-SUM($F416:AV416))*SAP_Leadsheet!$E$69)</f>
        <v>0</v>
      </c>
      <c r="AX416" s="289">
        <f>IF(OR($C477&gt;AX$7,$C477+$E477-2&lt;AX$7),0,($D477-SUM($F477:AW477)-SUM($F416:AW416))*SAP_Leadsheet!$E$69)</f>
        <v>0</v>
      </c>
      <c r="AY416" s="289">
        <f>IF(OR($C477&gt;AY$7,$C477+$E477-2&lt;AY$7),0,($D477-SUM($F477:AX477)-SUM($F416:AX416))*SAP_Leadsheet!$E$69)</f>
        <v>0</v>
      </c>
      <c r="AZ416" s="289">
        <f>IF(OR($C477&gt;AZ$7,$C477+$E477-2&lt;AZ$7),0,($D477-SUM($F477:AY477)-SUM($F416:AY416))*SAP_Leadsheet!$E$69)</f>
        <v>0</v>
      </c>
      <c r="BA416" s="289">
        <f>IF(OR($C477&gt;BA$7,$C477+$E477-2&lt;BA$7),0,($D477-SUM($F477:AZ477)-SUM($F416:AZ416))*SAP_Leadsheet!$E$69)</f>
        <v>0</v>
      </c>
      <c r="BB416" s="289">
        <f>IF(OR($C477&gt;BB$7,$C477+$E477-2&lt;BB$7),0,($D477-SUM($F477:BA477)-SUM($F416:BA416))*SAP_Leadsheet!$E$69)</f>
        <v>0</v>
      </c>
      <c r="BC416" s="289">
        <f>IF(OR($C477&gt;BC$7,$C477+$E477-2&lt;BC$7),0,($D477-SUM($F477:BB477)-SUM($F416:BB416))*SAP_Leadsheet!$E$69)</f>
        <v>0</v>
      </c>
      <c r="BD416" s="289">
        <f>IF(OR($C477&gt;BD$7,$C477+$E477-2&lt;BD$7),0,($D477-SUM($F477:BC477)-SUM($F416:BC416))*SAP_Leadsheet!$E$69)</f>
        <v>0</v>
      </c>
      <c r="BE416" s="289">
        <f>IF(OR($C477&gt;BE$7,$C477+$E477-2&lt;BE$7),0,($D477-SUM($F477:BD477)-SUM($F416:BD416))*SAP_Leadsheet!$E$69)</f>
        <v>0</v>
      </c>
      <c r="BF416" s="289">
        <f>IF(OR($C477&gt;BF$7,$C477+$E477-2&lt;BF$7),0,($D477-SUM($F477:BE477)-SUM($F416:BE416))*SAP_Leadsheet!$E$69)</f>
        <v>0</v>
      </c>
      <c r="BG416" s="289">
        <f>IF(OR($C477&gt;BG$7,$C477+$E477-2&lt;BG$7),0,($D477-SUM($F477:BF477)-SUM($F416:BF416))*SAP_Leadsheet!$E$69)</f>
        <v>0</v>
      </c>
      <c r="BH416" s="289">
        <f>IF(OR($C477&gt;BH$7,$C477+$E477-2&lt;BH$7),0,($D477-SUM($F477:BG477)-SUM($F416:BG416))*SAP_Leadsheet!$E$69)</f>
        <v>0</v>
      </c>
      <c r="BI416" s="289">
        <f>IF(OR($C477&gt;BI$7,$C477+$E477-2&lt;BI$7),0,($D477-SUM($F477:BH477)-SUM($F416:BH416))*SAP_Leadsheet!$E$69)</f>
        <v>0</v>
      </c>
      <c r="BJ416" s="289">
        <f>IF(OR($C477&gt;BJ$7,$C477+$E477-2&lt;BJ$7),0,($D477-SUM($F477:BI477)-SUM($F416:BI416))*SAP_Leadsheet!$E$69)</f>
        <v>0</v>
      </c>
      <c r="BK416" s="289">
        <f>IF(OR($C477&gt;BK$7,$C477+$E477-2&lt;BK$7),0,($D477-SUM($F477:BJ477)-SUM($F416:BJ416))*SAP_Leadsheet!$E$69)</f>
        <v>0</v>
      </c>
      <c r="BL416" s="289">
        <f>IF(OR($C477&gt;BL$7,$C477+$E477-2&lt;BL$7),0,($D477-SUM($F477:BK477)-SUM($F416:BK416))*SAP_Leadsheet!$E$69)</f>
        <v>0</v>
      </c>
      <c r="BM416" s="289">
        <f>IF(OR($C477&gt;BM$7,$C477+$E477-2&lt;BM$7),0,($D477-SUM($F477:BL477)-SUM($F416:BL416))*SAP_Leadsheet!$E$69)</f>
        <v>0</v>
      </c>
      <c r="BN416" s="289">
        <f>IF(OR($C477&gt;BN$7,$C477+$E477-2&lt;BN$7),0,($D477-SUM($F477:BM477)-SUM($F416:BM416))*SAP_Leadsheet!$E$69)</f>
        <v>0</v>
      </c>
      <c r="BO416" s="198"/>
      <c r="BP416" s="198"/>
      <c r="BQ416" s="198"/>
      <c r="BR416" s="198"/>
      <c r="BS416" s="198"/>
      <c r="BT416" s="198"/>
      <c r="BU416" s="198"/>
      <c r="BV416" s="198"/>
      <c r="BW416" s="198"/>
      <c r="BX416" s="198"/>
      <c r="BY416" s="198"/>
      <c r="BZ416" s="198"/>
      <c r="CA416" s="198"/>
      <c r="CB416" s="198"/>
      <c r="CC416" s="198"/>
      <c r="CD416" s="198"/>
      <c r="CE416" s="198"/>
      <c r="CF416" s="198"/>
      <c r="CG416" s="198"/>
      <c r="CH416" s="198"/>
      <c r="CI416" s="198"/>
      <c r="CJ416" s="198"/>
      <c r="CK416" s="198"/>
      <c r="CL416" s="198"/>
    </row>
    <row r="417" spans="1:90" hidden="1" outlineLevel="1" x14ac:dyDescent="0.15">
      <c r="A417" s="89"/>
      <c r="B417" s="23"/>
      <c r="C417" s="26">
        <v>2</v>
      </c>
      <c r="D417" s="298"/>
      <c r="F417" s="26" t="s">
        <v>356</v>
      </c>
      <c r="G417" s="289">
        <f>IF(OR($C478&gt;G$7,$C478+$E478-2&lt;G$7),0,($D478-SUM($F478:F478)-SUM($F417:F417))*SAP_Leadsheet!$E$69)</f>
        <v>0</v>
      </c>
      <c r="H417" s="289">
        <f ca="1">IF(OR($C478&gt;H$7,$C478+$E478-2&lt;H$7),0,($D478-SUM($F478:G478)-SUM($F417:G417))*SAP_Leadsheet!$E$69)</f>
        <v>0</v>
      </c>
      <c r="I417" s="289">
        <f ca="1">IF(OR($C478&gt;I$7,$C478+$E478-2&lt;I$7),0,($D478-SUM($F478:H478)-SUM($F417:H417))*SAP_Leadsheet!$E$69)</f>
        <v>0</v>
      </c>
      <c r="J417" s="289">
        <f ca="1">IF(OR($C478&gt;J$7,$C478+$E478-2&lt;J$7),0,($D478-SUM($F478:I478)-SUM($F417:I417))*SAP_Leadsheet!$E$69)</f>
        <v>0</v>
      </c>
      <c r="K417" s="289">
        <f ca="1">IF(OR($C478&gt;K$7,$C478+$E478-2&lt;K$7),0,($D478-SUM($F478:J478)-SUM($F417:J417))*SAP_Leadsheet!$E$69)</f>
        <v>0</v>
      </c>
      <c r="L417" s="289">
        <f>IF(OR($C478&gt;L$7,$C478+$E478-2&lt;L$7),0,($D478-SUM($F478:K478)-SUM($F417:K417))*SAP_Leadsheet!$E$69)</f>
        <v>0</v>
      </c>
      <c r="M417" s="289">
        <f>IF(OR($C478&gt;M$7,$C478+$E478-2&lt;M$7),0,($D478-SUM($F478:L478)-SUM($F417:L417))*SAP_Leadsheet!$E$69)</f>
        <v>0</v>
      </c>
      <c r="N417" s="289">
        <f>IF(OR($C478&gt;N$7,$C478+$E478-2&lt;N$7),0,($D478-SUM($F478:M478)-SUM($F417:M417))*SAP_Leadsheet!$E$69)</f>
        <v>0</v>
      </c>
      <c r="O417" s="289">
        <f>IF(OR($C478&gt;O$7,$C478+$E478-2&lt;O$7),0,($D478-SUM($F478:N478)-SUM($F417:N417))*SAP_Leadsheet!$E$69)</f>
        <v>0</v>
      </c>
      <c r="P417" s="289">
        <f>IF(OR($C478&gt;P$7,$C478+$E478-2&lt;P$7),0,($D478-SUM($F478:O478)-SUM($F417:O417))*SAP_Leadsheet!$E$69)</f>
        <v>0</v>
      </c>
      <c r="Q417" s="289">
        <f>IF(OR($C478&gt;Q$7,$C478+$E478-2&lt;Q$7),0,($D478-SUM($F478:P478)-SUM($F417:P417))*SAP_Leadsheet!$E$69)</f>
        <v>0</v>
      </c>
      <c r="R417" s="289">
        <f>IF(OR($C478&gt;R$7,$C478+$E478-2&lt;R$7),0,($D478-SUM($F478:Q478)-SUM($F417:Q417))*SAP_Leadsheet!$E$69)</f>
        <v>0</v>
      </c>
      <c r="S417" s="289">
        <f>IF(OR($C478&gt;S$7,$C478+$E478-2&lt;S$7),0,($D478-SUM($F478:R478)-SUM($F417:R417))*SAP_Leadsheet!$E$69)</f>
        <v>0</v>
      </c>
      <c r="T417" s="289">
        <f>IF(OR($C478&gt;T$7,$C478+$E478-2&lt;T$7),0,($D478-SUM($F478:S478)-SUM($F417:S417))*SAP_Leadsheet!$E$69)</f>
        <v>0</v>
      </c>
      <c r="U417" s="289">
        <f>IF(OR($C478&gt;U$7,$C478+$E478-2&lt;U$7),0,($D478-SUM($F478:T478)-SUM($F417:T417))*SAP_Leadsheet!$E$69)</f>
        <v>0</v>
      </c>
      <c r="V417" s="289">
        <f>IF(OR($C478&gt;V$7,$C478+$E478-2&lt;V$7),0,($D478-SUM($F478:U478)-SUM($F417:U417))*SAP_Leadsheet!$E$69)</f>
        <v>0</v>
      </c>
      <c r="W417" s="289">
        <f>IF(OR($C478&gt;W$7,$C478+$E478-2&lt;W$7),0,($D478-SUM($F478:V478)-SUM($F417:V417))*SAP_Leadsheet!$E$69)</f>
        <v>0</v>
      </c>
      <c r="X417" s="289">
        <f>IF(OR($C478&gt;X$7,$C478+$E478-2&lt;X$7),0,($D478-SUM($F478:W478)-SUM($F417:W417))*SAP_Leadsheet!$E$69)</f>
        <v>0</v>
      </c>
      <c r="Y417" s="289">
        <f>IF(OR($C478&gt;Y$7,$C478+$E478-2&lt;Y$7),0,($D478-SUM($F478:X478)-SUM($F417:X417))*SAP_Leadsheet!$E$69)</f>
        <v>0</v>
      </c>
      <c r="Z417" s="289">
        <f>IF(OR($C478&gt;Z$7,$C478+$E478-2&lt;Z$7),0,($D478-SUM($F478:Y478)-SUM($F417:Y417))*SAP_Leadsheet!$E$69)</f>
        <v>0</v>
      </c>
      <c r="AA417" s="289">
        <f>IF(OR($C478&gt;AA$7,$C478+$E478-2&lt;AA$7),0,($D478-SUM($F478:Z478)-SUM($F417:Z417))*SAP_Leadsheet!$E$69)</f>
        <v>0</v>
      </c>
      <c r="AB417" s="289">
        <f>IF(OR($C478&gt;AB$7,$C478+$E478-2&lt;AB$7),0,($D478-SUM($F478:AA478)-SUM($F417:AA417))*SAP_Leadsheet!$E$69)</f>
        <v>0</v>
      </c>
      <c r="AC417" s="289">
        <f>IF(OR($C478&gt;AC$7,$C478+$E478-2&lt;AC$7),0,($D478-SUM($F478:AB478)-SUM($F417:AB417))*SAP_Leadsheet!$E$69)</f>
        <v>0</v>
      </c>
      <c r="AD417" s="289">
        <f>IF(OR($C478&gt;AD$7,$C478+$E478-2&lt;AD$7),0,($D478-SUM($F478:AC478)-SUM($F417:AC417))*SAP_Leadsheet!$E$69)</f>
        <v>0</v>
      </c>
      <c r="AE417" s="289">
        <f>IF(OR($C478&gt;AE$7,$C478+$E478-2&lt;AE$7),0,($D478-SUM($F478:AD478)-SUM($F417:AD417))*SAP_Leadsheet!$E$69)</f>
        <v>0</v>
      </c>
      <c r="AF417" s="289">
        <f>IF(OR($C478&gt;AF$7,$C478+$E478-2&lt;AF$7),0,($D478-SUM($F478:AE478)-SUM($F417:AE417))*SAP_Leadsheet!$E$69)</f>
        <v>0</v>
      </c>
      <c r="AG417" s="289">
        <f>IF(OR($C478&gt;AG$7,$C478+$E478-2&lt;AG$7),0,($D478-SUM($F478:AF478)-SUM($F417:AF417))*SAP_Leadsheet!$E$69)</f>
        <v>0</v>
      </c>
      <c r="AH417" s="289">
        <f>IF(OR($C478&gt;AH$7,$C478+$E478-2&lt;AH$7),0,($D478-SUM($F478:AG478)-SUM($F417:AG417))*SAP_Leadsheet!$E$69)</f>
        <v>0</v>
      </c>
      <c r="AI417" s="289">
        <f>IF(OR($C478&gt;AI$7,$C478+$E478-2&lt;AI$7),0,($D478-SUM($F478:AH478)-SUM($F417:AH417))*SAP_Leadsheet!$E$69)</f>
        <v>0</v>
      </c>
      <c r="AJ417" s="289">
        <f>IF(OR($C478&gt;AJ$7,$C478+$E478-2&lt;AJ$7),0,($D478-SUM($F478:AI478)-SUM($F417:AI417))*SAP_Leadsheet!$E$69)</f>
        <v>0</v>
      </c>
      <c r="AK417" s="289">
        <f>IF(OR($C478&gt;AK$7,$C478+$E478-2&lt;AK$7),0,($D478-SUM($F478:AJ478)-SUM($F417:AJ417))*SAP_Leadsheet!$E$69)</f>
        <v>0</v>
      </c>
      <c r="AL417" s="289">
        <f>IF(OR($C478&gt;AL$7,$C478+$E478-2&lt;AL$7),0,($D478-SUM($F478:AK478)-SUM($F417:AK417))*SAP_Leadsheet!$E$69)</f>
        <v>0</v>
      </c>
      <c r="AM417" s="289">
        <f>IF(OR($C478&gt;AM$7,$C478+$E478-2&lt;AM$7),0,($D478-SUM($F478:AL478)-SUM($F417:AL417))*SAP_Leadsheet!$E$69)</f>
        <v>0</v>
      </c>
      <c r="AN417" s="289">
        <f>IF(OR($C478&gt;AN$7,$C478+$E478-2&lt;AN$7),0,($D478-SUM($F478:AM478)-SUM($F417:AM417))*SAP_Leadsheet!$E$69)</f>
        <v>0</v>
      </c>
      <c r="AO417" s="289">
        <f>IF(OR($C478&gt;AO$7,$C478+$E478-2&lt;AO$7),0,($D478-SUM($F478:AN478)-SUM($F417:AN417))*SAP_Leadsheet!$E$69)</f>
        <v>0</v>
      </c>
      <c r="AP417" s="289">
        <f>IF(OR($C478&gt;AP$7,$C478+$E478-2&lt;AP$7),0,($D478-SUM($F478:AO478)-SUM($F417:AO417))*SAP_Leadsheet!$E$69)</f>
        <v>0</v>
      </c>
      <c r="AQ417" s="289">
        <f>IF(OR($C478&gt;AQ$7,$C478+$E478-2&lt;AQ$7),0,($D478-SUM($F478:AP478)-SUM($F417:AP417))*SAP_Leadsheet!$E$69)</f>
        <v>0</v>
      </c>
      <c r="AR417" s="289">
        <f>IF(OR($C478&gt;AR$7,$C478+$E478-2&lt;AR$7),0,($D478-SUM($F478:AQ478)-SUM($F417:AQ417))*SAP_Leadsheet!$E$69)</f>
        <v>0</v>
      </c>
      <c r="AS417" s="289">
        <f>IF(OR($C478&gt;AS$7,$C478+$E478-2&lt;AS$7),0,($D478-SUM($F478:AR478)-SUM($F417:AR417))*SAP_Leadsheet!$E$69)</f>
        <v>0</v>
      </c>
      <c r="AT417" s="289">
        <f>IF(OR($C478&gt;AT$7,$C478+$E478-2&lt;AT$7),0,($D478-SUM($F478:AS478)-SUM($F417:AS417))*SAP_Leadsheet!$E$69)</f>
        <v>0</v>
      </c>
      <c r="AU417" s="289">
        <f>IF(OR($C478&gt;AU$7,$C478+$E478-2&lt;AU$7),0,($D478-SUM($F478:AT478)-SUM($F417:AT417))*SAP_Leadsheet!$E$69)</f>
        <v>0</v>
      </c>
      <c r="AV417" s="289">
        <f>IF(OR($C478&gt;AV$7,$C478+$E478-2&lt;AV$7),0,($D478-SUM($F478:AU478)-SUM($F417:AU417))*SAP_Leadsheet!$E$69)</f>
        <v>0</v>
      </c>
      <c r="AW417" s="289">
        <f>IF(OR($C478&gt;AW$7,$C478+$E478-2&lt;AW$7),0,($D478-SUM($F478:AV478)-SUM($F417:AV417))*SAP_Leadsheet!$E$69)</f>
        <v>0</v>
      </c>
      <c r="AX417" s="289">
        <f>IF(OR($C478&gt;AX$7,$C478+$E478-2&lt;AX$7),0,($D478-SUM($F478:AW478)-SUM($F417:AW417))*SAP_Leadsheet!$E$69)</f>
        <v>0</v>
      </c>
      <c r="AY417" s="289">
        <f>IF(OR($C478&gt;AY$7,$C478+$E478-2&lt;AY$7),0,($D478-SUM($F478:AX478)-SUM($F417:AX417))*SAP_Leadsheet!$E$69)</f>
        <v>0</v>
      </c>
      <c r="AZ417" s="289">
        <f>IF(OR($C478&gt;AZ$7,$C478+$E478-2&lt;AZ$7),0,($D478-SUM($F478:AY478)-SUM($F417:AY417))*SAP_Leadsheet!$E$69)</f>
        <v>0</v>
      </c>
      <c r="BA417" s="289">
        <f>IF(OR($C478&gt;BA$7,$C478+$E478-2&lt;BA$7),0,($D478-SUM($F478:AZ478)-SUM($F417:AZ417))*SAP_Leadsheet!$E$69)</f>
        <v>0</v>
      </c>
      <c r="BB417" s="289">
        <f>IF(OR($C478&gt;BB$7,$C478+$E478-2&lt;BB$7),0,($D478-SUM($F478:BA478)-SUM($F417:BA417))*SAP_Leadsheet!$E$69)</f>
        <v>0</v>
      </c>
      <c r="BC417" s="289">
        <f>IF(OR($C478&gt;BC$7,$C478+$E478-2&lt;BC$7),0,($D478-SUM($F478:BB478)-SUM($F417:BB417))*SAP_Leadsheet!$E$69)</f>
        <v>0</v>
      </c>
      <c r="BD417" s="289">
        <f>IF(OR($C478&gt;BD$7,$C478+$E478-2&lt;BD$7),0,($D478-SUM($F478:BC478)-SUM($F417:BC417))*SAP_Leadsheet!$E$69)</f>
        <v>0</v>
      </c>
      <c r="BE417" s="289">
        <f>IF(OR($C478&gt;BE$7,$C478+$E478-2&lt;BE$7),0,($D478-SUM($F478:BD478)-SUM($F417:BD417))*SAP_Leadsheet!$E$69)</f>
        <v>0</v>
      </c>
      <c r="BF417" s="289">
        <f>IF(OR($C478&gt;BF$7,$C478+$E478-2&lt;BF$7),0,($D478-SUM($F478:BE478)-SUM($F417:BE417))*SAP_Leadsheet!$E$69)</f>
        <v>0</v>
      </c>
      <c r="BG417" s="289">
        <f>IF(OR($C478&gt;BG$7,$C478+$E478-2&lt;BG$7),0,($D478-SUM($F478:BF478)-SUM($F417:BF417))*SAP_Leadsheet!$E$69)</f>
        <v>0</v>
      </c>
      <c r="BH417" s="289">
        <f>IF(OR($C478&gt;BH$7,$C478+$E478-2&lt;BH$7),0,($D478-SUM($F478:BG478)-SUM($F417:BG417))*SAP_Leadsheet!$E$69)</f>
        <v>0</v>
      </c>
      <c r="BI417" s="289">
        <f>IF(OR($C478&gt;BI$7,$C478+$E478-2&lt;BI$7),0,($D478-SUM($F478:BH478)-SUM($F417:BH417))*SAP_Leadsheet!$E$69)</f>
        <v>0</v>
      </c>
      <c r="BJ417" s="289">
        <f>IF(OR($C478&gt;BJ$7,$C478+$E478-2&lt;BJ$7),0,($D478-SUM($F478:BI478)-SUM($F417:BI417))*SAP_Leadsheet!$E$69)</f>
        <v>0</v>
      </c>
      <c r="BK417" s="289">
        <f>IF(OR($C478&gt;BK$7,$C478+$E478-2&lt;BK$7),0,($D478-SUM($F478:BJ478)-SUM($F417:BJ417))*SAP_Leadsheet!$E$69)</f>
        <v>0</v>
      </c>
      <c r="BL417" s="289">
        <f>IF(OR($C478&gt;BL$7,$C478+$E478-2&lt;BL$7),0,($D478-SUM($F478:BK478)-SUM($F417:BK417))*SAP_Leadsheet!$E$69)</f>
        <v>0</v>
      </c>
      <c r="BM417" s="289">
        <f>IF(OR($C478&gt;BM$7,$C478+$E478-2&lt;BM$7),0,($D478-SUM($F478:BL478)-SUM($F417:BL417))*SAP_Leadsheet!$E$69)</f>
        <v>0</v>
      </c>
      <c r="BN417" s="289">
        <f>IF(OR($C478&gt;BN$7,$C478+$E478-2&lt;BN$7),0,($D478-SUM($F478:BM478)-SUM($F417:BM417))*SAP_Leadsheet!$E$69)</f>
        <v>0</v>
      </c>
      <c r="BO417" s="198"/>
      <c r="BP417" s="198"/>
      <c r="BQ417" s="198"/>
      <c r="BR417" s="198"/>
      <c r="BS417" s="198"/>
      <c r="BT417" s="198"/>
      <c r="BU417" s="198"/>
      <c r="BV417" s="198"/>
      <c r="BW417" s="198"/>
      <c r="BX417" s="198"/>
      <c r="BY417" s="198"/>
      <c r="BZ417" s="198"/>
      <c r="CA417" s="198"/>
      <c r="CB417" s="198"/>
      <c r="CC417" s="198"/>
      <c r="CD417" s="198"/>
      <c r="CE417" s="198"/>
      <c r="CF417" s="198"/>
      <c r="CG417" s="198"/>
      <c r="CH417" s="198"/>
      <c r="CI417" s="198"/>
      <c r="CJ417" s="198"/>
      <c r="CK417" s="198"/>
      <c r="CL417" s="198"/>
    </row>
    <row r="418" spans="1:90" hidden="1" outlineLevel="1" x14ac:dyDescent="0.15">
      <c r="A418" s="89"/>
      <c r="B418" s="23"/>
      <c r="C418" s="26">
        <v>3</v>
      </c>
      <c r="D418" s="298"/>
      <c r="F418" s="26" t="s">
        <v>356</v>
      </c>
      <c r="G418" s="289">
        <f>IF(OR($C479&gt;G$7,$C479+$E479-2&lt;G$7),0,($D479-SUM($F479:F479)-SUM($F418:F418))*SAP_Leadsheet!$E$69)</f>
        <v>0</v>
      </c>
      <c r="H418" s="289">
        <f>IF(OR($C479&gt;H$7,$C479+$E479-2&lt;H$7),0,($D479-SUM($F479:G479)-SUM($F418:G418))*SAP_Leadsheet!$E$69)</f>
        <v>0</v>
      </c>
      <c r="I418" s="289">
        <f ca="1">IF(OR($C479&gt;I$7,$C479+$E479-2&lt;I$7),0,($D479-SUM($F479:H479)-SUM($F418:H418))*SAP_Leadsheet!$E$69)</f>
        <v>0</v>
      </c>
      <c r="J418" s="289">
        <f ca="1">IF(OR($C479&gt;J$7,$C479+$E479-2&lt;J$7),0,($D479-SUM($F479:I479)-SUM($F418:I418))*SAP_Leadsheet!$E$69)</f>
        <v>0</v>
      </c>
      <c r="K418" s="289">
        <f ca="1">IF(OR($C479&gt;K$7,$C479+$E479-2&lt;K$7),0,($D479-SUM($F479:J479)-SUM($F418:J418))*SAP_Leadsheet!$E$69)</f>
        <v>0</v>
      </c>
      <c r="L418" s="289">
        <f ca="1">IF(OR($C479&gt;L$7,$C479+$E479-2&lt;L$7),0,($D479-SUM($F479:K479)-SUM($F418:K418))*SAP_Leadsheet!$E$69)</f>
        <v>0</v>
      </c>
      <c r="M418" s="289">
        <f>IF(OR($C479&gt;M$7,$C479+$E479-2&lt;M$7),0,($D479-SUM($F479:L479)-SUM($F418:L418))*SAP_Leadsheet!$E$69)</f>
        <v>0</v>
      </c>
      <c r="N418" s="289">
        <f>IF(OR($C479&gt;N$7,$C479+$E479-2&lt;N$7),0,($D479-SUM($F479:M479)-SUM($F418:M418))*SAP_Leadsheet!$E$69)</f>
        <v>0</v>
      </c>
      <c r="O418" s="289">
        <f>IF(OR($C479&gt;O$7,$C479+$E479-2&lt;O$7),0,($D479-SUM($F479:N479)-SUM($F418:N418))*SAP_Leadsheet!$E$69)</f>
        <v>0</v>
      </c>
      <c r="P418" s="289">
        <f>IF(OR($C479&gt;P$7,$C479+$E479-2&lt;P$7),0,($D479-SUM($F479:O479)-SUM($F418:O418))*SAP_Leadsheet!$E$69)</f>
        <v>0</v>
      </c>
      <c r="Q418" s="289">
        <f>IF(OR($C479&gt;Q$7,$C479+$E479-2&lt;Q$7),0,($D479-SUM($F479:P479)-SUM($F418:P418))*SAP_Leadsheet!$E$69)</f>
        <v>0</v>
      </c>
      <c r="R418" s="289">
        <f>IF(OR($C479&gt;R$7,$C479+$E479-2&lt;R$7),0,($D479-SUM($F479:Q479)-SUM($F418:Q418))*SAP_Leadsheet!$E$69)</f>
        <v>0</v>
      </c>
      <c r="S418" s="289">
        <f>IF(OR($C479&gt;S$7,$C479+$E479-2&lt;S$7),0,($D479-SUM($F479:R479)-SUM($F418:R418))*SAP_Leadsheet!$E$69)</f>
        <v>0</v>
      </c>
      <c r="T418" s="289">
        <f>IF(OR($C479&gt;T$7,$C479+$E479-2&lt;T$7),0,($D479-SUM($F479:S479)-SUM($F418:S418))*SAP_Leadsheet!$E$69)</f>
        <v>0</v>
      </c>
      <c r="U418" s="289">
        <f>IF(OR($C479&gt;U$7,$C479+$E479-2&lt;U$7),0,($D479-SUM($F479:T479)-SUM($F418:T418))*SAP_Leadsheet!$E$69)</f>
        <v>0</v>
      </c>
      <c r="V418" s="289">
        <f>IF(OR($C479&gt;V$7,$C479+$E479-2&lt;V$7),0,($D479-SUM($F479:U479)-SUM($F418:U418))*SAP_Leadsheet!$E$69)</f>
        <v>0</v>
      </c>
      <c r="W418" s="289">
        <f>IF(OR($C479&gt;W$7,$C479+$E479-2&lt;W$7),0,($D479-SUM($F479:V479)-SUM($F418:V418))*SAP_Leadsheet!$E$69)</f>
        <v>0</v>
      </c>
      <c r="X418" s="289">
        <f>IF(OR($C479&gt;X$7,$C479+$E479-2&lt;X$7),0,($D479-SUM($F479:W479)-SUM($F418:W418))*SAP_Leadsheet!$E$69)</f>
        <v>0</v>
      </c>
      <c r="Y418" s="289">
        <f>IF(OR($C479&gt;Y$7,$C479+$E479-2&lt;Y$7),0,($D479-SUM($F479:X479)-SUM($F418:X418))*SAP_Leadsheet!$E$69)</f>
        <v>0</v>
      </c>
      <c r="Z418" s="289">
        <f>IF(OR($C479&gt;Z$7,$C479+$E479-2&lt;Z$7),0,($D479-SUM($F479:Y479)-SUM($F418:Y418))*SAP_Leadsheet!$E$69)</f>
        <v>0</v>
      </c>
      <c r="AA418" s="289">
        <f>IF(OR($C479&gt;AA$7,$C479+$E479-2&lt;AA$7),0,($D479-SUM($F479:Z479)-SUM($F418:Z418))*SAP_Leadsheet!$E$69)</f>
        <v>0</v>
      </c>
      <c r="AB418" s="289">
        <f>IF(OR($C479&gt;AB$7,$C479+$E479-2&lt;AB$7),0,($D479-SUM($F479:AA479)-SUM($F418:AA418))*SAP_Leadsheet!$E$69)</f>
        <v>0</v>
      </c>
      <c r="AC418" s="289">
        <f>IF(OR($C479&gt;AC$7,$C479+$E479-2&lt;AC$7),0,($D479-SUM($F479:AB479)-SUM($F418:AB418))*SAP_Leadsheet!$E$69)</f>
        <v>0</v>
      </c>
      <c r="AD418" s="289">
        <f>IF(OR($C479&gt;AD$7,$C479+$E479-2&lt;AD$7),0,($D479-SUM($F479:AC479)-SUM($F418:AC418))*SAP_Leadsheet!$E$69)</f>
        <v>0</v>
      </c>
      <c r="AE418" s="289">
        <f>IF(OR($C479&gt;AE$7,$C479+$E479-2&lt;AE$7),0,($D479-SUM($F479:AD479)-SUM($F418:AD418))*SAP_Leadsheet!$E$69)</f>
        <v>0</v>
      </c>
      <c r="AF418" s="289">
        <f>IF(OR($C479&gt;AF$7,$C479+$E479-2&lt;AF$7),0,($D479-SUM($F479:AE479)-SUM($F418:AE418))*SAP_Leadsheet!$E$69)</f>
        <v>0</v>
      </c>
      <c r="AG418" s="289">
        <f>IF(OR($C479&gt;AG$7,$C479+$E479-2&lt;AG$7),0,($D479-SUM($F479:AF479)-SUM($F418:AF418))*SAP_Leadsheet!$E$69)</f>
        <v>0</v>
      </c>
      <c r="AH418" s="289">
        <f>IF(OR($C479&gt;AH$7,$C479+$E479-2&lt;AH$7),0,($D479-SUM($F479:AG479)-SUM($F418:AG418))*SAP_Leadsheet!$E$69)</f>
        <v>0</v>
      </c>
      <c r="AI418" s="289">
        <f>IF(OR($C479&gt;AI$7,$C479+$E479-2&lt;AI$7),0,($D479-SUM($F479:AH479)-SUM($F418:AH418))*SAP_Leadsheet!$E$69)</f>
        <v>0</v>
      </c>
      <c r="AJ418" s="289">
        <f>IF(OR($C479&gt;AJ$7,$C479+$E479-2&lt;AJ$7),0,($D479-SUM($F479:AI479)-SUM($F418:AI418))*SAP_Leadsheet!$E$69)</f>
        <v>0</v>
      </c>
      <c r="AK418" s="289">
        <f>IF(OR($C479&gt;AK$7,$C479+$E479-2&lt;AK$7),0,($D479-SUM($F479:AJ479)-SUM($F418:AJ418))*SAP_Leadsheet!$E$69)</f>
        <v>0</v>
      </c>
      <c r="AL418" s="289">
        <f>IF(OR($C479&gt;AL$7,$C479+$E479-2&lt;AL$7),0,($D479-SUM($F479:AK479)-SUM($F418:AK418))*SAP_Leadsheet!$E$69)</f>
        <v>0</v>
      </c>
      <c r="AM418" s="289">
        <f>IF(OR($C479&gt;AM$7,$C479+$E479-2&lt;AM$7),0,($D479-SUM($F479:AL479)-SUM($F418:AL418))*SAP_Leadsheet!$E$69)</f>
        <v>0</v>
      </c>
      <c r="AN418" s="289">
        <f>IF(OR($C479&gt;AN$7,$C479+$E479-2&lt;AN$7),0,($D479-SUM($F479:AM479)-SUM($F418:AM418))*SAP_Leadsheet!$E$69)</f>
        <v>0</v>
      </c>
      <c r="AO418" s="289">
        <f>IF(OR($C479&gt;AO$7,$C479+$E479-2&lt;AO$7),0,($D479-SUM($F479:AN479)-SUM($F418:AN418))*SAP_Leadsheet!$E$69)</f>
        <v>0</v>
      </c>
      <c r="AP418" s="289">
        <f>IF(OR($C479&gt;AP$7,$C479+$E479-2&lt;AP$7),0,($D479-SUM($F479:AO479)-SUM($F418:AO418))*SAP_Leadsheet!$E$69)</f>
        <v>0</v>
      </c>
      <c r="AQ418" s="289">
        <f>IF(OR($C479&gt;AQ$7,$C479+$E479-2&lt;AQ$7),0,($D479-SUM($F479:AP479)-SUM($F418:AP418))*SAP_Leadsheet!$E$69)</f>
        <v>0</v>
      </c>
      <c r="AR418" s="289">
        <f>IF(OR($C479&gt;AR$7,$C479+$E479-2&lt;AR$7),0,($D479-SUM($F479:AQ479)-SUM($F418:AQ418))*SAP_Leadsheet!$E$69)</f>
        <v>0</v>
      </c>
      <c r="AS418" s="289">
        <f>IF(OR($C479&gt;AS$7,$C479+$E479-2&lt;AS$7),0,($D479-SUM($F479:AR479)-SUM($F418:AR418))*SAP_Leadsheet!$E$69)</f>
        <v>0</v>
      </c>
      <c r="AT418" s="289">
        <f>IF(OR($C479&gt;AT$7,$C479+$E479-2&lt;AT$7),0,($D479-SUM($F479:AS479)-SUM($F418:AS418))*SAP_Leadsheet!$E$69)</f>
        <v>0</v>
      </c>
      <c r="AU418" s="289">
        <f>IF(OR($C479&gt;AU$7,$C479+$E479-2&lt;AU$7),0,($D479-SUM($F479:AT479)-SUM($F418:AT418))*SAP_Leadsheet!$E$69)</f>
        <v>0</v>
      </c>
      <c r="AV418" s="289">
        <f>IF(OR($C479&gt;AV$7,$C479+$E479-2&lt;AV$7),0,($D479-SUM($F479:AU479)-SUM($F418:AU418))*SAP_Leadsheet!$E$69)</f>
        <v>0</v>
      </c>
      <c r="AW418" s="289">
        <f>IF(OR($C479&gt;AW$7,$C479+$E479-2&lt;AW$7),0,($D479-SUM($F479:AV479)-SUM($F418:AV418))*SAP_Leadsheet!$E$69)</f>
        <v>0</v>
      </c>
      <c r="AX418" s="289">
        <f>IF(OR($C479&gt;AX$7,$C479+$E479-2&lt;AX$7),0,($D479-SUM($F479:AW479)-SUM($F418:AW418))*SAP_Leadsheet!$E$69)</f>
        <v>0</v>
      </c>
      <c r="AY418" s="289">
        <f>IF(OR($C479&gt;AY$7,$C479+$E479-2&lt;AY$7),0,($D479-SUM($F479:AX479)-SUM($F418:AX418))*SAP_Leadsheet!$E$69)</f>
        <v>0</v>
      </c>
      <c r="AZ418" s="289">
        <f>IF(OR($C479&gt;AZ$7,$C479+$E479-2&lt;AZ$7),0,($D479-SUM($F479:AY479)-SUM($F418:AY418))*SAP_Leadsheet!$E$69)</f>
        <v>0</v>
      </c>
      <c r="BA418" s="289">
        <f>IF(OR($C479&gt;BA$7,$C479+$E479-2&lt;BA$7),0,($D479-SUM($F479:AZ479)-SUM($F418:AZ418))*SAP_Leadsheet!$E$69)</f>
        <v>0</v>
      </c>
      <c r="BB418" s="289">
        <f>IF(OR($C479&gt;BB$7,$C479+$E479-2&lt;BB$7),0,($D479-SUM($F479:BA479)-SUM($F418:BA418))*SAP_Leadsheet!$E$69)</f>
        <v>0</v>
      </c>
      <c r="BC418" s="289">
        <f>IF(OR($C479&gt;BC$7,$C479+$E479-2&lt;BC$7),0,($D479-SUM($F479:BB479)-SUM($F418:BB418))*SAP_Leadsheet!$E$69)</f>
        <v>0</v>
      </c>
      <c r="BD418" s="289">
        <f>IF(OR($C479&gt;BD$7,$C479+$E479-2&lt;BD$7),0,($D479-SUM($F479:BC479)-SUM($F418:BC418))*SAP_Leadsheet!$E$69)</f>
        <v>0</v>
      </c>
      <c r="BE418" s="289">
        <f>IF(OR($C479&gt;BE$7,$C479+$E479-2&lt;BE$7),0,($D479-SUM($F479:BD479)-SUM($F418:BD418))*SAP_Leadsheet!$E$69)</f>
        <v>0</v>
      </c>
      <c r="BF418" s="289">
        <f>IF(OR($C479&gt;BF$7,$C479+$E479-2&lt;BF$7),0,($D479-SUM($F479:BE479)-SUM($F418:BE418))*SAP_Leadsheet!$E$69)</f>
        <v>0</v>
      </c>
      <c r="BG418" s="289">
        <f>IF(OR($C479&gt;BG$7,$C479+$E479-2&lt;BG$7),0,($D479-SUM($F479:BF479)-SUM($F418:BF418))*SAP_Leadsheet!$E$69)</f>
        <v>0</v>
      </c>
      <c r="BH418" s="289">
        <f>IF(OR($C479&gt;BH$7,$C479+$E479-2&lt;BH$7),0,($D479-SUM($F479:BG479)-SUM($F418:BG418))*SAP_Leadsheet!$E$69)</f>
        <v>0</v>
      </c>
      <c r="BI418" s="289">
        <f>IF(OR($C479&gt;BI$7,$C479+$E479-2&lt;BI$7),0,($D479-SUM($F479:BH479)-SUM($F418:BH418))*SAP_Leadsheet!$E$69)</f>
        <v>0</v>
      </c>
      <c r="BJ418" s="289">
        <f>IF(OR($C479&gt;BJ$7,$C479+$E479-2&lt;BJ$7),0,($D479-SUM($F479:BI479)-SUM($F418:BI418))*SAP_Leadsheet!$E$69)</f>
        <v>0</v>
      </c>
      <c r="BK418" s="289">
        <f>IF(OR($C479&gt;BK$7,$C479+$E479-2&lt;BK$7),0,($D479-SUM($F479:BJ479)-SUM($F418:BJ418))*SAP_Leadsheet!$E$69)</f>
        <v>0</v>
      </c>
      <c r="BL418" s="289">
        <f>IF(OR($C479&gt;BL$7,$C479+$E479-2&lt;BL$7),0,($D479-SUM($F479:BK479)-SUM($F418:BK418))*SAP_Leadsheet!$E$69)</f>
        <v>0</v>
      </c>
      <c r="BM418" s="289">
        <f>IF(OR($C479&gt;BM$7,$C479+$E479-2&lt;BM$7),0,($D479-SUM($F479:BL479)-SUM($F418:BL418))*SAP_Leadsheet!$E$69)</f>
        <v>0</v>
      </c>
      <c r="BN418" s="289">
        <f>IF(OR($C479&gt;BN$7,$C479+$E479-2&lt;BN$7),0,($D479-SUM($F479:BM479)-SUM($F418:BM418))*SAP_Leadsheet!$E$69)</f>
        <v>0</v>
      </c>
      <c r="BO418" s="198"/>
      <c r="BP418" s="198"/>
      <c r="BQ418" s="198"/>
      <c r="BR418" s="198"/>
      <c r="BS418" s="198"/>
      <c r="BT418" s="198"/>
      <c r="BU418" s="198"/>
      <c r="BV418" s="198"/>
      <c r="BW418" s="198"/>
      <c r="BX418" s="198"/>
      <c r="BY418" s="198"/>
      <c r="BZ418" s="198"/>
      <c r="CA418" s="198"/>
      <c r="CB418" s="198"/>
      <c r="CC418" s="198"/>
      <c r="CD418" s="198"/>
      <c r="CE418" s="198"/>
      <c r="CF418" s="198"/>
      <c r="CG418" s="198"/>
      <c r="CH418" s="198"/>
      <c r="CI418" s="198"/>
      <c r="CJ418" s="198"/>
      <c r="CK418" s="198"/>
      <c r="CL418" s="198"/>
    </row>
    <row r="419" spans="1:90" hidden="1" outlineLevel="1" x14ac:dyDescent="0.15">
      <c r="A419" s="89"/>
      <c r="B419" s="23"/>
      <c r="C419" s="26">
        <v>4</v>
      </c>
      <c r="D419" s="298"/>
      <c r="F419" s="26" t="s">
        <v>356</v>
      </c>
      <c r="G419" s="289">
        <f>IF(OR($C480&gt;G$7,$C480+$E480-2&lt;G$7),0,($D480-SUM($F480:F480)-SUM($F419:F419))*SAP_Leadsheet!$E$69)</f>
        <v>0</v>
      </c>
      <c r="H419" s="289">
        <f>IF(OR($C480&gt;H$7,$C480+$E480-2&lt;H$7),0,($D480-SUM($F480:G480)-SUM($F419:G419))*SAP_Leadsheet!$E$69)</f>
        <v>0</v>
      </c>
      <c r="I419" s="289">
        <f>IF(OR($C480&gt;I$7,$C480+$E480-2&lt;I$7),0,($D480-SUM($F480:H480)-SUM($F419:H419))*SAP_Leadsheet!$E$69)</f>
        <v>0</v>
      </c>
      <c r="J419" s="289">
        <f ca="1">IF(OR($C480&gt;J$7,$C480+$E480-2&lt;J$7),0,($D480-SUM($F480:I480)-SUM($F419:I419))*SAP_Leadsheet!$E$69)</f>
        <v>0</v>
      </c>
      <c r="K419" s="289">
        <f ca="1">IF(OR($C480&gt;K$7,$C480+$E480-2&lt;K$7),0,($D480-SUM($F480:J480)-SUM($F419:J419))*SAP_Leadsheet!$E$69)</f>
        <v>0</v>
      </c>
      <c r="L419" s="289">
        <f ca="1">IF(OR($C480&gt;L$7,$C480+$E480-2&lt;L$7),0,($D480-SUM($F480:K480)-SUM($F419:K419))*SAP_Leadsheet!$E$69)</f>
        <v>0</v>
      </c>
      <c r="M419" s="289">
        <f ca="1">IF(OR($C480&gt;M$7,$C480+$E480-2&lt;M$7),0,($D480-SUM($F480:L480)-SUM($F419:L419))*SAP_Leadsheet!$E$69)</f>
        <v>0</v>
      </c>
      <c r="N419" s="289">
        <f>IF(OR($C480&gt;N$7,$C480+$E480-2&lt;N$7),0,($D480-SUM($F480:M480)-SUM($F419:M419))*SAP_Leadsheet!$E$69)</f>
        <v>0</v>
      </c>
      <c r="O419" s="289">
        <f>IF(OR($C480&gt;O$7,$C480+$E480-2&lt;O$7),0,($D480-SUM($F480:N480)-SUM($F419:N419))*SAP_Leadsheet!$E$69)</f>
        <v>0</v>
      </c>
      <c r="P419" s="289">
        <f>IF(OR($C480&gt;P$7,$C480+$E480-2&lt;P$7),0,($D480-SUM($F480:O480)-SUM($F419:O419))*SAP_Leadsheet!$E$69)</f>
        <v>0</v>
      </c>
      <c r="Q419" s="289">
        <f>IF(OR($C480&gt;Q$7,$C480+$E480-2&lt;Q$7),0,($D480-SUM($F480:P480)-SUM($F419:P419))*SAP_Leadsheet!$E$69)</f>
        <v>0</v>
      </c>
      <c r="R419" s="289">
        <f>IF(OR($C480&gt;R$7,$C480+$E480-2&lt;R$7),0,($D480-SUM($F480:Q480)-SUM($F419:Q419))*SAP_Leadsheet!$E$69)</f>
        <v>0</v>
      </c>
      <c r="S419" s="289">
        <f>IF(OR($C480&gt;S$7,$C480+$E480-2&lt;S$7),0,($D480-SUM($F480:R480)-SUM($F419:R419))*SAP_Leadsheet!$E$69)</f>
        <v>0</v>
      </c>
      <c r="T419" s="289">
        <f>IF(OR($C480&gt;T$7,$C480+$E480-2&lt;T$7),0,($D480-SUM($F480:S480)-SUM($F419:S419))*SAP_Leadsheet!$E$69)</f>
        <v>0</v>
      </c>
      <c r="U419" s="289">
        <f>IF(OR($C480&gt;U$7,$C480+$E480-2&lt;U$7),0,($D480-SUM($F480:T480)-SUM($F419:T419))*SAP_Leadsheet!$E$69)</f>
        <v>0</v>
      </c>
      <c r="V419" s="289">
        <f>IF(OR($C480&gt;V$7,$C480+$E480-2&lt;V$7),0,($D480-SUM($F480:U480)-SUM($F419:U419))*SAP_Leadsheet!$E$69)</f>
        <v>0</v>
      </c>
      <c r="W419" s="289">
        <f>IF(OR($C480&gt;W$7,$C480+$E480-2&lt;W$7),0,($D480-SUM($F480:V480)-SUM($F419:V419))*SAP_Leadsheet!$E$69)</f>
        <v>0</v>
      </c>
      <c r="X419" s="289">
        <f>IF(OR($C480&gt;X$7,$C480+$E480-2&lt;X$7),0,($D480-SUM($F480:W480)-SUM($F419:W419))*SAP_Leadsheet!$E$69)</f>
        <v>0</v>
      </c>
      <c r="Y419" s="289">
        <f>IF(OR($C480&gt;Y$7,$C480+$E480-2&lt;Y$7),0,($D480-SUM($F480:X480)-SUM($F419:X419))*SAP_Leadsheet!$E$69)</f>
        <v>0</v>
      </c>
      <c r="Z419" s="289">
        <f>IF(OR($C480&gt;Z$7,$C480+$E480-2&lt;Z$7),0,($D480-SUM($F480:Y480)-SUM($F419:Y419))*SAP_Leadsheet!$E$69)</f>
        <v>0</v>
      </c>
      <c r="AA419" s="289">
        <f>IF(OR($C480&gt;AA$7,$C480+$E480-2&lt;AA$7),0,($D480-SUM($F480:Z480)-SUM($F419:Z419))*SAP_Leadsheet!$E$69)</f>
        <v>0</v>
      </c>
      <c r="AB419" s="289">
        <f>IF(OR($C480&gt;AB$7,$C480+$E480-2&lt;AB$7),0,($D480-SUM($F480:AA480)-SUM($F419:AA419))*SAP_Leadsheet!$E$69)</f>
        <v>0</v>
      </c>
      <c r="AC419" s="289">
        <f>IF(OR($C480&gt;AC$7,$C480+$E480-2&lt;AC$7),0,($D480-SUM($F480:AB480)-SUM($F419:AB419))*SAP_Leadsheet!$E$69)</f>
        <v>0</v>
      </c>
      <c r="AD419" s="289">
        <f>IF(OR($C480&gt;AD$7,$C480+$E480-2&lt;AD$7),0,($D480-SUM($F480:AC480)-SUM($F419:AC419))*SAP_Leadsheet!$E$69)</f>
        <v>0</v>
      </c>
      <c r="AE419" s="289">
        <f>IF(OR($C480&gt;AE$7,$C480+$E480-2&lt;AE$7),0,($D480-SUM($F480:AD480)-SUM($F419:AD419))*SAP_Leadsheet!$E$69)</f>
        <v>0</v>
      </c>
      <c r="AF419" s="289">
        <f>IF(OR($C480&gt;AF$7,$C480+$E480-2&lt;AF$7),0,($D480-SUM($F480:AE480)-SUM($F419:AE419))*SAP_Leadsheet!$E$69)</f>
        <v>0</v>
      </c>
      <c r="AG419" s="289">
        <f>IF(OR($C480&gt;AG$7,$C480+$E480-2&lt;AG$7),0,($D480-SUM($F480:AF480)-SUM($F419:AF419))*SAP_Leadsheet!$E$69)</f>
        <v>0</v>
      </c>
      <c r="AH419" s="289">
        <f>IF(OR($C480&gt;AH$7,$C480+$E480-2&lt;AH$7),0,($D480-SUM($F480:AG480)-SUM($F419:AG419))*SAP_Leadsheet!$E$69)</f>
        <v>0</v>
      </c>
      <c r="AI419" s="289">
        <f>IF(OR($C480&gt;AI$7,$C480+$E480-2&lt;AI$7),0,($D480-SUM($F480:AH480)-SUM($F419:AH419))*SAP_Leadsheet!$E$69)</f>
        <v>0</v>
      </c>
      <c r="AJ419" s="289">
        <f>IF(OR($C480&gt;AJ$7,$C480+$E480-2&lt;AJ$7),0,($D480-SUM($F480:AI480)-SUM($F419:AI419))*SAP_Leadsheet!$E$69)</f>
        <v>0</v>
      </c>
      <c r="AK419" s="289">
        <f>IF(OR($C480&gt;AK$7,$C480+$E480-2&lt;AK$7),0,($D480-SUM($F480:AJ480)-SUM($F419:AJ419))*SAP_Leadsheet!$E$69)</f>
        <v>0</v>
      </c>
      <c r="AL419" s="289">
        <f>IF(OR($C480&gt;AL$7,$C480+$E480-2&lt;AL$7),0,($D480-SUM($F480:AK480)-SUM($F419:AK419))*SAP_Leadsheet!$E$69)</f>
        <v>0</v>
      </c>
      <c r="AM419" s="289">
        <f>IF(OR($C480&gt;AM$7,$C480+$E480-2&lt;AM$7),0,($D480-SUM($F480:AL480)-SUM($F419:AL419))*SAP_Leadsheet!$E$69)</f>
        <v>0</v>
      </c>
      <c r="AN419" s="289">
        <f>IF(OR($C480&gt;AN$7,$C480+$E480-2&lt;AN$7),0,($D480-SUM($F480:AM480)-SUM($F419:AM419))*SAP_Leadsheet!$E$69)</f>
        <v>0</v>
      </c>
      <c r="AO419" s="289">
        <f>IF(OR($C480&gt;AO$7,$C480+$E480-2&lt;AO$7),0,($D480-SUM($F480:AN480)-SUM($F419:AN419))*SAP_Leadsheet!$E$69)</f>
        <v>0</v>
      </c>
      <c r="AP419" s="289">
        <f>IF(OR($C480&gt;AP$7,$C480+$E480-2&lt;AP$7),0,($D480-SUM($F480:AO480)-SUM($F419:AO419))*SAP_Leadsheet!$E$69)</f>
        <v>0</v>
      </c>
      <c r="AQ419" s="289">
        <f>IF(OR($C480&gt;AQ$7,$C480+$E480-2&lt;AQ$7),0,($D480-SUM($F480:AP480)-SUM($F419:AP419))*SAP_Leadsheet!$E$69)</f>
        <v>0</v>
      </c>
      <c r="AR419" s="289">
        <f>IF(OR($C480&gt;AR$7,$C480+$E480-2&lt;AR$7),0,($D480-SUM($F480:AQ480)-SUM($F419:AQ419))*SAP_Leadsheet!$E$69)</f>
        <v>0</v>
      </c>
      <c r="AS419" s="289">
        <f>IF(OR($C480&gt;AS$7,$C480+$E480-2&lt;AS$7),0,($D480-SUM($F480:AR480)-SUM($F419:AR419))*SAP_Leadsheet!$E$69)</f>
        <v>0</v>
      </c>
      <c r="AT419" s="289">
        <f>IF(OR($C480&gt;AT$7,$C480+$E480-2&lt;AT$7),0,($D480-SUM($F480:AS480)-SUM($F419:AS419))*SAP_Leadsheet!$E$69)</f>
        <v>0</v>
      </c>
      <c r="AU419" s="289">
        <f>IF(OR($C480&gt;AU$7,$C480+$E480-2&lt;AU$7),0,($D480-SUM($F480:AT480)-SUM($F419:AT419))*SAP_Leadsheet!$E$69)</f>
        <v>0</v>
      </c>
      <c r="AV419" s="289">
        <f>IF(OR($C480&gt;AV$7,$C480+$E480-2&lt;AV$7),0,($D480-SUM($F480:AU480)-SUM($F419:AU419))*SAP_Leadsheet!$E$69)</f>
        <v>0</v>
      </c>
      <c r="AW419" s="289">
        <f>IF(OR($C480&gt;AW$7,$C480+$E480-2&lt;AW$7),0,($D480-SUM($F480:AV480)-SUM($F419:AV419))*SAP_Leadsheet!$E$69)</f>
        <v>0</v>
      </c>
      <c r="AX419" s="289">
        <f>IF(OR($C480&gt;AX$7,$C480+$E480-2&lt;AX$7),0,($D480-SUM($F480:AW480)-SUM($F419:AW419))*SAP_Leadsheet!$E$69)</f>
        <v>0</v>
      </c>
      <c r="AY419" s="289">
        <f>IF(OR($C480&gt;AY$7,$C480+$E480-2&lt;AY$7),0,($D480-SUM($F480:AX480)-SUM($F419:AX419))*SAP_Leadsheet!$E$69)</f>
        <v>0</v>
      </c>
      <c r="AZ419" s="289">
        <f>IF(OR($C480&gt;AZ$7,$C480+$E480-2&lt;AZ$7),0,($D480-SUM($F480:AY480)-SUM($F419:AY419))*SAP_Leadsheet!$E$69)</f>
        <v>0</v>
      </c>
      <c r="BA419" s="289">
        <f>IF(OR($C480&gt;BA$7,$C480+$E480-2&lt;BA$7),0,($D480-SUM($F480:AZ480)-SUM($F419:AZ419))*SAP_Leadsheet!$E$69)</f>
        <v>0</v>
      </c>
      <c r="BB419" s="289">
        <f>IF(OR($C480&gt;BB$7,$C480+$E480-2&lt;BB$7),0,($D480-SUM($F480:BA480)-SUM($F419:BA419))*SAP_Leadsheet!$E$69)</f>
        <v>0</v>
      </c>
      <c r="BC419" s="289">
        <f>IF(OR($C480&gt;BC$7,$C480+$E480-2&lt;BC$7),0,($D480-SUM($F480:BB480)-SUM($F419:BB419))*SAP_Leadsheet!$E$69)</f>
        <v>0</v>
      </c>
      <c r="BD419" s="289">
        <f>IF(OR($C480&gt;BD$7,$C480+$E480-2&lt;BD$7),0,($D480-SUM($F480:BC480)-SUM($F419:BC419))*SAP_Leadsheet!$E$69)</f>
        <v>0</v>
      </c>
      <c r="BE419" s="289">
        <f>IF(OR($C480&gt;BE$7,$C480+$E480-2&lt;BE$7),0,($D480-SUM($F480:BD480)-SUM($F419:BD419))*SAP_Leadsheet!$E$69)</f>
        <v>0</v>
      </c>
      <c r="BF419" s="289">
        <f>IF(OR($C480&gt;BF$7,$C480+$E480-2&lt;BF$7),0,($D480-SUM($F480:BE480)-SUM($F419:BE419))*SAP_Leadsheet!$E$69)</f>
        <v>0</v>
      </c>
      <c r="BG419" s="289">
        <f>IF(OR($C480&gt;BG$7,$C480+$E480-2&lt;BG$7),0,($D480-SUM($F480:BF480)-SUM($F419:BF419))*SAP_Leadsheet!$E$69)</f>
        <v>0</v>
      </c>
      <c r="BH419" s="289">
        <f>IF(OR($C480&gt;BH$7,$C480+$E480-2&lt;BH$7),0,($D480-SUM($F480:BG480)-SUM($F419:BG419))*SAP_Leadsheet!$E$69)</f>
        <v>0</v>
      </c>
      <c r="BI419" s="289">
        <f>IF(OR($C480&gt;BI$7,$C480+$E480-2&lt;BI$7),0,($D480-SUM($F480:BH480)-SUM($F419:BH419))*SAP_Leadsheet!$E$69)</f>
        <v>0</v>
      </c>
      <c r="BJ419" s="289">
        <f>IF(OR($C480&gt;BJ$7,$C480+$E480-2&lt;BJ$7),0,($D480-SUM($F480:BI480)-SUM($F419:BI419))*SAP_Leadsheet!$E$69)</f>
        <v>0</v>
      </c>
      <c r="BK419" s="289">
        <f>IF(OR($C480&gt;BK$7,$C480+$E480-2&lt;BK$7),0,($D480-SUM($F480:BJ480)-SUM($F419:BJ419))*SAP_Leadsheet!$E$69)</f>
        <v>0</v>
      </c>
      <c r="BL419" s="289">
        <f>IF(OR($C480&gt;BL$7,$C480+$E480-2&lt;BL$7),0,($D480-SUM($F480:BK480)-SUM($F419:BK419))*SAP_Leadsheet!$E$69)</f>
        <v>0</v>
      </c>
      <c r="BM419" s="289">
        <f>IF(OR($C480&gt;BM$7,$C480+$E480-2&lt;BM$7),0,($D480-SUM($F480:BL480)-SUM($F419:BL419))*SAP_Leadsheet!$E$69)</f>
        <v>0</v>
      </c>
      <c r="BN419" s="289">
        <f>IF(OR($C480&gt;BN$7,$C480+$E480-2&lt;BN$7),0,($D480-SUM($F480:BM480)-SUM($F419:BM419))*SAP_Leadsheet!$E$69)</f>
        <v>0</v>
      </c>
      <c r="BO419" s="198"/>
      <c r="BP419" s="198"/>
      <c r="BQ419" s="198"/>
      <c r="BR419" s="198"/>
      <c r="BS419" s="198"/>
      <c r="BT419" s="198"/>
      <c r="BU419" s="198"/>
      <c r="BV419" s="198"/>
      <c r="BW419" s="198"/>
      <c r="BX419" s="198"/>
      <c r="BY419" s="198"/>
      <c r="BZ419" s="198"/>
      <c r="CA419" s="198"/>
      <c r="CB419" s="198"/>
      <c r="CC419" s="198"/>
      <c r="CD419" s="198"/>
      <c r="CE419" s="198"/>
      <c r="CF419" s="198"/>
      <c r="CG419" s="198"/>
      <c r="CH419" s="198"/>
      <c r="CI419" s="198"/>
      <c r="CJ419" s="198"/>
      <c r="CK419" s="198"/>
      <c r="CL419" s="198"/>
    </row>
    <row r="420" spans="1:90" hidden="1" outlineLevel="1" x14ac:dyDescent="0.15">
      <c r="A420" s="89"/>
      <c r="B420" s="23"/>
      <c r="C420" s="26">
        <v>5</v>
      </c>
      <c r="D420" s="298"/>
      <c r="F420" s="26" t="s">
        <v>356</v>
      </c>
      <c r="G420" s="289">
        <f>IF(OR($C481&gt;G$7,$C481+$E481-2&lt;G$7),0,($D481-SUM($F481:F481)-SUM($F420:F420))*SAP_Leadsheet!$E$69)</f>
        <v>0</v>
      </c>
      <c r="H420" s="289">
        <f>IF(OR($C481&gt;H$7,$C481+$E481-2&lt;H$7),0,($D481-SUM($F481:G481)-SUM($F420:G420))*SAP_Leadsheet!$E$69)</f>
        <v>0</v>
      </c>
      <c r="I420" s="289">
        <f>IF(OR($C481&gt;I$7,$C481+$E481-2&lt;I$7),0,($D481-SUM($F481:H481)-SUM($F420:H420))*SAP_Leadsheet!$E$69)</f>
        <v>0</v>
      </c>
      <c r="J420" s="289">
        <f>IF(OR($C481&gt;J$7,$C481+$E481-2&lt;J$7),0,($D481-SUM($F481:I481)-SUM($F420:I420))*SAP_Leadsheet!$E$69)</f>
        <v>0</v>
      </c>
      <c r="K420" s="289">
        <f ca="1">IF(OR($C481&gt;K$7,$C481+$E481-2&lt;K$7),0,($D481-SUM($F481:J481)-SUM($F420:J420))*SAP_Leadsheet!$E$69)</f>
        <v>0</v>
      </c>
      <c r="L420" s="289">
        <f ca="1">IF(OR($C481&gt;L$7,$C481+$E481-2&lt;L$7),0,($D481-SUM($F481:K481)-SUM($F420:K420))*SAP_Leadsheet!$E$69)</f>
        <v>0</v>
      </c>
      <c r="M420" s="289">
        <f ca="1">IF(OR($C481&gt;M$7,$C481+$E481-2&lt;M$7),0,($D481-SUM($F481:L481)-SUM($F420:L420))*SAP_Leadsheet!$E$69)</f>
        <v>0</v>
      </c>
      <c r="N420" s="289">
        <f ca="1">IF(OR($C481&gt;N$7,$C481+$E481-2&lt;N$7),0,($D481-SUM($F481:M481)-SUM($F420:M420))*SAP_Leadsheet!$E$69)</f>
        <v>0</v>
      </c>
      <c r="O420" s="289">
        <f>IF(OR($C481&gt;O$7,$C481+$E481-2&lt;O$7),0,($D481-SUM($F481:N481)-SUM($F420:N420))*SAP_Leadsheet!$E$69)</f>
        <v>0</v>
      </c>
      <c r="P420" s="289">
        <f>IF(OR($C481&gt;P$7,$C481+$E481-2&lt;P$7),0,($D481-SUM($F481:O481)-SUM($F420:O420))*SAP_Leadsheet!$E$69)</f>
        <v>0</v>
      </c>
      <c r="Q420" s="289">
        <f>IF(OR($C481&gt;Q$7,$C481+$E481-2&lt;Q$7),0,($D481-SUM($F481:P481)-SUM($F420:P420))*SAP_Leadsheet!$E$69)</f>
        <v>0</v>
      </c>
      <c r="R420" s="289">
        <f>IF(OR($C481&gt;R$7,$C481+$E481-2&lt;R$7),0,($D481-SUM($F481:Q481)-SUM($F420:Q420))*SAP_Leadsheet!$E$69)</f>
        <v>0</v>
      </c>
      <c r="S420" s="289">
        <f>IF(OR($C481&gt;S$7,$C481+$E481-2&lt;S$7),0,($D481-SUM($F481:R481)-SUM($F420:R420))*SAP_Leadsheet!$E$69)</f>
        <v>0</v>
      </c>
      <c r="T420" s="289">
        <f>IF(OR($C481&gt;T$7,$C481+$E481-2&lt;T$7),0,($D481-SUM($F481:S481)-SUM($F420:S420))*SAP_Leadsheet!$E$69)</f>
        <v>0</v>
      </c>
      <c r="U420" s="289">
        <f>IF(OR($C481&gt;U$7,$C481+$E481-2&lt;U$7),0,($D481-SUM($F481:T481)-SUM($F420:T420))*SAP_Leadsheet!$E$69)</f>
        <v>0</v>
      </c>
      <c r="V420" s="289">
        <f>IF(OR($C481&gt;V$7,$C481+$E481-2&lt;V$7),0,($D481-SUM($F481:U481)-SUM($F420:U420))*SAP_Leadsheet!$E$69)</f>
        <v>0</v>
      </c>
      <c r="W420" s="289">
        <f>IF(OR($C481&gt;W$7,$C481+$E481-2&lt;W$7),0,($D481-SUM($F481:V481)-SUM($F420:V420))*SAP_Leadsheet!$E$69)</f>
        <v>0</v>
      </c>
      <c r="X420" s="289">
        <f>IF(OR($C481&gt;X$7,$C481+$E481-2&lt;X$7),0,($D481-SUM($F481:W481)-SUM($F420:W420))*SAP_Leadsheet!$E$69)</f>
        <v>0</v>
      </c>
      <c r="Y420" s="289">
        <f>IF(OR($C481&gt;Y$7,$C481+$E481-2&lt;Y$7),0,($D481-SUM($F481:X481)-SUM($F420:X420))*SAP_Leadsheet!$E$69)</f>
        <v>0</v>
      </c>
      <c r="Z420" s="289">
        <f>IF(OR($C481&gt;Z$7,$C481+$E481-2&lt;Z$7),0,($D481-SUM($F481:Y481)-SUM($F420:Y420))*SAP_Leadsheet!$E$69)</f>
        <v>0</v>
      </c>
      <c r="AA420" s="289">
        <f>IF(OR($C481&gt;AA$7,$C481+$E481-2&lt;AA$7),0,($D481-SUM($F481:Z481)-SUM($F420:Z420))*SAP_Leadsheet!$E$69)</f>
        <v>0</v>
      </c>
      <c r="AB420" s="289">
        <f>IF(OR($C481&gt;AB$7,$C481+$E481-2&lt;AB$7),0,($D481-SUM($F481:AA481)-SUM($F420:AA420))*SAP_Leadsheet!$E$69)</f>
        <v>0</v>
      </c>
      <c r="AC420" s="289">
        <f>IF(OR($C481&gt;AC$7,$C481+$E481-2&lt;AC$7),0,($D481-SUM($F481:AB481)-SUM($F420:AB420))*SAP_Leadsheet!$E$69)</f>
        <v>0</v>
      </c>
      <c r="AD420" s="289">
        <f>IF(OR($C481&gt;AD$7,$C481+$E481-2&lt;AD$7),0,($D481-SUM($F481:AC481)-SUM($F420:AC420))*SAP_Leadsheet!$E$69)</f>
        <v>0</v>
      </c>
      <c r="AE420" s="289">
        <f>IF(OR($C481&gt;AE$7,$C481+$E481-2&lt;AE$7),0,($D481-SUM($F481:AD481)-SUM($F420:AD420))*SAP_Leadsheet!$E$69)</f>
        <v>0</v>
      </c>
      <c r="AF420" s="289">
        <f>IF(OR($C481&gt;AF$7,$C481+$E481-2&lt;AF$7),0,($D481-SUM($F481:AE481)-SUM($F420:AE420))*SAP_Leadsheet!$E$69)</f>
        <v>0</v>
      </c>
      <c r="AG420" s="289">
        <f>IF(OR($C481&gt;AG$7,$C481+$E481-2&lt;AG$7),0,($D481-SUM($F481:AF481)-SUM($F420:AF420))*SAP_Leadsheet!$E$69)</f>
        <v>0</v>
      </c>
      <c r="AH420" s="289">
        <f>IF(OR($C481&gt;AH$7,$C481+$E481-2&lt;AH$7),0,($D481-SUM($F481:AG481)-SUM($F420:AG420))*SAP_Leadsheet!$E$69)</f>
        <v>0</v>
      </c>
      <c r="AI420" s="289">
        <f>IF(OR($C481&gt;AI$7,$C481+$E481-2&lt;AI$7),0,($D481-SUM($F481:AH481)-SUM($F420:AH420))*SAP_Leadsheet!$E$69)</f>
        <v>0</v>
      </c>
      <c r="AJ420" s="289">
        <f>IF(OR($C481&gt;AJ$7,$C481+$E481-2&lt;AJ$7),0,($D481-SUM($F481:AI481)-SUM($F420:AI420))*SAP_Leadsheet!$E$69)</f>
        <v>0</v>
      </c>
      <c r="AK420" s="289">
        <f>IF(OR($C481&gt;AK$7,$C481+$E481-2&lt;AK$7),0,($D481-SUM($F481:AJ481)-SUM($F420:AJ420))*SAP_Leadsheet!$E$69)</f>
        <v>0</v>
      </c>
      <c r="AL420" s="289">
        <f>IF(OR($C481&gt;AL$7,$C481+$E481-2&lt;AL$7),0,($D481-SUM($F481:AK481)-SUM($F420:AK420))*SAP_Leadsheet!$E$69)</f>
        <v>0</v>
      </c>
      <c r="AM420" s="289">
        <f>IF(OR($C481&gt;AM$7,$C481+$E481-2&lt;AM$7),0,($D481-SUM($F481:AL481)-SUM($F420:AL420))*SAP_Leadsheet!$E$69)</f>
        <v>0</v>
      </c>
      <c r="AN420" s="289">
        <f>IF(OR($C481&gt;AN$7,$C481+$E481-2&lt;AN$7),0,($D481-SUM($F481:AM481)-SUM($F420:AM420))*SAP_Leadsheet!$E$69)</f>
        <v>0</v>
      </c>
      <c r="AO420" s="289">
        <f>IF(OR($C481&gt;AO$7,$C481+$E481-2&lt;AO$7),0,($D481-SUM($F481:AN481)-SUM($F420:AN420))*SAP_Leadsheet!$E$69)</f>
        <v>0</v>
      </c>
      <c r="AP420" s="289">
        <f>IF(OR($C481&gt;AP$7,$C481+$E481-2&lt;AP$7),0,($D481-SUM($F481:AO481)-SUM($F420:AO420))*SAP_Leadsheet!$E$69)</f>
        <v>0</v>
      </c>
      <c r="AQ420" s="289">
        <f>IF(OR($C481&gt;AQ$7,$C481+$E481-2&lt;AQ$7),0,($D481-SUM($F481:AP481)-SUM($F420:AP420))*SAP_Leadsheet!$E$69)</f>
        <v>0</v>
      </c>
      <c r="AR420" s="289">
        <f>IF(OR($C481&gt;AR$7,$C481+$E481-2&lt;AR$7),0,($D481-SUM($F481:AQ481)-SUM($F420:AQ420))*SAP_Leadsheet!$E$69)</f>
        <v>0</v>
      </c>
      <c r="AS420" s="289">
        <f>IF(OR($C481&gt;AS$7,$C481+$E481-2&lt;AS$7),0,($D481-SUM($F481:AR481)-SUM($F420:AR420))*SAP_Leadsheet!$E$69)</f>
        <v>0</v>
      </c>
      <c r="AT420" s="289">
        <f>IF(OR($C481&gt;AT$7,$C481+$E481-2&lt;AT$7),0,($D481-SUM($F481:AS481)-SUM($F420:AS420))*SAP_Leadsheet!$E$69)</f>
        <v>0</v>
      </c>
      <c r="AU420" s="289">
        <f>IF(OR($C481&gt;AU$7,$C481+$E481-2&lt;AU$7),0,($D481-SUM($F481:AT481)-SUM($F420:AT420))*SAP_Leadsheet!$E$69)</f>
        <v>0</v>
      </c>
      <c r="AV420" s="289">
        <f>IF(OR($C481&gt;AV$7,$C481+$E481-2&lt;AV$7),0,($D481-SUM($F481:AU481)-SUM($F420:AU420))*SAP_Leadsheet!$E$69)</f>
        <v>0</v>
      </c>
      <c r="AW420" s="289">
        <f>IF(OR($C481&gt;AW$7,$C481+$E481-2&lt;AW$7),0,($D481-SUM($F481:AV481)-SUM($F420:AV420))*SAP_Leadsheet!$E$69)</f>
        <v>0</v>
      </c>
      <c r="AX420" s="289">
        <f>IF(OR($C481&gt;AX$7,$C481+$E481-2&lt;AX$7),0,($D481-SUM($F481:AW481)-SUM($F420:AW420))*SAP_Leadsheet!$E$69)</f>
        <v>0</v>
      </c>
      <c r="AY420" s="289">
        <f>IF(OR($C481&gt;AY$7,$C481+$E481-2&lt;AY$7),0,($D481-SUM($F481:AX481)-SUM($F420:AX420))*SAP_Leadsheet!$E$69)</f>
        <v>0</v>
      </c>
      <c r="AZ420" s="289">
        <f>IF(OR($C481&gt;AZ$7,$C481+$E481-2&lt;AZ$7),0,($D481-SUM($F481:AY481)-SUM($F420:AY420))*SAP_Leadsheet!$E$69)</f>
        <v>0</v>
      </c>
      <c r="BA420" s="289">
        <f>IF(OR($C481&gt;BA$7,$C481+$E481-2&lt;BA$7),0,($D481-SUM($F481:AZ481)-SUM($F420:AZ420))*SAP_Leadsheet!$E$69)</f>
        <v>0</v>
      </c>
      <c r="BB420" s="289">
        <f>IF(OR($C481&gt;BB$7,$C481+$E481-2&lt;BB$7),0,($D481-SUM($F481:BA481)-SUM($F420:BA420))*SAP_Leadsheet!$E$69)</f>
        <v>0</v>
      </c>
      <c r="BC420" s="289">
        <f>IF(OR($C481&gt;BC$7,$C481+$E481-2&lt;BC$7),0,($D481-SUM($F481:BB481)-SUM($F420:BB420))*SAP_Leadsheet!$E$69)</f>
        <v>0</v>
      </c>
      <c r="BD420" s="289">
        <f>IF(OR($C481&gt;BD$7,$C481+$E481-2&lt;BD$7),0,($D481-SUM($F481:BC481)-SUM($F420:BC420))*SAP_Leadsheet!$E$69)</f>
        <v>0</v>
      </c>
      <c r="BE420" s="289">
        <f>IF(OR($C481&gt;BE$7,$C481+$E481-2&lt;BE$7),0,($D481-SUM($F481:BD481)-SUM($F420:BD420))*SAP_Leadsheet!$E$69)</f>
        <v>0</v>
      </c>
      <c r="BF420" s="289">
        <f>IF(OR($C481&gt;BF$7,$C481+$E481-2&lt;BF$7),0,($D481-SUM($F481:BE481)-SUM($F420:BE420))*SAP_Leadsheet!$E$69)</f>
        <v>0</v>
      </c>
      <c r="BG420" s="289">
        <f>IF(OR($C481&gt;BG$7,$C481+$E481-2&lt;BG$7),0,($D481-SUM($F481:BF481)-SUM($F420:BF420))*SAP_Leadsheet!$E$69)</f>
        <v>0</v>
      </c>
      <c r="BH420" s="289">
        <f>IF(OR($C481&gt;BH$7,$C481+$E481-2&lt;BH$7),0,($D481-SUM($F481:BG481)-SUM($F420:BG420))*SAP_Leadsheet!$E$69)</f>
        <v>0</v>
      </c>
      <c r="BI420" s="289">
        <f>IF(OR($C481&gt;BI$7,$C481+$E481-2&lt;BI$7),0,($D481-SUM($F481:BH481)-SUM($F420:BH420))*SAP_Leadsheet!$E$69)</f>
        <v>0</v>
      </c>
      <c r="BJ420" s="289">
        <f>IF(OR($C481&gt;BJ$7,$C481+$E481-2&lt;BJ$7),0,($D481-SUM($F481:BI481)-SUM($F420:BI420))*SAP_Leadsheet!$E$69)</f>
        <v>0</v>
      </c>
      <c r="BK420" s="289">
        <f>IF(OR($C481&gt;BK$7,$C481+$E481-2&lt;BK$7),0,($D481-SUM($F481:BJ481)-SUM($F420:BJ420))*SAP_Leadsheet!$E$69)</f>
        <v>0</v>
      </c>
      <c r="BL420" s="289">
        <f>IF(OR($C481&gt;BL$7,$C481+$E481-2&lt;BL$7),0,($D481-SUM($F481:BK481)-SUM($F420:BK420))*SAP_Leadsheet!$E$69)</f>
        <v>0</v>
      </c>
      <c r="BM420" s="289">
        <f>IF(OR($C481&gt;BM$7,$C481+$E481-2&lt;BM$7),0,($D481-SUM($F481:BL481)-SUM($F420:BL420))*SAP_Leadsheet!$E$69)</f>
        <v>0</v>
      </c>
      <c r="BN420" s="289">
        <f>IF(OR($C481&gt;BN$7,$C481+$E481-2&lt;BN$7),0,($D481-SUM($F481:BM481)-SUM($F420:BM420))*SAP_Leadsheet!$E$69)</f>
        <v>0</v>
      </c>
      <c r="BO420" s="198"/>
      <c r="BP420" s="198"/>
      <c r="BQ420" s="198"/>
      <c r="BR420" s="198"/>
      <c r="BS420" s="198"/>
      <c r="BT420" s="198"/>
      <c r="BU420" s="198"/>
      <c r="BV420" s="198"/>
      <c r="BW420" s="198"/>
      <c r="BX420" s="198"/>
      <c r="BY420" s="198"/>
      <c r="BZ420" s="198"/>
      <c r="CA420" s="198"/>
      <c r="CB420" s="198"/>
      <c r="CC420" s="198"/>
      <c r="CD420" s="198"/>
      <c r="CE420" s="198"/>
      <c r="CF420" s="198"/>
      <c r="CG420" s="198"/>
      <c r="CH420" s="198"/>
      <c r="CI420" s="198"/>
      <c r="CJ420" s="198"/>
      <c r="CK420" s="198"/>
      <c r="CL420" s="198"/>
    </row>
    <row r="421" spans="1:90" hidden="1" outlineLevel="1" x14ac:dyDescent="0.15">
      <c r="A421" s="89"/>
      <c r="B421" s="23"/>
      <c r="C421" s="26">
        <v>6</v>
      </c>
      <c r="D421" s="298"/>
      <c r="F421" s="26" t="s">
        <v>356</v>
      </c>
      <c r="G421" s="289">
        <f>IF(OR($C482&gt;G$7,$C482+$E482-2&lt;G$7),0,($D482-SUM($F482:F482)-SUM($F421:F421))*SAP_Leadsheet!$E$69)</f>
        <v>0</v>
      </c>
      <c r="H421" s="289">
        <f>IF(OR($C482&gt;H$7,$C482+$E482-2&lt;H$7),0,($D482-SUM($F482:G482)-SUM($F421:G421))*SAP_Leadsheet!$E$69)</f>
        <v>0</v>
      </c>
      <c r="I421" s="289">
        <f>IF(OR($C482&gt;I$7,$C482+$E482-2&lt;I$7),0,($D482-SUM($F482:H482)-SUM($F421:H421))*SAP_Leadsheet!$E$69)</f>
        <v>0</v>
      </c>
      <c r="J421" s="289">
        <f>IF(OR($C482&gt;J$7,$C482+$E482-2&lt;J$7),0,($D482-SUM($F482:I482)-SUM($F421:I421))*SAP_Leadsheet!$E$69)</f>
        <v>0</v>
      </c>
      <c r="K421" s="289">
        <f>IF(OR($C482&gt;K$7,$C482+$E482-2&lt;K$7),0,($D482-SUM($F482:J482)-SUM($F421:J421))*SAP_Leadsheet!$E$69)</f>
        <v>0</v>
      </c>
      <c r="L421" s="289">
        <f ca="1">IF(OR($C482&gt;L$7,$C482+$E482-2&lt;L$7),0,($D482-SUM($F482:K482)-SUM($F421:K421))*SAP_Leadsheet!$E$69)</f>
        <v>0</v>
      </c>
      <c r="M421" s="289">
        <f ca="1">IF(OR($C482&gt;M$7,$C482+$E482-2&lt;M$7),0,($D482-SUM($F482:L482)-SUM($F421:L421))*SAP_Leadsheet!$E$69)</f>
        <v>0</v>
      </c>
      <c r="N421" s="289">
        <f ca="1">IF(OR($C482&gt;N$7,$C482+$E482-2&lt;N$7),0,($D482-SUM($F482:M482)-SUM($F421:M421))*SAP_Leadsheet!$E$69)</f>
        <v>0</v>
      </c>
      <c r="O421" s="289">
        <f ca="1">IF(OR($C482&gt;O$7,$C482+$E482-2&lt;O$7),0,($D482-SUM($F482:N482)-SUM($F421:N421))*SAP_Leadsheet!$E$69)</f>
        <v>0</v>
      </c>
      <c r="P421" s="289">
        <f>IF(OR($C482&gt;P$7,$C482+$E482-2&lt;P$7),0,($D482-SUM($F482:O482)-SUM($F421:O421))*SAP_Leadsheet!$E$69)</f>
        <v>0</v>
      </c>
      <c r="Q421" s="289">
        <f>IF(OR($C482&gt;Q$7,$C482+$E482-2&lt;Q$7),0,($D482-SUM($F482:P482)-SUM($F421:P421))*SAP_Leadsheet!$E$69)</f>
        <v>0</v>
      </c>
      <c r="R421" s="289">
        <f>IF(OR($C482&gt;R$7,$C482+$E482-2&lt;R$7),0,($D482-SUM($F482:Q482)-SUM($F421:Q421))*SAP_Leadsheet!$E$69)</f>
        <v>0</v>
      </c>
      <c r="S421" s="289">
        <f>IF(OR($C482&gt;S$7,$C482+$E482-2&lt;S$7),0,($D482-SUM($F482:R482)-SUM($F421:R421))*SAP_Leadsheet!$E$69)</f>
        <v>0</v>
      </c>
      <c r="T421" s="289">
        <f>IF(OR($C482&gt;T$7,$C482+$E482-2&lt;T$7),0,($D482-SUM($F482:S482)-SUM($F421:S421))*SAP_Leadsheet!$E$69)</f>
        <v>0</v>
      </c>
      <c r="U421" s="289">
        <f>IF(OR($C482&gt;U$7,$C482+$E482-2&lt;U$7),0,($D482-SUM($F482:T482)-SUM($F421:T421))*SAP_Leadsheet!$E$69)</f>
        <v>0</v>
      </c>
      <c r="V421" s="289">
        <f>IF(OR($C482&gt;V$7,$C482+$E482-2&lt;V$7),0,($D482-SUM($F482:U482)-SUM($F421:U421))*SAP_Leadsheet!$E$69)</f>
        <v>0</v>
      </c>
      <c r="W421" s="289">
        <f>IF(OR($C482&gt;W$7,$C482+$E482-2&lt;W$7),0,($D482-SUM($F482:V482)-SUM($F421:V421))*SAP_Leadsheet!$E$69)</f>
        <v>0</v>
      </c>
      <c r="X421" s="289">
        <f>IF(OR($C482&gt;X$7,$C482+$E482-2&lt;X$7),0,($D482-SUM($F482:W482)-SUM($F421:W421))*SAP_Leadsheet!$E$69)</f>
        <v>0</v>
      </c>
      <c r="Y421" s="289">
        <f>IF(OR($C482&gt;Y$7,$C482+$E482-2&lt;Y$7),0,($D482-SUM($F482:X482)-SUM($F421:X421))*SAP_Leadsheet!$E$69)</f>
        <v>0</v>
      </c>
      <c r="Z421" s="289">
        <f>IF(OR($C482&gt;Z$7,$C482+$E482-2&lt;Z$7),0,($D482-SUM($F482:Y482)-SUM($F421:Y421))*SAP_Leadsheet!$E$69)</f>
        <v>0</v>
      </c>
      <c r="AA421" s="289">
        <f>IF(OR($C482&gt;AA$7,$C482+$E482-2&lt;AA$7),0,($D482-SUM($F482:Z482)-SUM($F421:Z421))*SAP_Leadsheet!$E$69)</f>
        <v>0</v>
      </c>
      <c r="AB421" s="289">
        <f>IF(OR($C482&gt;AB$7,$C482+$E482-2&lt;AB$7),0,($D482-SUM($F482:AA482)-SUM($F421:AA421))*SAP_Leadsheet!$E$69)</f>
        <v>0</v>
      </c>
      <c r="AC421" s="289">
        <f>IF(OR($C482&gt;AC$7,$C482+$E482-2&lt;AC$7),0,($D482-SUM($F482:AB482)-SUM($F421:AB421))*SAP_Leadsheet!$E$69)</f>
        <v>0</v>
      </c>
      <c r="AD421" s="289">
        <f>IF(OR($C482&gt;AD$7,$C482+$E482-2&lt;AD$7),0,($D482-SUM($F482:AC482)-SUM($F421:AC421))*SAP_Leadsheet!$E$69)</f>
        <v>0</v>
      </c>
      <c r="AE421" s="289">
        <f>IF(OR($C482&gt;AE$7,$C482+$E482-2&lt;AE$7),0,($D482-SUM($F482:AD482)-SUM($F421:AD421))*SAP_Leadsheet!$E$69)</f>
        <v>0</v>
      </c>
      <c r="AF421" s="289">
        <f>IF(OR($C482&gt;AF$7,$C482+$E482-2&lt;AF$7),0,($D482-SUM($F482:AE482)-SUM($F421:AE421))*SAP_Leadsheet!$E$69)</f>
        <v>0</v>
      </c>
      <c r="AG421" s="289">
        <f>IF(OR($C482&gt;AG$7,$C482+$E482-2&lt;AG$7),0,($D482-SUM($F482:AF482)-SUM($F421:AF421))*SAP_Leadsheet!$E$69)</f>
        <v>0</v>
      </c>
      <c r="AH421" s="289">
        <f>IF(OR($C482&gt;AH$7,$C482+$E482-2&lt;AH$7),0,($D482-SUM($F482:AG482)-SUM($F421:AG421))*SAP_Leadsheet!$E$69)</f>
        <v>0</v>
      </c>
      <c r="AI421" s="289">
        <f>IF(OR($C482&gt;AI$7,$C482+$E482-2&lt;AI$7),0,($D482-SUM($F482:AH482)-SUM($F421:AH421))*SAP_Leadsheet!$E$69)</f>
        <v>0</v>
      </c>
      <c r="AJ421" s="289">
        <f>IF(OR($C482&gt;AJ$7,$C482+$E482-2&lt;AJ$7),0,($D482-SUM($F482:AI482)-SUM($F421:AI421))*SAP_Leadsheet!$E$69)</f>
        <v>0</v>
      </c>
      <c r="AK421" s="289">
        <f>IF(OR($C482&gt;AK$7,$C482+$E482-2&lt;AK$7),0,($D482-SUM($F482:AJ482)-SUM($F421:AJ421))*SAP_Leadsheet!$E$69)</f>
        <v>0</v>
      </c>
      <c r="AL421" s="289">
        <f>IF(OR($C482&gt;AL$7,$C482+$E482-2&lt;AL$7),0,($D482-SUM($F482:AK482)-SUM($F421:AK421))*SAP_Leadsheet!$E$69)</f>
        <v>0</v>
      </c>
      <c r="AM421" s="289">
        <f>IF(OR($C482&gt;AM$7,$C482+$E482-2&lt;AM$7),0,($D482-SUM($F482:AL482)-SUM($F421:AL421))*SAP_Leadsheet!$E$69)</f>
        <v>0</v>
      </c>
      <c r="AN421" s="289">
        <f>IF(OR($C482&gt;AN$7,$C482+$E482-2&lt;AN$7),0,($D482-SUM($F482:AM482)-SUM($F421:AM421))*SAP_Leadsheet!$E$69)</f>
        <v>0</v>
      </c>
      <c r="AO421" s="289">
        <f>IF(OR($C482&gt;AO$7,$C482+$E482-2&lt;AO$7),0,($D482-SUM($F482:AN482)-SUM($F421:AN421))*SAP_Leadsheet!$E$69)</f>
        <v>0</v>
      </c>
      <c r="AP421" s="289">
        <f>IF(OR($C482&gt;AP$7,$C482+$E482-2&lt;AP$7),0,($D482-SUM($F482:AO482)-SUM($F421:AO421))*SAP_Leadsheet!$E$69)</f>
        <v>0</v>
      </c>
      <c r="AQ421" s="289">
        <f>IF(OR($C482&gt;AQ$7,$C482+$E482-2&lt;AQ$7),0,($D482-SUM($F482:AP482)-SUM($F421:AP421))*SAP_Leadsheet!$E$69)</f>
        <v>0</v>
      </c>
      <c r="AR421" s="289">
        <f>IF(OR($C482&gt;AR$7,$C482+$E482-2&lt;AR$7),0,($D482-SUM($F482:AQ482)-SUM($F421:AQ421))*SAP_Leadsheet!$E$69)</f>
        <v>0</v>
      </c>
      <c r="AS421" s="289">
        <f>IF(OR($C482&gt;AS$7,$C482+$E482-2&lt;AS$7),0,($D482-SUM($F482:AR482)-SUM($F421:AR421))*SAP_Leadsheet!$E$69)</f>
        <v>0</v>
      </c>
      <c r="AT421" s="289">
        <f>IF(OR($C482&gt;AT$7,$C482+$E482-2&lt;AT$7),0,($D482-SUM($F482:AS482)-SUM($F421:AS421))*SAP_Leadsheet!$E$69)</f>
        <v>0</v>
      </c>
      <c r="AU421" s="289">
        <f>IF(OR($C482&gt;AU$7,$C482+$E482-2&lt;AU$7),0,($D482-SUM($F482:AT482)-SUM($F421:AT421))*SAP_Leadsheet!$E$69)</f>
        <v>0</v>
      </c>
      <c r="AV421" s="289">
        <f>IF(OR($C482&gt;AV$7,$C482+$E482-2&lt;AV$7),0,($D482-SUM($F482:AU482)-SUM($F421:AU421))*SAP_Leadsheet!$E$69)</f>
        <v>0</v>
      </c>
      <c r="AW421" s="289">
        <f>IF(OR($C482&gt;AW$7,$C482+$E482-2&lt;AW$7),0,($D482-SUM($F482:AV482)-SUM($F421:AV421))*SAP_Leadsheet!$E$69)</f>
        <v>0</v>
      </c>
      <c r="AX421" s="289">
        <f>IF(OR($C482&gt;AX$7,$C482+$E482-2&lt;AX$7),0,($D482-SUM($F482:AW482)-SUM($F421:AW421))*SAP_Leadsheet!$E$69)</f>
        <v>0</v>
      </c>
      <c r="AY421" s="289">
        <f>IF(OR($C482&gt;AY$7,$C482+$E482-2&lt;AY$7),0,($D482-SUM($F482:AX482)-SUM($F421:AX421))*SAP_Leadsheet!$E$69)</f>
        <v>0</v>
      </c>
      <c r="AZ421" s="289">
        <f>IF(OR($C482&gt;AZ$7,$C482+$E482-2&lt;AZ$7),0,($D482-SUM($F482:AY482)-SUM($F421:AY421))*SAP_Leadsheet!$E$69)</f>
        <v>0</v>
      </c>
      <c r="BA421" s="289">
        <f>IF(OR($C482&gt;BA$7,$C482+$E482-2&lt;BA$7),0,($D482-SUM($F482:AZ482)-SUM($F421:AZ421))*SAP_Leadsheet!$E$69)</f>
        <v>0</v>
      </c>
      <c r="BB421" s="289">
        <f>IF(OR($C482&gt;BB$7,$C482+$E482-2&lt;BB$7),0,($D482-SUM($F482:BA482)-SUM($F421:BA421))*SAP_Leadsheet!$E$69)</f>
        <v>0</v>
      </c>
      <c r="BC421" s="289">
        <f>IF(OR($C482&gt;BC$7,$C482+$E482-2&lt;BC$7),0,($D482-SUM($F482:BB482)-SUM($F421:BB421))*SAP_Leadsheet!$E$69)</f>
        <v>0</v>
      </c>
      <c r="BD421" s="289">
        <f>IF(OR($C482&gt;BD$7,$C482+$E482-2&lt;BD$7),0,($D482-SUM($F482:BC482)-SUM($F421:BC421))*SAP_Leadsheet!$E$69)</f>
        <v>0</v>
      </c>
      <c r="BE421" s="289">
        <f>IF(OR($C482&gt;BE$7,$C482+$E482-2&lt;BE$7),0,($D482-SUM($F482:BD482)-SUM($F421:BD421))*SAP_Leadsheet!$E$69)</f>
        <v>0</v>
      </c>
      <c r="BF421" s="289">
        <f>IF(OR($C482&gt;BF$7,$C482+$E482-2&lt;BF$7),0,($D482-SUM($F482:BE482)-SUM($F421:BE421))*SAP_Leadsheet!$E$69)</f>
        <v>0</v>
      </c>
      <c r="BG421" s="289">
        <f>IF(OR($C482&gt;BG$7,$C482+$E482-2&lt;BG$7),0,($D482-SUM($F482:BF482)-SUM($F421:BF421))*SAP_Leadsheet!$E$69)</f>
        <v>0</v>
      </c>
      <c r="BH421" s="289">
        <f>IF(OR($C482&gt;BH$7,$C482+$E482-2&lt;BH$7),0,($D482-SUM($F482:BG482)-SUM($F421:BG421))*SAP_Leadsheet!$E$69)</f>
        <v>0</v>
      </c>
      <c r="BI421" s="289">
        <f>IF(OR($C482&gt;BI$7,$C482+$E482-2&lt;BI$7),0,($D482-SUM($F482:BH482)-SUM($F421:BH421))*SAP_Leadsheet!$E$69)</f>
        <v>0</v>
      </c>
      <c r="BJ421" s="289">
        <f>IF(OR($C482&gt;BJ$7,$C482+$E482-2&lt;BJ$7),0,($D482-SUM($F482:BI482)-SUM($F421:BI421))*SAP_Leadsheet!$E$69)</f>
        <v>0</v>
      </c>
      <c r="BK421" s="289">
        <f>IF(OR($C482&gt;BK$7,$C482+$E482-2&lt;BK$7),0,($D482-SUM($F482:BJ482)-SUM($F421:BJ421))*SAP_Leadsheet!$E$69)</f>
        <v>0</v>
      </c>
      <c r="BL421" s="289">
        <f>IF(OR($C482&gt;BL$7,$C482+$E482-2&lt;BL$7),0,($D482-SUM($F482:BK482)-SUM($F421:BK421))*SAP_Leadsheet!$E$69)</f>
        <v>0</v>
      </c>
      <c r="BM421" s="289">
        <f>IF(OR($C482&gt;BM$7,$C482+$E482-2&lt;BM$7),0,($D482-SUM($F482:BL482)-SUM($F421:BL421))*SAP_Leadsheet!$E$69)</f>
        <v>0</v>
      </c>
      <c r="BN421" s="289">
        <f>IF(OR($C482&gt;BN$7,$C482+$E482-2&lt;BN$7),0,($D482-SUM($F482:BM482)-SUM($F421:BM421))*SAP_Leadsheet!$E$69)</f>
        <v>0</v>
      </c>
      <c r="BO421" s="198"/>
      <c r="BP421" s="198"/>
      <c r="BQ421" s="198"/>
      <c r="BR421" s="198"/>
      <c r="BS421" s="198"/>
      <c r="BT421" s="198"/>
      <c r="BU421" s="198"/>
      <c r="BV421" s="198"/>
      <c r="BW421" s="198"/>
      <c r="BX421" s="198"/>
      <c r="BY421" s="198"/>
      <c r="BZ421" s="198"/>
      <c r="CA421" s="198"/>
      <c r="CB421" s="198"/>
      <c r="CC421" s="198"/>
      <c r="CD421" s="198"/>
      <c r="CE421" s="198"/>
      <c r="CF421" s="198"/>
      <c r="CG421" s="198"/>
      <c r="CH421" s="198"/>
      <c r="CI421" s="198"/>
      <c r="CJ421" s="198"/>
      <c r="CK421" s="198"/>
      <c r="CL421" s="198"/>
    </row>
    <row r="422" spans="1:90" hidden="1" outlineLevel="1" x14ac:dyDescent="0.15">
      <c r="A422" s="89"/>
      <c r="B422" s="23"/>
      <c r="C422" s="26">
        <v>7</v>
      </c>
      <c r="D422" s="298"/>
      <c r="F422" s="26" t="s">
        <v>356</v>
      </c>
      <c r="G422" s="289">
        <f>IF(OR($C483&gt;G$7,$C483+$E483-2&lt;G$7),0,($D483-SUM($F483:F483)-SUM($F422:F422))*SAP_Leadsheet!$E$69)</f>
        <v>0</v>
      </c>
      <c r="H422" s="289">
        <f>IF(OR($C483&gt;H$7,$C483+$E483-2&lt;H$7),0,($D483-SUM($F483:G483)-SUM($F422:G422))*SAP_Leadsheet!$E$69)</f>
        <v>0</v>
      </c>
      <c r="I422" s="289">
        <f>IF(OR($C483&gt;I$7,$C483+$E483-2&lt;I$7),0,($D483-SUM($F483:H483)-SUM($F422:H422))*SAP_Leadsheet!$E$69)</f>
        <v>0</v>
      </c>
      <c r="J422" s="289">
        <f>IF(OR($C483&gt;J$7,$C483+$E483-2&lt;J$7),0,($D483-SUM($F483:I483)-SUM($F422:I422))*SAP_Leadsheet!$E$69)</f>
        <v>0</v>
      </c>
      <c r="K422" s="289">
        <f>IF(OR($C483&gt;K$7,$C483+$E483-2&lt;K$7),0,($D483-SUM($F483:J483)-SUM($F422:J422))*SAP_Leadsheet!$E$69)</f>
        <v>0</v>
      </c>
      <c r="L422" s="289">
        <f>IF(OR($C483&gt;L$7,$C483+$E483-2&lt;L$7),0,($D483-SUM($F483:K483)-SUM($F422:K422))*SAP_Leadsheet!$E$69)</f>
        <v>0</v>
      </c>
      <c r="M422" s="289">
        <f ca="1">IF(OR($C483&gt;M$7,$C483+$E483-2&lt;M$7),0,($D483-SUM($F483:L483)-SUM($F422:L422))*SAP_Leadsheet!$E$69)</f>
        <v>0</v>
      </c>
      <c r="N422" s="289">
        <f ca="1">IF(OR($C483&gt;N$7,$C483+$E483-2&lt;N$7),0,($D483-SUM($F483:M483)-SUM($F422:M422))*SAP_Leadsheet!$E$69)</f>
        <v>0</v>
      </c>
      <c r="O422" s="289">
        <f ca="1">IF(OR($C483&gt;O$7,$C483+$E483-2&lt;O$7),0,($D483-SUM($F483:N483)-SUM($F422:N422))*SAP_Leadsheet!$E$69)</f>
        <v>0</v>
      </c>
      <c r="P422" s="289">
        <f ca="1">IF(OR($C483&gt;P$7,$C483+$E483-2&lt;P$7),0,($D483-SUM($F483:O483)-SUM($F422:O422))*SAP_Leadsheet!$E$69)</f>
        <v>0</v>
      </c>
      <c r="Q422" s="289">
        <f>IF(OR($C483&gt;Q$7,$C483+$E483-2&lt;Q$7),0,($D483-SUM($F483:P483)-SUM($F422:P422))*SAP_Leadsheet!$E$69)</f>
        <v>0</v>
      </c>
      <c r="R422" s="289">
        <f>IF(OR($C483&gt;R$7,$C483+$E483-2&lt;R$7),0,($D483-SUM($F483:Q483)-SUM($F422:Q422))*SAP_Leadsheet!$E$69)</f>
        <v>0</v>
      </c>
      <c r="S422" s="289">
        <f>IF(OR($C483&gt;S$7,$C483+$E483-2&lt;S$7),0,($D483-SUM($F483:R483)-SUM($F422:R422))*SAP_Leadsheet!$E$69)</f>
        <v>0</v>
      </c>
      <c r="T422" s="289">
        <f>IF(OR($C483&gt;T$7,$C483+$E483-2&lt;T$7),0,($D483-SUM($F483:S483)-SUM($F422:S422))*SAP_Leadsheet!$E$69)</f>
        <v>0</v>
      </c>
      <c r="U422" s="289">
        <f>IF(OR($C483&gt;U$7,$C483+$E483-2&lt;U$7),0,($D483-SUM($F483:T483)-SUM($F422:T422))*SAP_Leadsheet!$E$69)</f>
        <v>0</v>
      </c>
      <c r="V422" s="289">
        <f>IF(OR($C483&gt;V$7,$C483+$E483-2&lt;V$7),0,($D483-SUM($F483:U483)-SUM($F422:U422))*SAP_Leadsheet!$E$69)</f>
        <v>0</v>
      </c>
      <c r="W422" s="289">
        <f>IF(OR($C483&gt;W$7,$C483+$E483-2&lt;W$7),0,($D483-SUM($F483:V483)-SUM($F422:V422))*SAP_Leadsheet!$E$69)</f>
        <v>0</v>
      </c>
      <c r="X422" s="289">
        <f>IF(OR($C483&gt;X$7,$C483+$E483-2&lt;X$7),0,($D483-SUM($F483:W483)-SUM($F422:W422))*SAP_Leadsheet!$E$69)</f>
        <v>0</v>
      </c>
      <c r="Y422" s="289">
        <f>IF(OR($C483&gt;Y$7,$C483+$E483-2&lt;Y$7),0,($D483-SUM($F483:X483)-SUM($F422:X422))*SAP_Leadsheet!$E$69)</f>
        <v>0</v>
      </c>
      <c r="Z422" s="289">
        <f>IF(OR($C483&gt;Z$7,$C483+$E483-2&lt;Z$7),0,($D483-SUM($F483:Y483)-SUM($F422:Y422))*SAP_Leadsheet!$E$69)</f>
        <v>0</v>
      </c>
      <c r="AA422" s="289">
        <f>IF(OR($C483&gt;AA$7,$C483+$E483-2&lt;AA$7),0,($D483-SUM($F483:Z483)-SUM($F422:Z422))*SAP_Leadsheet!$E$69)</f>
        <v>0</v>
      </c>
      <c r="AB422" s="289">
        <f>IF(OR($C483&gt;AB$7,$C483+$E483-2&lt;AB$7),0,($D483-SUM($F483:AA483)-SUM($F422:AA422))*SAP_Leadsheet!$E$69)</f>
        <v>0</v>
      </c>
      <c r="AC422" s="289">
        <f>IF(OR($C483&gt;AC$7,$C483+$E483-2&lt;AC$7),0,($D483-SUM($F483:AB483)-SUM($F422:AB422))*SAP_Leadsheet!$E$69)</f>
        <v>0</v>
      </c>
      <c r="AD422" s="289">
        <f>IF(OR($C483&gt;AD$7,$C483+$E483-2&lt;AD$7),0,($D483-SUM($F483:AC483)-SUM($F422:AC422))*SAP_Leadsheet!$E$69)</f>
        <v>0</v>
      </c>
      <c r="AE422" s="289">
        <f>IF(OR($C483&gt;AE$7,$C483+$E483-2&lt;AE$7),0,($D483-SUM($F483:AD483)-SUM($F422:AD422))*SAP_Leadsheet!$E$69)</f>
        <v>0</v>
      </c>
      <c r="AF422" s="289">
        <f>IF(OR($C483&gt;AF$7,$C483+$E483-2&lt;AF$7),0,($D483-SUM($F483:AE483)-SUM($F422:AE422))*SAP_Leadsheet!$E$69)</f>
        <v>0</v>
      </c>
      <c r="AG422" s="289">
        <f>IF(OR($C483&gt;AG$7,$C483+$E483-2&lt;AG$7),0,($D483-SUM($F483:AF483)-SUM($F422:AF422))*SAP_Leadsheet!$E$69)</f>
        <v>0</v>
      </c>
      <c r="AH422" s="289">
        <f>IF(OR($C483&gt;AH$7,$C483+$E483-2&lt;AH$7),0,($D483-SUM($F483:AG483)-SUM($F422:AG422))*SAP_Leadsheet!$E$69)</f>
        <v>0</v>
      </c>
      <c r="AI422" s="289">
        <f>IF(OR($C483&gt;AI$7,$C483+$E483-2&lt;AI$7),0,($D483-SUM($F483:AH483)-SUM($F422:AH422))*SAP_Leadsheet!$E$69)</f>
        <v>0</v>
      </c>
      <c r="AJ422" s="289">
        <f>IF(OR($C483&gt;AJ$7,$C483+$E483-2&lt;AJ$7),0,($D483-SUM($F483:AI483)-SUM($F422:AI422))*SAP_Leadsheet!$E$69)</f>
        <v>0</v>
      </c>
      <c r="AK422" s="289">
        <f>IF(OR($C483&gt;AK$7,$C483+$E483-2&lt;AK$7),0,($D483-SUM($F483:AJ483)-SUM($F422:AJ422))*SAP_Leadsheet!$E$69)</f>
        <v>0</v>
      </c>
      <c r="AL422" s="289">
        <f>IF(OR($C483&gt;AL$7,$C483+$E483-2&lt;AL$7),0,($D483-SUM($F483:AK483)-SUM($F422:AK422))*SAP_Leadsheet!$E$69)</f>
        <v>0</v>
      </c>
      <c r="AM422" s="289">
        <f>IF(OR($C483&gt;AM$7,$C483+$E483-2&lt;AM$7),0,($D483-SUM($F483:AL483)-SUM($F422:AL422))*SAP_Leadsheet!$E$69)</f>
        <v>0</v>
      </c>
      <c r="AN422" s="289">
        <f>IF(OR($C483&gt;AN$7,$C483+$E483-2&lt;AN$7),0,($D483-SUM($F483:AM483)-SUM($F422:AM422))*SAP_Leadsheet!$E$69)</f>
        <v>0</v>
      </c>
      <c r="AO422" s="289">
        <f>IF(OR($C483&gt;AO$7,$C483+$E483-2&lt;AO$7),0,($D483-SUM($F483:AN483)-SUM($F422:AN422))*SAP_Leadsheet!$E$69)</f>
        <v>0</v>
      </c>
      <c r="AP422" s="289">
        <f>IF(OR($C483&gt;AP$7,$C483+$E483-2&lt;AP$7),0,($D483-SUM($F483:AO483)-SUM($F422:AO422))*SAP_Leadsheet!$E$69)</f>
        <v>0</v>
      </c>
      <c r="AQ422" s="289">
        <f>IF(OR($C483&gt;AQ$7,$C483+$E483-2&lt;AQ$7),0,($D483-SUM($F483:AP483)-SUM($F422:AP422))*SAP_Leadsheet!$E$69)</f>
        <v>0</v>
      </c>
      <c r="AR422" s="289">
        <f>IF(OR($C483&gt;AR$7,$C483+$E483-2&lt;AR$7),0,($D483-SUM($F483:AQ483)-SUM($F422:AQ422))*SAP_Leadsheet!$E$69)</f>
        <v>0</v>
      </c>
      <c r="AS422" s="289">
        <f>IF(OR($C483&gt;AS$7,$C483+$E483-2&lt;AS$7),0,($D483-SUM($F483:AR483)-SUM($F422:AR422))*SAP_Leadsheet!$E$69)</f>
        <v>0</v>
      </c>
      <c r="AT422" s="289">
        <f>IF(OR($C483&gt;AT$7,$C483+$E483-2&lt;AT$7),0,($D483-SUM($F483:AS483)-SUM($F422:AS422))*SAP_Leadsheet!$E$69)</f>
        <v>0</v>
      </c>
      <c r="AU422" s="289">
        <f>IF(OR($C483&gt;AU$7,$C483+$E483-2&lt;AU$7),0,($D483-SUM($F483:AT483)-SUM($F422:AT422))*SAP_Leadsheet!$E$69)</f>
        <v>0</v>
      </c>
      <c r="AV422" s="289">
        <f>IF(OR($C483&gt;AV$7,$C483+$E483-2&lt;AV$7),0,($D483-SUM($F483:AU483)-SUM($F422:AU422))*SAP_Leadsheet!$E$69)</f>
        <v>0</v>
      </c>
      <c r="AW422" s="289">
        <f>IF(OR($C483&gt;AW$7,$C483+$E483-2&lt;AW$7),0,($D483-SUM($F483:AV483)-SUM($F422:AV422))*SAP_Leadsheet!$E$69)</f>
        <v>0</v>
      </c>
      <c r="AX422" s="289">
        <f>IF(OR($C483&gt;AX$7,$C483+$E483-2&lt;AX$7),0,($D483-SUM($F483:AW483)-SUM($F422:AW422))*SAP_Leadsheet!$E$69)</f>
        <v>0</v>
      </c>
      <c r="AY422" s="289">
        <f>IF(OR($C483&gt;AY$7,$C483+$E483-2&lt;AY$7),0,($D483-SUM($F483:AX483)-SUM($F422:AX422))*SAP_Leadsheet!$E$69)</f>
        <v>0</v>
      </c>
      <c r="AZ422" s="289">
        <f>IF(OR($C483&gt;AZ$7,$C483+$E483-2&lt;AZ$7),0,($D483-SUM($F483:AY483)-SUM($F422:AY422))*SAP_Leadsheet!$E$69)</f>
        <v>0</v>
      </c>
      <c r="BA422" s="289">
        <f>IF(OR($C483&gt;BA$7,$C483+$E483-2&lt;BA$7),0,($D483-SUM($F483:AZ483)-SUM($F422:AZ422))*SAP_Leadsheet!$E$69)</f>
        <v>0</v>
      </c>
      <c r="BB422" s="289">
        <f>IF(OR($C483&gt;BB$7,$C483+$E483-2&lt;BB$7),0,($D483-SUM($F483:BA483)-SUM($F422:BA422))*SAP_Leadsheet!$E$69)</f>
        <v>0</v>
      </c>
      <c r="BC422" s="289">
        <f>IF(OR($C483&gt;BC$7,$C483+$E483-2&lt;BC$7),0,($D483-SUM($F483:BB483)-SUM($F422:BB422))*SAP_Leadsheet!$E$69)</f>
        <v>0</v>
      </c>
      <c r="BD422" s="289">
        <f>IF(OR($C483&gt;BD$7,$C483+$E483-2&lt;BD$7),0,($D483-SUM($F483:BC483)-SUM($F422:BC422))*SAP_Leadsheet!$E$69)</f>
        <v>0</v>
      </c>
      <c r="BE422" s="289">
        <f>IF(OR($C483&gt;BE$7,$C483+$E483-2&lt;BE$7),0,($D483-SUM($F483:BD483)-SUM($F422:BD422))*SAP_Leadsheet!$E$69)</f>
        <v>0</v>
      </c>
      <c r="BF422" s="289">
        <f>IF(OR($C483&gt;BF$7,$C483+$E483-2&lt;BF$7),0,($D483-SUM($F483:BE483)-SUM($F422:BE422))*SAP_Leadsheet!$E$69)</f>
        <v>0</v>
      </c>
      <c r="BG422" s="289">
        <f>IF(OR($C483&gt;BG$7,$C483+$E483-2&lt;BG$7),0,($D483-SUM($F483:BF483)-SUM($F422:BF422))*SAP_Leadsheet!$E$69)</f>
        <v>0</v>
      </c>
      <c r="BH422" s="289">
        <f>IF(OR($C483&gt;BH$7,$C483+$E483-2&lt;BH$7),0,($D483-SUM($F483:BG483)-SUM($F422:BG422))*SAP_Leadsheet!$E$69)</f>
        <v>0</v>
      </c>
      <c r="BI422" s="289">
        <f>IF(OR($C483&gt;BI$7,$C483+$E483-2&lt;BI$7),0,($D483-SUM($F483:BH483)-SUM($F422:BH422))*SAP_Leadsheet!$E$69)</f>
        <v>0</v>
      </c>
      <c r="BJ422" s="289">
        <f>IF(OR($C483&gt;BJ$7,$C483+$E483-2&lt;BJ$7),0,($D483-SUM($F483:BI483)-SUM($F422:BI422))*SAP_Leadsheet!$E$69)</f>
        <v>0</v>
      </c>
      <c r="BK422" s="289">
        <f>IF(OR($C483&gt;BK$7,$C483+$E483-2&lt;BK$7),0,($D483-SUM($F483:BJ483)-SUM($F422:BJ422))*SAP_Leadsheet!$E$69)</f>
        <v>0</v>
      </c>
      <c r="BL422" s="289">
        <f>IF(OR($C483&gt;BL$7,$C483+$E483-2&lt;BL$7),0,($D483-SUM($F483:BK483)-SUM($F422:BK422))*SAP_Leadsheet!$E$69)</f>
        <v>0</v>
      </c>
      <c r="BM422" s="289">
        <f>IF(OR($C483&gt;BM$7,$C483+$E483-2&lt;BM$7),0,($D483-SUM($F483:BL483)-SUM($F422:BL422))*SAP_Leadsheet!$E$69)</f>
        <v>0</v>
      </c>
      <c r="BN422" s="289">
        <f>IF(OR($C483&gt;BN$7,$C483+$E483-2&lt;BN$7),0,($D483-SUM($F483:BM483)-SUM($F422:BM422))*SAP_Leadsheet!$E$69)</f>
        <v>0</v>
      </c>
      <c r="BO422" s="198"/>
      <c r="BP422" s="198"/>
      <c r="BQ422" s="198"/>
      <c r="BR422" s="198"/>
      <c r="BS422" s="198"/>
      <c r="BT422" s="198"/>
      <c r="BU422" s="198"/>
      <c r="BV422" s="198"/>
      <c r="BW422" s="198"/>
      <c r="BX422" s="198"/>
      <c r="BY422" s="198"/>
      <c r="BZ422" s="198"/>
      <c r="CA422" s="198"/>
      <c r="CB422" s="198"/>
      <c r="CC422" s="198"/>
      <c r="CD422" s="198"/>
      <c r="CE422" s="198"/>
      <c r="CF422" s="198"/>
      <c r="CG422" s="198"/>
      <c r="CH422" s="198"/>
      <c r="CI422" s="198"/>
      <c r="CJ422" s="198"/>
      <c r="CK422" s="198"/>
      <c r="CL422" s="198"/>
    </row>
    <row r="423" spans="1:90" hidden="1" outlineLevel="1" x14ac:dyDescent="0.15">
      <c r="A423" s="89"/>
      <c r="B423" s="23"/>
      <c r="C423" s="26">
        <v>8</v>
      </c>
      <c r="D423" s="298"/>
      <c r="F423" s="26" t="s">
        <v>356</v>
      </c>
      <c r="G423" s="289">
        <f>IF(OR($C484&gt;G$7,$C484+$E484-2&lt;G$7),0,($D484-SUM($F484:F484)-SUM($F423:F423))*SAP_Leadsheet!$E$69)</f>
        <v>0</v>
      </c>
      <c r="H423" s="289">
        <f>IF(OR($C484&gt;H$7,$C484+$E484-2&lt;H$7),0,($D484-SUM($F484:G484)-SUM($F423:G423))*SAP_Leadsheet!$E$69)</f>
        <v>0</v>
      </c>
      <c r="I423" s="289">
        <f>IF(OR($C484&gt;I$7,$C484+$E484-2&lt;I$7),0,($D484-SUM($F484:H484)-SUM($F423:H423))*SAP_Leadsheet!$E$69)</f>
        <v>0</v>
      </c>
      <c r="J423" s="289">
        <f>IF(OR($C484&gt;J$7,$C484+$E484-2&lt;J$7),0,($D484-SUM($F484:I484)-SUM($F423:I423))*SAP_Leadsheet!$E$69)</f>
        <v>0</v>
      </c>
      <c r="K423" s="289">
        <f>IF(OR($C484&gt;K$7,$C484+$E484-2&lt;K$7),0,($D484-SUM($F484:J484)-SUM($F423:J423))*SAP_Leadsheet!$E$69)</f>
        <v>0</v>
      </c>
      <c r="L423" s="289">
        <f>IF(OR($C484&gt;L$7,$C484+$E484-2&lt;L$7),0,($D484-SUM($F484:K484)-SUM($F423:K423))*SAP_Leadsheet!$E$69)</f>
        <v>0</v>
      </c>
      <c r="M423" s="289">
        <f>IF(OR($C484&gt;M$7,$C484+$E484-2&lt;M$7),0,($D484-SUM($F484:L484)-SUM($F423:L423))*SAP_Leadsheet!$E$69)</f>
        <v>0</v>
      </c>
      <c r="N423" s="289">
        <f ca="1">IF(OR($C484&gt;N$7,$C484+$E484-2&lt;N$7),0,($D484-SUM($F484:M484)-SUM($F423:M423))*SAP_Leadsheet!$E$69)</f>
        <v>0</v>
      </c>
      <c r="O423" s="289">
        <f ca="1">IF(OR($C484&gt;O$7,$C484+$E484-2&lt;O$7),0,($D484-SUM($F484:N484)-SUM($F423:N423))*SAP_Leadsheet!$E$69)</f>
        <v>0</v>
      </c>
      <c r="P423" s="289">
        <f ca="1">IF(OR($C484&gt;P$7,$C484+$E484-2&lt;P$7),0,($D484-SUM($F484:O484)-SUM($F423:O423))*SAP_Leadsheet!$E$69)</f>
        <v>0</v>
      </c>
      <c r="Q423" s="289">
        <f ca="1">IF(OR($C484&gt;Q$7,$C484+$E484-2&lt;Q$7),0,($D484-SUM($F484:P484)-SUM($F423:P423))*SAP_Leadsheet!$E$69)</f>
        <v>0</v>
      </c>
      <c r="R423" s="289">
        <f>IF(OR($C484&gt;R$7,$C484+$E484-2&lt;R$7),0,($D484-SUM($F484:Q484)-SUM($F423:Q423))*SAP_Leadsheet!$E$69)</f>
        <v>0</v>
      </c>
      <c r="S423" s="289">
        <f>IF(OR($C484&gt;S$7,$C484+$E484-2&lt;S$7),0,($D484-SUM($F484:R484)-SUM($F423:R423))*SAP_Leadsheet!$E$69)</f>
        <v>0</v>
      </c>
      <c r="T423" s="289">
        <f>IF(OR($C484&gt;T$7,$C484+$E484-2&lt;T$7),0,($D484-SUM($F484:S484)-SUM($F423:S423))*SAP_Leadsheet!$E$69)</f>
        <v>0</v>
      </c>
      <c r="U423" s="289">
        <f>IF(OR($C484&gt;U$7,$C484+$E484-2&lt;U$7),0,($D484-SUM($F484:T484)-SUM($F423:T423))*SAP_Leadsheet!$E$69)</f>
        <v>0</v>
      </c>
      <c r="V423" s="289">
        <f>IF(OR($C484&gt;V$7,$C484+$E484-2&lt;V$7),0,($D484-SUM($F484:U484)-SUM($F423:U423))*SAP_Leadsheet!$E$69)</f>
        <v>0</v>
      </c>
      <c r="W423" s="289">
        <f>IF(OR($C484&gt;W$7,$C484+$E484-2&lt;W$7),0,($D484-SUM($F484:V484)-SUM($F423:V423))*SAP_Leadsheet!$E$69)</f>
        <v>0</v>
      </c>
      <c r="X423" s="289">
        <f>IF(OR($C484&gt;X$7,$C484+$E484-2&lt;X$7),0,($D484-SUM($F484:W484)-SUM($F423:W423))*SAP_Leadsheet!$E$69)</f>
        <v>0</v>
      </c>
      <c r="Y423" s="289">
        <f>IF(OR($C484&gt;Y$7,$C484+$E484-2&lt;Y$7),0,($D484-SUM($F484:X484)-SUM($F423:X423))*SAP_Leadsheet!$E$69)</f>
        <v>0</v>
      </c>
      <c r="Z423" s="289">
        <f>IF(OR($C484&gt;Z$7,$C484+$E484-2&lt;Z$7),0,($D484-SUM($F484:Y484)-SUM($F423:Y423))*SAP_Leadsheet!$E$69)</f>
        <v>0</v>
      </c>
      <c r="AA423" s="289">
        <f>IF(OR($C484&gt;AA$7,$C484+$E484-2&lt;AA$7),0,($D484-SUM($F484:Z484)-SUM($F423:Z423))*SAP_Leadsheet!$E$69)</f>
        <v>0</v>
      </c>
      <c r="AB423" s="289">
        <f>IF(OR($C484&gt;AB$7,$C484+$E484-2&lt;AB$7),0,($D484-SUM($F484:AA484)-SUM($F423:AA423))*SAP_Leadsheet!$E$69)</f>
        <v>0</v>
      </c>
      <c r="AC423" s="289">
        <f>IF(OR($C484&gt;AC$7,$C484+$E484-2&lt;AC$7),0,($D484-SUM($F484:AB484)-SUM($F423:AB423))*SAP_Leadsheet!$E$69)</f>
        <v>0</v>
      </c>
      <c r="AD423" s="289">
        <f>IF(OR($C484&gt;AD$7,$C484+$E484-2&lt;AD$7),0,($D484-SUM($F484:AC484)-SUM($F423:AC423))*SAP_Leadsheet!$E$69)</f>
        <v>0</v>
      </c>
      <c r="AE423" s="289">
        <f>IF(OR($C484&gt;AE$7,$C484+$E484-2&lt;AE$7),0,($D484-SUM($F484:AD484)-SUM($F423:AD423))*SAP_Leadsheet!$E$69)</f>
        <v>0</v>
      </c>
      <c r="AF423" s="289">
        <f>IF(OR($C484&gt;AF$7,$C484+$E484-2&lt;AF$7),0,($D484-SUM($F484:AE484)-SUM($F423:AE423))*SAP_Leadsheet!$E$69)</f>
        <v>0</v>
      </c>
      <c r="AG423" s="289">
        <f>IF(OR($C484&gt;AG$7,$C484+$E484-2&lt;AG$7),0,($D484-SUM($F484:AF484)-SUM($F423:AF423))*SAP_Leadsheet!$E$69)</f>
        <v>0</v>
      </c>
      <c r="AH423" s="289">
        <f>IF(OR($C484&gt;AH$7,$C484+$E484-2&lt;AH$7),0,($D484-SUM($F484:AG484)-SUM($F423:AG423))*SAP_Leadsheet!$E$69)</f>
        <v>0</v>
      </c>
      <c r="AI423" s="289">
        <f>IF(OR($C484&gt;AI$7,$C484+$E484-2&lt;AI$7),0,($D484-SUM($F484:AH484)-SUM($F423:AH423))*SAP_Leadsheet!$E$69)</f>
        <v>0</v>
      </c>
      <c r="AJ423" s="289">
        <f>IF(OR($C484&gt;AJ$7,$C484+$E484-2&lt;AJ$7),0,($D484-SUM($F484:AI484)-SUM($F423:AI423))*SAP_Leadsheet!$E$69)</f>
        <v>0</v>
      </c>
      <c r="AK423" s="289">
        <f>IF(OR($C484&gt;AK$7,$C484+$E484-2&lt;AK$7),0,($D484-SUM($F484:AJ484)-SUM($F423:AJ423))*SAP_Leadsheet!$E$69)</f>
        <v>0</v>
      </c>
      <c r="AL423" s="289">
        <f>IF(OR($C484&gt;AL$7,$C484+$E484-2&lt;AL$7),0,($D484-SUM($F484:AK484)-SUM($F423:AK423))*SAP_Leadsheet!$E$69)</f>
        <v>0</v>
      </c>
      <c r="AM423" s="289">
        <f>IF(OR($C484&gt;AM$7,$C484+$E484-2&lt;AM$7),0,($D484-SUM($F484:AL484)-SUM($F423:AL423))*SAP_Leadsheet!$E$69)</f>
        <v>0</v>
      </c>
      <c r="AN423" s="289">
        <f>IF(OR($C484&gt;AN$7,$C484+$E484-2&lt;AN$7),0,($D484-SUM($F484:AM484)-SUM($F423:AM423))*SAP_Leadsheet!$E$69)</f>
        <v>0</v>
      </c>
      <c r="AO423" s="289">
        <f>IF(OR($C484&gt;AO$7,$C484+$E484-2&lt;AO$7),0,($D484-SUM($F484:AN484)-SUM($F423:AN423))*SAP_Leadsheet!$E$69)</f>
        <v>0</v>
      </c>
      <c r="AP423" s="289">
        <f>IF(OR($C484&gt;AP$7,$C484+$E484-2&lt;AP$7),0,($D484-SUM($F484:AO484)-SUM($F423:AO423))*SAP_Leadsheet!$E$69)</f>
        <v>0</v>
      </c>
      <c r="AQ423" s="289">
        <f>IF(OR($C484&gt;AQ$7,$C484+$E484-2&lt;AQ$7),0,($D484-SUM($F484:AP484)-SUM($F423:AP423))*SAP_Leadsheet!$E$69)</f>
        <v>0</v>
      </c>
      <c r="AR423" s="289">
        <f>IF(OR($C484&gt;AR$7,$C484+$E484-2&lt;AR$7),0,($D484-SUM($F484:AQ484)-SUM($F423:AQ423))*SAP_Leadsheet!$E$69)</f>
        <v>0</v>
      </c>
      <c r="AS423" s="289">
        <f>IF(OR($C484&gt;AS$7,$C484+$E484-2&lt;AS$7),0,($D484-SUM($F484:AR484)-SUM($F423:AR423))*SAP_Leadsheet!$E$69)</f>
        <v>0</v>
      </c>
      <c r="AT423" s="289">
        <f>IF(OR($C484&gt;AT$7,$C484+$E484-2&lt;AT$7),0,($D484-SUM($F484:AS484)-SUM($F423:AS423))*SAP_Leadsheet!$E$69)</f>
        <v>0</v>
      </c>
      <c r="AU423" s="289">
        <f>IF(OR($C484&gt;AU$7,$C484+$E484-2&lt;AU$7),0,($D484-SUM($F484:AT484)-SUM($F423:AT423))*SAP_Leadsheet!$E$69)</f>
        <v>0</v>
      </c>
      <c r="AV423" s="289">
        <f>IF(OR($C484&gt;AV$7,$C484+$E484-2&lt;AV$7),0,($D484-SUM($F484:AU484)-SUM($F423:AU423))*SAP_Leadsheet!$E$69)</f>
        <v>0</v>
      </c>
      <c r="AW423" s="289">
        <f>IF(OR($C484&gt;AW$7,$C484+$E484-2&lt;AW$7),0,($D484-SUM($F484:AV484)-SUM($F423:AV423))*SAP_Leadsheet!$E$69)</f>
        <v>0</v>
      </c>
      <c r="AX423" s="289">
        <f>IF(OR($C484&gt;AX$7,$C484+$E484-2&lt;AX$7),0,($D484-SUM($F484:AW484)-SUM($F423:AW423))*SAP_Leadsheet!$E$69)</f>
        <v>0</v>
      </c>
      <c r="AY423" s="289">
        <f>IF(OR($C484&gt;AY$7,$C484+$E484-2&lt;AY$7),0,($D484-SUM($F484:AX484)-SUM($F423:AX423))*SAP_Leadsheet!$E$69)</f>
        <v>0</v>
      </c>
      <c r="AZ423" s="289">
        <f>IF(OR($C484&gt;AZ$7,$C484+$E484-2&lt;AZ$7),0,($D484-SUM($F484:AY484)-SUM($F423:AY423))*SAP_Leadsheet!$E$69)</f>
        <v>0</v>
      </c>
      <c r="BA423" s="289">
        <f>IF(OR($C484&gt;BA$7,$C484+$E484-2&lt;BA$7),0,($D484-SUM($F484:AZ484)-SUM($F423:AZ423))*SAP_Leadsheet!$E$69)</f>
        <v>0</v>
      </c>
      <c r="BB423" s="289">
        <f>IF(OR($C484&gt;BB$7,$C484+$E484-2&lt;BB$7),0,($D484-SUM($F484:BA484)-SUM($F423:BA423))*SAP_Leadsheet!$E$69)</f>
        <v>0</v>
      </c>
      <c r="BC423" s="289">
        <f>IF(OR($C484&gt;BC$7,$C484+$E484-2&lt;BC$7),0,($D484-SUM($F484:BB484)-SUM($F423:BB423))*SAP_Leadsheet!$E$69)</f>
        <v>0</v>
      </c>
      <c r="BD423" s="289">
        <f>IF(OR($C484&gt;BD$7,$C484+$E484-2&lt;BD$7),0,($D484-SUM($F484:BC484)-SUM($F423:BC423))*SAP_Leadsheet!$E$69)</f>
        <v>0</v>
      </c>
      <c r="BE423" s="289">
        <f>IF(OR($C484&gt;BE$7,$C484+$E484-2&lt;BE$7),0,($D484-SUM($F484:BD484)-SUM($F423:BD423))*SAP_Leadsheet!$E$69)</f>
        <v>0</v>
      </c>
      <c r="BF423" s="289">
        <f>IF(OR($C484&gt;BF$7,$C484+$E484-2&lt;BF$7),0,($D484-SUM($F484:BE484)-SUM($F423:BE423))*SAP_Leadsheet!$E$69)</f>
        <v>0</v>
      </c>
      <c r="BG423" s="289">
        <f>IF(OR($C484&gt;BG$7,$C484+$E484-2&lt;BG$7),0,($D484-SUM($F484:BF484)-SUM($F423:BF423))*SAP_Leadsheet!$E$69)</f>
        <v>0</v>
      </c>
      <c r="BH423" s="289">
        <f>IF(OR($C484&gt;BH$7,$C484+$E484-2&lt;BH$7),0,($D484-SUM($F484:BG484)-SUM($F423:BG423))*SAP_Leadsheet!$E$69)</f>
        <v>0</v>
      </c>
      <c r="BI423" s="289">
        <f>IF(OR($C484&gt;BI$7,$C484+$E484-2&lt;BI$7),0,($D484-SUM($F484:BH484)-SUM($F423:BH423))*SAP_Leadsheet!$E$69)</f>
        <v>0</v>
      </c>
      <c r="BJ423" s="289">
        <f>IF(OR($C484&gt;BJ$7,$C484+$E484-2&lt;BJ$7),0,($D484-SUM($F484:BI484)-SUM($F423:BI423))*SAP_Leadsheet!$E$69)</f>
        <v>0</v>
      </c>
      <c r="BK423" s="289">
        <f>IF(OR($C484&gt;BK$7,$C484+$E484-2&lt;BK$7),0,($D484-SUM($F484:BJ484)-SUM($F423:BJ423))*SAP_Leadsheet!$E$69)</f>
        <v>0</v>
      </c>
      <c r="BL423" s="289">
        <f>IF(OR($C484&gt;BL$7,$C484+$E484-2&lt;BL$7),0,($D484-SUM($F484:BK484)-SUM($F423:BK423))*SAP_Leadsheet!$E$69)</f>
        <v>0</v>
      </c>
      <c r="BM423" s="289">
        <f>IF(OR($C484&gt;BM$7,$C484+$E484-2&lt;BM$7),0,($D484-SUM($F484:BL484)-SUM($F423:BL423))*SAP_Leadsheet!$E$69)</f>
        <v>0</v>
      </c>
      <c r="BN423" s="289">
        <f>IF(OR($C484&gt;BN$7,$C484+$E484-2&lt;BN$7),0,($D484-SUM($F484:BM484)-SUM($F423:BM423))*SAP_Leadsheet!$E$69)</f>
        <v>0</v>
      </c>
      <c r="BO423" s="198"/>
      <c r="BP423" s="198"/>
      <c r="BQ423" s="198"/>
      <c r="BR423" s="198"/>
      <c r="BS423" s="198"/>
      <c r="BT423" s="198"/>
      <c r="BU423" s="198"/>
      <c r="BV423" s="198"/>
      <c r="BW423" s="198"/>
      <c r="BX423" s="198"/>
      <c r="BY423" s="198"/>
      <c r="BZ423" s="198"/>
      <c r="CA423" s="198"/>
      <c r="CB423" s="198"/>
      <c r="CC423" s="198"/>
      <c r="CD423" s="198"/>
      <c r="CE423" s="198"/>
      <c r="CF423" s="198"/>
      <c r="CG423" s="198"/>
      <c r="CH423" s="198"/>
      <c r="CI423" s="198"/>
      <c r="CJ423" s="198"/>
      <c r="CK423" s="198"/>
      <c r="CL423" s="198"/>
    </row>
    <row r="424" spans="1:90" hidden="1" outlineLevel="1" x14ac:dyDescent="0.15">
      <c r="A424" s="89"/>
      <c r="B424" s="23"/>
      <c r="C424" s="26">
        <v>9</v>
      </c>
      <c r="D424" s="298"/>
      <c r="F424" s="26" t="s">
        <v>356</v>
      </c>
      <c r="G424" s="289">
        <f>IF(OR($C485&gt;G$7,$C485+$E485-2&lt;G$7),0,($D485-SUM($F485:F485)-SUM($F424:F424))*SAP_Leadsheet!$E$69)</f>
        <v>0</v>
      </c>
      <c r="H424" s="289">
        <f>IF(OR($C485&gt;H$7,$C485+$E485-2&lt;H$7),0,($D485-SUM($F485:G485)-SUM($F424:G424))*SAP_Leadsheet!$E$69)</f>
        <v>0</v>
      </c>
      <c r="I424" s="289">
        <f>IF(OR($C485&gt;I$7,$C485+$E485-2&lt;I$7),0,($D485-SUM($F485:H485)-SUM($F424:H424))*SAP_Leadsheet!$E$69)</f>
        <v>0</v>
      </c>
      <c r="J424" s="289">
        <f>IF(OR($C485&gt;J$7,$C485+$E485-2&lt;J$7),0,($D485-SUM($F485:I485)-SUM($F424:I424))*SAP_Leadsheet!$E$69)</f>
        <v>0</v>
      </c>
      <c r="K424" s="289">
        <f>IF(OR($C485&gt;K$7,$C485+$E485-2&lt;K$7),0,($D485-SUM($F485:J485)-SUM($F424:J424))*SAP_Leadsheet!$E$69)</f>
        <v>0</v>
      </c>
      <c r="L424" s="289">
        <f>IF(OR($C485&gt;L$7,$C485+$E485-2&lt;L$7),0,($D485-SUM($F485:K485)-SUM($F424:K424))*SAP_Leadsheet!$E$69)</f>
        <v>0</v>
      </c>
      <c r="M424" s="289">
        <f>IF(OR($C485&gt;M$7,$C485+$E485-2&lt;M$7),0,($D485-SUM($F485:L485)-SUM($F424:L424))*SAP_Leadsheet!$E$69)</f>
        <v>0</v>
      </c>
      <c r="N424" s="289">
        <f>IF(OR($C485&gt;N$7,$C485+$E485-2&lt;N$7),0,($D485-SUM($F485:M485)-SUM($F424:M424))*SAP_Leadsheet!$E$69)</f>
        <v>0</v>
      </c>
      <c r="O424" s="289">
        <f ca="1">IF(OR($C485&gt;O$7,$C485+$E485-2&lt;O$7),0,($D485-SUM($F485:N485)-SUM($F424:N424))*SAP_Leadsheet!$E$69)</f>
        <v>0</v>
      </c>
      <c r="P424" s="289">
        <f ca="1">IF(OR($C485&gt;P$7,$C485+$E485-2&lt;P$7),0,($D485-SUM($F485:O485)-SUM($F424:O424))*SAP_Leadsheet!$E$69)</f>
        <v>0</v>
      </c>
      <c r="Q424" s="289">
        <f ca="1">IF(OR($C485&gt;Q$7,$C485+$E485-2&lt;Q$7),0,($D485-SUM($F485:P485)-SUM($F424:P424))*SAP_Leadsheet!$E$69)</f>
        <v>0</v>
      </c>
      <c r="R424" s="289">
        <f ca="1">IF(OR($C485&gt;R$7,$C485+$E485-2&lt;R$7),0,($D485-SUM($F485:Q485)-SUM($F424:Q424))*SAP_Leadsheet!$E$69)</f>
        <v>0</v>
      </c>
      <c r="S424" s="289">
        <f>IF(OR($C485&gt;S$7,$C485+$E485-2&lt;S$7),0,($D485-SUM($F485:R485)-SUM($F424:R424))*SAP_Leadsheet!$E$69)</f>
        <v>0</v>
      </c>
      <c r="T424" s="289">
        <f>IF(OR($C485&gt;T$7,$C485+$E485-2&lt;T$7),0,($D485-SUM($F485:S485)-SUM($F424:S424))*SAP_Leadsheet!$E$69)</f>
        <v>0</v>
      </c>
      <c r="U424" s="289">
        <f>IF(OR($C485&gt;U$7,$C485+$E485-2&lt;U$7),0,($D485-SUM($F485:T485)-SUM($F424:T424))*SAP_Leadsheet!$E$69)</f>
        <v>0</v>
      </c>
      <c r="V424" s="289">
        <f>IF(OR($C485&gt;V$7,$C485+$E485-2&lt;V$7),0,($D485-SUM($F485:U485)-SUM($F424:U424))*SAP_Leadsheet!$E$69)</f>
        <v>0</v>
      </c>
      <c r="W424" s="289">
        <f>IF(OR($C485&gt;W$7,$C485+$E485-2&lt;W$7),0,($D485-SUM($F485:V485)-SUM($F424:V424))*SAP_Leadsheet!$E$69)</f>
        <v>0</v>
      </c>
      <c r="X424" s="289">
        <f>IF(OR($C485&gt;X$7,$C485+$E485-2&lt;X$7),0,($D485-SUM($F485:W485)-SUM($F424:W424))*SAP_Leadsheet!$E$69)</f>
        <v>0</v>
      </c>
      <c r="Y424" s="289">
        <f>IF(OR($C485&gt;Y$7,$C485+$E485-2&lt;Y$7),0,($D485-SUM($F485:X485)-SUM($F424:X424))*SAP_Leadsheet!$E$69)</f>
        <v>0</v>
      </c>
      <c r="Z424" s="289">
        <f>IF(OR($C485&gt;Z$7,$C485+$E485-2&lt;Z$7),0,($D485-SUM($F485:Y485)-SUM($F424:Y424))*SAP_Leadsheet!$E$69)</f>
        <v>0</v>
      </c>
      <c r="AA424" s="289">
        <f>IF(OR($C485&gt;AA$7,$C485+$E485-2&lt;AA$7),0,($D485-SUM($F485:Z485)-SUM($F424:Z424))*SAP_Leadsheet!$E$69)</f>
        <v>0</v>
      </c>
      <c r="AB424" s="289">
        <f>IF(OR($C485&gt;AB$7,$C485+$E485-2&lt;AB$7),0,($D485-SUM($F485:AA485)-SUM($F424:AA424))*SAP_Leadsheet!$E$69)</f>
        <v>0</v>
      </c>
      <c r="AC424" s="289">
        <f>IF(OR($C485&gt;AC$7,$C485+$E485-2&lt;AC$7),0,($D485-SUM($F485:AB485)-SUM($F424:AB424))*SAP_Leadsheet!$E$69)</f>
        <v>0</v>
      </c>
      <c r="AD424" s="289">
        <f>IF(OR($C485&gt;AD$7,$C485+$E485-2&lt;AD$7),0,($D485-SUM($F485:AC485)-SUM($F424:AC424))*SAP_Leadsheet!$E$69)</f>
        <v>0</v>
      </c>
      <c r="AE424" s="289">
        <f>IF(OR($C485&gt;AE$7,$C485+$E485-2&lt;AE$7),0,($D485-SUM($F485:AD485)-SUM($F424:AD424))*SAP_Leadsheet!$E$69)</f>
        <v>0</v>
      </c>
      <c r="AF424" s="289">
        <f>IF(OR($C485&gt;AF$7,$C485+$E485-2&lt;AF$7),0,($D485-SUM($F485:AE485)-SUM($F424:AE424))*SAP_Leadsheet!$E$69)</f>
        <v>0</v>
      </c>
      <c r="AG424" s="289">
        <f>IF(OR($C485&gt;AG$7,$C485+$E485-2&lt;AG$7),0,($D485-SUM($F485:AF485)-SUM($F424:AF424))*SAP_Leadsheet!$E$69)</f>
        <v>0</v>
      </c>
      <c r="AH424" s="289">
        <f>IF(OR($C485&gt;AH$7,$C485+$E485-2&lt;AH$7),0,($D485-SUM($F485:AG485)-SUM($F424:AG424))*SAP_Leadsheet!$E$69)</f>
        <v>0</v>
      </c>
      <c r="AI424" s="289">
        <f>IF(OR($C485&gt;AI$7,$C485+$E485-2&lt;AI$7),0,($D485-SUM($F485:AH485)-SUM($F424:AH424))*SAP_Leadsheet!$E$69)</f>
        <v>0</v>
      </c>
      <c r="AJ424" s="289">
        <f>IF(OR($C485&gt;AJ$7,$C485+$E485-2&lt;AJ$7),0,($D485-SUM($F485:AI485)-SUM($F424:AI424))*SAP_Leadsheet!$E$69)</f>
        <v>0</v>
      </c>
      <c r="AK424" s="289">
        <f>IF(OR($C485&gt;AK$7,$C485+$E485-2&lt;AK$7),0,($D485-SUM($F485:AJ485)-SUM($F424:AJ424))*SAP_Leadsheet!$E$69)</f>
        <v>0</v>
      </c>
      <c r="AL424" s="289">
        <f>IF(OR($C485&gt;AL$7,$C485+$E485-2&lt;AL$7),0,($D485-SUM($F485:AK485)-SUM($F424:AK424))*SAP_Leadsheet!$E$69)</f>
        <v>0</v>
      </c>
      <c r="AM424" s="289">
        <f>IF(OR($C485&gt;AM$7,$C485+$E485-2&lt;AM$7),0,($D485-SUM($F485:AL485)-SUM($F424:AL424))*SAP_Leadsheet!$E$69)</f>
        <v>0</v>
      </c>
      <c r="AN424" s="289">
        <f>IF(OR($C485&gt;AN$7,$C485+$E485-2&lt;AN$7),0,($D485-SUM($F485:AM485)-SUM($F424:AM424))*SAP_Leadsheet!$E$69)</f>
        <v>0</v>
      </c>
      <c r="AO424" s="289">
        <f>IF(OR($C485&gt;AO$7,$C485+$E485-2&lt;AO$7),0,($D485-SUM($F485:AN485)-SUM($F424:AN424))*SAP_Leadsheet!$E$69)</f>
        <v>0</v>
      </c>
      <c r="AP424" s="289">
        <f>IF(OR($C485&gt;AP$7,$C485+$E485-2&lt;AP$7),0,($D485-SUM($F485:AO485)-SUM($F424:AO424))*SAP_Leadsheet!$E$69)</f>
        <v>0</v>
      </c>
      <c r="AQ424" s="289">
        <f>IF(OR($C485&gt;AQ$7,$C485+$E485-2&lt;AQ$7),0,($D485-SUM($F485:AP485)-SUM($F424:AP424))*SAP_Leadsheet!$E$69)</f>
        <v>0</v>
      </c>
      <c r="AR424" s="289">
        <f>IF(OR($C485&gt;AR$7,$C485+$E485-2&lt;AR$7),0,($D485-SUM($F485:AQ485)-SUM($F424:AQ424))*SAP_Leadsheet!$E$69)</f>
        <v>0</v>
      </c>
      <c r="AS424" s="289">
        <f>IF(OR($C485&gt;AS$7,$C485+$E485-2&lt;AS$7),0,($D485-SUM($F485:AR485)-SUM($F424:AR424))*SAP_Leadsheet!$E$69)</f>
        <v>0</v>
      </c>
      <c r="AT424" s="289">
        <f>IF(OR($C485&gt;AT$7,$C485+$E485-2&lt;AT$7),0,($D485-SUM($F485:AS485)-SUM($F424:AS424))*SAP_Leadsheet!$E$69)</f>
        <v>0</v>
      </c>
      <c r="AU424" s="289">
        <f>IF(OR($C485&gt;AU$7,$C485+$E485-2&lt;AU$7),0,($D485-SUM($F485:AT485)-SUM($F424:AT424))*SAP_Leadsheet!$E$69)</f>
        <v>0</v>
      </c>
      <c r="AV424" s="289">
        <f>IF(OR($C485&gt;AV$7,$C485+$E485-2&lt;AV$7),0,($D485-SUM($F485:AU485)-SUM($F424:AU424))*SAP_Leadsheet!$E$69)</f>
        <v>0</v>
      </c>
      <c r="AW424" s="289">
        <f>IF(OR($C485&gt;AW$7,$C485+$E485-2&lt;AW$7),0,($D485-SUM($F485:AV485)-SUM($F424:AV424))*SAP_Leadsheet!$E$69)</f>
        <v>0</v>
      </c>
      <c r="AX424" s="289">
        <f>IF(OR($C485&gt;AX$7,$C485+$E485-2&lt;AX$7),0,($D485-SUM($F485:AW485)-SUM($F424:AW424))*SAP_Leadsheet!$E$69)</f>
        <v>0</v>
      </c>
      <c r="AY424" s="289">
        <f>IF(OR($C485&gt;AY$7,$C485+$E485-2&lt;AY$7),0,($D485-SUM($F485:AX485)-SUM($F424:AX424))*SAP_Leadsheet!$E$69)</f>
        <v>0</v>
      </c>
      <c r="AZ424" s="289">
        <f>IF(OR($C485&gt;AZ$7,$C485+$E485-2&lt;AZ$7),0,($D485-SUM($F485:AY485)-SUM($F424:AY424))*SAP_Leadsheet!$E$69)</f>
        <v>0</v>
      </c>
      <c r="BA424" s="289">
        <f>IF(OR($C485&gt;BA$7,$C485+$E485-2&lt;BA$7),0,($D485-SUM($F485:AZ485)-SUM($F424:AZ424))*SAP_Leadsheet!$E$69)</f>
        <v>0</v>
      </c>
      <c r="BB424" s="289">
        <f>IF(OR($C485&gt;BB$7,$C485+$E485-2&lt;BB$7),0,($D485-SUM($F485:BA485)-SUM($F424:BA424))*SAP_Leadsheet!$E$69)</f>
        <v>0</v>
      </c>
      <c r="BC424" s="289">
        <f>IF(OR($C485&gt;BC$7,$C485+$E485-2&lt;BC$7),0,($D485-SUM($F485:BB485)-SUM($F424:BB424))*SAP_Leadsheet!$E$69)</f>
        <v>0</v>
      </c>
      <c r="BD424" s="289">
        <f>IF(OR($C485&gt;BD$7,$C485+$E485-2&lt;BD$7),0,($D485-SUM($F485:BC485)-SUM($F424:BC424))*SAP_Leadsheet!$E$69)</f>
        <v>0</v>
      </c>
      <c r="BE424" s="289">
        <f>IF(OR($C485&gt;BE$7,$C485+$E485-2&lt;BE$7),0,($D485-SUM($F485:BD485)-SUM($F424:BD424))*SAP_Leadsheet!$E$69)</f>
        <v>0</v>
      </c>
      <c r="BF424" s="289">
        <f>IF(OR($C485&gt;BF$7,$C485+$E485-2&lt;BF$7),0,($D485-SUM($F485:BE485)-SUM($F424:BE424))*SAP_Leadsheet!$E$69)</f>
        <v>0</v>
      </c>
      <c r="BG424" s="289">
        <f>IF(OR($C485&gt;BG$7,$C485+$E485-2&lt;BG$7),0,($D485-SUM($F485:BF485)-SUM($F424:BF424))*SAP_Leadsheet!$E$69)</f>
        <v>0</v>
      </c>
      <c r="BH424" s="289">
        <f>IF(OR($C485&gt;BH$7,$C485+$E485-2&lt;BH$7),0,($D485-SUM($F485:BG485)-SUM($F424:BG424))*SAP_Leadsheet!$E$69)</f>
        <v>0</v>
      </c>
      <c r="BI424" s="289">
        <f>IF(OR($C485&gt;BI$7,$C485+$E485-2&lt;BI$7),0,($D485-SUM($F485:BH485)-SUM($F424:BH424))*SAP_Leadsheet!$E$69)</f>
        <v>0</v>
      </c>
      <c r="BJ424" s="289">
        <f>IF(OR($C485&gt;BJ$7,$C485+$E485-2&lt;BJ$7),0,($D485-SUM($F485:BI485)-SUM($F424:BI424))*SAP_Leadsheet!$E$69)</f>
        <v>0</v>
      </c>
      <c r="BK424" s="289">
        <f>IF(OR($C485&gt;BK$7,$C485+$E485-2&lt;BK$7),0,($D485-SUM($F485:BJ485)-SUM($F424:BJ424))*SAP_Leadsheet!$E$69)</f>
        <v>0</v>
      </c>
      <c r="BL424" s="289">
        <f>IF(OR($C485&gt;BL$7,$C485+$E485-2&lt;BL$7),0,($D485-SUM($F485:BK485)-SUM($F424:BK424))*SAP_Leadsheet!$E$69)</f>
        <v>0</v>
      </c>
      <c r="BM424" s="289">
        <f>IF(OR($C485&gt;BM$7,$C485+$E485-2&lt;BM$7),0,($D485-SUM($F485:BL485)-SUM($F424:BL424))*SAP_Leadsheet!$E$69)</f>
        <v>0</v>
      </c>
      <c r="BN424" s="289">
        <f>IF(OR($C485&gt;BN$7,$C485+$E485-2&lt;BN$7),0,($D485-SUM($F485:BM485)-SUM($F424:BM424))*SAP_Leadsheet!$E$69)</f>
        <v>0</v>
      </c>
      <c r="BO424" s="198"/>
      <c r="BP424" s="198"/>
      <c r="BQ424" s="198"/>
      <c r="BR424" s="198"/>
      <c r="BS424" s="198"/>
      <c r="BT424" s="198"/>
      <c r="BU424" s="198"/>
      <c r="BV424" s="198"/>
      <c r="BW424" s="198"/>
      <c r="BX424" s="198"/>
      <c r="BY424" s="198"/>
      <c r="BZ424" s="198"/>
      <c r="CA424" s="198"/>
      <c r="CB424" s="198"/>
      <c r="CC424" s="198"/>
      <c r="CD424" s="198"/>
      <c r="CE424" s="198"/>
      <c r="CF424" s="198"/>
      <c r="CG424" s="198"/>
      <c r="CH424" s="198"/>
      <c r="CI424" s="198"/>
      <c r="CJ424" s="198"/>
      <c r="CK424" s="198"/>
      <c r="CL424" s="198"/>
    </row>
    <row r="425" spans="1:90" hidden="1" outlineLevel="1" x14ac:dyDescent="0.15">
      <c r="A425" s="89"/>
      <c r="B425" s="23"/>
      <c r="C425" s="26">
        <v>10</v>
      </c>
      <c r="D425" s="298"/>
      <c r="F425" s="26" t="s">
        <v>356</v>
      </c>
      <c r="G425" s="289">
        <f>IF(OR($C486&gt;G$7,$C486+$E486-2&lt;G$7),0,($D486-SUM($F486:F486)-SUM($F425:F425))*SAP_Leadsheet!$E$69)</f>
        <v>0</v>
      </c>
      <c r="H425" s="289">
        <f>IF(OR($C486&gt;H$7,$C486+$E486-2&lt;H$7),0,($D486-SUM($F486:G486)-SUM($F425:G425))*SAP_Leadsheet!$E$69)</f>
        <v>0</v>
      </c>
      <c r="I425" s="289">
        <f>IF(OR($C486&gt;I$7,$C486+$E486-2&lt;I$7),0,($D486-SUM($F486:H486)-SUM($F425:H425))*SAP_Leadsheet!$E$69)</f>
        <v>0</v>
      </c>
      <c r="J425" s="289">
        <f>IF(OR($C486&gt;J$7,$C486+$E486-2&lt;J$7),0,($D486-SUM($F486:I486)-SUM($F425:I425))*SAP_Leadsheet!$E$69)</f>
        <v>0</v>
      </c>
      <c r="K425" s="289">
        <f>IF(OR($C486&gt;K$7,$C486+$E486-2&lt;K$7),0,($D486-SUM($F486:J486)-SUM($F425:J425))*SAP_Leadsheet!$E$69)</f>
        <v>0</v>
      </c>
      <c r="L425" s="289">
        <f>IF(OR($C486&gt;L$7,$C486+$E486-2&lt;L$7),0,($D486-SUM($F486:K486)-SUM($F425:K425))*SAP_Leadsheet!$E$69)</f>
        <v>0</v>
      </c>
      <c r="M425" s="289">
        <f>IF(OR($C486&gt;M$7,$C486+$E486-2&lt;M$7),0,($D486-SUM($F486:L486)-SUM($F425:L425))*SAP_Leadsheet!$E$69)</f>
        <v>0</v>
      </c>
      <c r="N425" s="289">
        <f>IF(OR($C486&gt;N$7,$C486+$E486-2&lt;N$7),0,($D486-SUM($F486:M486)-SUM($F425:M425))*SAP_Leadsheet!$E$69)</f>
        <v>0</v>
      </c>
      <c r="O425" s="289">
        <f>IF(OR($C486&gt;O$7,$C486+$E486-2&lt;O$7),0,($D486-SUM($F486:N486)-SUM($F425:N425))*SAP_Leadsheet!$E$69)</f>
        <v>0</v>
      </c>
      <c r="P425" s="289">
        <f ca="1">IF(OR($C486&gt;P$7,$C486+$E486-2&lt;P$7),0,($D486-SUM($F486:O486)-SUM($F425:O425))*SAP_Leadsheet!$E$69)</f>
        <v>0</v>
      </c>
      <c r="Q425" s="289">
        <f ca="1">IF(OR($C486&gt;Q$7,$C486+$E486-2&lt;Q$7),0,($D486-SUM($F486:P486)-SUM($F425:P425))*SAP_Leadsheet!$E$69)</f>
        <v>0</v>
      </c>
      <c r="R425" s="289">
        <f ca="1">IF(OR($C486&gt;R$7,$C486+$E486-2&lt;R$7),0,($D486-SUM($F486:Q486)-SUM($F425:Q425))*SAP_Leadsheet!$E$69)</f>
        <v>0</v>
      </c>
      <c r="S425" s="289">
        <f ca="1">IF(OR($C486&gt;S$7,$C486+$E486-2&lt;S$7),0,($D486-SUM($F486:R486)-SUM($F425:R425))*SAP_Leadsheet!$E$69)</f>
        <v>0</v>
      </c>
      <c r="T425" s="289">
        <f>IF(OR($C486&gt;T$7,$C486+$E486-2&lt;T$7),0,($D486-SUM($F486:S486)-SUM($F425:S425))*SAP_Leadsheet!$E$69)</f>
        <v>0</v>
      </c>
      <c r="U425" s="289">
        <f>IF(OR($C486&gt;U$7,$C486+$E486-2&lt;U$7),0,($D486-SUM($F486:T486)-SUM($F425:T425))*SAP_Leadsheet!$E$69)</f>
        <v>0</v>
      </c>
      <c r="V425" s="289">
        <f>IF(OR($C486&gt;V$7,$C486+$E486-2&lt;V$7),0,($D486-SUM($F486:U486)-SUM($F425:U425))*SAP_Leadsheet!$E$69)</f>
        <v>0</v>
      </c>
      <c r="W425" s="289">
        <f>IF(OR($C486&gt;W$7,$C486+$E486-2&lt;W$7),0,($D486-SUM($F486:V486)-SUM($F425:V425))*SAP_Leadsheet!$E$69)</f>
        <v>0</v>
      </c>
      <c r="X425" s="289">
        <f>IF(OR($C486&gt;X$7,$C486+$E486-2&lt;X$7),0,($D486-SUM($F486:W486)-SUM($F425:W425))*SAP_Leadsheet!$E$69)</f>
        <v>0</v>
      </c>
      <c r="Y425" s="289">
        <f>IF(OR($C486&gt;Y$7,$C486+$E486-2&lt;Y$7),0,($D486-SUM($F486:X486)-SUM($F425:X425))*SAP_Leadsheet!$E$69)</f>
        <v>0</v>
      </c>
      <c r="Z425" s="289">
        <f>IF(OR($C486&gt;Z$7,$C486+$E486-2&lt;Z$7),0,($D486-SUM($F486:Y486)-SUM($F425:Y425))*SAP_Leadsheet!$E$69)</f>
        <v>0</v>
      </c>
      <c r="AA425" s="289">
        <f>IF(OR($C486&gt;AA$7,$C486+$E486-2&lt;AA$7),0,($D486-SUM($F486:Z486)-SUM($F425:Z425))*SAP_Leadsheet!$E$69)</f>
        <v>0</v>
      </c>
      <c r="AB425" s="289">
        <f>IF(OR($C486&gt;AB$7,$C486+$E486-2&lt;AB$7),0,($D486-SUM($F486:AA486)-SUM($F425:AA425))*SAP_Leadsheet!$E$69)</f>
        <v>0</v>
      </c>
      <c r="AC425" s="289">
        <f>IF(OR($C486&gt;AC$7,$C486+$E486-2&lt;AC$7),0,($D486-SUM($F486:AB486)-SUM($F425:AB425))*SAP_Leadsheet!$E$69)</f>
        <v>0</v>
      </c>
      <c r="AD425" s="289">
        <f>IF(OR($C486&gt;AD$7,$C486+$E486-2&lt;AD$7),0,($D486-SUM($F486:AC486)-SUM($F425:AC425))*SAP_Leadsheet!$E$69)</f>
        <v>0</v>
      </c>
      <c r="AE425" s="289">
        <f>IF(OR($C486&gt;AE$7,$C486+$E486-2&lt;AE$7),0,($D486-SUM($F486:AD486)-SUM($F425:AD425))*SAP_Leadsheet!$E$69)</f>
        <v>0</v>
      </c>
      <c r="AF425" s="289">
        <f>IF(OR($C486&gt;AF$7,$C486+$E486-2&lt;AF$7),0,($D486-SUM($F486:AE486)-SUM($F425:AE425))*SAP_Leadsheet!$E$69)</f>
        <v>0</v>
      </c>
      <c r="AG425" s="289">
        <f>IF(OR($C486&gt;AG$7,$C486+$E486-2&lt;AG$7),0,($D486-SUM($F486:AF486)-SUM($F425:AF425))*SAP_Leadsheet!$E$69)</f>
        <v>0</v>
      </c>
      <c r="AH425" s="289">
        <f>IF(OR($C486&gt;AH$7,$C486+$E486-2&lt;AH$7),0,($D486-SUM($F486:AG486)-SUM($F425:AG425))*SAP_Leadsheet!$E$69)</f>
        <v>0</v>
      </c>
      <c r="AI425" s="289">
        <f>IF(OR($C486&gt;AI$7,$C486+$E486-2&lt;AI$7),0,($D486-SUM($F486:AH486)-SUM($F425:AH425))*SAP_Leadsheet!$E$69)</f>
        <v>0</v>
      </c>
      <c r="AJ425" s="289">
        <f>IF(OR($C486&gt;AJ$7,$C486+$E486-2&lt;AJ$7),0,($D486-SUM($F486:AI486)-SUM($F425:AI425))*SAP_Leadsheet!$E$69)</f>
        <v>0</v>
      </c>
      <c r="AK425" s="289">
        <f>IF(OR($C486&gt;AK$7,$C486+$E486-2&lt;AK$7),0,($D486-SUM($F486:AJ486)-SUM($F425:AJ425))*SAP_Leadsheet!$E$69)</f>
        <v>0</v>
      </c>
      <c r="AL425" s="289">
        <f>IF(OR($C486&gt;AL$7,$C486+$E486-2&lt;AL$7),0,($D486-SUM($F486:AK486)-SUM($F425:AK425))*SAP_Leadsheet!$E$69)</f>
        <v>0</v>
      </c>
      <c r="AM425" s="289">
        <f>IF(OR($C486&gt;AM$7,$C486+$E486-2&lt;AM$7),0,($D486-SUM($F486:AL486)-SUM($F425:AL425))*SAP_Leadsheet!$E$69)</f>
        <v>0</v>
      </c>
      <c r="AN425" s="289">
        <f>IF(OR($C486&gt;AN$7,$C486+$E486-2&lt;AN$7),0,($D486-SUM($F486:AM486)-SUM($F425:AM425))*SAP_Leadsheet!$E$69)</f>
        <v>0</v>
      </c>
      <c r="AO425" s="289">
        <f>IF(OR($C486&gt;AO$7,$C486+$E486-2&lt;AO$7),0,($D486-SUM($F486:AN486)-SUM($F425:AN425))*SAP_Leadsheet!$E$69)</f>
        <v>0</v>
      </c>
      <c r="AP425" s="289">
        <f>IF(OR($C486&gt;AP$7,$C486+$E486-2&lt;AP$7),0,($D486-SUM($F486:AO486)-SUM($F425:AO425))*SAP_Leadsheet!$E$69)</f>
        <v>0</v>
      </c>
      <c r="AQ425" s="289">
        <f>IF(OR($C486&gt;AQ$7,$C486+$E486-2&lt;AQ$7),0,($D486-SUM($F486:AP486)-SUM($F425:AP425))*SAP_Leadsheet!$E$69)</f>
        <v>0</v>
      </c>
      <c r="AR425" s="289">
        <f>IF(OR($C486&gt;AR$7,$C486+$E486-2&lt;AR$7),0,($D486-SUM($F486:AQ486)-SUM($F425:AQ425))*SAP_Leadsheet!$E$69)</f>
        <v>0</v>
      </c>
      <c r="AS425" s="289">
        <f>IF(OR($C486&gt;AS$7,$C486+$E486-2&lt;AS$7),0,($D486-SUM($F486:AR486)-SUM($F425:AR425))*SAP_Leadsheet!$E$69)</f>
        <v>0</v>
      </c>
      <c r="AT425" s="289">
        <f>IF(OR($C486&gt;AT$7,$C486+$E486-2&lt;AT$7),0,($D486-SUM($F486:AS486)-SUM($F425:AS425))*SAP_Leadsheet!$E$69)</f>
        <v>0</v>
      </c>
      <c r="AU425" s="289">
        <f>IF(OR($C486&gt;AU$7,$C486+$E486-2&lt;AU$7),0,($D486-SUM($F486:AT486)-SUM($F425:AT425))*SAP_Leadsheet!$E$69)</f>
        <v>0</v>
      </c>
      <c r="AV425" s="289">
        <f>IF(OR($C486&gt;AV$7,$C486+$E486-2&lt;AV$7),0,($D486-SUM($F486:AU486)-SUM($F425:AU425))*SAP_Leadsheet!$E$69)</f>
        <v>0</v>
      </c>
      <c r="AW425" s="289">
        <f>IF(OR($C486&gt;AW$7,$C486+$E486-2&lt;AW$7),0,($D486-SUM($F486:AV486)-SUM($F425:AV425))*SAP_Leadsheet!$E$69)</f>
        <v>0</v>
      </c>
      <c r="AX425" s="289">
        <f>IF(OR($C486&gt;AX$7,$C486+$E486-2&lt;AX$7),0,($D486-SUM($F486:AW486)-SUM($F425:AW425))*SAP_Leadsheet!$E$69)</f>
        <v>0</v>
      </c>
      <c r="AY425" s="289">
        <f>IF(OR($C486&gt;AY$7,$C486+$E486-2&lt;AY$7),0,($D486-SUM($F486:AX486)-SUM($F425:AX425))*SAP_Leadsheet!$E$69)</f>
        <v>0</v>
      </c>
      <c r="AZ425" s="289">
        <f>IF(OR($C486&gt;AZ$7,$C486+$E486-2&lt;AZ$7),0,($D486-SUM($F486:AY486)-SUM($F425:AY425))*SAP_Leadsheet!$E$69)</f>
        <v>0</v>
      </c>
      <c r="BA425" s="289">
        <f>IF(OR($C486&gt;BA$7,$C486+$E486-2&lt;BA$7),0,($D486-SUM($F486:AZ486)-SUM($F425:AZ425))*SAP_Leadsheet!$E$69)</f>
        <v>0</v>
      </c>
      <c r="BB425" s="289">
        <f>IF(OR($C486&gt;BB$7,$C486+$E486-2&lt;BB$7),0,($D486-SUM($F486:BA486)-SUM($F425:BA425))*SAP_Leadsheet!$E$69)</f>
        <v>0</v>
      </c>
      <c r="BC425" s="289">
        <f>IF(OR($C486&gt;BC$7,$C486+$E486-2&lt;BC$7),0,($D486-SUM($F486:BB486)-SUM($F425:BB425))*SAP_Leadsheet!$E$69)</f>
        <v>0</v>
      </c>
      <c r="BD425" s="289">
        <f>IF(OR($C486&gt;BD$7,$C486+$E486-2&lt;BD$7),0,($D486-SUM($F486:BC486)-SUM($F425:BC425))*SAP_Leadsheet!$E$69)</f>
        <v>0</v>
      </c>
      <c r="BE425" s="289">
        <f>IF(OR($C486&gt;BE$7,$C486+$E486-2&lt;BE$7),0,($D486-SUM($F486:BD486)-SUM($F425:BD425))*SAP_Leadsheet!$E$69)</f>
        <v>0</v>
      </c>
      <c r="BF425" s="289">
        <f>IF(OR($C486&gt;BF$7,$C486+$E486-2&lt;BF$7),0,($D486-SUM($F486:BE486)-SUM($F425:BE425))*SAP_Leadsheet!$E$69)</f>
        <v>0</v>
      </c>
      <c r="BG425" s="289">
        <f>IF(OR($C486&gt;BG$7,$C486+$E486-2&lt;BG$7),0,($D486-SUM($F486:BF486)-SUM($F425:BF425))*SAP_Leadsheet!$E$69)</f>
        <v>0</v>
      </c>
      <c r="BH425" s="289">
        <f>IF(OR($C486&gt;BH$7,$C486+$E486-2&lt;BH$7),0,($D486-SUM($F486:BG486)-SUM($F425:BG425))*SAP_Leadsheet!$E$69)</f>
        <v>0</v>
      </c>
      <c r="BI425" s="289">
        <f>IF(OR($C486&gt;BI$7,$C486+$E486-2&lt;BI$7),0,($D486-SUM($F486:BH486)-SUM($F425:BH425))*SAP_Leadsheet!$E$69)</f>
        <v>0</v>
      </c>
      <c r="BJ425" s="289">
        <f>IF(OR($C486&gt;BJ$7,$C486+$E486-2&lt;BJ$7),0,($D486-SUM($F486:BI486)-SUM($F425:BI425))*SAP_Leadsheet!$E$69)</f>
        <v>0</v>
      </c>
      <c r="BK425" s="289">
        <f>IF(OR($C486&gt;BK$7,$C486+$E486-2&lt;BK$7),0,($D486-SUM($F486:BJ486)-SUM($F425:BJ425))*SAP_Leadsheet!$E$69)</f>
        <v>0</v>
      </c>
      <c r="BL425" s="289">
        <f>IF(OR($C486&gt;BL$7,$C486+$E486-2&lt;BL$7),0,($D486-SUM($F486:BK486)-SUM($F425:BK425))*SAP_Leadsheet!$E$69)</f>
        <v>0</v>
      </c>
      <c r="BM425" s="289">
        <f>IF(OR($C486&gt;BM$7,$C486+$E486-2&lt;BM$7),0,($D486-SUM($F486:BL486)-SUM($F425:BL425))*SAP_Leadsheet!$E$69)</f>
        <v>0</v>
      </c>
      <c r="BN425" s="289">
        <f>IF(OR($C486&gt;BN$7,$C486+$E486-2&lt;BN$7),0,($D486-SUM($F486:BM486)-SUM($F425:BM425))*SAP_Leadsheet!$E$69)</f>
        <v>0</v>
      </c>
      <c r="BO425" s="198"/>
      <c r="BP425" s="198"/>
      <c r="BQ425" s="198"/>
      <c r="BR425" s="198"/>
      <c r="BS425" s="198"/>
      <c r="BT425" s="198"/>
      <c r="BU425" s="198"/>
      <c r="BV425" s="198"/>
      <c r="BW425" s="198"/>
      <c r="BX425" s="198"/>
      <c r="BY425" s="198"/>
      <c r="BZ425" s="198"/>
      <c r="CA425" s="198"/>
      <c r="CB425" s="198"/>
      <c r="CC425" s="198"/>
      <c r="CD425" s="198"/>
      <c r="CE425" s="198"/>
      <c r="CF425" s="198"/>
      <c r="CG425" s="198"/>
      <c r="CH425" s="198"/>
      <c r="CI425" s="198"/>
      <c r="CJ425" s="198"/>
      <c r="CK425" s="198"/>
      <c r="CL425" s="198"/>
    </row>
    <row r="426" spans="1:90" hidden="1" outlineLevel="1" x14ac:dyDescent="0.15">
      <c r="A426" s="89"/>
      <c r="B426" s="23"/>
      <c r="C426" s="26">
        <v>11</v>
      </c>
      <c r="D426" s="298"/>
      <c r="F426" s="26" t="s">
        <v>356</v>
      </c>
      <c r="G426" s="289">
        <f>IF(OR($C487&gt;G$7,$C487+$E487-2&lt;G$7),0,($D487-SUM($F487:F487)-SUM($F426:F426))*SAP_Leadsheet!$E$69)</f>
        <v>0</v>
      </c>
      <c r="H426" s="289">
        <f>IF(OR($C487&gt;H$7,$C487+$E487-2&lt;H$7),0,($D487-SUM($F487:G487)-SUM($F426:G426))*SAP_Leadsheet!$E$69)</f>
        <v>0</v>
      </c>
      <c r="I426" s="289">
        <f>IF(OR($C487&gt;I$7,$C487+$E487-2&lt;I$7),0,($D487-SUM($F487:H487)-SUM($F426:H426))*SAP_Leadsheet!$E$69)</f>
        <v>0</v>
      </c>
      <c r="J426" s="289">
        <f>IF(OR($C487&gt;J$7,$C487+$E487-2&lt;J$7),0,($D487-SUM($F487:I487)-SUM($F426:I426))*SAP_Leadsheet!$E$69)</f>
        <v>0</v>
      </c>
      <c r="K426" s="289">
        <f>IF(OR($C487&gt;K$7,$C487+$E487-2&lt;K$7),0,($D487-SUM($F487:J487)-SUM($F426:J426))*SAP_Leadsheet!$E$69)</f>
        <v>0</v>
      </c>
      <c r="L426" s="289">
        <f>IF(OR($C487&gt;L$7,$C487+$E487-2&lt;L$7),0,($D487-SUM($F487:K487)-SUM($F426:K426))*SAP_Leadsheet!$E$69)</f>
        <v>0</v>
      </c>
      <c r="M426" s="289">
        <f>IF(OR($C487&gt;M$7,$C487+$E487-2&lt;M$7),0,($D487-SUM($F487:L487)-SUM($F426:L426))*SAP_Leadsheet!$E$69)</f>
        <v>0</v>
      </c>
      <c r="N426" s="289">
        <f>IF(OR($C487&gt;N$7,$C487+$E487-2&lt;N$7),0,($D487-SUM($F487:M487)-SUM($F426:M426))*SAP_Leadsheet!$E$69)</f>
        <v>0</v>
      </c>
      <c r="O426" s="289">
        <f>IF(OR($C487&gt;O$7,$C487+$E487-2&lt;O$7),0,($D487-SUM($F487:N487)-SUM($F426:N426))*SAP_Leadsheet!$E$69)</f>
        <v>0</v>
      </c>
      <c r="P426" s="289">
        <f>IF(OR($C487&gt;P$7,$C487+$E487-2&lt;P$7),0,($D487-SUM($F487:O487)-SUM($F426:O426))*SAP_Leadsheet!$E$69)</f>
        <v>0</v>
      </c>
      <c r="Q426" s="289">
        <f ca="1">IF(OR($C487&gt;Q$7,$C487+$E487-2&lt;Q$7),0,($D487-SUM($F487:P487)-SUM($F426:P426))*SAP_Leadsheet!$E$69)</f>
        <v>0</v>
      </c>
      <c r="R426" s="289">
        <f ca="1">IF(OR($C487&gt;R$7,$C487+$E487-2&lt;R$7),0,($D487-SUM($F487:Q487)-SUM($F426:Q426))*SAP_Leadsheet!$E$69)</f>
        <v>0</v>
      </c>
      <c r="S426" s="289">
        <f ca="1">IF(OR($C487&gt;S$7,$C487+$E487-2&lt;S$7),0,($D487-SUM($F487:R487)-SUM($F426:R426))*SAP_Leadsheet!$E$69)</f>
        <v>0</v>
      </c>
      <c r="T426" s="289">
        <f ca="1">IF(OR($C487&gt;T$7,$C487+$E487-2&lt;T$7),0,($D487-SUM($F487:S487)-SUM($F426:S426))*SAP_Leadsheet!$E$69)</f>
        <v>0</v>
      </c>
      <c r="U426" s="289">
        <f>IF(OR($C487&gt;U$7,$C487+$E487-2&lt;U$7),0,($D487-SUM($F487:T487)-SUM($F426:T426))*SAP_Leadsheet!$E$69)</f>
        <v>0</v>
      </c>
      <c r="V426" s="289">
        <f>IF(OR($C487&gt;V$7,$C487+$E487-2&lt;V$7),0,($D487-SUM($F487:U487)-SUM($F426:U426))*SAP_Leadsheet!$E$69)</f>
        <v>0</v>
      </c>
      <c r="W426" s="289">
        <f>IF(OR($C487&gt;W$7,$C487+$E487-2&lt;W$7),0,($D487-SUM($F487:V487)-SUM($F426:V426))*SAP_Leadsheet!$E$69)</f>
        <v>0</v>
      </c>
      <c r="X426" s="289">
        <f>IF(OR($C487&gt;X$7,$C487+$E487-2&lt;X$7),0,($D487-SUM($F487:W487)-SUM($F426:W426))*SAP_Leadsheet!$E$69)</f>
        <v>0</v>
      </c>
      <c r="Y426" s="289">
        <f>IF(OR($C487&gt;Y$7,$C487+$E487-2&lt;Y$7),0,($D487-SUM($F487:X487)-SUM($F426:X426))*SAP_Leadsheet!$E$69)</f>
        <v>0</v>
      </c>
      <c r="Z426" s="289">
        <f>IF(OR($C487&gt;Z$7,$C487+$E487-2&lt;Z$7),0,($D487-SUM($F487:Y487)-SUM($F426:Y426))*SAP_Leadsheet!$E$69)</f>
        <v>0</v>
      </c>
      <c r="AA426" s="289">
        <f>IF(OR($C487&gt;AA$7,$C487+$E487-2&lt;AA$7),0,($D487-SUM($F487:Z487)-SUM($F426:Z426))*SAP_Leadsheet!$E$69)</f>
        <v>0</v>
      </c>
      <c r="AB426" s="289">
        <f>IF(OR($C487&gt;AB$7,$C487+$E487-2&lt;AB$7),0,($D487-SUM($F487:AA487)-SUM($F426:AA426))*SAP_Leadsheet!$E$69)</f>
        <v>0</v>
      </c>
      <c r="AC426" s="289">
        <f>IF(OR($C487&gt;AC$7,$C487+$E487-2&lt;AC$7),0,($D487-SUM($F487:AB487)-SUM($F426:AB426))*SAP_Leadsheet!$E$69)</f>
        <v>0</v>
      </c>
      <c r="AD426" s="289">
        <f>IF(OR($C487&gt;AD$7,$C487+$E487-2&lt;AD$7),0,($D487-SUM($F487:AC487)-SUM($F426:AC426))*SAP_Leadsheet!$E$69)</f>
        <v>0</v>
      </c>
      <c r="AE426" s="289">
        <f>IF(OR($C487&gt;AE$7,$C487+$E487-2&lt;AE$7),0,($D487-SUM($F487:AD487)-SUM($F426:AD426))*SAP_Leadsheet!$E$69)</f>
        <v>0</v>
      </c>
      <c r="AF426" s="289">
        <f>IF(OR($C487&gt;AF$7,$C487+$E487-2&lt;AF$7),0,($D487-SUM($F487:AE487)-SUM($F426:AE426))*SAP_Leadsheet!$E$69)</f>
        <v>0</v>
      </c>
      <c r="AG426" s="289">
        <f>IF(OR($C487&gt;AG$7,$C487+$E487-2&lt;AG$7),0,($D487-SUM($F487:AF487)-SUM($F426:AF426))*SAP_Leadsheet!$E$69)</f>
        <v>0</v>
      </c>
      <c r="AH426" s="289">
        <f>IF(OR($C487&gt;AH$7,$C487+$E487-2&lt;AH$7),0,($D487-SUM($F487:AG487)-SUM($F426:AG426))*SAP_Leadsheet!$E$69)</f>
        <v>0</v>
      </c>
      <c r="AI426" s="289">
        <f>IF(OR($C487&gt;AI$7,$C487+$E487-2&lt;AI$7),0,($D487-SUM($F487:AH487)-SUM($F426:AH426))*SAP_Leadsheet!$E$69)</f>
        <v>0</v>
      </c>
      <c r="AJ426" s="289">
        <f>IF(OR($C487&gt;AJ$7,$C487+$E487-2&lt;AJ$7),0,($D487-SUM($F487:AI487)-SUM($F426:AI426))*SAP_Leadsheet!$E$69)</f>
        <v>0</v>
      </c>
      <c r="AK426" s="289">
        <f>IF(OR($C487&gt;AK$7,$C487+$E487-2&lt;AK$7),0,($D487-SUM($F487:AJ487)-SUM($F426:AJ426))*SAP_Leadsheet!$E$69)</f>
        <v>0</v>
      </c>
      <c r="AL426" s="289">
        <f>IF(OR($C487&gt;AL$7,$C487+$E487-2&lt;AL$7),0,($D487-SUM($F487:AK487)-SUM($F426:AK426))*SAP_Leadsheet!$E$69)</f>
        <v>0</v>
      </c>
      <c r="AM426" s="289">
        <f>IF(OR($C487&gt;AM$7,$C487+$E487-2&lt;AM$7),0,($D487-SUM($F487:AL487)-SUM($F426:AL426))*SAP_Leadsheet!$E$69)</f>
        <v>0</v>
      </c>
      <c r="AN426" s="289">
        <f>IF(OR($C487&gt;AN$7,$C487+$E487-2&lt;AN$7),0,($D487-SUM($F487:AM487)-SUM($F426:AM426))*SAP_Leadsheet!$E$69)</f>
        <v>0</v>
      </c>
      <c r="AO426" s="289">
        <f>IF(OR($C487&gt;AO$7,$C487+$E487-2&lt;AO$7),0,($D487-SUM($F487:AN487)-SUM($F426:AN426))*SAP_Leadsheet!$E$69)</f>
        <v>0</v>
      </c>
      <c r="AP426" s="289">
        <f>IF(OR($C487&gt;AP$7,$C487+$E487-2&lt;AP$7),0,($D487-SUM($F487:AO487)-SUM($F426:AO426))*SAP_Leadsheet!$E$69)</f>
        <v>0</v>
      </c>
      <c r="AQ426" s="289">
        <f>IF(OR($C487&gt;AQ$7,$C487+$E487-2&lt;AQ$7),0,($D487-SUM($F487:AP487)-SUM($F426:AP426))*SAP_Leadsheet!$E$69)</f>
        <v>0</v>
      </c>
      <c r="AR426" s="289">
        <f>IF(OR($C487&gt;AR$7,$C487+$E487-2&lt;AR$7),0,($D487-SUM($F487:AQ487)-SUM($F426:AQ426))*SAP_Leadsheet!$E$69)</f>
        <v>0</v>
      </c>
      <c r="AS426" s="289">
        <f>IF(OR($C487&gt;AS$7,$C487+$E487-2&lt;AS$7),0,($D487-SUM($F487:AR487)-SUM($F426:AR426))*SAP_Leadsheet!$E$69)</f>
        <v>0</v>
      </c>
      <c r="AT426" s="289">
        <f>IF(OR($C487&gt;AT$7,$C487+$E487-2&lt;AT$7),0,($D487-SUM($F487:AS487)-SUM($F426:AS426))*SAP_Leadsheet!$E$69)</f>
        <v>0</v>
      </c>
      <c r="AU426" s="289">
        <f>IF(OR($C487&gt;AU$7,$C487+$E487-2&lt;AU$7),0,($D487-SUM($F487:AT487)-SUM($F426:AT426))*SAP_Leadsheet!$E$69)</f>
        <v>0</v>
      </c>
      <c r="AV426" s="289">
        <f>IF(OR($C487&gt;AV$7,$C487+$E487-2&lt;AV$7),0,($D487-SUM($F487:AU487)-SUM($F426:AU426))*SAP_Leadsheet!$E$69)</f>
        <v>0</v>
      </c>
      <c r="AW426" s="289">
        <f>IF(OR($C487&gt;AW$7,$C487+$E487-2&lt;AW$7),0,($D487-SUM($F487:AV487)-SUM($F426:AV426))*SAP_Leadsheet!$E$69)</f>
        <v>0</v>
      </c>
      <c r="AX426" s="289">
        <f>IF(OR($C487&gt;AX$7,$C487+$E487-2&lt;AX$7),0,($D487-SUM($F487:AW487)-SUM($F426:AW426))*SAP_Leadsheet!$E$69)</f>
        <v>0</v>
      </c>
      <c r="AY426" s="289">
        <f>IF(OR($C487&gt;AY$7,$C487+$E487-2&lt;AY$7),0,($D487-SUM($F487:AX487)-SUM($F426:AX426))*SAP_Leadsheet!$E$69)</f>
        <v>0</v>
      </c>
      <c r="AZ426" s="289">
        <f>IF(OR($C487&gt;AZ$7,$C487+$E487-2&lt;AZ$7),0,($D487-SUM($F487:AY487)-SUM($F426:AY426))*SAP_Leadsheet!$E$69)</f>
        <v>0</v>
      </c>
      <c r="BA426" s="289">
        <f>IF(OR($C487&gt;BA$7,$C487+$E487-2&lt;BA$7),0,($D487-SUM($F487:AZ487)-SUM($F426:AZ426))*SAP_Leadsheet!$E$69)</f>
        <v>0</v>
      </c>
      <c r="BB426" s="289">
        <f>IF(OR($C487&gt;BB$7,$C487+$E487-2&lt;BB$7),0,($D487-SUM($F487:BA487)-SUM($F426:BA426))*SAP_Leadsheet!$E$69)</f>
        <v>0</v>
      </c>
      <c r="BC426" s="289">
        <f>IF(OR($C487&gt;BC$7,$C487+$E487-2&lt;BC$7),0,($D487-SUM($F487:BB487)-SUM($F426:BB426))*SAP_Leadsheet!$E$69)</f>
        <v>0</v>
      </c>
      <c r="BD426" s="289">
        <f>IF(OR($C487&gt;BD$7,$C487+$E487-2&lt;BD$7),0,($D487-SUM($F487:BC487)-SUM($F426:BC426))*SAP_Leadsheet!$E$69)</f>
        <v>0</v>
      </c>
      <c r="BE426" s="289">
        <f>IF(OR($C487&gt;BE$7,$C487+$E487-2&lt;BE$7),0,($D487-SUM($F487:BD487)-SUM($F426:BD426))*SAP_Leadsheet!$E$69)</f>
        <v>0</v>
      </c>
      <c r="BF426" s="289">
        <f>IF(OR($C487&gt;BF$7,$C487+$E487-2&lt;BF$7),0,($D487-SUM($F487:BE487)-SUM($F426:BE426))*SAP_Leadsheet!$E$69)</f>
        <v>0</v>
      </c>
      <c r="BG426" s="289">
        <f>IF(OR($C487&gt;BG$7,$C487+$E487-2&lt;BG$7),0,($D487-SUM($F487:BF487)-SUM($F426:BF426))*SAP_Leadsheet!$E$69)</f>
        <v>0</v>
      </c>
      <c r="BH426" s="289">
        <f>IF(OR($C487&gt;BH$7,$C487+$E487-2&lt;BH$7),0,($D487-SUM($F487:BG487)-SUM($F426:BG426))*SAP_Leadsheet!$E$69)</f>
        <v>0</v>
      </c>
      <c r="BI426" s="289">
        <f>IF(OR($C487&gt;BI$7,$C487+$E487-2&lt;BI$7),0,($D487-SUM($F487:BH487)-SUM($F426:BH426))*SAP_Leadsheet!$E$69)</f>
        <v>0</v>
      </c>
      <c r="BJ426" s="289">
        <f>IF(OR($C487&gt;BJ$7,$C487+$E487-2&lt;BJ$7),0,($D487-SUM($F487:BI487)-SUM($F426:BI426))*SAP_Leadsheet!$E$69)</f>
        <v>0</v>
      </c>
      <c r="BK426" s="289">
        <f>IF(OR($C487&gt;BK$7,$C487+$E487-2&lt;BK$7),0,($D487-SUM($F487:BJ487)-SUM($F426:BJ426))*SAP_Leadsheet!$E$69)</f>
        <v>0</v>
      </c>
      <c r="BL426" s="289">
        <f>IF(OR($C487&gt;BL$7,$C487+$E487-2&lt;BL$7),0,($D487-SUM($F487:BK487)-SUM($F426:BK426))*SAP_Leadsheet!$E$69)</f>
        <v>0</v>
      </c>
      <c r="BM426" s="289">
        <f>IF(OR($C487&gt;BM$7,$C487+$E487-2&lt;BM$7),0,($D487-SUM($F487:BL487)-SUM($F426:BL426))*SAP_Leadsheet!$E$69)</f>
        <v>0</v>
      </c>
      <c r="BN426" s="289">
        <f>IF(OR($C487&gt;BN$7,$C487+$E487-2&lt;BN$7),0,($D487-SUM($F487:BM487)-SUM($F426:BM426))*SAP_Leadsheet!$E$69)</f>
        <v>0</v>
      </c>
      <c r="BO426" s="198"/>
      <c r="BP426" s="198"/>
      <c r="BQ426" s="198"/>
      <c r="BR426" s="198"/>
      <c r="BS426" s="198"/>
      <c r="BT426" s="198"/>
      <c r="BU426" s="198"/>
      <c r="BV426" s="198"/>
      <c r="BW426" s="198"/>
      <c r="BX426" s="198"/>
      <c r="BY426" s="198"/>
      <c r="BZ426" s="198"/>
      <c r="CA426" s="198"/>
      <c r="CB426" s="198"/>
      <c r="CC426" s="198"/>
      <c r="CD426" s="198"/>
      <c r="CE426" s="198"/>
      <c r="CF426" s="198"/>
      <c r="CG426" s="198"/>
      <c r="CH426" s="198"/>
      <c r="CI426" s="198"/>
      <c r="CJ426" s="198"/>
      <c r="CK426" s="198"/>
      <c r="CL426" s="198"/>
    </row>
    <row r="427" spans="1:90" hidden="1" outlineLevel="1" x14ac:dyDescent="0.15">
      <c r="A427" s="89"/>
      <c r="B427" s="23"/>
      <c r="C427" s="26">
        <v>12</v>
      </c>
      <c r="D427" s="298"/>
      <c r="F427" s="26" t="s">
        <v>356</v>
      </c>
      <c r="G427" s="289">
        <f>IF(OR($C488&gt;G$7,$C488+$E488-2&lt;G$7),0,($D488-SUM($F488:F488)-SUM($F427:F427))*SAP_Leadsheet!$E$69)</f>
        <v>0</v>
      </c>
      <c r="H427" s="289">
        <f>IF(OR($C488&gt;H$7,$C488+$E488-2&lt;H$7),0,($D488-SUM($F488:G488)-SUM($F427:G427))*SAP_Leadsheet!$E$69)</f>
        <v>0</v>
      </c>
      <c r="I427" s="289">
        <f>IF(OR($C488&gt;I$7,$C488+$E488-2&lt;I$7),0,($D488-SUM($F488:H488)-SUM($F427:H427))*SAP_Leadsheet!$E$69)</f>
        <v>0</v>
      </c>
      <c r="J427" s="289">
        <f>IF(OR($C488&gt;J$7,$C488+$E488-2&lt;J$7),0,($D488-SUM($F488:I488)-SUM($F427:I427))*SAP_Leadsheet!$E$69)</f>
        <v>0</v>
      </c>
      <c r="K427" s="289">
        <f>IF(OR($C488&gt;K$7,$C488+$E488-2&lt;K$7),0,($D488-SUM($F488:J488)-SUM($F427:J427))*SAP_Leadsheet!$E$69)</f>
        <v>0</v>
      </c>
      <c r="L427" s="289">
        <f>IF(OR($C488&gt;L$7,$C488+$E488-2&lt;L$7),0,($D488-SUM($F488:K488)-SUM($F427:K427))*SAP_Leadsheet!$E$69)</f>
        <v>0</v>
      </c>
      <c r="M427" s="289">
        <f>IF(OR($C488&gt;M$7,$C488+$E488-2&lt;M$7),0,($D488-SUM($F488:L488)-SUM($F427:L427))*SAP_Leadsheet!$E$69)</f>
        <v>0</v>
      </c>
      <c r="N427" s="289">
        <f>IF(OR($C488&gt;N$7,$C488+$E488-2&lt;N$7),0,($D488-SUM($F488:M488)-SUM($F427:M427))*SAP_Leadsheet!$E$69)</f>
        <v>0</v>
      </c>
      <c r="O427" s="289">
        <f>IF(OR($C488&gt;O$7,$C488+$E488-2&lt;O$7),0,($D488-SUM($F488:N488)-SUM($F427:N427))*SAP_Leadsheet!$E$69)</f>
        <v>0</v>
      </c>
      <c r="P427" s="289">
        <f>IF(OR($C488&gt;P$7,$C488+$E488-2&lt;P$7),0,($D488-SUM($F488:O488)-SUM($F427:O427))*SAP_Leadsheet!$E$69)</f>
        <v>0</v>
      </c>
      <c r="Q427" s="289">
        <f>IF(OR($C488&gt;Q$7,$C488+$E488-2&lt;Q$7),0,($D488-SUM($F488:P488)-SUM($F427:P427))*SAP_Leadsheet!$E$69)</f>
        <v>0</v>
      </c>
      <c r="R427" s="289">
        <f ca="1">IF(OR($C488&gt;R$7,$C488+$E488-2&lt;R$7),0,($D488-SUM($F488:Q488)-SUM($F427:Q427))*SAP_Leadsheet!$E$69)</f>
        <v>0</v>
      </c>
      <c r="S427" s="289">
        <f ca="1">IF(OR($C488&gt;S$7,$C488+$E488-2&lt;S$7),0,($D488-SUM($F488:R488)-SUM($F427:R427))*SAP_Leadsheet!$E$69)</f>
        <v>0</v>
      </c>
      <c r="T427" s="289">
        <f ca="1">IF(OR($C488&gt;T$7,$C488+$E488-2&lt;T$7),0,($D488-SUM($F488:S488)-SUM($F427:S427))*SAP_Leadsheet!$E$69)</f>
        <v>0</v>
      </c>
      <c r="U427" s="289">
        <f ca="1">IF(OR($C488&gt;U$7,$C488+$E488-2&lt;U$7),0,($D488-SUM($F488:T488)-SUM($F427:T427))*SAP_Leadsheet!$E$69)</f>
        <v>0</v>
      </c>
      <c r="V427" s="289">
        <f>IF(OR($C488&gt;V$7,$C488+$E488-2&lt;V$7),0,($D488-SUM($F488:U488)-SUM($F427:U427))*SAP_Leadsheet!$E$69)</f>
        <v>0</v>
      </c>
      <c r="W427" s="289">
        <f>IF(OR($C488&gt;W$7,$C488+$E488-2&lt;W$7),0,($D488-SUM($F488:V488)-SUM($F427:V427))*SAP_Leadsheet!$E$69)</f>
        <v>0</v>
      </c>
      <c r="X427" s="289">
        <f>IF(OR($C488&gt;X$7,$C488+$E488-2&lt;X$7),0,($D488-SUM($F488:W488)-SUM($F427:W427))*SAP_Leadsheet!$E$69)</f>
        <v>0</v>
      </c>
      <c r="Y427" s="289">
        <f>IF(OR($C488&gt;Y$7,$C488+$E488-2&lt;Y$7),0,($D488-SUM($F488:X488)-SUM($F427:X427))*SAP_Leadsheet!$E$69)</f>
        <v>0</v>
      </c>
      <c r="Z427" s="289">
        <f>IF(OR($C488&gt;Z$7,$C488+$E488-2&lt;Z$7),0,($D488-SUM($F488:Y488)-SUM($F427:Y427))*SAP_Leadsheet!$E$69)</f>
        <v>0</v>
      </c>
      <c r="AA427" s="289">
        <f>IF(OR($C488&gt;AA$7,$C488+$E488-2&lt;AA$7),0,($D488-SUM($F488:Z488)-SUM($F427:Z427))*SAP_Leadsheet!$E$69)</f>
        <v>0</v>
      </c>
      <c r="AB427" s="289">
        <f>IF(OR($C488&gt;AB$7,$C488+$E488-2&lt;AB$7),0,($D488-SUM($F488:AA488)-SUM($F427:AA427))*SAP_Leadsheet!$E$69)</f>
        <v>0</v>
      </c>
      <c r="AC427" s="289">
        <f>IF(OR($C488&gt;AC$7,$C488+$E488-2&lt;AC$7),0,($D488-SUM($F488:AB488)-SUM($F427:AB427))*SAP_Leadsheet!$E$69)</f>
        <v>0</v>
      </c>
      <c r="AD427" s="289">
        <f>IF(OR($C488&gt;AD$7,$C488+$E488-2&lt;AD$7),0,($D488-SUM($F488:AC488)-SUM($F427:AC427))*SAP_Leadsheet!$E$69)</f>
        <v>0</v>
      </c>
      <c r="AE427" s="289">
        <f>IF(OR($C488&gt;AE$7,$C488+$E488-2&lt;AE$7),0,($D488-SUM($F488:AD488)-SUM($F427:AD427))*SAP_Leadsheet!$E$69)</f>
        <v>0</v>
      </c>
      <c r="AF427" s="289">
        <f>IF(OR($C488&gt;AF$7,$C488+$E488-2&lt;AF$7),0,($D488-SUM($F488:AE488)-SUM($F427:AE427))*SAP_Leadsheet!$E$69)</f>
        <v>0</v>
      </c>
      <c r="AG427" s="289">
        <f>IF(OR($C488&gt;AG$7,$C488+$E488-2&lt;AG$7),0,($D488-SUM($F488:AF488)-SUM($F427:AF427))*SAP_Leadsheet!$E$69)</f>
        <v>0</v>
      </c>
      <c r="AH427" s="289">
        <f>IF(OR($C488&gt;AH$7,$C488+$E488-2&lt;AH$7),0,($D488-SUM($F488:AG488)-SUM($F427:AG427))*SAP_Leadsheet!$E$69)</f>
        <v>0</v>
      </c>
      <c r="AI427" s="289">
        <f>IF(OR($C488&gt;AI$7,$C488+$E488-2&lt;AI$7),0,($D488-SUM($F488:AH488)-SUM($F427:AH427))*SAP_Leadsheet!$E$69)</f>
        <v>0</v>
      </c>
      <c r="AJ427" s="289">
        <f>IF(OR($C488&gt;AJ$7,$C488+$E488-2&lt;AJ$7),0,($D488-SUM($F488:AI488)-SUM($F427:AI427))*SAP_Leadsheet!$E$69)</f>
        <v>0</v>
      </c>
      <c r="AK427" s="289">
        <f>IF(OR($C488&gt;AK$7,$C488+$E488-2&lt;AK$7),0,($D488-SUM($F488:AJ488)-SUM($F427:AJ427))*SAP_Leadsheet!$E$69)</f>
        <v>0</v>
      </c>
      <c r="AL427" s="289">
        <f>IF(OR($C488&gt;AL$7,$C488+$E488-2&lt;AL$7),0,($D488-SUM($F488:AK488)-SUM($F427:AK427))*SAP_Leadsheet!$E$69)</f>
        <v>0</v>
      </c>
      <c r="AM427" s="289">
        <f>IF(OR($C488&gt;AM$7,$C488+$E488-2&lt;AM$7),0,($D488-SUM($F488:AL488)-SUM($F427:AL427))*SAP_Leadsheet!$E$69)</f>
        <v>0</v>
      </c>
      <c r="AN427" s="289">
        <f>IF(OR($C488&gt;AN$7,$C488+$E488-2&lt;AN$7),0,($D488-SUM($F488:AM488)-SUM($F427:AM427))*SAP_Leadsheet!$E$69)</f>
        <v>0</v>
      </c>
      <c r="AO427" s="289">
        <f>IF(OR($C488&gt;AO$7,$C488+$E488-2&lt;AO$7),0,($D488-SUM($F488:AN488)-SUM($F427:AN427))*SAP_Leadsheet!$E$69)</f>
        <v>0</v>
      </c>
      <c r="AP427" s="289">
        <f>IF(OR($C488&gt;AP$7,$C488+$E488-2&lt;AP$7),0,($D488-SUM($F488:AO488)-SUM($F427:AO427))*SAP_Leadsheet!$E$69)</f>
        <v>0</v>
      </c>
      <c r="AQ427" s="289">
        <f>IF(OR($C488&gt;AQ$7,$C488+$E488-2&lt;AQ$7),0,($D488-SUM($F488:AP488)-SUM($F427:AP427))*SAP_Leadsheet!$E$69)</f>
        <v>0</v>
      </c>
      <c r="AR427" s="289">
        <f>IF(OR($C488&gt;AR$7,$C488+$E488-2&lt;AR$7),0,($D488-SUM($F488:AQ488)-SUM($F427:AQ427))*SAP_Leadsheet!$E$69)</f>
        <v>0</v>
      </c>
      <c r="AS427" s="289">
        <f>IF(OR($C488&gt;AS$7,$C488+$E488-2&lt;AS$7),0,($D488-SUM($F488:AR488)-SUM($F427:AR427))*SAP_Leadsheet!$E$69)</f>
        <v>0</v>
      </c>
      <c r="AT427" s="289">
        <f>IF(OR($C488&gt;AT$7,$C488+$E488-2&lt;AT$7),0,($D488-SUM($F488:AS488)-SUM($F427:AS427))*SAP_Leadsheet!$E$69)</f>
        <v>0</v>
      </c>
      <c r="AU427" s="289">
        <f>IF(OR($C488&gt;AU$7,$C488+$E488-2&lt;AU$7),0,($D488-SUM($F488:AT488)-SUM($F427:AT427))*SAP_Leadsheet!$E$69)</f>
        <v>0</v>
      </c>
      <c r="AV427" s="289">
        <f>IF(OR($C488&gt;AV$7,$C488+$E488-2&lt;AV$7),0,($D488-SUM($F488:AU488)-SUM($F427:AU427))*SAP_Leadsheet!$E$69)</f>
        <v>0</v>
      </c>
      <c r="AW427" s="289">
        <f>IF(OR($C488&gt;AW$7,$C488+$E488-2&lt;AW$7),0,($D488-SUM($F488:AV488)-SUM($F427:AV427))*SAP_Leadsheet!$E$69)</f>
        <v>0</v>
      </c>
      <c r="AX427" s="289">
        <f>IF(OR($C488&gt;AX$7,$C488+$E488-2&lt;AX$7),0,($D488-SUM($F488:AW488)-SUM($F427:AW427))*SAP_Leadsheet!$E$69)</f>
        <v>0</v>
      </c>
      <c r="AY427" s="289">
        <f>IF(OR($C488&gt;AY$7,$C488+$E488-2&lt;AY$7),0,($D488-SUM($F488:AX488)-SUM($F427:AX427))*SAP_Leadsheet!$E$69)</f>
        <v>0</v>
      </c>
      <c r="AZ427" s="289">
        <f>IF(OR($C488&gt;AZ$7,$C488+$E488-2&lt;AZ$7),0,($D488-SUM($F488:AY488)-SUM($F427:AY427))*SAP_Leadsheet!$E$69)</f>
        <v>0</v>
      </c>
      <c r="BA427" s="289">
        <f>IF(OR($C488&gt;BA$7,$C488+$E488-2&lt;BA$7),0,($D488-SUM($F488:AZ488)-SUM($F427:AZ427))*SAP_Leadsheet!$E$69)</f>
        <v>0</v>
      </c>
      <c r="BB427" s="289">
        <f>IF(OR($C488&gt;BB$7,$C488+$E488-2&lt;BB$7),0,($D488-SUM($F488:BA488)-SUM($F427:BA427))*SAP_Leadsheet!$E$69)</f>
        <v>0</v>
      </c>
      <c r="BC427" s="289">
        <f>IF(OR($C488&gt;BC$7,$C488+$E488-2&lt;BC$7),0,($D488-SUM($F488:BB488)-SUM($F427:BB427))*SAP_Leadsheet!$E$69)</f>
        <v>0</v>
      </c>
      <c r="BD427" s="289">
        <f>IF(OR($C488&gt;BD$7,$C488+$E488-2&lt;BD$7),0,($D488-SUM($F488:BC488)-SUM($F427:BC427))*SAP_Leadsheet!$E$69)</f>
        <v>0</v>
      </c>
      <c r="BE427" s="289">
        <f>IF(OR($C488&gt;BE$7,$C488+$E488-2&lt;BE$7),0,($D488-SUM($F488:BD488)-SUM($F427:BD427))*SAP_Leadsheet!$E$69)</f>
        <v>0</v>
      </c>
      <c r="BF427" s="289">
        <f>IF(OR($C488&gt;BF$7,$C488+$E488-2&lt;BF$7),0,($D488-SUM($F488:BE488)-SUM($F427:BE427))*SAP_Leadsheet!$E$69)</f>
        <v>0</v>
      </c>
      <c r="BG427" s="289">
        <f>IF(OR($C488&gt;BG$7,$C488+$E488-2&lt;BG$7),0,($D488-SUM($F488:BF488)-SUM($F427:BF427))*SAP_Leadsheet!$E$69)</f>
        <v>0</v>
      </c>
      <c r="BH427" s="289">
        <f>IF(OR($C488&gt;BH$7,$C488+$E488-2&lt;BH$7),0,($D488-SUM($F488:BG488)-SUM($F427:BG427))*SAP_Leadsheet!$E$69)</f>
        <v>0</v>
      </c>
      <c r="BI427" s="289">
        <f>IF(OR($C488&gt;BI$7,$C488+$E488-2&lt;BI$7),0,($D488-SUM($F488:BH488)-SUM($F427:BH427))*SAP_Leadsheet!$E$69)</f>
        <v>0</v>
      </c>
      <c r="BJ427" s="289">
        <f>IF(OR($C488&gt;BJ$7,$C488+$E488-2&lt;BJ$7),0,($D488-SUM($F488:BI488)-SUM($F427:BI427))*SAP_Leadsheet!$E$69)</f>
        <v>0</v>
      </c>
      <c r="BK427" s="289">
        <f>IF(OR($C488&gt;BK$7,$C488+$E488-2&lt;BK$7),0,($D488-SUM($F488:BJ488)-SUM($F427:BJ427))*SAP_Leadsheet!$E$69)</f>
        <v>0</v>
      </c>
      <c r="BL427" s="289">
        <f>IF(OR($C488&gt;BL$7,$C488+$E488-2&lt;BL$7),0,($D488-SUM($F488:BK488)-SUM($F427:BK427))*SAP_Leadsheet!$E$69)</f>
        <v>0</v>
      </c>
      <c r="BM427" s="289">
        <f>IF(OR($C488&gt;BM$7,$C488+$E488-2&lt;BM$7),0,($D488-SUM($F488:BL488)-SUM($F427:BL427))*SAP_Leadsheet!$E$69)</f>
        <v>0</v>
      </c>
      <c r="BN427" s="289">
        <f>IF(OR($C488&gt;BN$7,$C488+$E488-2&lt;BN$7),0,($D488-SUM($F488:BM488)-SUM($F427:BM427))*SAP_Leadsheet!$E$69)</f>
        <v>0</v>
      </c>
      <c r="BO427" s="198"/>
      <c r="BP427" s="198"/>
      <c r="BQ427" s="198"/>
      <c r="BR427" s="198"/>
      <c r="BS427" s="198"/>
      <c r="BT427" s="198"/>
      <c r="BU427" s="198"/>
      <c r="BV427" s="198"/>
      <c r="BW427" s="198"/>
      <c r="BX427" s="198"/>
      <c r="BY427" s="198"/>
      <c r="BZ427" s="198"/>
      <c r="CA427" s="198"/>
      <c r="CB427" s="198"/>
      <c r="CC427" s="198"/>
      <c r="CD427" s="198"/>
      <c r="CE427" s="198"/>
      <c r="CF427" s="198"/>
      <c r="CG427" s="198"/>
      <c r="CH427" s="198"/>
      <c r="CI427" s="198"/>
      <c r="CJ427" s="198"/>
      <c r="CK427" s="198"/>
      <c r="CL427" s="198"/>
    </row>
    <row r="428" spans="1:90" hidden="1" outlineLevel="1" x14ac:dyDescent="0.15">
      <c r="A428" s="89"/>
      <c r="B428" s="23"/>
      <c r="C428" s="26">
        <v>13</v>
      </c>
      <c r="D428" s="298"/>
      <c r="F428" s="26" t="s">
        <v>356</v>
      </c>
      <c r="G428" s="289">
        <f>IF(OR($C489&gt;G$7,$C489+$E489-2&lt;G$7),0,($D489-SUM($F489:F489)-SUM($F428:F428))*SAP_Leadsheet!$E$69)</f>
        <v>0</v>
      </c>
      <c r="H428" s="289">
        <f>IF(OR($C489&gt;H$7,$C489+$E489-2&lt;H$7),0,($D489-SUM($F489:G489)-SUM($F428:G428))*SAP_Leadsheet!$E$69)</f>
        <v>0</v>
      </c>
      <c r="I428" s="289">
        <f>IF(OR($C489&gt;I$7,$C489+$E489-2&lt;I$7),0,($D489-SUM($F489:H489)-SUM($F428:H428))*SAP_Leadsheet!$E$69)</f>
        <v>0</v>
      </c>
      <c r="J428" s="289">
        <f>IF(OR($C489&gt;J$7,$C489+$E489-2&lt;J$7),0,($D489-SUM($F489:I489)-SUM($F428:I428))*SAP_Leadsheet!$E$69)</f>
        <v>0</v>
      </c>
      <c r="K428" s="289">
        <f>IF(OR($C489&gt;K$7,$C489+$E489-2&lt;K$7),0,($D489-SUM($F489:J489)-SUM($F428:J428))*SAP_Leadsheet!$E$69)</f>
        <v>0</v>
      </c>
      <c r="L428" s="289">
        <f>IF(OR($C489&gt;L$7,$C489+$E489-2&lt;L$7),0,($D489-SUM($F489:K489)-SUM($F428:K428))*SAP_Leadsheet!$E$69)</f>
        <v>0</v>
      </c>
      <c r="M428" s="289">
        <f>IF(OR($C489&gt;M$7,$C489+$E489-2&lt;M$7),0,($D489-SUM($F489:L489)-SUM($F428:L428))*SAP_Leadsheet!$E$69)</f>
        <v>0</v>
      </c>
      <c r="N428" s="289">
        <f>IF(OR($C489&gt;N$7,$C489+$E489-2&lt;N$7),0,($D489-SUM($F489:M489)-SUM($F428:M428))*SAP_Leadsheet!$E$69)</f>
        <v>0</v>
      </c>
      <c r="O428" s="289">
        <f>IF(OR($C489&gt;O$7,$C489+$E489-2&lt;O$7),0,($D489-SUM($F489:N489)-SUM($F428:N428))*SAP_Leadsheet!$E$69)</f>
        <v>0</v>
      </c>
      <c r="P428" s="289">
        <f>IF(OR($C489&gt;P$7,$C489+$E489-2&lt;P$7),0,($D489-SUM($F489:O489)-SUM($F428:O428))*SAP_Leadsheet!$E$69)</f>
        <v>0</v>
      </c>
      <c r="Q428" s="289">
        <f>IF(OR($C489&gt;Q$7,$C489+$E489-2&lt;Q$7),0,($D489-SUM($F489:P489)-SUM($F428:P428))*SAP_Leadsheet!$E$69)</f>
        <v>0</v>
      </c>
      <c r="R428" s="289">
        <f>IF(OR($C489&gt;R$7,$C489+$E489-2&lt;R$7),0,($D489-SUM($F489:Q489)-SUM($F428:Q428))*SAP_Leadsheet!$E$69)</f>
        <v>0</v>
      </c>
      <c r="S428" s="289">
        <f ca="1">IF(OR($C489&gt;S$7,$C489+$E489-2&lt;S$7),0,($D489-SUM($F489:R489)-SUM($F428:R428))*SAP_Leadsheet!$E$69)</f>
        <v>0</v>
      </c>
      <c r="T428" s="289">
        <f ca="1">IF(OR($C489&gt;T$7,$C489+$E489-2&lt;T$7),0,($D489-SUM($F489:S489)-SUM($F428:S428))*SAP_Leadsheet!$E$69)</f>
        <v>0</v>
      </c>
      <c r="U428" s="289">
        <f ca="1">IF(OR($C489&gt;U$7,$C489+$E489-2&lt;U$7),0,($D489-SUM($F489:T489)-SUM($F428:T428))*SAP_Leadsheet!$E$69)</f>
        <v>0</v>
      </c>
      <c r="V428" s="289">
        <f ca="1">IF(OR($C489&gt;V$7,$C489+$E489-2&lt;V$7),0,($D489-SUM($F489:U489)-SUM($F428:U428))*SAP_Leadsheet!$E$69)</f>
        <v>0</v>
      </c>
      <c r="W428" s="289">
        <f>IF(OR($C489&gt;W$7,$C489+$E489-2&lt;W$7),0,($D489-SUM($F489:V489)-SUM($F428:V428))*SAP_Leadsheet!$E$69)</f>
        <v>0</v>
      </c>
      <c r="X428" s="289">
        <f>IF(OR($C489&gt;X$7,$C489+$E489-2&lt;X$7),0,($D489-SUM($F489:W489)-SUM($F428:W428))*SAP_Leadsheet!$E$69)</f>
        <v>0</v>
      </c>
      <c r="Y428" s="289">
        <f>IF(OR($C489&gt;Y$7,$C489+$E489-2&lt;Y$7),0,($D489-SUM($F489:X489)-SUM($F428:X428))*SAP_Leadsheet!$E$69)</f>
        <v>0</v>
      </c>
      <c r="Z428" s="289">
        <f>IF(OR($C489&gt;Z$7,$C489+$E489-2&lt;Z$7),0,($D489-SUM($F489:Y489)-SUM($F428:Y428))*SAP_Leadsheet!$E$69)</f>
        <v>0</v>
      </c>
      <c r="AA428" s="289">
        <f>IF(OR($C489&gt;AA$7,$C489+$E489-2&lt;AA$7),0,($D489-SUM($F489:Z489)-SUM($F428:Z428))*SAP_Leadsheet!$E$69)</f>
        <v>0</v>
      </c>
      <c r="AB428" s="289">
        <f>IF(OR($C489&gt;AB$7,$C489+$E489-2&lt;AB$7),0,($D489-SUM($F489:AA489)-SUM($F428:AA428))*SAP_Leadsheet!$E$69)</f>
        <v>0</v>
      </c>
      <c r="AC428" s="289">
        <f>IF(OR($C489&gt;AC$7,$C489+$E489-2&lt;AC$7),0,($D489-SUM($F489:AB489)-SUM($F428:AB428))*SAP_Leadsheet!$E$69)</f>
        <v>0</v>
      </c>
      <c r="AD428" s="289">
        <f>IF(OR($C489&gt;AD$7,$C489+$E489-2&lt;AD$7),0,($D489-SUM($F489:AC489)-SUM($F428:AC428))*SAP_Leadsheet!$E$69)</f>
        <v>0</v>
      </c>
      <c r="AE428" s="289">
        <f>IF(OR($C489&gt;AE$7,$C489+$E489-2&lt;AE$7),0,($D489-SUM($F489:AD489)-SUM($F428:AD428))*SAP_Leadsheet!$E$69)</f>
        <v>0</v>
      </c>
      <c r="AF428" s="289">
        <f>IF(OR($C489&gt;AF$7,$C489+$E489-2&lt;AF$7),0,($D489-SUM($F489:AE489)-SUM($F428:AE428))*SAP_Leadsheet!$E$69)</f>
        <v>0</v>
      </c>
      <c r="AG428" s="289">
        <f>IF(OR($C489&gt;AG$7,$C489+$E489-2&lt;AG$7),0,($D489-SUM($F489:AF489)-SUM($F428:AF428))*SAP_Leadsheet!$E$69)</f>
        <v>0</v>
      </c>
      <c r="AH428" s="289">
        <f>IF(OR($C489&gt;AH$7,$C489+$E489-2&lt;AH$7),0,($D489-SUM($F489:AG489)-SUM($F428:AG428))*SAP_Leadsheet!$E$69)</f>
        <v>0</v>
      </c>
      <c r="AI428" s="289">
        <f>IF(OR($C489&gt;AI$7,$C489+$E489-2&lt;AI$7),0,($D489-SUM($F489:AH489)-SUM($F428:AH428))*SAP_Leadsheet!$E$69)</f>
        <v>0</v>
      </c>
      <c r="AJ428" s="289">
        <f>IF(OR($C489&gt;AJ$7,$C489+$E489-2&lt;AJ$7),0,($D489-SUM($F489:AI489)-SUM($F428:AI428))*SAP_Leadsheet!$E$69)</f>
        <v>0</v>
      </c>
      <c r="AK428" s="289">
        <f>IF(OR($C489&gt;AK$7,$C489+$E489-2&lt;AK$7),0,($D489-SUM($F489:AJ489)-SUM($F428:AJ428))*SAP_Leadsheet!$E$69)</f>
        <v>0</v>
      </c>
      <c r="AL428" s="289">
        <f>IF(OR($C489&gt;AL$7,$C489+$E489-2&lt;AL$7),0,($D489-SUM($F489:AK489)-SUM($F428:AK428))*SAP_Leadsheet!$E$69)</f>
        <v>0</v>
      </c>
      <c r="AM428" s="289">
        <f>IF(OR($C489&gt;AM$7,$C489+$E489-2&lt;AM$7),0,($D489-SUM($F489:AL489)-SUM($F428:AL428))*SAP_Leadsheet!$E$69)</f>
        <v>0</v>
      </c>
      <c r="AN428" s="289">
        <f>IF(OR($C489&gt;AN$7,$C489+$E489-2&lt;AN$7),0,($D489-SUM($F489:AM489)-SUM($F428:AM428))*SAP_Leadsheet!$E$69)</f>
        <v>0</v>
      </c>
      <c r="AO428" s="289">
        <f>IF(OR($C489&gt;AO$7,$C489+$E489-2&lt;AO$7),0,($D489-SUM($F489:AN489)-SUM($F428:AN428))*SAP_Leadsheet!$E$69)</f>
        <v>0</v>
      </c>
      <c r="AP428" s="289">
        <f>IF(OR($C489&gt;AP$7,$C489+$E489-2&lt;AP$7),0,($D489-SUM($F489:AO489)-SUM($F428:AO428))*SAP_Leadsheet!$E$69)</f>
        <v>0</v>
      </c>
      <c r="AQ428" s="289">
        <f>IF(OR($C489&gt;AQ$7,$C489+$E489-2&lt;AQ$7),0,($D489-SUM($F489:AP489)-SUM($F428:AP428))*SAP_Leadsheet!$E$69)</f>
        <v>0</v>
      </c>
      <c r="AR428" s="289">
        <f>IF(OR($C489&gt;AR$7,$C489+$E489-2&lt;AR$7),0,($D489-SUM($F489:AQ489)-SUM($F428:AQ428))*SAP_Leadsheet!$E$69)</f>
        <v>0</v>
      </c>
      <c r="AS428" s="289">
        <f>IF(OR($C489&gt;AS$7,$C489+$E489-2&lt;AS$7),0,($D489-SUM($F489:AR489)-SUM($F428:AR428))*SAP_Leadsheet!$E$69)</f>
        <v>0</v>
      </c>
      <c r="AT428" s="289">
        <f>IF(OR($C489&gt;AT$7,$C489+$E489-2&lt;AT$7),0,($D489-SUM($F489:AS489)-SUM($F428:AS428))*SAP_Leadsheet!$E$69)</f>
        <v>0</v>
      </c>
      <c r="AU428" s="289">
        <f>IF(OR($C489&gt;AU$7,$C489+$E489-2&lt;AU$7),0,($D489-SUM($F489:AT489)-SUM($F428:AT428))*SAP_Leadsheet!$E$69)</f>
        <v>0</v>
      </c>
      <c r="AV428" s="289">
        <f>IF(OR($C489&gt;AV$7,$C489+$E489-2&lt;AV$7),0,($D489-SUM($F489:AU489)-SUM($F428:AU428))*SAP_Leadsheet!$E$69)</f>
        <v>0</v>
      </c>
      <c r="AW428" s="289">
        <f>IF(OR($C489&gt;AW$7,$C489+$E489-2&lt;AW$7),0,($D489-SUM($F489:AV489)-SUM($F428:AV428))*SAP_Leadsheet!$E$69)</f>
        <v>0</v>
      </c>
      <c r="AX428" s="289">
        <f>IF(OR($C489&gt;AX$7,$C489+$E489-2&lt;AX$7),0,($D489-SUM($F489:AW489)-SUM($F428:AW428))*SAP_Leadsheet!$E$69)</f>
        <v>0</v>
      </c>
      <c r="AY428" s="289">
        <f>IF(OR($C489&gt;AY$7,$C489+$E489-2&lt;AY$7),0,($D489-SUM($F489:AX489)-SUM($F428:AX428))*SAP_Leadsheet!$E$69)</f>
        <v>0</v>
      </c>
      <c r="AZ428" s="289">
        <f>IF(OR($C489&gt;AZ$7,$C489+$E489-2&lt;AZ$7),0,($D489-SUM($F489:AY489)-SUM($F428:AY428))*SAP_Leadsheet!$E$69)</f>
        <v>0</v>
      </c>
      <c r="BA428" s="289">
        <f>IF(OR($C489&gt;BA$7,$C489+$E489-2&lt;BA$7),0,($D489-SUM($F489:AZ489)-SUM($F428:AZ428))*SAP_Leadsheet!$E$69)</f>
        <v>0</v>
      </c>
      <c r="BB428" s="289">
        <f>IF(OR($C489&gt;BB$7,$C489+$E489-2&lt;BB$7),0,($D489-SUM($F489:BA489)-SUM($F428:BA428))*SAP_Leadsheet!$E$69)</f>
        <v>0</v>
      </c>
      <c r="BC428" s="289">
        <f>IF(OR($C489&gt;BC$7,$C489+$E489-2&lt;BC$7),0,($D489-SUM($F489:BB489)-SUM($F428:BB428))*SAP_Leadsheet!$E$69)</f>
        <v>0</v>
      </c>
      <c r="BD428" s="289">
        <f>IF(OR($C489&gt;BD$7,$C489+$E489-2&lt;BD$7),0,($D489-SUM($F489:BC489)-SUM($F428:BC428))*SAP_Leadsheet!$E$69)</f>
        <v>0</v>
      </c>
      <c r="BE428" s="289">
        <f>IF(OR($C489&gt;BE$7,$C489+$E489-2&lt;BE$7),0,($D489-SUM($F489:BD489)-SUM($F428:BD428))*SAP_Leadsheet!$E$69)</f>
        <v>0</v>
      </c>
      <c r="BF428" s="289">
        <f>IF(OR($C489&gt;BF$7,$C489+$E489-2&lt;BF$7),0,($D489-SUM($F489:BE489)-SUM($F428:BE428))*SAP_Leadsheet!$E$69)</f>
        <v>0</v>
      </c>
      <c r="BG428" s="289">
        <f>IF(OR($C489&gt;BG$7,$C489+$E489-2&lt;BG$7),0,($D489-SUM($F489:BF489)-SUM($F428:BF428))*SAP_Leadsheet!$E$69)</f>
        <v>0</v>
      </c>
      <c r="BH428" s="289">
        <f>IF(OR($C489&gt;BH$7,$C489+$E489-2&lt;BH$7),0,($D489-SUM($F489:BG489)-SUM($F428:BG428))*SAP_Leadsheet!$E$69)</f>
        <v>0</v>
      </c>
      <c r="BI428" s="289">
        <f>IF(OR($C489&gt;BI$7,$C489+$E489-2&lt;BI$7),0,($D489-SUM($F489:BH489)-SUM($F428:BH428))*SAP_Leadsheet!$E$69)</f>
        <v>0</v>
      </c>
      <c r="BJ428" s="289">
        <f>IF(OR($C489&gt;BJ$7,$C489+$E489-2&lt;BJ$7),0,($D489-SUM($F489:BI489)-SUM($F428:BI428))*SAP_Leadsheet!$E$69)</f>
        <v>0</v>
      </c>
      <c r="BK428" s="289">
        <f>IF(OR($C489&gt;BK$7,$C489+$E489-2&lt;BK$7),0,($D489-SUM($F489:BJ489)-SUM($F428:BJ428))*SAP_Leadsheet!$E$69)</f>
        <v>0</v>
      </c>
      <c r="BL428" s="289">
        <f>IF(OR($C489&gt;BL$7,$C489+$E489-2&lt;BL$7),0,($D489-SUM($F489:BK489)-SUM($F428:BK428))*SAP_Leadsheet!$E$69)</f>
        <v>0</v>
      </c>
      <c r="BM428" s="289">
        <f>IF(OR($C489&gt;BM$7,$C489+$E489-2&lt;BM$7),0,($D489-SUM($F489:BL489)-SUM($F428:BL428))*SAP_Leadsheet!$E$69)</f>
        <v>0</v>
      </c>
      <c r="BN428" s="289">
        <f>IF(OR($C489&gt;BN$7,$C489+$E489-2&lt;BN$7),0,($D489-SUM($F489:BM489)-SUM($F428:BM428))*SAP_Leadsheet!$E$69)</f>
        <v>0</v>
      </c>
      <c r="BO428" s="198"/>
      <c r="BP428" s="198"/>
      <c r="BQ428" s="198"/>
      <c r="BR428" s="198"/>
      <c r="BS428" s="198"/>
      <c r="BT428" s="198"/>
      <c r="BU428" s="198"/>
      <c r="BV428" s="198"/>
      <c r="BW428" s="198"/>
      <c r="BX428" s="198"/>
      <c r="BY428" s="198"/>
      <c r="BZ428" s="198"/>
      <c r="CA428" s="198"/>
      <c r="CB428" s="198"/>
      <c r="CC428" s="198"/>
      <c r="CD428" s="198"/>
      <c r="CE428" s="198"/>
      <c r="CF428" s="198"/>
      <c r="CG428" s="198"/>
      <c r="CH428" s="198"/>
      <c r="CI428" s="198"/>
      <c r="CJ428" s="198"/>
      <c r="CK428" s="198"/>
      <c r="CL428" s="198"/>
    </row>
    <row r="429" spans="1:90" hidden="1" outlineLevel="1" x14ac:dyDescent="0.15">
      <c r="A429" s="89"/>
      <c r="B429" s="23"/>
      <c r="C429" s="26">
        <v>14</v>
      </c>
      <c r="D429" s="298"/>
      <c r="F429" s="26" t="s">
        <v>356</v>
      </c>
      <c r="G429" s="289">
        <f>IF(OR($C490&gt;G$7,$C490+$E490-2&lt;G$7),0,($D490-SUM($F490:F490)-SUM($F429:F429))*SAP_Leadsheet!$E$69)</f>
        <v>0</v>
      </c>
      <c r="H429" s="289">
        <f>IF(OR($C490&gt;H$7,$C490+$E490-2&lt;H$7),0,($D490-SUM($F490:G490)-SUM($F429:G429))*SAP_Leadsheet!$E$69)</f>
        <v>0</v>
      </c>
      <c r="I429" s="289">
        <f>IF(OR($C490&gt;I$7,$C490+$E490-2&lt;I$7),0,($D490-SUM($F490:H490)-SUM($F429:H429))*SAP_Leadsheet!$E$69)</f>
        <v>0</v>
      </c>
      <c r="J429" s="289">
        <f>IF(OR($C490&gt;J$7,$C490+$E490-2&lt;J$7),0,($D490-SUM($F490:I490)-SUM($F429:I429))*SAP_Leadsheet!$E$69)</f>
        <v>0</v>
      </c>
      <c r="K429" s="289">
        <f>IF(OR($C490&gt;K$7,$C490+$E490-2&lt;K$7),0,($D490-SUM($F490:J490)-SUM($F429:J429))*SAP_Leadsheet!$E$69)</f>
        <v>0</v>
      </c>
      <c r="L429" s="289">
        <f>IF(OR($C490&gt;L$7,$C490+$E490-2&lt;L$7),0,($D490-SUM($F490:K490)-SUM($F429:K429))*SAP_Leadsheet!$E$69)</f>
        <v>0</v>
      </c>
      <c r="M429" s="289">
        <f>IF(OR($C490&gt;M$7,$C490+$E490-2&lt;M$7),0,($D490-SUM($F490:L490)-SUM($F429:L429))*SAP_Leadsheet!$E$69)</f>
        <v>0</v>
      </c>
      <c r="N429" s="289">
        <f>IF(OR($C490&gt;N$7,$C490+$E490-2&lt;N$7),0,($D490-SUM($F490:M490)-SUM($F429:M429))*SAP_Leadsheet!$E$69)</f>
        <v>0</v>
      </c>
      <c r="O429" s="289">
        <f>IF(OR($C490&gt;O$7,$C490+$E490-2&lt;O$7),0,($D490-SUM($F490:N490)-SUM($F429:N429))*SAP_Leadsheet!$E$69)</f>
        <v>0</v>
      </c>
      <c r="P429" s="289">
        <f>IF(OR($C490&gt;P$7,$C490+$E490-2&lt;P$7),0,($D490-SUM($F490:O490)-SUM($F429:O429))*SAP_Leadsheet!$E$69)</f>
        <v>0</v>
      </c>
      <c r="Q429" s="289">
        <f>IF(OR($C490&gt;Q$7,$C490+$E490-2&lt;Q$7),0,($D490-SUM($F490:P490)-SUM($F429:P429))*SAP_Leadsheet!$E$69)</f>
        <v>0</v>
      </c>
      <c r="R429" s="289">
        <f>IF(OR($C490&gt;R$7,$C490+$E490-2&lt;R$7),0,($D490-SUM($F490:Q490)-SUM($F429:Q429))*SAP_Leadsheet!$E$69)</f>
        <v>0</v>
      </c>
      <c r="S429" s="289">
        <f>IF(OR($C490&gt;S$7,$C490+$E490-2&lt;S$7),0,($D490-SUM($F490:R490)-SUM($F429:R429))*SAP_Leadsheet!$E$69)</f>
        <v>0</v>
      </c>
      <c r="T429" s="289">
        <f ca="1">IF(OR($C490&gt;T$7,$C490+$E490-2&lt;T$7),0,($D490-SUM($F490:S490)-SUM($F429:S429))*SAP_Leadsheet!$E$69)</f>
        <v>0</v>
      </c>
      <c r="U429" s="289">
        <f ca="1">IF(OR($C490&gt;U$7,$C490+$E490-2&lt;U$7),0,($D490-SUM($F490:T490)-SUM($F429:T429))*SAP_Leadsheet!$E$69)</f>
        <v>0</v>
      </c>
      <c r="V429" s="289">
        <f ca="1">IF(OR($C490&gt;V$7,$C490+$E490-2&lt;V$7),0,($D490-SUM($F490:U490)-SUM($F429:U429))*SAP_Leadsheet!$E$69)</f>
        <v>0</v>
      </c>
      <c r="W429" s="289">
        <f ca="1">IF(OR($C490&gt;W$7,$C490+$E490-2&lt;W$7),0,($D490-SUM($F490:V490)-SUM($F429:V429))*SAP_Leadsheet!$E$69)</f>
        <v>0</v>
      </c>
      <c r="X429" s="289">
        <f>IF(OR($C490&gt;X$7,$C490+$E490-2&lt;X$7),0,($D490-SUM($F490:W490)-SUM($F429:W429))*SAP_Leadsheet!$E$69)</f>
        <v>0</v>
      </c>
      <c r="Y429" s="289">
        <f>IF(OR($C490&gt;Y$7,$C490+$E490-2&lt;Y$7),0,($D490-SUM($F490:X490)-SUM($F429:X429))*SAP_Leadsheet!$E$69)</f>
        <v>0</v>
      </c>
      <c r="Z429" s="289">
        <f>IF(OR($C490&gt;Z$7,$C490+$E490-2&lt;Z$7),0,($D490-SUM($F490:Y490)-SUM($F429:Y429))*SAP_Leadsheet!$E$69)</f>
        <v>0</v>
      </c>
      <c r="AA429" s="289">
        <f>IF(OR($C490&gt;AA$7,$C490+$E490-2&lt;AA$7),0,($D490-SUM($F490:Z490)-SUM($F429:Z429))*SAP_Leadsheet!$E$69)</f>
        <v>0</v>
      </c>
      <c r="AB429" s="289">
        <f>IF(OR($C490&gt;AB$7,$C490+$E490-2&lt;AB$7),0,($D490-SUM($F490:AA490)-SUM($F429:AA429))*SAP_Leadsheet!$E$69)</f>
        <v>0</v>
      </c>
      <c r="AC429" s="289">
        <f>IF(OR($C490&gt;AC$7,$C490+$E490-2&lt;AC$7),0,($D490-SUM($F490:AB490)-SUM($F429:AB429))*SAP_Leadsheet!$E$69)</f>
        <v>0</v>
      </c>
      <c r="AD429" s="289">
        <f>IF(OR($C490&gt;AD$7,$C490+$E490-2&lt;AD$7),0,($D490-SUM($F490:AC490)-SUM($F429:AC429))*SAP_Leadsheet!$E$69)</f>
        <v>0</v>
      </c>
      <c r="AE429" s="289">
        <f>IF(OR($C490&gt;AE$7,$C490+$E490-2&lt;AE$7),0,($D490-SUM($F490:AD490)-SUM($F429:AD429))*SAP_Leadsheet!$E$69)</f>
        <v>0</v>
      </c>
      <c r="AF429" s="289">
        <f>IF(OR($C490&gt;AF$7,$C490+$E490-2&lt;AF$7),0,($D490-SUM($F490:AE490)-SUM($F429:AE429))*SAP_Leadsheet!$E$69)</f>
        <v>0</v>
      </c>
      <c r="AG429" s="289">
        <f>IF(OR($C490&gt;AG$7,$C490+$E490-2&lt;AG$7),0,($D490-SUM($F490:AF490)-SUM($F429:AF429))*SAP_Leadsheet!$E$69)</f>
        <v>0</v>
      </c>
      <c r="AH429" s="289">
        <f>IF(OR($C490&gt;AH$7,$C490+$E490-2&lt;AH$7),0,($D490-SUM($F490:AG490)-SUM($F429:AG429))*SAP_Leadsheet!$E$69)</f>
        <v>0</v>
      </c>
      <c r="AI429" s="289">
        <f>IF(OR($C490&gt;AI$7,$C490+$E490-2&lt;AI$7),0,($D490-SUM($F490:AH490)-SUM($F429:AH429))*SAP_Leadsheet!$E$69)</f>
        <v>0</v>
      </c>
      <c r="AJ429" s="289">
        <f>IF(OR($C490&gt;AJ$7,$C490+$E490-2&lt;AJ$7),0,($D490-SUM($F490:AI490)-SUM($F429:AI429))*SAP_Leadsheet!$E$69)</f>
        <v>0</v>
      </c>
      <c r="AK429" s="289">
        <f>IF(OR($C490&gt;AK$7,$C490+$E490-2&lt;AK$7),0,($D490-SUM($F490:AJ490)-SUM($F429:AJ429))*SAP_Leadsheet!$E$69)</f>
        <v>0</v>
      </c>
      <c r="AL429" s="289">
        <f>IF(OR($C490&gt;AL$7,$C490+$E490-2&lt;AL$7),0,($D490-SUM($F490:AK490)-SUM($F429:AK429))*SAP_Leadsheet!$E$69)</f>
        <v>0</v>
      </c>
      <c r="AM429" s="289">
        <f>IF(OR($C490&gt;AM$7,$C490+$E490-2&lt;AM$7),0,($D490-SUM($F490:AL490)-SUM($F429:AL429))*SAP_Leadsheet!$E$69)</f>
        <v>0</v>
      </c>
      <c r="AN429" s="289">
        <f>IF(OR($C490&gt;AN$7,$C490+$E490-2&lt;AN$7),0,($D490-SUM($F490:AM490)-SUM($F429:AM429))*SAP_Leadsheet!$E$69)</f>
        <v>0</v>
      </c>
      <c r="AO429" s="289">
        <f>IF(OR($C490&gt;AO$7,$C490+$E490-2&lt;AO$7),0,($D490-SUM($F490:AN490)-SUM($F429:AN429))*SAP_Leadsheet!$E$69)</f>
        <v>0</v>
      </c>
      <c r="AP429" s="289">
        <f>IF(OR($C490&gt;AP$7,$C490+$E490-2&lt;AP$7),0,($D490-SUM($F490:AO490)-SUM($F429:AO429))*SAP_Leadsheet!$E$69)</f>
        <v>0</v>
      </c>
      <c r="AQ429" s="289">
        <f>IF(OR($C490&gt;AQ$7,$C490+$E490-2&lt;AQ$7),0,($D490-SUM($F490:AP490)-SUM($F429:AP429))*SAP_Leadsheet!$E$69)</f>
        <v>0</v>
      </c>
      <c r="AR429" s="289">
        <f>IF(OR($C490&gt;AR$7,$C490+$E490-2&lt;AR$7),0,($D490-SUM($F490:AQ490)-SUM($F429:AQ429))*SAP_Leadsheet!$E$69)</f>
        <v>0</v>
      </c>
      <c r="AS429" s="289">
        <f>IF(OR($C490&gt;AS$7,$C490+$E490-2&lt;AS$7),0,($D490-SUM($F490:AR490)-SUM($F429:AR429))*SAP_Leadsheet!$E$69)</f>
        <v>0</v>
      </c>
      <c r="AT429" s="289">
        <f>IF(OR($C490&gt;AT$7,$C490+$E490-2&lt;AT$7),0,($D490-SUM($F490:AS490)-SUM($F429:AS429))*SAP_Leadsheet!$E$69)</f>
        <v>0</v>
      </c>
      <c r="AU429" s="289">
        <f>IF(OR($C490&gt;AU$7,$C490+$E490-2&lt;AU$7),0,($D490-SUM($F490:AT490)-SUM($F429:AT429))*SAP_Leadsheet!$E$69)</f>
        <v>0</v>
      </c>
      <c r="AV429" s="289">
        <f>IF(OR($C490&gt;AV$7,$C490+$E490-2&lt;AV$7),0,($D490-SUM($F490:AU490)-SUM($F429:AU429))*SAP_Leadsheet!$E$69)</f>
        <v>0</v>
      </c>
      <c r="AW429" s="289">
        <f>IF(OR($C490&gt;AW$7,$C490+$E490-2&lt;AW$7),0,($D490-SUM($F490:AV490)-SUM($F429:AV429))*SAP_Leadsheet!$E$69)</f>
        <v>0</v>
      </c>
      <c r="AX429" s="289">
        <f>IF(OR($C490&gt;AX$7,$C490+$E490-2&lt;AX$7),0,($D490-SUM($F490:AW490)-SUM($F429:AW429))*SAP_Leadsheet!$E$69)</f>
        <v>0</v>
      </c>
      <c r="AY429" s="289">
        <f>IF(OR($C490&gt;AY$7,$C490+$E490-2&lt;AY$7),0,($D490-SUM($F490:AX490)-SUM($F429:AX429))*SAP_Leadsheet!$E$69)</f>
        <v>0</v>
      </c>
      <c r="AZ429" s="289">
        <f>IF(OR($C490&gt;AZ$7,$C490+$E490-2&lt;AZ$7),0,($D490-SUM($F490:AY490)-SUM($F429:AY429))*SAP_Leadsheet!$E$69)</f>
        <v>0</v>
      </c>
      <c r="BA429" s="289">
        <f>IF(OR($C490&gt;BA$7,$C490+$E490-2&lt;BA$7),0,($D490-SUM($F490:AZ490)-SUM($F429:AZ429))*SAP_Leadsheet!$E$69)</f>
        <v>0</v>
      </c>
      <c r="BB429" s="289">
        <f>IF(OR($C490&gt;BB$7,$C490+$E490-2&lt;BB$7),0,($D490-SUM($F490:BA490)-SUM($F429:BA429))*SAP_Leadsheet!$E$69)</f>
        <v>0</v>
      </c>
      <c r="BC429" s="289">
        <f>IF(OR($C490&gt;BC$7,$C490+$E490-2&lt;BC$7),0,($D490-SUM($F490:BB490)-SUM($F429:BB429))*SAP_Leadsheet!$E$69)</f>
        <v>0</v>
      </c>
      <c r="BD429" s="289">
        <f>IF(OR($C490&gt;BD$7,$C490+$E490-2&lt;BD$7),0,($D490-SUM($F490:BC490)-SUM($F429:BC429))*SAP_Leadsheet!$E$69)</f>
        <v>0</v>
      </c>
      <c r="BE429" s="289">
        <f>IF(OR($C490&gt;BE$7,$C490+$E490-2&lt;BE$7),0,($D490-SUM($F490:BD490)-SUM($F429:BD429))*SAP_Leadsheet!$E$69)</f>
        <v>0</v>
      </c>
      <c r="BF429" s="289">
        <f>IF(OR($C490&gt;BF$7,$C490+$E490-2&lt;BF$7),0,($D490-SUM($F490:BE490)-SUM($F429:BE429))*SAP_Leadsheet!$E$69)</f>
        <v>0</v>
      </c>
      <c r="BG429" s="289">
        <f>IF(OR($C490&gt;BG$7,$C490+$E490-2&lt;BG$7),0,($D490-SUM($F490:BF490)-SUM($F429:BF429))*SAP_Leadsheet!$E$69)</f>
        <v>0</v>
      </c>
      <c r="BH429" s="289">
        <f>IF(OR($C490&gt;BH$7,$C490+$E490-2&lt;BH$7),0,($D490-SUM($F490:BG490)-SUM($F429:BG429))*SAP_Leadsheet!$E$69)</f>
        <v>0</v>
      </c>
      <c r="BI429" s="289">
        <f>IF(OR($C490&gt;BI$7,$C490+$E490-2&lt;BI$7),0,($D490-SUM($F490:BH490)-SUM($F429:BH429))*SAP_Leadsheet!$E$69)</f>
        <v>0</v>
      </c>
      <c r="BJ429" s="289">
        <f>IF(OR($C490&gt;BJ$7,$C490+$E490-2&lt;BJ$7),0,($D490-SUM($F490:BI490)-SUM($F429:BI429))*SAP_Leadsheet!$E$69)</f>
        <v>0</v>
      </c>
      <c r="BK429" s="289">
        <f>IF(OR($C490&gt;BK$7,$C490+$E490-2&lt;BK$7),0,($D490-SUM($F490:BJ490)-SUM($F429:BJ429))*SAP_Leadsheet!$E$69)</f>
        <v>0</v>
      </c>
      <c r="BL429" s="289">
        <f>IF(OR($C490&gt;BL$7,$C490+$E490-2&lt;BL$7),0,($D490-SUM($F490:BK490)-SUM($F429:BK429))*SAP_Leadsheet!$E$69)</f>
        <v>0</v>
      </c>
      <c r="BM429" s="289">
        <f>IF(OR($C490&gt;BM$7,$C490+$E490-2&lt;BM$7),0,($D490-SUM($F490:BL490)-SUM($F429:BL429))*SAP_Leadsheet!$E$69)</f>
        <v>0</v>
      </c>
      <c r="BN429" s="289">
        <f>IF(OR($C490&gt;BN$7,$C490+$E490-2&lt;BN$7),0,($D490-SUM($F490:BM490)-SUM($F429:BM429))*SAP_Leadsheet!$E$69)</f>
        <v>0</v>
      </c>
      <c r="BO429" s="198"/>
      <c r="BP429" s="198"/>
      <c r="BQ429" s="198"/>
      <c r="BR429" s="198"/>
      <c r="BS429" s="198"/>
      <c r="BT429" s="198"/>
      <c r="BU429" s="198"/>
      <c r="BV429" s="198"/>
      <c r="BW429" s="198"/>
      <c r="BX429" s="198"/>
      <c r="BY429" s="198"/>
      <c r="BZ429" s="198"/>
      <c r="CA429" s="198"/>
      <c r="CB429" s="198"/>
      <c r="CC429" s="198"/>
      <c r="CD429" s="198"/>
      <c r="CE429" s="198"/>
      <c r="CF429" s="198"/>
      <c r="CG429" s="198"/>
      <c r="CH429" s="198"/>
      <c r="CI429" s="198"/>
      <c r="CJ429" s="198"/>
      <c r="CK429" s="198"/>
      <c r="CL429" s="198"/>
    </row>
    <row r="430" spans="1:90" hidden="1" outlineLevel="1" x14ac:dyDescent="0.15">
      <c r="A430" s="89"/>
      <c r="B430" s="23"/>
      <c r="C430" s="26">
        <v>15</v>
      </c>
      <c r="D430" s="298"/>
      <c r="F430" s="26" t="s">
        <v>356</v>
      </c>
      <c r="G430" s="289">
        <f>IF(OR($C491&gt;G$7,$C491+$E491-2&lt;G$7),0,($D491-SUM($F491:F491)-SUM($F430:F430))*SAP_Leadsheet!$E$69)</f>
        <v>0</v>
      </c>
      <c r="H430" s="289">
        <f>IF(OR($C491&gt;H$7,$C491+$E491-2&lt;H$7),0,($D491-SUM($F491:G491)-SUM($F430:G430))*SAP_Leadsheet!$E$69)</f>
        <v>0</v>
      </c>
      <c r="I430" s="289">
        <f>IF(OR($C491&gt;I$7,$C491+$E491-2&lt;I$7),0,($D491-SUM($F491:H491)-SUM($F430:H430))*SAP_Leadsheet!$E$69)</f>
        <v>0</v>
      </c>
      <c r="J430" s="289">
        <f>IF(OR($C491&gt;J$7,$C491+$E491-2&lt;J$7),0,($D491-SUM($F491:I491)-SUM($F430:I430))*SAP_Leadsheet!$E$69)</f>
        <v>0</v>
      </c>
      <c r="K430" s="289">
        <f>IF(OR($C491&gt;K$7,$C491+$E491-2&lt;K$7),0,($D491-SUM($F491:J491)-SUM($F430:J430))*SAP_Leadsheet!$E$69)</f>
        <v>0</v>
      </c>
      <c r="L430" s="289">
        <f>IF(OR($C491&gt;L$7,$C491+$E491-2&lt;L$7),0,($D491-SUM($F491:K491)-SUM($F430:K430))*SAP_Leadsheet!$E$69)</f>
        <v>0</v>
      </c>
      <c r="M430" s="289">
        <f>IF(OR($C491&gt;M$7,$C491+$E491-2&lt;M$7),0,($D491-SUM($F491:L491)-SUM($F430:L430))*SAP_Leadsheet!$E$69)</f>
        <v>0</v>
      </c>
      <c r="N430" s="289">
        <f>IF(OR($C491&gt;N$7,$C491+$E491-2&lt;N$7),0,($D491-SUM($F491:M491)-SUM($F430:M430))*SAP_Leadsheet!$E$69)</f>
        <v>0</v>
      </c>
      <c r="O430" s="289">
        <f>IF(OR($C491&gt;O$7,$C491+$E491-2&lt;O$7),0,($D491-SUM($F491:N491)-SUM($F430:N430))*SAP_Leadsheet!$E$69)</f>
        <v>0</v>
      </c>
      <c r="P430" s="289">
        <f>IF(OR($C491&gt;P$7,$C491+$E491-2&lt;P$7),0,($D491-SUM($F491:O491)-SUM($F430:O430))*SAP_Leadsheet!$E$69)</f>
        <v>0</v>
      </c>
      <c r="Q430" s="289">
        <f>IF(OR($C491&gt;Q$7,$C491+$E491-2&lt;Q$7),0,($D491-SUM($F491:P491)-SUM($F430:P430))*SAP_Leadsheet!$E$69)</f>
        <v>0</v>
      </c>
      <c r="R430" s="289">
        <f>IF(OR($C491&gt;R$7,$C491+$E491-2&lt;R$7),0,($D491-SUM($F491:Q491)-SUM($F430:Q430))*SAP_Leadsheet!$E$69)</f>
        <v>0</v>
      </c>
      <c r="S430" s="289">
        <f>IF(OR($C491&gt;S$7,$C491+$E491-2&lt;S$7),0,($D491-SUM($F491:R491)-SUM($F430:R430))*SAP_Leadsheet!$E$69)</f>
        <v>0</v>
      </c>
      <c r="T430" s="289">
        <f>IF(OR($C491&gt;T$7,$C491+$E491-2&lt;T$7),0,($D491-SUM($F491:S491)-SUM($F430:S430))*SAP_Leadsheet!$E$69)</f>
        <v>0</v>
      </c>
      <c r="U430" s="289">
        <f ca="1">IF(OR($C491&gt;U$7,$C491+$E491-2&lt;U$7),0,($D491-SUM($F491:T491)-SUM($F430:T430))*SAP_Leadsheet!$E$69)</f>
        <v>0</v>
      </c>
      <c r="V430" s="289">
        <f ca="1">IF(OR($C491&gt;V$7,$C491+$E491-2&lt;V$7),0,($D491-SUM($F491:U491)-SUM($F430:U430))*SAP_Leadsheet!$E$69)</f>
        <v>0</v>
      </c>
      <c r="W430" s="289">
        <f ca="1">IF(OR($C491&gt;W$7,$C491+$E491-2&lt;W$7),0,($D491-SUM($F491:V491)-SUM($F430:V430))*SAP_Leadsheet!$E$69)</f>
        <v>0</v>
      </c>
      <c r="X430" s="289">
        <f ca="1">IF(OR($C491&gt;X$7,$C491+$E491-2&lt;X$7),0,($D491-SUM($F491:W491)-SUM($F430:W430))*SAP_Leadsheet!$E$69)</f>
        <v>0</v>
      </c>
      <c r="Y430" s="289">
        <f>IF(OR($C491&gt;Y$7,$C491+$E491-2&lt;Y$7),0,($D491-SUM($F491:X491)-SUM($F430:X430))*SAP_Leadsheet!$E$69)</f>
        <v>0</v>
      </c>
      <c r="Z430" s="289">
        <f>IF(OR($C491&gt;Z$7,$C491+$E491-2&lt;Z$7),0,($D491-SUM($F491:Y491)-SUM($F430:Y430))*SAP_Leadsheet!$E$69)</f>
        <v>0</v>
      </c>
      <c r="AA430" s="289">
        <f>IF(OR($C491&gt;AA$7,$C491+$E491-2&lt;AA$7),0,($D491-SUM($F491:Z491)-SUM($F430:Z430))*SAP_Leadsheet!$E$69)</f>
        <v>0</v>
      </c>
      <c r="AB430" s="289">
        <f>IF(OR($C491&gt;AB$7,$C491+$E491-2&lt;AB$7),0,($D491-SUM($F491:AA491)-SUM($F430:AA430))*SAP_Leadsheet!$E$69)</f>
        <v>0</v>
      </c>
      <c r="AC430" s="289">
        <f>IF(OR($C491&gt;AC$7,$C491+$E491-2&lt;AC$7),0,($D491-SUM($F491:AB491)-SUM($F430:AB430))*SAP_Leadsheet!$E$69)</f>
        <v>0</v>
      </c>
      <c r="AD430" s="289">
        <f>IF(OR($C491&gt;AD$7,$C491+$E491-2&lt;AD$7),0,($D491-SUM($F491:AC491)-SUM($F430:AC430))*SAP_Leadsheet!$E$69)</f>
        <v>0</v>
      </c>
      <c r="AE430" s="289">
        <f>IF(OR($C491&gt;AE$7,$C491+$E491-2&lt;AE$7),0,($D491-SUM($F491:AD491)-SUM($F430:AD430))*SAP_Leadsheet!$E$69)</f>
        <v>0</v>
      </c>
      <c r="AF430" s="289">
        <f>IF(OR($C491&gt;AF$7,$C491+$E491-2&lt;AF$7),0,($D491-SUM($F491:AE491)-SUM($F430:AE430))*SAP_Leadsheet!$E$69)</f>
        <v>0</v>
      </c>
      <c r="AG430" s="289">
        <f>IF(OR($C491&gt;AG$7,$C491+$E491-2&lt;AG$7),0,($D491-SUM($F491:AF491)-SUM($F430:AF430))*SAP_Leadsheet!$E$69)</f>
        <v>0</v>
      </c>
      <c r="AH430" s="289">
        <f>IF(OR($C491&gt;AH$7,$C491+$E491-2&lt;AH$7),0,($D491-SUM($F491:AG491)-SUM($F430:AG430))*SAP_Leadsheet!$E$69)</f>
        <v>0</v>
      </c>
      <c r="AI430" s="289">
        <f>IF(OR($C491&gt;AI$7,$C491+$E491-2&lt;AI$7),0,($D491-SUM($F491:AH491)-SUM($F430:AH430))*SAP_Leadsheet!$E$69)</f>
        <v>0</v>
      </c>
      <c r="AJ430" s="289">
        <f>IF(OR($C491&gt;AJ$7,$C491+$E491-2&lt;AJ$7),0,($D491-SUM($F491:AI491)-SUM($F430:AI430))*SAP_Leadsheet!$E$69)</f>
        <v>0</v>
      </c>
      <c r="AK430" s="289">
        <f>IF(OR($C491&gt;AK$7,$C491+$E491-2&lt;AK$7),0,($D491-SUM($F491:AJ491)-SUM($F430:AJ430))*SAP_Leadsheet!$E$69)</f>
        <v>0</v>
      </c>
      <c r="AL430" s="289">
        <f>IF(OR($C491&gt;AL$7,$C491+$E491-2&lt;AL$7),0,($D491-SUM($F491:AK491)-SUM($F430:AK430))*SAP_Leadsheet!$E$69)</f>
        <v>0</v>
      </c>
      <c r="AM430" s="289">
        <f>IF(OR($C491&gt;AM$7,$C491+$E491-2&lt;AM$7),0,($D491-SUM($F491:AL491)-SUM($F430:AL430))*SAP_Leadsheet!$E$69)</f>
        <v>0</v>
      </c>
      <c r="AN430" s="289">
        <f>IF(OR($C491&gt;AN$7,$C491+$E491-2&lt;AN$7),0,($D491-SUM($F491:AM491)-SUM($F430:AM430))*SAP_Leadsheet!$E$69)</f>
        <v>0</v>
      </c>
      <c r="AO430" s="289">
        <f>IF(OR($C491&gt;AO$7,$C491+$E491-2&lt;AO$7),0,($D491-SUM($F491:AN491)-SUM($F430:AN430))*SAP_Leadsheet!$E$69)</f>
        <v>0</v>
      </c>
      <c r="AP430" s="289">
        <f>IF(OR($C491&gt;AP$7,$C491+$E491-2&lt;AP$7),0,($D491-SUM($F491:AO491)-SUM($F430:AO430))*SAP_Leadsheet!$E$69)</f>
        <v>0</v>
      </c>
      <c r="AQ430" s="289">
        <f>IF(OR($C491&gt;AQ$7,$C491+$E491-2&lt;AQ$7),0,($D491-SUM($F491:AP491)-SUM($F430:AP430))*SAP_Leadsheet!$E$69)</f>
        <v>0</v>
      </c>
      <c r="AR430" s="289">
        <f>IF(OR($C491&gt;AR$7,$C491+$E491-2&lt;AR$7),0,($D491-SUM($F491:AQ491)-SUM($F430:AQ430))*SAP_Leadsheet!$E$69)</f>
        <v>0</v>
      </c>
      <c r="AS430" s="289">
        <f>IF(OR($C491&gt;AS$7,$C491+$E491-2&lt;AS$7),0,($D491-SUM($F491:AR491)-SUM($F430:AR430))*SAP_Leadsheet!$E$69)</f>
        <v>0</v>
      </c>
      <c r="AT430" s="289">
        <f>IF(OR($C491&gt;AT$7,$C491+$E491-2&lt;AT$7),0,($D491-SUM($F491:AS491)-SUM($F430:AS430))*SAP_Leadsheet!$E$69)</f>
        <v>0</v>
      </c>
      <c r="AU430" s="289">
        <f>IF(OR($C491&gt;AU$7,$C491+$E491-2&lt;AU$7),0,($D491-SUM($F491:AT491)-SUM($F430:AT430))*SAP_Leadsheet!$E$69)</f>
        <v>0</v>
      </c>
      <c r="AV430" s="289">
        <f>IF(OR($C491&gt;AV$7,$C491+$E491-2&lt;AV$7),0,($D491-SUM($F491:AU491)-SUM($F430:AU430))*SAP_Leadsheet!$E$69)</f>
        <v>0</v>
      </c>
      <c r="AW430" s="289">
        <f>IF(OR($C491&gt;AW$7,$C491+$E491-2&lt;AW$7),0,($D491-SUM($F491:AV491)-SUM($F430:AV430))*SAP_Leadsheet!$E$69)</f>
        <v>0</v>
      </c>
      <c r="AX430" s="289">
        <f>IF(OR($C491&gt;AX$7,$C491+$E491-2&lt;AX$7),0,($D491-SUM($F491:AW491)-SUM($F430:AW430))*SAP_Leadsheet!$E$69)</f>
        <v>0</v>
      </c>
      <c r="AY430" s="289">
        <f>IF(OR($C491&gt;AY$7,$C491+$E491-2&lt;AY$7),0,($D491-SUM($F491:AX491)-SUM($F430:AX430))*SAP_Leadsheet!$E$69)</f>
        <v>0</v>
      </c>
      <c r="AZ430" s="289">
        <f>IF(OR($C491&gt;AZ$7,$C491+$E491-2&lt;AZ$7),0,($D491-SUM($F491:AY491)-SUM($F430:AY430))*SAP_Leadsheet!$E$69)</f>
        <v>0</v>
      </c>
      <c r="BA430" s="289">
        <f>IF(OR($C491&gt;BA$7,$C491+$E491-2&lt;BA$7),0,($D491-SUM($F491:AZ491)-SUM($F430:AZ430))*SAP_Leadsheet!$E$69)</f>
        <v>0</v>
      </c>
      <c r="BB430" s="289">
        <f>IF(OR($C491&gt;BB$7,$C491+$E491-2&lt;BB$7),0,($D491-SUM($F491:BA491)-SUM($F430:BA430))*SAP_Leadsheet!$E$69)</f>
        <v>0</v>
      </c>
      <c r="BC430" s="289">
        <f>IF(OR($C491&gt;BC$7,$C491+$E491-2&lt;BC$7),0,($D491-SUM($F491:BB491)-SUM($F430:BB430))*SAP_Leadsheet!$E$69)</f>
        <v>0</v>
      </c>
      <c r="BD430" s="289">
        <f>IF(OR($C491&gt;BD$7,$C491+$E491-2&lt;BD$7),0,($D491-SUM($F491:BC491)-SUM($F430:BC430))*SAP_Leadsheet!$E$69)</f>
        <v>0</v>
      </c>
      <c r="BE430" s="289">
        <f>IF(OR($C491&gt;BE$7,$C491+$E491-2&lt;BE$7),0,($D491-SUM($F491:BD491)-SUM($F430:BD430))*SAP_Leadsheet!$E$69)</f>
        <v>0</v>
      </c>
      <c r="BF430" s="289">
        <f>IF(OR($C491&gt;BF$7,$C491+$E491-2&lt;BF$7),0,($D491-SUM($F491:BE491)-SUM($F430:BE430))*SAP_Leadsheet!$E$69)</f>
        <v>0</v>
      </c>
      <c r="BG430" s="289">
        <f>IF(OR($C491&gt;BG$7,$C491+$E491-2&lt;BG$7),0,($D491-SUM($F491:BF491)-SUM($F430:BF430))*SAP_Leadsheet!$E$69)</f>
        <v>0</v>
      </c>
      <c r="BH430" s="289">
        <f>IF(OR($C491&gt;BH$7,$C491+$E491-2&lt;BH$7),0,($D491-SUM($F491:BG491)-SUM($F430:BG430))*SAP_Leadsheet!$E$69)</f>
        <v>0</v>
      </c>
      <c r="BI430" s="289">
        <f>IF(OR($C491&gt;BI$7,$C491+$E491-2&lt;BI$7),0,($D491-SUM($F491:BH491)-SUM($F430:BH430))*SAP_Leadsheet!$E$69)</f>
        <v>0</v>
      </c>
      <c r="BJ430" s="289">
        <f>IF(OR($C491&gt;BJ$7,$C491+$E491-2&lt;BJ$7),0,($D491-SUM($F491:BI491)-SUM($F430:BI430))*SAP_Leadsheet!$E$69)</f>
        <v>0</v>
      </c>
      <c r="BK430" s="289">
        <f>IF(OR($C491&gt;BK$7,$C491+$E491-2&lt;BK$7),0,($D491-SUM($F491:BJ491)-SUM($F430:BJ430))*SAP_Leadsheet!$E$69)</f>
        <v>0</v>
      </c>
      <c r="BL430" s="289">
        <f>IF(OR($C491&gt;BL$7,$C491+$E491-2&lt;BL$7),0,($D491-SUM($F491:BK491)-SUM($F430:BK430))*SAP_Leadsheet!$E$69)</f>
        <v>0</v>
      </c>
      <c r="BM430" s="289">
        <f>IF(OR($C491&gt;BM$7,$C491+$E491-2&lt;BM$7),0,($D491-SUM($F491:BL491)-SUM($F430:BL430))*SAP_Leadsheet!$E$69)</f>
        <v>0</v>
      </c>
      <c r="BN430" s="289">
        <f>IF(OR($C491&gt;BN$7,$C491+$E491-2&lt;BN$7),0,($D491-SUM($F491:BM491)-SUM($F430:BM430))*SAP_Leadsheet!$E$69)</f>
        <v>0</v>
      </c>
      <c r="BO430" s="198"/>
      <c r="BP430" s="198"/>
      <c r="BQ430" s="198"/>
      <c r="BR430" s="198"/>
      <c r="BS430" s="198"/>
      <c r="BT430" s="198"/>
      <c r="BU430" s="198"/>
      <c r="BV430" s="198"/>
      <c r="BW430" s="198"/>
      <c r="BX430" s="198"/>
      <c r="BY430" s="198"/>
      <c r="BZ430" s="198"/>
      <c r="CA430" s="198"/>
      <c r="CB430" s="198"/>
      <c r="CC430" s="198"/>
      <c r="CD430" s="198"/>
      <c r="CE430" s="198"/>
      <c r="CF430" s="198"/>
      <c r="CG430" s="198"/>
      <c r="CH430" s="198"/>
      <c r="CI430" s="198"/>
      <c r="CJ430" s="198"/>
      <c r="CK430" s="198"/>
      <c r="CL430" s="198"/>
    </row>
    <row r="431" spans="1:90" hidden="1" outlineLevel="1" x14ac:dyDescent="0.15">
      <c r="A431" s="89"/>
      <c r="B431" s="23"/>
      <c r="C431" s="26">
        <v>16</v>
      </c>
      <c r="D431" s="298"/>
      <c r="F431" s="26" t="s">
        <v>356</v>
      </c>
      <c r="G431" s="289">
        <f>IF(OR($C492&gt;G$7,$C492+$E492-2&lt;G$7),0,($D492-SUM($F492:F492)-SUM($F431:F431))*SAP_Leadsheet!$E$69)</f>
        <v>0</v>
      </c>
      <c r="H431" s="289">
        <f>IF(OR($C492&gt;H$7,$C492+$E492-2&lt;H$7),0,($D492-SUM($F492:G492)-SUM($F431:G431))*SAP_Leadsheet!$E$69)</f>
        <v>0</v>
      </c>
      <c r="I431" s="289">
        <f>IF(OR($C492&gt;I$7,$C492+$E492-2&lt;I$7),0,($D492-SUM($F492:H492)-SUM($F431:H431))*SAP_Leadsheet!$E$69)</f>
        <v>0</v>
      </c>
      <c r="J431" s="289">
        <f>IF(OR($C492&gt;J$7,$C492+$E492-2&lt;J$7),0,($D492-SUM($F492:I492)-SUM($F431:I431))*SAP_Leadsheet!$E$69)</f>
        <v>0</v>
      </c>
      <c r="K431" s="289">
        <f>IF(OR($C492&gt;K$7,$C492+$E492-2&lt;K$7),0,($D492-SUM($F492:J492)-SUM($F431:J431))*SAP_Leadsheet!$E$69)</f>
        <v>0</v>
      </c>
      <c r="L431" s="289">
        <f>IF(OR($C492&gt;L$7,$C492+$E492-2&lt;L$7),0,($D492-SUM($F492:K492)-SUM($F431:K431))*SAP_Leadsheet!$E$69)</f>
        <v>0</v>
      </c>
      <c r="M431" s="289">
        <f>IF(OR($C492&gt;M$7,$C492+$E492-2&lt;M$7),0,($D492-SUM($F492:L492)-SUM($F431:L431))*SAP_Leadsheet!$E$69)</f>
        <v>0</v>
      </c>
      <c r="N431" s="289">
        <f>IF(OR($C492&gt;N$7,$C492+$E492-2&lt;N$7),0,($D492-SUM($F492:M492)-SUM($F431:M431))*SAP_Leadsheet!$E$69)</f>
        <v>0</v>
      </c>
      <c r="O431" s="289">
        <f>IF(OR($C492&gt;O$7,$C492+$E492-2&lt;O$7),0,($D492-SUM($F492:N492)-SUM($F431:N431))*SAP_Leadsheet!$E$69)</f>
        <v>0</v>
      </c>
      <c r="P431" s="289">
        <f>IF(OR($C492&gt;P$7,$C492+$E492-2&lt;P$7),0,($D492-SUM($F492:O492)-SUM($F431:O431))*SAP_Leadsheet!$E$69)</f>
        <v>0</v>
      </c>
      <c r="Q431" s="289">
        <f>IF(OR($C492&gt;Q$7,$C492+$E492-2&lt;Q$7),0,($D492-SUM($F492:P492)-SUM($F431:P431))*SAP_Leadsheet!$E$69)</f>
        <v>0</v>
      </c>
      <c r="R431" s="289">
        <f>IF(OR($C492&gt;R$7,$C492+$E492-2&lt;R$7),0,($D492-SUM($F492:Q492)-SUM($F431:Q431))*SAP_Leadsheet!$E$69)</f>
        <v>0</v>
      </c>
      <c r="S431" s="289">
        <f>IF(OR($C492&gt;S$7,$C492+$E492-2&lt;S$7),0,($D492-SUM($F492:R492)-SUM($F431:R431))*SAP_Leadsheet!$E$69)</f>
        <v>0</v>
      </c>
      <c r="T431" s="289">
        <f>IF(OR($C492&gt;T$7,$C492+$E492-2&lt;T$7),0,($D492-SUM($F492:S492)-SUM($F431:S431))*SAP_Leadsheet!$E$69)</f>
        <v>0</v>
      </c>
      <c r="U431" s="289">
        <f>IF(OR($C492&gt;U$7,$C492+$E492-2&lt;U$7),0,($D492-SUM($F492:T492)-SUM($F431:T431))*SAP_Leadsheet!$E$69)</f>
        <v>0</v>
      </c>
      <c r="V431" s="289">
        <f ca="1">IF(OR($C492&gt;V$7,$C492+$E492-2&lt;V$7),0,($D492-SUM($F492:U492)-SUM($F431:U431))*SAP_Leadsheet!$E$69)</f>
        <v>0</v>
      </c>
      <c r="W431" s="289">
        <f ca="1">IF(OR($C492&gt;W$7,$C492+$E492-2&lt;W$7),0,($D492-SUM($F492:V492)-SUM($F431:V431))*SAP_Leadsheet!$E$69)</f>
        <v>0</v>
      </c>
      <c r="X431" s="289">
        <f ca="1">IF(OR($C492&gt;X$7,$C492+$E492-2&lt;X$7),0,($D492-SUM($F492:W492)-SUM($F431:W431))*SAP_Leadsheet!$E$69)</f>
        <v>0</v>
      </c>
      <c r="Y431" s="289">
        <f ca="1">IF(OR($C492&gt;Y$7,$C492+$E492-2&lt;Y$7),0,($D492-SUM($F492:X492)-SUM($F431:X431))*SAP_Leadsheet!$E$69)</f>
        <v>0</v>
      </c>
      <c r="Z431" s="289">
        <f>IF(OR($C492&gt;Z$7,$C492+$E492-2&lt;Z$7),0,($D492-SUM($F492:Y492)-SUM($F431:Y431))*SAP_Leadsheet!$E$69)</f>
        <v>0</v>
      </c>
      <c r="AA431" s="289">
        <f>IF(OR($C492&gt;AA$7,$C492+$E492-2&lt;AA$7),0,($D492-SUM($F492:Z492)-SUM($F431:Z431))*SAP_Leadsheet!$E$69)</f>
        <v>0</v>
      </c>
      <c r="AB431" s="289">
        <f>IF(OR($C492&gt;AB$7,$C492+$E492-2&lt;AB$7),0,($D492-SUM($F492:AA492)-SUM($F431:AA431))*SAP_Leadsheet!$E$69)</f>
        <v>0</v>
      </c>
      <c r="AC431" s="289">
        <f>IF(OR($C492&gt;AC$7,$C492+$E492-2&lt;AC$7),0,($D492-SUM($F492:AB492)-SUM($F431:AB431))*SAP_Leadsheet!$E$69)</f>
        <v>0</v>
      </c>
      <c r="AD431" s="289">
        <f>IF(OR($C492&gt;AD$7,$C492+$E492-2&lt;AD$7),0,($D492-SUM($F492:AC492)-SUM($F431:AC431))*SAP_Leadsheet!$E$69)</f>
        <v>0</v>
      </c>
      <c r="AE431" s="289">
        <f>IF(OR($C492&gt;AE$7,$C492+$E492-2&lt;AE$7),0,($D492-SUM($F492:AD492)-SUM($F431:AD431))*SAP_Leadsheet!$E$69)</f>
        <v>0</v>
      </c>
      <c r="AF431" s="289">
        <f>IF(OR($C492&gt;AF$7,$C492+$E492-2&lt;AF$7),0,($D492-SUM($F492:AE492)-SUM($F431:AE431))*SAP_Leadsheet!$E$69)</f>
        <v>0</v>
      </c>
      <c r="AG431" s="289">
        <f>IF(OR($C492&gt;AG$7,$C492+$E492-2&lt;AG$7),0,($D492-SUM($F492:AF492)-SUM($F431:AF431))*SAP_Leadsheet!$E$69)</f>
        <v>0</v>
      </c>
      <c r="AH431" s="289">
        <f>IF(OR($C492&gt;AH$7,$C492+$E492-2&lt;AH$7),0,($D492-SUM($F492:AG492)-SUM($F431:AG431))*SAP_Leadsheet!$E$69)</f>
        <v>0</v>
      </c>
      <c r="AI431" s="289">
        <f>IF(OR($C492&gt;AI$7,$C492+$E492-2&lt;AI$7),0,($D492-SUM($F492:AH492)-SUM($F431:AH431))*SAP_Leadsheet!$E$69)</f>
        <v>0</v>
      </c>
      <c r="AJ431" s="289">
        <f>IF(OR($C492&gt;AJ$7,$C492+$E492-2&lt;AJ$7),0,($D492-SUM($F492:AI492)-SUM($F431:AI431))*SAP_Leadsheet!$E$69)</f>
        <v>0</v>
      </c>
      <c r="AK431" s="289">
        <f>IF(OR($C492&gt;AK$7,$C492+$E492-2&lt;AK$7),0,($D492-SUM($F492:AJ492)-SUM($F431:AJ431))*SAP_Leadsheet!$E$69)</f>
        <v>0</v>
      </c>
      <c r="AL431" s="289">
        <f>IF(OR($C492&gt;AL$7,$C492+$E492-2&lt;AL$7),0,($D492-SUM($F492:AK492)-SUM($F431:AK431))*SAP_Leadsheet!$E$69)</f>
        <v>0</v>
      </c>
      <c r="AM431" s="289">
        <f>IF(OR($C492&gt;AM$7,$C492+$E492-2&lt;AM$7),0,($D492-SUM($F492:AL492)-SUM($F431:AL431))*SAP_Leadsheet!$E$69)</f>
        <v>0</v>
      </c>
      <c r="AN431" s="289">
        <f>IF(OR($C492&gt;AN$7,$C492+$E492-2&lt;AN$7),0,($D492-SUM($F492:AM492)-SUM($F431:AM431))*SAP_Leadsheet!$E$69)</f>
        <v>0</v>
      </c>
      <c r="AO431" s="289">
        <f>IF(OR($C492&gt;AO$7,$C492+$E492-2&lt;AO$7),0,($D492-SUM($F492:AN492)-SUM($F431:AN431))*SAP_Leadsheet!$E$69)</f>
        <v>0</v>
      </c>
      <c r="AP431" s="289">
        <f>IF(OR($C492&gt;AP$7,$C492+$E492-2&lt;AP$7),0,($D492-SUM($F492:AO492)-SUM($F431:AO431))*SAP_Leadsheet!$E$69)</f>
        <v>0</v>
      </c>
      <c r="AQ431" s="289">
        <f>IF(OR($C492&gt;AQ$7,$C492+$E492-2&lt;AQ$7),0,($D492-SUM($F492:AP492)-SUM($F431:AP431))*SAP_Leadsheet!$E$69)</f>
        <v>0</v>
      </c>
      <c r="AR431" s="289">
        <f>IF(OR($C492&gt;AR$7,$C492+$E492-2&lt;AR$7),0,($D492-SUM($F492:AQ492)-SUM($F431:AQ431))*SAP_Leadsheet!$E$69)</f>
        <v>0</v>
      </c>
      <c r="AS431" s="289">
        <f>IF(OR($C492&gt;AS$7,$C492+$E492-2&lt;AS$7),0,($D492-SUM($F492:AR492)-SUM($F431:AR431))*SAP_Leadsheet!$E$69)</f>
        <v>0</v>
      </c>
      <c r="AT431" s="289">
        <f>IF(OR($C492&gt;AT$7,$C492+$E492-2&lt;AT$7),0,($D492-SUM($F492:AS492)-SUM($F431:AS431))*SAP_Leadsheet!$E$69)</f>
        <v>0</v>
      </c>
      <c r="AU431" s="289">
        <f>IF(OR($C492&gt;AU$7,$C492+$E492-2&lt;AU$7),0,($D492-SUM($F492:AT492)-SUM($F431:AT431))*SAP_Leadsheet!$E$69)</f>
        <v>0</v>
      </c>
      <c r="AV431" s="289">
        <f>IF(OR($C492&gt;AV$7,$C492+$E492-2&lt;AV$7),0,($D492-SUM($F492:AU492)-SUM($F431:AU431))*SAP_Leadsheet!$E$69)</f>
        <v>0</v>
      </c>
      <c r="AW431" s="289">
        <f>IF(OR($C492&gt;AW$7,$C492+$E492-2&lt;AW$7),0,($D492-SUM($F492:AV492)-SUM($F431:AV431))*SAP_Leadsheet!$E$69)</f>
        <v>0</v>
      </c>
      <c r="AX431" s="289">
        <f>IF(OR($C492&gt;AX$7,$C492+$E492-2&lt;AX$7),0,($D492-SUM($F492:AW492)-SUM($F431:AW431))*SAP_Leadsheet!$E$69)</f>
        <v>0</v>
      </c>
      <c r="AY431" s="289">
        <f>IF(OR($C492&gt;AY$7,$C492+$E492-2&lt;AY$7),0,($D492-SUM($F492:AX492)-SUM($F431:AX431))*SAP_Leadsheet!$E$69)</f>
        <v>0</v>
      </c>
      <c r="AZ431" s="289">
        <f>IF(OR($C492&gt;AZ$7,$C492+$E492-2&lt;AZ$7),0,($D492-SUM($F492:AY492)-SUM($F431:AY431))*SAP_Leadsheet!$E$69)</f>
        <v>0</v>
      </c>
      <c r="BA431" s="289">
        <f>IF(OR($C492&gt;BA$7,$C492+$E492-2&lt;BA$7),0,($D492-SUM($F492:AZ492)-SUM($F431:AZ431))*SAP_Leadsheet!$E$69)</f>
        <v>0</v>
      </c>
      <c r="BB431" s="289">
        <f>IF(OR($C492&gt;BB$7,$C492+$E492-2&lt;BB$7),0,($D492-SUM($F492:BA492)-SUM($F431:BA431))*SAP_Leadsheet!$E$69)</f>
        <v>0</v>
      </c>
      <c r="BC431" s="289">
        <f>IF(OR($C492&gt;BC$7,$C492+$E492-2&lt;BC$7),0,($D492-SUM($F492:BB492)-SUM($F431:BB431))*SAP_Leadsheet!$E$69)</f>
        <v>0</v>
      </c>
      <c r="BD431" s="289">
        <f>IF(OR($C492&gt;BD$7,$C492+$E492-2&lt;BD$7),0,($D492-SUM($F492:BC492)-SUM($F431:BC431))*SAP_Leadsheet!$E$69)</f>
        <v>0</v>
      </c>
      <c r="BE431" s="289">
        <f>IF(OR($C492&gt;BE$7,$C492+$E492-2&lt;BE$7),0,($D492-SUM($F492:BD492)-SUM($F431:BD431))*SAP_Leadsheet!$E$69)</f>
        <v>0</v>
      </c>
      <c r="BF431" s="289">
        <f>IF(OR($C492&gt;BF$7,$C492+$E492-2&lt;BF$7),0,($D492-SUM($F492:BE492)-SUM($F431:BE431))*SAP_Leadsheet!$E$69)</f>
        <v>0</v>
      </c>
      <c r="BG431" s="289">
        <f>IF(OR($C492&gt;BG$7,$C492+$E492-2&lt;BG$7),0,($D492-SUM($F492:BF492)-SUM($F431:BF431))*SAP_Leadsheet!$E$69)</f>
        <v>0</v>
      </c>
      <c r="BH431" s="289">
        <f>IF(OR($C492&gt;BH$7,$C492+$E492-2&lt;BH$7),0,($D492-SUM($F492:BG492)-SUM($F431:BG431))*SAP_Leadsheet!$E$69)</f>
        <v>0</v>
      </c>
      <c r="BI431" s="289">
        <f>IF(OR($C492&gt;BI$7,$C492+$E492-2&lt;BI$7),0,($D492-SUM($F492:BH492)-SUM($F431:BH431))*SAP_Leadsheet!$E$69)</f>
        <v>0</v>
      </c>
      <c r="BJ431" s="289">
        <f>IF(OR($C492&gt;BJ$7,$C492+$E492-2&lt;BJ$7),0,($D492-SUM($F492:BI492)-SUM($F431:BI431))*SAP_Leadsheet!$E$69)</f>
        <v>0</v>
      </c>
      <c r="BK431" s="289">
        <f>IF(OR($C492&gt;BK$7,$C492+$E492-2&lt;BK$7),0,($D492-SUM($F492:BJ492)-SUM($F431:BJ431))*SAP_Leadsheet!$E$69)</f>
        <v>0</v>
      </c>
      <c r="BL431" s="289">
        <f>IF(OR($C492&gt;BL$7,$C492+$E492-2&lt;BL$7),0,($D492-SUM($F492:BK492)-SUM($F431:BK431))*SAP_Leadsheet!$E$69)</f>
        <v>0</v>
      </c>
      <c r="BM431" s="289">
        <f>IF(OR($C492&gt;BM$7,$C492+$E492-2&lt;BM$7),0,($D492-SUM($F492:BL492)-SUM($F431:BL431))*SAP_Leadsheet!$E$69)</f>
        <v>0</v>
      </c>
      <c r="BN431" s="289">
        <f>IF(OR($C492&gt;BN$7,$C492+$E492-2&lt;BN$7),0,($D492-SUM($F492:BM492)-SUM($F431:BM431))*SAP_Leadsheet!$E$69)</f>
        <v>0</v>
      </c>
      <c r="BO431" s="198"/>
      <c r="BP431" s="198"/>
      <c r="BQ431" s="198"/>
      <c r="BR431" s="198"/>
      <c r="BS431" s="198"/>
      <c r="BT431" s="198"/>
      <c r="BU431" s="198"/>
      <c r="BV431" s="198"/>
      <c r="BW431" s="198"/>
      <c r="BX431" s="198"/>
      <c r="BY431" s="198"/>
      <c r="BZ431" s="198"/>
      <c r="CA431" s="198"/>
      <c r="CB431" s="198"/>
      <c r="CC431" s="198"/>
      <c r="CD431" s="198"/>
      <c r="CE431" s="198"/>
      <c r="CF431" s="198"/>
      <c r="CG431" s="198"/>
      <c r="CH431" s="198"/>
      <c r="CI431" s="198"/>
      <c r="CJ431" s="198"/>
      <c r="CK431" s="198"/>
      <c r="CL431" s="198"/>
    </row>
    <row r="432" spans="1:90" hidden="1" outlineLevel="1" x14ac:dyDescent="0.15">
      <c r="A432" s="89"/>
      <c r="B432" s="23"/>
      <c r="C432" s="26">
        <v>17</v>
      </c>
      <c r="D432" s="298"/>
      <c r="F432" s="26" t="s">
        <v>356</v>
      </c>
      <c r="G432" s="289">
        <f>IF(OR($C493&gt;G$7,$C493+$E493-2&lt;G$7),0,($D493-SUM($F493:F493)-SUM($F432:F432))*SAP_Leadsheet!$E$69)</f>
        <v>0</v>
      </c>
      <c r="H432" s="289">
        <f>IF(OR($C493&gt;H$7,$C493+$E493-2&lt;H$7),0,($D493-SUM($F493:G493)-SUM($F432:G432))*SAP_Leadsheet!$E$69)</f>
        <v>0</v>
      </c>
      <c r="I432" s="289">
        <f>IF(OR($C493&gt;I$7,$C493+$E493-2&lt;I$7),0,($D493-SUM($F493:H493)-SUM($F432:H432))*SAP_Leadsheet!$E$69)</f>
        <v>0</v>
      </c>
      <c r="J432" s="289">
        <f>IF(OR($C493&gt;J$7,$C493+$E493-2&lt;J$7),0,($D493-SUM($F493:I493)-SUM($F432:I432))*SAP_Leadsheet!$E$69)</f>
        <v>0</v>
      </c>
      <c r="K432" s="289">
        <f>IF(OR($C493&gt;K$7,$C493+$E493-2&lt;K$7),0,($D493-SUM($F493:J493)-SUM($F432:J432))*SAP_Leadsheet!$E$69)</f>
        <v>0</v>
      </c>
      <c r="L432" s="289">
        <f>IF(OR($C493&gt;L$7,$C493+$E493-2&lt;L$7),0,($D493-SUM($F493:K493)-SUM($F432:K432))*SAP_Leadsheet!$E$69)</f>
        <v>0</v>
      </c>
      <c r="M432" s="289">
        <f>IF(OR($C493&gt;M$7,$C493+$E493-2&lt;M$7),0,($D493-SUM($F493:L493)-SUM($F432:L432))*SAP_Leadsheet!$E$69)</f>
        <v>0</v>
      </c>
      <c r="N432" s="289">
        <f>IF(OR($C493&gt;N$7,$C493+$E493-2&lt;N$7),0,($D493-SUM($F493:M493)-SUM($F432:M432))*SAP_Leadsheet!$E$69)</f>
        <v>0</v>
      </c>
      <c r="O432" s="289">
        <f>IF(OR($C493&gt;O$7,$C493+$E493-2&lt;O$7),0,($D493-SUM($F493:N493)-SUM($F432:N432))*SAP_Leadsheet!$E$69)</f>
        <v>0</v>
      </c>
      <c r="P432" s="289">
        <f>IF(OR($C493&gt;P$7,$C493+$E493-2&lt;P$7),0,($D493-SUM($F493:O493)-SUM($F432:O432))*SAP_Leadsheet!$E$69)</f>
        <v>0</v>
      </c>
      <c r="Q432" s="289">
        <f>IF(OR($C493&gt;Q$7,$C493+$E493-2&lt;Q$7),0,($D493-SUM($F493:P493)-SUM($F432:P432))*SAP_Leadsheet!$E$69)</f>
        <v>0</v>
      </c>
      <c r="R432" s="289">
        <f>IF(OR($C493&gt;R$7,$C493+$E493-2&lt;R$7),0,($D493-SUM($F493:Q493)-SUM($F432:Q432))*SAP_Leadsheet!$E$69)</f>
        <v>0</v>
      </c>
      <c r="S432" s="289">
        <f>IF(OR($C493&gt;S$7,$C493+$E493-2&lt;S$7),0,($D493-SUM($F493:R493)-SUM($F432:R432))*SAP_Leadsheet!$E$69)</f>
        <v>0</v>
      </c>
      <c r="T432" s="289">
        <f>IF(OR($C493&gt;T$7,$C493+$E493-2&lt;T$7),0,($D493-SUM($F493:S493)-SUM($F432:S432))*SAP_Leadsheet!$E$69)</f>
        <v>0</v>
      </c>
      <c r="U432" s="289">
        <f>IF(OR($C493&gt;U$7,$C493+$E493-2&lt;U$7),0,($D493-SUM($F493:T493)-SUM($F432:T432))*SAP_Leadsheet!$E$69)</f>
        <v>0</v>
      </c>
      <c r="V432" s="289">
        <f>IF(OR($C493&gt;V$7,$C493+$E493-2&lt;V$7),0,($D493-SUM($F493:U493)-SUM($F432:U432))*SAP_Leadsheet!$E$69)</f>
        <v>0</v>
      </c>
      <c r="W432" s="289">
        <f ca="1">IF(OR($C493&gt;W$7,$C493+$E493-2&lt;W$7),0,($D493-SUM($F493:V493)-SUM($F432:V432))*SAP_Leadsheet!$E$69)</f>
        <v>0</v>
      </c>
      <c r="X432" s="289">
        <f ca="1">IF(OR($C493&gt;X$7,$C493+$E493-2&lt;X$7),0,($D493-SUM($F493:W493)-SUM($F432:W432))*SAP_Leadsheet!$E$69)</f>
        <v>0</v>
      </c>
      <c r="Y432" s="289">
        <f ca="1">IF(OR($C493&gt;Y$7,$C493+$E493-2&lt;Y$7),0,($D493-SUM($F493:X493)-SUM($F432:X432))*SAP_Leadsheet!$E$69)</f>
        <v>0</v>
      </c>
      <c r="Z432" s="289">
        <f ca="1">IF(OR($C493&gt;Z$7,$C493+$E493-2&lt;Z$7),0,($D493-SUM($F493:Y493)-SUM($F432:Y432))*SAP_Leadsheet!$E$69)</f>
        <v>0</v>
      </c>
      <c r="AA432" s="289">
        <f>IF(OR($C493&gt;AA$7,$C493+$E493-2&lt;AA$7),0,($D493-SUM($F493:Z493)-SUM($F432:Z432))*SAP_Leadsheet!$E$69)</f>
        <v>0</v>
      </c>
      <c r="AB432" s="289">
        <f>IF(OR($C493&gt;AB$7,$C493+$E493-2&lt;AB$7),0,($D493-SUM($F493:AA493)-SUM($F432:AA432))*SAP_Leadsheet!$E$69)</f>
        <v>0</v>
      </c>
      <c r="AC432" s="289">
        <f>IF(OR($C493&gt;AC$7,$C493+$E493-2&lt;AC$7),0,($D493-SUM($F493:AB493)-SUM($F432:AB432))*SAP_Leadsheet!$E$69)</f>
        <v>0</v>
      </c>
      <c r="AD432" s="289">
        <f>IF(OR($C493&gt;AD$7,$C493+$E493-2&lt;AD$7),0,($D493-SUM($F493:AC493)-SUM($F432:AC432))*SAP_Leadsheet!$E$69)</f>
        <v>0</v>
      </c>
      <c r="AE432" s="289">
        <f>IF(OR($C493&gt;AE$7,$C493+$E493-2&lt;AE$7),0,($D493-SUM($F493:AD493)-SUM($F432:AD432))*SAP_Leadsheet!$E$69)</f>
        <v>0</v>
      </c>
      <c r="AF432" s="289">
        <f>IF(OR($C493&gt;AF$7,$C493+$E493-2&lt;AF$7),0,($D493-SUM($F493:AE493)-SUM($F432:AE432))*SAP_Leadsheet!$E$69)</f>
        <v>0</v>
      </c>
      <c r="AG432" s="289">
        <f>IF(OR($C493&gt;AG$7,$C493+$E493-2&lt;AG$7),0,($D493-SUM($F493:AF493)-SUM($F432:AF432))*SAP_Leadsheet!$E$69)</f>
        <v>0</v>
      </c>
      <c r="AH432" s="289">
        <f>IF(OR($C493&gt;AH$7,$C493+$E493-2&lt;AH$7),0,($D493-SUM($F493:AG493)-SUM($F432:AG432))*SAP_Leadsheet!$E$69)</f>
        <v>0</v>
      </c>
      <c r="AI432" s="289">
        <f>IF(OR($C493&gt;AI$7,$C493+$E493-2&lt;AI$7),0,($D493-SUM($F493:AH493)-SUM($F432:AH432))*SAP_Leadsheet!$E$69)</f>
        <v>0</v>
      </c>
      <c r="AJ432" s="289">
        <f>IF(OR($C493&gt;AJ$7,$C493+$E493-2&lt;AJ$7),0,($D493-SUM($F493:AI493)-SUM($F432:AI432))*SAP_Leadsheet!$E$69)</f>
        <v>0</v>
      </c>
      <c r="AK432" s="289">
        <f>IF(OR($C493&gt;AK$7,$C493+$E493-2&lt;AK$7),0,($D493-SUM($F493:AJ493)-SUM($F432:AJ432))*SAP_Leadsheet!$E$69)</f>
        <v>0</v>
      </c>
      <c r="AL432" s="289">
        <f>IF(OR($C493&gt;AL$7,$C493+$E493-2&lt;AL$7),0,($D493-SUM($F493:AK493)-SUM($F432:AK432))*SAP_Leadsheet!$E$69)</f>
        <v>0</v>
      </c>
      <c r="AM432" s="289">
        <f>IF(OR($C493&gt;AM$7,$C493+$E493-2&lt;AM$7),0,($D493-SUM($F493:AL493)-SUM($F432:AL432))*SAP_Leadsheet!$E$69)</f>
        <v>0</v>
      </c>
      <c r="AN432" s="289">
        <f>IF(OR($C493&gt;AN$7,$C493+$E493-2&lt;AN$7),0,($D493-SUM($F493:AM493)-SUM($F432:AM432))*SAP_Leadsheet!$E$69)</f>
        <v>0</v>
      </c>
      <c r="AO432" s="289">
        <f>IF(OR($C493&gt;AO$7,$C493+$E493-2&lt;AO$7),0,($D493-SUM($F493:AN493)-SUM($F432:AN432))*SAP_Leadsheet!$E$69)</f>
        <v>0</v>
      </c>
      <c r="AP432" s="289">
        <f>IF(OR($C493&gt;AP$7,$C493+$E493-2&lt;AP$7),0,($D493-SUM($F493:AO493)-SUM($F432:AO432))*SAP_Leadsheet!$E$69)</f>
        <v>0</v>
      </c>
      <c r="AQ432" s="289">
        <f>IF(OR($C493&gt;AQ$7,$C493+$E493-2&lt;AQ$7),0,($D493-SUM($F493:AP493)-SUM($F432:AP432))*SAP_Leadsheet!$E$69)</f>
        <v>0</v>
      </c>
      <c r="AR432" s="289">
        <f>IF(OR($C493&gt;AR$7,$C493+$E493-2&lt;AR$7),0,($D493-SUM($F493:AQ493)-SUM($F432:AQ432))*SAP_Leadsheet!$E$69)</f>
        <v>0</v>
      </c>
      <c r="AS432" s="289">
        <f>IF(OR($C493&gt;AS$7,$C493+$E493-2&lt;AS$7),0,($D493-SUM($F493:AR493)-SUM($F432:AR432))*SAP_Leadsheet!$E$69)</f>
        <v>0</v>
      </c>
      <c r="AT432" s="289">
        <f>IF(OR($C493&gt;AT$7,$C493+$E493-2&lt;AT$7),0,($D493-SUM($F493:AS493)-SUM($F432:AS432))*SAP_Leadsheet!$E$69)</f>
        <v>0</v>
      </c>
      <c r="AU432" s="289">
        <f>IF(OR($C493&gt;AU$7,$C493+$E493-2&lt;AU$7),0,($D493-SUM($F493:AT493)-SUM($F432:AT432))*SAP_Leadsheet!$E$69)</f>
        <v>0</v>
      </c>
      <c r="AV432" s="289">
        <f>IF(OR($C493&gt;AV$7,$C493+$E493-2&lt;AV$7),0,($D493-SUM($F493:AU493)-SUM($F432:AU432))*SAP_Leadsheet!$E$69)</f>
        <v>0</v>
      </c>
      <c r="AW432" s="289">
        <f>IF(OR($C493&gt;AW$7,$C493+$E493-2&lt;AW$7),0,($D493-SUM($F493:AV493)-SUM($F432:AV432))*SAP_Leadsheet!$E$69)</f>
        <v>0</v>
      </c>
      <c r="AX432" s="289">
        <f>IF(OR($C493&gt;AX$7,$C493+$E493-2&lt;AX$7),0,($D493-SUM($F493:AW493)-SUM($F432:AW432))*SAP_Leadsheet!$E$69)</f>
        <v>0</v>
      </c>
      <c r="AY432" s="289">
        <f>IF(OR($C493&gt;AY$7,$C493+$E493-2&lt;AY$7),0,($D493-SUM($F493:AX493)-SUM($F432:AX432))*SAP_Leadsheet!$E$69)</f>
        <v>0</v>
      </c>
      <c r="AZ432" s="289">
        <f>IF(OR($C493&gt;AZ$7,$C493+$E493-2&lt;AZ$7),0,($D493-SUM($F493:AY493)-SUM($F432:AY432))*SAP_Leadsheet!$E$69)</f>
        <v>0</v>
      </c>
      <c r="BA432" s="289">
        <f>IF(OR($C493&gt;BA$7,$C493+$E493-2&lt;BA$7),0,($D493-SUM($F493:AZ493)-SUM($F432:AZ432))*SAP_Leadsheet!$E$69)</f>
        <v>0</v>
      </c>
      <c r="BB432" s="289">
        <f>IF(OR($C493&gt;BB$7,$C493+$E493-2&lt;BB$7),0,($D493-SUM($F493:BA493)-SUM($F432:BA432))*SAP_Leadsheet!$E$69)</f>
        <v>0</v>
      </c>
      <c r="BC432" s="289">
        <f>IF(OR($C493&gt;BC$7,$C493+$E493-2&lt;BC$7),0,($D493-SUM($F493:BB493)-SUM($F432:BB432))*SAP_Leadsheet!$E$69)</f>
        <v>0</v>
      </c>
      <c r="BD432" s="289">
        <f>IF(OR($C493&gt;BD$7,$C493+$E493-2&lt;BD$7),0,($D493-SUM($F493:BC493)-SUM($F432:BC432))*SAP_Leadsheet!$E$69)</f>
        <v>0</v>
      </c>
      <c r="BE432" s="289">
        <f>IF(OR($C493&gt;BE$7,$C493+$E493-2&lt;BE$7),0,($D493-SUM($F493:BD493)-SUM($F432:BD432))*SAP_Leadsheet!$E$69)</f>
        <v>0</v>
      </c>
      <c r="BF432" s="289">
        <f>IF(OR($C493&gt;BF$7,$C493+$E493-2&lt;BF$7),0,($D493-SUM($F493:BE493)-SUM($F432:BE432))*SAP_Leadsheet!$E$69)</f>
        <v>0</v>
      </c>
      <c r="BG432" s="289">
        <f>IF(OR($C493&gt;BG$7,$C493+$E493-2&lt;BG$7),0,($D493-SUM($F493:BF493)-SUM($F432:BF432))*SAP_Leadsheet!$E$69)</f>
        <v>0</v>
      </c>
      <c r="BH432" s="289">
        <f>IF(OR($C493&gt;BH$7,$C493+$E493-2&lt;BH$7),0,($D493-SUM($F493:BG493)-SUM($F432:BG432))*SAP_Leadsheet!$E$69)</f>
        <v>0</v>
      </c>
      <c r="BI432" s="289">
        <f>IF(OR($C493&gt;BI$7,$C493+$E493-2&lt;BI$7),0,($D493-SUM($F493:BH493)-SUM($F432:BH432))*SAP_Leadsheet!$E$69)</f>
        <v>0</v>
      </c>
      <c r="BJ432" s="289">
        <f>IF(OR($C493&gt;BJ$7,$C493+$E493-2&lt;BJ$7),0,($D493-SUM($F493:BI493)-SUM($F432:BI432))*SAP_Leadsheet!$E$69)</f>
        <v>0</v>
      </c>
      <c r="BK432" s="289">
        <f>IF(OR($C493&gt;BK$7,$C493+$E493-2&lt;BK$7),0,($D493-SUM($F493:BJ493)-SUM($F432:BJ432))*SAP_Leadsheet!$E$69)</f>
        <v>0</v>
      </c>
      <c r="BL432" s="289">
        <f>IF(OR($C493&gt;BL$7,$C493+$E493-2&lt;BL$7),0,($D493-SUM($F493:BK493)-SUM($F432:BK432))*SAP_Leadsheet!$E$69)</f>
        <v>0</v>
      </c>
      <c r="BM432" s="289">
        <f>IF(OR($C493&gt;BM$7,$C493+$E493-2&lt;BM$7),0,($D493-SUM($F493:BL493)-SUM($F432:BL432))*SAP_Leadsheet!$E$69)</f>
        <v>0</v>
      </c>
      <c r="BN432" s="289">
        <f>IF(OR($C493&gt;BN$7,$C493+$E493-2&lt;BN$7),0,($D493-SUM($F493:BM493)-SUM($F432:BM432))*SAP_Leadsheet!$E$69)</f>
        <v>0</v>
      </c>
      <c r="BO432" s="198"/>
      <c r="BP432" s="198"/>
      <c r="BQ432" s="198"/>
      <c r="BR432" s="198"/>
      <c r="BS432" s="198"/>
      <c r="BT432" s="198"/>
      <c r="BU432" s="198"/>
      <c r="BV432" s="198"/>
      <c r="BW432" s="198"/>
      <c r="BX432" s="198"/>
      <c r="BY432" s="198"/>
      <c r="BZ432" s="198"/>
      <c r="CA432" s="198"/>
      <c r="CB432" s="198"/>
      <c r="CC432" s="198"/>
      <c r="CD432" s="198"/>
      <c r="CE432" s="198"/>
      <c r="CF432" s="198"/>
      <c r="CG432" s="198"/>
      <c r="CH432" s="198"/>
      <c r="CI432" s="198"/>
      <c r="CJ432" s="198"/>
      <c r="CK432" s="198"/>
      <c r="CL432" s="198"/>
    </row>
    <row r="433" spans="1:90" hidden="1" outlineLevel="1" x14ac:dyDescent="0.15">
      <c r="A433" s="89"/>
      <c r="B433" s="23"/>
      <c r="C433" s="26">
        <v>18</v>
      </c>
      <c r="D433" s="298"/>
      <c r="F433" s="26" t="s">
        <v>356</v>
      </c>
      <c r="G433" s="289">
        <f>IF(OR($C494&gt;G$7,$C494+$E494-2&lt;G$7),0,($D494-SUM($F494:F494)-SUM($F433:F433))*SAP_Leadsheet!$E$69)</f>
        <v>0</v>
      </c>
      <c r="H433" s="289">
        <f>IF(OR($C494&gt;H$7,$C494+$E494-2&lt;H$7),0,($D494-SUM($F494:G494)-SUM($F433:G433))*SAP_Leadsheet!$E$69)</f>
        <v>0</v>
      </c>
      <c r="I433" s="289">
        <f>IF(OR($C494&gt;I$7,$C494+$E494-2&lt;I$7),0,($D494-SUM($F494:H494)-SUM($F433:H433))*SAP_Leadsheet!$E$69)</f>
        <v>0</v>
      </c>
      <c r="J433" s="289">
        <f>IF(OR($C494&gt;J$7,$C494+$E494-2&lt;J$7),0,($D494-SUM($F494:I494)-SUM($F433:I433))*SAP_Leadsheet!$E$69)</f>
        <v>0</v>
      </c>
      <c r="K433" s="289">
        <f>IF(OR($C494&gt;K$7,$C494+$E494-2&lt;K$7),0,($D494-SUM($F494:J494)-SUM($F433:J433))*SAP_Leadsheet!$E$69)</f>
        <v>0</v>
      </c>
      <c r="L433" s="289">
        <f>IF(OR($C494&gt;L$7,$C494+$E494-2&lt;L$7),0,($D494-SUM($F494:K494)-SUM($F433:K433))*SAP_Leadsheet!$E$69)</f>
        <v>0</v>
      </c>
      <c r="M433" s="289">
        <f>IF(OR($C494&gt;M$7,$C494+$E494-2&lt;M$7),0,($D494-SUM($F494:L494)-SUM($F433:L433))*SAP_Leadsheet!$E$69)</f>
        <v>0</v>
      </c>
      <c r="N433" s="289">
        <f>IF(OR($C494&gt;N$7,$C494+$E494-2&lt;N$7),0,($D494-SUM($F494:M494)-SUM($F433:M433))*SAP_Leadsheet!$E$69)</f>
        <v>0</v>
      </c>
      <c r="O433" s="289">
        <f>IF(OR($C494&gt;O$7,$C494+$E494-2&lt;O$7),0,($D494-SUM($F494:N494)-SUM($F433:N433))*SAP_Leadsheet!$E$69)</f>
        <v>0</v>
      </c>
      <c r="P433" s="289">
        <f>IF(OR($C494&gt;P$7,$C494+$E494-2&lt;P$7),0,($D494-SUM($F494:O494)-SUM($F433:O433))*SAP_Leadsheet!$E$69)</f>
        <v>0</v>
      </c>
      <c r="Q433" s="289">
        <f>IF(OR($C494&gt;Q$7,$C494+$E494-2&lt;Q$7),0,($D494-SUM($F494:P494)-SUM($F433:P433))*SAP_Leadsheet!$E$69)</f>
        <v>0</v>
      </c>
      <c r="R433" s="289">
        <f>IF(OR($C494&gt;R$7,$C494+$E494-2&lt;R$7),0,($D494-SUM($F494:Q494)-SUM($F433:Q433))*SAP_Leadsheet!$E$69)</f>
        <v>0</v>
      </c>
      <c r="S433" s="289">
        <f>IF(OR($C494&gt;S$7,$C494+$E494-2&lt;S$7),0,($D494-SUM($F494:R494)-SUM($F433:R433))*SAP_Leadsheet!$E$69)</f>
        <v>0</v>
      </c>
      <c r="T433" s="289">
        <f>IF(OR($C494&gt;T$7,$C494+$E494-2&lt;T$7),0,($D494-SUM($F494:S494)-SUM($F433:S433))*SAP_Leadsheet!$E$69)</f>
        <v>0</v>
      </c>
      <c r="U433" s="289">
        <f>IF(OR($C494&gt;U$7,$C494+$E494-2&lt;U$7),0,($D494-SUM($F494:T494)-SUM($F433:T433))*SAP_Leadsheet!$E$69)</f>
        <v>0</v>
      </c>
      <c r="V433" s="289">
        <f>IF(OR($C494&gt;V$7,$C494+$E494-2&lt;V$7),0,($D494-SUM($F494:U494)-SUM($F433:U433))*SAP_Leadsheet!$E$69)</f>
        <v>0</v>
      </c>
      <c r="W433" s="289">
        <f>IF(OR($C494&gt;W$7,$C494+$E494-2&lt;W$7),0,($D494-SUM($F494:V494)-SUM($F433:V433))*SAP_Leadsheet!$E$69)</f>
        <v>0</v>
      </c>
      <c r="X433" s="289">
        <f ca="1">IF(OR($C494&gt;X$7,$C494+$E494-2&lt;X$7),0,($D494-SUM($F494:W494)-SUM($F433:W433))*SAP_Leadsheet!$E$69)</f>
        <v>0</v>
      </c>
      <c r="Y433" s="289">
        <f ca="1">IF(OR($C494&gt;Y$7,$C494+$E494-2&lt;Y$7),0,($D494-SUM($F494:X494)-SUM($F433:X433))*SAP_Leadsheet!$E$69)</f>
        <v>0</v>
      </c>
      <c r="Z433" s="289">
        <f ca="1">IF(OR($C494&gt;Z$7,$C494+$E494-2&lt;Z$7),0,($D494-SUM($F494:Y494)-SUM($F433:Y433))*SAP_Leadsheet!$E$69)</f>
        <v>0</v>
      </c>
      <c r="AA433" s="289">
        <f ca="1">IF(OR($C494&gt;AA$7,$C494+$E494-2&lt;AA$7),0,($D494-SUM($F494:Z494)-SUM($F433:Z433))*SAP_Leadsheet!$E$69)</f>
        <v>0</v>
      </c>
      <c r="AB433" s="289">
        <f>IF(OR($C494&gt;AB$7,$C494+$E494-2&lt;AB$7),0,($D494-SUM($F494:AA494)-SUM($F433:AA433))*SAP_Leadsheet!$E$69)</f>
        <v>0</v>
      </c>
      <c r="AC433" s="289">
        <f>IF(OR($C494&gt;AC$7,$C494+$E494-2&lt;AC$7),0,($D494-SUM($F494:AB494)-SUM($F433:AB433))*SAP_Leadsheet!$E$69)</f>
        <v>0</v>
      </c>
      <c r="AD433" s="289">
        <f>IF(OR($C494&gt;AD$7,$C494+$E494-2&lt;AD$7),0,($D494-SUM($F494:AC494)-SUM($F433:AC433))*SAP_Leadsheet!$E$69)</f>
        <v>0</v>
      </c>
      <c r="AE433" s="289">
        <f>IF(OR($C494&gt;AE$7,$C494+$E494-2&lt;AE$7),0,($D494-SUM($F494:AD494)-SUM($F433:AD433))*SAP_Leadsheet!$E$69)</f>
        <v>0</v>
      </c>
      <c r="AF433" s="289">
        <f>IF(OR($C494&gt;AF$7,$C494+$E494-2&lt;AF$7),0,($D494-SUM($F494:AE494)-SUM($F433:AE433))*SAP_Leadsheet!$E$69)</f>
        <v>0</v>
      </c>
      <c r="AG433" s="289">
        <f>IF(OR($C494&gt;AG$7,$C494+$E494-2&lt;AG$7),0,($D494-SUM($F494:AF494)-SUM($F433:AF433))*SAP_Leadsheet!$E$69)</f>
        <v>0</v>
      </c>
      <c r="AH433" s="289">
        <f>IF(OR($C494&gt;AH$7,$C494+$E494-2&lt;AH$7),0,($D494-SUM($F494:AG494)-SUM($F433:AG433))*SAP_Leadsheet!$E$69)</f>
        <v>0</v>
      </c>
      <c r="AI433" s="289">
        <f>IF(OR($C494&gt;AI$7,$C494+$E494-2&lt;AI$7),0,($D494-SUM($F494:AH494)-SUM($F433:AH433))*SAP_Leadsheet!$E$69)</f>
        <v>0</v>
      </c>
      <c r="AJ433" s="289">
        <f>IF(OR($C494&gt;AJ$7,$C494+$E494-2&lt;AJ$7),0,($D494-SUM($F494:AI494)-SUM($F433:AI433))*SAP_Leadsheet!$E$69)</f>
        <v>0</v>
      </c>
      <c r="AK433" s="289">
        <f>IF(OR($C494&gt;AK$7,$C494+$E494-2&lt;AK$7),0,($D494-SUM($F494:AJ494)-SUM($F433:AJ433))*SAP_Leadsheet!$E$69)</f>
        <v>0</v>
      </c>
      <c r="AL433" s="289">
        <f>IF(OR($C494&gt;AL$7,$C494+$E494-2&lt;AL$7),0,($D494-SUM($F494:AK494)-SUM($F433:AK433))*SAP_Leadsheet!$E$69)</f>
        <v>0</v>
      </c>
      <c r="AM433" s="289">
        <f>IF(OR($C494&gt;AM$7,$C494+$E494-2&lt;AM$7),0,($D494-SUM($F494:AL494)-SUM($F433:AL433))*SAP_Leadsheet!$E$69)</f>
        <v>0</v>
      </c>
      <c r="AN433" s="289">
        <f>IF(OR($C494&gt;AN$7,$C494+$E494-2&lt;AN$7),0,($D494-SUM($F494:AM494)-SUM($F433:AM433))*SAP_Leadsheet!$E$69)</f>
        <v>0</v>
      </c>
      <c r="AO433" s="289">
        <f>IF(OR($C494&gt;AO$7,$C494+$E494-2&lt;AO$7),0,($D494-SUM($F494:AN494)-SUM($F433:AN433))*SAP_Leadsheet!$E$69)</f>
        <v>0</v>
      </c>
      <c r="AP433" s="289">
        <f>IF(OR($C494&gt;AP$7,$C494+$E494-2&lt;AP$7),0,($D494-SUM($F494:AO494)-SUM($F433:AO433))*SAP_Leadsheet!$E$69)</f>
        <v>0</v>
      </c>
      <c r="AQ433" s="289">
        <f>IF(OR($C494&gt;AQ$7,$C494+$E494-2&lt;AQ$7),0,($D494-SUM($F494:AP494)-SUM($F433:AP433))*SAP_Leadsheet!$E$69)</f>
        <v>0</v>
      </c>
      <c r="AR433" s="289">
        <f>IF(OR($C494&gt;AR$7,$C494+$E494-2&lt;AR$7),0,($D494-SUM($F494:AQ494)-SUM($F433:AQ433))*SAP_Leadsheet!$E$69)</f>
        <v>0</v>
      </c>
      <c r="AS433" s="289">
        <f>IF(OR($C494&gt;AS$7,$C494+$E494-2&lt;AS$7),0,($D494-SUM($F494:AR494)-SUM($F433:AR433))*SAP_Leadsheet!$E$69)</f>
        <v>0</v>
      </c>
      <c r="AT433" s="289">
        <f>IF(OR($C494&gt;AT$7,$C494+$E494-2&lt;AT$7),0,($D494-SUM($F494:AS494)-SUM($F433:AS433))*SAP_Leadsheet!$E$69)</f>
        <v>0</v>
      </c>
      <c r="AU433" s="289">
        <f>IF(OR($C494&gt;AU$7,$C494+$E494-2&lt;AU$7),0,($D494-SUM($F494:AT494)-SUM($F433:AT433))*SAP_Leadsheet!$E$69)</f>
        <v>0</v>
      </c>
      <c r="AV433" s="289">
        <f>IF(OR($C494&gt;AV$7,$C494+$E494-2&lt;AV$7),0,($D494-SUM($F494:AU494)-SUM($F433:AU433))*SAP_Leadsheet!$E$69)</f>
        <v>0</v>
      </c>
      <c r="AW433" s="289">
        <f>IF(OR($C494&gt;AW$7,$C494+$E494-2&lt;AW$7),0,($D494-SUM($F494:AV494)-SUM($F433:AV433))*SAP_Leadsheet!$E$69)</f>
        <v>0</v>
      </c>
      <c r="AX433" s="289">
        <f>IF(OR($C494&gt;AX$7,$C494+$E494-2&lt;AX$7),0,($D494-SUM($F494:AW494)-SUM($F433:AW433))*SAP_Leadsheet!$E$69)</f>
        <v>0</v>
      </c>
      <c r="AY433" s="289">
        <f>IF(OR($C494&gt;AY$7,$C494+$E494-2&lt;AY$7),0,($D494-SUM($F494:AX494)-SUM($F433:AX433))*SAP_Leadsheet!$E$69)</f>
        <v>0</v>
      </c>
      <c r="AZ433" s="289">
        <f>IF(OR($C494&gt;AZ$7,$C494+$E494-2&lt;AZ$7),0,($D494-SUM($F494:AY494)-SUM($F433:AY433))*SAP_Leadsheet!$E$69)</f>
        <v>0</v>
      </c>
      <c r="BA433" s="289">
        <f>IF(OR($C494&gt;BA$7,$C494+$E494-2&lt;BA$7),0,($D494-SUM($F494:AZ494)-SUM($F433:AZ433))*SAP_Leadsheet!$E$69)</f>
        <v>0</v>
      </c>
      <c r="BB433" s="289">
        <f>IF(OR($C494&gt;BB$7,$C494+$E494-2&lt;BB$7),0,($D494-SUM($F494:BA494)-SUM($F433:BA433))*SAP_Leadsheet!$E$69)</f>
        <v>0</v>
      </c>
      <c r="BC433" s="289">
        <f>IF(OR($C494&gt;BC$7,$C494+$E494-2&lt;BC$7),0,($D494-SUM($F494:BB494)-SUM($F433:BB433))*SAP_Leadsheet!$E$69)</f>
        <v>0</v>
      </c>
      <c r="BD433" s="289">
        <f>IF(OR($C494&gt;BD$7,$C494+$E494-2&lt;BD$7),0,($D494-SUM($F494:BC494)-SUM($F433:BC433))*SAP_Leadsheet!$E$69)</f>
        <v>0</v>
      </c>
      <c r="BE433" s="289">
        <f>IF(OR($C494&gt;BE$7,$C494+$E494-2&lt;BE$7),0,($D494-SUM($F494:BD494)-SUM($F433:BD433))*SAP_Leadsheet!$E$69)</f>
        <v>0</v>
      </c>
      <c r="BF433" s="289">
        <f>IF(OR($C494&gt;BF$7,$C494+$E494-2&lt;BF$7),0,($D494-SUM($F494:BE494)-SUM($F433:BE433))*SAP_Leadsheet!$E$69)</f>
        <v>0</v>
      </c>
      <c r="BG433" s="289">
        <f>IF(OR($C494&gt;BG$7,$C494+$E494-2&lt;BG$7),0,($D494-SUM($F494:BF494)-SUM($F433:BF433))*SAP_Leadsheet!$E$69)</f>
        <v>0</v>
      </c>
      <c r="BH433" s="289">
        <f>IF(OR($C494&gt;BH$7,$C494+$E494-2&lt;BH$7),0,($D494-SUM($F494:BG494)-SUM($F433:BG433))*SAP_Leadsheet!$E$69)</f>
        <v>0</v>
      </c>
      <c r="BI433" s="289">
        <f>IF(OR($C494&gt;BI$7,$C494+$E494-2&lt;BI$7),0,($D494-SUM($F494:BH494)-SUM($F433:BH433))*SAP_Leadsheet!$E$69)</f>
        <v>0</v>
      </c>
      <c r="BJ433" s="289">
        <f>IF(OR($C494&gt;BJ$7,$C494+$E494-2&lt;BJ$7),0,($D494-SUM($F494:BI494)-SUM($F433:BI433))*SAP_Leadsheet!$E$69)</f>
        <v>0</v>
      </c>
      <c r="BK433" s="289">
        <f>IF(OR($C494&gt;BK$7,$C494+$E494-2&lt;BK$7),0,($D494-SUM($F494:BJ494)-SUM($F433:BJ433))*SAP_Leadsheet!$E$69)</f>
        <v>0</v>
      </c>
      <c r="BL433" s="289">
        <f>IF(OR($C494&gt;BL$7,$C494+$E494-2&lt;BL$7),0,($D494-SUM($F494:BK494)-SUM($F433:BK433))*SAP_Leadsheet!$E$69)</f>
        <v>0</v>
      </c>
      <c r="BM433" s="289">
        <f>IF(OR($C494&gt;BM$7,$C494+$E494-2&lt;BM$7),0,($D494-SUM($F494:BL494)-SUM($F433:BL433))*SAP_Leadsheet!$E$69)</f>
        <v>0</v>
      </c>
      <c r="BN433" s="289">
        <f>IF(OR($C494&gt;BN$7,$C494+$E494-2&lt;BN$7),0,($D494-SUM($F494:BM494)-SUM($F433:BM433))*SAP_Leadsheet!$E$69)</f>
        <v>0</v>
      </c>
      <c r="BO433" s="198"/>
      <c r="BP433" s="198"/>
      <c r="BQ433" s="198"/>
      <c r="BR433" s="198"/>
      <c r="BS433" s="198"/>
      <c r="BT433" s="198"/>
      <c r="BU433" s="198"/>
      <c r="BV433" s="198"/>
      <c r="BW433" s="198"/>
      <c r="BX433" s="198"/>
      <c r="BY433" s="198"/>
      <c r="BZ433" s="198"/>
      <c r="CA433" s="198"/>
      <c r="CB433" s="198"/>
      <c r="CC433" s="198"/>
      <c r="CD433" s="198"/>
      <c r="CE433" s="198"/>
      <c r="CF433" s="198"/>
      <c r="CG433" s="198"/>
      <c r="CH433" s="198"/>
      <c r="CI433" s="198"/>
      <c r="CJ433" s="198"/>
      <c r="CK433" s="198"/>
      <c r="CL433" s="198"/>
    </row>
    <row r="434" spans="1:90" hidden="1" outlineLevel="1" x14ac:dyDescent="0.15">
      <c r="A434" s="89"/>
      <c r="B434" s="23"/>
      <c r="C434" s="26">
        <v>19</v>
      </c>
      <c r="D434" s="298"/>
      <c r="F434" s="26" t="s">
        <v>356</v>
      </c>
      <c r="G434" s="289">
        <f>IF(OR($C495&gt;G$7,$C495+$E495-2&lt;G$7),0,($D495-SUM($F495:F495)-SUM($F434:F434))*SAP_Leadsheet!$E$69)</f>
        <v>0</v>
      </c>
      <c r="H434" s="289">
        <f>IF(OR($C495&gt;H$7,$C495+$E495-2&lt;H$7),0,($D495-SUM($F495:G495)-SUM($F434:G434))*SAP_Leadsheet!$E$69)</f>
        <v>0</v>
      </c>
      <c r="I434" s="289">
        <f>IF(OR($C495&gt;I$7,$C495+$E495-2&lt;I$7),0,($D495-SUM($F495:H495)-SUM($F434:H434))*SAP_Leadsheet!$E$69)</f>
        <v>0</v>
      </c>
      <c r="J434" s="289">
        <f>IF(OR($C495&gt;J$7,$C495+$E495-2&lt;J$7),0,($D495-SUM($F495:I495)-SUM($F434:I434))*SAP_Leadsheet!$E$69)</f>
        <v>0</v>
      </c>
      <c r="K434" s="289">
        <f>IF(OR($C495&gt;K$7,$C495+$E495-2&lt;K$7),0,($D495-SUM($F495:J495)-SUM($F434:J434))*SAP_Leadsheet!$E$69)</f>
        <v>0</v>
      </c>
      <c r="L434" s="289">
        <f>IF(OR($C495&gt;L$7,$C495+$E495-2&lt;L$7),0,($D495-SUM($F495:K495)-SUM($F434:K434))*SAP_Leadsheet!$E$69)</f>
        <v>0</v>
      </c>
      <c r="M434" s="289">
        <f>IF(OR($C495&gt;M$7,$C495+$E495-2&lt;M$7),0,($D495-SUM($F495:L495)-SUM($F434:L434))*SAP_Leadsheet!$E$69)</f>
        <v>0</v>
      </c>
      <c r="N434" s="289">
        <f>IF(OR($C495&gt;N$7,$C495+$E495-2&lt;N$7),0,($D495-SUM($F495:M495)-SUM($F434:M434))*SAP_Leadsheet!$E$69)</f>
        <v>0</v>
      </c>
      <c r="O434" s="289">
        <f>IF(OR($C495&gt;O$7,$C495+$E495-2&lt;O$7),0,($D495-SUM($F495:N495)-SUM($F434:N434))*SAP_Leadsheet!$E$69)</f>
        <v>0</v>
      </c>
      <c r="P434" s="289">
        <f>IF(OR($C495&gt;P$7,$C495+$E495-2&lt;P$7),0,($D495-SUM($F495:O495)-SUM($F434:O434))*SAP_Leadsheet!$E$69)</f>
        <v>0</v>
      </c>
      <c r="Q434" s="289">
        <f>IF(OR($C495&gt;Q$7,$C495+$E495-2&lt;Q$7),0,($D495-SUM($F495:P495)-SUM($F434:P434))*SAP_Leadsheet!$E$69)</f>
        <v>0</v>
      </c>
      <c r="R434" s="289">
        <f>IF(OR($C495&gt;R$7,$C495+$E495-2&lt;R$7),0,($D495-SUM($F495:Q495)-SUM($F434:Q434))*SAP_Leadsheet!$E$69)</f>
        <v>0</v>
      </c>
      <c r="S434" s="289">
        <f>IF(OR($C495&gt;S$7,$C495+$E495-2&lt;S$7),0,($D495-SUM($F495:R495)-SUM($F434:R434))*SAP_Leadsheet!$E$69)</f>
        <v>0</v>
      </c>
      <c r="T434" s="289">
        <f>IF(OR($C495&gt;T$7,$C495+$E495-2&lt;T$7),0,($D495-SUM($F495:S495)-SUM($F434:S434))*SAP_Leadsheet!$E$69)</f>
        <v>0</v>
      </c>
      <c r="U434" s="289">
        <f>IF(OR($C495&gt;U$7,$C495+$E495-2&lt;U$7),0,($D495-SUM($F495:T495)-SUM($F434:T434))*SAP_Leadsheet!$E$69)</f>
        <v>0</v>
      </c>
      <c r="V434" s="289">
        <f>IF(OR($C495&gt;V$7,$C495+$E495-2&lt;V$7),0,($D495-SUM($F495:U495)-SUM($F434:U434))*SAP_Leadsheet!$E$69)</f>
        <v>0</v>
      </c>
      <c r="W434" s="289">
        <f>IF(OR($C495&gt;W$7,$C495+$E495-2&lt;W$7),0,($D495-SUM($F495:V495)-SUM($F434:V434))*SAP_Leadsheet!$E$69)</f>
        <v>0</v>
      </c>
      <c r="X434" s="289">
        <f>IF(OR($C495&gt;X$7,$C495+$E495-2&lt;X$7),0,($D495-SUM($F495:W495)-SUM($F434:W434))*SAP_Leadsheet!$E$69)</f>
        <v>0</v>
      </c>
      <c r="Y434" s="289">
        <f ca="1">IF(OR($C495&gt;Y$7,$C495+$E495-2&lt;Y$7),0,($D495-SUM($F495:X495)-SUM($F434:X434))*SAP_Leadsheet!$E$69)</f>
        <v>0</v>
      </c>
      <c r="Z434" s="289">
        <f ca="1">IF(OR($C495&gt;Z$7,$C495+$E495-2&lt;Z$7),0,($D495-SUM($F495:Y495)-SUM($F434:Y434))*SAP_Leadsheet!$E$69)</f>
        <v>0</v>
      </c>
      <c r="AA434" s="289">
        <f ca="1">IF(OR($C495&gt;AA$7,$C495+$E495-2&lt;AA$7),0,($D495-SUM($F495:Z495)-SUM($F434:Z434))*SAP_Leadsheet!$E$69)</f>
        <v>0</v>
      </c>
      <c r="AB434" s="289">
        <f ca="1">IF(OR($C495&gt;AB$7,$C495+$E495-2&lt;AB$7),0,($D495-SUM($F495:AA495)-SUM($F434:AA434))*SAP_Leadsheet!$E$69)</f>
        <v>0</v>
      </c>
      <c r="AC434" s="289">
        <f>IF(OR($C495&gt;AC$7,$C495+$E495-2&lt;AC$7),0,($D495-SUM($F495:AB495)-SUM($F434:AB434))*SAP_Leadsheet!$E$69)</f>
        <v>0</v>
      </c>
      <c r="AD434" s="289">
        <f>IF(OR($C495&gt;AD$7,$C495+$E495-2&lt;AD$7),0,($D495-SUM($F495:AC495)-SUM($F434:AC434))*SAP_Leadsheet!$E$69)</f>
        <v>0</v>
      </c>
      <c r="AE434" s="289">
        <f>IF(OR($C495&gt;AE$7,$C495+$E495-2&lt;AE$7),0,($D495-SUM($F495:AD495)-SUM($F434:AD434))*SAP_Leadsheet!$E$69)</f>
        <v>0</v>
      </c>
      <c r="AF434" s="289">
        <f>IF(OR($C495&gt;AF$7,$C495+$E495-2&lt;AF$7),0,($D495-SUM($F495:AE495)-SUM($F434:AE434))*SAP_Leadsheet!$E$69)</f>
        <v>0</v>
      </c>
      <c r="AG434" s="289">
        <f>IF(OR($C495&gt;AG$7,$C495+$E495-2&lt;AG$7),0,($D495-SUM($F495:AF495)-SUM($F434:AF434))*SAP_Leadsheet!$E$69)</f>
        <v>0</v>
      </c>
      <c r="AH434" s="289">
        <f>IF(OR($C495&gt;AH$7,$C495+$E495-2&lt;AH$7),0,($D495-SUM($F495:AG495)-SUM($F434:AG434))*SAP_Leadsheet!$E$69)</f>
        <v>0</v>
      </c>
      <c r="AI434" s="289">
        <f>IF(OR($C495&gt;AI$7,$C495+$E495-2&lt;AI$7),0,($D495-SUM($F495:AH495)-SUM($F434:AH434))*SAP_Leadsheet!$E$69)</f>
        <v>0</v>
      </c>
      <c r="AJ434" s="289">
        <f>IF(OR($C495&gt;AJ$7,$C495+$E495-2&lt;AJ$7),0,($D495-SUM($F495:AI495)-SUM($F434:AI434))*SAP_Leadsheet!$E$69)</f>
        <v>0</v>
      </c>
      <c r="AK434" s="289">
        <f>IF(OR($C495&gt;AK$7,$C495+$E495-2&lt;AK$7),0,($D495-SUM($F495:AJ495)-SUM($F434:AJ434))*SAP_Leadsheet!$E$69)</f>
        <v>0</v>
      </c>
      <c r="AL434" s="289">
        <f>IF(OR($C495&gt;AL$7,$C495+$E495-2&lt;AL$7),0,($D495-SUM($F495:AK495)-SUM($F434:AK434))*SAP_Leadsheet!$E$69)</f>
        <v>0</v>
      </c>
      <c r="AM434" s="289">
        <f>IF(OR($C495&gt;AM$7,$C495+$E495-2&lt;AM$7),0,($D495-SUM($F495:AL495)-SUM($F434:AL434))*SAP_Leadsheet!$E$69)</f>
        <v>0</v>
      </c>
      <c r="AN434" s="289">
        <f>IF(OR($C495&gt;AN$7,$C495+$E495-2&lt;AN$7),0,($D495-SUM($F495:AM495)-SUM($F434:AM434))*SAP_Leadsheet!$E$69)</f>
        <v>0</v>
      </c>
      <c r="AO434" s="289">
        <f>IF(OR($C495&gt;AO$7,$C495+$E495-2&lt;AO$7),0,($D495-SUM($F495:AN495)-SUM($F434:AN434))*SAP_Leadsheet!$E$69)</f>
        <v>0</v>
      </c>
      <c r="AP434" s="289">
        <f>IF(OR($C495&gt;AP$7,$C495+$E495-2&lt;AP$7),0,($D495-SUM($F495:AO495)-SUM($F434:AO434))*SAP_Leadsheet!$E$69)</f>
        <v>0</v>
      </c>
      <c r="AQ434" s="289">
        <f>IF(OR($C495&gt;AQ$7,$C495+$E495-2&lt;AQ$7),0,($D495-SUM($F495:AP495)-SUM($F434:AP434))*SAP_Leadsheet!$E$69)</f>
        <v>0</v>
      </c>
      <c r="AR434" s="289">
        <f>IF(OR($C495&gt;AR$7,$C495+$E495-2&lt;AR$7),0,($D495-SUM($F495:AQ495)-SUM($F434:AQ434))*SAP_Leadsheet!$E$69)</f>
        <v>0</v>
      </c>
      <c r="AS434" s="289">
        <f>IF(OR($C495&gt;AS$7,$C495+$E495-2&lt;AS$7),0,($D495-SUM($F495:AR495)-SUM($F434:AR434))*SAP_Leadsheet!$E$69)</f>
        <v>0</v>
      </c>
      <c r="AT434" s="289">
        <f>IF(OR($C495&gt;AT$7,$C495+$E495-2&lt;AT$7),0,($D495-SUM($F495:AS495)-SUM($F434:AS434))*SAP_Leadsheet!$E$69)</f>
        <v>0</v>
      </c>
      <c r="AU434" s="289">
        <f>IF(OR($C495&gt;AU$7,$C495+$E495-2&lt;AU$7),0,($D495-SUM($F495:AT495)-SUM($F434:AT434))*SAP_Leadsheet!$E$69)</f>
        <v>0</v>
      </c>
      <c r="AV434" s="289">
        <f>IF(OR($C495&gt;AV$7,$C495+$E495-2&lt;AV$7),0,($D495-SUM($F495:AU495)-SUM($F434:AU434))*SAP_Leadsheet!$E$69)</f>
        <v>0</v>
      </c>
      <c r="AW434" s="289">
        <f>IF(OR($C495&gt;AW$7,$C495+$E495-2&lt;AW$7),0,($D495-SUM($F495:AV495)-SUM($F434:AV434))*SAP_Leadsheet!$E$69)</f>
        <v>0</v>
      </c>
      <c r="AX434" s="289">
        <f>IF(OR($C495&gt;AX$7,$C495+$E495-2&lt;AX$7),0,($D495-SUM($F495:AW495)-SUM($F434:AW434))*SAP_Leadsheet!$E$69)</f>
        <v>0</v>
      </c>
      <c r="AY434" s="289">
        <f>IF(OR($C495&gt;AY$7,$C495+$E495-2&lt;AY$7),0,($D495-SUM($F495:AX495)-SUM($F434:AX434))*SAP_Leadsheet!$E$69)</f>
        <v>0</v>
      </c>
      <c r="AZ434" s="289">
        <f>IF(OR($C495&gt;AZ$7,$C495+$E495-2&lt;AZ$7),0,($D495-SUM($F495:AY495)-SUM($F434:AY434))*SAP_Leadsheet!$E$69)</f>
        <v>0</v>
      </c>
      <c r="BA434" s="289">
        <f>IF(OR($C495&gt;BA$7,$C495+$E495-2&lt;BA$7),0,($D495-SUM($F495:AZ495)-SUM($F434:AZ434))*SAP_Leadsheet!$E$69)</f>
        <v>0</v>
      </c>
      <c r="BB434" s="289">
        <f>IF(OR($C495&gt;BB$7,$C495+$E495-2&lt;BB$7),0,($D495-SUM($F495:BA495)-SUM($F434:BA434))*SAP_Leadsheet!$E$69)</f>
        <v>0</v>
      </c>
      <c r="BC434" s="289">
        <f>IF(OR($C495&gt;BC$7,$C495+$E495-2&lt;BC$7),0,($D495-SUM($F495:BB495)-SUM($F434:BB434))*SAP_Leadsheet!$E$69)</f>
        <v>0</v>
      </c>
      <c r="BD434" s="289">
        <f>IF(OR($C495&gt;BD$7,$C495+$E495-2&lt;BD$7),0,($D495-SUM($F495:BC495)-SUM($F434:BC434))*SAP_Leadsheet!$E$69)</f>
        <v>0</v>
      </c>
      <c r="BE434" s="289">
        <f>IF(OR($C495&gt;BE$7,$C495+$E495-2&lt;BE$7),0,($D495-SUM($F495:BD495)-SUM($F434:BD434))*SAP_Leadsheet!$E$69)</f>
        <v>0</v>
      </c>
      <c r="BF434" s="289">
        <f>IF(OR($C495&gt;BF$7,$C495+$E495-2&lt;BF$7),0,($D495-SUM($F495:BE495)-SUM($F434:BE434))*SAP_Leadsheet!$E$69)</f>
        <v>0</v>
      </c>
      <c r="BG434" s="289">
        <f>IF(OR($C495&gt;BG$7,$C495+$E495-2&lt;BG$7),0,($D495-SUM($F495:BF495)-SUM($F434:BF434))*SAP_Leadsheet!$E$69)</f>
        <v>0</v>
      </c>
      <c r="BH434" s="289">
        <f>IF(OR($C495&gt;BH$7,$C495+$E495-2&lt;BH$7),0,($D495-SUM($F495:BG495)-SUM($F434:BG434))*SAP_Leadsheet!$E$69)</f>
        <v>0</v>
      </c>
      <c r="BI434" s="289">
        <f>IF(OR($C495&gt;BI$7,$C495+$E495-2&lt;BI$7),0,($D495-SUM($F495:BH495)-SUM($F434:BH434))*SAP_Leadsheet!$E$69)</f>
        <v>0</v>
      </c>
      <c r="BJ434" s="289">
        <f>IF(OR($C495&gt;BJ$7,$C495+$E495-2&lt;BJ$7),0,($D495-SUM($F495:BI495)-SUM($F434:BI434))*SAP_Leadsheet!$E$69)</f>
        <v>0</v>
      </c>
      <c r="BK434" s="289">
        <f>IF(OR($C495&gt;BK$7,$C495+$E495-2&lt;BK$7),0,($D495-SUM($F495:BJ495)-SUM($F434:BJ434))*SAP_Leadsheet!$E$69)</f>
        <v>0</v>
      </c>
      <c r="BL434" s="289">
        <f>IF(OR($C495&gt;BL$7,$C495+$E495-2&lt;BL$7),0,($D495-SUM($F495:BK495)-SUM($F434:BK434))*SAP_Leadsheet!$E$69)</f>
        <v>0</v>
      </c>
      <c r="BM434" s="289">
        <f>IF(OR($C495&gt;BM$7,$C495+$E495-2&lt;BM$7),0,($D495-SUM($F495:BL495)-SUM($F434:BL434))*SAP_Leadsheet!$E$69)</f>
        <v>0</v>
      </c>
      <c r="BN434" s="289">
        <f>IF(OR($C495&gt;BN$7,$C495+$E495-2&lt;BN$7),0,($D495-SUM($F495:BM495)-SUM($F434:BM434))*SAP_Leadsheet!$E$69)</f>
        <v>0</v>
      </c>
      <c r="BO434" s="198"/>
      <c r="BP434" s="198"/>
      <c r="BQ434" s="198"/>
      <c r="BR434" s="198"/>
      <c r="BS434" s="198"/>
      <c r="BT434" s="198"/>
      <c r="BU434" s="198"/>
      <c r="BV434" s="198"/>
      <c r="BW434" s="198"/>
      <c r="BX434" s="198"/>
      <c r="BY434" s="198"/>
      <c r="BZ434" s="198"/>
      <c r="CA434" s="198"/>
      <c r="CB434" s="198"/>
      <c r="CC434" s="198"/>
      <c r="CD434" s="198"/>
      <c r="CE434" s="198"/>
      <c r="CF434" s="198"/>
      <c r="CG434" s="198"/>
      <c r="CH434" s="198"/>
      <c r="CI434" s="198"/>
      <c r="CJ434" s="198"/>
      <c r="CK434" s="198"/>
      <c r="CL434" s="198"/>
    </row>
    <row r="435" spans="1:90" hidden="1" outlineLevel="1" x14ac:dyDescent="0.15">
      <c r="A435" s="89"/>
      <c r="B435" s="23"/>
      <c r="C435" s="26">
        <v>20</v>
      </c>
      <c r="D435" s="298"/>
      <c r="F435" s="26" t="s">
        <v>356</v>
      </c>
      <c r="G435" s="289">
        <f>IF(OR($C496&gt;G$7,$C496+$E496-2&lt;G$7),0,($D496-SUM($F496:F496)-SUM($F435:F435))*SAP_Leadsheet!$E$69)</f>
        <v>0</v>
      </c>
      <c r="H435" s="289">
        <f>IF(OR($C496&gt;H$7,$C496+$E496-2&lt;H$7),0,($D496-SUM($F496:G496)-SUM($F435:G435))*SAP_Leadsheet!$E$69)</f>
        <v>0</v>
      </c>
      <c r="I435" s="289">
        <f>IF(OR($C496&gt;I$7,$C496+$E496-2&lt;I$7),0,($D496-SUM($F496:H496)-SUM($F435:H435))*SAP_Leadsheet!$E$69)</f>
        <v>0</v>
      </c>
      <c r="J435" s="289">
        <f>IF(OR($C496&gt;J$7,$C496+$E496-2&lt;J$7),0,($D496-SUM($F496:I496)-SUM($F435:I435))*SAP_Leadsheet!$E$69)</f>
        <v>0</v>
      </c>
      <c r="K435" s="289">
        <f>IF(OR($C496&gt;K$7,$C496+$E496-2&lt;K$7),0,($D496-SUM($F496:J496)-SUM($F435:J435))*SAP_Leadsheet!$E$69)</f>
        <v>0</v>
      </c>
      <c r="L435" s="289">
        <f>IF(OR($C496&gt;L$7,$C496+$E496-2&lt;L$7),0,($D496-SUM($F496:K496)-SUM($F435:K435))*SAP_Leadsheet!$E$69)</f>
        <v>0</v>
      </c>
      <c r="M435" s="289">
        <f>IF(OR($C496&gt;M$7,$C496+$E496-2&lt;M$7),0,($D496-SUM($F496:L496)-SUM($F435:L435))*SAP_Leadsheet!$E$69)</f>
        <v>0</v>
      </c>
      <c r="N435" s="289">
        <f>IF(OR($C496&gt;N$7,$C496+$E496-2&lt;N$7),0,($D496-SUM($F496:M496)-SUM($F435:M435))*SAP_Leadsheet!$E$69)</f>
        <v>0</v>
      </c>
      <c r="O435" s="289">
        <f>IF(OR($C496&gt;O$7,$C496+$E496-2&lt;O$7),0,($D496-SUM($F496:N496)-SUM($F435:N435))*SAP_Leadsheet!$E$69)</f>
        <v>0</v>
      </c>
      <c r="P435" s="289">
        <f>IF(OR($C496&gt;P$7,$C496+$E496-2&lt;P$7),0,($D496-SUM($F496:O496)-SUM($F435:O435))*SAP_Leadsheet!$E$69)</f>
        <v>0</v>
      </c>
      <c r="Q435" s="289">
        <f>IF(OR($C496&gt;Q$7,$C496+$E496-2&lt;Q$7),0,($D496-SUM($F496:P496)-SUM($F435:P435))*SAP_Leadsheet!$E$69)</f>
        <v>0</v>
      </c>
      <c r="R435" s="289">
        <f>IF(OR($C496&gt;R$7,$C496+$E496-2&lt;R$7),0,($D496-SUM($F496:Q496)-SUM($F435:Q435))*SAP_Leadsheet!$E$69)</f>
        <v>0</v>
      </c>
      <c r="S435" s="289">
        <f>IF(OR($C496&gt;S$7,$C496+$E496-2&lt;S$7),0,($D496-SUM($F496:R496)-SUM($F435:R435))*SAP_Leadsheet!$E$69)</f>
        <v>0</v>
      </c>
      <c r="T435" s="289">
        <f>IF(OR($C496&gt;T$7,$C496+$E496-2&lt;T$7),0,($D496-SUM($F496:S496)-SUM($F435:S435))*SAP_Leadsheet!$E$69)</f>
        <v>0</v>
      </c>
      <c r="U435" s="289">
        <f>IF(OR($C496&gt;U$7,$C496+$E496-2&lt;U$7),0,($D496-SUM($F496:T496)-SUM($F435:T435))*SAP_Leadsheet!$E$69)</f>
        <v>0</v>
      </c>
      <c r="V435" s="289">
        <f>IF(OR($C496&gt;V$7,$C496+$E496-2&lt;V$7),0,($D496-SUM($F496:U496)-SUM($F435:U435))*SAP_Leadsheet!$E$69)</f>
        <v>0</v>
      </c>
      <c r="W435" s="289">
        <f>IF(OR($C496&gt;W$7,$C496+$E496-2&lt;W$7),0,($D496-SUM($F496:V496)-SUM($F435:V435))*SAP_Leadsheet!$E$69)</f>
        <v>0</v>
      </c>
      <c r="X435" s="289">
        <f>IF(OR($C496&gt;X$7,$C496+$E496-2&lt;X$7),0,($D496-SUM($F496:W496)-SUM($F435:W435))*SAP_Leadsheet!$E$69)</f>
        <v>0</v>
      </c>
      <c r="Y435" s="289">
        <f>IF(OR($C496&gt;Y$7,$C496+$E496-2&lt;Y$7),0,($D496-SUM($F496:X496)-SUM($F435:X435))*SAP_Leadsheet!$E$69)</f>
        <v>0</v>
      </c>
      <c r="Z435" s="289">
        <f ca="1">IF(OR($C496&gt;Z$7,$C496+$E496-2&lt;Z$7),0,($D496-SUM($F496:Y496)-SUM($F435:Y435))*SAP_Leadsheet!$E$69)</f>
        <v>0</v>
      </c>
      <c r="AA435" s="289">
        <f ca="1">IF(OR($C496&gt;AA$7,$C496+$E496-2&lt;AA$7),0,($D496-SUM($F496:Z496)-SUM($F435:Z435))*SAP_Leadsheet!$E$69)</f>
        <v>0</v>
      </c>
      <c r="AB435" s="289">
        <f ca="1">IF(OR($C496&gt;AB$7,$C496+$E496-2&lt;AB$7),0,($D496-SUM($F496:AA496)-SUM($F435:AA435))*SAP_Leadsheet!$E$69)</f>
        <v>0</v>
      </c>
      <c r="AC435" s="289">
        <f ca="1">IF(OR($C496&gt;AC$7,$C496+$E496-2&lt;AC$7),0,($D496-SUM($F496:AB496)-SUM($F435:AB435))*SAP_Leadsheet!$E$69)</f>
        <v>0</v>
      </c>
      <c r="AD435" s="289">
        <f>IF(OR($C496&gt;AD$7,$C496+$E496-2&lt;AD$7),0,($D496-SUM($F496:AC496)-SUM($F435:AC435))*SAP_Leadsheet!$E$69)</f>
        <v>0</v>
      </c>
      <c r="AE435" s="289">
        <f>IF(OR($C496&gt;AE$7,$C496+$E496-2&lt;AE$7),0,($D496-SUM($F496:AD496)-SUM($F435:AD435))*SAP_Leadsheet!$E$69)</f>
        <v>0</v>
      </c>
      <c r="AF435" s="289">
        <f>IF(OR($C496&gt;AF$7,$C496+$E496-2&lt;AF$7),0,($D496-SUM($F496:AE496)-SUM($F435:AE435))*SAP_Leadsheet!$E$69)</f>
        <v>0</v>
      </c>
      <c r="AG435" s="289">
        <f>IF(OR($C496&gt;AG$7,$C496+$E496-2&lt;AG$7),0,($D496-SUM($F496:AF496)-SUM($F435:AF435))*SAP_Leadsheet!$E$69)</f>
        <v>0</v>
      </c>
      <c r="AH435" s="289">
        <f>IF(OR($C496&gt;AH$7,$C496+$E496-2&lt;AH$7),0,($D496-SUM($F496:AG496)-SUM($F435:AG435))*SAP_Leadsheet!$E$69)</f>
        <v>0</v>
      </c>
      <c r="AI435" s="289">
        <f>IF(OR($C496&gt;AI$7,$C496+$E496-2&lt;AI$7),0,($D496-SUM($F496:AH496)-SUM($F435:AH435))*SAP_Leadsheet!$E$69)</f>
        <v>0</v>
      </c>
      <c r="AJ435" s="289">
        <f>IF(OR($C496&gt;AJ$7,$C496+$E496-2&lt;AJ$7),0,($D496-SUM($F496:AI496)-SUM($F435:AI435))*SAP_Leadsheet!$E$69)</f>
        <v>0</v>
      </c>
      <c r="AK435" s="289">
        <f>IF(OR($C496&gt;AK$7,$C496+$E496-2&lt;AK$7),0,($D496-SUM($F496:AJ496)-SUM($F435:AJ435))*SAP_Leadsheet!$E$69)</f>
        <v>0</v>
      </c>
      <c r="AL435" s="289">
        <f>IF(OR($C496&gt;AL$7,$C496+$E496-2&lt;AL$7),0,($D496-SUM($F496:AK496)-SUM($F435:AK435))*SAP_Leadsheet!$E$69)</f>
        <v>0</v>
      </c>
      <c r="AM435" s="289">
        <f>IF(OR($C496&gt;AM$7,$C496+$E496-2&lt;AM$7),0,($D496-SUM($F496:AL496)-SUM($F435:AL435))*SAP_Leadsheet!$E$69)</f>
        <v>0</v>
      </c>
      <c r="AN435" s="289">
        <f>IF(OR($C496&gt;AN$7,$C496+$E496-2&lt;AN$7),0,($D496-SUM($F496:AM496)-SUM($F435:AM435))*SAP_Leadsheet!$E$69)</f>
        <v>0</v>
      </c>
      <c r="AO435" s="289">
        <f>IF(OR($C496&gt;AO$7,$C496+$E496-2&lt;AO$7),0,($D496-SUM($F496:AN496)-SUM($F435:AN435))*SAP_Leadsheet!$E$69)</f>
        <v>0</v>
      </c>
      <c r="AP435" s="289">
        <f>IF(OR($C496&gt;AP$7,$C496+$E496-2&lt;AP$7),0,($D496-SUM($F496:AO496)-SUM($F435:AO435))*SAP_Leadsheet!$E$69)</f>
        <v>0</v>
      </c>
      <c r="AQ435" s="289">
        <f>IF(OR($C496&gt;AQ$7,$C496+$E496-2&lt;AQ$7),0,($D496-SUM($F496:AP496)-SUM($F435:AP435))*SAP_Leadsheet!$E$69)</f>
        <v>0</v>
      </c>
      <c r="AR435" s="289">
        <f>IF(OR($C496&gt;AR$7,$C496+$E496-2&lt;AR$7),0,($D496-SUM($F496:AQ496)-SUM($F435:AQ435))*SAP_Leadsheet!$E$69)</f>
        <v>0</v>
      </c>
      <c r="AS435" s="289">
        <f>IF(OR($C496&gt;AS$7,$C496+$E496-2&lt;AS$7),0,($D496-SUM($F496:AR496)-SUM($F435:AR435))*SAP_Leadsheet!$E$69)</f>
        <v>0</v>
      </c>
      <c r="AT435" s="289">
        <f>IF(OR($C496&gt;AT$7,$C496+$E496-2&lt;AT$7),0,($D496-SUM($F496:AS496)-SUM($F435:AS435))*SAP_Leadsheet!$E$69)</f>
        <v>0</v>
      </c>
      <c r="AU435" s="289">
        <f>IF(OR($C496&gt;AU$7,$C496+$E496-2&lt;AU$7),0,($D496-SUM($F496:AT496)-SUM($F435:AT435))*SAP_Leadsheet!$E$69)</f>
        <v>0</v>
      </c>
      <c r="AV435" s="289">
        <f>IF(OR($C496&gt;AV$7,$C496+$E496-2&lt;AV$7),0,($D496-SUM($F496:AU496)-SUM($F435:AU435))*SAP_Leadsheet!$E$69)</f>
        <v>0</v>
      </c>
      <c r="AW435" s="289">
        <f>IF(OR($C496&gt;AW$7,$C496+$E496-2&lt;AW$7),0,($D496-SUM($F496:AV496)-SUM($F435:AV435))*SAP_Leadsheet!$E$69)</f>
        <v>0</v>
      </c>
      <c r="AX435" s="289">
        <f>IF(OR($C496&gt;AX$7,$C496+$E496-2&lt;AX$7),0,($D496-SUM($F496:AW496)-SUM($F435:AW435))*SAP_Leadsheet!$E$69)</f>
        <v>0</v>
      </c>
      <c r="AY435" s="289">
        <f>IF(OR($C496&gt;AY$7,$C496+$E496-2&lt;AY$7),0,($D496-SUM($F496:AX496)-SUM($F435:AX435))*SAP_Leadsheet!$E$69)</f>
        <v>0</v>
      </c>
      <c r="AZ435" s="289">
        <f>IF(OR($C496&gt;AZ$7,$C496+$E496-2&lt;AZ$7),0,($D496-SUM($F496:AY496)-SUM($F435:AY435))*SAP_Leadsheet!$E$69)</f>
        <v>0</v>
      </c>
      <c r="BA435" s="289">
        <f>IF(OR($C496&gt;BA$7,$C496+$E496-2&lt;BA$7),0,($D496-SUM($F496:AZ496)-SUM($F435:AZ435))*SAP_Leadsheet!$E$69)</f>
        <v>0</v>
      </c>
      <c r="BB435" s="289">
        <f>IF(OR($C496&gt;BB$7,$C496+$E496-2&lt;BB$7),0,($D496-SUM($F496:BA496)-SUM($F435:BA435))*SAP_Leadsheet!$E$69)</f>
        <v>0</v>
      </c>
      <c r="BC435" s="289">
        <f>IF(OR($C496&gt;BC$7,$C496+$E496-2&lt;BC$7),0,($D496-SUM($F496:BB496)-SUM($F435:BB435))*SAP_Leadsheet!$E$69)</f>
        <v>0</v>
      </c>
      <c r="BD435" s="289">
        <f>IF(OR($C496&gt;BD$7,$C496+$E496-2&lt;BD$7),0,($D496-SUM($F496:BC496)-SUM($F435:BC435))*SAP_Leadsheet!$E$69)</f>
        <v>0</v>
      </c>
      <c r="BE435" s="289">
        <f>IF(OR($C496&gt;BE$7,$C496+$E496-2&lt;BE$7),0,($D496-SUM($F496:BD496)-SUM($F435:BD435))*SAP_Leadsheet!$E$69)</f>
        <v>0</v>
      </c>
      <c r="BF435" s="289">
        <f>IF(OR($C496&gt;BF$7,$C496+$E496-2&lt;BF$7),0,($D496-SUM($F496:BE496)-SUM($F435:BE435))*SAP_Leadsheet!$E$69)</f>
        <v>0</v>
      </c>
      <c r="BG435" s="289">
        <f>IF(OR($C496&gt;BG$7,$C496+$E496-2&lt;BG$7),0,($D496-SUM($F496:BF496)-SUM($F435:BF435))*SAP_Leadsheet!$E$69)</f>
        <v>0</v>
      </c>
      <c r="BH435" s="289">
        <f>IF(OR($C496&gt;BH$7,$C496+$E496-2&lt;BH$7),0,($D496-SUM($F496:BG496)-SUM($F435:BG435))*SAP_Leadsheet!$E$69)</f>
        <v>0</v>
      </c>
      <c r="BI435" s="289">
        <f>IF(OR($C496&gt;BI$7,$C496+$E496-2&lt;BI$7),0,($D496-SUM($F496:BH496)-SUM($F435:BH435))*SAP_Leadsheet!$E$69)</f>
        <v>0</v>
      </c>
      <c r="BJ435" s="289">
        <f>IF(OR($C496&gt;BJ$7,$C496+$E496-2&lt;BJ$7),0,($D496-SUM($F496:BI496)-SUM($F435:BI435))*SAP_Leadsheet!$E$69)</f>
        <v>0</v>
      </c>
      <c r="BK435" s="289">
        <f>IF(OR($C496&gt;BK$7,$C496+$E496-2&lt;BK$7),0,($D496-SUM($F496:BJ496)-SUM($F435:BJ435))*SAP_Leadsheet!$E$69)</f>
        <v>0</v>
      </c>
      <c r="BL435" s="289">
        <f>IF(OR($C496&gt;BL$7,$C496+$E496-2&lt;BL$7),0,($D496-SUM($F496:BK496)-SUM($F435:BK435))*SAP_Leadsheet!$E$69)</f>
        <v>0</v>
      </c>
      <c r="BM435" s="289">
        <f>IF(OR($C496&gt;BM$7,$C496+$E496-2&lt;BM$7),0,($D496-SUM($F496:BL496)-SUM($F435:BL435))*SAP_Leadsheet!$E$69)</f>
        <v>0</v>
      </c>
      <c r="BN435" s="289">
        <f>IF(OR($C496&gt;BN$7,$C496+$E496-2&lt;BN$7),0,($D496-SUM($F496:BM496)-SUM($F435:BM435))*SAP_Leadsheet!$E$69)</f>
        <v>0</v>
      </c>
      <c r="BO435" s="198"/>
      <c r="BP435" s="198"/>
      <c r="BQ435" s="198"/>
      <c r="BR435" s="198"/>
      <c r="BS435" s="198"/>
      <c r="BT435" s="198"/>
      <c r="BU435" s="198"/>
      <c r="BV435" s="198"/>
      <c r="BW435" s="198"/>
      <c r="BX435" s="198"/>
      <c r="BY435" s="198"/>
      <c r="BZ435" s="198"/>
      <c r="CA435" s="198"/>
      <c r="CB435" s="198"/>
      <c r="CC435" s="198"/>
      <c r="CD435" s="198"/>
      <c r="CE435" s="198"/>
      <c r="CF435" s="198"/>
      <c r="CG435" s="198"/>
      <c r="CH435" s="198"/>
      <c r="CI435" s="198"/>
      <c r="CJ435" s="198"/>
      <c r="CK435" s="198"/>
      <c r="CL435" s="198"/>
    </row>
    <row r="436" spans="1:90" hidden="1" outlineLevel="1" x14ac:dyDescent="0.15">
      <c r="A436" s="89"/>
      <c r="B436" s="23"/>
      <c r="C436" s="26">
        <v>21</v>
      </c>
      <c r="D436" s="298"/>
      <c r="F436" s="26" t="s">
        <v>356</v>
      </c>
      <c r="G436" s="289">
        <f>IF(OR($C497&gt;G$7,$C497+$E497-2&lt;G$7),0,($D497-SUM($F497:F497)-SUM($F436:F436))*SAP_Leadsheet!$E$69)</f>
        <v>0</v>
      </c>
      <c r="H436" s="289">
        <f>IF(OR($C497&gt;H$7,$C497+$E497-2&lt;H$7),0,($D497-SUM($F497:G497)-SUM($F436:G436))*SAP_Leadsheet!$E$69)</f>
        <v>0</v>
      </c>
      <c r="I436" s="289">
        <f>IF(OR($C497&gt;I$7,$C497+$E497-2&lt;I$7),0,($D497-SUM($F497:H497)-SUM($F436:H436))*SAP_Leadsheet!$E$69)</f>
        <v>0</v>
      </c>
      <c r="J436" s="289">
        <f>IF(OR($C497&gt;J$7,$C497+$E497-2&lt;J$7),0,($D497-SUM($F497:I497)-SUM($F436:I436))*SAP_Leadsheet!$E$69)</f>
        <v>0</v>
      </c>
      <c r="K436" s="289">
        <f>IF(OR($C497&gt;K$7,$C497+$E497-2&lt;K$7),0,($D497-SUM($F497:J497)-SUM($F436:J436))*SAP_Leadsheet!$E$69)</f>
        <v>0</v>
      </c>
      <c r="L436" s="289">
        <f>IF(OR($C497&gt;L$7,$C497+$E497-2&lt;L$7),0,($D497-SUM($F497:K497)-SUM($F436:K436))*SAP_Leadsheet!$E$69)</f>
        <v>0</v>
      </c>
      <c r="M436" s="289">
        <f>IF(OR($C497&gt;M$7,$C497+$E497-2&lt;M$7),0,($D497-SUM($F497:L497)-SUM($F436:L436))*SAP_Leadsheet!$E$69)</f>
        <v>0</v>
      </c>
      <c r="N436" s="289">
        <f>IF(OR($C497&gt;N$7,$C497+$E497-2&lt;N$7),0,($D497-SUM($F497:M497)-SUM($F436:M436))*SAP_Leadsheet!$E$69)</f>
        <v>0</v>
      </c>
      <c r="O436" s="289">
        <f>IF(OR($C497&gt;O$7,$C497+$E497-2&lt;O$7),0,($D497-SUM($F497:N497)-SUM($F436:N436))*SAP_Leadsheet!$E$69)</f>
        <v>0</v>
      </c>
      <c r="P436" s="289">
        <f>IF(OR($C497&gt;P$7,$C497+$E497-2&lt;P$7),0,($D497-SUM($F497:O497)-SUM($F436:O436))*SAP_Leadsheet!$E$69)</f>
        <v>0</v>
      </c>
      <c r="Q436" s="289">
        <f>IF(OR($C497&gt;Q$7,$C497+$E497-2&lt;Q$7),0,($D497-SUM($F497:P497)-SUM($F436:P436))*SAP_Leadsheet!$E$69)</f>
        <v>0</v>
      </c>
      <c r="R436" s="289">
        <f>IF(OR($C497&gt;R$7,$C497+$E497-2&lt;R$7),0,($D497-SUM($F497:Q497)-SUM($F436:Q436))*SAP_Leadsheet!$E$69)</f>
        <v>0</v>
      </c>
      <c r="S436" s="289">
        <f>IF(OR($C497&gt;S$7,$C497+$E497-2&lt;S$7),0,($D497-SUM($F497:R497)-SUM($F436:R436))*SAP_Leadsheet!$E$69)</f>
        <v>0</v>
      </c>
      <c r="T436" s="289">
        <f>IF(OR($C497&gt;T$7,$C497+$E497-2&lt;T$7),0,($D497-SUM($F497:S497)-SUM($F436:S436))*SAP_Leadsheet!$E$69)</f>
        <v>0</v>
      </c>
      <c r="U436" s="289">
        <f>IF(OR($C497&gt;U$7,$C497+$E497-2&lt;U$7),0,($D497-SUM($F497:T497)-SUM($F436:T436))*SAP_Leadsheet!$E$69)</f>
        <v>0</v>
      </c>
      <c r="V436" s="289">
        <f>IF(OR($C497&gt;V$7,$C497+$E497-2&lt;V$7),0,($D497-SUM($F497:U497)-SUM($F436:U436))*SAP_Leadsheet!$E$69)</f>
        <v>0</v>
      </c>
      <c r="W436" s="289">
        <f>IF(OR($C497&gt;W$7,$C497+$E497-2&lt;W$7),0,($D497-SUM($F497:V497)-SUM($F436:V436))*SAP_Leadsheet!$E$69)</f>
        <v>0</v>
      </c>
      <c r="X436" s="289">
        <f>IF(OR($C497&gt;X$7,$C497+$E497-2&lt;X$7),0,($D497-SUM($F497:W497)-SUM($F436:W436))*SAP_Leadsheet!$E$69)</f>
        <v>0</v>
      </c>
      <c r="Y436" s="289">
        <f>IF(OR($C497&gt;Y$7,$C497+$E497-2&lt;Y$7),0,($D497-SUM($F497:X497)-SUM($F436:X436))*SAP_Leadsheet!$E$69)</f>
        <v>0</v>
      </c>
      <c r="Z436" s="289">
        <f>IF(OR($C497&gt;Z$7,$C497+$E497-2&lt;Z$7),0,($D497-SUM($F497:Y497)-SUM($F436:Y436))*SAP_Leadsheet!$E$69)</f>
        <v>0</v>
      </c>
      <c r="AA436" s="289">
        <f ca="1">IF(OR($C497&gt;AA$7,$C497+$E497-2&lt;AA$7),0,($D497-SUM($F497:Z497)-SUM($F436:Z436))*SAP_Leadsheet!$E$69)</f>
        <v>0</v>
      </c>
      <c r="AB436" s="289">
        <f ca="1">IF(OR($C497&gt;AB$7,$C497+$E497-2&lt;AB$7),0,($D497-SUM($F497:AA497)-SUM($F436:AA436))*SAP_Leadsheet!$E$69)</f>
        <v>0</v>
      </c>
      <c r="AC436" s="289">
        <f ca="1">IF(OR($C497&gt;AC$7,$C497+$E497-2&lt;AC$7),0,($D497-SUM($F497:AB497)-SUM($F436:AB436))*SAP_Leadsheet!$E$69)</f>
        <v>0</v>
      </c>
      <c r="AD436" s="289">
        <f ca="1">IF(OR($C497&gt;AD$7,$C497+$E497-2&lt;AD$7),0,($D497-SUM($F497:AC497)-SUM($F436:AC436))*SAP_Leadsheet!$E$69)</f>
        <v>0</v>
      </c>
      <c r="AE436" s="289">
        <f>IF(OR($C497&gt;AE$7,$C497+$E497-2&lt;AE$7),0,($D497-SUM($F497:AD497)-SUM($F436:AD436))*SAP_Leadsheet!$E$69)</f>
        <v>0</v>
      </c>
      <c r="AF436" s="289">
        <f>IF(OR($C497&gt;AF$7,$C497+$E497-2&lt;AF$7),0,($D497-SUM($F497:AE497)-SUM($F436:AE436))*SAP_Leadsheet!$E$69)</f>
        <v>0</v>
      </c>
      <c r="AG436" s="289">
        <f>IF(OR($C497&gt;AG$7,$C497+$E497-2&lt;AG$7),0,($D497-SUM($F497:AF497)-SUM($F436:AF436))*SAP_Leadsheet!$E$69)</f>
        <v>0</v>
      </c>
      <c r="AH436" s="289">
        <f>IF(OR($C497&gt;AH$7,$C497+$E497-2&lt;AH$7),0,($D497-SUM($F497:AG497)-SUM($F436:AG436))*SAP_Leadsheet!$E$69)</f>
        <v>0</v>
      </c>
      <c r="AI436" s="289">
        <f>IF(OR($C497&gt;AI$7,$C497+$E497-2&lt;AI$7),0,($D497-SUM($F497:AH497)-SUM($F436:AH436))*SAP_Leadsheet!$E$69)</f>
        <v>0</v>
      </c>
      <c r="AJ436" s="289">
        <f>IF(OR($C497&gt;AJ$7,$C497+$E497-2&lt;AJ$7),0,($D497-SUM($F497:AI497)-SUM($F436:AI436))*SAP_Leadsheet!$E$69)</f>
        <v>0</v>
      </c>
      <c r="AK436" s="289">
        <f>IF(OR($C497&gt;AK$7,$C497+$E497-2&lt;AK$7),0,($D497-SUM($F497:AJ497)-SUM($F436:AJ436))*SAP_Leadsheet!$E$69)</f>
        <v>0</v>
      </c>
      <c r="AL436" s="289">
        <f>IF(OR($C497&gt;AL$7,$C497+$E497-2&lt;AL$7),0,($D497-SUM($F497:AK497)-SUM($F436:AK436))*SAP_Leadsheet!$E$69)</f>
        <v>0</v>
      </c>
      <c r="AM436" s="289">
        <f>IF(OR($C497&gt;AM$7,$C497+$E497-2&lt;AM$7),0,($D497-SUM($F497:AL497)-SUM($F436:AL436))*SAP_Leadsheet!$E$69)</f>
        <v>0</v>
      </c>
      <c r="AN436" s="289">
        <f>IF(OR($C497&gt;AN$7,$C497+$E497-2&lt;AN$7),0,($D497-SUM($F497:AM497)-SUM($F436:AM436))*SAP_Leadsheet!$E$69)</f>
        <v>0</v>
      </c>
      <c r="AO436" s="289">
        <f>IF(OR($C497&gt;AO$7,$C497+$E497-2&lt;AO$7),0,($D497-SUM($F497:AN497)-SUM($F436:AN436))*SAP_Leadsheet!$E$69)</f>
        <v>0</v>
      </c>
      <c r="AP436" s="289">
        <f>IF(OR($C497&gt;AP$7,$C497+$E497-2&lt;AP$7),0,($D497-SUM($F497:AO497)-SUM($F436:AO436))*SAP_Leadsheet!$E$69)</f>
        <v>0</v>
      </c>
      <c r="AQ436" s="289">
        <f>IF(OR($C497&gt;AQ$7,$C497+$E497-2&lt;AQ$7),0,($D497-SUM($F497:AP497)-SUM($F436:AP436))*SAP_Leadsheet!$E$69)</f>
        <v>0</v>
      </c>
      <c r="AR436" s="289">
        <f>IF(OR($C497&gt;AR$7,$C497+$E497-2&lt;AR$7),0,($D497-SUM($F497:AQ497)-SUM($F436:AQ436))*SAP_Leadsheet!$E$69)</f>
        <v>0</v>
      </c>
      <c r="AS436" s="289">
        <f>IF(OR($C497&gt;AS$7,$C497+$E497-2&lt;AS$7),0,($D497-SUM($F497:AR497)-SUM($F436:AR436))*SAP_Leadsheet!$E$69)</f>
        <v>0</v>
      </c>
      <c r="AT436" s="289">
        <f>IF(OR($C497&gt;AT$7,$C497+$E497-2&lt;AT$7),0,($D497-SUM($F497:AS497)-SUM($F436:AS436))*SAP_Leadsheet!$E$69)</f>
        <v>0</v>
      </c>
      <c r="AU436" s="289">
        <f>IF(OR($C497&gt;AU$7,$C497+$E497-2&lt;AU$7),0,($D497-SUM($F497:AT497)-SUM($F436:AT436))*SAP_Leadsheet!$E$69)</f>
        <v>0</v>
      </c>
      <c r="AV436" s="289">
        <f>IF(OR($C497&gt;AV$7,$C497+$E497-2&lt;AV$7),0,($D497-SUM($F497:AU497)-SUM($F436:AU436))*SAP_Leadsheet!$E$69)</f>
        <v>0</v>
      </c>
      <c r="AW436" s="289">
        <f>IF(OR($C497&gt;AW$7,$C497+$E497-2&lt;AW$7),0,($D497-SUM($F497:AV497)-SUM($F436:AV436))*SAP_Leadsheet!$E$69)</f>
        <v>0</v>
      </c>
      <c r="AX436" s="289">
        <f>IF(OR($C497&gt;AX$7,$C497+$E497-2&lt;AX$7),0,($D497-SUM($F497:AW497)-SUM($F436:AW436))*SAP_Leadsheet!$E$69)</f>
        <v>0</v>
      </c>
      <c r="AY436" s="289">
        <f>IF(OR($C497&gt;AY$7,$C497+$E497-2&lt;AY$7),0,($D497-SUM($F497:AX497)-SUM($F436:AX436))*SAP_Leadsheet!$E$69)</f>
        <v>0</v>
      </c>
      <c r="AZ436" s="289">
        <f>IF(OR($C497&gt;AZ$7,$C497+$E497-2&lt;AZ$7),0,($D497-SUM($F497:AY497)-SUM($F436:AY436))*SAP_Leadsheet!$E$69)</f>
        <v>0</v>
      </c>
      <c r="BA436" s="289">
        <f>IF(OR($C497&gt;BA$7,$C497+$E497-2&lt;BA$7),0,($D497-SUM($F497:AZ497)-SUM($F436:AZ436))*SAP_Leadsheet!$E$69)</f>
        <v>0</v>
      </c>
      <c r="BB436" s="289">
        <f>IF(OR($C497&gt;BB$7,$C497+$E497-2&lt;BB$7),0,($D497-SUM($F497:BA497)-SUM($F436:BA436))*SAP_Leadsheet!$E$69)</f>
        <v>0</v>
      </c>
      <c r="BC436" s="289">
        <f>IF(OR($C497&gt;BC$7,$C497+$E497-2&lt;BC$7),0,($D497-SUM($F497:BB497)-SUM($F436:BB436))*SAP_Leadsheet!$E$69)</f>
        <v>0</v>
      </c>
      <c r="BD436" s="289">
        <f>IF(OR($C497&gt;BD$7,$C497+$E497-2&lt;BD$7),0,($D497-SUM($F497:BC497)-SUM($F436:BC436))*SAP_Leadsheet!$E$69)</f>
        <v>0</v>
      </c>
      <c r="BE436" s="289">
        <f>IF(OR($C497&gt;BE$7,$C497+$E497-2&lt;BE$7),0,($D497-SUM($F497:BD497)-SUM($F436:BD436))*SAP_Leadsheet!$E$69)</f>
        <v>0</v>
      </c>
      <c r="BF436" s="289">
        <f>IF(OR($C497&gt;BF$7,$C497+$E497-2&lt;BF$7),0,($D497-SUM($F497:BE497)-SUM($F436:BE436))*SAP_Leadsheet!$E$69)</f>
        <v>0</v>
      </c>
      <c r="BG436" s="289">
        <f>IF(OR($C497&gt;BG$7,$C497+$E497-2&lt;BG$7),0,($D497-SUM($F497:BF497)-SUM($F436:BF436))*SAP_Leadsheet!$E$69)</f>
        <v>0</v>
      </c>
      <c r="BH436" s="289">
        <f>IF(OR($C497&gt;BH$7,$C497+$E497-2&lt;BH$7),0,($D497-SUM($F497:BG497)-SUM($F436:BG436))*SAP_Leadsheet!$E$69)</f>
        <v>0</v>
      </c>
      <c r="BI436" s="289">
        <f>IF(OR($C497&gt;BI$7,$C497+$E497-2&lt;BI$7),0,($D497-SUM($F497:BH497)-SUM($F436:BH436))*SAP_Leadsheet!$E$69)</f>
        <v>0</v>
      </c>
      <c r="BJ436" s="289">
        <f>IF(OR($C497&gt;BJ$7,$C497+$E497-2&lt;BJ$7),0,($D497-SUM($F497:BI497)-SUM($F436:BI436))*SAP_Leadsheet!$E$69)</f>
        <v>0</v>
      </c>
      <c r="BK436" s="289">
        <f>IF(OR($C497&gt;BK$7,$C497+$E497-2&lt;BK$7),0,($D497-SUM($F497:BJ497)-SUM($F436:BJ436))*SAP_Leadsheet!$E$69)</f>
        <v>0</v>
      </c>
      <c r="BL436" s="289">
        <f>IF(OR($C497&gt;BL$7,$C497+$E497-2&lt;BL$7),0,($D497-SUM($F497:BK497)-SUM($F436:BK436))*SAP_Leadsheet!$E$69)</f>
        <v>0</v>
      </c>
      <c r="BM436" s="289">
        <f>IF(OR($C497&gt;BM$7,$C497+$E497-2&lt;BM$7),0,($D497-SUM($F497:BL497)-SUM($F436:BL436))*SAP_Leadsheet!$E$69)</f>
        <v>0</v>
      </c>
      <c r="BN436" s="289">
        <f>IF(OR($C497&gt;BN$7,$C497+$E497-2&lt;BN$7),0,($D497-SUM($F497:BM497)-SUM($F436:BM436))*SAP_Leadsheet!$E$69)</f>
        <v>0</v>
      </c>
      <c r="BO436" s="198"/>
      <c r="BP436" s="198"/>
      <c r="BQ436" s="198"/>
      <c r="BR436" s="198"/>
      <c r="BS436" s="198"/>
      <c r="BT436" s="198"/>
      <c r="BU436" s="198"/>
      <c r="BV436" s="198"/>
      <c r="BW436" s="198"/>
      <c r="BX436" s="198"/>
      <c r="BY436" s="198"/>
      <c r="BZ436" s="198"/>
      <c r="CA436" s="198"/>
      <c r="CB436" s="198"/>
      <c r="CC436" s="198"/>
      <c r="CD436" s="198"/>
      <c r="CE436" s="198"/>
      <c r="CF436" s="198"/>
      <c r="CG436" s="198"/>
      <c r="CH436" s="198"/>
      <c r="CI436" s="198"/>
      <c r="CJ436" s="198"/>
      <c r="CK436" s="198"/>
      <c r="CL436" s="198"/>
    </row>
    <row r="437" spans="1:90" hidden="1" outlineLevel="1" x14ac:dyDescent="0.15">
      <c r="A437" s="89"/>
      <c r="B437" s="23"/>
      <c r="C437" s="26">
        <v>22</v>
      </c>
      <c r="D437" s="298"/>
      <c r="F437" s="26" t="s">
        <v>356</v>
      </c>
      <c r="G437" s="289">
        <f>IF(OR($C498&gt;G$7,$C498+$E498-2&lt;G$7),0,($D498-SUM($F498:F498)-SUM($F437:F437))*SAP_Leadsheet!$E$69)</f>
        <v>0</v>
      </c>
      <c r="H437" s="289">
        <f>IF(OR($C498&gt;H$7,$C498+$E498-2&lt;H$7),0,($D498-SUM($F498:G498)-SUM($F437:G437))*SAP_Leadsheet!$E$69)</f>
        <v>0</v>
      </c>
      <c r="I437" s="289">
        <f>IF(OR($C498&gt;I$7,$C498+$E498-2&lt;I$7),0,($D498-SUM($F498:H498)-SUM($F437:H437))*SAP_Leadsheet!$E$69)</f>
        <v>0</v>
      </c>
      <c r="J437" s="289">
        <f>IF(OR($C498&gt;J$7,$C498+$E498-2&lt;J$7),0,($D498-SUM($F498:I498)-SUM($F437:I437))*SAP_Leadsheet!$E$69)</f>
        <v>0</v>
      </c>
      <c r="K437" s="289">
        <f>IF(OR($C498&gt;K$7,$C498+$E498-2&lt;K$7),0,($D498-SUM($F498:J498)-SUM($F437:J437))*SAP_Leadsheet!$E$69)</f>
        <v>0</v>
      </c>
      <c r="L437" s="289">
        <f>IF(OR($C498&gt;L$7,$C498+$E498-2&lt;L$7),0,($D498-SUM($F498:K498)-SUM($F437:K437))*SAP_Leadsheet!$E$69)</f>
        <v>0</v>
      </c>
      <c r="M437" s="289">
        <f>IF(OR($C498&gt;M$7,$C498+$E498-2&lt;M$7),0,($D498-SUM($F498:L498)-SUM($F437:L437))*SAP_Leadsheet!$E$69)</f>
        <v>0</v>
      </c>
      <c r="N437" s="289">
        <f>IF(OR($C498&gt;N$7,$C498+$E498-2&lt;N$7),0,($D498-SUM($F498:M498)-SUM($F437:M437))*SAP_Leadsheet!$E$69)</f>
        <v>0</v>
      </c>
      <c r="O437" s="289">
        <f>IF(OR($C498&gt;O$7,$C498+$E498-2&lt;O$7),0,($D498-SUM($F498:N498)-SUM($F437:N437))*SAP_Leadsheet!$E$69)</f>
        <v>0</v>
      </c>
      <c r="P437" s="289">
        <f>IF(OR($C498&gt;P$7,$C498+$E498-2&lt;P$7),0,($D498-SUM($F498:O498)-SUM($F437:O437))*SAP_Leadsheet!$E$69)</f>
        <v>0</v>
      </c>
      <c r="Q437" s="289">
        <f>IF(OR($C498&gt;Q$7,$C498+$E498-2&lt;Q$7),0,($D498-SUM($F498:P498)-SUM($F437:P437))*SAP_Leadsheet!$E$69)</f>
        <v>0</v>
      </c>
      <c r="R437" s="289">
        <f>IF(OR($C498&gt;R$7,$C498+$E498-2&lt;R$7),0,($D498-SUM($F498:Q498)-SUM($F437:Q437))*SAP_Leadsheet!$E$69)</f>
        <v>0</v>
      </c>
      <c r="S437" s="289">
        <f>IF(OR($C498&gt;S$7,$C498+$E498-2&lt;S$7),0,($D498-SUM($F498:R498)-SUM($F437:R437))*SAP_Leadsheet!$E$69)</f>
        <v>0</v>
      </c>
      <c r="T437" s="289">
        <f>IF(OR($C498&gt;T$7,$C498+$E498-2&lt;T$7),0,($D498-SUM($F498:S498)-SUM($F437:S437))*SAP_Leadsheet!$E$69)</f>
        <v>0</v>
      </c>
      <c r="U437" s="289">
        <f>IF(OR($C498&gt;U$7,$C498+$E498-2&lt;U$7),0,($D498-SUM($F498:T498)-SUM($F437:T437))*SAP_Leadsheet!$E$69)</f>
        <v>0</v>
      </c>
      <c r="V437" s="289">
        <f>IF(OR($C498&gt;V$7,$C498+$E498-2&lt;V$7),0,($D498-SUM($F498:U498)-SUM($F437:U437))*SAP_Leadsheet!$E$69)</f>
        <v>0</v>
      </c>
      <c r="W437" s="289">
        <f>IF(OR($C498&gt;W$7,$C498+$E498-2&lt;W$7),0,($D498-SUM($F498:V498)-SUM($F437:V437))*SAP_Leadsheet!$E$69)</f>
        <v>0</v>
      </c>
      <c r="X437" s="289">
        <f>IF(OR($C498&gt;X$7,$C498+$E498-2&lt;X$7),0,($D498-SUM($F498:W498)-SUM($F437:W437))*SAP_Leadsheet!$E$69)</f>
        <v>0</v>
      </c>
      <c r="Y437" s="289">
        <f>IF(OR($C498&gt;Y$7,$C498+$E498-2&lt;Y$7),0,($D498-SUM($F498:X498)-SUM($F437:X437))*SAP_Leadsheet!$E$69)</f>
        <v>0</v>
      </c>
      <c r="Z437" s="289">
        <f>IF(OR($C498&gt;Z$7,$C498+$E498-2&lt;Z$7),0,($D498-SUM($F498:Y498)-SUM($F437:Y437))*SAP_Leadsheet!$E$69)</f>
        <v>0</v>
      </c>
      <c r="AA437" s="289">
        <f>IF(OR($C498&gt;AA$7,$C498+$E498-2&lt;AA$7),0,($D498-SUM($F498:Z498)-SUM($F437:Z437))*SAP_Leadsheet!$E$69)</f>
        <v>0</v>
      </c>
      <c r="AB437" s="289">
        <f ca="1">IF(OR($C498&gt;AB$7,$C498+$E498-2&lt;AB$7),0,($D498-SUM($F498:AA498)-SUM($F437:AA437))*SAP_Leadsheet!$E$69)</f>
        <v>0</v>
      </c>
      <c r="AC437" s="289">
        <f ca="1">IF(OR($C498&gt;AC$7,$C498+$E498-2&lt;AC$7),0,($D498-SUM($F498:AB498)-SUM($F437:AB437))*SAP_Leadsheet!$E$69)</f>
        <v>0</v>
      </c>
      <c r="AD437" s="289">
        <f ca="1">IF(OR($C498&gt;AD$7,$C498+$E498-2&lt;AD$7),0,($D498-SUM($F498:AC498)-SUM($F437:AC437))*SAP_Leadsheet!$E$69)</f>
        <v>0</v>
      </c>
      <c r="AE437" s="289">
        <f ca="1">IF(OR($C498&gt;AE$7,$C498+$E498-2&lt;AE$7),0,($D498-SUM($F498:AD498)-SUM($F437:AD437))*SAP_Leadsheet!$E$69)</f>
        <v>0</v>
      </c>
      <c r="AF437" s="289">
        <f>IF(OR($C498&gt;AF$7,$C498+$E498-2&lt;AF$7),0,($D498-SUM($F498:AE498)-SUM($F437:AE437))*SAP_Leadsheet!$E$69)</f>
        <v>0</v>
      </c>
      <c r="AG437" s="289">
        <f>IF(OR($C498&gt;AG$7,$C498+$E498-2&lt;AG$7),0,($D498-SUM($F498:AF498)-SUM($F437:AF437))*SAP_Leadsheet!$E$69)</f>
        <v>0</v>
      </c>
      <c r="AH437" s="289">
        <f>IF(OR($C498&gt;AH$7,$C498+$E498-2&lt;AH$7),0,($D498-SUM($F498:AG498)-SUM($F437:AG437))*SAP_Leadsheet!$E$69)</f>
        <v>0</v>
      </c>
      <c r="AI437" s="289">
        <f>IF(OR($C498&gt;AI$7,$C498+$E498-2&lt;AI$7),0,($D498-SUM($F498:AH498)-SUM($F437:AH437))*SAP_Leadsheet!$E$69)</f>
        <v>0</v>
      </c>
      <c r="AJ437" s="289">
        <f>IF(OR($C498&gt;AJ$7,$C498+$E498-2&lt;AJ$7),0,($D498-SUM($F498:AI498)-SUM($F437:AI437))*SAP_Leadsheet!$E$69)</f>
        <v>0</v>
      </c>
      <c r="AK437" s="289">
        <f>IF(OR($C498&gt;AK$7,$C498+$E498-2&lt;AK$7),0,($D498-SUM($F498:AJ498)-SUM($F437:AJ437))*SAP_Leadsheet!$E$69)</f>
        <v>0</v>
      </c>
      <c r="AL437" s="289">
        <f>IF(OR($C498&gt;AL$7,$C498+$E498-2&lt;AL$7),0,($D498-SUM($F498:AK498)-SUM($F437:AK437))*SAP_Leadsheet!$E$69)</f>
        <v>0</v>
      </c>
      <c r="AM437" s="289">
        <f>IF(OR($C498&gt;AM$7,$C498+$E498-2&lt;AM$7),0,($D498-SUM($F498:AL498)-SUM($F437:AL437))*SAP_Leadsheet!$E$69)</f>
        <v>0</v>
      </c>
      <c r="AN437" s="289">
        <f>IF(OR($C498&gt;AN$7,$C498+$E498-2&lt;AN$7),0,($D498-SUM($F498:AM498)-SUM($F437:AM437))*SAP_Leadsheet!$E$69)</f>
        <v>0</v>
      </c>
      <c r="AO437" s="289">
        <f>IF(OR($C498&gt;AO$7,$C498+$E498-2&lt;AO$7),0,($D498-SUM($F498:AN498)-SUM($F437:AN437))*SAP_Leadsheet!$E$69)</f>
        <v>0</v>
      </c>
      <c r="AP437" s="289">
        <f>IF(OR($C498&gt;AP$7,$C498+$E498-2&lt;AP$7),0,($D498-SUM($F498:AO498)-SUM($F437:AO437))*SAP_Leadsheet!$E$69)</f>
        <v>0</v>
      </c>
      <c r="AQ437" s="289">
        <f>IF(OR($C498&gt;AQ$7,$C498+$E498-2&lt;AQ$7),0,($D498-SUM($F498:AP498)-SUM($F437:AP437))*SAP_Leadsheet!$E$69)</f>
        <v>0</v>
      </c>
      <c r="AR437" s="289">
        <f>IF(OR($C498&gt;AR$7,$C498+$E498-2&lt;AR$7),0,($D498-SUM($F498:AQ498)-SUM($F437:AQ437))*SAP_Leadsheet!$E$69)</f>
        <v>0</v>
      </c>
      <c r="AS437" s="289">
        <f>IF(OR($C498&gt;AS$7,$C498+$E498-2&lt;AS$7),0,($D498-SUM($F498:AR498)-SUM($F437:AR437))*SAP_Leadsheet!$E$69)</f>
        <v>0</v>
      </c>
      <c r="AT437" s="289">
        <f>IF(OR($C498&gt;AT$7,$C498+$E498-2&lt;AT$7),0,($D498-SUM($F498:AS498)-SUM($F437:AS437))*SAP_Leadsheet!$E$69)</f>
        <v>0</v>
      </c>
      <c r="AU437" s="289">
        <f>IF(OR($C498&gt;AU$7,$C498+$E498-2&lt;AU$7),0,($D498-SUM($F498:AT498)-SUM($F437:AT437))*SAP_Leadsheet!$E$69)</f>
        <v>0</v>
      </c>
      <c r="AV437" s="289">
        <f>IF(OR($C498&gt;AV$7,$C498+$E498-2&lt;AV$7),0,($D498-SUM($F498:AU498)-SUM($F437:AU437))*SAP_Leadsheet!$E$69)</f>
        <v>0</v>
      </c>
      <c r="AW437" s="289">
        <f>IF(OR($C498&gt;AW$7,$C498+$E498-2&lt;AW$7),0,($D498-SUM($F498:AV498)-SUM($F437:AV437))*SAP_Leadsheet!$E$69)</f>
        <v>0</v>
      </c>
      <c r="AX437" s="289">
        <f>IF(OR($C498&gt;AX$7,$C498+$E498-2&lt;AX$7),0,($D498-SUM($F498:AW498)-SUM($F437:AW437))*SAP_Leadsheet!$E$69)</f>
        <v>0</v>
      </c>
      <c r="AY437" s="289">
        <f>IF(OR($C498&gt;AY$7,$C498+$E498-2&lt;AY$7),0,($D498-SUM($F498:AX498)-SUM($F437:AX437))*SAP_Leadsheet!$E$69)</f>
        <v>0</v>
      </c>
      <c r="AZ437" s="289">
        <f>IF(OR($C498&gt;AZ$7,$C498+$E498-2&lt;AZ$7),0,($D498-SUM($F498:AY498)-SUM($F437:AY437))*SAP_Leadsheet!$E$69)</f>
        <v>0</v>
      </c>
      <c r="BA437" s="289">
        <f>IF(OR($C498&gt;BA$7,$C498+$E498-2&lt;BA$7),0,($D498-SUM($F498:AZ498)-SUM($F437:AZ437))*SAP_Leadsheet!$E$69)</f>
        <v>0</v>
      </c>
      <c r="BB437" s="289">
        <f>IF(OR($C498&gt;BB$7,$C498+$E498-2&lt;BB$7),0,($D498-SUM($F498:BA498)-SUM($F437:BA437))*SAP_Leadsheet!$E$69)</f>
        <v>0</v>
      </c>
      <c r="BC437" s="289">
        <f>IF(OR($C498&gt;BC$7,$C498+$E498-2&lt;BC$7),0,($D498-SUM($F498:BB498)-SUM($F437:BB437))*SAP_Leadsheet!$E$69)</f>
        <v>0</v>
      </c>
      <c r="BD437" s="289">
        <f>IF(OR($C498&gt;BD$7,$C498+$E498-2&lt;BD$7),0,($D498-SUM($F498:BC498)-SUM($F437:BC437))*SAP_Leadsheet!$E$69)</f>
        <v>0</v>
      </c>
      <c r="BE437" s="289">
        <f>IF(OR($C498&gt;BE$7,$C498+$E498-2&lt;BE$7),0,($D498-SUM($F498:BD498)-SUM($F437:BD437))*SAP_Leadsheet!$E$69)</f>
        <v>0</v>
      </c>
      <c r="BF437" s="289">
        <f>IF(OR($C498&gt;BF$7,$C498+$E498-2&lt;BF$7),0,($D498-SUM($F498:BE498)-SUM($F437:BE437))*SAP_Leadsheet!$E$69)</f>
        <v>0</v>
      </c>
      <c r="BG437" s="289">
        <f>IF(OR($C498&gt;BG$7,$C498+$E498-2&lt;BG$7),0,($D498-SUM($F498:BF498)-SUM($F437:BF437))*SAP_Leadsheet!$E$69)</f>
        <v>0</v>
      </c>
      <c r="BH437" s="289">
        <f>IF(OR($C498&gt;BH$7,$C498+$E498-2&lt;BH$7),0,($D498-SUM($F498:BG498)-SUM($F437:BG437))*SAP_Leadsheet!$E$69)</f>
        <v>0</v>
      </c>
      <c r="BI437" s="289">
        <f>IF(OR($C498&gt;BI$7,$C498+$E498-2&lt;BI$7),0,($D498-SUM($F498:BH498)-SUM($F437:BH437))*SAP_Leadsheet!$E$69)</f>
        <v>0</v>
      </c>
      <c r="BJ437" s="289">
        <f>IF(OR($C498&gt;BJ$7,$C498+$E498-2&lt;BJ$7),0,($D498-SUM($F498:BI498)-SUM($F437:BI437))*SAP_Leadsheet!$E$69)</f>
        <v>0</v>
      </c>
      <c r="BK437" s="289">
        <f>IF(OR($C498&gt;BK$7,$C498+$E498-2&lt;BK$7),0,($D498-SUM($F498:BJ498)-SUM($F437:BJ437))*SAP_Leadsheet!$E$69)</f>
        <v>0</v>
      </c>
      <c r="BL437" s="289">
        <f>IF(OR($C498&gt;BL$7,$C498+$E498-2&lt;BL$7),0,($D498-SUM($F498:BK498)-SUM($F437:BK437))*SAP_Leadsheet!$E$69)</f>
        <v>0</v>
      </c>
      <c r="BM437" s="289">
        <f>IF(OR($C498&gt;BM$7,$C498+$E498-2&lt;BM$7),0,($D498-SUM($F498:BL498)-SUM($F437:BL437))*SAP_Leadsheet!$E$69)</f>
        <v>0</v>
      </c>
      <c r="BN437" s="289">
        <f>IF(OR($C498&gt;BN$7,$C498+$E498-2&lt;BN$7),0,($D498-SUM($F498:BM498)-SUM($F437:BM437))*SAP_Leadsheet!$E$69)</f>
        <v>0</v>
      </c>
      <c r="BO437" s="198"/>
      <c r="BP437" s="198"/>
      <c r="BQ437" s="198"/>
      <c r="BR437" s="198"/>
      <c r="BS437" s="198"/>
      <c r="BT437" s="198"/>
      <c r="BU437" s="198"/>
      <c r="BV437" s="198"/>
      <c r="BW437" s="198"/>
      <c r="BX437" s="198"/>
      <c r="BY437" s="198"/>
      <c r="BZ437" s="198"/>
      <c r="CA437" s="198"/>
      <c r="CB437" s="198"/>
      <c r="CC437" s="198"/>
      <c r="CD437" s="198"/>
      <c r="CE437" s="198"/>
      <c r="CF437" s="198"/>
      <c r="CG437" s="198"/>
      <c r="CH437" s="198"/>
      <c r="CI437" s="198"/>
      <c r="CJ437" s="198"/>
      <c r="CK437" s="198"/>
      <c r="CL437" s="198"/>
    </row>
    <row r="438" spans="1:90" hidden="1" outlineLevel="1" x14ac:dyDescent="0.15">
      <c r="A438" s="89"/>
      <c r="B438" s="23"/>
      <c r="C438" s="26">
        <v>23</v>
      </c>
      <c r="D438" s="298"/>
      <c r="F438" s="26" t="s">
        <v>356</v>
      </c>
      <c r="G438" s="289">
        <f>IF(OR($C499&gt;G$7,$C499+$E499-2&lt;G$7),0,($D499-SUM($F499:F499)-SUM($F438:F438))*SAP_Leadsheet!$E$69)</f>
        <v>0</v>
      </c>
      <c r="H438" s="289">
        <f>IF(OR($C499&gt;H$7,$C499+$E499-2&lt;H$7),0,($D499-SUM($F499:G499)-SUM($F438:G438))*SAP_Leadsheet!$E$69)</f>
        <v>0</v>
      </c>
      <c r="I438" s="289">
        <f>IF(OR($C499&gt;I$7,$C499+$E499-2&lt;I$7),0,($D499-SUM($F499:H499)-SUM($F438:H438))*SAP_Leadsheet!$E$69)</f>
        <v>0</v>
      </c>
      <c r="J438" s="289">
        <f>IF(OR($C499&gt;J$7,$C499+$E499-2&lt;J$7),0,($D499-SUM($F499:I499)-SUM($F438:I438))*SAP_Leadsheet!$E$69)</f>
        <v>0</v>
      </c>
      <c r="K438" s="289">
        <f>IF(OR($C499&gt;K$7,$C499+$E499-2&lt;K$7),0,($D499-SUM($F499:J499)-SUM($F438:J438))*SAP_Leadsheet!$E$69)</f>
        <v>0</v>
      </c>
      <c r="L438" s="289">
        <f>IF(OR($C499&gt;L$7,$C499+$E499-2&lt;L$7),0,($D499-SUM($F499:K499)-SUM($F438:K438))*SAP_Leadsheet!$E$69)</f>
        <v>0</v>
      </c>
      <c r="M438" s="289">
        <f>IF(OR($C499&gt;M$7,$C499+$E499-2&lt;M$7),0,($D499-SUM($F499:L499)-SUM($F438:L438))*SAP_Leadsheet!$E$69)</f>
        <v>0</v>
      </c>
      <c r="N438" s="289">
        <f>IF(OR($C499&gt;N$7,$C499+$E499-2&lt;N$7),0,($D499-SUM($F499:M499)-SUM($F438:M438))*SAP_Leadsheet!$E$69)</f>
        <v>0</v>
      </c>
      <c r="O438" s="289">
        <f>IF(OR($C499&gt;O$7,$C499+$E499-2&lt;O$7),0,($D499-SUM($F499:N499)-SUM($F438:N438))*SAP_Leadsheet!$E$69)</f>
        <v>0</v>
      </c>
      <c r="P438" s="289">
        <f>IF(OR($C499&gt;P$7,$C499+$E499-2&lt;P$7),0,($D499-SUM($F499:O499)-SUM($F438:O438))*SAP_Leadsheet!$E$69)</f>
        <v>0</v>
      </c>
      <c r="Q438" s="289">
        <f>IF(OR($C499&gt;Q$7,$C499+$E499-2&lt;Q$7),0,($D499-SUM($F499:P499)-SUM($F438:P438))*SAP_Leadsheet!$E$69)</f>
        <v>0</v>
      </c>
      <c r="R438" s="289">
        <f>IF(OR($C499&gt;R$7,$C499+$E499-2&lt;R$7),0,($D499-SUM($F499:Q499)-SUM($F438:Q438))*SAP_Leadsheet!$E$69)</f>
        <v>0</v>
      </c>
      <c r="S438" s="289">
        <f>IF(OR($C499&gt;S$7,$C499+$E499-2&lt;S$7),0,($D499-SUM($F499:R499)-SUM($F438:R438))*SAP_Leadsheet!$E$69)</f>
        <v>0</v>
      </c>
      <c r="T438" s="289">
        <f>IF(OR($C499&gt;T$7,$C499+$E499-2&lt;T$7),0,($D499-SUM($F499:S499)-SUM($F438:S438))*SAP_Leadsheet!$E$69)</f>
        <v>0</v>
      </c>
      <c r="U438" s="289">
        <f>IF(OR($C499&gt;U$7,$C499+$E499-2&lt;U$7),0,($D499-SUM($F499:T499)-SUM($F438:T438))*SAP_Leadsheet!$E$69)</f>
        <v>0</v>
      </c>
      <c r="V438" s="289">
        <f>IF(OR($C499&gt;V$7,$C499+$E499-2&lt;V$7),0,($D499-SUM($F499:U499)-SUM($F438:U438))*SAP_Leadsheet!$E$69)</f>
        <v>0</v>
      </c>
      <c r="W438" s="289">
        <f>IF(OR($C499&gt;W$7,$C499+$E499-2&lt;W$7),0,($D499-SUM($F499:V499)-SUM($F438:V438))*SAP_Leadsheet!$E$69)</f>
        <v>0</v>
      </c>
      <c r="X438" s="289">
        <f>IF(OR($C499&gt;X$7,$C499+$E499-2&lt;X$7),0,($D499-SUM($F499:W499)-SUM($F438:W438))*SAP_Leadsheet!$E$69)</f>
        <v>0</v>
      </c>
      <c r="Y438" s="289">
        <f>IF(OR($C499&gt;Y$7,$C499+$E499-2&lt;Y$7),0,($D499-SUM($F499:X499)-SUM($F438:X438))*SAP_Leadsheet!$E$69)</f>
        <v>0</v>
      </c>
      <c r="Z438" s="289">
        <f>IF(OR($C499&gt;Z$7,$C499+$E499-2&lt;Z$7),0,($D499-SUM($F499:Y499)-SUM($F438:Y438))*SAP_Leadsheet!$E$69)</f>
        <v>0</v>
      </c>
      <c r="AA438" s="289">
        <f>IF(OR($C499&gt;AA$7,$C499+$E499-2&lt;AA$7),0,($D499-SUM($F499:Z499)-SUM($F438:Z438))*SAP_Leadsheet!$E$69)</f>
        <v>0</v>
      </c>
      <c r="AB438" s="289">
        <f>IF(OR($C499&gt;AB$7,$C499+$E499-2&lt;AB$7),0,($D499-SUM($F499:AA499)-SUM($F438:AA438))*SAP_Leadsheet!$E$69)</f>
        <v>0</v>
      </c>
      <c r="AC438" s="289">
        <f ca="1">IF(OR($C499&gt;AC$7,$C499+$E499-2&lt;AC$7),0,($D499-SUM($F499:AB499)-SUM($F438:AB438))*SAP_Leadsheet!$E$69)</f>
        <v>0</v>
      </c>
      <c r="AD438" s="289">
        <f ca="1">IF(OR($C499&gt;AD$7,$C499+$E499-2&lt;AD$7),0,($D499-SUM($F499:AC499)-SUM($F438:AC438))*SAP_Leadsheet!$E$69)</f>
        <v>0</v>
      </c>
      <c r="AE438" s="289">
        <f ca="1">IF(OR($C499&gt;AE$7,$C499+$E499-2&lt;AE$7),0,($D499-SUM($F499:AD499)-SUM($F438:AD438))*SAP_Leadsheet!$E$69)</f>
        <v>0</v>
      </c>
      <c r="AF438" s="289">
        <f ca="1">IF(OR($C499&gt;AF$7,$C499+$E499-2&lt;AF$7),0,($D499-SUM($F499:AE499)-SUM($F438:AE438))*SAP_Leadsheet!$E$69)</f>
        <v>0</v>
      </c>
      <c r="AG438" s="289">
        <f>IF(OR($C499&gt;AG$7,$C499+$E499-2&lt;AG$7),0,($D499-SUM($F499:AF499)-SUM($F438:AF438))*SAP_Leadsheet!$E$69)</f>
        <v>0</v>
      </c>
      <c r="AH438" s="289">
        <f>IF(OR($C499&gt;AH$7,$C499+$E499-2&lt;AH$7),0,($D499-SUM($F499:AG499)-SUM($F438:AG438))*SAP_Leadsheet!$E$69)</f>
        <v>0</v>
      </c>
      <c r="AI438" s="289">
        <f>IF(OR($C499&gt;AI$7,$C499+$E499-2&lt;AI$7),0,($D499-SUM($F499:AH499)-SUM($F438:AH438))*SAP_Leadsheet!$E$69)</f>
        <v>0</v>
      </c>
      <c r="AJ438" s="289">
        <f>IF(OR($C499&gt;AJ$7,$C499+$E499-2&lt;AJ$7),0,($D499-SUM($F499:AI499)-SUM($F438:AI438))*SAP_Leadsheet!$E$69)</f>
        <v>0</v>
      </c>
      <c r="AK438" s="289">
        <f>IF(OR($C499&gt;AK$7,$C499+$E499-2&lt;AK$7),0,($D499-SUM($F499:AJ499)-SUM($F438:AJ438))*SAP_Leadsheet!$E$69)</f>
        <v>0</v>
      </c>
      <c r="AL438" s="289">
        <f>IF(OR($C499&gt;AL$7,$C499+$E499-2&lt;AL$7),0,($D499-SUM($F499:AK499)-SUM($F438:AK438))*SAP_Leadsheet!$E$69)</f>
        <v>0</v>
      </c>
      <c r="AM438" s="289">
        <f>IF(OR($C499&gt;AM$7,$C499+$E499-2&lt;AM$7),0,($D499-SUM($F499:AL499)-SUM($F438:AL438))*SAP_Leadsheet!$E$69)</f>
        <v>0</v>
      </c>
      <c r="AN438" s="289">
        <f>IF(OR($C499&gt;AN$7,$C499+$E499-2&lt;AN$7),0,($D499-SUM($F499:AM499)-SUM($F438:AM438))*SAP_Leadsheet!$E$69)</f>
        <v>0</v>
      </c>
      <c r="AO438" s="289">
        <f>IF(OR($C499&gt;AO$7,$C499+$E499-2&lt;AO$7),0,($D499-SUM($F499:AN499)-SUM($F438:AN438))*SAP_Leadsheet!$E$69)</f>
        <v>0</v>
      </c>
      <c r="AP438" s="289">
        <f>IF(OR($C499&gt;AP$7,$C499+$E499-2&lt;AP$7),0,($D499-SUM($F499:AO499)-SUM($F438:AO438))*SAP_Leadsheet!$E$69)</f>
        <v>0</v>
      </c>
      <c r="AQ438" s="289">
        <f>IF(OR($C499&gt;AQ$7,$C499+$E499-2&lt;AQ$7),0,($D499-SUM($F499:AP499)-SUM($F438:AP438))*SAP_Leadsheet!$E$69)</f>
        <v>0</v>
      </c>
      <c r="AR438" s="289">
        <f>IF(OR($C499&gt;AR$7,$C499+$E499-2&lt;AR$7),0,($D499-SUM($F499:AQ499)-SUM($F438:AQ438))*SAP_Leadsheet!$E$69)</f>
        <v>0</v>
      </c>
      <c r="AS438" s="289">
        <f>IF(OR($C499&gt;AS$7,$C499+$E499-2&lt;AS$7),0,($D499-SUM($F499:AR499)-SUM($F438:AR438))*SAP_Leadsheet!$E$69)</f>
        <v>0</v>
      </c>
      <c r="AT438" s="289">
        <f>IF(OR($C499&gt;AT$7,$C499+$E499-2&lt;AT$7),0,($D499-SUM($F499:AS499)-SUM($F438:AS438))*SAP_Leadsheet!$E$69)</f>
        <v>0</v>
      </c>
      <c r="AU438" s="289">
        <f>IF(OR($C499&gt;AU$7,$C499+$E499-2&lt;AU$7),0,($D499-SUM($F499:AT499)-SUM($F438:AT438))*SAP_Leadsheet!$E$69)</f>
        <v>0</v>
      </c>
      <c r="AV438" s="289">
        <f>IF(OR($C499&gt;AV$7,$C499+$E499-2&lt;AV$7),0,($D499-SUM($F499:AU499)-SUM($F438:AU438))*SAP_Leadsheet!$E$69)</f>
        <v>0</v>
      </c>
      <c r="AW438" s="289">
        <f>IF(OR($C499&gt;AW$7,$C499+$E499-2&lt;AW$7),0,($D499-SUM($F499:AV499)-SUM($F438:AV438))*SAP_Leadsheet!$E$69)</f>
        <v>0</v>
      </c>
      <c r="AX438" s="289">
        <f>IF(OR($C499&gt;AX$7,$C499+$E499-2&lt;AX$7),0,($D499-SUM($F499:AW499)-SUM($F438:AW438))*SAP_Leadsheet!$E$69)</f>
        <v>0</v>
      </c>
      <c r="AY438" s="289">
        <f>IF(OR($C499&gt;AY$7,$C499+$E499-2&lt;AY$7),0,($D499-SUM($F499:AX499)-SUM($F438:AX438))*SAP_Leadsheet!$E$69)</f>
        <v>0</v>
      </c>
      <c r="AZ438" s="289">
        <f>IF(OR($C499&gt;AZ$7,$C499+$E499-2&lt;AZ$7),0,($D499-SUM($F499:AY499)-SUM($F438:AY438))*SAP_Leadsheet!$E$69)</f>
        <v>0</v>
      </c>
      <c r="BA438" s="289">
        <f>IF(OR($C499&gt;BA$7,$C499+$E499-2&lt;BA$7),0,($D499-SUM($F499:AZ499)-SUM($F438:AZ438))*SAP_Leadsheet!$E$69)</f>
        <v>0</v>
      </c>
      <c r="BB438" s="289">
        <f>IF(OR($C499&gt;BB$7,$C499+$E499-2&lt;BB$7),0,($D499-SUM($F499:BA499)-SUM($F438:BA438))*SAP_Leadsheet!$E$69)</f>
        <v>0</v>
      </c>
      <c r="BC438" s="289">
        <f>IF(OR($C499&gt;BC$7,$C499+$E499-2&lt;BC$7),0,($D499-SUM($F499:BB499)-SUM($F438:BB438))*SAP_Leadsheet!$E$69)</f>
        <v>0</v>
      </c>
      <c r="BD438" s="289">
        <f>IF(OR($C499&gt;BD$7,$C499+$E499-2&lt;BD$7),0,($D499-SUM($F499:BC499)-SUM($F438:BC438))*SAP_Leadsheet!$E$69)</f>
        <v>0</v>
      </c>
      <c r="BE438" s="289">
        <f>IF(OR($C499&gt;BE$7,$C499+$E499-2&lt;BE$7),0,($D499-SUM($F499:BD499)-SUM($F438:BD438))*SAP_Leadsheet!$E$69)</f>
        <v>0</v>
      </c>
      <c r="BF438" s="289">
        <f>IF(OR($C499&gt;BF$7,$C499+$E499-2&lt;BF$7),0,($D499-SUM($F499:BE499)-SUM($F438:BE438))*SAP_Leadsheet!$E$69)</f>
        <v>0</v>
      </c>
      <c r="BG438" s="289">
        <f>IF(OR($C499&gt;BG$7,$C499+$E499-2&lt;BG$7),0,($D499-SUM($F499:BF499)-SUM($F438:BF438))*SAP_Leadsheet!$E$69)</f>
        <v>0</v>
      </c>
      <c r="BH438" s="289">
        <f>IF(OR($C499&gt;BH$7,$C499+$E499-2&lt;BH$7),0,($D499-SUM($F499:BG499)-SUM($F438:BG438))*SAP_Leadsheet!$E$69)</f>
        <v>0</v>
      </c>
      <c r="BI438" s="289">
        <f>IF(OR($C499&gt;BI$7,$C499+$E499-2&lt;BI$7),0,($D499-SUM($F499:BH499)-SUM($F438:BH438))*SAP_Leadsheet!$E$69)</f>
        <v>0</v>
      </c>
      <c r="BJ438" s="289">
        <f>IF(OR($C499&gt;BJ$7,$C499+$E499-2&lt;BJ$7),0,($D499-SUM($F499:BI499)-SUM($F438:BI438))*SAP_Leadsheet!$E$69)</f>
        <v>0</v>
      </c>
      <c r="BK438" s="289">
        <f>IF(OR($C499&gt;BK$7,$C499+$E499-2&lt;BK$7),0,($D499-SUM($F499:BJ499)-SUM($F438:BJ438))*SAP_Leadsheet!$E$69)</f>
        <v>0</v>
      </c>
      <c r="BL438" s="289">
        <f>IF(OR($C499&gt;BL$7,$C499+$E499-2&lt;BL$7),0,($D499-SUM($F499:BK499)-SUM($F438:BK438))*SAP_Leadsheet!$E$69)</f>
        <v>0</v>
      </c>
      <c r="BM438" s="289">
        <f>IF(OR($C499&gt;BM$7,$C499+$E499-2&lt;BM$7),0,($D499-SUM($F499:BL499)-SUM($F438:BL438))*SAP_Leadsheet!$E$69)</f>
        <v>0</v>
      </c>
      <c r="BN438" s="289">
        <f>IF(OR($C499&gt;BN$7,$C499+$E499-2&lt;BN$7),0,($D499-SUM($F499:BM499)-SUM($F438:BM438))*SAP_Leadsheet!$E$69)</f>
        <v>0</v>
      </c>
      <c r="BO438" s="198"/>
      <c r="BP438" s="198"/>
      <c r="BQ438" s="198"/>
      <c r="BR438" s="198"/>
      <c r="BS438" s="198"/>
      <c r="BT438" s="198"/>
      <c r="BU438" s="198"/>
      <c r="BV438" s="198"/>
      <c r="BW438" s="198"/>
      <c r="BX438" s="198"/>
      <c r="BY438" s="198"/>
      <c r="BZ438" s="198"/>
      <c r="CA438" s="198"/>
      <c r="CB438" s="198"/>
      <c r="CC438" s="198"/>
      <c r="CD438" s="198"/>
      <c r="CE438" s="198"/>
      <c r="CF438" s="198"/>
      <c r="CG438" s="198"/>
      <c r="CH438" s="198"/>
      <c r="CI438" s="198"/>
      <c r="CJ438" s="198"/>
      <c r="CK438" s="198"/>
      <c r="CL438" s="198"/>
    </row>
    <row r="439" spans="1:90" hidden="1" outlineLevel="1" x14ac:dyDescent="0.15">
      <c r="A439" s="89"/>
      <c r="B439" s="23"/>
      <c r="C439" s="26">
        <v>24</v>
      </c>
      <c r="D439" s="298"/>
      <c r="F439" s="26" t="s">
        <v>356</v>
      </c>
      <c r="G439" s="289">
        <f>IF(OR($C500&gt;G$7,$C500+$E500-2&lt;G$7),0,($D500-SUM($F500:F500)-SUM($F439:F439))*SAP_Leadsheet!$E$69)</f>
        <v>0</v>
      </c>
      <c r="H439" s="289">
        <f>IF(OR($C500&gt;H$7,$C500+$E500-2&lt;H$7),0,($D500-SUM($F500:G500)-SUM($F439:G439))*SAP_Leadsheet!$E$69)</f>
        <v>0</v>
      </c>
      <c r="I439" s="289">
        <f>IF(OR($C500&gt;I$7,$C500+$E500-2&lt;I$7),0,($D500-SUM($F500:H500)-SUM($F439:H439))*SAP_Leadsheet!$E$69)</f>
        <v>0</v>
      </c>
      <c r="J439" s="289">
        <f>IF(OR($C500&gt;J$7,$C500+$E500-2&lt;J$7),0,($D500-SUM($F500:I500)-SUM($F439:I439))*SAP_Leadsheet!$E$69)</f>
        <v>0</v>
      </c>
      <c r="K439" s="289">
        <f>IF(OR($C500&gt;K$7,$C500+$E500-2&lt;K$7),0,($D500-SUM($F500:J500)-SUM($F439:J439))*SAP_Leadsheet!$E$69)</f>
        <v>0</v>
      </c>
      <c r="L439" s="289">
        <f>IF(OR($C500&gt;L$7,$C500+$E500-2&lt;L$7),0,($D500-SUM($F500:K500)-SUM($F439:K439))*SAP_Leadsheet!$E$69)</f>
        <v>0</v>
      </c>
      <c r="M439" s="289">
        <f>IF(OR($C500&gt;M$7,$C500+$E500-2&lt;M$7),0,($D500-SUM($F500:L500)-SUM($F439:L439))*SAP_Leadsheet!$E$69)</f>
        <v>0</v>
      </c>
      <c r="N439" s="289">
        <f>IF(OR($C500&gt;N$7,$C500+$E500-2&lt;N$7),0,($D500-SUM($F500:M500)-SUM($F439:M439))*SAP_Leadsheet!$E$69)</f>
        <v>0</v>
      </c>
      <c r="O439" s="289">
        <f>IF(OR($C500&gt;O$7,$C500+$E500-2&lt;O$7),0,($D500-SUM($F500:N500)-SUM($F439:N439))*SAP_Leadsheet!$E$69)</f>
        <v>0</v>
      </c>
      <c r="P439" s="289">
        <f>IF(OR($C500&gt;P$7,$C500+$E500-2&lt;P$7),0,($D500-SUM($F500:O500)-SUM($F439:O439))*SAP_Leadsheet!$E$69)</f>
        <v>0</v>
      </c>
      <c r="Q439" s="289">
        <f>IF(OR($C500&gt;Q$7,$C500+$E500-2&lt;Q$7),0,($D500-SUM($F500:P500)-SUM($F439:P439))*SAP_Leadsheet!$E$69)</f>
        <v>0</v>
      </c>
      <c r="R439" s="289">
        <f>IF(OR($C500&gt;R$7,$C500+$E500-2&lt;R$7),0,($D500-SUM($F500:Q500)-SUM($F439:Q439))*SAP_Leadsheet!$E$69)</f>
        <v>0</v>
      </c>
      <c r="S439" s="289">
        <f>IF(OR($C500&gt;S$7,$C500+$E500-2&lt;S$7),0,($D500-SUM($F500:R500)-SUM($F439:R439))*SAP_Leadsheet!$E$69)</f>
        <v>0</v>
      </c>
      <c r="T439" s="289">
        <f>IF(OR($C500&gt;T$7,$C500+$E500-2&lt;T$7),0,($D500-SUM($F500:S500)-SUM($F439:S439))*SAP_Leadsheet!$E$69)</f>
        <v>0</v>
      </c>
      <c r="U439" s="289">
        <f>IF(OR($C500&gt;U$7,$C500+$E500-2&lt;U$7),0,($D500-SUM($F500:T500)-SUM($F439:T439))*SAP_Leadsheet!$E$69)</f>
        <v>0</v>
      </c>
      <c r="V439" s="289">
        <f>IF(OR($C500&gt;V$7,$C500+$E500-2&lt;V$7),0,($D500-SUM($F500:U500)-SUM($F439:U439))*SAP_Leadsheet!$E$69)</f>
        <v>0</v>
      </c>
      <c r="W439" s="289">
        <f>IF(OR($C500&gt;W$7,$C500+$E500-2&lt;W$7),0,($D500-SUM($F500:V500)-SUM($F439:V439))*SAP_Leadsheet!$E$69)</f>
        <v>0</v>
      </c>
      <c r="X439" s="289">
        <f>IF(OR($C500&gt;X$7,$C500+$E500-2&lt;X$7),0,($D500-SUM($F500:W500)-SUM($F439:W439))*SAP_Leadsheet!$E$69)</f>
        <v>0</v>
      </c>
      <c r="Y439" s="289">
        <f>IF(OR($C500&gt;Y$7,$C500+$E500-2&lt;Y$7),0,($D500-SUM($F500:X500)-SUM($F439:X439))*SAP_Leadsheet!$E$69)</f>
        <v>0</v>
      </c>
      <c r="Z439" s="289">
        <f>IF(OR($C500&gt;Z$7,$C500+$E500-2&lt;Z$7),0,($D500-SUM($F500:Y500)-SUM($F439:Y439))*SAP_Leadsheet!$E$69)</f>
        <v>0</v>
      </c>
      <c r="AA439" s="289">
        <f>IF(OR($C500&gt;AA$7,$C500+$E500-2&lt;AA$7),0,($D500-SUM($F500:Z500)-SUM($F439:Z439))*SAP_Leadsheet!$E$69)</f>
        <v>0</v>
      </c>
      <c r="AB439" s="289">
        <f>IF(OR($C500&gt;AB$7,$C500+$E500-2&lt;AB$7),0,($D500-SUM($F500:AA500)-SUM($F439:AA439))*SAP_Leadsheet!$E$69)</f>
        <v>0</v>
      </c>
      <c r="AC439" s="289">
        <f>IF(OR($C500&gt;AC$7,$C500+$E500-2&lt;AC$7),0,($D500-SUM($F500:AB500)-SUM($F439:AB439))*SAP_Leadsheet!$E$69)</f>
        <v>0</v>
      </c>
      <c r="AD439" s="289">
        <f ca="1">IF(OR($C500&gt;AD$7,$C500+$E500-2&lt;AD$7),0,($D500-SUM($F500:AC500)-SUM($F439:AC439))*SAP_Leadsheet!$E$69)</f>
        <v>0</v>
      </c>
      <c r="AE439" s="289">
        <f ca="1">IF(OR($C500&gt;AE$7,$C500+$E500-2&lt;AE$7),0,($D500-SUM($F500:AD500)-SUM($F439:AD439))*SAP_Leadsheet!$E$69)</f>
        <v>0</v>
      </c>
      <c r="AF439" s="289">
        <f ca="1">IF(OR($C500&gt;AF$7,$C500+$E500-2&lt;AF$7),0,($D500-SUM($F500:AE500)-SUM($F439:AE439))*SAP_Leadsheet!$E$69)</f>
        <v>0</v>
      </c>
      <c r="AG439" s="289">
        <f ca="1">IF(OR($C500&gt;AG$7,$C500+$E500-2&lt;AG$7),0,($D500-SUM($F500:AF500)-SUM($F439:AF439))*SAP_Leadsheet!$E$69)</f>
        <v>0</v>
      </c>
      <c r="AH439" s="289">
        <f>IF(OR($C500&gt;AH$7,$C500+$E500-2&lt;AH$7),0,($D500-SUM($F500:AG500)-SUM($F439:AG439))*SAP_Leadsheet!$E$69)</f>
        <v>0</v>
      </c>
      <c r="AI439" s="289">
        <f>IF(OR($C500&gt;AI$7,$C500+$E500-2&lt;AI$7),0,($D500-SUM($F500:AH500)-SUM($F439:AH439))*SAP_Leadsheet!$E$69)</f>
        <v>0</v>
      </c>
      <c r="AJ439" s="289">
        <f>IF(OR($C500&gt;AJ$7,$C500+$E500-2&lt;AJ$7),0,($D500-SUM($F500:AI500)-SUM($F439:AI439))*SAP_Leadsheet!$E$69)</f>
        <v>0</v>
      </c>
      <c r="AK439" s="289">
        <f>IF(OR($C500&gt;AK$7,$C500+$E500-2&lt;AK$7),0,($D500-SUM($F500:AJ500)-SUM($F439:AJ439))*SAP_Leadsheet!$E$69)</f>
        <v>0</v>
      </c>
      <c r="AL439" s="289">
        <f>IF(OR($C500&gt;AL$7,$C500+$E500-2&lt;AL$7),0,($D500-SUM($F500:AK500)-SUM($F439:AK439))*SAP_Leadsheet!$E$69)</f>
        <v>0</v>
      </c>
      <c r="AM439" s="289">
        <f>IF(OR($C500&gt;AM$7,$C500+$E500-2&lt;AM$7),0,($D500-SUM($F500:AL500)-SUM($F439:AL439))*SAP_Leadsheet!$E$69)</f>
        <v>0</v>
      </c>
      <c r="AN439" s="289">
        <f>IF(OR($C500&gt;AN$7,$C500+$E500-2&lt;AN$7),0,($D500-SUM($F500:AM500)-SUM($F439:AM439))*SAP_Leadsheet!$E$69)</f>
        <v>0</v>
      </c>
      <c r="AO439" s="289">
        <f>IF(OR($C500&gt;AO$7,$C500+$E500-2&lt;AO$7),0,($D500-SUM($F500:AN500)-SUM($F439:AN439))*SAP_Leadsheet!$E$69)</f>
        <v>0</v>
      </c>
      <c r="AP439" s="289">
        <f>IF(OR($C500&gt;AP$7,$C500+$E500-2&lt;AP$7),0,($D500-SUM($F500:AO500)-SUM($F439:AO439))*SAP_Leadsheet!$E$69)</f>
        <v>0</v>
      </c>
      <c r="AQ439" s="289">
        <f>IF(OR($C500&gt;AQ$7,$C500+$E500-2&lt;AQ$7),0,($D500-SUM($F500:AP500)-SUM($F439:AP439))*SAP_Leadsheet!$E$69)</f>
        <v>0</v>
      </c>
      <c r="AR439" s="289">
        <f>IF(OR($C500&gt;AR$7,$C500+$E500-2&lt;AR$7),0,($D500-SUM($F500:AQ500)-SUM($F439:AQ439))*SAP_Leadsheet!$E$69)</f>
        <v>0</v>
      </c>
      <c r="AS439" s="289">
        <f>IF(OR($C500&gt;AS$7,$C500+$E500-2&lt;AS$7),0,($D500-SUM($F500:AR500)-SUM($F439:AR439))*SAP_Leadsheet!$E$69)</f>
        <v>0</v>
      </c>
      <c r="AT439" s="289">
        <f>IF(OR($C500&gt;AT$7,$C500+$E500-2&lt;AT$7),0,($D500-SUM($F500:AS500)-SUM($F439:AS439))*SAP_Leadsheet!$E$69)</f>
        <v>0</v>
      </c>
      <c r="AU439" s="289">
        <f>IF(OR($C500&gt;AU$7,$C500+$E500-2&lt;AU$7),0,($D500-SUM($F500:AT500)-SUM($F439:AT439))*SAP_Leadsheet!$E$69)</f>
        <v>0</v>
      </c>
      <c r="AV439" s="289">
        <f>IF(OR($C500&gt;AV$7,$C500+$E500-2&lt;AV$7),0,($D500-SUM($F500:AU500)-SUM($F439:AU439))*SAP_Leadsheet!$E$69)</f>
        <v>0</v>
      </c>
      <c r="AW439" s="289">
        <f>IF(OR($C500&gt;AW$7,$C500+$E500-2&lt;AW$7),0,($D500-SUM($F500:AV500)-SUM($F439:AV439))*SAP_Leadsheet!$E$69)</f>
        <v>0</v>
      </c>
      <c r="AX439" s="289">
        <f>IF(OR($C500&gt;AX$7,$C500+$E500-2&lt;AX$7),0,($D500-SUM($F500:AW500)-SUM($F439:AW439))*SAP_Leadsheet!$E$69)</f>
        <v>0</v>
      </c>
      <c r="AY439" s="289">
        <f>IF(OR($C500&gt;AY$7,$C500+$E500-2&lt;AY$7),0,($D500-SUM($F500:AX500)-SUM($F439:AX439))*SAP_Leadsheet!$E$69)</f>
        <v>0</v>
      </c>
      <c r="AZ439" s="289">
        <f>IF(OR($C500&gt;AZ$7,$C500+$E500-2&lt;AZ$7),0,($D500-SUM($F500:AY500)-SUM($F439:AY439))*SAP_Leadsheet!$E$69)</f>
        <v>0</v>
      </c>
      <c r="BA439" s="289">
        <f>IF(OR($C500&gt;BA$7,$C500+$E500-2&lt;BA$7),0,($D500-SUM($F500:AZ500)-SUM($F439:AZ439))*SAP_Leadsheet!$E$69)</f>
        <v>0</v>
      </c>
      <c r="BB439" s="289">
        <f>IF(OR($C500&gt;BB$7,$C500+$E500-2&lt;BB$7),0,($D500-SUM($F500:BA500)-SUM($F439:BA439))*SAP_Leadsheet!$E$69)</f>
        <v>0</v>
      </c>
      <c r="BC439" s="289">
        <f>IF(OR($C500&gt;BC$7,$C500+$E500-2&lt;BC$7),0,($D500-SUM($F500:BB500)-SUM($F439:BB439))*SAP_Leadsheet!$E$69)</f>
        <v>0</v>
      </c>
      <c r="BD439" s="289">
        <f>IF(OR($C500&gt;BD$7,$C500+$E500-2&lt;BD$7),0,($D500-SUM($F500:BC500)-SUM($F439:BC439))*SAP_Leadsheet!$E$69)</f>
        <v>0</v>
      </c>
      <c r="BE439" s="289">
        <f>IF(OR($C500&gt;BE$7,$C500+$E500-2&lt;BE$7),0,($D500-SUM($F500:BD500)-SUM($F439:BD439))*SAP_Leadsheet!$E$69)</f>
        <v>0</v>
      </c>
      <c r="BF439" s="289">
        <f>IF(OR($C500&gt;BF$7,$C500+$E500-2&lt;BF$7),0,($D500-SUM($F500:BE500)-SUM($F439:BE439))*SAP_Leadsheet!$E$69)</f>
        <v>0</v>
      </c>
      <c r="BG439" s="289">
        <f>IF(OR($C500&gt;BG$7,$C500+$E500-2&lt;BG$7),0,($D500-SUM($F500:BF500)-SUM($F439:BF439))*SAP_Leadsheet!$E$69)</f>
        <v>0</v>
      </c>
      <c r="BH439" s="289">
        <f>IF(OR($C500&gt;BH$7,$C500+$E500-2&lt;BH$7),0,($D500-SUM($F500:BG500)-SUM($F439:BG439))*SAP_Leadsheet!$E$69)</f>
        <v>0</v>
      </c>
      <c r="BI439" s="289">
        <f>IF(OR($C500&gt;BI$7,$C500+$E500-2&lt;BI$7),0,($D500-SUM($F500:BH500)-SUM($F439:BH439))*SAP_Leadsheet!$E$69)</f>
        <v>0</v>
      </c>
      <c r="BJ439" s="289">
        <f>IF(OR($C500&gt;BJ$7,$C500+$E500-2&lt;BJ$7),0,($D500-SUM($F500:BI500)-SUM($F439:BI439))*SAP_Leadsheet!$E$69)</f>
        <v>0</v>
      </c>
      <c r="BK439" s="289">
        <f>IF(OR($C500&gt;BK$7,$C500+$E500-2&lt;BK$7),0,($D500-SUM($F500:BJ500)-SUM($F439:BJ439))*SAP_Leadsheet!$E$69)</f>
        <v>0</v>
      </c>
      <c r="BL439" s="289">
        <f>IF(OR($C500&gt;BL$7,$C500+$E500-2&lt;BL$7),0,($D500-SUM($F500:BK500)-SUM($F439:BK439))*SAP_Leadsheet!$E$69)</f>
        <v>0</v>
      </c>
      <c r="BM439" s="289">
        <f>IF(OR($C500&gt;BM$7,$C500+$E500-2&lt;BM$7),0,($D500-SUM($F500:BL500)-SUM($F439:BL439))*SAP_Leadsheet!$E$69)</f>
        <v>0</v>
      </c>
      <c r="BN439" s="289">
        <f>IF(OR($C500&gt;BN$7,$C500+$E500-2&lt;BN$7),0,($D500-SUM($F500:BM500)-SUM($F439:BM439))*SAP_Leadsheet!$E$69)</f>
        <v>0</v>
      </c>
      <c r="BO439" s="198"/>
      <c r="BP439" s="198"/>
      <c r="BQ439" s="198"/>
      <c r="BR439" s="198"/>
      <c r="BS439" s="198"/>
      <c r="BT439" s="198"/>
      <c r="BU439" s="198"/>
      <c r="BV439" s="198"/>
      <c r="BW439" s="198"/>
      <c r="BX439" s="198"/>
      <c r="BY439" s="198"/>
      <c r="BZ439" s="198"/>
      <c r="CA439" s="198"/>
      <c r="CB439" s="198"/>
      <c r="CC439" s="198"/>
      <c r="CD439" s="198"/>
      <c r="CE439" s="198"/>
      <c r="CF439" s="198"/>
      <c r="CG439" s="198"/>
      <c r="CH439" s="198"/>
      <c r="CI439" s="198"/>
      <c r="CJ439" s="198"/>
      <c r="CK439" s="198"/>
      <c r="CL439" s="198"/>
    </row>
    <row r="440" spans="1:90" hidden="1" outlineLevel="1" x14ac:dyDescent="0.15">
      <c r="A440" s="89"/>
      <c r="B440" s="23"/>
      <c r="C440" s="26">
        <v>25</v>
      </c>
      <c r="D440" s="298"/>
      <c r="F440" s="26" t="s">
        <v>356</v>
      </c>
      <c r="G440" s="289">
        <f>IF(OR($C501&gt;G$7,$C501+$E501-2&lt;G$7),0,($D501-SUM($F501:F501)-SUM($F440:F440))*SAP_Leadsheet!$E$69)</f>
        <v>0</v>
      </c>
      <c r="H440" s="289">
        <f>IF(OR($C501&gt;H$7,$C501+$E501-2&lt;H$7),0,($D501-SUM($F501:G501)-SUM($F440:G440))*SAP_Leadsheet!$E$69)</f>
        <v>0</v>
      </c>
      <c r="I440" s="289">
        <f>IF(OR($C501&gt;I$7,$C501+$E501-2&lt;I$7),0,($D501-SUM($F501:H501)-SUM($F440:H440))*SAP_Leadsheet!$E$69)</f>
        <v>0</v>
      </c>
      <c r="J440" s="289">
        <f>IF(OR($C501&gt;J$7,$C501+$E501-2&lt;J$7),0,($D501-SUM($F501:I501)-SUM($F440:I440))*SAP_Leadsheet!$E$69)</f>
        <v>0</v>
      </c>
      <c r="K440" s="289">
        <f>IF(OR($C501&gt;K$7,$C501+$E501-2&lt;K$7),0,($D501-SUM($F501:J501)-SUM($F440:J440))*SAP_Leadsheet!$E$69)</f>
        <v>0</v>
      </c>
      <c r="L440" s="289">
        <f>IF(OR($C501&gt;L$7,$C501+$E501-2&lt;L$7),0,($D501-SUM($F501:K501)-SUM($F440:K440))*SAP_Leadsheet!$E$69)</f>
        <v>0</v>
      </c>
      <c r="M440" s="289">
        <f>IF(OR($C501&gt;M$7,$C501+$E501-2&lt;M$7),0,($D501-SUM($F501:L501)-SUM($F440:L440))*SAP_Leadsheet!$E$69)</f>
        <v>0</v>
      </c>
      <c r="N440" s="289">
        <f>IF(OR($C501&gt;N$7,$C501+$E501-2&lt;N$7),0,($D501-SUM($F501:M501)-SUM($F440:M440))*SAP_Leadsheet!$E$69)</f>
        <v>0</v>
      </c>
      <c r="O440" s="289">
        <f>IF(OR($C501&gt;O$7,$C501+$E501-2&lt;O$7),0,($D501-SUM($F501:N501)-SUM($F440:N440))*SAP_Leadsheet!$E$69)</f>
        <v>0</v>
      </c>
      <c r="P440" s="289">
        <f>IF(OR($C501&gt;P$7,$C501+$E501-2&lt;P$7),0,($D501-SUM($F501:O501)-SUM($F440:O440))*SAP_Leadsheet!$E$69)</f>
        <v>0</v>
      </c>
      <c r="Q440" s="289">
        <f>IF(OR($C501&gt;Q$7,$C501+$E501-2&lt;Q$7),0,($D501-SUM($F501:P501)-SUM($F440:P440))*SAP_Leadsheet!$E$69)</f>
        <v>0</v>
      </c>
      <c r="R440" s="289">
        <f>IF(OR($C501&gt;R$7,$C501+$E501-2&lt;R$7),0,($D501-SUM($F501:Q501)-SUM($F440:Q440))*SAP_Leadsheet!$E$69)</f>
        <v>0</v>
      </c>
      <c r="S440" s="289">
        <f>IF(OR($C501&gt;S$7,$C501+$E501-2&lt;S$7),0,($D501-SUM($F501:R501)-SUM($F440:R440))*SAP_Leadsheet!$E$69)</f>
        <v>0</v>
      </c>
      <c r="T440" s="289">
        <f>IF(OR($C501&gt;T$7,$C501+$E501-2&lt;T$7),0,($D501-SUM($F501:S501)-SUM($F440:S440))*SAP_Leadsheet!$E$69)</f>
        <v>0</v>
      </c>
      <c r="U440" s="289">
        <f>IF(OR($C501&gt;U$7,$C501+$E501-2&lt;U$7),0,($D501-SUM($F501:T501)-SUM($F440:T440))*SAP_Leadsheet!$E$69)</f>
        <v>0</v>
      </c>
      <c r="V440" s="289">
        <f>IF(OR($C501&gt;V$7,$C501+$E501-2&lt;V$7),0,($D501-SUM($F501:U501)-SUM($F440:U440))*SAP_Leadsheet!$E$69)</f>
        <v>0</v>
      </c>
      <c r="W440" s="289">
        <f>IF(OR($C501&gt;W$7,$C501+$E501-2&lt;W$7),0,($D501-SUM($F501:V501)-SUM($F440:V440))*SAP_Leadsheet!$E$69)</f>
        <v>0</v>
      </c>
      <c r="X440" s="289">
        <f>IF(OR($C501&gt;X$7,$C501+$E501-2&lt;X$7),0,($D501-SUM($F501:W501)-SUM($F440:W440))*SAP_Leadsheet!$E$69)</f>
        <v>0</v>
      </c>
      <c r="Y440" s="289">
        <f>IF(OR($C501&gt;Y$7,$C501+$E501-2&lt;Y$7),0,($D501-SUM($F501:X501)-SUM($F440:X440))*SAP_Leadsheet!$E$69)</f>
        <v>0</v>
      </c>
      <c r="Z440" s="289">
        <f>IF(OR($C501&gt;Z$7,$C501+$E501-2&lt;Z$7),0,($D501-SUM($F501:Y501)-SUM($F440:Y440))*SAP_Leadsheet!$E$69)</f>
        <v>0</v>
      </c>
      <c r="AA440" s="289">
        <f>IF(OR($C501&gt;AA$7,$C501+$E501-2&lt;AA$7),0,($D501-SUM($F501:Z501)-SUM($F440:Z440))*SAP_Leadsheet!$E$69)</f>
        <v>0</v>
      </c>
      <c r="AB440" s="289">
        <f>IF(OR($C501&gt;AB$7,$C501+$E501-2&lt;AB$7),0,($D501-SUM($F501:AA501)-SUM($F440:AA440))*SAP_Leadsheet!$E$69)</f>
        <v>0</v>
      </c>
      <c r="AC440" s="289">
        <f>IF(OR($C501&gt;AC$7,$C501+$E501-2&lt;AC$7),0,($D501-SUM($F501:AB501)-SUM($F440:AB440))*SAP_Leadsheet!$E$69)</f>
        <v>0</v>
      </c>
      <c r="AD440" s="289">
        <f>IF(OR($C501&gt;AD$7,$C501+$E501-2&lt;AD$7),0,($D501-SUM($F501:AC501)-SUM($F440:AC440))*SAP_Leadsheet!$E$69)</f>
        <v>0</v>
      </c>
      <c r="AE440" s="289">
        <f ca="1">IF(OR($C501&gt;AE$7,$C501+$E501-2&lt;AE$7),0,($D501-SUM($F501:AD501)-SUM($F440:AD440))*SAP_Leadsheet!$E$69)</f>
        <v>0</v>
      </c>
      <c r="AF440" s="289">
        <f ca="1">IF(OR($C501&gt;AF$7,$C501+$E501-2&lt;AF$7),0,($D501-SUM($F501:AE501)-SUM($F440:AE440))*SAP_Leadsheet!$E$69)</f>
        <v>0</v>
      </c>
      <c r="AG440" s="289">
        <f ca="1">IF(OR($C501&gt;AG$7,$C501+$E501-2&lt;AG$7),0,($D501-SUM($F501:AF501)-SUM($F440:AF440))*SAP_Leadsheet!$E$69)</f>
        <v>0</v>
      </c>
      <c r="AH440" s="289">
        <f ca="1">IF(OR($C501&gt;AH$7,$C501+$E501-2&lt;AH$7),0,($D501-SUM($F501:AG501)-SUM($F440:AG440))*SAP_Leadsheet!$E$69)</f>
        <v>0</v>
      </c>
      <c r="AI440" s="289">
        <f>IF(OR($C501&gt;AI$7,$C501+$E501-2&lt;AI$7),0,($D501-SUM($F501:AH501)-SUM($F440:AH440))*SAP_Leadsheet!$E$69)</f>
        <v>0</v>
      </c>
      <c r="AJ440" s="289">
        <f>IF(OR($C501&gt;AJ$7,$C501+$E501-2&lt;AJ$7),0,($D501-SUM($F501:AI501)-SUM($F440:AI440))*SAP_Leadsheet!$E$69)</f>
        <v>0</v>
      </c>
      <c r="AK440" s="289">
        <f>IF(OR($C501&gt;AK$7,$C501+$E501-2&lt;AK$7),0,($D501-SUM($F501:AJ501)-SUM($F440:AJ440))*SAP_Leadsheet!$E$69)</f>
        <v>0</v>
      </c>
      <c r="AL440" s="289">
        <f>IF(OR($C501&gt;AL$7,$C501+$E501-2&lt;AL$7),0,($D501-SUM($F501:AK501)-SUM($F440:AK440))*SAP_Leadsheet!$E$69)</f>
        <v>0</v>
      </c>
      <c r="AM440" s="289">
        <f>IF(OR($C501&gt;AM$7,$C501+$E501-2&lt;AM$7),0,($D501-SUM($F501:AL501)-SUM($F440:AL440))*SAP_Leadsheet!$E$69)</f>
        <v>0</v>
      </c>
      <c r="AN440" s="289">
        <f>IF(OR($C501&gt;AN$7,$C501+$E501-2&lt;AN$7),0,($D501-SUM($F501:AM501)-SUM($F440:AM440))*SAP_Leadsheet!$E$69)</f>
        <v>0</v>
      </c>
      <c r="AO440" s="289">
        <f>IF(OR($C501&gt;AO$7,$C501+$E501-2&lt;AO$7),0,($D501-SUM($F501:AN501)-SUM($F440:AN440))*SAP_Leadsheet!$E$69)</f>
        <v>0</v>
      </c>
      <c r="AP440" s="289">
        <f>IF(OR($C501&gt;AP$7,$C501+$E501-2&lt;AP$7),0,($D501-SUM($F501:AO501)-SUM($F440:AO440))*SAP_Leadsheet!$E$69)</f>
        <v>0</v>
      </c>
      <c r="AQ440" s="289">
        <f>IF(OR($C501&gt;AQ$7,$C501+$E501-2&lt;AQ$7),0,($D501-SUM($F501:AP501)-SUM($F440:AP440))*SAP_Leadsheet!$E$69)</f>
        <v>0</v>
      </c>
      <c r="AR440" s="289">
        <f>IF(OR($C501&gt;AR$7,$C501+$E501-2&lt;AR$7),0,($D501-SUM($F501:AQ501)-SUM($F440:AQ440))*SAP_Leadsheet!$E$69)</f>
        <v>0</v>
      </c>
      <c r="AS440" s="289">
        <f>IF(OR($C501&gt;AS$7,$C501+$E501-2&lt;AS$7),0,($D501-SUM($F501:AR501)-SUM($F440:AR440))*SAP_Leadsheet!$E$69)</f>
        <v>0</v>
      </c>
      <c r="AT440" s="289">
        <f>IF(OR($C501&gt;AT$7,$C501+$E501-2&lt;AT$7),0,($D501-SUM($F501:AS501)-SUM($F440:AS440))*SAP_Leadsheet!$E$69)</f>
        <v>0</v>
      </c>
      <c r="AU440" s="289">
        <f>IF(OR($C501&gt;AU$7,$C501+$E501-2&lt;AU$7),0,($D501-SUM($F501:AT501)-SUM($F440:AT440))*SAP_Leadsheet!$E$69)</f>
        <v>0</v>
      </c>
      <c r="AV440" s="289">
        <f>IF(OR($C501&gt;AV$7,$C501+$E501-2&lt;AV$7),0,($D501-SUM($F501:AU501)-SUM($F440:AU440))*SAP_Leadsheet!$E$69)</f>
        <v>0</v>
      </c>
      <c r="AW440" s="289">
        <f>IF(OR($C501&gt;AW$7,$C501+$E501-2&lt;AW$7),0,($D501-SUM($F501:AV501)-SUM($F440:AV440))*SAP_Leadsheet!$E$69)</f>
        <v>0</v>
      </c>
      <c r="AX440" s="289">
        <f>IF(OR($C501&gt;AX$7,$C501+$E501-2&lt;AX$7),0,($D501-SUM($F501:AW501)-SUM($F440:AW440))*SAP_Leadsheet!$E$69)</f>
        <v>0</v>
      </c>
      <c r="AY440" s="289">
        <f>IF(OR($C501&gt;AY$7,$C501+$E501-2&lt;AY$7),0,($D501-SUM($F501:AX501)-SUM($F440:AX440))*SAP_Leadsheet!$E$69)</f>
        <v>0</v>
      </c>
      <c r="AZ440" s="289">
        <f>IF(OR($C501&gt;AZ$7,$C501+$E501-2&lt;AZ$7),0,($D501-SUM($F501:AY501)-SUM($F440:AY440))*SAP_Leadsheet!$E$69)</f>
        <v>0</v>
      </c>
      <c r="BA440" s="289">
        <f>IF(OR($C501&gt;BA$7,$C501+$E501-2&lt;BA$7),0,($D501-SUM($F501:AZ501)-SUM($F440:AZ440))*SAP_Leadsheet!$E$69)</f>
        <v>0</v>
      </c>
      <c r="BB440" s="289">
        <f>IF(OR($C501&gt;BB$7,$C501+$E501-2&lt;BB$7),0,($D501-SUM($F501:BA501)-SUM($F440:BA440))*SAP_Leadsheet!$E$69)</f>
        <v>0</v>
      </c>
      <c r="BC440" s="289">
        <f>IF(OR($C501&gt;BC$7,$C501+$E501-2&lt;BC$7),0,($D501-SUM($F501:BB501)-SUM($F440:BB440))*SAP_Leadsheet!$E$69)</f>
        <v>0</v>
      </c>
      <c r="BD440" s="289">
        <f>IF(OR($C501&gt;BD$7,$C501+$E501-2&lt;BD$7),0,($D501-SUM($F501:BC501)-SUM($F440:BC440))*SAP_Leadsheet!$E$69)</f>
        <v>0</v>
      </c>
      <c r="BE440" s="289">
        <f>IF(OR($C501&gt;BE$7,$C501+$E501-2&lt;BE$7),0,($D501-SUM($F501:BD501)-SUM($F440:BD440))*SAP_Leadsheet!$E$69)</f>
        <v>0</v>
      </c>
      <c r="BF440" s="289">
        <f>IF(OR($C501&gt;BF$7,$C501+$E501-2&lt;BF$7),0,($D501-SUM($F501:BE501)-SUM($F440:BE440))*SAP_Leadsheet!$E$69)</f>
        <v>0</v>
      </c>
      <c r="BG440" s="289">
        <f>IF(OR($C501&gt;BG$7,$C501+$E501-2&lt;BG$7),0,($D501-SUM($F501:BF501)-SUM($F440:BF440))*SAP_Leadsheet!$E$69)</f>
        <v>0</v>
      </c>
      <c r="BH440" s="289">
        <f>IF(OR($C501&gt;BH$7,$C501+$E501-2&lt;BH$7),0,($D501-SUM($F501:BG501)-SUM($F440:BG440))*SAP_Leadsheet!$E$69)</f>
        <v>0</v>
      </c>
      <c r="BI440" s="289">
        <f>IF(OR($C501&gt;BI$7,$C501+$E501-2&lt;BI$7),0,($D501-SUM($F501:BH501)-SUM($F440:BH440))*SAP_Leadsheet!$E$69)</f>
        <v>0</v>
      </c>
      <c r="BJ440" s="289">
        <f>IF(OR($C501&gt;BJ$7,$C501+$E501-2&lt;BJ$7),0,($D501-SUM($F501:BI501)-SUM($F440:BI440))*SAP_Leadsheet!$E$69)</f>
        <v>0</v>
      </c>
      <c r="BK440" s="289">
        <f>IF(OR($C501&gt;BK$7,$C501+$E501-2&lt;BK$7),0,($D501-SUM($F501:BJ501)-SUM($F440:BJ440))*SAP_Leadsheet!$E$69)</f>
        <v>0</v>
      </c>
      <c r="BL440" s="289">
        <f>IF(OR($C501&gt;BL$7,$C501+$E501-2&lt;BL$7),0,($D501-SUM($F501:BK501)-SUM($F440:BK440))*SAP_Leadsheet!$E$69)</f>
        <v>0</v>
      </c>
      <c r="BM440" s="289">
        <f>IF(OR($C501&gt;BM$7,$C501+$E501-2&lt;BM$7),0,($D501-SUM($F501:BL501)-SUM($F440:BL440))*SAP_Leadsheet!$E$69)</f>
        <v>0</v>
      </c>
      <c r="BN440" s="289">
        <f>IF(OR($C501&gt;BN$7,$C501+$E501-2&lt;BN$7),0,($D501-SUM($F501:BM501)-SUM($F440:BM440))*SAP_Leadsheet!$E$69)</f>
        <v>0</v>
      </c>
      <c r="BO440" s="198"/>
      <c r="BP440" s="198"/>
      <c r="BQ440" s="198"/>
      <c r="BR440" s="198"/>
      <c r="BS440" s="198"/>
      <c r="BT440" s="198"/>
      <c r="BU440" s="198"/>
      <c r="BV440" s="198"/>
      <c r="BW440" s="198"/>
      <c r="BX440" s="198"/>
      <c r="BY440" s="198"/>
      <c r="BZ440" s="198"/>
      <c r="CA440" s="198"/>
      <c r="CB440" s="198"/>
      <c r="CC440" s="198"/>
      <c r="CD440" s="198"/>
      <c r="CE440" s="198"/>
      <c r="CF440" s="198"/>
      <c r="CG440" s="198"/>
      <c r="CH440" s="198"/>
      <c r="CI440" s="198"/>
      <c r="CJ440" s="198"/>
      <c r="CK440" s="198"/>
      <c r="CL440" s="198"/>
    </row>
    <row r="441" spans="1:90" hidden="1" outlineLevel="1" x14ac:dyDescent="0.15">
      <c r="A441" s="89"/>
      <c r="B441" s="23"/>
      <c r="C441" s="26">
        <v>26</v>
      </c>
      <c r="D441" s="298"/>
      <c r="F441" s="26" t="s">
        <v>356</v>
      </c>
      <c r="G441" s="289">
        <f>IF(OR($C502&gt;G$7,$C502+$E502-2&lt;G$7),0,($D502-SUM($F502:F502)-SUM($F441:F441))*SAP_Leadsheet!$E$69)</f>
        <v>0</v>
      </c>
      <c r="H441" s="289">
        <f>IF(OR($C502&gt;H$7,$C502+$E502-2&lt;H$7),0,($D502-SUM($F502:G502)-SUM($F441:G441))*SAP_Leadsheet!$E$69)</f>
        <v>0</v>
      </c>
      <c r="I441" s="289">
        <f>IF(OR($C502&gt;I$7,$C502+$E502-2&lt;I$7),0,($D502-SUM($F502:H502)-SUM($F441:H441))*SAP_Leadsheet!$E$69)</f>
        <v>0</v>
      </c>
      <c r="J441" s="289">
        <f>IF(OR($C502&gt;J$7,$C502+$E502-2&lt;J$7),0,($D502-SUM($F502:I502)-SUM($F441:I441))*SAP_Leadsheet!$E$69)</f>
        <v>0</v>
      </c>
      <c r="K441" s="289">
        <f>IF(OR($C502&gt;K$7,$C502+$E502-2&lt;K$7),0,($D502-SUM($F502:J502)-SUM($F441:J441))*SAP_Leadsheet!$E$69)</f>
        <v>0</v>
      </c>
      <c r="L441" s="289">
        <f>IF(OR($C502&gt;L$7,$C502+$E502-2&lt;L$7),0,($D502-SUM($F502:K502)-SUM($F441:K441))*SAP_Leadsheet!$E$69)</f>
        <v>0</v>
      </c>
      <c r="M441" s="289">
        <f>IF(OR($C502&gt;M$7,$C502+$E502-2&lt;M$7),0,($D502-SUM($F502:L502)-SUM($F441:L441))*SAP_Leadsheet!$E$69)</f>
        <v>0</v>
      </c>
      <c r="N441" s="289">
        <f>IF(OR($C502&gt;N$7,$C502+$E502-2&lt;N$7),0,($D502-SUM($F502:M502)-SUM($F441:M441))*SAP_Leadsheet!$E$69)</f>
        <v>0</v>
      </c>
      <c r="O441" s="289">
        <f>IF(OR($C502&gt;O$7,$C502+$E502-2&lt;O$7),0,($D502-SUM($F502:N502)-SUM($F441:N441))*SAP_Leadsheet!$E$69)</f>
        <v>0</v>
      </c>
      <c r="P441" s="289">
        <f>IF(OR($C502&gt;P$7,$C502+$E502-2&lt;P$7),0,($D502-SUM($F502:O502)-SUM($F441:O441))*SAP_Leadsheet!$E$69)</f>
        <v>0</v>
      </c>
      <c r="Q441" s="289">
        <f>IF(OR($C502&gt;Q$7,$C502+$E502-2&lt;Q$7),0,($D502-SUM($F502:P502)-SUM($F441:P441))*SAP_Leadsheet!$E$69)</f>
        <v>0</v>
      </c>
      <c r="R441" s="289">
        <f>IF(OR($C502&gt;R$7,$C502+$E502-2&lt;R$7),0,($D502-SUM($F502:Q502)-SUM($F441:Q441))*SAP_Leadsheet!$E$69)</f>
        <v>0</v>
      </c>
      <c r="S441" s="289">
        <f>IF(OR($C502&gt;S$7,$C502+$E502-2&lt;S$7),0,($D502-SUM($F502:R502)-SUM($F441:R441))*SAP_Leadsheet!$E$69)</f>
        <v>0</v>
      </c>
      <c r="T441" s="289">
        <f>IF(OR($C502&gt;T$7,$C502+$E502-2&lt;T$7),0,($D502-SUM($F502:S502)-SUM($F441:S441))*SAP_Leadsheet!$E$69)</f>
        <v>0</v>
      </c>
      <c r="U441" s="289">
        <f>IF(OR($C502&gt;U$7,$C502+$E502-2&lt;U$7),0,($D502-SUM($F502:T502)-SUM($F441:T441))*SAP_Leadsheet!$E$69)</f>
        <v>0</v>
      </c>
      <c r="V441" s="289">
        <f>IF(OR($C502&gt;V$7,$C502+$E502-2&lt;V$7),0,($D502-SUM($F502:U502)-SUM($F441:U441))*SAP_Leadsheet!$E$69)</f>
        <v>0</v>
      </c>
      <c r="W441" s="289">
        <f>IF(OR($C502&gt;W$7,$C502+$E502-2&lt;W$7),0,($D502-SUM($F502:V502)-SUM($F441:V441))*SAP_Leadsheet!$E$69)</f>
        <v>0</v>
      </c>
      <c r="X441" s="289">
        <f>IF(OR($C502&gt;X$7,$C502+$E502-2&lt;X$7),0,($D502-SUM($F502:W502)-SUM($F441:W441))*SAP_Leadsheet!$E$69)</f>
        <v>0</v>
      </c>
      <c r="Y441" s="289">
        <f>IF(OR($C502&gt;Y$7,$C502+$E502-2&lt;Y$7),0,($D502-SUM($F502:X502)-SUM($F441:X441))*SAP_Leadsheet!$E$69)</f>
        <v>0</v>
      </c>
      <c r="Z441" s="289">
        <f>IF(OR($C502&gt;Z$7,$C502+$E502-2&lt;Z$7),0,($D502-SUM($F502:Y502)-SUM($F441:Y441))*SAP_Leadsheet!$E$69)</f>
        <v>0</v>
      </c>
      <c r="AA441" s="289">
        <f>IF(OR($C502&gt;AA$7,$C502+$E502-2&lt;AA$7),0,($D502-SUM($F502:Z502)-SUM($F441:Z441))*SAP_Leadsheet!$E$69)</f>
        <v>0</v>
      </c>
      <c r="AB441" s="289">
        <f>IF(OR($C502&gt;AB$7,$C502+$E502-2&lt;AB$7),0,($D502-SUM($F502:AA502)-SUM($F441:AA441))*SAP_Leadsheet!$E$69)</f>
        <v>0</v>
      </c>
      <c r="AC441" s="289">
        <f>IF(OR($C502&gt;AC$7,$C502+$E502-2&lt;AC$7),0,($D502-SUM($F502:AB502)-SUM($F441:AB441))*SAP_Leadsheet!$E$69)</f>
        <v>0</v>
      </c>
      <c r="AD441" s="289">
        <f>IF(OR($C502&gt;AD$7,$C502+$E502-2&lt;AD$7),0,($D502-SUM($F502:AC502)-SUM($F441:AC441))*SAP_Leadsheet!$E$69)</f>
        <v>0</v>
      </c>
      <c r="AE441" s="289">
        <f>IF(OR($C502&gt;AE$7,$C502+$E502-2&lt;AE$7),0,($D502-SUM($F502:AD502)-SUM($F441:AD441))*SAP_Leadsheet!$E$69)</f>
        <v>0</v>
      </c>
      <c r="AF441" s="289">
        <f ca="1">IF(OR($C502&gt;AF$7,$C502+$E502-2&lt;AF$7),0,($D502-SUM($F502:AE502)-SUM($F441:AE441))*SAP_Leadsheet!$E$69)</f>
        <v>0</v>
      </c>
      <c r="AG441" s="289">
        <f ca="1">IF(OR($C502&gt;AG$7,$C502+$E502-2&lt;AG$7),0,($D502-SUM($F502:AF502)-SUM($F441:AF441))*SAP_Leadsheet!$E$69)</f>
        <v>0</v>
      </c>
      <c r="AH441" s="289">
        <f ca="1">IF(OR($C502&gt;AH$7,$C502+$E502-2&lt;AH$7),0,($D502-SUM($F502:AG502)-SUM($F441:AG441))*SAP_Leadsheet!$E$69)</f>
        <v>0</v>
      </c>
      <c r="AI441" s="289">
        <f ca="1">IF(OR($C502&gt;AI$7,$C502+$E502-2&lt;AI$7),0,($D502-SUM($F502:AH502)-SUM($F441:AH441))*SAP_Leadsheet!$E$69)</f>
        <v>0</v>
      </c>
      <c r="AJ441" s="289">
        <f>IF(OR($C502&gt;AJ$7,$C502+$E502-2&lt;AJ$7),0,($D502-SUM($F502:AI502)-SUM($F441:AI441))*SAP_Leadsheet!$E$69)</f>
        <v>0</v>
      </c>
      <c r="AK441" s="289">
        <f>IF(OR($C502&gt;AK$7,$C502+$E502-2&lt;AK$7),0,($D502-SUM($F502:AJ502)-SUM($F441:AJ441))*SAP_Leadsheet!$E$69)</f>
        <v>0</v>
      </c>
      <c r="AL441" s="289">
        <f>IF(OR($C502&gt;AL$7,$C502+$E502-2&lt;AL$7),0,($D502-SUM($F502:AK502)-SUM($F441:AK441))*SAP_Leadsheet!$E$69)</f>
        <v>0</v>
      </c>
      <c r="AM441" s="289">
        <f>IF(OR($C502&gt;AM$7,$C502+$E502-2&lt;AM$7),0,($D502-SUM($F502:AL502)-SUM($F441:AL441))*SAP_Leadsheet!$E$69)</f>
        <v>0</v>
      </c>
      <c r="AN441" s="289">
        <f>IF(OR($C502&gt;AN$7,$C502+$E502-2&lt;AN$7),0,($D502-SUM($F502:AM502)-SUM($F441:AM441))*SAP_Leadsheet!$E$69)</f>
        <v>0</v>
      </c>
      <c r="AO441" s="289">
        <f>IF(OR($C502&gt;AO$7,$C502+$E502-2&lt;AO$7),0,($D502-SUM($F502:AN502)-SUM($F441:AN441))*SAP_Leadsheet!$E$69)</f>
        <v>0</v>
      </c>
      <c r="AP441" s="289">
        <f>IF(OR($C502&gt;AP$7,$C502+$E502-2&lt;AP$7),0,($D502-SUM($F502:AO502)-SUM($F441:AO441))*SAP_Leadsheet!$E$69)</f>
        <v>0</v>
      </c>
      <c r="AQ441" s="289">
        <f>IF(OR($C502&gt;AQ$7,$C502+$E502-2&lt;AQ$7),0,($D502-SUM($F502:AP502)-SUM($F441:AP441))*SAP_Leadsheet!$E$69)</f>
        <v>0</v>
      </c>
      <c r="AR441" s="289">
        <f>IF(OR($C502&gt;AR$7,$C502+$E502-2&lt;AR$7),0,($D502-SUM($F502:AQ502)-SUM($F441:AQ441))*SAP_Leadsheet!$E$69)</f>
        <v>0</v>
      </c>
      <c r="AS441" s="289">
        <f>IF(OR($C502&gt;AS$7,$C502+$E502-2&lt;AS$7),0,($D502-SUM($F502:AR502)-SUM($F441:AR441))*SAP_Leadsheet!$E$69)</f>
        <v>0</v>
      </c>
      <c r="AT441" s="289">
        <f>IF(OR($C502&gt;AT$7,$C502+$E502-2&lt;AT$7),0,($D502-SUM($F502:AS502)-SUM($F441:AS441))*SAP_Leadsheet!$E$69)</f>
        <v>0</v>
      </c>
      <c r="AU441" s="289">
        <f>IF(OR($C502&gt;AU$7,$C502+$E502-2&lt;AU$7),0,($D502-SUM($F502:AT502)-SUM($F441:AT441))*SAP_Leadsheet!$E$69)</f>
        <v>0</v>
      </c>
      <c r="AV441" s="289">
        <f>IF(OR($C502&gt;AV$7,$C502+$E502-2&lt;AV$7),0,($D502-SUM($F502:AU502)-SUM($F441:AU441))*SAP_Leadsheet!$E$69)</f>
        <v>0</v>
      </c>
      <c r="AW441" s="289">
        <f>IF(OR($C502&gt;AW$7,$C502+$E502-2&lt;AW$7),0,($D502-SUM($F502:AV502)-SUM($F441:AV441))*SAP_Leadsheet!$E$69)</f>
        <v>0</v>
      </c>
      <c r="AX441" s="289">
        <f>IF(OR($C502&gt;AX$7,$C502+$E502-2&lt;AX$7),0,($D502-SUM($F502:AW502)-SUM($F441:AW441))*SAP_Leadsheet!$E$69)</f>
        <v>0</v>
      </c>
      <c r="AY441" s="289">
        <f>IF(OR($C502&gt;AY$7,$C502+$E502-2&lt;AY$7),0,($D502-SUM($F502:AX502)-SUM($F441:AX441))*SAP_Leadsheet!$E$69)</f>
        <v>0</v>
      </c>
      <c r="AZ441" s="289">
        <f>IF(OR($C502&gt;AZ$7,$C502+$E502-2&lt;AZ$7),0,($D502-SUM($F502:AY502)-SUM($F441:AY441))*SAP_Leadsheet!$E$69)</f>
        <v>0</v>
      </c>
      <c r="BA441" s="289">
        <f>IF(OR($C502&gt;BA$7,$C502+$E502-2&lt;BA$7),0,($D502-SUM($F502:AZ502)-SUM($F441:AZ441))*SAP_Leadsheet!$E$69)</f>
        <v>0</v>
      </c>
      <c r="BB441" s="289">
        <f>IF(OR($C502&gt;BB$7,$C502+$E502-2&lt;BB$7),0,($D502-SUM($F502:BA502)-SUM($F441:BA441))*SAP_Leadsheet!$E$69)</f>
        <v>0</v>
      </c>
      <c r="BC441" s="289">
        <f>IF(OR($C502&gt;BC$7,$C502+$E502-2&lt;BC$7),0,($D502-SUM($F502:BB502)-SUM($F441:BB441))*SAP_Leadsheet!$E$69)</f>
        <v>0</v>
      </c>
      <c r="BD441" s="289">
        <f>IF(OR($C502&gt;BD$7,$C502+$E502-2&lt;BD$7),0,($D502-SUM($F502:BC502)-SUM($F441:BC441))*SAP_Leadsheet!$E$69)</f>
        <v>0</v>
      </c>
      <c r="BE441" s="289">
        <f>IF(OR($C502&gt;BE$7,$C502+$E502-2&lt;BE$7),0,($D502-SUM($F502:BD502)-SUM($F441:BD441))*SAP_Leadsheet!$E$69)</f>
        <v>0</v>
      </c>
      <c r="BF441" s="289">
        <f>IF(OR($C502&gt;BF$7,$C502+$E502-2&lt;BF$7),0,($D502-SUM($F502:BE502)-SUM($F441:BE441))*SAP_Leadsheet!$E$69)</f>
        <v>0</v>
      </c>
      <c r="BG441" s="289">
        <f>IF(OR($C502&gt;BG$7,$C502+$E502-2&lt;BG$7),0,($D502-SUM($F502:BF502)-SUM($F441:BF441))*SAP_Leadsheet!$E$69)</f>
        <v>0</v>
      </c>
      <c r="BH441" s="289">
        <f>IF(OR($C502&gt;BH$7,$C502+$E502-2&lt;BH$7),0,($D502-SUM($F502:BG502)-SUM($F441:BG441))*SAP_Leadsheet!$E$69)</f>
        <v>0</v>
      </c>
      <c r="BI441" s="289">
        <f>IF(OR($C502&gt;BI$7,$C502+$E502-2&lt;BI$7),0,($D502-SUM($F502:BH502)-SUM($F441:BH441))*SAP_Leadsheet!$E$69)</f>
        <v>0</v>
      </c>
      <c r="BJ441" s="289">
        <f>IF(OR($C502&gt;BJ$7,$C502+$E502-2&lt;BJ$7),0,($D502-SUM($F502:BI502)-SUM($F441:BI441))*SAP_Leadsheet!$E$69)</f>
        <v>0</v>
      </c>
      <c r="BK441" s="289">
        <f>IF(OR($C502&gt;BK$7,$C502+$E502-2&lt;BK$7),0,($D502-SUM($F502:BJ502)-SUM($F441:BJ441))*SAP_Leadsheet!$E$69)</f>
        <v>0</v>
      </c>
      <c r="BL441" s="289">
        <f>IF(OR($C502&gt;BL$7,$C502+$E502-2&lt;BL$7),0,($D502-SUM($F502:BK502)-SUM($F441:BK441))*SAP_Leadsheet!$E$69)</f>
        <v>0</v>
      </c>
      <c r="BM441" s="289">
        <f>IF(OR($C502&gt;BM$7,$C502+$E502-2&lt;BM$7),0,($D502-SUM($F502:BL502)-SUM($F441:BL441))*SAP_Leadsheet!$E$69)</f>
        <v>0</v>
      </c>
      <c r="BN441" s="289">
        <f>IF(OR($C502&gt;BN$7,$C502+$E502-2&lt;BN$7),0,($D502-SUM($F502:BM502)-SUM($F441:BM441))*SAP_Leadsheet!$E$69)</f>
        <v>0</v>
      </c>
      <c r="BO441" s="198"/>
      <c r="BP441" s="198"/>
      <c r="BQ441" s="198"/>
      <c r="BR441" s="198"/>
      <c r="BS441" s="198"/>
      <c r="BT441" s="198"/>
      <c r="BU441" s="198"/>
      <c r="BV441" s="198"/>
      <c r="BW441" s="198"/>
      <c r="BX441" s="198"/>
      <c r="BY441" s="198"/>
      <c r="BZ441" s="198"/>
      <c r="CA441" s="198"/>
      <c r="CB441" s="198"/>
      <c r="CC441" s="198"/>
      <c r="CD441" s="198"/>
      <c r="CE441" s="198"/>
      <c r="CF441" s="198"/>
      <c r="CG441" s="198"/>
      <c r="CH441" s="198"/>
      <c r="CI441" s="198"/>
      <c r="CJ441" s="198"/>
      <c r="CK441" s="198"/>
      <c r="CL441" s="198"/>
    </row>
    <row r="442" spans="1:90" hidden="1" outlineLevel="1" x14ac:dyDescent="0.15">
      <c r="A442" s="89"/>
      <c r="B442" s="23"/>
      <c r="C442" s="26">
        <v>27</v>
      </c>
      <c r="D442" s="298"/>
      <c r="F442" s="26" t="s">
        <v>356</v>
      </c>
      <c r="G442" s="289">
        <f>IF(OR($C503&gt;G$7,$C503+$E503-2&lt;G$7),0,($D503-SUM($F503:F503)-SUM($F442:F442))*SAP_Leadsheet!$E$69)</f>
        <v>0</v>
      </c>
      <c r="H442" s="289">
        <f>IF(OR($C503&gt;H$7,$C503+$E503-2&lt;H$7),0,($D503-SUM($F503:G503)-SUM($F442:G442))*SAP_Leadsheet!$E$69)</f>
        <v>0</v>
      </c>
      <c r="I442" s="289">
        <f>IF(OR($C503&gt;I$7,$C503+$E503-2&lt;I$7),0,($D503-SUM($F503:H503)-SUM($F442:H442))*SAP_Leadsheet!$E$69)</f>
        <v>0</v>
      </c>
      <c r="J442" s="289">
        <f>IF(OR($C503&gt;J$7,$C503+$E503-2&lt;J$7),0,($D503-SUM($F503:I503)-SUM($F442:I442))*SAP_Leadsheet!$E$69)</f>
        <v>0</v>
      </c>
      <c r="K442" s="289">
        <f>IF(OR($C503&gt;K$7,$C503+$E503-2&lt;K$7),0,($D503-SUM($F503:J503)-SUM($F442:J442))*SAP_Leadsheet!$E$69)</f>
        <v>0</v>
      </c>
      <c r="L442" s="289">
        <f>IF(OR($C503&gt;L$7,$C503+$E503-2&lt;L$7),0,($D503-SUM($F503:K503)-SUM($F442:K442))*SAP_Leadsheet!$E$69)</f>
        <v>0</v>
      </c>
      <c r="M442" s="289">
        <f>IF(OR($C503&gt;M$7,$C503+$E503-2&lt;M$7),0,($D503-SUM($F503:L503)-SUM($F442:L442))*SAP_Leadsheet!$E$69)</f>
        <v>0</v>
      </c>
      <c r="N442" s="289">
        <f>IF(OR($C503&gt;N$7,$C503+$E503-2&lt;N$7),0,($D503-SUM($F503:M503)-SUM($F442:M442))*SAP_Leadsheet!$E$69)</f>
        <v>0</v>
      </c>
      <c r="O442" s="289">
        <f>IF(OR($C503&gt;O$7,$C503+$E503-2&lt;O$7),0,($D503-SUM($F503:N503)-SUM($F442:N442))*SAP_Leadsheet!$E$69)</f>
        <v>0</v>
      </c>
      <c r="P442" s="289">
        <f>IF(OR($C503&gt;P$7,$C503+$E503-2&lt;P$7),0,($D503-SUM($F503:O503)-SUM($F442:O442))*SAP_Leadsheet!$E$69)</f>
        <v>0</v>
      </c>
      <c r="Q442" s="289">
        <f>IF(OR($C503&gt;Q$7,$C503+$E503-2&lt;Q$7),0,($D503-SUM($F503:P503)-SUM($F442:P442))*SAP_Leadsheet!$E$69)</f>
        <v>0</v>
      </c>
      <c r="R442" s="289">
        <f>IF(OR($C503&gt;R$7,$C503+$E503-2&lt;R$7),0,($D503-SUM($F503:Q503)-SUM($F442:Q442))*SAP_Leadsheet!$E$69)</f>
        <v>0</v>
      </c>
      <c r="S442" s="289">
        <f>IF(OR($C503&gt;S$7,$C503+$E503-2&lt;S$7),0,($D503-SUM($F503:R503)-SUM($F442:R442))*SAP_Leadsheet!$E$69)</f>
        <v>0</v>
      </c>
      <c r="T442" s="289">
        <f>IF(OR($C503&gt;T$7,$C503+$E503-2&lt;T$7),0,($D503-SUM($F503:S503)-SUM($F442:S442))*SAP_Leadsheet!$E$69)</f>
        <v>0</v>
      </c>
      <c r="U442" s="289">
        <f>IF(OR($C503&gt;U$7,$C503+$E503-2&lt;U$7),0,($D503-SUM($F503:T503)-SUM($F442:T442))*SAP_Leadsheet!$E$69)</f>
        <v>0</v>
      </c>
      <c r="V442" s="289">
        <f>IF(OR($C503&gt;V$7,$C503+$E503-2&lt;V$7),0,($D503-SUM($F503:U503)-SUM($F442:U442))*SAP_Leadsheet!$E$69)</f>
        <v>0</v>
      </c>
      <c r="W442" s="289">
        <f>IF(OR($C503&gt;W$7,$C503+$E503-2&lt;W$7),0,($D503-SUM($F503:V503)-SUM($F442:V442))*SAP_Leadsheet!$E$69)</f>
        <v>0</v>
      </c>
      <c r="X442" s="289">
        <f>IF(OR($C503&gt;X$7,$C503+$E503-2&lt;X$7),0,($D503-SUM($F503:W503)-SUM($F442:W442))*SAP_Leadsheet!$E$69)</f>
        <v>0</v>
      </c>
      <c r="Y442" s="289">
        <f>IF(OR($C503&gt;Y$7,$C503+$E503-2&lt;Y$7),0,($D503-SUM($F503:X503)-SUM($F442:X442))*SAP_Leadsheet!$E$69)</f>
        <v>0</v>
      </c>
      <c r="Z442" s="289">
        <f>IF(OR($C503&gt;Z$7,$C503+$E503-2&lt;Z$7),0,($D503-SUM($F503:Y503)-SUM($F442:Y442))*SAP_Leadsheet!$E$69)</f>
        <v>0</v>
      </c>
      <c r="AA442" s="289">
        <f>IF(OR($C503&gt;AA$7,$C503+$E503-2&lt;AA$7),0,($D503-SUM($F503:Z503)-SUM($F442:Z442))*SAP_Leadsheet!$E$69)</f>
        <v>0</v>
      </c>
      <c r="AB442" s="289">
        <f>IF(OR($C503&gt;AB$7,$C503+$E503-2&lt;AB$7),0,($D503-SUM($F503:AA503)-SUM($F442:AA442))*SAP_Leadsheet!$E$69)</f>
        <v>0</v>
      </c>
      <c r="AC442" s="289">
        <f>IF(OR($C503&gt;AC$7,$C503+$E503-2&lt;AC$7),0,($D503-SUM($F503:AB503)-SUM($F442:AB442))*SAP_Leadsheet!$E$69)</f>
        <v>0</v>
      </c>
      <c r="AD442" s="289">
        <f>IF(OR($C503&gt;AD$7,$C503+$E503-2&lt;AD$7),0,($D503-SUM($F503:AC503)-SUM($F442:AC442))*SAP_Leadsheet!$E$69)</f>
        <v>0</v>
      </c>
      <c r="AE442" s="289">
        <f>IF(OR($C503&gt;AE$7,$C503+$E503-2&lt;AE$7),0,($D503-SUM($F503:AD503)-SUM($F442:AD442))*SAP_Leadsheet!$E$69)</f>
        <v>0</v>
      </c>
      <c r="AF442" s="289">
        <f>IF(OR($C503&gt;AF$7,$C503+$E503-2&lt;AF$7),0,($D503-SUM($F503:AE503)-SUM($F442:AE442))*SAP_Leadsheet!$E$69)</f>
        <v>0</v>
      </c>
      <c r="AG442" s="289">
        <f ca="1">IF(OR($C503&gt;AG$7,$C503+$E503-2&lt;AG$7),0,($D503-SUM($F503:AF503)-SUM($F442:AF442))*SAP_Leadsheet!$E$69)</f>
        <v>0</v>
      </c>
      <c r="AH442" s="289">
        <f ca="1">IF(OR($C503&gt;AH$7,$C503+$E503-2&lt;AH$7),0,($D503-SUM($F503:AG503)-SUM($F442:AG442))*SAP_Leadsheet!$E$69)</f>
        <v>0</v>
      </c>
      <c r="AI442" s="289">
        <f ca="1">IF(OR($C503&gt;AI$7,$C503+$E503-2&lt;AI$7),0,($D503-SUM($F503:AH503)-SUM($F442:AH442))*SAP_Leadsheet!$E$69)</f>
        <v>0</v>
      </c>
      <c r="AJ442" s="289">
        <f ca="1">IF(OR($C503&gt;AJ$7,$C503+$E503-2&lt;AJ$7),0,($D503-SUM($F503:AI503)-SUM($F442:AI442))*SAP_Leadsheet!$E$69)</f>
        <v>0</v>
      </c>
      <c r="AK442" s="289">
        <f>IF(OR($C503&gt;AK$7,$C503+$E503-2&lt;AK$7),0,($D503-SUM($F503:AJ503)-SUM($F442:AJ442))*SAP_Leadsheet!$E$69)</f>
        <v>0</v>
      </c>
      <c r="AL442" s="289">
        <f>IF(OR($C503&gt;AL$7,$C503+$E503-2&lt;AL$7),0,($D503-SUM($F503:AK503)-SUM($F442:AK442))*SAP_Leadsheet!$E$69)</f>
        <v>0</v>
      </c>
      <c r="AM442" s="289">
        <f>IF(OR($C503&gt;AM$7,$C503+$E503-2&lt;AM$7),0,($D503-SUM($F503:AL503)-SUM($F442:AL442))*SAP_Leadsheet!$E$69)</f>
        <v>0</v>
      </c>
      <c r="AN442" s="289">
        <f>IF(OR($C503&gt;AN$7,$C503+$E503-2&lt;AN$7),0,($D503-SUM($F503:AM503)-SUM($F442:AM442))*SAP_Leadsheet!$E$69)</f>
        <v>0</v>
      </c>
      <c r="AO442" s="289">
        <f>IF(OR($C503&gt;AO$7,$C503+$E503-2&lt;AO$7),0,($D503-SUM($F503:AN503)-SUM($F442:AN442))*SAP_Leadsheet!$E$69)</f>
        <v>0</v>
      </c>
      <c r="AP442" s="289">
        <f>IF(OR($C503&gt;AP$7,$C503+$E503-2&lt;AP$7),0,($D503-SUM($F503:AO503)-SUM($F442:AO442))*SAP_Leadsheet!$E$69)</f>
        <v>0</v>
      </c>
      <c r="AQ442" s="289">
        <f>IF(OR($C503&gt;AQ$7,$C503+$E503-2&lt;AQ$7),0,($D503-SUM($F503:AP503)-SUM($F442:AP442))*SAP_Leadsheet!$E$69)</f>
        <v>0</v>
      </c>
      <c r="AR442" s="289">
        <f>IF(OR($C503&gt;AR$7,$C503+$E503-2&lt;AR$7),0,($D503-SUM($F503:AQ503)-SUM($F442:AQ442))*SAP_Leadsheet!$E$69)</f>
        <v>0</v>
      </c>
      <c r="AS442" s="289">
        <f>IF(OR($C503&gt;AS$7,$C503+$E503-2&lt;AS$7),0,($D503-SUM($F503:AR503)-SUM($F442:AR442))*SAP_Leadsheet!$E$69)</f>
        <v>0</v>
      </c>
      <c r="AT442" s="289">
        <f>IF(OR($C503&gt;AT$7,$C503+$E503-2&lt;AT$7),0,($D503-SUM($F503:AS503)-SUM($F442:AS442))*SAP_Leadsheet!$E$69)</f>
        <v>0</v>
      </c>
      <c r="AU442" s="289">
        <f>IF(OR($C503&gt;AU$7,$C503+$E503-2&lt;AU$7),0,($D503-SUM($F503:AT503)-SUM($F442:AT442))*SAP_Leadsheet!$E$69)</f>
        <v>0</v>
      </c>
      <c r="AV442" s="289">
        <f>IF(OR($C503&gt;AV$7,$C503+$E503-2&lt;AV$7),0,($D503-SUM($F503:AU503)-SUM($F442:AU442))*SAP_Leadsheet!$E$69)</f>
        <v>0</v>
      </c>
      <c r="AW442" s="289">
        <f>IF(OR($C503&gt;AW$7,$C503+$E503-2&lt;AW$7),0,($D503-SUM($F503:AV503)-SUM($F442:AV442))*SAP_Leadsheet!$E$69)</f>
        <v>0</v>
      </c>
      <c r="AX442" s="289">
        <f>IF(OR($C503&gt;AX$7,$C503+$E503-2&lt;AX$7),0,($D503-SUM($F503:AW503)-SUM($F442:AW442))*SAP_Leadsheet!$E$69)</f>
        <v>0</v>
      </c>
      <c r="AY442" s="289">
        <f>IF(OR($C503&gt;AY$7,$C503+$E503-2&lt;AY$7),0,($D503-SUM($F503:AX503)-SUM($F442:AX442))*SAP_Leadsheet!$E$69)</f>
        <v>0</v>
      </c>
      <c r="AZ442" s="289">
        <f>IF(OR($C503&gt;AZ$7,$C503+$E503-2&lt;AZ$7),0,($D503-SUM($F503:AY503)-SUM($F442:AY442))*SAP_Leadsheet!$E$69)</f>
        <v>0</v>
      </c>
      <c r="BA442" s="289">
        <f>IF(OR($C503&gt;BA$7,$C503+$E503-2&lt;BA$7),0,($D503-SUM($F503:AZ503)-SUM($F442:AZ442))*SAP_Leadsheet!$E$69)</f>
        <v>0</v>
      </c>
      <c r="BB442" s="289">
        <f>IF(OR($C503&gt;BB$7,$C503+$E503-2&lt;BB$7),0,($D503-SUM($F503:BA503)-SUM($F442:BA442))*SAP_Leadsheet!$E$69)</f>
        <v>0</v>
      </c>
      <c r="BC442" s="289">
        <f>IF(OR($C503&gt;BC$7,$C503+$E503-2&lt;BC$7),0,($D503-SUM($F503:BB503)-SUM($F442:BB442))*SAP_Leadsheet!$E$69)</f>
        <v>0</v>
      </c>
      <c r="BD442" s="289">
        <f>IF(OR($C503&gt;BD$7,$C503+$E503-2&lt;BD$7),0,($D503-SUM($F503:BC503)-SUM($F442:BC442))*SAP_Leadsheet!$E$69)</f>
        <v>0</v>
      </c>
      <c r="BE442" s="289">
        <f>IF(OR($C503&gt;BE$7,$C503+$E503-2&lt;BE$7),0,($D503-SUM($F503:BD503)-SUM($F442:BD442))*SAP_Leadsheet!$E$69)</f>
        <v>0</v>
      </c>
      <c r="BF442" s="289">
        <f>IF(OR($C503&gt;BF$7,$C503+$E503-2&lt;BF$7),0,($D503-SUM($F503:BE503)-SUM($F442:BE442))*SAP_Leadsheet!$E$69)</f>
        <v>0</v>
      </c>
      <c r="BG442" s="289">
        <f>IF(OR($C503&gt;BG$7,$C503+$E503-2&lt;BG$7),0,($D503-SUM($F503:BF503)-SUM($F442:BF442))*SAP_Leadsheet!$E$69)</f>
        <v>0</v>
      </c>
      <c r="BH442" s="289">
        <f>IF(OR($C503&gt;BH$7,$C503+$E503-2&lt;BH$7),0,($D503-SUM($F503:BG503)-SUM($F442:BG442))*SAP_Leadsheet!$E$69)</f>
        <v>0</v>
      </c>
      <c r="BI442" s="289">
        <f>IF(OR($C503&gt;BI$7,$C503+$E503-2&lt;BI$7),0,($D503-SUM($F503:BH503)-SUM($F442:BH442))*SAP_Leadsheet!$E$69)</f>
        <v>0</v>
      </c>
      <c r="BJ442" s="289">
        <f>IF(OR($C503&gt;BJ$7,$C503+$E503-2&lt;BJ$7),0,($D503-SUM($F503:BI503)-SUM($F442:BI442))*SAP_Leadsheet!$E$69)</f>
        <v>0</v>
      </c>
      <c r="BK442" s="289">
        <f>IF(OR($C503&gt;BK$7,$C503+$E503-2&lt;BK$7),0,($D503-SUM($F503:BJ503)-SUM($F442:BJ442))*SAP_Leadsheet!$E$69)</f>
        <v>0</v>
      </c>
      <c r="BL442" s="289">
        <f>IF(OR($C503&gt;BL$7,$C503+$E503-2&lt;BL$7),0,($D503-SUM($F503:BK503)-SUM($F442:BK442))*SAP_Leadsheet!$E$69)</f>
        <v>0</v>
      </c>
      <c r="BM442" s="289">
        <f>IF(OR($C503&gt;BM$7,$C503+$E503-2&lt;BM$7),0,($D503-SUM($F503:BL503)-SUM($F442:BL442))*SAP_Leadsheet!$E$69)</f>
        <v>0</v>
      </c>
      <c r="BN442" s="289">
        <f>IF(OR($C503&gt;BN$7,$C503+$E503-2&lt;BN$7),0,($D503-SUM($F503:BM503)-SUM($F442:BM442))*SAP_Leadsheet!$E$69)</f>
        <v>0</v>
      </c>
      <c r="BO442" s="198"/>
      <c r="BP442" s="198"/>
      <c r="BQ442" s="198"/>
      <c r="BR442" s="198"/>
      <c r="BS442" s="198"/>
      <c r="BT442" s="198"/>
      <c r="BU442" s="198"/>
      <c r="BV442" s="198"/>
      <c r="BW442" s="198"/>
      <c r="BX442" s="198"/>
      <c r="BY442" s="198"/>
      <c r="BZ442" s="198"/>
      <c r="CA442" s="198"/>
      <c r="CB442" s="198"/>
      <c r="CC442" s="198"/>
      <c r="CD442" s="198"/>
      <c r="CE442" s="198"/>
      <c r="CF442" s="198"/>
      <c r="CG442" s="198"/>
      <c r="CH442" s="198"/>
      <c r="CI442" s="198"/>
      <c r="CJ442" s="198"/>
      <c r="CK442" s="198"/>
      <c r="CL442" s="198"/>
    </row>
    <row r="443" spans="1:90" hidden="1" outlineLevel="1" x14ac:dyDescent="0.15">
      <c r="A443" s="89"/>
      <c r="B443" s="23"/>
      <c r="C443" s="26">
        <v>28</v>
      </c>
      <c r="D443" s="298"/>
      <c r="F443" s="26" t="s">
        <v>356</v>
      </c>
      <c r="G443" s="289">
        <f>IF(OR($C504&gt;G$7,$C504+$E504-2&lt;G$7),0,($D504-SUM($F504:F504)-SUM($F443:F443))*SAP_Leadsheet!$E$69)</f>
        <v>0</v>
      </c>
      <c r="H443" s="289">
        <f>IF(OR($C504&gt;H$7,$C504+$E504-2&lt;H$7),0,($D504-SUM($F504:G504)-SUM($F443:G443))*SAP_Leadsheet!$E$69)</f>
        <v>0</v>
      </c>
      <c r="I443" s="289">
        <f>IF(OR($C504&gt;I$7,$C504+$E504-2&lt;I$7),0,($D504-SUM($F504:H504)-SUM($F443:H443))*SAP_Leadsheet!$E$69)</f>
        <v>0</v>
      </c>
      <c r="J443" s="289">
        <f>IF(OR($C504&gt;J$7,$C504+$E504-2&lt;J$7),0,($D504-SUM($F504:I504)-SUM($F443:I443))*SAP_Leadsheet!$E$69)</f>
        <v>0</v>
      </c>
      <c r="K443" s="289">
        <f>IF(OR($C504&gt;K$7,$C504+$E504-2&lt;K$7),0,($D504-SUM($F504:J504)-SUM($F443:J443))*SAP_Leadsheet!$E$69)</f>
        <v>0</v>
      </c>
      <c r="L443" s="289">
        <f>IF(OR($C504&gt;L$7,$C504+$E504-2&lt;L$7),0,($D504-SUM($F504:K504)-SUM($F443:K443))*SAP_Leadsheet!$E$69)</f>
        <v>0</v>
      </c>
      <c r="M443" s="289">
        <f>IF(OR($C504&gt;M$7,$C504+$E504-2&lt;M$7),0,($D504-SUM($F504:L504)-SUM($F443:L443))*SAP_Leadsheet!$E$69)</f>
        <v>0</v>
      </c>
      <c r="N443" s="289">
        <f>IF(OR($C504&gt;N$7,$C504+$E504-2&lt;N$7),0,($D504-SUM($F504:M504)-SUM($F443:M443))*SAP_Leadsheet!$E$69)</f>
        <v>0</v>
      </c>
      <c r="O443" s="289">
        <f>IF(OR($C504&gt;O$7,$C504+$E504-2&lt;O$7),0,($D504-SUM($F504:N504)-SUM($F443:N443))*SAP_Leadsheet!$E$69)</f>
        <v>0</v>
      </c>
      <c r="P443" s="289">
        <f>IF(OR($C504&gt;P$7,$C504+$E504-2&lt;P$7),0,($D504-SUM($F504:O504)-SUM($F443:O443))*SAP_Leadsheet!$E$69)</f>
        <v>0</v>
      </c>
      <c r="Q443" s="289">
        <f>IF(OR($C504&gt;Q$7,$C504+$E504-2&lt;Q$7),0,($D504-SUM($F504:P504)-SUM($F443:P443))*SAP_Leadsheet!$E$69)</f>
        <v>0</v>
      </c>
      <c r="R443" s="289">
        <f>IF(OR($C504&gt;R$7,$C504+$E504-2&lt;R$7),0,($D504-SUM($F504:Q504)-SUM($F443:Q443))*SAP_Leadsheet!$E$69)</f>
        <v>0</v>
      </c>
      <c r="S443" s="289">
        <f>IF(OR($C504&gt;S$7,$C504+$E504-2&lt;S$7),0,($D504-SUM($F504:R504)-SUM($F443:R443))*SAP_Leadsheet!$E$69)</f>
        <v>0</v>
      </c>
      <c r="T443" s="289">
        <f>IF(OR($C504&gt;T$7,$C504+$E504-2&lt;T$7),0,($D504-SUM($F504:S504)-SUM($F443:S443))*SAP_Leadsheet!$E$69)</f>
        <v>0</v>
      </c>
      <c r="U443" s="289">
        <f>IF(OR($C504&gt;U$7,$C504+$E504-2&lt;U$7),0,($D504-SUM($F504:T504)-SUM($F443:T443))*SAP_Leadsheet!$E$69)</f>
        <v>0</v>
      </c>
      <c r="V443" s="289">
        <f>IF(OR($C504&gt;V$7,$C504+$E504-2&lt;V$7),0,($D504-SUM($F504:U504)-SUM($F443:U443))*SAP_Leadsheet!$E$69)</f>
        <v>0</v>
      </c>
      <c r="W443" s="289">
        <f>IF(OR($C504&gt;W$7,$C504+$E504-2&lt;W$7),0,($D504-SUM($F504:V504)-SUM($F443:V443))*SAP_Leadsheet!$E$69)</f>
        <v>0</v>
      </c>
      <c r="X443" s="289">
        <f>IF(OR($C504&gt;X$7,$C504+$E504-2&lt;X$7),0,($D504-SUM($F504:W504)-SUM($F443:W443))*SAP_Leadsheet!$E$69)</f>
        <v>0</v>
      </c>
      <c r="Y443" s="289">
        <f>IF(OR($C504&gt;Y$7,$C504+$E504-2&lt;Y$7),0,($D504-SUM($F504:X504)-SUM($F443:X443))*SAP_Leadsheet!$E$69)</f>
        <v>0</v>
      </c>
      <c r="Z443" s="289">
        <f>IF(OR($C504&gt;Z$7,$C504+$E504-2&lt;Z$7),0,($D504-SUM($F504:Y504)-SUM($F443:Y443))*SAP_Leadsheet!$E$69)</f>
        <v>0</v>
      </c>
      <c r="AA443" s="289">
        <f>IF(OR($C504&gt;AA$7,$C504+$E504-2&lt;AA$7),0,($D504-SUM($F504:Z504)-SUM($F443:Z443))*SAP_Leadsheet!$E$69)</f>
        <v>0</v>
      </c>
      <c r="AB443" s="289">
        <f>IF(OR($C504&gt;AB$7,$C504+$E504-2&lt;AB$7),0,($D504-SUM($F504:AA504)-SUM($F443:AA443))*SAP_Leadsheet!$E$69)</f>
        <v>0</v>
      </c>
      <c r="AC443" s="289">
        <f>IF(OR($C504&gt;AC$7,$C504+$E504-2&lt;AC$7),0,($D504-SUM($F504:AB504)-SUM($F443:AB443))*SAP_Leadsheet!$E$69)</f>
        <v>0</v>
      </c>
      <c r="AD443" s="289">
        <f>IF(OR($C504&gt;AD$7,$C504+$E504-2&lt;AD$7),0,($D504-SUM($F504:AC504)-SUM($F443:AC443))*SAP_Leadsheet!$E$69)</f>
        <v>0</v>
      </c>
      <c r="AE443" s="289">
        <f>IF(OR($C504&gt;AE$7,$C504+$E504-2&lt;AE$7),0,($D504-SUM($F504:AD504)-SUM($F443:AD443))*SAP_Leadsheet!$E$69)</f>
        <v>0</v>
      </c>
      <c r="AF443" s="289">
        <f>IF(OR($C504&gt;AF$7,$C504+$E504-2&lt;AF$7),0,($D504-SUM($F504:AE504)-SUM($F443:AE443))*SAP_Leadsheet!$E$69)</f>
        <v>0</v>
      </c>
      <c r="AG443" s="289">
        <f>IF(OR($C504&gt;AG$7,$C504+$E504-2&lt;AG$7),0,($D504-SUM($F504:AF504)-SUM($F443:AF443))*SAP_Leadsheet!$E$69)</f>
        <v>0</v>
      </c>
      <c r="AH443" s="289">
        <f ca="1">IF(OR($C504&gt;AH$7,$C504+$E504-2&lt;AH$7),0,($D504-SUM($F504:AG504)-SUM($F443:AG443))*SAP_Leadsheet!$E$69)</f>
        <v>0</v>
      </c>
      <c r="AI443" s="289">
        <f ca="1">IF(OR($C504&gt;AI$7,$C504+$E504-2&lt;AI$7),0,($D504-SUM($F504:AH504)-SUM($F443:AH443))*SAP_Leadsheet!$E$69)</f>
        <v>0</v>
      </c>
      <c r="AJ443" s="289">
        <f ca="1">IF(OR($C504&gt;AJ$7,$C504+$E504-2&lt;AJ$7),0,($D504-SUM($F504:AI504)-SUM($F443:AI443))*SAP_Leadsheet!$E$69)</f>
        <v>0</v>
      </c>
      <c r="AK443" s="289">
        <f ca="1">IF(OR($C504&gt;AK$7,$C504+$E504-2&lt;AK$7),0,($D504-SUM($F504:AJ504)-SUM($F443:AJ443))*SAP_Leadsheet!$E$69)</f>
        <v>0</v>
      </c>
      <c r="AL443" s="289">
        <f>IF(OR($C504&gt;AL$7,$C504+$E504-2&lt;AL$7),0,($D504-SUM($F504:AK504)-SUM($F443:AK443))*SAP_Leadsheet!$E$69)</f>
        <v>0</v>
      </c>
      <c r="AM443" s="289">
        <f>IF(OR($C504&gt;AM$7,$C504+$E504-2&lt;AM$7),0,($D504-SUM($F504:AL504)-SUM($F443:AL443))*SAP_Leadsheet!$E$69)</f>
        <v>0</v>
      </c>
      <c r="AN443" s="289">
        <f>IF(OR($C504&gt;AN$7,$C504+$E504-2&lt;AN$7),0,($D504-SUM($F504:AM504)-SUM($F443:AM443))*SAP_Leadsheet!$E$69)</f>
        <v>0</v>
      </c>
      <c r="AO443" s="289">
        <f>IF(OR($C504&gt;AO$7,$C504+$E504-2&lt;AO$7),0,($D504-SUM($F504:AN504)-SUM($F443:AN443))*SAP_Leadsheet!$E$69)</f>
        <v>0</v>
      </c>
      <c r="AP443" s="289">
        <f>IF(OR($C504&gt;AP$7,$C504+$E504-2&lt;AP$7),0,($D504-SUM($F504:AO504)-SUM($F443:AO443))*SAP_Leadsheet!$E$69)</f>
        <v>0</v>
      </c>
      <c r="AQ443" s="289">
        <f>IF(OR($C504&gt;AQ$7,$C504+$E504-2&lt;AQ$7),0,($D504-SUM($F504:AP504)-SUM($F443:AP443))*SAP_Leadsheet!$E$69)</f>
        <v>0</v>
      </c>
      <c r="AR443" s="289">
        <f>IF(OR($C504&gt;AR$7,$C504+$E504-2&lt;AR$7),0,($D504-SUM($F504:AQ504)-SUM($F443:AQ443))*SAP_Leadsheet!$E$69)</f>
        <v>0</v>
      </c>
      <c r="AS443" s="289">
        <f>IF(OR($C504&gt;AS$7,$C504+$E504-2&lt;AS$7),0,($D504-SUM($F504:AR504)-SUM($F443:AR443))*SAP_Leadsheet!$E$69)</f>
        <v>0</v>
      </c>
      <c r="AT443" s="289">
        <f>IF(OR($C504&gt;AT$7,$C504+$E504-2&lt;AT$7),0,($D504-SUM($F504:AS504)-SUM($F443:AS443))*SAP_Leadsheet!$E$69)</f>
        <v>0</v>
      </c>
      <c r="AU443" s="289">
        <f>IF(OR($C504&gt;AU$7,$C504+$E504-2&lt;AU$7),0,($D504-SUM($F504:AT504)-SUM($F443:AT443))*SAP_Leadsheet!$E$69)</f>
        <v>0</v>
      </c>
      <c r="AV443" s="289">
        <f>IF(OR($C504&gt;AV$7,$C504+$E504-2&lt;AV$7),0,($D504-SUM($F504:AU504)-SUM($F443:AU443))*SAP_Leadsheet!$E$69)</f>
        <v>0</v>
      </c>
      <c r="AW443" s="289">
        <f>IF(OR($C504&gt;AW$7,$C504+$E504-2&lt;AW$7),0,($D504-SUM($F504:AV504)-SUM($F443:AV443))*SAP_Leadsheet!$E$69)</f>
        <v>0</v>
      </c>
      <c r="AX443" s="289">
        <f>IF(OR($C504&gt;AX$7,$C504+$E504-2&lt;AX$7),0,($D504-SUM($F504:AW504)-SUM($F443:AW443))*SAP_Leadsheet!$E$69)</f>
        <v>0</v>
      </c>
      <c r="AY443" s="289">
        <f>IF(OR($C504&gt;AY$7,$C504+$E504-2&lt;AY$7),0,($D504-SUM($F504:AX504)-SUM($F443:AX443))*SAP_Leadsheet!$E$69)</f>
        <v>0</v>
      </c>
      <c r="AZ443" s="289">
        <f>IF(OR($C504&gt;AZ$7,$C504+$E504-2&lt;AZ$7),0,($D504-SUM($F504:AY504)-SUM($F443:AY443))*SAP_Leadsheet!$E$69)</f>
        <v>0</v>
      </c>
      <c r="BA443" s="289">
        <f>IF(OR($C504&gt;BA$7,$C504+$E504-2&lt;BA$7),0,($D504-SUM($F504:AZ504)-SUM($F443:AZ443))*SAP_Leadsheet!$E$69)</f>
        <v>0</v>
      </c>
      <c r="BB443" s="289">
        <f>IF(OR($C504&gt;BB$7,$C504+$E504-2&lt;BB$7),0,($D504-SUM($F504:BA504)-SUM($F443:BA443))*SAP_Leadsheet!$E$69)</f>
        <v>0</v>
      </c>
      <c r="BC443" s="289">
        <f>IF(OR($C504&gt;BC$7,$C504+$E504-2&lt;BC$7),0,($D504-SUM($F504:BB504)-SUM($F443:BB443))*SAP_Leadsheet!$E$69)</f>
        <v>0</v>
      </c>
      <c r="BD443" s="289">
        <f>IF(OR($C504&gt;BD$7,$C504+$E504-2&lt;BD$7),0,($D504-SUM($F504:BC504)-SUM($F443:BC443))*SAP_Leadsheet!$E$69)</f>
        <v>0</v>
      </c>
      <c r="BE443" s="289">
        <f>IF(OR($C504&gt;BE$7,$C504+$E504-2&lt;BE$7),0,($D504-SUM($F504:BD504)-SUM($F443:BD443))*SAP_Leadsheet!$E$69)</f>
        <v>0</v>
      </c>
      <c r="BF443" s="289">
        <f>IF(OR($C504&gt;BF$7,$C504+$E504-2&lt;BF$7),0,($D504-SUM($F504:BE504)-SUM($F443:BE443))*SAP_Leadsheet!$E$69)</f>
        <v>0</v>
      </c>
      <c r="BG443" s="289">
        <f>IF(OR($C504&gt;BG$7,$C504+$E504-2&lt;BG$7),0,($D504-SUM($F504:BF504)-SUM($F443:BF443))*SAP_Leadsheet!$E$69)</f>
        <v>0</v>
      </c>
      <c r="BH443" s="289">
        <f>IF(OR($C504&gt;BH$7,$C504+$E504-2&lt;BH$7),0,($D504-SUM($F504:BG504)-SUM($F443:BG443))*SAP_Leadsheet!$E$69)</f>
        <v>0</v>
      </c>
      <c r="BI443" s="289">
        <f>IF(OR($C504&gt;BI$7,$C504+$E504-2&lt;BI$7),0,($D504-SUM($F504:BH504)-SUM($F443:BH443))*SAP_Leadsheet!$E$69)</f>
        <v>0</v>
      </c>
      <c r="BJ443" s="289">
        <f>IF(OR($C504&gt;BJ$7,$C504+$E504-2&lt;BJ$7),0,($D504-SUM($F504:BI504)-SUM($F443:BI443))*SAP_Leadsheet!$E$69)</f>
        <v>0</v>
      </c>
      <c r="BK443" s="289">
        <f>IF(OR($C504&gt;BK$7,$C504+$E504-2&lt;BK$7),0,($D504-SUM($F504:BJ504)-SUM($F443:BJ443))*SAP_Leadsheet!$E$69)</f>
        <v>0</v>
      </c>
      <c r="BL443" s="289">
        <f>IF(OR($C504&gt;BL$7,$C504+$E504-2&lt;BL$7),0,($D504-SUM($F504:BK504)-SUM($F443:BK443))*SAP_Leadsheet!$E$69)</f>
        <v>0</v>
      </c>
      <c r="BM443" s="289">
        <f>IF(OR($C504&gt;BM$7,$C504+$E504-2&lt;BM$7),0,($D504-SUM($F504:BL504)-SUM($F443:BL443))*SAP_Leadsheet!$E$69)</f>
        <v>0</v>
      </c>
      <c r="BN443" s="289">
        <f>IF(OR($C504&gt;BN$7,$C504+$E504-2&lt;BN$7),0,($D504-SUM($F504:BM504)-SUM($F443:BM443))*SAP_Leadsheet!$E$69)</f>
        <v>0</v>
      </c>
      <c r="BO443" s="198"/>
      <c r="BP443" s="198"/>
      <c r="BQ443" s="198"/>
      <c r="BR443" s="198"/>
      <c r="BS443" s="198"/>
      <c r="BT443" s="198"/>
      <c r="BU443" s="198"/>
      <c r="BV443" s="198"/>
      <c r="BW443" s="198"/>
      <c r="BX443" s="198"/>
      <c r="BY443" s="198"/>
      <c r="BZ443" s="198"/>
      <c r="CA443" s="198"/>
      <c r="CB443" s="198"/>
      <c r="CC443" s="198"/>
      <c r="CD443" s="198"/>
      <c r="CE443" s="198"/>
      <c r="CF443" s="198"/>
      <c r="CG443" s="198"/>
      <c r="CH443" s="198"/>
      <c r="CI443" s="198"/>
      <c r="CJ443" s="198"/>
      <c r="CK443" s="198"/>
      <c r="CL443" s="198"/>
    </row>
    <row r="444" spans="1:90" hidden="1" outlineLevel="1" x14ac:dyDescent="0.15">
      <c r="A444" s="89"/>
      <c r="B444" s="23"/>
      <c r="C444" s="26">
        <v>29</v>
      </c>
      <c r="D444" s="298"/>
      <c r="F444" s="26" t="s">
        <v>356</v>
      </c>
      <c r="G444" s="289">
        <f>IF(OR($C505&gt;G$7,$C505+$E505-2&lt;G$7),0,($D505-SUM($F505:F505)-SUM($F444:F444))*SAP_Leadsheet!$E$69)</f>
        <v>0</v>
      </c>
      <c r="H444" s="289">
        <f>IF(OR($C505&gt;H$7,$C505+$E505-2&lt;H$7),0,($D505-SUM($F505:G505)-SUM($F444:G444))*SAP_Leadsheet!$E$69)</f>
        <v>0</v>
      </c>
      <c r="I444" s="289">
        <f>IF(OR($C505&gt;I$7,$C505+$E505-2&lt;I$7),0,($D505-SUM($F505:H505)-SUM($F444:H444))*SAP_Leadsheet!$E$69)</f>
        <v>0</v>
      </c>
      <c r="J444" s="289">
        <f>IF(OR($C505&gt;J$7,$C505+$E505-2&lt;J$7),0,($D505-SUM($F505:I505)-SUM($F444:I444))*SAP_Leadsheet!$E$69)</f>
        <v>0</v>
      </c>
      <c r="K444" s="289">
        <f>IF(OR($C505&gt;K$7,$C505+$E505-2&lt;K$7),0,($D505-SUM($F505:J505)-SUM($F444:J444))*SAP_Leadsheet!$E$69)</f>
        <v>0</v>
      </c>
      <c r="L444" s="289">
        <f>IF(OR($C505&gt;L$7,$C505+$E505-2&lt;L$7),0,($D505-SUM($F505:K505)-SUM($F444:K444))*SAP_Leadsheet!$E$69)</f>
        <v>0</v>
      </c>
      <c r="M444" s="289">
        <f>IF(OR($C505&gt;M$7,$C505+$E505-2&lt;M$7),0,($D505-SUM($F505:L505)-SUM($F444:L444))*SAP_Leadsheet!$E$69)</f>
        <v>0</v>
      </c>
      <c r="N444" s="289">
        <f>IF(OR($C505&gt;N$7,$C505+$E505-2&lt;N$7),0,($D505-SUM($F505:M505)-SUM($F444:M444))*SAP_Leadsheet!$E$69)</f>
        <v>0</v>
      </c>
      <c r="O444" s="289">
        <f>IF(OR($C505&gt;O$7,$C505+$E505-2&lt;O$7),0,($D505-SUM($F505:N505)-SUM($F444:N444))*SAP_Leadsheet!$E$69)</f>
        <v>0</v>
      </c>
      <c r="P444" s="289">
        <f>IF(OR($C505&gt;P$7,$C505+$E505-2&lt;P$7),0,($D505-SUM($F505:O505)-SUM($F444:O444))*SAP_Leadsheet!$E$69)</f>
        <v>0</v>
      </c>
      <c r="Q444" s="289">
        <f>IF(OR($C505&gt;Q$7,$C505+$E505-2&lt;Q$7),0,($D505-SUM($F505:P505)-SUM($F444:P444))*SAP_Leadsheet!$E$69)</f>
        <v>0</v>
      </c>
      <c r="R444" s="289">
        <f>IF(OR($C505&gt;R$7,$C505+$E505-2&lt;R$7),0,($D505-SUM($F505:Q505)-SUM($F444:Q444))*SAP_Leadsheet!$E$69)</f>
        <v>0</v>
      </c>
      <c r="S444" s="289">
        <f>IF(OR($C505&gt;S$7,$C505+$E505-2&lt;S$7),0,($D505-SUM($F505:R505)-SUM($F444:R444))*SAP_Leadsheet!$E$69)</f>
        <v>0</v>
      </c>
      <c r="T444" s="289">
        <f>IF(OR($C505&gt;T$7,$C505+$E505-2&lt;T$7),0,($D505-SUM($F505:S505)-SUM($F444:S444))*SAP_Leadsheet!$E$69)</f>
        <v>0</v>
      </c>
      <c r="U444" s="289">
        <f>IF(OR($C505&gt;U$7,$C505+$E505-2&lt;U$7),0,($D505-SUM($F505:T505)-SUM($F444:T444))*SAP_Leadsheet!$E$69)</f>
        <v>0</v>
      </c>
      <c r="V444" s="289">
        <f>IF(OR($C505&gt;V$7,$C505+$E505-2&lt;V$7),0,($D505-SUM($F505:U505)-SUM($F444:U444))*SAP_Leadsheet!$E$69)</f>
        <v>0</v>
      </c>
      <c r="W444" s="289">
        <f>IF(OR($C505&gt;W$7,$C505+$E505-2&lt;W$7),0,($D505-SUM($F505:V505)-SUM($F444:V444))*SAP_Leadsheet!$E$69)</f>
        <v>0</v>
      </c>
      <c r="X444" s="289">
        <f>IF(OR($C505&gt;X$7,$C505+$E505-2&lt;X$7),0,($D505-SUM($F505:W505)-SUM($F444:W444))*SAP_Leadsheet!$E$69)</f>
        <v>0</v>
      </c>
      <c r="Y444" s="289">
        <f>IF(OR($C505&gt;Y$7,$C505+$E505-2&lt;Y$7),0,($D505-SUM($F505:X505)-SUM($F444:X444))*SAP_Leadsheet!$E$69)</f>
        <v>0</v>
      </c>
      <c r="Z444" s="289">
        <f>IF(OR($C505&gt;Z$7,$C505+$E505-2&lt;Z$7),0,($D505-SUM($F505:Y505)-SUM($F444:Y444))*SAP_Leadsheet!$E$69)</f>
        <v>0</v>
      </c>
      <c r="AA444" s="289">
        <f>IF(OR($C505&gt;AA$7,$C505+$E505-2&lt;AA$7),0,($D505-SUM($F505:Z505)-SUM($F444:Z444))*SAP_Leadsheet!$E$69)</f>
        <v>0</v>
      </c>
      <c r="AB444" s="289">
        <f>IF(OR($C505&gt;AB$7,$C505+$E505-2&lt;AB$7),0,($D505-SUM($F505:AA505)-SUM($F444:AA444))*SAP_Leadsheet!$E$69)</f>
        <v>0</v>
      </c>
      <c r="AC444" s="289">
        <f>IF(OR($C505&gt;AC$7,$C505+$E505-2&lt;AC$7),0,($D505-SUM($F505:AB505)-SUM($F444:AB444))*SAP_Leadsheet!$E$69)</f>
        <v>0</v>
      </c>
      <c r="AD444" s="289">
        <f>IF(OR($C505&gt;AD$7,$C505+$E505-2&lt;AD$7),0,($D505-SUM($F505:AC505)-SUM($F444:AC444))*SAP_Leadsheet!$E$69)</f>
        <v>0</v>
      </c>
      <c r="AE444" s="289">
        <f>IF(OR($C505&gt;AE$7,$C505+$E505-2&lt;AE$7),0,($D505-SUM($F505:AD505)-SUM($F444:AD444))*SAP_Leadsheet!$E$69)</f>
        <v>0</v>
      </c>
      <c r="AF444" s="289">
        <f>IF(OR($C505&gt;AF$7,$C505+$E505-2&lt;AF$7),0,($D505-SUM($F505:AE505)-SUM($F444:AE444))*SAP_Leadsheet!$E$69)</f>
        <v>0</v>
      </c>
      <c r="AG444" s="289">
        <f>IF(OR($C505&gt;AG$7,$C505+$E505-2&lt;AG$7),0,($D505-SUM($F505:AF505)-SUM($F444:AF444))*SAP_Leadsheet!$E$69)</f>
        <v>0</v>
      </c>
      <c r="AH444" s="289">
        <f>IF(OR($C505&gt;AH$7,$C505+$E505-2&lt;AH$7),0,($D505-SUM($F505:AG505)-SUM($F444:AG444))*SAP_Leadsheet!$E$69)</f>
        <v>0</v>
      </c>
      <c r="AI444" s="289">
        <f ca="1">IF(OR($C505&gt;AI$7,$C505+$E505-2&lt;AI$7),0,($D505-SUM($F505:AH505)-SUM($F444:AH444))*SAP_Leadsheet!$E$69)</f>
        <v>0</v>
      </c>
      <c r="AJ444" s="289">
        <f ca="1">IF(OR($C505&gt;AJ$7,$C505+$E505-2&lt;AJ$7),0,($D505-SUM($F505:AI505)-SUM($F444:AI444))*SAP_Leadsheet!$E$69)</f>
        <v>0</v>
      </c>
      <c r="AK444" s="289">
        <f ca="1">IF(OR($C505&gt;AK$7,$C505+$E505-2&lt;AK$7),0,($D505-SUM($F505:AJ505)-SUM($F444:AJ444))*SAP_Leadsheet!$E$69)</f>
        <v>0</v>
      </c>
      <c r="AL444" s="289">
        <f ca="1">IF(OR($C505&gt;AL$7,$C505+$E505-2&lt;AL$7),0,($D505-SUM($F505:AK505)-SUM($F444:AK444))*SAP_Leadsheet!$E$69)</f>
        <v>0</v>
      </c>
      <c r="AM444" s="289">
        <f>IF(OR($C505&gt;AM$7,$C505+$E505-2&lt;AM$7),0,($D505-SUM($F505:AL505)-SUM($F444:AL444))*SAP_Leadsheet!$E$69)</f>
        <v>0</v>
      </c>
      <c r="AN444" s="289">
        <f>IF(OR($C505&gt;AN$7,$C505+$E505-2&lt;AN$7),0,($D505-SUM($F505:AM505)-SUM($F444:AM444))*SAP_Leadsheet!$E$69)</f>
        <v>0</v>
      </c>
      <c r="AO444" s="289">
        <f>IF(OR($C505&gt;AO$7,$C505+$E505-2&lt;AO$7),0,($D505-SUM($F505:AN505)-SUM($F444:AN444))*SAP_Leadsheet!$E$69)</f>
        <v>0</v>
      </c>
      <c r="AP444" s="289">
        <f>IF(OR($C505&gt;AP$7,$C505+$E505-2&lt;AP$7),0,($D505-SUM($F505:AO505)-SUM($F444:AO444))*SAP_Leadsheet!$E$69)</f>
        <v>0</v>
      </c>
      <c r="AQ444" s="289">
        <f>IF(OR($C505&gt;AQ$7,$C505+$E505-2&lt;AQ$7),0,($D505-SUM($F505:AP505)-SUM($F444:AP444))*SAP_Leadsheet!$E$69)</f>
        <v>0</v>
      </c>
      <c r="AR444" s="289">
        <f>IF(OR($C505&gt;AR$7,$C505+$E505-2&lt;AR$7),0,($D505-SUM($F505:AQ505)-SUM($F444:AQ444))*SAP_Leadsheet!$E$69)</f>
        <v>0</v>
      </c>
      <c r="AS444" s="289">
        <f>IF(OR($C505&gt;AS$7,$C505+$E505-2&lt;AS$7),0,($D505-SUM($F505:AR505)-SUM($F444:AR444))*SAP_Leadsheet!$E$69)</f>
        <v>0</v>
      </c>
      <c r="AT444" s="289">
        <f>IF(OR($C505&gt;AT$7,$C505+$E505-2&lt;AT$7),0,($D505-SUM($F505:AS505)-SUM($F444:AS444))*SAP_Leadsheet!$E$69)</f>
        <v>0</v>
      </c>
      <c r="AU444" s="289">
        <f>IF(OR($C505&gt;AU$7,$C505+$E505-2&lt;AU$7),0,($D505-SUM($F505:AT505)-SUM($F444:AT444))*SAP_Leadsheet!$E$69)</f>
        <v>0</v>
      </c>
      <c r="AV444" s="289">
        <f>IF(OR($C505&gt;AV$7,$C505+$E505-2&lt;AV$7),0,($D505-SUM($F505:AU505)-SUM($F444:AU444))*SAP_Leadsheet!$E$69)</f>
        <v>0</v>
      </c>
      <c r="AW444" s="289">
        <f>IF(OR($C505&gt;AW$7,$C505+$E505-2&lt;AW$7),0,($D505-SUM($F505:AV505)-SUM($F444:AV444))*SAP_Leadsheet!$E$69)</f>
        <v>0</v>
      </c>
      <c r="AX444" s="289">
        <f>IF(OR($C505&gt;AX$7,$C505+$E505-2&lt;AX$7),0,($D505-SUM($F505:AW505)-SUM($F444:AW444))*SAP_Leadsheet!$E$69)</f>
        <v>0</v>
      </c>
      <c r="AY444" s="289">
        <f>IF(OR($C505&gt;AY$7,$C505+$E505-2&lt;AY$7),0,($D505-SUM($F505:AX505)-SUM($F444:AX444))*SAP_Leadsheet!$E$69)</f>
        <v>0</v>
      </c>
      <c r="AZ444" s="289">
        <f>IF(OR($C505&gt;AZ$7,$C505+$E505-2&lt;AZ$7),0,($D505-SUM($F505:AY505)-SUM($F444:AY444))*SAP_Leadsheet!$E$69)</f>
        <v>0</v>
      </c>
      <c r="BA444" s="289">
        <f>IF(OR($C505&gt;BA$7,$C505+$E505-2&lt;BA$7),0,($D505-SUM($F505:AZ505)-SUM($F444:AZ444))*SAP_Leadsheet!$E$69)</f>
        <v>0</v>
      </c>
      <c r="BB444" s="289">
        <f>IF(OR($C505&gt;BB$7,$C505+$E505-2&lt;BB$7),0,($D505-SUM($F505:BA505)-SUM($F444:BA444))*SAP_Leadsheet!$E$69)</f>
        <v>0</v>
      </c>
      <c r="BC444" s="289">
        <f>IF(OR($C505&gt;BC$7,$C505+$E505-2&lt;BC$7),0,($D505-SUM($F505:BB505)-SUM($F444:BB444))*SAP_Leadsheet!$E$69)</f>
        <v>0</v>
      </c>
      <c r="BD444" s="289">
        <f>IF(OR($C505&gt;BD$7,$C505+$E505-2&lt;BD$7),0,($D505-SUM($F505:BC505)-SUM($F444:BC444))*SAP_Leadsheet!$E$69)</f>
        <v>0</v>
      </c>
      <c r="BE444" s="289">
        <f>IF(OR($C505&gt;BE$7,$C505+$E505-2&lt;BE$7),0,($D505-SUM($F505:BD505)-SUM($F444:BD444))*SAP_Leadsheet!$E$69)</f>
        <v>0</v>
      </c>
      <c r="BF444" s="289">
        <f>IF(OR($C505&gt;BF$7,$C505+$E505-2&lt;BF$7),0,($D505-SUM($F505:BE505)-SUM($F444:BE444))*SAP_Leadsheet!$E$69)</f>
        <v>0</v>
      </c>
      <c r="BG444" s="289">
        <f>IF(OR($C505&gt;BG$7,$C505+$E505-2&lt;BG$7),0,($D505-SUM($F505:BF505)-SUM($F444:BF444))*SAP_Leadsheet!$E$69)</f>
        <v>0</v>
      </c>
      <c r="BH444" s="289">
        <f>IF(OR($C505&gt;BH$7,$C505+$E505-2&lt;BH$7),0,($D505-SUM($F505:BG505)-SUM($F444:BG444))*SAP_Leadsheet!$E$69)</f>
        <v>0</v>
      </c>
      <c r="BI444" s="289">
        <f>IF(OR($C505&gt;BI$7,$C505+$E505-2&lt;BI$7),0,($D505-SUM($F505:BH505)-SUM($F444:BH444))*SAP_Leadsheet!$E$69)</f>
        <v>0</v>
      </c>
      <c r="BJ444" s="289">
        <f>IF(OR($C505&gt;BJ$7,$C505+$E505-2&lt;BJ$7),0,($D505-SUM($F505:BI505)-SUM($F444:BI444))*SAP_Leadsheet!$E$69)</f>
        <v>0</v>
      </c>
      <c r="BK444" s="289">
        <f>IF(OR($C505&gt;BK$7,$C505+$E505-2&lt;BK$7),0,($D505-SUM($F505:BJ505)-SUM($F444:BJ444))*SAP_Leadsheet!$E$69)</f>
        <v>0</v>
      </c>
      <c r="BL444" s="289">
        <f>IF(OR($C505&gt;BL$7,$C505+$E505-2&lt;BL$7),0,($D505-SUM($F505:BK505)-SUM($F444:BK444))*SAP_Leadsheet!$E$69)</f>
        <v>0</v>
      </c>
      <c r="BM444" s="289">
        <f>IF(OR($C505&gt;BM$7,$C505+$E505-2&lt;BM$7),0,($D505-SUM($F505:BL505)-SUM($F444:BL444))*SAP_Leadsheet!$E$69)</f>
        <v>0</v>
      </c>
      <c r="BN444" s="289">
        <f>IF(OR($C505&gt;BN$7,$C505+$E505-2&lt;BN$7),0,($D505-SUM($F505:BM505)-SUM($F444:BM444))*SAP_Leadsheet!$E$69)</f>
        <v>0</v>
      </c>
      <c r="BO444" s="198"/>
      <c r="BP444" s="198"/>
      <c r="BQ444" s="198"/>
      <c r="BR444" s="198"/>
      <c r="BS444" s="198"/>
      <c r="BT444" s="198"/>
      <c r="BU444" s="198"/>
      <c r="BV444" s="198"/>
      <c r="BW444" s="198"/>
      <c r="BX444" s="198"/>
      <c r="BY444" s="198"/>
      <c r="BZ444" s="198"/>
      <c r="CA444" s="198"/>
      <c r="CB444" s="198"/>
      <c r="CC444" s="198"/>
      <c r="CD444" s="198"/>
      <c r="CE444" s="198"/>
      <c r="CF444" s="198"/>
      <c r="CG444" s="198"/>
      <c r="CH444" s="198"/>
      <c r="CI444" s="198"/>
      <c r="CJ444" s="198"/>
      <c r="CK444" s="198"/>
      <c r="CL444" s="198"/>
    </row>
    <row r="445" spans="1:90" hidden="1" outlineLevel="1" x14ac:dyDescent="0.15">
      <c r="A445" s="89"/>
      <c r="B445" s="23"/>
      <c r="C445" s="26">
        <v>30</v>
      </c>
      <c r="D445" s="298"/>
      <c r="F445" s="26" t="s">
        <v>356</v>
      </c>
      <c r="G445" s="289">
        <f>IF(OR($C506&gt;G$7,$C506+$E506-2&lt;G$7),0,($D506-SUM($F506:F506)-SUM($F445:F445))*SAP_Leadsheet!$E$69)</f>
        <v>0</v>
      </c>
      <c r="H445" s="289">
        <f>IF(OR($C506&gt;H$7,$C506+$E506-2&lt;H$7),0,($D506-SUM($F506:G506)-SUM($F445:G445))*SAP_Leadsheet!$E$69)</f>
        <v>0</v>
      </c>
      <c r="I445" s="289">
        <f>IF(OR($C506&gt;I$7,$C506+$E506-2&lt;I$7),0,($D506-SUM($F506:H506)-SUM($F445:H445))*SAP_Leadsheet!$E$69)</f>
        <v>0</v>
      </c>
      <c r="J445" s="289">
        <f>IF(OR($C506&gt;J$7,$C506+$E506-2&lt;J$7),0,($D506-SUM($F506:I506)-SUM($F445:I445))*SAP_Leadsheet!$E$69)</f>
        <v>0</v>
      </c>
      <c r="K445" s="289">
        <f>IF(OR($C506&gt;K$7,$C506+$E506-2&lt;K$7),0,($D506-SUM($F506:J506)-SUM($F445:J445))*SAP_Leadsheet!$E$69)</f>
        <v>0</v>
      </c>
      <c r="L445" s="289">
        <f>IF(OR($C506&gt;L$7,$C506+$E506-2&lt;L$7),0,($D506-SUM($F506:K506)-SUM($F445:K445))*SAP_Leadsheet!$E$69)</f>
        <v>0</v>
      </c>
      <c r="M445" s="289">
        <f>IF(OR($C506&gt;M$7,$C506+$E506-2&lt;M$7),0,($D506-SUM($F506:L506)-SUM($F445:L445))*SAP_Leadsheet!$E$69)</f>
        <v>0</v>
      </c>
      <c r="N445" s="289">
        <f>IF(OR($C506&gt;N$7,$C506+$E506-2&lt;N$7),0,($D506-SUM($F506:M506)-SUM($F445:M445))*SAP_Leadsheet!$E$69)</f>
        <v>0</v>
      </c>
      <c r="O445" s="289">
        <f>IF(OR($C506&gt;O$7,$C506+$E506-2&lt;O$7),0,($D506-SUM($F506:N506)-SUM($F445:N445))*SAP_Leadsheet!$E$69)</f>
        <v>0</v>
      </c>
      <c r="P445" s="289">
        <f>IF(OR($C506&gt;P$7,$C506+$E506-2&lt;P$7),0,($D506-SUM($F506:O506)-SUM($F445:O445))*SAP_Leadsheet!$E$69)</f>
        <v>0</v>
      </c>
      <c r="Q445" s="289">
        <f>IF(OR($C506&gt;Q$7,$C506+$E506-2&lt;Q$7),0,($D506-SUM($F506:P506)-SUM($F445:P445))*SAP_Leadsheet!$E$69)</f>
        <v>0</v>
      </c>
      <c r="R445" s="289">
        <f>IF(OR($C506&gt;R$7,$C506+$E506-2&lt;R$7),0,($D506-SUM($F506:Q506)-SUM($F445:Q445))*SAP_Leadsheet!$E$69)</f>
        <v>0</v>
      </c>
      <c r="S445" s="289">
        <f>IF(OR($C506&gt;S$7,$C506+$E506-2&lt;S$7),0,($D506-SUM($F506:R506)-SUM($F445:R445))*SAP_Leadsheet!$E$69)</f>
        <v>0</v>
      </c>
      <c r="T445" s="289">
        <f>IF(OR($C506&gt;T$7,$C506+$E506-2&lt;T$7),0,($D506-SUM($F506:S506)-SUM($F445:S445))*SAP_Leadsheet!$E$69)</f>
        <v>0</v>
      </c>
      <c r="U445" s="289">
        <f>IF(OR($C506&gt;U$7,$C506+$E506-2&lt;U$7),0,($D506-SUM($F506:T506)-SUM($F445:T445))*SAP_Leadsheet!$E$69)</f>
        <v>0</v>
      </c>
      <c r="V445" s="289">
        <f>IF(OR($C506&gt;V$7,$C506+$E506-2&lt;V$7),0,($D506-SUM($F506:U506)-SUM($F445:U445))*SAP_Leadsheet!$E$69)</f>
        <v>0</v>
      </c>
      <c r="W445" s="289">
        <f>IF(OR($C506&gt;W$7,$C506+$E506-2&lt;W$7),0,($D506-SUM($F506:V506)-SUM($F445:V445))*SAP_Leadsheet!$E$69)</f>
        <v>0</v>
      </c>
      <c r="X445" s="289">
        <f>IF(OR($C506&gt;X$7,$C506+$E506-2&lt;X$7),0,($D506-SUM($F506:W506)-SUM($F445:W445))*SAP_Leadsheet!$E$69)</f>
        <v>0</v>
      </c>
      <c r="Y445" s="289">
        <f>IF(OR($C506&gt;Y$7,$C506+$E506-2&lt;Y$7),0,($D506-SUM($F506:X506)-SUM($F445:X445))*SAP_Leadsheet!$E$69)</f>
        <v>0</v>
      </c>
      <c r="Z445" s="289">
        <f>IF(OR($C506&gt;Z$7,$C506+$E506-2&lt;Z$7),0,($D506-SUM($F506:Y506)-SUM($F445:Y445))*SAP_Leadsheet!$E$69)</f>
        <v>0</v>
      </c>
      <c r="AA445" s="289">
        <f>IF(OR($C506&gt;AA$7,$C506+$E506-2&lt;AA$7),0,($D506-SUM($F506:Z506)-SUM($F445:Z445))*SAP_Leadsheet!$E$69)</f>
        <v>0</v>
      </c>
      <c r="AB445" s="289">
        <f>IF(OR($C506&gt;AB$7,$C506+$E506-2&lt;AB$7),0,($D506-SUM($F506:AA506)-SUM($F445:AA445))*SAP_Leadsheet!$E$69)</f>
        <v>0</v>
      </c>
      <c r="AC445" s="289">
        <f>IF(OR($C506&gt;AC$7,$C506+$E506-2&lt;AC$7),0,($D506-SUM($F506:AB506)-SUM($F445:AB445))*SAP_Leadsheet!$E$69)</f>
        <v>0</v>
      </c>
      <c r="AD445" s="289">
        <f>IF(OR($C506&gt;AD$7,$C506+$E506-2&lt;AD$7),0,($D506-SUM($F506:AC506)-SUM($F445:AC445))*SAP_Leadsheet!$E$69)</f>
        <v>0</v>
      </c>
      <c r="AE445" s="289">
        <f>IF(OR($C506&gt;AE$7,$C506+$E506-2&lt;AE$7),0,($D506-SUM($F506:AD506)-SUM($F445:AD445))*SAP_Leadsheet!$E$69)</f>
        <v>0</v>
      </c>
      <c r="AF445" s="289">
        <f>IF(OR($C506&gt;AF$7,$C506+$E506-2&lt;AF$7),0,($D506-SUM($F506:AE506)-SUM($F445:AE445))*SAP_Leadsheet!$E$69)</f>
        <v>0</v>
      </c>
      <c r="AG445" s="289">
        <f>IF(OR($C506&gt;AG$7,$C506+$E506-2&lt;AG$7),0,($D506-SUM($F506:AF506)-SUM($F445:AF445))*SAP_Leadsheet!$E$69)</f>
        <v>0</v>
      </c>
      <c r="AH445" s="289">
        <f>IF(OR($C506&gt;AH$7,$C506+$E506-2&lt;AH$7),0,($D506-SUM($F506:AG506)-SUM($F445:AG445))*SAP_Leadsheet!$E$69)</f>
        <v>0</v>
      </c>
      <c r="AI445" s="289">
        <f>IF(OR($C506&gt;AI$7,$C506+$E506-2&lt;AI$7),0,($D506-SUM($F506:AH506)-SUM($F445:AH445))*SAP_Leadsheet!$E$69)</f>
        <v>0</v>
      </c>
      <c r="AJ445" s="289">
        <f ca="1">IF(OR($C506&gt;AJ$7,$C506+$E506-2&lt;AJ$7),0,($D506-SUM($F506:AI506)-SUM($F445:AI445))*SAP_Leadsheet!$E$69)</f>
        <v>0</v>
      </c>
      <c r="AK445" s="289">
        <f ca="1">IF(OR($C506&gt;AK$7,$C506+$E506-2&lt;AK$7),0,($D506-SUM($F506:AJ506)-SUM($F445:AJ445))*SAP_Leadsheet!$E$69)</f>
        <v>0</v>
      </c>
      <c r="AL445" s="289">
        <f ca="1">IF(OR($C506&gt;AL$7,$C506+$E506-2&lt;AL$7),0,($D506-SUM($F506:AK506)-SUM($F445:AK445))*SAP_Leadsheet!$E$69)</f>
        <v>0</v>
      </c>
      <c r="AM445" s="289">
        <f ca="1">IF(OR($C506&gt;AM$7,$C506+$E506-2&lt;AM$7),0,($D506-SUM($F506:AL506)-SUM($F445:AL445))*SAP_Leadsheet!$E$69)</f>
        <v>0</v>
      </c>
      <c r="AN445" s="289">
        <f>IF(OR($C506&gt;AN$7,$C506+$E506-2&lt;AN$7),0,($D506-SUM($F506:AM506)-SUM($F445:AM445))*SAP_Leadsheet!$E$69)</f>
        <v>0</v>
      </c>
      <c r="AO445" s="289">
        <f>IF(OR($C506&gt;AO$7,$C506+$E506-2&lt;AO$7),0,($D506-SUM($F506:AN506)-SUM($F445:AN445))*SAP_Leadsheet!$E$69)</f>
        <v>0</v>
      </c>
      <c r="AP445" s="289">
        <f>IF(OR($C506&gt;AP$7,$C506+$E506-2&lt;AP$7),0,($D506-SUM($F506:AO506)-SUM($F445:AO445))*SAP_Leadsheet!$E$69)</f>
        <v>0</v>
      </c>
      <c r="AQ445" s="289">
        <f>IF(OR($C506&gt;AQ$7,$C506+$E506-2&lt;AQ$7),0,($D506-SUM($F506:AP506)-SUM($F445:AP445))*SAP_Leadsheet!$E$69)</f>
        <v>0</v>
      </c>
      <c r="AR445" s="289">
        <f>IF(OR($C506&gt;AR$7,$C506+$E506-2&lt;AR$7),0,($D506-SUM($F506:AQ506)-SUM($F445:AQ445))*SAP_Leadsheet!$E$69)</f>
        <v>0</v>
      </c>
      <c r="AS445" s="289">
        <f>IF(OR($C506&gt;AS$7,$C506+$E506-2&lt;AS$7),0,($D506-SUM($F506:AR506)-SUM($F445:AR445))*SAP_Leadsheet!$E$69)</f>
        <v>0</v>
      </c>
      <c r="AT445" s="289">
        <f>IF(OR($C506&gt;AT$7,$C506+$E506-2&lt;AT$7),0,($D506-SUM($F506:AS506)-SUM($F445:AS445))*SAP_Leadsheet!$E$69)</f>
        <v>0</v>
      </c>
      <c r="AU445" s="289">
        <f>IF(OR($C506&gt;AU$7,$C506+$E506-2&lt;AU$7),0,($D506-SUM($F506:AT506)-SUM($F445:AT445))*SAP_Leadsheet!$E$69)</f>
        <v>0</v>
      </c>
      <c r="AV445" s="289">
        <f>IF(OR($C506&gt;AV$7,$C506+$E506-2&lt;AV$7),0,($D506-SUM($F506:AU506)-SUM($F445:AU445))*SAP_Leadsheet!$E$69)</f>
        <v>0</v>
      </c>
      <c r="AW445" s="289">
        <f>IF(OR($C506&gt;AW$7,$C506+$E506-2&lt;AW$7),0,($D506-SUM($F506:AV506)-SUM($F445:AV445))*SAP_Leadsheet!$E$69)</f>
        <v>0</v>
      </c>
      <c r="AX445" s="289">
        <f>IF(OR($C506&gt;AX$7,$C506+$E506-2&lt;AX$7),0,($D506-SUM($F506:AW506)-SUM($F445:AW445))*SAP_Leadsheet!$E$69)</f>
        <v>0</v>
      </c>
      <c r="AY445" s="289">
        <f>IF(OR($C506&gt;AY$7,$C506+$E506-2&lt;AY$7),0,($D506-SUM($F506:AX506)-SUM($F445:AX445))*SAP_Leadsheet!$E$69)</f>
        <v>0</v>
      </c>
      <c r="AZ445" s="289">
        <f>IF(OR($C506&gt;AZ$7,$C506+$E506-2&lt;AZ$7),0,($D506-SUM($F506:AY506)-SUM($F445:AY445))*SAP_Leadsheet!$E$69)</f>
        <v>0</v>
      </c>
      <c r="BA445" s="289">
        <f>IF(OR($C506&gt;BA$7,$C506+$E506-2&lt;BA$7),0,($D506-SUM($F506:AZ506)-SUM($F445:AZ445))*SAP_Leadsheet!$E$69)</f>
        <v>0</v>
      </c>
      <c r="BB445" s="289">
        <f>IF(OR($C506&gt;BB$7,$C506+$E506-2&lt;BB$7),0,($D506-SUM($F506:BA506)-SUM($F445:BA445))*SAP_Leadsheet!$E$69)</f>
        <v>0</v>
      </c>
      <c r="BC445" s="289">
        <f>IF(OR($C506&gt;BC$7,$C506+$E506-2&lt;BC$7),0,($D506-SUM($F506:BB506)-SUM($F445:BB445))*SAP_Leadsheet!$E$69)</f>
        <v>0</v>
      </c>
      <c r="BD445" s="289">
        <f>IF(OR($C506&gt;BD$7,$C506+$E506-2&lt;BD$7),0,($D506-SUM($F506:BC506)-SUM($F445:BC445))*SAP_Leadsheet!$E$69)</f>
        <v>0</v>
      </c>
      <c r="BE445" s="289">
        <f>IF(OR($C506&gt;BE$7,$C506+$E506-2&lt;BE$7),0,($D506-SUM($F506:BD506)-SUM($F445:BD445))*SAP_Leadsheet!$E$69)</f>
        <v>0</v>
      </c>
      <c r="BF445" s="289">
        <f>IF(OR($C506&gt;BF$7,$C506+$E506-2&lt;BF$7),0,($D506-SUM($F506:BE506)-SUM($F445:BE445))*SAP_Leadsheet!$E$69)</f>
        <v>0</v>
      </c>
      <c r="BG445" s="289">
        <f>IF(OR($C506&gt;BG$7,$C506+$E506-2&lt;BG$7),0,($D506-SUM($F506:BF506)-SUM($F445:BF445))*SAP_Leadsheet!$E$69)</f>
        <v>0</v>
      </c>
      <c r="BH445" s="289">
        <f>IF(OR($C506&gt;BH$7,$C506+$E506-2&lt;BH$7),0,($D506-SUM($F506:BG506)-SUM($F445:BG445))*SAP_Leadsheet!$E$69)</f>
        <v>0</v>
      </c>
      <c r="BI445" s="289">
        <f>IF(OR($C506&gt;BI$7,$C506+$E506-2&lt;BI$7),0,($D506-SUM($F506:BH506)-SUM($F445:BH445))*SAP_Leadsheet!$E$69)</f>
        <v>0</v>
      </c>
      <c r="BJ445" s="289">
        <f>IF(OR($C506&gt;BJ$7,$C506+$E506-2&lt;BJ$7),0,($D506-SUM($F506:BI506)-SUM($F445:BI445))*SAP_Leadsheet!$E$69)</f>
        <v>0</v>
      </c>
      <c r="BK445" s="289">
        <f>IF(OR($C506&gt;BK$7,$C506+$E506-2&lt;BK$7),0,($D506-SUM($F506:BJ506)-SUM($F445:BJ445))*SAP_Leadsheet!$E$69)</f>
        <v>0</v>
      </c>
      <c r="BL445" s="289">
        <f>IF(OR($C506&gt;BL$7,$C506+$E506-2&lt;BL$7),0,($D506-SUM($F506:BK506)-SUM($F445:BK445))*SAP_Leadsheet!$E$69)</f>
        <v>0</v>
      </c>
      <c r="BM445" s="289">
        <f>IF(OR($C506&gt;BM$7,$C506+$E506-2&lt;BM$7),0,($D506-SUM($F506:BL506)-SUM($F445:BL445))*SAP_Leadsheet!$E$69)</f>
        <v>0</v>
      </c>
      <c r="BN445" s="289">
        <f>IF(OR($C506&gt;BN$7,$C506+$E506-2&lt;BN$7),0,($D506-SUM($F506:BM506)-SUM($F445:BM445))*SAP_Leadsheet!$E$69)</f>
        <v>0</v>
      </c>
      <c r="BO445" s="198"/>
      <c r="BP445" s="198"/>
      <c r="BQ445" s="198"/>
      <c r="BR445" s="198"/>
      <c r="BS445" s="198"/>
      <c r="BT445" s="198"/>
      <c r="BU445" s="198"/>
      <c r="BV445" s="198"/>
      <c r="BW445" s="198"/>
      <c r="BX445" s="198"/>
      <c r="BY445" s="198"/>
      <c r="BZ445" s="198"/>
      <c r="CA445" s="198"/>
      <c r="CB445" s="198"/>
      <c r="CC445" s="198"/>
      <c r="CD445" s="198"/>
      <c r="CE445" s="198"/>
      <c r="CF445" s="198"/>
      <c r="CG445" s="198"/>
      <c r="CH445" s="198"/>
      <c r="CI445" s="198"/>
      <c r="CJ445" s="198"/>
      <c r="CK445" s="198"/>
      <c r="CL445" s="198"/>
    </row>
    <row r="446" spans="1:90" hidden="1" outlineLevel="1" x14ac:dyDescent="0.15">
      <c r="A446" s="89"/>
      <c r="B446" s="23"/>
      <c r="C446" s="26">
        <v>31</v>
      </c>
      <c r="D446" s="298"/>
      <c r="F446" s="26" t="s">
        <v>356</v>
      </c>
      <c r="G446" s="289">
        <f>IF(OR($C507&gt;G$7,$C507+$E507-2&lt;G$7),0,($D507-SUM($F507:F507)-SUM($F446:F446))*SAP_Leadsheet!$E$69)</f>
        <v>0</v>
      </c>
      <c r="H446" s="289">
        <f>IF(OR($C507&gt;H$7,$C507+$E507-2&lt;H$7),0,($D507-SUM($F507:G507)-SUM($F446:G446))*SAP_Leadsheet!$E$69)</f>
        <v>0</v>
      </c>
      <c r="I446" s="289">
        <f>IF(OR($C507&gt;I$7,$C507+$E507-2&lt;I$7),0,($D507-SUM($F507:H507)-SUM($F446:H446))*SAP_Leadsheet!$E$69)</f>
        <v>0</v>
      </c>
      <c r="J446" s="289">
        <f>IF(OR($C507&gt;J$7,$C507+$E507-2&lt;J$7),0,($D507-SUM($F507:I507)-SUM($F446:I446))*SAP_Leadsheet!$E$69)</f>
        <v>0</v>
      </c>
      <c r="K446" s="289">
        <f>IF(OR($C507&gt;K$7,$C507+$E507-2&lt;K$7),0,($D507-SUM($F507:J507)-SUM($F446:J446))*SAP_Leadsheet!$E$69)</f>
        <v>0</v>
      </c>
      <c r="L446" s="289">
        <f>IF(OR($C507&gt;L$7,$C507+$E507-2&lt;L$7),0,($D507-SUM($F507:K507)-SUM($F446:K446))*SAP_Leadsheet!$E$69)</f>
        <v>0</v>
      </c>
      <c r="M446" s="289">
        <f>IF(OR($C507&gt;M$7,$C507+$E507-2&lt;M$7),0,($D507-SUM($F507:L507)-SUM($F446:L446))*SAP_Leadsheet!$E$69)</f>
        <v>0</v>
      </c>
      <c r="N446" s="289">
        <f>IF(OR($C507&gt;N$7,$C507+$E507-2&lt;N$7),0,($D507-SUM($F507:M507)-SUM($F446:M446))*SAP_Leadsheet!$E$69)</f>
        <v>0</v>
      </c>
      <c r="O446" s="289">
        <f>IF(OR($C507&gt;O$7,$C507+$E507-2&lt;O$7),0,($D507-SUM($F507:N507)-SUM($F446:N446))*SAP_Leadsheet!$E$69)</f>
        <v>0</v>
      </c>
      <c r="P446" s="289">
        <f>IF(OR($C507&gt;P$7,$C507+$E507-2&lt;P$7),0,($D507-SUM($F507:O507)-SUM($F446:O446))*SAP_Leadsheet!$E$69)</f>
        <v>0</v>
      </c>
      <c r="Q446" s="289">
        <f>IF(OR($C507&gt;Q$7,$C507+$E507-2&lt;Q$7),0,($D507-SUM($F507:P507)-SUM($F446:P446))*SAP_Leadsheet!$E$69)</f>
        <v>0</v>
      </c>
      <c r="R446" s="289">
        <f>IF(OR($C507&gt;R$7,$C507+$E507-2&lt;R$7),0,($D507-SUM($F507:Q507)-SUM($F446:Q446))*SAP_Leadsheet!$E$69)</f>
        <v>0</v>
      </c>
      <c r="S446" s="289">
        <f>IF(OR($C507&gt;S$7,$C507+$E507-2&lt;S$7),0,($D507-SUM($F507:R507)-SUM($F446:R446))*SAP_Leadsheet!$E$69)</f>
        <v>0</v>
      </c>
      <c r="T446" s="289">
        <f>IF(OR($C507&gt;T$7,$C507+$E507-2&lt;T$7),0,($D507-SUM($F507:S507)-SUM($F446:S446))*SAP_Leadsheet!$E$69)</f>
        <v>0</v>
      </c>
      <c r="U446" s="289">
        <f>IF(OR($C507&gt;U$7,$C507+$E507-2&lt;U$7),0,($D507-SUM($F507:T507)-SUM($F446:T446))*SAP_Leadsheet!$E$69)</f>
        <v>0</v>
      </c>
      <c r="V446" s="289">
        <f>IF(OR($C507&gt;V$7,$C507+$E507-2&lt;V$7),0,($D507-SUM($F507:U507)-SUM($F446:U446))*SAP_Leadsheet!$E$69)</f>
        <v>0</v>
      </c>
      <c r="W446" s="289">
        <f>IF(OR($C507&gt;W$7,$C507+$E507-2&lt;W$7),0,($D507-SUM($F507:V507)-SUM($F446:V446))*SAP_Leadsheet!$E$69)</f>
        <v>0</v>
      </c>
      <c r="X446" s="289">
        <f>IF(OR($C507&gt;X$7,$C507+$E507-2&lt;X$7),0,($D507-SUM($F507:W507)-SUM($F446:W446))*SAP_Leadsheet!$E$69)</f>
        <v>0</v>
      </c>
      <c r="Y446" s="289">
        <f>IF(OR($C507&gt;Y$7,$C507+$E507-2&lt;Y$7),0,($D507-SUM($F507:X507)-SUM($F446:X446))*SAP_Leadsheet!$E$69)</f>
        <v>0</v>
      </c>
      <c r="Z446" s="289">
        <f>IF(OR($C507&gt;Z$7,$C507+$E507-2&lt;Z$7),0,($D507-SUM($F507:Y507)-SUM($F446:Y446))*SAP_Leadsheet!$E$69)</f>
        <v>0</v>
      </c>
      <c r="AA446" s="289">
        <f>IF(OR($C507&gt;AA$7,$C507+$E507-2&lt;AA$7),0,($D507-SUM($F507:Z507)-SUM($F446:Z446))*SAP_Leadsheet!$E$69)</f>
        <v>0</v>
      </c>
      <c r="AB446" s="289">
        <f>IF(OR($C507&gt;AB$7,$C507+$E507-2&lt;AB$7),0,($D507-SUM($F507:AA507)-SUM($F446:AA446))*SAP_Leadsheet!$E$69)</f>
        <v>0</v>
      </c>
      <c r="AC446" s="289">
        <f>IF(OR($C507&gt;AC$7,$C507+$E507-2&lt;AC$7),0,($D507-SUM($F507:AB507)-SUM($F446:AB446))*SAP_Leadsheet!$E$69)</f>
        <v>0</v>
      </c>
      <c r="AD446" s="289">
        <f>IF(OR($C507&gt;AD$7,$C507+$E507-2&lt;AD$7),0,($D507-SUM($F507:AC507)-SUM($F446:AC446))*SAP_Leadsheet!$E$69)</f>
        <v>0</v>
      </c>
      <c r="AE446" s="289">
        <f>IF(OR($C507&gt;AE$7,$C507+$E507-2&lt;AE$7),0,($D507-SUM($F507:AD507)-SUM($F446:AD446))*SAP_Leadsheet!$E$69)</f>
        <v>0</v>
      </c>
      <c r="AF446" s="289">
        <f>IF(OR($C507&gt;AF$7,$C507+$E507-2&lt;AF$7),0,($D507-SUM($F507:AE507)-SUM($F446:AE446))*SAP_Leadsheet!$E$69)</f>
        <v>0</v>
      </c>
      <c r="AG446" s="289">
        <f>IF(OR($C507&gt;AG$7,$C507+$E507-2&lt;AG$7),0,($D507-SUM($F507:AF507)-SUM($F446:AF446))*SAP_Leadsheet!$E$69)</f>
        <v>0</v>
      </c>
      <c r="AH446" s="289">
        <f>IF(OR($C507&gt;AH$7,$C507+$E507-2&lt;AH$7),0,($D507-SUM($F507:AG507)-SUM($F446:AG446))*SAP_Leadsheet!$E$69)</f>
        <v>0</v>
      </c>
      <c r="AI446" s="289">
        <f>IF(OR($C507&gt;AI$7,$C507+$E507-2&lt;AI$7),0,($D507-SUM($F507:AH507)-SUM($F446:AH446))*SAP_Leadsheet!$E$69)</f>
        <v>0</v>
      </c>
      <c r="AJ446" s="289">
        <f>IF(OR($C507&gt;AJ$7,$C507+$E507-2&lt;AJ$7),0,($D507-SUM($F507:AI507)-SUM($F446:AI446))*SAP_Leadsheet!$E$69)</f>
        <v>0</v>
      </c>
      <c r="AK446" s="289">
        <f ca="1">IF(OR($C507&gt;AK$7,$C507+$E507-2&lt;AK$7),0,($D507-SUM($F507:AJ507)-SUM($F446:AJ446))*SAP_Leadsheet!$E$69)</f>
        <v>0</v>
      </c>
      <c r="AL446" s="289">
        <f ca="1">IF(OR($C507&gt;AL$7,$C507+$E507-2&lt;AL$7),0,($D507-SUM($F507:AK507)-SUM($F446:AK446))*SAP_Leadsheet!$E$69)</f>
        <v>0</v>
      </c>
      <c r="AM446" s="289">
        <f ca="1">IF(OR($C507&gt;AM$7,$C507+$E507-2&lt;AM$7),0,($D507-SUM($F507:AL507)-SUM($F446:AL446))*SAP_Leadsheet!$E$69)</f>
        <v>0</v>
      </c>
      <c r="AN446" s="289">
        <f ca="1">IF(OR($C507&gt;AN$7,$C507+$E507-2&lt;AN$7),0,($D507-SUM($F507:AM507)-SUM($F446:AM446))*SAP_Leadsheet!$E$69)</f>
        <v>0</v>
      </c>
      <c r="AO446" s="289">
        <f>IF(OR($C507&gt;AO$7,$C507+$E507-2&lt;AO$7),0,($D507-SUM($F507:AN507)-SUM($F446:AN446))*SAP_Leadsheet!$E$69)</f>
        <v>0</v>
      </c>
      <c r="AP446" s="289">
        <f>IF(OR($C507&gt;AP$7,$C507+$E507-2&lt;AP$7),0,($D507-SUM($F507:AO507)-SUM($F446:AO446))*SAP_Leadsheet!$E$69)</f>
        <v>0</v>
      </c>
      <c r="AQ446" s="289">
        <f>IF(OR($C507&gt;AQ$7,$C507+$E507-2&lt;AQ$7),0,($D507-SUM($F507:AP507)-SUM($F446:AP446))*SAP_Leadsheet!$E$69)</f>
        <v>0</v>
      </c>
      <c r="AR446" s="289">
        <f>IF(OR($C507&gt;AR$7,$C507+$E507-2&lt;AR$7),0,($D507-SUM($F507:AQ507)-SUM($F446:AQ446))*SAP_Leadsheet!$E$69)</f>
        <v>0</v>
      </c>
      <c r="AS446" s="289">
        <f>IF(OR($C507&gt;AS$7,$C507+$E507-2&lt;AS$7),0,($D507-SUM($F507:AR507)-SUM($F446:AR446))*SAP_Leadsheet!$E$69)</f>
        <v>0</v>
      </c>
      <c r="AT446" s="289">
        <f>IF(OR($C507&gt;AT$7,$C507+$E507-2&lt;AT$7),0,($D507-SUM($F507:AS507)-SUM($F446:AS446))*SAP_Leadsheet!$E$69)</f>
        <v>0</v>
      </c>
      <c r="AU446" s="289">
        <f>IF(OR($C507&gt;AU$7,$C507+$E507-2&lt;AU$7),0,($D507-SUM($F507:AT507)-SUM($F446:AT446))*SAP_Leadsheet!$E$69)</f>
        <v>0</v>
      </c>
      <c r="AV446" s="289">
        <f>IF(OR($C507&gt;AV$7,$C507+$E507-2&lt;AV$7),0,($D507-SUM($F507:AU507)-SUM($F446:AU446))*SAP_Leadsheet!$E$69)</f>
        <v>0</v>
      </c>
      <c r="AW446" s="289">
        <f>IF(OR($C507&gt;AW$7,$C507+$E507-2&lt;AW$7),0,($D507-SUM($F507:AV507)-SUM($F446:AV446))*SAP_Leadsheet!$E$69)</f>
        <v>0</v>
      </c>
      <c r="AX446" s="289">
        <f>IF(OR($C507&gt;AX$7,$C507+$E507-2&lt;AX$7),0,($D507-SUM($F507:AW507)-SUM($F446:AW446))*SAP_Leadsheet!$E$69)</f>
        <v>0</v>
      </c>
      <c r="AY446" s="289">
        <f>IF(OR($C507&gt;AY$7,$C507+$E507-2&lt;AY$7),0,($D507-SUM($F507:AX507)-SUM($F446:AX446))*SAP_Leadsheet!$E$69)</f>
        <v>0</v>
      </c>
      <c r="AZ446" s="289">
        <f>IF(OR($C507&gt;AZ$7,$C507+$E507-2&lt;AZ$7),0,($D507-SUM($F507:AY507)-SUM($F446:AY446))*SAP_Leadsheet!$E$69)</f>
        <v>0</v>
      </c>
      <c r="BA446" s="289">
        <f>IF(OR($C507&gt;BA$7,$C507+$E507-2&lt;BA$7),0,($D507-SUM($F507:AZ507)-SUM($F446:AZ446))*SAP_Leadsheet!$E$69)</f>
        <v>0</v>
      </c>
      <c r="BB446" s="289">
        <f>IF(OR($C507&gt;BB$7,$C507+$E507-2&lt;BB$7),0,($D507-SUM($F507:BA507)-SUM($F446:BA446))*SAP_Leadsheet!$E$69)</f>
        <v>0</v>
      </c>
      <c r="BC446" s="289">
        <f>IF(OR($C507&gt;BC$7,$C507+$E507-2&lt;BC$7),0,($D507-SUM($F507:BB507)-SUM($F446:BB446))*SAP_Leadsheet!$E$69)</f>
        <v>0</v>
      </c>
      <c r="BD446" s="289">
        <f>IF(OR($C507&gt;BD$7,$C507+$E507-2&lt;BD$7),0,($D507-SUM($F507:BC507)-SUM($F446:BC446))*SAP_Leadsheet!$E$69)</f>
        <v>0</v>
      </c>
      <c r="BE446" s="289">
        <f>IF(OR($C507&gt;BE$7,$C507+$E507-2&lt;BE$7),0,($D507-SUM($F507:BD507)-SUM($F446:BD446))*SAP_Leadsheet!$E$69)</f>
        <v>0</v>
      </c>
      <c r="BF446" s="289">
        <f>IF(OR($C507&gt;BF$7,$C507+$E507-2&lt;BF$7),0,($D507-SUM($F507:BE507)-SUM($F446:BE446))*SAP_Leadsheet!$E$69)</f>
        <v>0</v>
      </c>
      <c r="BG446" s="289">
        <f>IF(OR($C507&gt;BG$7,$C507+$E507-2&lt;BG$7),0,($D507-SUM($F507:BF507)-SUM($F446:BF446))*SAP_Leadsheet!$E$69)</f>
        <v>0</v>
      </c>
      <c r="BH446" s="289">
        <f>IF(OR($C507&gt;BH$7,$C507+$E507-2&lt;BH$7),0,($D507-SUM($F507:BG507)-SUM($F446:BG446))*SAP_Leadsheet!$E$69)</f>
        <v>0</v>
      </c>
      <c r="BI446" s="289">
        <f>IF(OR($C507&gt;BI$7,$C507+$E507-2&lt;BI$7),0,($D507-SUM($F507:BH507)-SUM($F446:BH446))*SAP_Leadsheet!$E$69)</f>
        <v>0</v>
      </c>
      <c r="BJ446" s="289">
        <f>IF(OR($C507&gt;BJ$7,$C507+$E507-2&lt;BJ$7),0,($D507-SUM($F507:BI507)-SUM($F446:BI446))*SAP_Leadsheet!$E$69)</f>
        <v>0</v>
      </c>
      <c r="BK446" s="289">
        <f>IF(OR($C507&gt;BK$7,$C507+$E507-2&lt;BK$7),0,($D507-SUM($F507:BJ507)-SUM($F446:BJ446))*SAP_Leadsheet!$E$69)</f>
        <v>0</v>
      </c>
      <c r="BL446" s="289">
        <f>IF(OR($C507&gt;BL$7,$C507+$E507-2&lt;BL$7),0,($D507-SUM($F507:BK507)-SUM($F446:BK446))*SAP_Leadsheet!$E$69)</f>
        <v>0</v>
      </c>
      <c r="BM446" s="289">
        <f>IF(OR($C507&gt;BM$7,$C507+$E507-2&lt;BM$7),0,($D507-SUM($F507:BL507)-SUM($F446:BL446))*SAP_Leadsheet!$E$69)</f>
        <v>0</v>
      </c>
      <c r="BN446" s="289">
        <f>IF(OR($C507&gt;BN$7,$C507+$E507-2&lt;BN$7),0,($D507-SUM($F507:BM507)-SUM($F446:BM446))*SAP_Leadsheet!$E$69)</f>
        <v>0</v>
      </c>
      <c r="BO446" s="198"/>
      <c r="BP446" s="198"/>
      <c r="BQ446" s="198"/>
      <c r="BR446" s="198"/>
      <c r="BS446" s="198"/>
      <c r="BT446" s="198"/>
      <c r="BU446" s="198"/>
      <c r="BV446" s="198"/>
      <c r="BW446" s="198"/>
      <c r="BX446" s="198"/>
      <c r="BY446" s="198"/>
      <c r="BZ446" s="198"/>
      <c r="CA446" s="198"/>
      <c r="CB446" s="198"/>
      <c r="CC446" s="198"/>
      <c r="CD446" s="198"/>
      <c r="CE446" s="198"/>
      <c r="CF446" s="198"/>
      <c r="CG446" s="198"/>
      <c r="CH446" s="198"/>
      <c r="CI446" s="198"/>
      <c r="CJ446" s="198"/>
      <c r="CK446" s="198"/>
      <c r="CL446" s="198"/>
    </row>
    <row r="447" spans="1:90" hidden="1" outlineLevel="1" x14ac:dyDescent="0.15">
      <c r="A447" s="89"/>
      <c r="B447" s="23"/>
      <c r="C447" s="26">
        <v>32</v>
      </c>
      <c r="D447" s="298"/>
      <c r="F447" s="26" t="s">
        <v>356</v>
      </c>
      <c r="G447" s="289">
        <f>IF(OR($C508&gt;G$7,$C508+$E508-2&lt;G$7),0,($D508-SUM($F508:F508)-SUM($F447:F447))*SAP_Leadsheet!$E$69)</f>
        <v>0</v>
      </c>
      <c r="H447" s="289">
        <f>IF(OR($C508&gt;H$7,$C508+$E508-2&lt;H$7),0,($D508-SUM($F508:G508)-SUM($F447:G447))*SAP_Leadsheet!$E$69)</f>
        <v>0</v>
      </c>
      <c r="I447" s="289">
        <f>IF(OR($C508&gt;I$7,$C508+$E508-2&lt;I$7),0,($D508-SUM($F508:H508)-SUM($F447:H447))*SAP_Leadsheet!$E$69)</f>
        <v>0</v>
      </c>
      <c r="J447" s="289">
        <f>IF(OR($C508&gt;J$7,$C508+$E508-2&lt;J$7),0,($D508-SUM($F508:I508)-SUM($F447:I447))*SAP_Leadsheet!$E$69)</f>
        <v>0</v>
      </c>
      <c r="K447" s="289">
        <f>IF(OR($C508&gt;K$7,$C508+$E508-2&lt;K$7),0,($D508-SUM($F508:J508)-SUM($F447:J447))*SAP_Leadsheet!$E$69)</f>
        <v>0</v>
      </c>
      <c r="L447" s="289">
        <f>IF(OR($C508&gt;L$7,$C508+$E508-2&lt;L$7),0,($D508-SUM($F508:K508)-SUM($F447:K447))*SAP_Leadsheet!$E$69)</f>
        <v>0</v>
      </c>
      <c r="M447" s="289">
        <f>IF(OR($C508&gt;M$7,$C508+$E508-2&lt;M$7),0,($D508-SUM($F508:L508)-SUM($F447:L447))*SAP_Leadsheet!$E$69)</f>
        <v>0</v>
      </c>
      <c r="N447" s="289">
        <f>IF(OR($C508&gt;N$7,$C508+$E508-2&lt;N$7),0,($D508-SUM($F508:M508)-SUM($F447:M447))*SAP_Leadsheet!$E$69)</f>
        <v>0</v>
      </c>
      <c r="O447" s="289">
        <f>IF(OR($C508&gt;O$7,$C508+$E508-2&lt;O$7),0,($D508-SUM($F508:N508)-SUM($F447:N447))*SAP_Leadsheet!$E$69)</f>
        <v>0</v>
      </c>
      <c r="P447" s="289">
        <f>IF(OR($C508&gt;P$7,$C508+$E508-2&lt;P$7),0,($D508-SUM($F508:O508)-SUM($F447:O447))*SAP_Leadsheet!$E$69)</f>
        <v>0</v>
      </c>
      <c r="Q447" s="289">
        <f>IF(OR($C508&gt;Q$7,$C508+$E508-2&lt;Q$7),0,($D508-SUM($F508:P508)-SUM($F447:P447))*SAP_Leadsheet!$E$69)</f>
        <v>0</v>
      </c>
      <c r="R447" s="289">
        <f>IF(OR($C508&gt;R$7,$C508+$E508-2&lt;R$7),0,($D508-SUM($F508:Q508)-SUM($F447:Q447))*SAP_Leadsheet!$E$69)</f>
        <v>0</v>
      </c>
      <c r="S447" s="289">
        <f>IF(OR($C508&gt;S$7,$C508+$E508-2&lt;S$7),0,($D508-SUM($F508:R508)-SUM($F447:R447))*SAP_Leadsheet!$E$69)</f>
        <v>0</v>
      </c>
      <c r="T447" s="289">
        <f>IF(OR($C508&gt;T$7,$C508+$E508-2&lt;T$7),0,($D508-SUM($F508:S508)-SUM($F447:S447))*SAP_Leadsheet!$E$69)</f>
        <v>0</v>
      </c>
      <c r="U447" s="289">
        <f>IF(OR($C508&gt;U$7,$C508+$E508-2&lt;U$7),0,($D508-SUM($F508:T508)-SUM($F447:T447))*SAP_Leadsheet!$E$69)</f>
        <v>0</v>
      </c>
      <c r="V447" s="289">
        <f>IF(OR($C508&gt;V$7,$C508+$E508-2&lt;V$7),0,($D508-SUM($F508:U508)-SUM($F447:U447))*SAP_Leadsheet!$E$69)</f>
        <v>0</v>
      </c>
      <c r="W447" s="289">
        <f>IF(OR($C508&gt;W$7,$C508+$E508-2&lt;W$7),0,($D508-SUM($F508:V508)-SUM($F447:V447))*SAP_Leadsheet!$E$69)</f>
        <v>0</v>
      </c>
      <c r="X447" s="289">
        <f>IF(OR($C508&gt;X$7,$C508+$E508-2&lt;X$7),0,($D508-SUM($F508:W508)-SUM($F447:W447))*SAP_Leadsheet!$E$69)</f>
        <v>0</v>
      </c>
      <c r="Y447" s="289">
        <f>IF(OR($C508&gt;Y$7,$C508+$E508-2&lt;Y$7),0,($D508-SUM($F508:X508)-SUM($F447:X447))*SAP_Leadsheet!$E$69)</f>
        <v>0</v>
      </c>
      <c r="Z447" s="289">
        <f>IF(OR($C508&gt;Z$7,$C508+$E508-2&lt;Z$7),0,($D508-SUM($F508:Y508)-SUM($F447:Y447))*SAP_Leadsheet!$E$69)</f>
        <v>0</v>
      </c>
      <c r="AA447" s="289">
        <f>IF(OR($C508&gt;AA$7,$C508+$E508-2&lt;AA$7),0,($D508-SUM($F508:Z508)-SUM($F447:Z447))*SAP_Leadsheet!$E$69)</f>
        <v>0</v>
      </c>
      <c r="AB447" s="289">
        <f>IF(OR($C508&gt;AB$7,$C508+$E508-2&lt;AB$7),0,($D508-SUM($F508:AA508)-SUM($F447:AA447))*SAP_Leadsheet!$E$69)</f>
        <v>0</v>
      </c>
      <c r="AC447" s="289">
        <f>IF(OR($C508&gt;AC$7,$C508+$E508-2&lt;AC$7),0,($D508-SUM($F508:AB508)-SUM($F447:AB447))*SAP_Leadsheet!$E$69)</f>
        <v>0</v>
      </c>
      <c r="AD447" s="289">
        <f>IF(OR($C508&gt;AD$7,$C508+$E508-2&lt;AD$7),0,($D508-SUM($F508:AC508)-SUM($F447:AC447))*SAP_Leadsheet!$E$69)</f>
        <v>0</v>
      </c>
      <c r="AE447" s="289">
        <f>IF(OR($C508&gt;AE$7,$C508+$E508-2&lt;AE$7),0,($D508-SUM($F508:AD508)-SUM($F447:AD447))*SAP_Leadsheet!$E$69)</f>
        <v>0</v>
      </c>
      <c r="AF447" s="289">
        <f>IF(OR($C508&gt;AF$7,$C508+$E508-2&lt;AF$7),0,($D508-SUM($F508:AE508)-SUM($F447:AE447))*SAP_Leadsheet!$E$69)</f>
        <v>0</v>
      </c>
      <c r="AG447" s="289">
        <f>IF(OR($C508&gt;AG$7,$C508+$E508-2&lt;AG$7),0,($D508-SUM($F508:AF508)-SUM($F447:AF447))*SAP_Leadsheet!$E$69)</f>
        <v>0</v>
      </c>
      <c r="AH447" s="289">
        <f>IF(OR($C508&gt;AH$7,$C508+$E508-2&lt;AH$7),0,($D508-SUM($F508:AG508)-SUM($F447:AG447))*SAP_Leadsheet!$E$69)</f>
        <v>0</v>
      </c>
      <c r="AI447" s="289">
        <f>IF(OR($C508&gt;AI$7,$C508+$E508-2&lt;AI$7),0,($D508-SUM($F508:AH508)-SUM($F447:AH447))*SAP_Leadsheet!$E$69)</f>
        <v>0</v>
      </c>
      <c r="AJ447" s="289">
        <f>IF(OR($C508&gt;AJ$7,$C508+$E508-2&lt;AJ$7),0,($D508-SUM($F508:AI508)-SUM($F447:AI447))*SAP_Leadsheet!$E$69)</f>
        <v>0</v>
      </c>
      <c r="AK447" s="289">
        <f>IF(OR($C508&gt;AK$7,$C508+$E508-2&lt;AK$7),0,($D508-SUM($F508:AJ508)-SUM($F447:AJ447))*SAP_Leadsheet!$E$69)</f>
        <v>0</v>
      </c>
      <c r="AL447" s="289">
        <f ca="1">IF(OR($C508&gt;AL$7,$C508+$E508-2&lt;AL$7),0,($D508-SUM($F508:AK508)-SUM($F447:AK447))*SAP_Leadsheet!$E$69)</f>
        <v>0</v>
      </c>
      <c r="AM447" s="289">
        <f ca="1">IF(OR($C508&gt;AM$7,$C508+$E508-2&lt;AM$7),0,($D508-SUM($F508:AL508)-SUM($F447:AL447))*SAP_Leadsheet!$E$69)</f>
        <v>0</v>
      </c>
      <c r="AN447" s="289">
        <f ca="1">IF(OR($C508&gt;AN$7,$C508+$E508-2&lt;AN$7),0,($D508-SUM($F508:AM508)-SUM($F447:AM447))*SAP_Leadsheet!$E$69)</f>
        <v>0</v>
      </c>
      <c r="AO447" s="289">
        <f ca="1">IF(OR($C508&gt;AO$7,$C508+$E508-2&lt;AO$7),0,($D508-SUM($F508:AN508)-SUM($F447:AN447))*SAP_Leadsheet!$E$69)</f>
        <v>0</v>
      </c>
      <c r="AP447" s="289">
        <f>IF(OR($C508&gt;AP$7,$C508+$E508-2&lt;AP$7),0,($D508-SUM($F508:AO508)-SUM($F447:AO447))*SAP_Leadsheet!$E$69)</f>
        <v>0</v>
      </c>
      <c r="AQ447" s="289">
        <f>IF(OR($C508&gt;AQ$7,$C508+$E508-2&lt;AQ$7),0,($D508-SUM($F508:AP508)-SUM($F447:AP447))*SAP_Leadsheet!$E$69)</f>
        <v>0</v>
      </c>
      <c r="AR447" s="289">
        <f>IF(OR($C508&gt;AR$7,$C508+$E508-2&lt;AR$7),0,($D508-SUM($F508:AQ508)-SUM($F447:AQ447))*SAP_Leadsheet!$E$69)</f>
        <v>0</v>
      </c>
      <c r="AS447" s="289">
        <f>IF(OR($C508&gt;AS$7,$C508+$E508-2&lt;AS$7),0,($D508-SUM($F508:AR508)-SUM($F447:AR447))*SAP_Leadsheet!$E$69)</f>
        <v>0</v>
      </c>
      <c r="AT447" s="289">
        <f>IF(OR($C508&gt;AT$7,$C508+$E508-2&lt;AT$7),0,($D508-SUM($F508:AS508)-SUM($F447:AS447))*SAP_Leadsheet!$E$69)</f>
        <v>0</v>
      </c>
      <c r="AU447" s="289">
        <f>IF(OR($C508&gt;AU$7,$C508+$E508-2&lt;AU$7),0,($D508-SUM($F508:AT508)-SUM($F447:AT447))*SAP_Leadsheet!$E$69)</f>
        <v>0</v>
      </c>
      <c r="AV447" s="289">
        <f>IF(OR($C508&gt;AV$7,$C508+$E508-2&lt;AV$7),0,($D508-SUM($F508:AU508)-SUM($F447:AU447))*SAP_Leadsheet!$E$69)</f>
        <v>0</v>
      </c>
      <c r="AW447" s="289">
        <f>IF(OR($C508&gt;AW$7,$C508+$E508-2&lt;AW$7),0,($D508-SUM($F508:AV508)-SUM($F447:AV447))*SAP_Leadsheet!$E$69)</f>
        <v>0</v>
      </c>
      <c r="AX447" s="289">
        <f>IF(OR($C508&gt;AX$7,$C508+$E508-2&lt;AX$7),0,($D508-SUM($F508:AW508)-SUM($F447:AW447))*SAP_Leadsheet!$E$69)</f>
        <v>0</v>
      </c>
      <c r="AY447" s="289">
        <f>IF(OR($C508&gt;AY$7,$C508+$E508-2&lt;AY$7),0,($D508-SUM($F508:AX508)-SUM($F447:AX447))*SAP_Leadsheet!$E$69)</f>
        <v>0</v>
      </c>
      <c r="AZ447" s="289">
        <f>IF(OR($C508&gt;AZ$7,$C508+$E508-2&lt;AZ$7),0,($D508-SUM($F508:AY508)-SUM($F447:AY447))*SAP_Leadsheet!$E$69)</f>
        <v>0</v>
      </c>
      <c r="BA447" s="289">
        <f>IF(OR($C508&gt;BA$7,$C508+$E508-2&lt;BA$7),0,($D508-SUM($F508:AZ508)-SUM($F447:AZ447))*SAP_Leadsheet!$E$69)</f>
        <v>0</v>
      </c>
      <c r="BB447" s="289">
        <f>IF(OR($C508&gt;BB$7,$C508+$E508-2&lt;BB$7),0,($D508-SUM($F508:BA508)-SUM($F447:BA447))*SAP_Leadsheet!$E$69)</f>
        <v>0</v>
      </c>
      <c r="BC447" s="289">
        <f>IF(OR($C508&gt;BC$7,$C508+$E508-2&lt;BC$7),0,($D508-SUM($F508:BB508)-SUM($F447:BB447))*SAP_Leadsheet!$E$69)</f>
        <v>0</v>
      </c>
      <c r="BD447" s="289">
        <f>IF(OR($C508&gt;BD$7,$C508+$E508-2&lt;BD$7),0,($D508-SUM($F508:BC508)-SUM($F447:BC447))*SAP_Leadsheet!$E$69)</f>
        <v>0</v>
      </c>
      <c r="BE447" s="289">
        <f>IF(OR($C508&gt;BE$7,$C508+$E508-2&lt;BE$7),0,($D508-SUM($F508:BD508)-SUM($F447:BD447))*SAP_Leadsheet!$E$69)</f>
        <v>0</v>
      </c>
      <c r="BF447" s="289">
        <f>IF(OR($C508&gt;BF$7,$C508+$E508-2&lt;BF$7),0,($D508-SUM($F508:BE508)-SUM($F447:BE447))*SAP_Leadsheet!$E$69)</f>
        <v>0</v>
      </c>
      <c r="BG447" s="289">
        <f>IF(OR($C508&gt;BG$7,$C508+$E508-2&lt;BG$7),0,($D508-SUM($F508:BF508)-SUM($F447:BF447))*SAP_Leadsheet!$E$69)</f>
        <v>0</v>
      </c>
      <c r="BH447" s="289">
        <f>IF(OR($C508&gt;BH$7,$C508+$E508-2&lt;BH$7),0,($D508-SUM($F508:BG508)-SUM($F447:BG447))*SAP_Leadsheet!$E$69)</f>
        <v>0</v>
      </c>
      <c r="BI447" s="289">
        <f>IF(OR($C508&gt;BI$7,$C508+$E508-2&lt;BI$7),0,($D508-SUM($F508:BH508)-SUM($F447:BH447))*SAP_Leadsheet!$E$69)</f>
        <v>0</v>
      </c>
      <c r="BJ447" s="289">
        <f>IF(OR($C508&gt;BJ$7,$C508+$E508-2&lt;BJ$7),0,($D508-SUM($F508:BI508)-SUM($F447:BI447))*SAP_Leadsheet!$E$69)</f>
        <v>0</v>
      </c>
      <c r="BK447" s="289">
        <f>IF(OR($C508&gt;BK$7,$C508+$E508-2&lt;BK$7),0,($D508-SUM($F508:BJ508)-SUM($F447:BJ447))*SAP_Leadsheet!$E$69)</f>
        <v>0</v>
      </c>
      <c r="BL447" s="289">
        <f>IF(OR($C508&gt;BL$7,$C508+$E508-2&lt;BL$7),0,($D508-SUM($F508:BK508)-SUM($F447:BK447))*SAP_Leadsheet!$E$69)</f>
        <v>0</v>
      </c>
      <c r="BM447" s="289">
        <f>IF(OR($C508&gt;BM$7,$C508+$E508-2&lt;BM$7),0,($D508-SUM($F508:BL508)-SUM($F447:BL447))*SAP_Leadsheet!$E$69)</f>
        <v>0</v>
      </c>
      <c r="BN447" s="289">
        <f>IF(OR($C508&gt;BN$7,$C508+$E508-2&lt;BN$7),0,($D508-SUM($F508:BM508)-SUM($F447:BM447))*SAP_Leadsheet!$E$69)</f>
        <v>0</v>
      </c>
      <c r="BO447" s="198"/>
      <c r="BP447" s="198"/>
      <c r="BQ447" s="198"/>
      <c r="BR447" s="198"/>
      <c r="BS447" s="198"/>
      <c r="BT447" s="198"/>
      <c r="BU447" s="198"/>
      <c r="BV447" s="198"/>
      <c r="BW447" s="198"/>
      <c r="BX447" s="198"/>
      <c r="BY447" s="198"/>
      <c r="BZ447" s="198"/>
      <c r="CA447" s="198"/>
      <c r="CB447" s="198"/>
      <c r="CC447" s="198"/>
      <c r="CD447" s="198"/>
      <c r="CE447" s="198"/>
      <c r="CF447" s="198"/>
      <c r="CG447" s="198"/>
      <c r="CH447" s="198"/>
      <c r="CI447" s="198"/>
      <c r="CJ447" s="198"/>
      <c r="CK447" s="198"/>
      <c r="CL447" s="198"/>
    </row>
    <row r="448" spans="1:90" hidden="1" outlineLevel="1" x14ac:dyDescent="0.15">
      <c r="A448" s="89"/>
      <c r="B448" s="23"/>
      <c r="C448" s="26">
        <v>33</v>
      </c>
      <c r="D448" s="298"/>
      <c r="F448" s="26" t="s">
        <v>356</v>
      </c>
      <c r="G448" s="289">
        <f>IF(OR($C509&gt;G$7,$C509+$E509-2&lt;G$7),0,($D509-SUM($F509:F509)-SUM($F448:F448))*SAP_Leadsheet!$E$69)</f>
        <v>0</v>
      </c>
      <c r="H448" s="289">
        <f>IF(OR($C509&gt;H$7,$C509+$E509-2&lt;H$7),0,($D509-SUM($F509:G509)-SUM($F448:G448))*SAP_Leadsheet!$E$69)</f>
        <v>0</v>
      </c>
      <c r="I448" s="289">
        <f>IF(OR($C509&gt;I$7,$C509+$E509-2&lt;I$7),0,($D509-SUM($F509:H509)-SUM($F448:H448))*SAP_Leadsheet!$E$69)</f>
        <v>0</v>
      </c>
      <c r="J448" s="289">
        <f>IF(OR($C509&gt;J$7,$C509+$E509-2&lt;J$7),0,($D509-SUM($F509:I509)-SUM($F448:I448))*SAP_Leadsheet!$E$69)</f>
        <v>0</v>
      </c>
      <c r="K448" s="289">
        <f>IF(OR($C509&gt;K$7,$C509+$E509-2&lt;K$7),0,($D509-SUM($F509:J509)-SUM($F448:J448))*SAP_Leadsheet!$E$69)</f>
        <v>0</v>
      </c>
      <c r="L448" s="289">
        <f>IF(OR($C509&gt;L$7,$C509+$E509-2&lt;L$7),0,($D509-SUM($F509:K509)-SUM($F448:K448))*SAP_Leadsheet!$E$69)</f>
        <v>0</v>
      </c>
      <c r="M448" s="289">
        <f>IF(OR($C509&gt;M$7,$C509+$E509-2&lt;M$7),0,($D509-SUM($F509:L509)-SUM($F448:L448))*SAP_Leadsheet!$E$69)</f>
        <v>0</v>
      </c>
      <c r="N448" s="289">
        <f>IF(OR($C509&gt;N$7,$C509+$E509-2&lt;N$7),0,($D509-SUM($F509:M509)-SUM($F448:M448))*SAP_Leadsheet!$E$69)</f>
        <v>0</v>
      </c>
      <c r="O448" s="289">
        <f>IF(OR($C509&gt;O$7,$C509+$E509-2&lt;O$7),0,($D509-SUM($F509:N509)-SUM($F448:N448))*SAP_Leadsheet!$E$69)</f>
        <v>0</v>
      </c>
      <c r="P448" s="289">
        <f>IF(OR($C509&gt;P$7,$C509+$E509-2&lt;P$7),0,($D509-SUM($F509:O509)-SUM($F448:O448))*SAP_Leadsheet!$E$69)</f>
        <v>0</v>
      </c>
      <c r="Q448" s="289">
        <f>IF(OR($C509&gt;Q$7,$C509+$E509-2&lt;Q$7),0,($D509-SUM($F509:P509)-SUM($F448:P448))*SAP_Leadsheet!$E$69)</f>
        <v>0</v>
      </c>
      <c r="R448" s="289">
        <f>IF(OR($C509&gt;R$7,$C509+$E509-2&lt;R$7),0,($D509-SUM($F509:Q509)-SUM($F448:Q448))*SAP_Leadsheet!$E$69)</f>
        <v>0</v>
      </c>
      <c r="S448" s="289">
        <f>IF(OR($C509&gt;S$7,$C509+$E509-2&lt;S$7),0,($D509-SUM($F509:R509)-SUM($F448:R448))*SAP_Leadsheet!$E$69)</f>
        <v>0</v>
      </c>
      <c r="T448" s="289">
        <f>IF(OR($C509&gt;T$7,$C509+$E509-2&lt;T$7),0,($D509-SUM($F509:S509)-SUM($F448:S448))*SAP_Leadsheet!$E$69)</f>
        <v>0</v>
      </c>
      <c r="U448" s="289">
        <f>IF(OR($C509&gt;U$7,$C509+$E509-2&lt;U$7),0,($D509-SUM($F509:T509)-SUM($F448:T448))*SAP_Leadsheet!$E$69)</f>
        <v>0</v>
      </c>
      <c r="V448" s="289">
        <f>IF(OR($C509&gt;V$7,$C509+$E509-2&lt;V$7),0,($D509-SUM($F509:U509)-SUM($F448:U448))*SAP_Leadsheet!$E$69)</f>
        <v>0</v>
      </c>
      <c r="W448" s="289">
        <f>IF(OR($C509&gt;W$7,$C509+$E509-2&lt;W$7),0,($D509-SUM($F509:V509)-SUM($F448:V448))*SAP_Leadsheet!$E$69)</f>
        <v>0</v>
      </c>
      <c r="X448" s="289">
        <f>IF(OR($C509&gt;X$7,$C509+$E509-2&lt;X$7),0,($D509-SUM($F509:W509)-SUM($F448:W448))*SAP_Leadsheet!$E$69)</f>
        <v>0</v>
      </c>
      <c r="Y448" s="289">
        <f>IF(OR($C509&gt;Y$7,$C509+$E509-2&lt;Y$7),0,($D509-SUM($F509:X509)-SUM($F448:X448))*SAP_Leadsheet!$E$69)</f>
        <v>0</v>
      </c>
      <c r="Z448" s="289">
        <f>IF(OR($C509&gt;Z$7,$C509+$E509-2&lt;Z$7),0,($D509-SUM($F509:Y509)-SUM($F448:Y448))*SAP_Leadsheet!$E$69)</f>
        <v>0</v>
      </c>
      <c r="AA448" s="289">
        <f>IF(OR($C509&gt;AA$7,$C509+$E509-2&lt;AA$7),0,($D509-SUM($F509:Z509)-SUM($F448:Z448))*SAP_Leadsheet!$E$69)</f>
        <v>0</v>
      </c>
      <c r="AB448" s="289">
        <f>IF(OR($C509&gt;AB$7,$C509+$E509-2&lt;AB$7),0,($D509-SUM($F509:AA509)-SUM($F448:AA448))*SAP_Leadsheet!$E$69)</f>
        <v>0</v>
      </c>
      <c r="AC448" s="289">
        <f>IF(OR($C509&gt;AC$7,$C509+$E509-2&lt;AC$7),0,($D509-SUM($F509:AB509)-SUM($F448:AB448))*SAP_Leadsheet!$E$69)</f>
        <v>0</v>
      </c>
      <c r="AD448" s="289">
        <f>IF(OR($C509&gt;AD$7,$C509+$E509-2&lt;AD$7),0,($D509-SUM($F509:AC509)-SUM($F448:AC448))*SAP_Leadsheet!$E$69)</f>
        <v>0</v>
      </c>
      <c r="AE448" s="289">
        <f>IF(OR($C509&gt;AE$7,$C509+$E509-2&lt;AE$7),0,($D509-SUM($F509:AD509)-SUM($F448:AD448))*SAP_Leadsheet!$E$69)</f>
        <v>0</v>
      </c>
      <c r="AF448" s="289">
        <f>IF(OR($C509&gt;AF$7,$C509+$E509-2&lt;AF$7),0,($D509-SUM($F509:AE509)-SUM($F448:AE448))*SAP_Leadsheet!$E$69)</f>
        <v>0</v>
      </c>
      <c r="AG448" s="289">
        <f>IF(OR($C509&gt;AG$7,$C509+$E509-2&lt;AG$7),0,($D509-SUM($F509:AF509)-SUM($F448:AF448))*SAP_Leadsheet!$E$69)</f>
        <v>0</v>
      </c>
      <c r="AH448" s="289">
        <f>IF(OR($C509&gt;AH$7,$C509+$E509-2&lt;AH$7),0,($D509-SUM($F509:AG509)-SUM($F448:AG448))*SAP_Leadsheet!$E$69)</f>
        <v>0</v>
      </c>
      <c r="AI448" s="289">
        <f>IF(OR($C509&gt;AI$7,$C509+$E509-2&lt;AI$7),0,($D509-SUM($F509:AH509)-SUM($F448:AH448))*SAP_Leadsheet!$E$69)</f>
        <v>0</v>
      </c>
      <c r="AJ448" s="289">
        <f>IF(OR($C509&gt;AJ$7,$C509+$E509-2&lt;AJ$7),0,($D509-SUM($F509:AI509)-SUM($F448:AI448))*SAP_Leadsheet!$E$69)</f>
        <v>0</v>
      </c>
      <c r="AK448" s="289">
        <f>IF(OR($C509&gt;AK$7,$C509+$E509-2&lt;AK$7),0,($D509-SUM($F509:AJ509)-SUM($F448:AJ448))*SAP_Leadsheet!$E$69)</f>
        <v>0</v>
      </c>
      <c r="AL448" s="289">
        <f>IF(OR($C509&gt;AL$7,$C509+$E509-2&lt;AL$7),0,($D509-SUM($F509:AK509)-SUM($F448:AK448))*SAP_Leadsheet!$E$69)</f>
        <v>0</v>
      </c>
      <c r="AM448" s="289">
        <f ca="1">IF(OR($C509&gt;AM$7,$C509+$E509-2&lt;AM$7),0,($D509-SUM($F509:AL509)-SUM($F448:AL448))*SAP_Leadsheet!$E$69)</f>
        <v>0</v>
      </c>
      <c r="AN448" s="289">
        <f ca="1">IF(OR($C509&gt;AN$7,$C509+$E509-2&lt;AN$7),0,($D509-SUM($F509:AM509)-SUM($F448:AM448))*SAP_Leadsheet!$E$69)</f>
        <v>0</v>
      </c>
      <c r="AO448" s="289">
        <f ca="1">IF(OR($C509&gt;AO$7,$C509+$E509-2&lt;AO$7),0,($D509-SUM($F509:AN509)-SUM($F448:AN448))*SAP_Leadsheet!$E$69)</f>
        <v>0</v>
      </c>
      <c r="AP448" s="289">
        <f ca="1">IF(OR($C509&gt;AP$7,$C509+$E509-2&lt;AP$7),0,($D509-SUM($F509:AO509)-SUM($F448:AO448))*SAP_Leadsheet!$E$69)</f>
        <v>0</v>
      </c>
      <c r="AQ448" s="289">
        <f>IF(OR($C509&gt;AQ$7,$C509+$E509-2&lt;AQ$7),0,($D509-SUM($F509:AP509)-SUM($F448:AP448))*SAP_Leadsheet!$E$69)</f>
        <v>0</v>
      </c>
      <c r="AR448" s="289">
        <f>IF(OR($C509&gt;AR$7,$C509+$E509-2&lt;AR$7),0,($D509-SUM($F509:AQ509)-SUM($F448:AQ448))*SAP_Leadsheet!$E$69)</f>
        <v>0</v>
      </c>
      <c r="AS448" s="289">
        <f>IF(OR($C509&gt;AS$7,$C509+$E509-2&lt;AS$7),0,($D509-SUM($F509:AR509)-SUM($F448:AR448))*SAP_Leadsheet!$E$69)</f>
        <v>0</v>
      </c>
      <c r="AT448" s="289">
        <f>IF(OR($C509&gt;AT$7,$C509+$E509-2&lt;AT$7),0,($D509-SUM($F509:AS509)-SUM($F448:AS448))*SAP_Leadsheet!$E$69)</f>
        <v>0</v>
      </c>
      <c r="AU448" s="289">
        <f>IF(OR($C509&gt;AU$7,$C509+$E509-2&lt;AU$7),0,($D509-SUM($F509:AT509)-SUM($F448:AT448))*SAP_Leadsheet!$E$69)</f>
        <v>0</v>
      </c>
      <c r="AV448" s="289">
        <f>IF(OR($C509&gt;AV$7,$C509+$E509-2&lt;AV$7),0,($D509-SUM($F509:AU509)-SUM($F448:AU448))*SAP_Leadsheet!$E$69)</f>
        <v>0</v>
      </c>
      <c r="AW448" s="289">
        <f>IF(OR($C509&gt;AW$7,$C509+$E509-2&lt;AW$7),0,($D509-SUM($F509:AV509)-SUM($F448:AV448))*SAP_Leadsheet!$E$69)</f>
        <v>0</v>
      </c>
      <c r="AX448" s="289">
        <f>IF(OR($C509&gt;AX$7,$C509+$E509-2&lt;AX$7),0,($D509-SUM($F509:AW509)-SUM($F448:AW448))*SAP_Leadsheet!$E$69)</f>
        <v>0</v>
      </c>
      <c r="AY448" s="289">
        <f>IF(OR($C509&gt;AY$7,$C509+$E509-2&lt;AY$7),0,($D509-SUM($F509:AX509)-SUM($F448:AX448))*SAP_Leadsheet!$E$69)</f>
        <v>0</v>
      </c>
      <c r="AZ448" s="289">
        <f>IF(OR($C509&gt;AZ$7,$C509+$E509-2&lt;AZ$7),0,($D509-SUM($F509:AY509)-SUM($F448:AY448))*SAP_Leadsheet!$E$69)</f>
        <v>0</v>
      </c>
      <c r="BA448" s="289">
        <f>IF(OR($C509&gt;BA$7,$C509+$E509-2&lt;BA$7),0,($D509-SUM($F509:AZ509)-SUM($F448:AZ448))*SAP_Leadsheet!$E$69)</f>
        <v>0</v>
      </c>
      <c r="BB448" s="289">
        <f>IF(OR($C509&gt;BB$7,$C509+$E509-2&lt;BB$7),0,($D509-SUM($F509:BA509)-SUM($F448:BA448))*SAP_Leadsheet!$E$69)</f>
        <v>0</v>
      </c>
      <c r="BC448" s="289">
        <f>IF(OR($C509&gt;BC$7,$C509+$E509-2&lt;BC$7),0,($D509-SUM($F509:BB509)-SUM($F448:BB448))*SAP_Leadsheet!$E$69)</f>
        <v>0</v>
      </c>
      <c r="BD448" s="289">
        <f>IF(OR($C509&gt;BD$7,$C509+$E509-2&lt;BD$7),0,($D509-SUM($F509:BC509)-SUM($F448:BC448))*SAP_Leadsheet!$E$69)</f>
        <v>0</v>
      </c>
      <c r="BE448" s="289">
        <f>IF(OR($C509&gt;BE$7,$C509+$E509-2&lt;BE$7),0,($D509-SUM($F509:BD509)-SUM($F448:BD448))*SAP_Leadsheet!$E$69)</f>
        <v>0</v>
      </c>
      <c r="BF448" s="289">
        <f>IF(OR($C509&gt;BF$7,$C509+$E509-2&lt;BF$7),0,($D509-SUM($F509:BE509)-SUM($F448:BE448))*SAP_Leadsheet!$E$69)</f>
        <v>0</v>
      </c>
      <c r="BG448" s="289">
        <f>IF(OR($C509&gt;BG$7,$C509+$E509-2&lt;BG$7),0,($D509-SUM($F509:BF509)-SUM($F448:BF448))*SAP_Leadsheet!$E$69)</f>
        <v>0</v>
      </c>
      <c r="BH448" s="289">
        <f>IF(OR($C509&gt;BH$7,$C509+$E509-2&lt;BH$7),0,($D509-SUM($F509:BG509)-SUM($F448:BG448))*SAP_Leadsheet!$E$69)</f>
        <v>0</v>
      </c>
      <c r="BI448" s="289">
        <f>IF(OR($C509&gt;BI$7,$C509+$E509-2&lt;BI$7),0,($D509-SUM($F509:BH509)-SUM($F448:BH448))*SAP_Leadsheet!$E$69)</f>
        <v>0</v>
      </c>
      <c r="BJ448" s="289">
        <f>IF(OR($C509&gt;BJ$7,$C509+$E509-2&lt;BJ$7),0,($D509-SUM($F509:BI509)-SUM($F448:BI448))*SAP_Leadsheet!$E$69)</f>
        <v>0</v>
      </c>
      <c r="BK448" s="289">
        <f>IF(OR($C509&gt;BK$7,$C509+$E509-2&lt;BK$7),0,($D509-SUM($F509:BJ509)-SUM($F448:BJ448))*SAP_Leadsheet!$E$69)</f>
        <v>0</v>
      </c>
      <c r="BL448" s="289">
        <f>IF(OR($C509&gt;BL$7,$C509+$E509-2&lt;BL$7),0,($D509-SUM($F509:BK509)-SUM($F448:BK448))*SAP_Leadsheet!$E$69)</f>
        <v>0</v>
      </c>
      <c r="BM448" s="289">
        <f>IF(OR($C509&gt;BM$7,$C509+$E509-2&lt;BM$7),0,($D509-SUM($F509:BL509)-SUM($F448:BL448))*SAP_Leadsheet!$E$69)</f>
        <v>0</v>
      </c>
      <c r="BN448" s="289">
        <f>IF(OR($C509&gt;BN$7,$C509+$E509-2&lt;BN$7),0,($D509-SUM($F509:BM509)-SUM($F448:BM448))*SAP_Leadsheet!$E$69)</f>
        <v>0</v>
      </c>
      <c r="BO448" s="198"/>
      <c r="BP448" s="198"/>
      <c r="BQ448" s="198"/>
      <c r="BR448" s="198"/>
      <c r="BS448" s="198"/>
      <c r="BT448" s="198"/>
      <c r="BU448" s="198"/>
      <c r="BV448" s="198"/>
      <c r="BW448" s="198"/>
      <c r="BX448" s="198"/>
      <c r="BY448" s="198"/>
      <c r="BZ448" s="198"/>
      <c r="CA448" s="198"/>
      <c r="CB448" s="198"/>
      <c r="CC448" s="198"/>
      <c r="CD448" s="198"/>
      <c r="CE448" s="198"/>
      <c r="CF448" s="198"/>
      <c r="CG448" s="198"/>
      <c r="CH448" s="198"/>
      <c r="CI448" s="198"/>
      <c r="CJ448" s="198"/>
      <c r="CK448" s="198"/>
      <c r="CL448" s="198"/>
    </row>
    <row r="449" spans="1:90" hidden="1" outlineLevel="1" x14ac:dyDescent="0.15">
      <c r="A449" s="89"/>
      <c r="B449" s="23"/>
      <c r="C449" s="26">
        <v>34</v>
      </c>
      <c r="D449" s="298"/>
      <c r="F449" s="26" t="s">
        <v>356</v>
      </c>
      <c r="G449" s="289">
        <f>IF(OR($C510&gt;G$7,$C510+$E510-2&lt;G$7),0,($D510-SUM($F510:F510)-SUM($F449:F449))*SAP_Leadsheet!$E$69)</f>
        <v>0</v>
      </c>
      <c r="H449" s="289">
        <f>IF(OR($C510&gt;H$7,$C510+$E510-2&lt;H$7),0,($D510-SUM($F510:G510)-SUM($F449:G449))*SAP_Leadsheet!$E$69)</f>
        <v>0</v>
      </c>
      <c r="I449" s="289">
        <f>IF(OR($C510&gt;I$7,$C510+$E510-2&lt;I$7),0,($D510-SUM($F510:H510)-SUM($F449:H449))*SAP_Leadsheet!$E$69)</f>
        <v>0</v>
      </c>
      <c r="J449" s="289">
        <f>IF(OR($C510&gt;J$7,$C510+$E510-2&lt;J$7),0,($D510-SUM($F510:I510)-SUM($F449:I449))*SAP_Leadsheet!$E$69)</f>
        <v>0</v>
      </c>
      <c r="K449" s="289">
        <f>IF(OR($C510&gt;K$7,$C510+$E510-2&lt;K$7),0,($D510-SUM($F510:J510)-SUM($F449:J449))*SAP_Leadsheet!$E$69)</f>
        <v>0</v>
      </c>
      <c r="L449" s="289">
        <f>IF(OR($C510&gt;L$7,$C510+$E510-2&lt;L$7),0,($D510-SUM($F510:K510)-SUM($F449:K449))*SAP_Leadsheet!$E$69)</f>
        <v>0</v>
      </c>
      <c r="M449" s="289">
        <f>IF(OR($C510&gt;M$7,$C510+$E510-2&lt;M$7),0,($D510-SUM($F510:L510)-SUM($F449:L449))*SAP_Leadsheet!$E$69)</f>
        <v>0</v>
      </c>
      <c r="N449" s="289">
        <f>IF(OR($C510&gt;N$7,$C510+$E510-2&lt;N$7),0,($D510-SUM($F510:M510)-SUM($F449:M449))*SAP_Leadsheet!$E$69)</f>
        <v>0</v>
      </c>
      <c r="O449" s="289">
        <f>IF(OR($C510&gt;O$7,$C510+$E510-2&lt;O$7),0,($D510-SUM($F510:N510)-SUM($F449:N449))*SAP_Leadsheet!$E$69)</f>
        <v>0</v>
      </c>
      <c r="P449" s="289">
        <f>IF(OR($C510&gt;P$7,$C510+$E510-2&lt;P$7),0,($D510-SUM($F510:O510)-SUM($F449:O449))*SAP_Leadsheet!$E$69)</f>
        <v>0</v>
      </c>
      <c r="Q449" s="289">
        <f>IF(OR($C510&gt;Q$7,$C510+$E510-2&lt;Q$7),0,($D510-SUM($F510:P510)-SUM($F449:P449))*SAP_Leadsheet!$E$69)</f>
        <v>0</v>
      </c>
      <c r="R449" s="289">
        <f>IF(OR($C510&gt;R$7,$C510+$E510-2&lt;R$7),0,($D510-SUM($F510:Q510)-SUM($F449:Q449))*SAP_Leadsheet!$E$69)</f>
        <v>0</v>
      </c>
      <c r="S449" s="289">
        <f>IF(OR($C510&gt;S$7,$C510+$E510-2&lt;S$7),0,($D510-SUM($F510:R510)-SUM($F449:R449))*SAP_Leadsheet!$E$69)</f>
        <v>0</v>
      </c>
      <c r="T449" s="289">
        <f>IF(OR($C510&gt;T$7,$C510+$E510-2&lt;T$7),0,($D510-SUM($F510:S510)-SUM($F449:S449))*SAP_Leadsheet!$E$69)</f>
        <v>0</v>
      </c>
      <c r="U449" s="289">
        <f>IF(OR($C510&gt;U$7,$C510+$E510-2&lt;U$7),0,($D510-SUM($F510:T510)-SUM($F449:T449))*SAP_Leadsheet!$E$69)</f>
        <v>0</v>
      </c>
      <c r="V449" s="289">
        <f>IF(OR($C510&gt;V$7,$C510+$E510-2&lt;V$7),0,($D510-SUM($F510:U510)-SUM($F449:U449))*SAP_Leadsheet!$E$69)</f>
        <v>0</v>
      </c>
      <c r="W449" s="289">
        <f>IF(OR($C510&gt;W$7,$C510+$E510-2&lt;W$7),0,($D510-SUM($F510:V510)-SUM($F449:V449))*SAP_Leadsheet!$E$69)</f>
        <v>0</v>
      </c>
      <c r="X449" s="289">
        <f>IF(OR($C510&gt;X$7,$C510+$E510-2&lt;X$7),0,($D510-SUM($F510:W510)-SUM($F449:W449))*SAP_Leadsheet!$E$69)</f>
        <v>0</v>
      </c>
      <c r="Y449" s="289">
        <f>IF(OR($C510&gt;Y$7,$C510+$E510-2&lt;Y$7),0,($D510-SUM($F510:X510)-SUM($F449:X449))*SAP_Leadsheet!$E$69)</f>
        <v>0</v>
      </c>
      <c r="Z449" s="289">
        <f>IF(OR($C510&gt;Z$7,$C510+$E510-2&lt;Z$7),0,($D510-SUM($F510:Y510)-SUM($F449:Y449))*SAP_Leadsheet!$E$69)</f>
        <v>0</v>
      </c>
      <c r="AA449" s="289">
        <f>IF(OR($C510&gt;AA$7,$C510+$E510-2&lt;AA$7),0,($D510-SUM($F510:Z510)-SUM($F449:Z449))*SAP_Leadsheet!$E$69)</f>
        <v>0</v>
      </c>
      <c r="AB449" s="289">
        <f>IF(OR($C510&gt;AB$7,$C510+$E510-2&lt;AB$7),0,($D510-SUM($F510:AA510)-SUM($F449:AA449))*SAP_Leadsheet!$E$69)</f>
        <v>0</v>
      </c>
      <c r="AC449" s="289">
        <f>IF(OR($C510&gt;AC$7,$C510+$E510-2&lt;AC$7),0,($D510-SUM($F510:AB510)-SUM($F449:AB449))*SAP_Leadsheet!$E$69)</f>
        <v>0</v>
      </c>
      <c r="AD449" s="289">
        <f>IF(OR($C510&gt;AD$7,$C510+$E510-2&lt;AD$7),0,($D510-SUM($F510:AC510)-SUM($F449:AC449))*SAP_Leadsheet!$E$69)</f>
        <v>0</v>
      </c>
      <c r="AE449" s="289">
        <f>IF(OR($C510&gt;AE$7,$C510+$E510-2&lt;AE$7),0,($D510-SUM($F510:AD510)-SUM($F449:AD449))*SAP_Leadsheet!$E$69)</f>
        <v>0</v>
      </c>
      <c r="AF449" s="289">
        <f>IF(OR($C510&gt;AF$7,$C510+$E510-2&lt;AF$7),0,($D510-SUM($F510:AE510)-SUM($F449:AE449))*SAP_Leadsheet!$E$69)</f>
        <v>0</v>
      </c>
      <c r="AG449" s="289">
        <f>IF(OR($C510&gt;AG$7,$C510+$E510-2&lt;AG$7),0,($D510-SUM($F510:AF510)-SUM($F449:AF449))*SAP_Leadsheet!$E$69)</f>
        <v>0</v>
      </c>
      <c r="AH449" s="289">
        <f>IF(OR($C510&gt;AH$7,$C510+$E510-2&lt;AH$7),0,($D510-SUM($F510:AG510)-SUM($F449:AG449))*SAP_Leadsheet!$E$69)</f>
        <v>0</v>
      </c>
      <c r="AI449" s="289">
        <f>IF(OR($C510&gt;AI$7,$C510+$E510-2&lt;AI$7),0,($D510-SUM($F510:AH510)-SUM($F449:AH449))*SAP_Leadsheet!$E$69)</f>
        <v>0</v>
      </c>
      <c r="AJ449" s="289">
        <f>IF(OR($C510&gt;AJ$7,$C510+$E510-2&lt;AJ$7),0,($D510-SUM($F510:AI510)-SUM($F449:AI449))*SAP_Leadsheet!$E$69)</f>
        <v>0</v>
      </c>
      <c r="AK449" s="289">
        <f>IF(OR($C510&gt;AK$7,$C510+$E510-2&lt;AK$7),0,($D510-SUM($F510:AJ510)-SUM($F449:AJ449))*SAP_Leadsheet!$E$69)</f>
        <v>0</v>
      </c>
      <c r="AL449" s="289">
        <f>IF(OR($C510&gt;AL$7,$C510+$E510-2&lt;AL$7),0,($D510-SUM($F510:AK510)-SUM($F449:AK449))*SAP_Leadsheet!$E$69)</f>
        <v>0</v>
      </c>
      <c r="AM449" s="289">
        <f>IF(OR($C510&gt;AM$7,$C510+$E510-2&lt;AM$7),0,($D510-SUM($F510:AL510)-SUM($F449:AL449))*SAP_Leadsheet!$E$69)</f>
        <v>0</v>
      </c>
      <c r="AN449" s="289">
        <f ca="1">IF(OR($C510&gt;AN$7,$C510+$E510-2&lt;AN$7),0,($D510-SUM($F510:AM510)-SUM($F449:AM449))*SAP_Leadsheet!$E$69)</f>
        <v>0</v>
      </c>
      <c r="AO449" s="289">
        <f ca="1">IF(OR($C510&gt;AO$7,$C510+$E510-2&lt;AO$7),0,($D510-SUM($F510:AN510)-SUM($F449:AN449))*SAP_Leadsheet!$E$69)</f>
        <v>0</v>
      </c>
      <c r="AP449" s="289">
        <f ca="1">IF(OR($C510&gt;AP$7,$C510+$E510-2&lt;AP$7),0,($D510-SUM($F510:AO510)-SUM($F449:AO449))*SAP_Leadsheet!$E$69)</f>
        <v>0</v>
      </c>
      <c r="AQ449" s="289">
        <f ca="1">IF(OR($C510&gt;AQ$7,$C510+$E510-2&lt;AQ$7),0,($D510-SUM($F510:AP510)-SUM($F449:AP449))*SAP_Leadsheet!$E$69)</f>
        <v>0</v>
      </c>
      <c r="AR449" s="289">
        <f>IF(OR($C510&gt;AR$7,$C510+$E510-2&lt;AR$7),0,($D510-SUM($F510:AQ510)-SUM($F449:AQ449))*SAP_Leadsheet!$E$69)</f>
        <v>0</v>
      </c>
      <c r="AS449" s="289">
        <f>IF(OR($C510&gt;AS$7,$C510+$E510-2&lt;AS$7),0,($D510-SUM($F510:AR510)-SUM($F449:AR449))*SAP_Leadsheet!$E$69)</f>
        <v>0</v>
      </c>
      <c r="AT449" s="289">
        <f>IF(OR($C510&gt;AT$7,$C510+$E510-2&lt;AT$7),0,($D510-SUM($F510:AS510)-SUM($F449:AS449))*SAP_Leadsheet!$E$69)</f>
        <v>0</v>
      </c>
      <c r="AU449" s="289">
        <f>IF(OR($C510&gt;AU$7,$C510+$E510-2&lt;AU$7),0,($D510-SUM($F510:AT510)-SUM($F449:AT449))*SAP_Leadsheet!$E$69)</f>
        <v>0</v>
      </c>
      <c r="AV449" s="289">
        <f>IF(OR($C510&gt;AV$7,$C510+$E510-2&lt;AV$7),0,($D510-SUM($F510:AU510)-SUM($F449:AU449))*SAP_Leadsheet!$E$69)</f>
        <v>0</v>
      </c>
      <c r="AW449" s="289">
        <f>IF(OR($C510&gt;AW$7,$C510+$E510-2&lt;AW$7),0,($D510-SUM($F510:AV510)-SUM($F449:AV449))*SAP_Leadsheet!$E$69)</f>
        <v>0</v>
      </c>
      <c r="AX449" s="289">
        <f>IF(OR($C510&gt;AX$7,$C510+$E510-2&lt;AX$7),0,($D510-SUM($F510:AW510)-SUM($F449:AW449))*SAP_Leadsheet!$E$69)</f>
        <v>0</v>
      </c>
      <c r="AY449" s="289">
        <f>IF(OR($C510&gt;AY$7,$C510+$E510-2&lt;AY$7),0,($D510-SUM($F510:AX510)-SUM($F449:AX449))*SAP_Leadsheet!$E$69)</f>
        <v>0</v>
      </c>
      <c r="AZ449" s="289">
        <f>IF(OR($C510&gt;AZ$7,$C510+$E510-2&lt;AZ$7),0,($D510-SUM($F510:AY510)-SUM($F449:AY449))*SAP_Leadsheet!$E$69)</f>
        <v>0</v>
      </c>
      <c r="BA449" s="289">
        <f>IF(OR($C510&gt;BA$7,$C510+$E510-2&lt;BA$7),0,($D510-SUM($F510:AZ510)-SUM($F449:AZ449))*SAP_Leadsheet!$E$69)</f>
        <v>0</v>
      </c>
      <c r="BB449" s="289">
        <f>IF(OR($C510&gt;BB$7,$C510+$E510-2&lt;BB$7),0,($D510-SUM($F510:BA510)-SUM($F449:BA449))*SAP_Leadsheet!$E$69)</f>
        <v>0</v>
      </c>
      <c r="BC449" s="289">
        <f>IF(OR($C510&gt;BC$7,$C510+$E510-2&lt;BC$7),0,($D510-SUM($F510:BB510)-SUM($F449:BB449))*SAP_Leadsheet!$E$69)</f>
        <v>0</v>
      </c>
      <c r="BD449" s="289">
        <f>IF(OR($C510&gt;BD$7,$C510+$E510-2&lt;BD$7),0,($D510-SUM($F510:BC510)-SUM($F449:BC449))*SAP_Leadsheet!$E$69)</f>
        <v>0</v>
      </c>
      <c r="BE449" s="289">
        <f>IF(OR($C510&gt;BE$7,$C510+$E510-2&lt;BE$7),0,($D510-SUM($F510:BD510)-SUM($F449:BD449))*SAP_Leadsheet!$E$69)</f>
        <v>0</v>
      </c>
      <c r="BF449" s="289">
        <f>IF(OR($C510&gt;BF$7,$C510+$E510-2&lt;BF$7),0,($D510-SUM($F510:BE510)-SUM($F449:BE449))*SAP_Leadsheet!$E$69)</f>
        <v>0</v>
      </c>
      <c r="BG449" s="289">
        <f>IF(OR($C510&gt;BG$7,$C510+$E510-2&lt;BG$7),0,($D510-SUM($F510:BF510)-SUM($F449:BF449))*SAP_Leadsheet!$E$69)</f>
        <v>0</v>
      </c>
      <c r="BH449" s="289">
        <f>IF(OR($C510&gt;BH$7,$C510+$E510-2&lt;BH$7),0,($D510-SUM($F510:BG510)-SUM($F449:BG449))*SAP_Leadsheet!$E$69)</f>
        <v>0</v>
      </c>
      <c r="BI449" s="289">
        <f>IF(OR($C510&gt;BI$7,$C510+$E510-2&lt;BI$7),0,($D510-SUM($F510:BH510)-SUM($F449:BH449))*SAP_Leadsheet!$E$69)</f>
        <v>0</v>
      </c>
      <c r="BJ449" s="289">
        <f>IF(OR($C510&gt;BJ$7,$C510+$E510-2&lt;BJ$7),0,($D510-SUM($F510:BI510)-SUM($F449:BI449))*SAP_Leadsheet!$E$69)</f>
        <v>0</v>
      </c>
      <c r="BK449" s="289">
        <f>IF(OR($C510&gt;BK$7,$C510+$E510-2&lt;BK$7),0,($D510-SUM($F510:BJ510)-SUM($F449:BJ449))*SAP_Leadsheet!$E$69)</f>
        <v>0</v>
      </c>
      <c r="BL449" s="289">
        <f>IF(OR($C510&gt;BL$7,$C510+$E510-2&lt;BL$7),0,($D510-SUM($F510:BK510)-SUM($F449:BK449))*SAP_Leadsheet!$E$69)</f>
        <v>0</v>
      </c>
      <c r="BM449" s="289">
        <f>IF(OR($C510&gt;BM$7,$C510+$E510-2&lt;BM$7),0,($D510-SUM($F510:BL510)-SUM($F449:BL449))*SAP_Leadsheet!$E$69)</f>
        <v>0</v>
      </c>
      <c r="BN449" s="289">
        <f>IF(OR($C510&gt;BN$7,$C510+$E510-2&lt;BN$7),0,($D510-SUM($F510:BM510)-SUM($F449:BM449))*SAP_Leadsheet!$E$69)</f>
        <v>0</v>
      </c>
      <c r="BO449" s="198"/>
      <c r="BP449" s="198"/>
      <c r="BQ449" s="198"/>
      <c r="BR449" s="198"/>
      <c r="BS449" s="198"/>
      <c r="BT449" s="198"/>
      <c r="BU449" s="198"/>
      <c r="BV449" s="198"/>
      <c r="BW449" s="198"/>
      <c r="BX449" s="198"/>
      <c r="BY449" s="198"/>
      <c r="BZ449" s="198"/>
      <c r="CA449" s="198"/>
      <c r="CB449" s="198"/>
      <c r="CC449" s="198"/>
      <c r="CD449" s="198"/>
      <c r="CE449" s="198"/>
      <c r="CF449" s="198"/>
      <c r="CG449" s="198"/>
      <c r="CH449" s="198"/>
      <c r="CI449" s="198"/>
      <c r="CJ449" s="198"/>
      <c r="CK449" s="198"/>
      <c r="CL449" s="198"/>
    </row>
    <row r="450" spans="1:90" hidden="1" outlineLevel="1" x14ac:dyDescent="0.15">
      <c r="A450" s="89"/>
      <c r="B450" s="23"/>
      <c r="C450" s="26">
        <v>35</v>
      </c>
      <c r="D450" s="298"/>
      <c r="F450" s="26" t="s">
        <v>356</v>
      </c>
      <c r="G450" s="289">
        <f>IF(OR($C511&gt;G$7,$C511+$E511-2&lt;G$7),0,($D511-SUM($F511:F511)-SUM($F450:F450))*SAP_Leadsheet!$E$69)</f>
        <v>0</v>
      </c>
      <c r="H450" s="289">
        <f>IF(OR($C511&gt;H$7,$C511+$E511-2&lt;H$7),0,($D511-SUM($F511:G511)-SUM($F450:G450))*SAP_Leadsheet!$E$69)</f>
        <v>0</v>
      </c>
      <c r="I450" s="289">
        <f>IF(OR($C511&gt;I$7,$C511+$E511-2&lt;I$7),0,($D511-SUM($F511:H511)-SUM($F450:H450))*SAP_Leadsheet!$E$69)</f>
        <v>0</v>
      </c>
      <c r="J450" s="289">
        <f>IF(OR($C511&gt;J$7,$C511+$E511-2&lt;J$7),0,($D511-SUM($F511:I511)-SUM($F450:I450))*SAP_Leadsheet!$E$69)</f>
        <v>0</v>
      </c>
      <c r="K450" s="289">
        <f>IF(OR($C511&gt;K$7,$C511+$E511-2&lt;K$7),0,($D511-SUM($F511:J511)-SUM($F450:J450))*SAP_Leadsheet!$E$69)</f>
        <v>0</v>
      </c>
      <c r="L450" s="289">
        <f>IF(OR($C511&gt;L$7,$C511+$E511-2&lt;L$7),0,($D511-SUM($F511:K511)-SUM($F450:K450))*SAP_Leadsheet!$E$69)</f>
        <v>0</v>
      </c>
      <c r="M450" s="289">
        <f>IF(OR($C511&gt;M$7,$C511+$E511-2&lt;M$7),0,($D511-SUM($F511:L511)-SUM($F450:L450))*SAP_Leadsheet!$E$69)</f>
        <v>0</v>
      </c>
      <c r="N450" s="289">
        <f>IF(OR($C511&gt;N$7,$C511+$E511-2&lt;N$7),0,($D511-SUM($F511:M511)-SUM($F450:M450))*SAP_Leadsheet!$E$69)</f>
        <v>0</v>
      </c>
      <c r="O450" s="289">
        <f>IF(OR($C511&gt;O$7,$C511+$E511-2&lt;O$7),0,($D511-SUM($F511:N511)-SUM($F450:N450))*SAP_Leadsheet!$E$69)</f>
        <v>0</v>
      </c>
      <c r="P450" s="289">
        <f>IF(OR($C511&gt;P$7,$C511+$E511-2&lt;P$7),0,($D511-SUM($F511:O511)-SUM($F450:O450))*SAP_Leadsheet!$E$69)</f>
        <v>0</v>
      </c>
      <c r="Q450" s="289">
        <f>IF(OR($C511&gt;Q$7,$C511+$E511-2&lt;Q$7),0,($D511-SUM($F511:P511)-SUM($F450:P450))*SAP_Leadsheet!$E$69)</f>
        <v>0</v>
      </c>
      <c r="R450" s="289">
        <f>IF(OR($C511&gt;R$7,$C511+$E511-2&lt;R$7),0,($D511-SUM($F511:Q511)-SUM($F450:Q450))*SAP_Leadsheet!$E$69)</f>
        <v>0</v>
      </c>
      <c r="S450" s="289">
        <f>IF(OR($C511&gt;S$7,$C511+$E511-2&lt;S$7),0,($D511-SUM($F511:R511)-SUM($F450:R450))*SAP_Leadsheet!$E$69)</f>
        <v>0</v>
      </c>
      <c r="T450" s="289">
        <f>IF(OR($C511&gt;T$7,$C511+$E511-2&lt;T$7),0,($D511-SUM($F511:S511)-SUM($F450:S450))*SAP_Leadsheet!$E$69)</f>
        <v>0</v>
      </c>
      <c r="U450" s="289">
        <f>IF(OR($C511&gt;U$7,$C511+$E511-2&lt;U$7),0,($D511-SUM($F511:T511)-SUM($F450:T450))*SAP_Leadsheet!$E$69)</f>
        <v>0</v>
      </c>
      <c r="V450" s="289">
        <f>IF(OR($C511&gt;V$7,$C511+$E511-2&lt;V$7),0,($D511-SUM($F511:U511)-SUM($F450:U450))*SAP_Leadsheet!$E$69)</f>
        <v>0</v>
      </c>
      <c r="W450" s="289">
        <f>IF(OR($C511&gt;W$7,$C511+$E511-2&lt;W$7),0,($D511-SUM($F511:V511)-SUM($F450:V450))*SAP_Leadsheet!$E$69)</f>
        <v>0</v>
      </c>
      <c r="X450" s="289">
        <f>IF(OR($C511&gt;X$7,$C511+$E511-2&lt;X$7),0,($D511-SUM($F511:W511)-SUM($F450:W450))*SAP_Leadsheet!$E$69)</f>
        <v>0</v>
      </c>
      <c r="Y450" s="289">
        <f>IF(OR($C511&gt;Y$7,$C511+$E511-2&lt;Y$7),0,($D511-SUM($F511:X511)-SUM($F450:X450))*SAP_Leadsheet!$E$69)</f>
        <v>0</v>
      </c>
      <c r="Z450" s="289">
        <f>IF(OR($C511&gt;Z$7,$C511+$E511-2&lt;Z$7),0,($D511-SUM($F511:Y511)-SUM($F450:Y450))*SAP_Leadsheet!$E$69)</f>
        <v>0</v>
      </c>
      <c r="AA450" s="289">
        <f>IF(OR($C511&gt;AA$7,$C511+$E511-2&lt;AA$7),0,($D511-SUM($F511:Z511)-SUM($F450:Z450))*SAP_Leadsheet!$E$69)</f>
        <v>0</v>
      </c>
      <c r="AB450" s="289">
        <f>IF(OR($C511&gt;AB$7,$C511+$E511-2&lt;AB$7),0,($D511-SUM($F511:AA511)-SUM($F450:AA450))*SAP_Leadsheet!$E$69)</f>
        <v>0</v>
      </c>
      <c r="AC450" s="289">
        <f>IF(OR($C511&gt;AC$7,$C511+$E511-2&lt;AC$7),0,($D511-SUM($F511:AB511)-SUM($F450:AB450))*SAP_Leadsheet!$E$69)</f>
        <v>0</v>
      </c>
      <c r="AD450" s="289">
        <f>IF(OR($C511&gt;AD$7,$C511+$E511-2&lt;AD$7),0,($D511-SUM($F511:AC511)-SUM($F450:AC450))*SAP_Leadsheet!$E$69)</f>
        <v>0</v>
      </c>
      <c r="AE450" s="289">
        <f>IF(OR($C511&gt;AE$7,$C511+$E511-2&lt;AE$7),0,($D511-SUM($F511:AD511)-SUM($F450:AD450))*SAP_Leadsheet!$E$69)</f>
        <v>0</v>
      </c>
      <c r="AF450" s="289">
        <f>IF(OR($C511&gt;AF$7,$C511+$E511-2&lt;AF$7),0,($D511-SUM($F511:AE511)-SUM($F450:AE450))*SAP_Leadsheet!$E$69)</f>
        <v>0</v>
      </c>
      <c r="AG450" s="289">
        <f>IF(OR($C511&gt;AG$7,$C511+$E511-2&lt;AG$7),0,($D511-SUM($F511:AF511)-SUM($F450:AF450))*SAP_Leadsheet!$E$69)</f>
        <v>0</v>
      </c>
      <c r="AH450" s="289">
        <f>IF(OR($C511&gt;AH$7,$C511+$E511-2&lt;AH$7),0,($D511-SUM($F511:AG511)-SUM($F450:AG450))*SAP_Leadsheet!$E$69)</f>
        <v>0</v>
      </c>
      <c r="AI450" s="289">
        <f>IF(OR($C511&gt;AI$7,$C511+$E511-2&lt;AI$7),0,($D511-SUM($F511:AH511)-SUM($F450:AH450))*SAP_Leadsheet!$E$69)</f>
        <v>0</v>
      </c>
      <c r="AJ450" s="289">
        <f>IF(OR($C511&gt;AJ$7,$C511+$E511-2&lt;AJ$7),0,($D511-SUM($F511:AI511)-SUM($F450:AI450))*SAP_Leadsheet!$E$69)</f>
        <v>0</v>
      </c>
      <c r="AK450" s="289">
        <f>IF(OR($C511&gt;AK$7,$C511+$E511-2&lt;AK$7),0,($D511-SUM($F511:AJ511)-SUM($F450:AJ450))*SAP_Leadsheet!$E$69)</f>
        <v>0</v>
      </c>
      <c r="AL450" s="289">
        <f>IF(OR($C511&gt;AL$7,$C511+$E511-2&lt;AL$7),0,($D511-SUM($F511:AK511)-SUM($F450:AK450))*SAP_Leadsheet!$E$69)</f>
        <v>0</v>
      </c>
      <c r="AM450" s="289">
        <f>IF(OR($C511&gt;AM$7,$C511+$E511-2&lt;AM$7),0,($D511-SUM($F511:AL511)-SUM($F450:AL450))*SAP_Leadsheet!$E$69)</f>
        <v>0</v>
      </c>
      <c r="AN450" s="289">
        <f>IF(OR($C511&gt;AN$7,$C511+$E511-2&lt;AN$7),0,($D511-SUM($F511:AM511)-SUM($F450:AM450))*SAP_Leadsheet!$E$69)</f>
        <v>0</v>
      </c>
      <c r="AO450" s="289">
        <f ca="1">IF(OR($C511&gt;AO$7,$C511+$E511-2&lt;AO$7),0,($D511-SUM($F511:AN511)-SUM($F450:AN450))*SAP_Leadsheet!$E$69)</f>
        <v>0</v>
      </c>
      <c r="AP450" s="289">
        <f ca="1">IF(OR($C511&gt;AP$7,$C511+$E511-2&lt;AP$7),0,($D511-SUM($F511:AO511)-SUM($F450:AO450))*SAP_Leadsheet!$E$69)</f>
        <v>0</v>
      </c>
      <c r="AQ450" s="289">
        <f ca="1">IF(OR($C511&gt;AQ$7,$C511+$E511-2&lt;AQ$7),0,($D511-SUM($F511:AP511)-SUM($F450:AP450))*SAP_Leadsheet!$E$69)</f>
        <v>0</v>
      </c>
      <c r="AR450" s="289">
        <f ca="1">IF(OR($C511&gt;AR$7,$C511+$E511-2&lt;AR$7),0,($D511-SUM($F511:AQ511)-SUM($F450:AQ450))*SAP_Leadsheet!$E$69)</f>
        <v>0</v>
      </c>
      <c r="AS450" s="289">
        <f>IF(OR($C511&gt;AS$7,$C511+$E511-2&lt;AS$7),0,($D511-SUM($F511:AR511)-SUM($F450:AR450))*SAP_Leadsheet!$E$69)</f>
        <v>0</v>
      </c>
      <c r="AT450" s="289">
        <f>IF(OR($C511&gt;AT$7,$C511+$E511-2&lt;AT$7),0,($D511-SUM($F511:AS511)-SUM($F450:AS450))*SAP_Leadsheet!$E$69)</f>
        <v>0</v>
      </c>
      <c r="AU450" s="289">
        <f>IF(OR($C511&gt;AU$7,$C511+$E511-2&lt;AU$7),0,($D511-SUM($F511:AT511)-SUM($F450:AT450))*SAP_Leadsheet!$E$69)</f>
        <v>0</v>
      </c>
      <c r="AV450" s="289">
        <f>IF(OR($C511&gt;AV$7,$C511+$E511-2&lt;AV$7),0,($D511-SUM($F511:AU511)-SUM($F450:AU450))*SAP_Leadsheet!$E$69)</f>
        <v>0</v>
      </c>
      <c r="AW450" s="289">
        <f>IF(OR($C511&gt;AW$7,$C511+$E511-2&lt;AW$7),0,($D511-SUM($F511:AV511)-SUM($F450:AV450))*SAP_Leadsheet!$E$69)</f>
        <v>0</v>
      </c>
      <c r="AX450" s="289">
        <f>IF(OR($C511&gt;AX$7,$C511+$E511-2&lt;AX$7),0,($D511-SUM($F511:AW511)-SUM($F450:AW450))*SAP_Leadsheet!$E$69)</f>
        <v>0</v>
      </c>
      <c r="AY450" s="289">
        <f>IF(OR($C511&gt;AY$7,$C511+$E511-2&lt;AY$7),0,($D511-SUM($F511:AX511)-SUM($F450:AX450))*SAP_Leadsheet!$E$69)</f>
        <v>0</v>
      </c>
      <c r="AZ450" s="289">
        <f>IF(OR($C511&gt;AZ$7,$C511+$E511-2&lt;AZ$7),0,($D511-SUM($F511:AY511)-SUM($F450:AY450))*SAP_Leadsheet!$E$69)</f>
        <v>0</v>
      </c>
      <c r="BA450" s="289">
        <f>IF(OR($C511&gt;BA$7,$C511+$E511-2&lt;BA$7),0,($D511-SUM($F511:AZ511)-SUM($F450:AZ450))*SAP_Leadsheet!$E$69)</f>
        <v>0</v>
      </c>
      <c r="BB450" s="289">
        <f>IF(OR($C511&gt;BB$7,$C511+$E511-2&lt;BB$7),0,($D511-SUM($F511:BA511)-SUM($F450:BA450))*SAP_Leadsheet!$E$69)</f>
        <v>0</v>
      </c>
      <c r="BC450" s="289">
        <f>IF(OR($C511&gt;BC$7,$C511+$E511-2&lt;BC$7),0,($D511-SUM($F511:BB511)-SUM($F450:BB450))*SAP_Leadsheet!$E$69)</f>
        <v>0</v>
      </c>
      <c r="BD450" s="289">
        <f>IF(OR($C511&gt;BD$7,$C511+$E511-2&lt;BD$7),0,($D511-SUM($F511:BC511)-SUM($F450:BC450))*SAP_Leadsheet!$E$69)</f>
        <v>0</v>
      </c>
      <c r="BE450" s="289">
        <f>IF(OR($C511&gt;BE$7,$C511+$E511-2&lt;BE$7),0,($D511-SUM($F511:BD511)-SUM($F450:BD450))*SAP_Leadsheet!$E$69)</f>
        <v>0</v>
      </c>
      <c r="BF450" s="289">
        <f>IF(OR($C511&gt;BF$7,$C511+$E511-2&lt;BF$7),0,($D511-SUM($F511:BE511)-SUM($F450:BE450))*SAP_Leadsheet!$E$69)</f>
        <v>0</v>
      </c>
      <c r="BG450" s="289">
        <f>IF(OR($C511&gt;BG$7,$C511+$E511-2&lt;BG$7),0,($D511-SUM($F511:BF511)-SUM($F450:BF450))*SAP_Leadsheet!$E$69)</f>
        <v>0</v>
      </c>
      <c r="BH450" s="289">
        <f>IF(OR($C511&gt;BH$7,$C511+$E511-2&lt;BH$7),0,($D511-SUM($F511:BG511)-SUM($F450:BG450))*SAP_Leadsheet!$E$69)</f>
        <v>0</v>
      </c>
      <c r="BI450" s="289">
        <f>IF(OR($C511&gt;BI$7,$C511+$E511-2&lt;BI$7),0,($D511-SUM($F511:BH511)-SUM($F450:BH450))*SAP_Leadsheet!$E$69)</f>
        <v>0</v>
      </c>
      <c r="BJ450" s="289">
        <f>IF(OR($C511&gt;BJ$7,$C511+$E511-2&lt;BJ$7),0,($D511-SUM($F511:BI511)-SUM($F450:BI450))*SAP_Leadsheet!$E$69)</f>
        <v>0</v>
      </c>
      <c r="BK450" s="289">
        <f>IF(OR($C511&gt;BK$7,$C511+$E511-2&lt;BK$7),0,($D511-SUM($F511:BJ511)-SUM($F450:BJ450))*SAP_Leadsheet!$E$69)</f>
        <v>0</v>
      </c>
      <c r="BL450" s="289">
        <f>IF(OR($C511&gt;BL$7,$C511+$E511-2&lt;BL$7),0,($D511-SUM($F511:BK511)-SUM($F450:BK450))*SAP_Leadsheet!$E$69)</f>
        <v>0</v>
      </c>
      <c r="BM450" s="289">
        <f>IF(OR($C511&gt;BM$7,$C511+$E511-2&lt;BM$7),0,($D511-SUM($F511:BL511)-SUM($F450:BL450))*SAP_Leadsheet!$E$69)</f>
        <v>0</v>
      </c>
      <c r="BN450" s="289">
        <f>IF(OR($C511&gt;BN$7,$C511+$E511-2&lt;BN$7),0,($D511-SUM($F511:BM511)-SUM($F450:BM450))*SAP_Leadsheet!$E$69)</f>
        <v>0</v>
      </c>
      <c r="BO450" s="198"/>
      <c r="BP450" s="198"/>
      <c r="BQ450" s="198"/>
      <c r="BR450" s="198"/>
      <c r="BS450" s="198"/>
      <c r="BT450" s="198"/>
      <c r="BU450" s="198"/>
      <c r="BV450" s="198"/>
      <c r="BW450" s="198"/>
      <c r="BX450" s="198"/>
      <c r="BY450" s="198"/>
      <c r="BZ450" s="198"/>
      <c r="CA450" s="198"/>
      <c r="CB450" s="198"/>
      <c r="CC450" s="198"/>
      <c r="CD450" s="198"/>
      <c r="CE450" s="198"/>
      <c r="CF450" s="198"/>
      <c r="CG450" s="198"/>
      <c r="CH450" s="198"/>
      <c r="CI450" s="198"/>
      <c r="CJ450" s="198"/>
      <c r="CK450" s="198"/>
      <c r="CL450" s="198"/>
    </row>
    <row r="451" spans="1:90" hidden="1" outlineLevel="1" x14ac:dyDescent="0.15">
      <c r="A451" s="89"/>
      <c r="B451" s="23"/>
      <c r="C451" s="26">
        <v>36</v>
      </c>
      <c r="D451" s="298"/>
      <c r="F451" s="26" t="s">
        <v>356</v>
      </c>
      <c r="G451" s="289">
        <f>IF(OR($C512&gt;G$7,$C512+$E512-2&lt;G$7),0,($D512-SUM($F512:F512)-SUM($F451:F451))*SAP_Leadsheet!$E$69)</f>
        <v>0</v>
      </c>
      <c r="H451" s="289">
        <f>IF(OR($C512&gt;H$7,$C512+$E512-2&lt;H$7),0,($D512-SUM($F512:G512)-SUM($F451:G451))*SAP_Leadsheet!$E$69)</f>
        <v>0</v>
      </c>
      <c r="I451" s="289">
        <f>IF(OR($C512&gt;I$7,$C512+$E512-2&lt;I$7),0,($D512-SUM($F512:H512)-SUM($F451:H451))*SAP_Leadsheet!$E$69)</f>
        <v>0</v>
      </c>
      <c r="J451" s="289">
        <f>IF(OR($C512&gt;J$7,$C512+$E512-2&lt;J$7),0,($D512-SUM($F512:I512)-SUM($F451:I451))*SAP_Leadsheet!$E$69)</f>
        <v>0</v>
      </c>
      <c r="K451" s="289">
        <f>IF(OR($C512&gt;K$7,$C512+$E512-2&lt;K$7),0,($D512-SUM($F512:J512)-SUM($F451:J451))*SAP_Leadsheet!$E$69)</f>
        <v>0</v>
      </c>
      <c r="L451" s="289">
        <f>IF(OR($C512&gt;L$7,$C512+$E512-2&lt;L$7),0,($D512-SUM($F512:K512)-SUM($F451:K451))*SAP_Leadsheet!$E$69)</f>
        <v>0</v>
      </c>
      <c r="M451" s="289">
        <f>IF(OR($C512&gt;M$7,$C512+$E512-2&lt;M$7),0,($D512-SUM($F512:L512)-SUM($F451:L451))*SAP_Leadsheet!$E$69)</f>
        <v>0</v>
      </c>
      <c r="N451" s="289">
        <f>IF(OR($C512&gt;N$7,$C512+$E512-2&lt;N$7),0,($D512-SUM($F512:M512)-SUM($F451:M451))*SAP_Leadsheet!$E$69)</f>
        <v>0</v>
      </c>
      <c r="O451" s="289">
        <f>IF(OR($C512&gt;O$7,$C512+$E512-2&lt;O$7),0,($D512-SUM($F512:N512)-SUM($F451:N451))*SAP_Leadsheet!$E$69)</f>
        <v>0</v>
      </c>
      <c r="P451" s="289">
        <f>IF(OR($C512&gt;P$7,$C512+$E512-2&lt;P$7),0,($D512-SUM($F512:O512)-SUM($F451:O451))*SAP_Leadsheet!$E$69)</f>
        <v>0</v>
      </c>
      <c r="Q451" s="289">
        <f>IF(OR($C512&gt;Q$7,$C512+$E512-2&lt;Q$7),0,($D512-SUM($F512:P512)-SUM($F451:P451))*SAP_Leadsheet!$E$69)</f>
        <v>0</v>
      </c>
      <c r="R451" s="289">
        <f>IF(OR($C512&gt;R$7,$C512+$E512-2&lt;R$7),0,($D512-SUM($F512:Q512)-SUM($F451:Q451))*SAP_Leadsheet!$E$69)</f>
        <v>0</v>
      </c>
      <c r="S451" s="289">
        <f>IF(OR($C512&gt;S$7,$C512+$E512-2&lt;S$7),0,($D512-SUM($F512:R512)-SUM($F451:R451))*SAP_Leadsheet!$E$69)</f>
        <v>0</v>
      </c>
      <c r="T451" s="289">
        <f>IF(OR($C512&gt;T$7,$C512+$E512-2&lt;T$7),0,($D512-SUM($F512:S512)-SUM($F451:S451))*SAP_Leadsheet!$E$69)</f>
        <v>0</v>
      </c>
      <c r="U451" s="289">
        <f>IF(OR($C512&gt;U$7,$C512+$E512-2&lt;U$7),0,($D512-SUM($F512:T512)-SUM($F451:T451))*SAP_Leadsheet!$E$69)</f>
        <v>0</v>
      </c>
      <c r="V451" s="289">
        <f>IF(OR($C512&gt;V$7,$C512+$E512-2&lt;V$7),0,($D512-SUM($F512:U512)-SUM($F451:U451))*SAP_Leadsheet!$E$69)</f>
        <v>0</v>
      </c>
      <c r="W451" s="289">
        <f>IF(OR($C512&gt;W$7,$C512+$E512-2&lt;W$7),0,($D512-SUM($F512:V512)-SUM($F451:V451))*SAP_Leadsheet!$E$69)</f>
        <v>0</v>
      </c>
      <c r="X451" s="289">
        <f>IF(OR($C512&gt;X$7,$C512+$E512-2&lt;X$7),0,($D512-SUM($F512:W512)-SUM($F451:W451))*SAP_Leadsheet!$E$69)</f>
        <v>0</v>
      </c>
      <c r="Y451" s="289">
        <f>IF(OR($C512&gt;Y$7,$C512+$E512-2&lt;Y$7),0,($D512-SUM($F512:X512)-SUM($F451:X451))*SAP_Leadsheet!$E$69)</f>
        <v>0</v>
      </c>
      <c r="Z451" s="289">
        <f>IF(OR($C512&gt;Z$7,$C512+$E512-2&lt;Z$7),0,($D512-SUM($F512:Y512)-SUM($F451:Y451))*SAP_Leadsheet!$E$69)</f>
        <v>0</v>
      </c>
      <c r="AA451" s="289">
        <f>IF(OR($C512&gt;AA$7,$C512+$E512-2&lt;AA$7),0,($D512-SUM($F512:Z512)-SUM($F451:Z451))*SAP_Leadsheet!$E$69)</f>
        <v>0</v>
      </c>
      <c r="AB451" s="289">
        <f>IF(OR($C512&gt;AB$7,$C512+$E512-2&lt;AB$7),0,($D512-SUM($F512:AA512)-SUM($F451:AA451))*SAP_Leadsheet!$E$69)</f>
        <v>0</v>
      </c>
      <c r="AC451" s="289">
        <f>IF(OR($C512&gt;AC$7,$C512+$E512-2&lt;AC$7),0,($D512-SUM($F512:AB512)-SUM($F451:AB451))*SAP_Leadsheet!$E$69)</f>
        <v>0</v>
      </c>
      <c r="AD451" s="289">
        <f>IF(OR($C512&gt;AD$7,$C512+$E512-2&lt;AD$7),0,($D512-SUM($F512:AC512)-SUM($F451:AC451))*SAP_Leadsheet!$E$69)</f>
        <v>0</v>
      </c>
      <c r="AE451" s="289">
        <f>IF(OR($C512&gt;AE$7,$C512+$E512-2&lt;AE$7),0,($D512-SUM($F512:AD512)-SUM($F451:AD451))*SAP_Leadsheet!$E$69)</f>
        <v>0</v>
      </c>
      <c r="AF451" s="289">
        <f>IF(OR($C512&gt;AF$7,$C512+$E512-2&lt;AF$7),0,($D512-SUM($F512:AE512)-SUM($F451:AE451))*SAP_Leadsheet!$E$69)</f>
        <v>0</v>
      </c>
      <c r="AG451" s="289">
        <f>IF(OR($C512&gt;AG$7,$C512+$E512-2&lt;AG$7),0,($D512-SUM($F512:AF512)-SUM($F451:AF451))*SAP_Leadsheet!$E$69)</f>
        <v>0</v>
      </c>
      <c r="AH451" s="289">
        <f>IF(OR($C512&gt;AH$7,$C512+$E512-2&lt;AH$7),0,($D512-SUM($F512:AG512)-SUM($F451:AG451))*SAP_Leadsheet!$E$69)</f>
        <v>0</v>
      </c>
      <c r="AI451" s="289">
        <f>IF(OR($C512&gt;AI$7,$C512+$E512-2&lt;AI$7),0,($D512-SUM($F512:AH512)-SUM($F451:AH451))*SAP_Leadsheet!$E$69)</f>
        <v>0</v>
      </c>
      <c r="AJ451" s="289">
        <f>IF(OR($C512&gt;AJ$7,$C512+$E512-2&lt;AJ$7),0,($D512-SUM($F512:AI512)-SUM($F451:AI451))*SAP_Leadsheet!$E$69)</f>
        <v>0</v>
      </c>
      <c r="AK451" s="289">
        <f>IF(OR($C512&gt;AK$7,$C512+$E512-2&lt;AK$7),0,($D512-SUM($F512:AJ512)-SUM($F451:AJ451))*SAP_Leadsheet!$E$69)</f>
        <v>0</v>
      </c>
      <c r="AL451" s="289">
        <f>IF(OR($C512&gt;AL$7,$C512+$E512-2&lt;AL$7),0,($D512-SUM($F512:AK512)-SUM($F451:AK451))*SAP_Leadsheet!$E$69)</f>
        <v>0</v>
      </c>
      <c r="AM451" s="289">
        <f>IF(OR($C512&gt;AM$7,$C512+$E512-2&lt;AM$7),0,($D512-SUM($F512:AL512)-SUM($F451:AL451))*SAP_Leadsheet!$E$69)</f>
        <v>0</v>
      </c>
      <c r="AN451" s="289">
        <f>IF(OR($C512&gt;AN$7,$C512+$E512-2&lt;AN$7),0,($D512-SUM($F512:AM512)-SUM($F451:AM451))*SAP_Leadsheet!$E$69)</f>
        <v>0</v>
      </c>
      <c r="AO451" s="289">
        <f>IF(OR($C512&gt;AO$7,$C512+$E512-2&lt;AO$7),0,($D512-SUM($F512:AN512)-SUM($F451:AN451))*SAP_Leadsheet!$E$69)</f>
        <v>0</v>
      </c>
      <c r="AP451" s="289">
        <f ca="1">IF(OR($C512&gt;AP$7,$C512+$E512-2&lt;AP$7),0,($D512-SUM($F512:AO512)-SUM($F451:AO451))*SAP_Leadsheet!$E$69)</f>
        <v>0</v>
      </c>
      <c r="AQ451" s="289">
        <f ca="1">IF(OR($C512&gt;AQ$7,$C512+$E512-2&lt;AQ$7),0,($D512-SUM($F512:AP512)-SUM($F451:AP451))*SAP_Leadsheet!$E$69)</f>
        <v>0</v>
      </c>
      <c r="AR451" s="289">
        <f ca="1">IF(OR($C512&gt;AR$7,$C512+$E512-2&lt;AR$7),0,($D512-SUM($F512:AQ512)-SUM($F451:AQ451))*SAP_Leadsheet!$E$69)</f>
        <v>0</v>
      </c>
      <c r="AS451" s="289">
        <f ca="1">IF(OR($C512&gt;AS$7,$C512+$E512-2&lt;AS$7),0,($D512-SUM($F512:AR512)-SUM($F451:AR451))*SAP_Leadsheet!$E$69)</f>
        <v>0</v>
      </c>
      <c r="AT451" s="289">
        <f>IF(OR($C512&gt;AT$7,$C512+$E512-2&lt;AT$7),0,($D512-SUM($F512:AS512)-SUM($F451:AS451))*SAP_Leadsheet!$E$69)</f>
        <v>0</v>
      </c>
      <c r="AU451" s="289">
        <f>IF(OR($C512&gt;AU$7,$C512+$E512-2&lt;AU$7),0,($D512-SUM($F512:AT512)-SUM($F451:AT451))*SAP_Leadsheet!$E$69)</f>
        <v>0</v>
      </c>
      <c r="AV451" s="289">
        <f>IF(OR($C512&gt;AV$7,$C512+$E512-2&lt;AV$7),0,($D512-SUM($F512:AU512)-SUM($F451:AU451))*SAP_Leadsheet!$E$69)</f>
        <v>0</v>
      </c>
      <c r="AW451" s="289">
        <f>IF(OR($C512&gt;AW$7,$C512+$E512-2&lt;AW$7),0,($D512-SUM($F512:AV512)-SUM($F451:AV451))*SAP_Leadsheet!$E$69)</f>
        <v>0</v>
      </c>
      <c r="AX451" s="289">
        <f>IF(OR($C512&gt;AX$7,$C512+$E512-2&lt;AX$7),0,($D512-SUM($F512:AW512)-SUM($F451:AW451))*SAP_Leadsheet!$E$69)</f>
        <v>0</v>
      </c>
      <c r="AY451" s="289">
        <f>IF(OR($C512&gt;AY$7,$C512+$E512-2&lt;AY$7),0,($D512-SUM($F512:AX512)-SUM($F451:AX451))*SAP_Leadsheet!$E$69)</f>
        <v>0</v>
      </c>
      <c r="AZ451" s="289">
        <f>IF(OR($C512&gt;AZ$7,$C512+$E512-2&lt;AZ$7),0,($D512-SUM($F512:AY512)-SUM($F451:AY451))*SAP_Leadsheet!$E$69)</f>
        <v>0</v>
      </c>
      <c r="BA451" s="289">
        <f>IF(OR($C512&gt;BA$7,$C512+$E512-2&lt;BA$7),0,($D512-SUM($F512:AZ512)-SUM($F451:AZ451))*SAP_Leadsheet!$E$69)</f>
        <v>0</v>
      </c>
      <c r="BB451" s="289">
        <f>IF(OR($C512&gt;BB$7,$C512+$E512-2&lt;BB$7),0,($D512-SUM($F512:BA512)-SUM($F451:BA451))*SAP_Leadsheet!$E$69)</f>
        <v>0</v>
      </c>
      <c r="BC451" s="289">
        <f>IF(OR($C512&gt;BC$7,$C512+$E512-2&lt;BC$7),0,($D512-SUM($F512:BB512)-SUM($F451:BB451))*SAP_Leadsheet!$E$69)</f>
        <v>0</v>
      </c>
      <c r="BD451" s="289">
        <f>IF(OR($C512&gt;BD$7,$C512+$E512-2&lt;BD$7),0,($D512-SUM($F512:BC512)-SUM($F451:BC451))*SAP_Leadsheet!$E$69)</f>
        <v>0</v>
      </c>
      <c r="BE451" s="289">
        <f>IF(OR($C512&gt;BE$7,$C512+$E512-2&lt;BE$7),0,($D512-SUM($F512:BD512)-SUM($F451:BD451))*SAP_Leadsheet!$E$69)</f>
        <v>0</v>
      </c>
      <c r="BF451" s="289">
        <f>IF(OR($C512&gt;BF$7,$C512+$E512-2&lt;BF$7),0,($D512-SUM($F512:BE512)-SUM($F451:BE451))*SAP_Leadsheet!$E$69)</f>
        <v>0</v>
      </c>
      <c r="BG451" s="289">
        <f>IF(OR($C512&gt;BG$7,$C512+$E512-2&lt;BG$7),0,($D512-SUM($F512:BF512)-SUM($F451:BF451))*SAP_Leadsheet!$E$69)</f>
        <v>0</v>
      </c>
      <c r="BH451" s="289">
        <f>IF(OR($C512&gt;BH$7,$C512+$E512-2&lt;BH$7),0,($D512-SUM($F512:BG512)-SUM($F451:BG451))*SAP_Leadsheet!$E$69)</f>
        <v>0</v>
      </c>
      <c r="BI451" s="289">
        <f>IF(OR($C512&gt;BI$7,$C512+$E512-2&lt;BI$7),0,($D512-SUM($F512:BH512)-SUM($F451:BH451))*SAP_Leadsheet!$E$69)</f>
        <v>0</v>
      </c>
      <c r="BJ451" s="289">
        <f>IF(OR($C512&gt;BJ$7,$C512+$E512-2&lt;BJ$7),0,($D512-SUM($F512:BI512)-SUM($F451:BI451))*SAP_Leadsheet!$E$69)</f>
        <v>0</v>
      </c>
      <c r="BK451" s="289">
        <f>IF(OR($C512&gt;BK$7,$C512+$E512-2&lt;BK$7),0,($D512-SUM($F512:BJ512)-SUM($F451:BJ451))*SAP_Leadsheet!$E$69)</f>
        <v>0</v>
      </c>
      <c r="BL451" s="289">
        <f>IF(OR($C512&gt;BL$7,$C512+$E512-2&lt;BL$7),0,($D512-SUM($F512:BK512)-SUM($F451:BK451))*SAP_Leadsheet!$E$69)</f>
        <v>0</v>
      </c>
      <c r="BM451" s="289">
        <f>IF(OR($C512&gt;BM$7,$C512+$E512-2&lt;BM$7),0,($D512-SUM($F512:BL512)-SUM($F451:BL451))*SAP_Leadsheet!$E$69)</f>
        <v>0</v>
      </c>
      <c r="BN451" s="289">
        <f>IF(OR($C512&gt;BN$7,$C512+$E512-2&lt;BN$7),0,($D512-SUM($F512:BM512)-SUM($F451:BM451))*SAP_Leadsheet!$E$69)</f>
        <v>0</v>
      </c>
      <c r="BO451" s="198"/>
      <c r="BP451" s="198"/>
      <c r="BQ451" s="198"/>
      <c r="BR451" s="198"/>
      <c r="BS451" s="198"/>
      <c r="BT451" s="198"/>
      <c r="BU451" s="198"/>
      <c r="BV451" s="198"/>
      <c r="BW451" s="198"/>
      <c r="BX451" s="198"/>
      <c r="BY451" s="198"/>
      <c r="BZ451" s="198"/>
      <c r="CA451" s="198"/>
      <c r="CB451" s="198"/>
      <c r="CC451" s="198"/>
      <c r="CD451" s="198"/>
      <c r="CE451" s="198"/>
      <c r="CF451" s="198"/>
      <c r="CG451" s="198"/>
      <c r="CH451" s="198"/>
      <c r="CI451" s="198"/>
      <c r="CJ451" s="198"/>
      <c r="CK451" s="198"/>
      <c r="CL451" s="198"/>
    </row>
    <row r="452" spans="1:90" hidden="1" outlineLevel="1" x14ac:dyDescent="0.15">
      <c r="A452" s="89"/>
      <c r="B452" s="23"/>
      <c r="C452" s="26">
        <v>37</v>
      </c>
      <c r="D452" s="298"/>
      <c r="F452" s="26" t="s">
        <v>356</v>
      </c>
      <c r="G452" s="289">
        <f>IF(OR($C513&gt;G$7,$C513+$E513-2&lt;G$7),0,($D513-SUM($F513:F513)-SUM($F452:F452))*SAP_Leadsheet!$E$69)</f>
        <v>0</v>
      </c>
      <c r="H452" s="289">
        <f>IF(OR($C513&gt;H$7,$C513+$E513-2&lt;H$7),0,($D513-SUM($F513:G513)-SUM($F452:G452))*SAP_Leadsheet!$E$69)</f>
        <v>0</v>
      </c>
      <c r="I452" s="289">
        <f>IF(OR($C513&gt;I$7,$C513+$E513-2&lt;I$7),0,($D513-SUM($F513:H513)-SUM($F452:H452))*SAP_Leadsheet!$E$69)</f>
        <v>0</v>
      </c>
      <c r="J452" s="289">
        <f>IF(OR($C513&gt;J$7,$C513+$E513-2&lt;J$7),0,($D513-SUM($F513:I513)-SUM($F452:I452))*SAP_Leadsheet!$E$69)</f>
        <v>0</v>
      </c>
      <c r="K452" s="289">
        <f>IF(OR($C513&gt;K$7,$C513+$E513-2&lt;K$7),0,($D513-SUM($F513:J513)-SUM($F452:J452))*SAP_Leadsheet!$E$69)</f>
        <v>0</v>
      </c>
      <c r="L452" s="289">
        <f>IF(OR($C513&gt;L$7,$C513+$E513-2&lt;L$7),0,($D513-SUM($F513:K513)-SUM($F452:K452))*SAP_Leadsheet!$E$69)</f>
        <v>0</v>
      </c>
      <c r="M452" s="289">
        <f>IF(OR($C513&gt;M$7,$C513+$E513-2&lt;M$7),0,($D513-SUM($F513:L513)-SUM($F452:L452))*SAP_Leadsheet!$E$69)</f>
        <v>0</v>
      </c>
      <c r="N452" s="289">
        <f>IF(OR($C513&gt;N$7,$C513+$E513-2&lt;N$7),0,($D513-SUM($F513:M513)-SUM($F452:M452))*SAP_Leadsheet!$E$69)</f>
        <v>0</v>
      </c>
      <c r="O452" s="289">
        <f>IF(OR($C513&gt;O$7,$C513+$E513-2&lt;O$7),0,($D513-SUM($F513:N513)-SUM($F452:N452))*SAP_Leadsheet!$E$69)</f>
        <v>0</v>
      </c>
      <c r="P452" s="289">
        <f>IF(OR($C513&gt;P$7,$C513+$E513-2&lt;P$7),0,($D513-SUM($F513:O513)-SUM($F452:O452))*SAP_Leadsheet!$E$69)</f>
        <v>0</v>
      </c>
      <c r="Q452" s="289">
        <f>IF(OR($C513&gt;Q$7,$C513+$E513-2&lt;Q$7),0,($D513-SUM($F513:P513)-SUM($F452:P452))*SAP_Leadsheet!$E$69)</f>
        <v>0</v>
      </c>
      <c r="R452" s="289">
        <f>IF(OR($C513&gt;R$7,$C513+$E513-2&lt;R$7),0,($D513-SUM($F513:Q513)-SUM($F452:Q452))*SAP_Leadsheet!$E$69)</f>
        <v>0</v>
      </c>
      <c r="S452" s="289">
        <f>IF(OR($C513&gt;S$7,$C513+$E513-2&lt;S$7),0,($D513-SUM($F513:R513)-SUM($F452:R452))*SAP_Leadsheet!$E$69)</f>
        <v>0</v>
      </c>
      <c r="T452" s="289">
        <f>IF(OR($C513&gt;T$7,$C513+$E513-2&lt;T$7),0,($D513-SUM($F513:S513)-SUM($F452:S452))*SAP_Leadsheet!$E$69)</f>
        <v>0</v>
      </c>
      <c r="U452" s="289">
        <f>IF(OR($C513&gt;U$7,$C513+$E513-2&lt;U$7),0,($D513-SUM($F513:T513)-SUM($F452:T452))*SAP_Leadsheet!$E$69)</f>
        <v>0</v>
      </c>
      <c r="V452" s="289">
        <f>IF(OR($C513&gt;V$7,$C513+$E513-2&lt;V$7),0,($D513-SUM($F513:U513)-SUM($F452:U452))*SAP_Leadsheet!$E$69)</f>
        <v>0</v>
      </c>
      <c r="W452" s="289">
        <f>IF(OR($C513&gt;W$7,$C513+$E513-2&lt;W$7),0,($D513-SUM($F513:V513)-SUM($F452:V452))*SAP_Leadsheet!$E$69)</f>
        <v>0</v>
      </c>
      <c r="X452" s="289">
        <f>IF(OR($C513&gt;X$7,$C513+$E513-2&lt;X$7),0,($D513-SUM($F513:W513)-SUM($F452:W452))*SAP_Leadsheet!$E$69)</f>
        <v>0</v>
      </c>
      <c r="Y452" s="289">
        <f>IF(OR($C513&gt;Y$7,$C513+$E513-2&lt;Y$7),0,($D513-SUM($F513:X513)-SUM($F452:X452))*SAP_Leadsheet!$E$69)</f>
        <v>0</v>
      </c>
      <c r="Z452" s="289">
        <f>IF(OR($C513&gt;Z$7,$C513+$E513-2&lt;Z$7),0,($D513-SUM($F513:Y513)-SUM($F452:Y452))*SAP_Leadsheet!$E$69)</f>
        <v>0</v>
      </c>
      <c r="AA452" s="289">
        <f>IF(OR($C513&gt;AA$7,$C513+$E513-2&lt;AA$7),0,($D513-SUM($F513:Z513)-SUM($F452:Z452))*SAP_Leadsheet!$E$69)</f>
        <v>0</v>
      </c>
      <c r="AB452" s="289">
        <f>IF(OR($C513&gt;AB$7,$C513+$E513-2&lt;AB$7),0,($D513-SUM($F513:AA513)-SUM($F452:AA452))*SAP_Leadsheet!$E$69)</f>
        <v>0</v>
      </c>
      <c r="AC452" s="289">
        <f>IF(OR($C513&gt;AC$7,$C513+$E513-2&lt;AC$7),0,($D513-SUM($F513:AB513)-SUM($F452:AB452))*SAP_Leadsheet!$E$69)</f>
        <v>0</v>
      </c>
      <c r="AD452" s="289">
        <f>IF(OR($C513&gt;AD$7,$C513+$E513-2&lt;AD$7),0,($D513-SUM($F513:AC513)-SUM($F452:AC452))*SAP_Leadsheet!$E$69)</f>
        <v>0</v>
      </c>
      <c r="AE452" s="289">
        <f>IF(OR($C513&gt;AE$7,$C513+$E513-2&lt;AE$7),0,($D513-SUM($F513:AD513)-SUM($F452:AD452))*SAP_Leadsheet!$E$69)</f>
        <v>0</v>
      </c>
      <c r="AF452" s="289">
        <f>IF(OR($C513&gt;AF$7,$C513+$E513-2&lt;AF$7),0,($D513-SUM($F513:AE513)-SUM($F452:AE452))*SAP_Leadsheet!$E$69)</f>
        <v>0</v>
      </c>
      <c r="AG452" s="289">
        <f>IF(OR($C513&gt;AG$7,$C513+$E513-2&lt;AG$7),0,($D513-SUM($F513:AF513)-SUM($F452:AF452))*SAP_Leadsheet!$E$69)</f>
        <v>0</v>
      </c>
      <c r="AH452" s="289">
        <f>IF(OR($C513&gt;AH$7,$C513+$E513-2&lt;AH$7),0,($D513-SUM($F513:AG513)-SUM($F452:AG452))*SAP_Leadsheet!$E$69)</f>
        <v>0</v>
      </c>
      <c r="AI452" s="289">
        <f>IF(OR($C513&gt;AI$7,$C513+$E513-2&lt;AI$7),0,($D513-SUM($F513:AH513)-SUM($F452:AH452))*SAP_Leadsheet!$E$69)</f>
        <v>0</v>
      </c>
      <c r="AJ452" s="289">
        <f>IF(OR($C513&gt;AJ$7,$C513+$E513-2&lt;AJ$7),0,($D513-SUM($F513:AI513)-SUM($F452:AI452))*SAP_Leadsheet!$E$69)</f>
        <v>0</v>
      </c>
      <c r="AK452" s="289">
        <f>IF(OR($C513&gt;AK$7,$C513+$E513-2&lt;AK$7),0,($D513-SUM($F513:AJ513)-SUM($F452:AJ452))*SAP_Leadsheet!$E$69)</f>
        <v>0</v>
      </c>
      <c r="AL452" s="289">
        <f>IF(OR($C513&gt;AL$7,$C513+$E513-2&lt;AL$7),0,($D513-SUM($F513:AK513)-SUM($F452:AK452))*SAP_Leadsheet!$E$69)</f>
        <v>0</v>
      </c>
      <c r="AM452" s="289">
        <f>IF(OR($C513&gt;AM$7,$C513+$E513-2&lt;AM$7),0,($D513-SUM($F513:AL513)-SUM($F452:AL452))*SAP_Leadsheet!$E$69)</f>
        <v>0</v>
      </c>
      <c r="AN452" s="289">
        <f>IF(OR($C513&gt;AN$7,$C513+$E513-2&lt;AN$7),0,($D513-SUM($F513:AM513)-SUM($F452:AM452))*SAP_Leadsheet!$E$69)</f>
        <v>0</v>
      </c>
      <c r="AO452" s="289">
        <f>IF(OR($C513&gt;AO$7,$C513+$E513-2&lt;AO$7),0,($D513-SUM($F513:AN513)-SUM($F452:AN452))*SAP_Leadsheet!$E$69)</f>
        <v>0</v>
      </c>
      <c r="AP452" s="289">
        <f>IF(OR($C513&gt;AP$7,$C513+$E513-2&lt;AP$7),0,($D513-SUM($F513:AO513)-SUM($F452:AO452))*SAP_Leadsheet!$E$69)</f>
        <v>0</v>
      </c>
      <c r="AQ452" s="289">
        <f ca="1">IF(OR($C513&gt;AQ$7,$C513+$E513-2&lt;AQ$7),0,($D513-SUM($F513:AP513)-SUM($F452:AP452))*SAP_Leadsheet!$E$69)</f>
        <v>0</v>
      </c>
      <c r="AR452" s="289">
        <f ca="1">IF(OR($C513&gt;AR$7,$C513+$E513-2&lt;AR$7),0,($D513-SUM($F513:AQ513)-SUM($F452:AQ452))*SAP_Leadsheet!$E$69)</f>
        <v>0</v>
      </c>
      <c r="AS452" s="289">
        <f ca="1">IF(OR($C513&gt;AS$7,$C513+$E513-2&lt;AS$7),0,($D513-SUM($F513:AR513)-SUM($F452:AR452))*SAP_Leadsheet!$E$69)</f>
        <v>0</v>
      </c>
      <c r="AT452" s="289">
        <f ca="1">IF(OR($C513&gt;AT$7,$C513+$E513-2&lt;AT$7),0,($D513-SUM($F513:AS513)-SUM($F452:AS452))*SAP_Leadsheet!$E$69)</f>
        <v>0</v>
      </c>
      <c r="AU452" s="289">
        <f>IF(OR($C513&gt;AU$7,$C513+$E513-2&lt;AU$7),0,($D513-SUM($F513:AT513)-SUM($F452:AT452))*SAP_Leadsheet!$E$69)</f>
        <v>0</v>
      </c>
      <c r="AV452" s="289">
        <f>IF(OR($C513&gt;AV$7,$C513+$E513-2&lt;AV$7),0,($D513-SUM($F513:AU513)-SUM($F452:AU452))*SAP_Leadsheet!$E$69)</f>
        <v>0</v>
      </c>
      <c r="AW452" s="289">
        <f>IF(OR($C513&gt;AW$7,$C513+$E513-2&lt;AW$7),0,($D513-SUM($F513:AV513)-SUM($F452:AV452))*SAP_Leadsheet!$E$69)</f>
        <v>0</v>
      </c>
      <c r="AX452" s="289">
        <f>IF(OR($C513&gt;AX$7,$C513+$E513-2&lt;AX$7),0,($D513-SUM($F513:AW513)-SUM($F452:AW452))*SAP_Leadsheet!$E$69)</f>
        <v>0</v>
      </c>
      <c r="AY452" s="289">
        <f>IF(OR($C513&gt;AY$7,$C513+$E513-2&lt;AY$7),0,($D513-SUM($F513:AX513)-SUM($F452:AX452))*SAP_Leadsheet!$E$69)</f>
        <v>0</v>
      </c>
      <c r="AZ452" s="289">
        <f>IF(OR($C513&gt;AZ$7,$C513+$E513-2&lt;AZ$7),0,($D513-SUM($F513:AY513)-SUM($F452:AY452))*SAP_Leadsheet!$E$69)</f>
        <v>0</v>
      </c>
      <c r="BA452" s="289">
        <f>IF(OR($C513&gt;BA$7,$C513+$E513-2&lt;BA$7),0,($D513-SUM($F513:AZ513)-SUM($F452:AZ452))*SAP_Leadsheet!$E$69)</f>
        <v>0</v>
      </c>
      <c r="BB452" s="289">
        <f>IF(OR($C513&gt;BB$7,$C513+$E513-2&lt;BB$7),0,($D513-SUM($F513:BA513)-SUM($F452:BA452))*SAP_Leadsheet!$E$69)</f>
        <v>0</v>
      </c>
      <c r="BC452" s="289">
        <f>IF(OR($C513&gt;BC$7,$C513+$E513-2&lt;BC$7),0,($D513-SUM($F513:BB513)-SUM($F452:BB452))*SAP_Leadsheet!$E$69)</f>
        <v>0</v>
      </c>
      <c r="BD452" s="289">
        <f>IF(OR($C513&gt;BD$7,$C513+$E513-2&lt;BD$7),0,($D513-SUM($F513:BC513)-SUM($F452:BC452))*SAP_Leadsheet!$E$69)</f>
        <v>0</v>
      </c>
      <c r="BE452" s="289">
        <f>IF(OR($C513&gt;BE$7,$C513+$E513-2&lt;BE$7),0,($D513-SUM($F513:BD513)-SUM($F452:BD452))*SAP_Leadsheet!$E$69)</f>
        <v>0</v>
      </c>
      <c r="BF452" s="289">
        <f>IF(OR($C513&gt;BF$7,$C513+$E513-2&lt;BF$7),0,($D513-SUM($F513:BE513)-SUM($F452:BE452))*SAP_Leadsheet!$E$69)</f>
        <v>0</v>
      </c>
      <c r="BG452" s="289">
        <f>IF(OR($C513&gt;BG$7,$C513+$E513-2&lt;BG$7),0,($D513-SUM($F513:BF513)-SUM($F452:BF452))*SAP_Leadsheet!$E$69)</f>
        <v>0</v>
      </c>
      <c r="BH452" s="289">
        <f>IF(OR($C513&gt;BH$7,$C513+$E513-2&lt;BH$7),0,($D513-SUM($F513:BG513)-SUM($F452:BG452))*SAP_Leadsheet!$E$69)</f>
        <v>0</v>
      </c>
      <c r="BI452" s="289">
        <f>IF(OR($C513&gt;BI$7,$C513+$E513-2&lt;BI$7),0,($D513-SUM($F513:BH513)-SUM($F452:BH452))*SAP_Leadsheet!$E$69)</f>
        <v>0</v>
      </c>
      <c r="BJ452" s="289">
        <f>IF(OR($C513&gt;BJ$7,$C513+$E513-2&lt;BJ$7),0,($D513-SUM($F513:BI513)-SUM($F452:BI452))*SAP_Leadsheet!$E$69)</f>
        <v>0</v>
      </c>
      <c r="BK452" s="289">
        <f>IF(OR($C513&gt;BK$7,$C513+$E513-2&lt;BK$7),0,($D513-SUM($F513:BJ513)-SUM($F452:BJ452))*SAP_Leadsheet!$E$69)</f>
        <v>0</v>
      </c>
      <c r="BL452" s="289">
        <f>IF(OR($C513&gt;BL$7,$C513+$E513-2&lt;BL$7),0,($D513-SUM($F513:BK513)-SUM($F452:BK452))*SAP_Leadsheet!$E$69)</f>
        <v>0</v>
      </c>
      <c r="BM452" s="289">
        <f>IF(OR($C513&gt;BM$7,$C513+$E513-2&lt;BM$7),0,($D513-SUM($F513:BL513)-SUM($F452:BL452))*SAP_Leadsheet!$E$69)</f>
        <v>0</v>
      </c>
      <c r="BN452" s="289">
        <f>IF(OR($C513&gt;BN$7,$C513+$E513-2&lt;BN$7),0,($D513-SUM($F513:BM513)-SUM($F452:BM452))*SAP_Leadsheet!$E$69)</f>
        <v>0</v>
      </c>
      <c r="BO452" s="198"/>
      <c r="BP452" s="198"/>
      <c r="BQ452" s="198"/>
      <c r="BR452" s="198"/>
      <c r="BS452" s="198"/>
      <c r="BT452" s="198"/>
      <c r="BU452" s="198"/>
      <c r="BV452" s="198"/>
      <c r="BW452" s="198"/>
      <c r="BX452" s="198"/>
      <c r="BY452" s="198"/>
      <c r="BZ452" s="198"/>
      <c r="CA452" s="198"/>
      <c r="CB452" s="198"/>
      <c r="CC452" s="198"/>
      <c r="CD452" s="198"/>
      <c r="CE452" s="198"/>
      <c r="CF452" s="198"/>
      <c r="CG452" s="198"/>
      <c r="CH452" s="198"/>
      <c r="CI452" s="198"/>
      <c r="CJ452" s="198"/>
      <c r="CK452" s="198"/>
      <c r="CL452" s="198"/>
    </row>
    <row r="453" spans="1:90" hidden="1" outlineLevel="1" x14ac:dyDescent="0.15">
      <c r="A453" s="89"/>
      <c r="B453" s="23"/>
      <c r="C453" s="26">
        <v>38</v>
      </c>
      <c r="D453" s="298"/>
      <c r="F453" s="26" t="s">
        <v>356</v>
      </c>
      <c r="G453" s="289">
        <f>IF(OR($C514&gt;G$7,$C514+$E514-2&lt;G$7),0,($D514-SUM($F514:F514)-SUM($F453:F453))*SAP_Leadsheet!$E$69)</f>
        <v>0</v>
      </c>
      <c r="H453" s="289">
        <f>IF(OR($C514&gt;H$7,$C514+$E514-2&lt;H$7),0,($D514-SUM($F514:G514)-SUM($F453:G453))*SAP_Leadsheet!$E$69)</f>
        <v>0</v>
      </c>
      <c r="I453" s="289">
        <f>IF(OR($C514&gt;I$7,$C514+$E514-2&lt;I$7),0,($D514-SUM($F514:H514)-SUM($F453:H453))*SAP_Leadsheet!$E$69)</f>
        <v>0</v>
      </c>
      <c r="J453" s="289">
        <f>IF(OR($C514&gt;J$7,$C514+$E514-2&lt;J$7),0,($D514-SUM($F514:I514)-SUM($F453:I453))*SAP_Leadsheet!$E$69)</f>
        <v>0</v>
      </c>
      <c r="K453" s="289">
        <f>IF(OR($C514&gt;K$7,$C514+$E514-2&lt;K$7),0,($D514-SUM($F514:J514)-SUM($F453:J453))*SAP_Leadsheet!$E$69)</f>
        <v>0</v>
      </c>
      <c r="L453" s="289">
        <f>IF(OR($C514&gt;L$7,$C514+$E514-2&lt;L$7),0,($D514-SUM($F514:K514)-SUM($F453:K453))*SAP_Leadsheet!$E$69)</f>
        <v>0</v>
      </c>
      <c r="M453" s="289">
        <f>IF(OR($C514&gt;M$7,$C514+$E514-2&lt;M$7),0,($D514-SUM($F514:L514)-SUM($F453:L453))*SAP_Leadsheet!$E$69)</f>
        <v>0</v>
      </c>
      <c r="N453" s="289">
        <f>IF(OR($C514&gt;N$7,$C514+$E514-2&lt;N$7),0,($D514-SUM($F514:M514)-SUM($F453:M453))*SAP_Leadsheet!$E$69)</f>
        <v>0</v>
      </c>
      <c r="O453" s="289">
        <f>IF(OR($C514&gt;O$7,$C514+$E514-2&lt;O$7),0,($D514-SUM($F514:N514)-SUM($F453:N453))*SAP_Leadsheet!$E$69)</f>
        <v>0</v>
      </c>
      <c r="P453" s="289">
        <f>IF(OR($C514&gt;P$7,$C514+$E514-2&lt;P$7),0,($D514-SUM($F514:O514)-SUM($F453:O453))*SAP_Leadsheet!$E$69)</f>
        <v>0</v>
      </c>
      <c r="Q453" s="289">
        <f>IF(OR($C514&gt;Q$7,$C514+$E514-2&lt;Q$7),0,($D514-SUM($F514:P514)-SUM($F453:P453))*SAP_Leadsheet!$E$69)</f>
        <v>0</v>
      </c>
      <c r="R453" s="289">
        <f>IF(OR($C514&gt;R$7,$C514+$E514-2&lt;R$7),0,($D514-SUM($F514:Q514)-SUM($F453:Q453))*SAP_Leadsheet!$E$69)</f>
        <v>0</v>
      </c>
      <c r="S453" s="289">
        <f>IF(OR($C514&gt;S$7,$C514+$E514-2&lt;S$7),0,($D514-SUM($F514:R514)-SUM($F453:R453))*SAP_Leadsheet!$E$69)</f>
        <v>0</v>
      </c>
      <c r="T453" s="289">
        <f>IF(OR($C514&gt;T$7,$C514+$E514-2&lt;T$7),0,($D514-SUM($F514:S514)-SUM($F453:S453))*SAP_Leadsheet!$E$69)</f>
        <v>0</v>
      </c>
      <c r="U453" s="289">
        <f>IF(OR($C514&gt;U$7,$C514+$E514-2&lt;U$7),0,($D514-SUM($F514:T514)-SUM($F453:T453))*SAP_Leadsheet!$E$69)</f>
        <v>0</v>
      </c>
      <c r="V453" s="289">
        <f>IF(OR($C514&gt;V$7,$C514+$E514-2&lt;V$7),0,($D514-SUM($F514:U514)-SUM($F453:U453))*SAP_Leadsheet!$E$69)</f>
        <v>0</v>
      </c>
      <c r="W453" s="289">
        <f>IF(OR($C514&gt;W$7,$C514+$E514-2&lt;W$7),0,($D514-SUM($F514:V514)-SUM($F453:V453))*SAP_Leadsheet!$E$69)</f>
        <v>0</v>
      </c>
      <c r="X453" s="289">
        <f>IF(OR($C514&gt;X$7,$C514+$E514-2&lt;X$7),0,($D514-SUM($F514:W514)-SUM($F453:W453))*SAP_Leadsheet!$E$69)</f>
        <v>0</v>
      </c>
      <c r="Y453" s="289">
        <f>IF(OR($C514&gt;Y$7,$C514+$E514-2&lt;Y$7),0,($D514-SUM($F514:X514)-SUM($F453:X453))*SAP_Leadsheet!$E$69)</f>
        <v>0</v>
      </c>
      <c r="Z453" s="289">
        <f>IF(OR($C514&gt;Z$7,$C514+$E514-2&lt;Z$7),0,($D514-SUM($F514:Y514)-SUM($F453:Y453))*SAP_Leadsheet!$E$69)</f>
        <v>0</v>
      </c>
      <c r="AA453" s="289">
        <f>IF(OR($C514&gt;AA$7,$C514+$E514-2&lt;AA$7),0,($D514-SUM($F514:Z514)-SUM($F453:Z453))*SAP_Leadsheet!$E$69)</f>
        <v>0</v>
      </c>
      <c r="AB453" s="289">
        <f>IF(OR($C514&gt;AB$7,$C514+$E514-2&lt;AB$7),0,($D514-SUM($F514:AA514)-SUM($F453:AA453))*SAP_Leadsheet!$E$69)</f>
        <v>0</v>
      </c>
      <c r="AC453" s="289">
        <f>IF(OR($C514&gt;AC$7,$C514+$E514-2&lt;AC$7),0,($D514-SUM($F514:AB514)-SUM($F453:AB453))*SAP_Leadsheet!$E$69)</f>
        <v>0</v>
      </c>
      <c r="AD453" s="289">
        <f>IF(OR($C514&gt;AD$7,$C514+$E514-2&lt;AD$7),0,($D514-SUM($F514:AC514)-SUM($F453:AC453))*SAP_Leadsheet!$E$69)</f>
        <v>0</v>
      </c>
      <c r="AE453" s="289">
        <f>IF(OR($C514&gt;AE$7,$C514+$E514-2&lt;AE$7),0,($D514-SUM($F514:AD514)-SUM($F453:AD453))*SAP_Leadsheet!$E$69)</f>
        <v>0</v>
      </c>
      <c r="AF453" s="289">
        <f>IF(OR($C514&gt;AF$7,$C514+$E514-2&lt;AF$7),0,($D514-SUM($F514:AE514)-SUM($F453:AE453))*SAP_Leadsheet!$E$69)</f>
        <v>0</v>
      </c>
      <c r="AG453" s="289">
        <f>IF(OR($C514&gt;AG$7,$C514+$E514-2&lt;AG$7),0,($D514-SUM($F514:AF514)-SUM($F453:AF453))*SAP_Leadsheet!$E$69)</f>
        <v>0</v>
      </c>
      <c r="AH453" s="289">
        <f>IF(OR($C514&gt;AH$7,$C514+$E514-2&lt;AH$7),0,($D514-SUM($F514:AG514)-SUM($F453:AG453))*SAP_Leadsheet!$E$69)</f>
        <v>0</v>
      </c>
      <c r="AI453" s="289">
        <f>IF(OR($C514&gt;AI$7,$C514+$E514-2&lt;AI$7),0,($D514-SUM($F514:AH514)-SUM($F453:AH453))*SAP_Leadsheet!$E$69)</f>
        <v>0</v>
      </c>
      <c r="AJ453" s="289">
        <f>IF(OR($C514&gt;AJ$7,$C514+$E514-2&lt;AJ$7),0,($D514-SUM($F514:AI514)-SUM($F453:AI453))*SAP_Leadsheet!$E$69)</f>
        <v>0</v>
      </c>
      <c r="AK453" s="289">
        <f>IF(OR($C514&gt;AK$7,$C514+$E514-2&lt;AK$7),0,($D514-SUM($F514:AJ514)-SUM($F453:AJ453))*SAP_Leadsheet!$E$69)</f>
        <v>0</v>
      </c>
      <c r="AL453" s="289">
        <f>IF(OR($C514&gt;AL$7,$C514+$E514-2&lt;AL$7),0,($D514-SUM($F514:AK514)-SUM($F453:AK453))*SAP_Leadsheet!$E$69)</f>
        <v>0</v>
      </c>
      <c r="AM453" s="289">
        <f>IF(OR($C514&gt;AM$7,$C514+$E514-2&lt;AM$7),0,($D514-SUM($F514:AL514)-SUM($F453:AL453))*SAP_Leadsheet!$E$69)</f>
        <v>0</v>
      </c>
      <c r="AN453" s="289">
        <f>IF(OR($C514&gt;AN$7,$C514+$E514-2&lt;AN$7),0,($D514-SUM($F514:AM514)-SUM($F453:AM453))*SAP_Leadsheet!$E$69)</f>
        <v>0</v>
      </c>
      <c r="AO453" s="289">
        <f>IF(OR($C514&gt;AO$7,$C514+$E514-2&lt;AO$7),0,($D514-SUM($F514:AN514)-SUM($F453:AN453))*SAP_Leadsheet!$E$69)</f>
        <v>0</v>
      </c>
      <c r="AP453" s="289">
        <f>IF(OR($C514&gt;AP$7,$C514+$E514-2&lt;AP$7),0,($D514-SUM($F514:AO514)-SUM($F453:AO453))*SAP_Leadsheet!$E$69)</f>
        <v>0</v>
      </c>
      <c r="AQ453" s="289">
        <f>IF(OR($C514&gt;AQ$7,$C514+$E514-2&lt;AQ$7),0,($D514-SUM($F514:AP514)-SUM($F453:AP453))*SAP_Leadsheet!$E$69)</f>
        <v>0</v>
      </c>
      <c r="AR453" s="289">
        <f ca="1">IF(OR($C514&gt;AR$7,$C514+$E514-2&lt;AR$7),0,($D514-SUM($F514:AQ514)-SUM($F453:AQ453))*SAP_Leadsheet!$E$69)</f>
        <v>0</v>
      </c>
      <c r="AS453" s="289">
        <f ca="1">IF(OR($C514&gt;AS$7,$C514+$E514-2&lt;AS$7),0,($D514-SUM($F514:AR514)-SUM($F453:AR453))*SAP_Leadsheet!$E$69)</f>
        <v>0</v>
      </c>
      <c r="AT453" s="289">
        <f ca="1">IF(OR($C514&gt;AT$7,$C514+$E514-2&lt;AT$7),0,($D514-SUM($F514:AS514)-SUM($F453:AS453))*SAP_Leadsheet!$E$69)</f>
        <v>0</v>
      </c>
      <c r="AU453" s="289">
        <f ca="1">IF(OR($C514&gt;AU$7,$C514+$E514-2&lt;AU$7),0,($D514-SUM($F514:AT514)-SUM($F453:AT453))*SAP_Leadsheet!$E$69)</f>
        <v>0</v>
      </c>
      <c r="AV453" s="289">
        <f>IF(OR($C514&gt;AV$7,$C514+$E514-2&lt;AV$7),0,($D514-SUM($F514:AU514)-SUM($F453:AU453))*SAP_Leadsheet!$E$69)</f>
        <v>0</v>
      </c>
      <c r="AW453" s="289">
        <f>IF(OR($C514&gt;AW$7,$C514+$E514-2&lt;AW$7),0,($D514-SUM($F514:AV514)-SUM($F453:AV453))*SAP_Leadsheet!$E$69)</f>
        <v>0</v>
      </c>
      <c r="AX453" s="289">
        <f>IF(OR($C514&gt;AX$7,$C514+$E514-2&lt;AX$7),0,($D514-SUM($F514:AW514)-SUM($F453:AW453))*SAP_Leadsheet!$E$69)</f>
        <v>0</v>
      </c>
      <c r="AY453" s="289">
        <f>IF(OR($C514&gt;AY$7,$C514+$E514-2&lt;AY$7),0,($D514-SUM($F514:AX514)-SUM($F453:AX453))*SAP_Leadsheet!$E$69)</f>
        <v>0</v>
      </c>
      <c r="AZ453" s="289">
        <f>IF(OR($C514&gt;AZ$7,$C514+$E514-2&lt;AZ$7),0,($D514-SUM($F514:AY514)-SUM($F453:AY453))*SAP_Leadsheet!$E$69)</f>
        <v>0</v>
      </c>
      <c r="BA453" s="289">
        <f>IF(OR($C514&gt;BA$7,$C514+$E514-2&lt;BA$7),0,($D514-SUM($F514:AZ514)-SUM($F453:AZ453))*SAP_Leadsheet!$E$69)</f>
        <v>0</v>
      </c>
      <c r="BB453" s="289">
        <f>IF(OR($C514&gt;BB$7,$C514+$E514-2&lt;BB$7),0,($D514-SUM($F514:BA514)-SUM($F453:BA453))*SAP_Leadsheet!$E$69)</f>
        <v>0</v>
      </c>
      <c r="BC453" s="289">
        <f>IF(OR($C514&gt;BC$7,$C514+$E514-2&lt;BC$7),0,($D514-SUM($F514:BB514)-SUM($F453:BB453))*SAP_Leadsheet!$E$69)</f>
        <v>0</v>
      </c>
      <c r="BD453" s="289">
        <f>IF(OR($C514&gt;BD$7,$C514+$E514-2&lt;BD$7),0,($D514-SUM($F514:BC514)-SUM($F453:BC453))*SAP_Leadsheet!$E$69)</f>
        <v>0</v>
      </c>
      <c r="BE453" s="289">
        <f>IF(OR($C514&gt;BE$7,$C514+$E514-2&lt;BE$7),0,($D514-SUM($F514:BD514)-SUM($F453:BD453))*SAP_Leadsheet!$E$69)</f>
        <v>0</v>
      </c>
      <c r="BF453" s="289">
        <f>IF(OR($C514&gt;BF$7,$C514+$E514-2&lt;BF$7),0,($D514-SUM($F514:BE514)-SUM($F453:BE453))*SAP_Leadsheet!$E$69)</f>
        <v>0</v>
      </c>
      <c r="BG453" s="289">
        <f>IF(OR($C514&gt;BG$7,$C514+$E514-2&lt;BG$7),0,($D514-SUM($F514:BF514)-SUM($F453:BF453))*SAP_Leadsheet!$E$69)</f>
        <v>0</v>
      </c>
      <c r="BH453" s="289">
        <f>IF(OR($C514&gt;BH$7,$C514+$E514-2&lt;BH$7),0,($D514-SUM($F514:BG514)-SUM($F453:BG453))*SAP_Leadsheet!$E$69)</f>
        <v>0</v>
      </c>
      <c r="BI453" s="289">
        <f>IF(OR($C514&gt;BI$7,$C514+$E514-2&lt;BI$7),0,($D514-SUM($F514:BH514)-SUM($F453:BH453))*SAP_Leadsheet!$E$69)</f>
        <v>0</v>
      </c>
      <c r="BJ453" s="289">
        <f>IF(OR($C514&gt;BJ$7,$C514+$E514-2&lt;BJ$7),0,($D514-SUM($F514:BI514)-SUM($F453:BI453))*SAP_Leadsheet!$E$69)</f>
        <v>0</v>
      </c>
      <c r="BK453" s="289">
        <f>IF(OR($C514&gt;BK$7,$C514+$E514-2&lt;BK$7),0,($D514-SUM($F514:BJ514)-SUM($F453:BJ453))*SAP_Leadsheet!$E$69)</f>
        <v>0</v>
      </c>
      <c r="BL453" s="289">
        <f>IF(OR($C514&gt;BL$7,$C514+$E514-2&lt;BL$7),0,($D514-SUM($F514:BK514)-SUM($F453:BK453))*SAP_Leadsheet!$E$69)</f>
        <v>0</v>
      </c>
      <c r="BM453" s="289">
        <f>IF(OR($C514&gt;BM$7,$C514+$E514-2&lt;BM$7),0,($D514-SUM($F514:BL514)-SUM($F453:BL453))*SAP_Leadsheet!$E$69)</f>
        <v>0</v>
      </c>
      <c r="BN453" s="289">
        <f>IF(OR($C514&gt;BN$7,$C514+$E514-2&lt;BN$7),0,($D514-SUM($F514:BM514)-SUM($F453:BM453))*SAP_Leadsheet!$E$69)</f>
        <v>0</v>
      </c>
      <c r="BO453" s="198"/>
      <c r="BP453" s="198"/>
      <c r="BQ453" s="198"/>
      <c r="BR453" s="198"/>
      <c r="BS453" s="198"/>
      <c r="BT453" s="198"/>
      <c r="BU453" s="198"/>
      <c r="BV453" s="198"/>
      <c r="BW453" s="198"/>
      <c r="BX453" s="198"/>
      <c r="BY453" s="198"/>
      <c r="BZ453" s="198"/>
      <c r="CA453" s="198"/>
      <c r="CB453" s="198"/>
      <c r="CC453" s="198"/>
      <c r="CD453" s="198"/>
      <c r="CE453" s="198"/>
      <c r="CF453" s="198"/>
      <c r="CG453" s="198"/>
      <c r="CH453" s="198"/>
      <c r="CI453" s="198"/>
      <c r="CJ453" s="198"/>
      <c r="CK453" s="198"/>
      <c r="CL453" s="198"/>
    </row>
    <row r="454" spans="1:90" hidden="1" outlineLevel="1" x14ac:dyDescent="0.15">
      <c r="A454" s="89"/>
      <c r="B454" s="23"/>
      <c r="C454" s="26">
        <v>39</v>
      </c>
      <c r="D454" s="298"/>
      <c r="F454" s="26" t="s">
        <v>356</v>
      </c>
      <c r="G454" s="289">
        <f>IF(OR($C515&gt;G$7,$C515+$E515-2&lt;G$7),0,($D515-SUM($F515:F515)-SUM($F454:F454))*SAP_Leadsheet!$E$69)</f>
        <v>0</v>
      </c>
      <c r="H454" s="289">
        <f>IF(OR($C515&gt;H$7,$C515+$E515-2&lt;H$7),0,($D515-SUM($F515:G515)-SUM($F454:G454))*SAP_Leadsheet!$E$69)</f>
        <v>0</v>
      </c>
      <c r="I454" s="289">
        <f>IF(OR($C515&gt;I$7,$C515+$E515-2&lt;I$7),0,($D515-SUM($F515:H515)-SUM($F454:H454))*SAP_Leadsheet!$E$69)</f>
        <v>0</v>
      </c>
      <c r="J454" s="289">
        <f>IF(OR($C515&gt;J$7,$C515+$E515-2&lt;J$7),0,($D515-SUM($F515:I515)-SUM($F454:I454))*SAP_Leadsheet!$E$69)</f>
        <v>0</v>
      </c>
      <c r="K454" s="289">
        <f>IF(OR($C515&gt;K$7,$C515+$E515-2&lt;K$7),0,($D515-SUM($F515:J515)-SUM($F454:J454))*SAP_Leadsheet!$E$69)</f>
        <v>0</v>
      </c>
      <c r="L454" s="289">
        <f>IF(OR($C515&gt;L$7,$C515+$E515-2&lt;L$7),0,($D515-SUM($F515:K515)-SUM($F454:K454))*SAP_Leadsheet!$E$69)</f>
        <v>0</v>
      </c>
      <c r="M454" s="289">
        <f>IF(OR($C515&gt;M$7,$C515+$E515-2&lt;M$7),0,($D515-SUM($F515:L515)-SUM($F454:L454))*SAP_Leadsheet!$E$69)</f>
        <v>0</v>
      </c>
      <c r="N454" s="289">
        <f>IF(OR($C515&gt;N$7,$C515+$E515-2&lt;N$7),0,($D515-SUM($F515:M515)-SUM($F454:M454))*SAP_Leadsheet!$E$69)</f>
        <v>0</v>
      </c>
      <c r="O454" s="289">
        <f>IF(OR($C515&gt;O$7,$C515+$E515-2&lt;O$7),0,($D515-SUM($F515:N515)-SUM($F454:N454))*SAP_Leadsheet!$E$69)</f>
        <v>0</v>
      </c>
      <c r="P454" s="289">
        <f>IF(OR($C515&gt;P$7,$C515+$E515-2&lt;P$7),0,($D515-SUM($F515:O515)-SUM($F454:O454))*SAP_Leadsheet!$E$69)</f>
        <v>0</v>
      </c>
      <c r="Q454" s="289">
        <f>IF(OR($C515&gt;Q$7,$C515+$E515-2&lt;Q$7),0,($D515-SUM($F515:P515)-SUM($F454:P454))*SAP_Leadsheet!$E$69)</f>
        <v>0</v>
      </c>
      <c r="R454" s="289">
        <f>IF(OR($C515&gt;R$7,$C515+$E515-2&lt;R$7),0,($D515-SUM($F515:Q515)-SUM($F454:Q454))*SAP_Leadsheet!$E$69)</f>
        <v>0</v>
      </c>
      <c r="S454" s="289">
        <f>IF(OR($C515&gt;S$7,$C515+$E515-2&lt;S$7),0,($D515-SUM($F515:R515)-SUM($F454:R454))*SAP_Leadsheet!$E$69)</f>
        <v>0</v>
      </c>
      <c r="T454" s="289">
        <f>IF(OR($C515&gt;T$7,$C515+$E515-2&lt;T$7),0,($D515-SUM($F515:S515)-SUM($F454:S454))*SAP_Leadsheet!$E$69)</f>
        <v>0</v>
      </c>
      <c r="U454" s="289">
        <f>IF(OR($C515&gt;U$7,$C515+$E515-2&lt;U$7),0,($D515-SUM($F515:T515)-SUM($F454:T454))*SAP_Leadsheet!$E$69)</f>
        <v>0</v>
      </c>
      <c r="V454" s="289">
        <f>IF(OR($C515&gt;V$7,$C515+$E515-2&lt;V$7),0,($D515-SUM($F515:U515)-SUM($F454:U454))*SAP_Leadsheet!$E$69)</f>
        <v>0</v>
      </c>
      <c r="W454" s="289">
        <f>IF(OR($C515&gt;W$7,$C515+$E515-2&lt;W$7),0,($D515-SUM($F515:V515)-SUM($F454:V454))*SAP_Leadsheet!$E$69)</f>
        <v>0</v>
      </c>
      <c r="X454" s="289">
        <f>IF(OR($C515&gt;X$7,$C515+$E515-2&lt;X$7),0,($D515-SUM($F515:W515)-SUM($F454:W454))*SAP_Leadsheet!$E$69)</f>
        <v>0</v>
      </c>
      <c r="Y454" s="289">
        <f>IF(OR($C515&gt;Y$7,$C515+$E515-2&lt;Y$7),0,($D515-SUM($F515:X515)-SUM($F454:X454))*SAP_Leadsheet!$E$69)</f>
        <v>0</v>
      </c>
      <c r="Z454" s="289">
        <f>IF(OR($C515&gt;Z$7,$C515+$E515-2&lt;Z$7),0,($D515-SUM($F515:Y515)-SUM($F454:Y454))*SAP_Leadsheet!$E$69)</f>
        <v>0</v>
      </c>
      <c r="AA454" s="289">
        <f>IF(OR($C515&gt;AA$7,$C515+$E515-2&lt;AA$7),0,($D515-SUM($F515:Z515)-SUM($F454:Z454))*SAP_Leadsheet!$E$69)</f>
        <v>0</v>
      </c>
      <c r="AB454" s="289">
        <f>IF(OR($C515&gt;AB$7,$C515+$E515-2&lt;AB$7),0,($D515-SUM($F515:AA515)-SUM($F454:AA454))*SAP_Leadsheet!$E$69)</f>
        <v>0</v>
      </c>
      <c r="AC454" s="289">
        <f>IF(OR($C515&gt;AC$7,$C515+$E515-2&lt;AC$7),0,($D515-SUM($F515:AB515)-SUM($F454:AB454))*SAP_Leadsheet!$E$69)</f>
        <v>0</v>
      </c>
      <c r="AD454" s="289">
        <f>IF(OR($C515&gt;AD$7,$C515+$E515-2&lt;AD$7),0,($D515-SUM($F515:AC515)-SUM($F454:AC454))*SAP_Leadsheet!$E$69)</f>
        <v>0</v>
      </c>
      <c r="AE454" s="289">
        <f>IF(OR($C515&gt;AE$7,$C515+$E515-2&lt;AE$7),0,($D515-SUM($F515:AD515)-SUM($F454:AD454))*SAP_Leadsheet!$E$69)</f>
        <v>0</v>
      </c>
      <c r="AF454" s="289">
        <f>IF(OR($C515&gt;AF$7,$C515+$E515-2&lt;AF$7),0,($D515-SUM($F515:AE515)-SUM($F454:AE454))*SAP_Leadsheet!$E$69)</f>
        <v>0</v>
      </c>
      <c r="AG454" s="289">
        <f>IF(OR($C515&gt;AG$7,$C515+$E515-2&lt;AG$7),0,($D515-SUM($F515:AF515)-SUM($F454:AF454))*SAP_Leadsheet!$E$69)</f>
        <v>0</v>
      </c>
      <c r="AH454" s="289">
        <f>IF(OR($C515&gt;AH$7,$C515+$E515-2&lt;AH$7),0,($D515-SUM($F515:AG515)-SUM($F454:AG454))*SAP_Leadsheet!$E$69)</f>
        <v>0</v>
      </c>
      <c r="AI454" s="289">
        <f>IF(OR($C515&gt;AI$7,$C515+$E515-2&lt;AI$7),0,($D515-SUM($F515:AH515)-SUM($F454:AH454))*SAP_Leadsheet!$E$69)</f>
        <v>0</v>
      </c>
      <c r="AJ454" s="289">
        <f>IF(OR($C515&gt;AJ$7,$C515+$E515-2&lt;AJ$7),0,($D515-SUM($F515:AI515)-SUM($F454:AI454))*SAP_Leadsheet!$E$69)</f>
        <v>0</v>
      </c>
      <c r="AK454" s="289">
        <f>IF(OR($C515&gt;AK$7,$C515+$E515-2&lt;AK$7),0,($D515-SUM($F515:AJ515)-SUM($F454:AJ454))*SAP_Leadsheet!$E$69)</f>
        <v>0</v>
      </c>
      <c r="AL454" s="289">
        <f>IF(OR($C515&gt;AL$7,$C515+$E515-2&lt;AL$7),0,($D515-SUM($F515:AK515)-SUM($F454:AK454))*SAP_Leadsheet!$E$69)</f>
        <v>0</v>
      </c>
      <c r="AM454" s="289">
        <f>IF(OR($C515&gt;AM$7,$C515+$E515-2&lt;AM$7),0,($D515-SUM($F515:AL515)-SUM($F454:AL454))*SAP_Leadsheet!$E$69)</f>
        <v>0</v>
      </c>
      <c r="AN454" s="289">
        <f>IF(OR($C515&gt;AN$7,$C515+$E515-2&lt;AN$7),0,($D515-SUM($F515:AM515)-SUM($F454:AM454))*SAP_Leadsheet!$E$69)</f>
        <v>0</v>
      </c>
      <c r="AO454" s="289">
        <f>IF(OR($C515&gt;AO$7,$C515+$E515-2&lt;AO$7),0,($D515-SUM($F515:AN515)-SUM($F454:AN454))*SAP_Leadsheet!$E$69)</f>
        <v>0</v>
      </c>
      <c r="AP454" s="289">
        <f>IF(OR($C515&gt;AP$7,$C515+$E515-2&lt;AP$7),0,($D515-SUM($F515:AO515)-SUM($F454:AO454))*SAP_Leadsheet!$E$69)</f>
        <v>0</v>
      </c>
      <c r="AQ454" s="289">
        <f>IF(OR($C515&gt;AQ$7,$C515+$E515-2&lt;AQ$7),0,($D515-SUM($F515:AP515)-SUM($F454:AP454))*SAP_Leadsheet!$E$69)</f>
        <v>0</v>
      </c>
      <c r="AR454" s="289">
        <f>IF(OR($C515&gt;AR$7,$C515+$E515-2&lt;AR$7),0,($D515-SUM($F515:AQ515)-SUM($F454:AQ454))*SAP_Leadsheet!$E$69)</f>
        <v>0</v>
      </c>
      <c r="AS454" s="289">
        <f ca="1">IF(OR($C515&gt;AS$7,$C515+$E515-2&lt;AS$7),0,($D515-SUM($F515:AR515)-SUM($F454:AR454))*SAP_Leadsheet!$E$69)</f>
        <v>0</v>
      </c>
      <c r="AT454" s="289">
        <f ca="1">IF(OR($C515&gt;AT$7,$C515+$E515-2&lt;AT$7),0,($D515-SUM($F515:AS515)-SUM($F454:AS454))*SAP_Leadsheet!$E$69)</f>
        <v>0</v>
      </c>
      <c r="AU454" s="289">
        <f ca="1">IF(OR($C515&gt;AU$7,$C515+$E515-2&lt;AU$7),0,($D515-SUM($F515:AT515)-SUM($F454:AT454))*SAP_Leadsheet!$E$69)</f>
        <v>0</v>
      </c>
      <c r="AV454" s="289">
        <f ca="1">IF(OR($C515&gt;AV$7,$C515+$E515-2&lt;AV$7),0,($D515-SUM($F515:AU515)-SUM($F454:AU454))*SAP_Leadsheet!$E$69)</f>
        <v>0</v>
      </c>
      <c r="AW454" s="289">
        <f>IF(OR($C515&gt;AW$7,$C515+$E515-2&lt;AW$7),0,($D515-SUM($F515:AV515)-SUM($F454:AV454))*SAP_Leadsheet!$E$69)</f>
        <v>0</v>
      </c>
      <c r="AX454" s="289">
        <f>IF(OR($C515&gt;AX$7,$C515+$E515-2&lt;AX$7),0,($D515-SUM($F515:AW515)-SUM($F454:AW454))*SAP_Leadsheet!$E$69)</f>
        <v>0</v>
      </c>
      <c r="AY454" s="289">
        <f>IF(OR($C515&gt;AY$7,$C515+$E515-2&lt;AY$7),0,($D515-SUM($F515:AX515)-SUM($F454:AX454))*SAP_Leadsheet!$E$69)</f>
        <v>0</v>
      </c>
      <c r="AZ454" s="289">
        <f>IF(OR($C515&gt;AZ$7,$C515+$E515-2&lt;AZ$7),0,($D515-SUM($F515:AY515)-SUM($F454:AY454))*SAP_Leadsheet!$E$69)</f>
        <v>0</v>
      </c>
      <c r="BA454" s="289">
        <f>IF(OR($C515&gt;BA$7,$C515+$E515-2&lt;BA$7),0,($D515-SUM($F515:AZ515)-SUM($F454:AZ454))*SAP_Leadsheet!$E$69)</f>
        <v>0</v>
      </c>
      <c r="BB454" s="289">
        <f>IF(OR($C515&gt;BB$7,$C515+$E515-2&lt;BB$7),0,($D515-SUM($F515:BA515)-SUM($F454:BA454))*SAP_Leadsheet!$E$69)</f>
        <v>0</v>
      </c>
      <c r="BC454" s="289">
        <f>IF(OR($C515&gt;BC$7,$C515+$E515-2&lt;BC$7),0,($D515-SUM($F515:BB515)-SUM($F454:BB454))*SAP_Leadsheet!$E$69)</f>
        <v>0</v>
      </c>
      <c r="BD454" s="289">
        <f>IF(OR($C515&gt;BD$7,$C515+$E515-2&lt;BD$7),0,($D515-SUM($F515:BC515)-SUM($F454:BC454))*SAP_Leadsheet!$E$69)</f>
        <v>0</v>
      </c>
      <c r="BE454" s="289">
        <f>IF(OR($C515&gt;BE$7,$C515+$E515-2&lt;BE$7),0,($D515-SUM($F515:BD515)-SUM($F454:BD454))*SAP_Leadsheet!$E$69)</f>
        <v>0</v>
      </c>
      <c r="BF454" s="289">
        <f>IF(OR($C515&gt;BF$7,$C515+$E515-2&lt;BF$7),0,($D515-SUM($F515:BE515)-SUM($F454:BE454))*SAP_Leadsheet!$E$69)</f>
        <v>0</v>
      </c>
      <c r="BG454" s="289">
        <f>IF(OR($C515&gt;BG$7,$C515+$E515-2&lt;BG$7),0,($D515-SUM($F515:BF515)-SUM($F454:BF454))*SAP_Leadsheet!$E$69)</f>
        <v>0</v>
      </c>
      <c r="BH454" s="289">
        <f>IF(OR($C515&gt;BH$7,$C515+$E515-2&lt;BH$7),0,($D515-SUM($F515:BG515)-SUM($F454:BG454))*SAP_Leadsheet!$E$69)</f>
        <v>0</v>
      </c>
      <c r="BI454" s="289">
        <f>IF(OR($C515&gt;BI$7,$C515+$E515-2&lt;BI$7),0,($D515-SUM($F515:BH515)-SUM($F454:BH454))*SAP_Leadsheet!$E$69)</f>
        <v>0</v>
      </c>
      <c r="BJ454" s="289">
        <f>IF(OR($C515&gt;BJ$7,$C515+$E515-2&lt;BJ$7),0,($D515-SUM($F515:BI515)-SUM($F454:BI454))*SAP_Leadsheet!$E$69)</f>
        <v>0</v>
      </c>
      <c r="BK454" s="289">
        <f>IF(OR($C515&gt;BK$7,$C515+$E515-2&lt;BK$7),0,($D515-SUM($F515:BJ515)-SUM($F454:BJ454))*SAP_Leadsheet!$E$69)</f>
        <v>0</v>
      </c>
      <c r="BL454" s="289">
        <f>IF(OR($C515&gt;BL$7,$C515+$E515-2&lt;BL$7),0,($D515-SUM($F515:BK515)-SUM($F454:BK454))*SAP_Leadsheet!$E$69)</f>
        <v>0</v>
      </c>
      <c r="BM454" s="289">
        <f>IF(OR($C515&gt;BM$7,$C515+$E515-2&lt;BM$7),0,($D515-SUM($F515:BL515)-SUM($F454:BL454))*SAP_Leadsheet!$E$69)</f>
        <v>0</v>
      </c>
      <c r="BN454" s="289">
        <f>IF(OR($C515&gt;BN$7,$C515+$E515-2&lt;BN$7),0,($D515-SUM($F515:BM515)-SUM($F454:BM454))*SAP_Leadsheet!$E$69)</f>
        <v>0</v>
      </c>
      <c r="BO454" s="198"/>
      <c r="BP454" s="198"/>
      <c r="BQ454" s="198"/>
      <c r="BR454" s="198"/>
      <c r="BS454" s="198"/>
      <c r="BT454" s="198"/>
      <c r="BU454" s="198"/>
      <c r="BV454" s="198"/>
      <c r="BW454" s="198"/>
      <c r="BX454" s="198"/>
      <c r="BY454" s="198"/>
      <c r="BZ454" s="198"/>
      <c r="CA454" s="198"/>
      <c r="CB454" s="198"/>
      <c r="CC454" s="198"/>
      <c r="CD454" s="198"/>
      <c r="CE454" s="198"/>
      <c r="CF454" s="198"/>
      <c r="CG454" s="198"/>
      <c r="CH454" s="198"/>
      <c r="CI454" s="198"/>
      <c r="CJ454" s="198"/>
      <c r="CK454" s="198"/>
      <c r="CL454" s="198"/>
    </row>
    <row r="455" spans="1:90" hidden="1" outlineLevel="1" x14ac:dyDescent="0.15">
      <c r="A455" s="89"/>
      <c r="B455" s="23"/>
      <c r="C455" s="26">
        <v>40</v>
      </c>
      <c r="D455" s="298"/>
      <c r="F455" s="26" t="s">
        <v>356</v>
      </c>
      <c r="G455" s="289">
        <f>IF(OR($C516&gt;G$7,$C516+$E516-2&lt;G$7),0,($D516-SUM($F516:F516)-SUM($F455:F455))*SAP_Leadsheet!$E$69)</f>
        <v>0</v>
      </c>
      <c r="H455" s="289">
        <f>IF(OR($C516&gt;H$7,$C516+$E516-2&lt;H$7),0,($D516-SUM($F516:G516)-SUM($F455:G455))*SAP_Leadsheet!$E$69)</f>
        <v>0</v>
      </c>
      <c r="I455" s="289">
        <f>IF(OR($C516&gt;I$7,$C516+$E516-2&lt;I$7),0,($D516-SUM($F516:H516)-SUM($F455:H455))*SAP_Leadsheet!$E$69)</f>
        <v>0</v>
      </c>
      <c r="J455" s="289">
        <f>IF(OR($C516&gt;J$7,$C516+$E516-2&lt;J$7),0,($D516-SUM($F516:I516)-SUM($F455:I455))*SAP_Leadsheet!$E$69)</f>
        <v>0</v>
      </c>
      <c r="K455" s="289">
        <f>IF(OR($C516&gt;K$7,$C516+$E516-2&lt;K$7),0,($D516-SUM($F516:J516)-SUM($F455:J455))*SAP_Leadsheet!$E$69)</f>
        <v>0</v>
      </c>
      <c r="L455" s="289">
        <f>IF(OR($C516&gt;L$7,$C516+$E516-2&lt;L$7),0,($D516-SUM($F516:K516)-SUM($F455:K455))*SAP_Leadsheet!$E$69)</f>
        <v>0</v>
      </c>
      <c r="M455" s="289">
        <f>IF(OR($C516&gt;M$7,$C516+$E516-2&lt;M$7),0,($D516-SUM($F516:L516)-SUM($F455:L455))*SAP_Leadsheet!$E$69)</f>
        <v>0</v>
      </c>
      <c r="N455" s="289">
        <f>IF(OR($C516&gt;N$7,$C516+$E516-2&lt;N$7),0,($D516-SUM($F516:M516)-SUM($F455:M455))*SAP_Leadsheet!$E$69)</f>
        <v>0</v>
      </c>
      <c r="O455" s="289">
        <f>IF(OR($C516&gt;O$7,$C516+$E516-2&lt;O$7),0,($D516-SUM($F516:N516)-SUM($F455:N455))*SAP_Leadsheet!$E$69)</f>
        <v>0</v>
      </c>
      <c r="P455" s="289">
        <f>IF(OR($C516&gt;P$7,$C516+$E516-2&lt;P$7),0,($D516-SUM($F516:O516)-SUM($F455:O455))*SAP_Leadsheet!$E$69)</f>
        <v>0</v>
      </c>
      <c r="Q455" s="289">
        <f>IF(OR($C516&gt;Q$7,$C516+$E516-2&lt;Q$7),0,($D516-SUM($F516:P516)-SUM($F455:P455))*SAP_Leadsheet!$E$69)</f>
        <v>0</v>
      </c>
      <c r="R455" s="289">
        <f>IF(OR($C516&gt;R$7,$C516+$E516-2&lt;R$7),0,($D516-SUM($F516:Q516)-SUM($F455:Q455))*SAP_Leadsheet!$E$69)</f>
        <v>0</v>
      </c>
      <c r="S455" s="289">
        <f>IF(OR($C516&gt;S$7,$C516+$E516-2&lt;S$7),0,($D516-SUM($F516:R516)-SUM($F455:R455))*SAP_Leadsheet!$E$69)</f>
        <v>0</v>
      </c>
      <c r="T455" s="289">
        <f>IF(OR($C516&gt;T$7,$C516+$E516-2&lt;T$7),0,($D516-SUM($F516:S516)-SUM($F455:S455))*SAP_Leadsheet!$E$69)</f>
        <v>0</v>
      </c>
      <c r="U455" s="289">
        <f>IF(OR($C516&gt;U$7,$C516+$E516-2&lt;U$7),0,($D516-SUM($F516:T516)-SUM($F455:T455))*SAP_Leadsheet!$E$69)</f>
        <v>0</v>
      </c>
      <c r="V455" s="289">
        <f>IF(OR($C516&gt;V$7,$C516+$E516-2&lt;V$7),0,($D516-SUM($F516:U516)-SUM($F455:U455))*SAP_Leadsheet!$E$69)</f>
        <v>0</v>
      </c>
      <c r="W455" s="289">
        <f>IF(OR($C516&gt;W$7,$C516+$E516-2&lt;W$7),0,($D516-SUM($F516:V516)-SUM($F455:V455))*SAP_Leadsheet!$E$69)</f>
        <v>0</v>
      </c>
      <c r="X455" s="289">
        <f>IF(OR($C516&gt;X$7,$C516+$E516-2&lt;X$7),0,($D516-SUM($F516:W516)-SUM($F455:W455))*SAP_Leadsheet!$E$69)</f>
        <v>0</v>
      </c>
      <c r="Y455" s="289">
        <f>IF(OR($C516&gt;Y$7,$C516+$E516-2&lt;Y$7),0,($D516-SUM($F516:X516)-SUM($F455:X455))*SAP_Leadsheet!$E$69)</f>
        <v>0</v>
      </c>
      <c r="Z455" s="289">
        <f>IF(OR($C516&gt;Z$7,$C516+$E516-2&lt;Z$7),0,($D516-SUM($F516:Y516)-SUM($F455:Y455))*SAP_Leadsheet!$E$69)</f>
        <v>0</v>
      </c>
      <c r="AA455" s="289">
        <f>IF(OR($C516&gt;AA$7,$C516+$E516-2&lt;AA$7),0,($D516-SUM($F516:Z516)-SUM($F455:Z455))*SAP_Leadsheet!$E$69)</f>
        <v>0</v>
      </c>
      <c r="AB455" s="289">
        <f>IF(OR($C516&gt;AB$7,$C516+$E516-2&lt;AB$7),0,($D516-SUM($F516:AA516)-SUM($F455:AA455))*SAP_Leadsheet!$E$69)</f>
        <v>0</v>
      </c>
      <c r="AC455" s="289">
        <f>IF(OR($C516&gt;AC$7,$C516+$E516-2&lt;AC$7),0,($D516-SUM($F516:AB516)-SUM($F455:AB455))*SAP_Leadsheet!$E$69)</f>
        <v>0</v>
      </c>
      <c r="AD455" s="289">
        <f>IF(OR($C516&gt;AD$7,$C516+$E516-2&lt;AD$7),0,($D516-SUM($F516:AC516)-SUM($F455:AC455))*SAP_Leadsheet!$E$69)</f>
        <v>0</v>
      </c>
      <c r="AE455" s="289">
        <f>IF(OR($C516&gt;AE$7,$C516+$E516-2&lt;AE$7),0,($D516-SUM($F516:AD516)-SUM($F455:AD455))*SAP_Leadsheet!$E$69)</f>
        <v>0</v>
      </c>
      <c r="AF455" s="289">
        <f>IF(OR($C516&gt;AF$7,$C516+$E516-2&lt;AF$7),0,($D516-SUM($F516:AE516)-SUM($F455:AE455))*SAP_Leadsheet!$E$69)</f>
        <v>0</v>
      </c>
      <c r="AG455" s="289">
        <f>IF(OR($C516&gt;AG$7,$C516+$E516-2&lt;AG$7),0,($D516-SUM($F516:AF516)-SUM($F455:AF455))*SAP_Leadsheet!$E$69)</f>
        <v>0</v>
      </c>
      <c r="AH455" s="289">
        <f>IF(OR($C516&gt;AH$7,$C516+$E516-2&lt;AH$7),0,($D516-SUM($F516:AG516)-SUM($F455:AG455))*SAP_Leadsheet!$E$69)</f>
        <v>0</v>
      </c>
      <c r="AI455" s="289">
        <f>IF(OR($C516&gt;AI$7,$C516+$E516-2&lt;AI$7),0,($D516-SUM($F516:AH516)-SUM($F455:AH455))*SAP_Leadsheet!$E$69)</f>
        <v>0</v>
      </c>
      <c r="AJ455" s="289">
        <f>IF(OR($C516&gt;AJ$7,$C516+$E516-2&lt;AJ$7),0,($D516-SUM($F516:AI516)-SUM($F455:AI455))*SAP_Leadsheet!$E$69)</f>
        <v>0</v>
      </c>
      <c r="AK455" s="289">
        <f>IF(OR($C516&gt;AK$7,$C516+$E516-2&lt;AK$7),0,($D516-SUM($F516:AJ516)-SUM($F455:AJ455))*SAP_Leadsheet!$E$69)</f>
        <v>0</v>
      </c>
      <c r="AL455" s="289">
        <f>IF(OR($C516&gt;AL$7,$C516+$E516-2&lt;AL$7),0,($D516-SUM($F516:AK516)-SUM($F455:AK455))*SAP_Leadsheet!$E$69)</f>
        <v>0</v>
      </c>
      <c r="AM455" s="289">
        <f>IF(OR($C516&gt;AM$7,$C516+$E516-2&lt;AM$7),0,($D516-SUM($F516:AL516)-SUM($F455:AL455))*SAP_Leadsheet!$E$69)</f>
        <v>0</v>
      </c>
      <c r="AN455" s="289">
        <f>IF(OR($C516&gt;AN$7,$C516+$E516-2&lt;AN$7),0,($D516-SUM($F516:AM516)-SUM($F455:AM455))*SAP_Leadsheet!$E$69)</f>
        <v>0</v>
      </c>
      <c r="AO455" s="289">
        <f>IF(OR($C516&gt;AO$7,$C516+$E516-2&lt;AO$7),0,($D516-SUM($F516:AN516)-SUM($F455:AN455))*SAP_Leadsheet!$E$69)</f>
        <v>0</v>
      </c>
      <c r="AP455" s="289">
        <f>IF(OR($C516&gt;AP$7,$C516+$E516-2&lt;AP$7),0,($D516-SUM($F516:AO516)-SUM($F455:AO455))*SAP_Leadsheet!$E$69)</f>
        <v>0</v>
      </c>
      <c r="AQ455" s="289">
        <f>IF(OR($C516&gt;AQ$7,$C516+$E516-2&lt;AQ$7),0,($D516-SUM($F516:AP516)-SUM($F455:AP455))*SAP_Leadsheet!$E$69)</f>
        <v>0</v>
      </c>
      <c r="AR455" s="289">
        <f>IF(OR($C516&gt;AR$7,$C516+$E516-2&lt;AR$7),0,($D516-SUM($F516:AQ516)-SUM($F455:AQ455))*SAP_Leadsheet!$E$69)</f>
        <v>0</v>
      </c>
      <c r="AS455" s="289">
        <f>IF(OR($C516&gt;AS$7,$C516+$E516-2&lt;AS$7),0,($D516-SUM($F516:AR516)-SUM($F455:AR455))*SAP_Leadsheet!$E$69)</f>
        <v>0</v>
      </c>
      <c r="AT455" s="289">
        <f ca="1">IF(OR($C516&gt;AT$7,$C516+$E516-2&lt;AT$7),0,($D516-SUM($F516:AS516)-SUM($F455:AS455))*SAP_Leadsheet!$E$69)</f>
        <v>0</v>
      </c>
      <c r="AU455" s="289">
        <f ca="1">IF(OR($C516&gt;AU$7,$C516+$E516-2&lt;AU$7),0,($D516-SUM($F516:AT516)-SUM($F455:AT455))*SAP_Leadsheet!$E$69)</f>
        <v>0</v>
      </c>
      <c r="AV455" s="289">
        <f ca="1">IF(OR($C516&gt;AV$7,$C516+$E516-2&lt;AV$7),0,($D516-SUM($F516:AU516)-SUM($F455:AU455))*SAP_Leadsheet!$E$69)</f>
        <v>0</v>
      </c>
      <c r="AW455" s="289">
        <f ca="1">IF(OR($C516&gt;AW$7,$C516+$E516-2&lt;AW$7),0,($D516-SUM($F516:AV516)-SUM($F455:AV455))*SAP_Leadsheet!$E$69)</f>
        <v>0</v>
      </c>
      <c r="AX455" s="289">
        <f>IF(OR($C516&gt;AX$7,$C516+$E516-2&lt;AX$7),0,($D516-SUM($F516:AW516)-SUM($F455:AW455))*SAP_Leadsheet!$E$69)</f>
        <v>0</v>
      </c>
      <c r="AY455" s="289">
        <f>IF(OR($C516&gt;AY$7,$C516+$E516-2&lt;AY$7),0,($D516-SUM($F516:AX516)-SUM($F455:AX455))*SAP_Leadsheet!$E$69)</f>
        <v>0</v>
      </c>
      <c r="AZ455" s="289">
        <f>IF(OR($C516&gt;AZ$7,$C516+$E516-2&lt;AZ$7),0,($D516-SUM($F516:AY516)-SUM($F455:AY455))*SAP_Leadsheet!$E$69)</f>
        <v>0</v>
      </c>
      <c r="BA455" s="289">
        <f>IF(OR($C516&gt;BA$7,$C516+$E516-2&lt;BA$7),0,($D516-SUM($F516:AZ516)-SUM($F455:AZ455))*SAP_Leadsheet!$E$69)</f>
        <v>0</v>
      </c>
      <c r="BB455" s="289">
        <f>IF(OR($C516&gt;BB$7,$C516+$E516-2&lt;BB$7),0,($D516-SUM($F516:BA516)-SUM($F455:BA455))*SAP_Leadsheet!$E$69)</f>
        <v>0</v>
      </c>
      <c r="BC455" s="289">
        <f>IF(OR($C516&gt;BC$7,$C516+$E516-2&lt;BC$7),0,($D516-SUM($F516:BB516)-SUM($F455:BB455))*SAP_Leadsheet!$E$69)</f>
        <v>0</v>
      </c>
      <c r="BD455" s="289">
        <f>IF(OR($C516&gt;BD$7,$C516+$E516-2&lt;BD$7),0,($D516-SUM($F516:BC516)-SUM($F455:BC455))*SAP_Leadsheet!$E$69)</f>
        <v>0</v>
      </c>
      <c r="BE455" s="289">
        <f>IF(OR($C516&gt;BE$7,$C516+$E516-2&lt;BE$7),0,($D516-SUM($F516:BD516)-SUM($F455:BD455))*SAP_Leadsheet!$E$69)</f>
        <v>0</v>
      </c>
      <c r="BF455" s="289">
        <f>IF(OR($C516&gt;BF$7,$C516+$E516-2&lt;BF$7),0,($D516-SUM($F516:BE516)-SUM($F455:BE455))*SAP_Leadsheet!$E$69)</f>
        <v>0</v>
      </c>
      <c r="BG455" s="289">
        <f>IF(OR($C516&gt;BG$7,$C516+$E516-2&lt;BG$7),0,($D516-SUM($F516:BF516)-SUM($F455:BF455))*SAP_Leadsheet!$E$69)</f>
        <v>0</v>
      </c>
      <c r="BH455" s="289">
        <f>IF(OR($C516&gt;BH$7,$C516+$E516-2&lt;BH$7),0,($D516-SUM($F516:BG516)-SUM($F455:BG455))*SAP_Leadsheet!$E$69)</f>
        <v>0</v>
      </c>
      <c r="BI455" s="289">
        <f>IF(OR($C516&gt;BI$7,$C516+$E516-2&lt;BI$7),0,($D516-SUM($F516:BH516)-SUM($F455:BH455))*SAP_Leadsheet!$E$69)</f>
        <v>0</v>
      </c>
      <c r="BJ455" s="289">
        <f>IF(OR($C516&gt;BJ$7,$C516+$E516-2&lt;BJ$7),0,($D516-SUM($F516:BI516)-SUM($F455:BI455))*SAP_Leadsheet!$E$69)</f>
        <v>0</v>
      </c>
      <c r="BK455" s="289">
        <f>IF(OR($C516&gt;BK$7,$C516+$E516-2&lt;BK$7),0,($D516-SUM($F516:BJ516)-SUM($F455:BJ455))*SAP_Leadsheet!$E$69)</f>
        <v>0</v>
      </c>
      <c r="BL455" s="289">
        <f>IF(OR($C516&gt;BL$7,$C516+$E516-2&lt;BL$7),0,($D516-SUM($F516:BK516)-SUM($F455:BK455))*SAP_Leadsheet!$E$69)</f>
        <v>0</v>
      </c>
      <c r="BM455" s="289">
        <f>IF(OR($C516&gt;BM$7,$C516+$E516-2&lt;BM$7),0,($D516-SUM($F516:BL516)-SUM($F455:BL455))*SAP_Leadsheet!$E$69)</f>
        <v>0</v>
      </c>
      <c r="BN455" s="289">
        <f>IF(OR($C516&gt;BN$7,$C516+$E516-2&lt;BN$7),0,($D516-SUM($F516:BM516)-SUM($F455:BM455))*SAP_Leadsheet!$E$69)</f>
        <v>0</v>
      </c>
      <c r="BO455" s="198"/>
      <c r="BP455" s="198"/>
      <c r="BQ455" s="198"/>
      <c r="BR455" s="198"/>
      <c r="BS455" s="198"/>
      <c r="BT455" s="198"/>
      <c r="BU455" s="198"/>
      <c r="BV455" s="198"/>
      <c r="BW455" s="198"/>
      <c r="BX455" s="198"/>
      <c r="BY455" s="198"/>
      <c r="BZ455" s="198"/>
      <c r="CA455" s="198"/>
      <c r="CB455" s="198"/>
      <c r="CC455" s="198"/>
      <c r="CD455" s="198"/>
      <c r="CE455" s="198"/>
      <c r="CF455" s="198"/>
      <c r="CG455" s="198"/>
      <c r="CH455" s="198"/>
      <c r="CI455" s="198"/>
      <c r="CJ455" s="198"/>
      <c r="CK455" s="198"/>
      <c r="CL455" s="198"/>
    </row>
    <row r="456" spans="1:90" hidden="1" outlineLevel="1" x14ac:dyDescent="0.15">
      <c r="A456" s="89"/>
      <c r="B456" s="23"/>
      <c r="C456" s="26">
        <v>41</v>
      </c>
      <c r="D456" s="298"/>
      <c r="F456" s="26" t="s">
        <v>356</v>
      </c>
      <c r="G456" s="289">
        <f>IF(OR($C517&gt;G$7,$C517+$E517-2&lt;G$7),0,($D517-SUM($F517:F517)-SUM($F456:F456))*SAP_Leadsheet!$E$69)</f>
        <v>0</v>
      </c>
      <c r="H456" s="289">
        <f>IF(OR($C517&gt;H$7,$C517+$E517-2&lt;H$7),0,($D517-SUM($F517:G517)-SUM($F456:G456))*SAP_Leadsheet!$E$69)</f>
        <v>0</v>
      </c>
      <c r="I456" s="289">
        <f>IF(OR($C517&gt;I$7,$C517+$E517-2&lt;I$7),0,($D517-SUM($F517:H517)-SUM($F456:H456))*SAP_Leadsheet!$E$69)</f>
        <v>0</v>
      </c>
      <c r="J456" s="289">
        <f>IF(OR($C517&gt;J$7,$C517+$E517-2&lt;J$7),0,($D517-SUM($F517:I517)-SUM($F456:I456))*SAP_Leadsheet!$E$69)</f>
        <v>0</v>
      </c>
      <c r="K456" s="289">
        <f>IF(OR($C517&gt;K$7,$C517+$E517-2&lt;K$7),0,($D517-SUM($F517:J517)-SUM($F456:J456))*SAP_Leadsheet!$E$69)</f>
        <v>0</v>
      </c>
      <c r="L456" s="289">
        <f>IF(OR($C517&gt;L$7,$C517+$E517-2&lt;L$7),0,($D517-SUM($F517:K517)-SUM($F456:K456))*SAP_Leadsheet!$E$69)</f>
        <v>0</v>
      </c>
      <c r="M456" s="289">
        <f>IF(OR($C517&gt;M$7,$C517+$E517-2&lt;M$7),0,($D517-SUM($F517:L517)-SUM($F456:L456))*SAP_Leadsheet!$E$69)</f>
        <v>0</v>
      </c>
      <c r="N456" s="289">
        <f>IF(OR($C517&gt;N$7,$C517+$E517-2&lt;N$7),0,($D517-SUM($F517:M517)-SUM($F456:M456))*SAP_Leadsheet!$E$69)</f>
        <v>0</v>
      </c>
      <c r="O456" s="289">
        <f>IF(OR($C517&gt;O$7,$C517+$E517-2&lt;O$7),0,($D517-SUM($F517:N517)-SUM($F456:N456))*SAP_Leadsheet!$E$69)</f>
        <v>0</v>
      </c>
      <c r="P456" s="289">
        <f>IF(OR($C517&gt;P$7,$C517+$E517-2&lt;P$7),0,($D517-SUM($F517:O517)-SUM($F456:O456))*SAP_Leadsheet!$E$69)</f>
        <v>0</v>
      </c>
      <c r="Q456" s="289">
        <f>IF(OR($C517&gt;Q$7,$C517+$E517-2&lt;Q$7),0,($D517-SUM($F517:P517)-SUM($F456:P456))*SAP_Leadsheet!$E$69)</f>
        <v>0</v>
      </c>
      <c r="R456" s="289">
        <f>IF(OR($C517&gt;R$7,$C517+$E517-2&lt;R$7),0,($D517-SUM($F517:Q517)-SUM($F456:Q456))*SAP_Leadsheet!$E$69)</f>
        <v>0</v>
      </c>
      <c r="S456" s="289">
        <f>IF(OR($C517&gt;S$7,$C517+$E517-2&lt;S$7),0,($D517-SUM($F517:R517)-SUM($F456:R456))*SAP_Leadsheet!$E$69)</f>
        <v>0</v>
      </c>
      <c r="T456" s="289">
        <f>IF(OR($C517&gt;T$7,$C517+$E517-2&lt;T$7),0,($D517-SUM($F517:S517)-SUM($F456:S456))*SAP_Leadsheet!$E$69)</f>
        <v>0</v>
      </c>
      <c r="U456" s="289">
        <f>IF(OR($C517&gt;U$7,$C517+$E517-2&lt;U$7),0,($D517-SUM($F517:T517)-SUM($F456:T456))*SAP_Leadsheet!$E$69)</f>
        <v>0</v>
      </c>
      <c r="V456" s="289">
        <f>IF(OR($C517&gt;V$7,$C517+$E517-2&lt;V$7),0,($D517-SUM($F517:U517)-SUM($F456:U456))*SAP_Leadsheet!$E$69)</f>
        <v>0</v>
      </c>
      <c r="W456" s="289">
        <f>IF(OR($C517&gt;W$7,$C517+$E517-2&lt;W$7),0,($D517-SUM($F517:V517)-SUM($F456:V456))*SAP_Leadsheet!$E$69)</f>
        <v>0</v>
      </c>
      <c r="X456" s="289">
        <f>IF(OR($C517&gt;X$7,$C517+$E517-2&lt;X$7),0,($D517-SUM($F517:W517)-SUM($F456:W456))*SAP_Leadsheet!$E$69)</f>
        <v>0</v>
      </c>
      <c r="Y456" s="289">
        <f>IF(OR($C517&gt;Y$7,$C517+$E517-2&lt;Y$7),0,($D517-SUM($F517:X517)-SUM($F456:X456))*SAP_Leadsheet!$E$69)</f>
        <v>0</v>
      </c>
      <c r="Z456" s="289">
        <f>IF(OR($C517&gt;Z$7,$C517+$E517-2&lt;Z$7),0,($D517-SUM($F517:Y517)-SUM($F456:Y456))*SAP_Leadsheet!$E$69)</f>
        <v>0</v>
      </c>
      <c r="AA456" s="289">
        <f>IF(OR($C517&gt;AA$7,$C517+$E517-2&lt;AA$7),0,($D517-SUM($F517:Z517)-SUM($F456:Z456))*SAP_Leadsheet!$E$69)</f>
        <v>0</v>
      </c>
      <c r="AB456" s="289">
        <f>IF(OR($C517&gt;AB$7,$C517+$E517-2&lt;AB$7),0,($D517-SUM($F517:AA517)-SUM($F456:AA456))*SAP_Leadsheet!$E$69)</f>
        <v>0</v>
      </c>
      <c r="AC456" s="289">
        <f>IF(OR($C517&gt;AC$7,$C517+$E517-2&lt;AC$7),0,($D517-SUM($F517:AB517)-SUM($F456:AB456))*SAP_Leadsheet!$E$69)</f>
        <v>0</v>
      </c>
      <c r="AD456" s="289">
        <f>IF(OR($C517&gt;AD$7,$C517+$E517-2&lt;AD$7),0,($D517-SUM($F517:AC517)-SUM($F456:AC456))*SAP_Leadsheet!$E$69)</f>
        <v>0</v>
      </c>
      <c r="AE456" s="289">
        <f>IF(OR($C517&gt;AE$7,$C517+$E517-2&lt;AE$7),0,($D517-SUM($F517:AD517)-SUM($F456:AD456))*SAP_Leadsheet!$E$69)</f>
        <v>0</v>
      </c>
      <c r="AF456" s="289">
        <f>IF(OR($C517&gt;AF$7,$C517+$E517-2&lt;AF$7),0,($D517-SUM($F517:AE517)-SUM($F456:AE456))*SAP_Leadsheet!$E$69)</f>
        <v>0</v>
      </c>
      <c r="AG456" s="289">
        <f>IF(OR($C517&gt;AG$7,$C517+$E517-2&lt;AG$7),0,($D517-SUM($F517:AF517)-SUM($F456:AF456))*SAP_Leadsheet!$E$69)</f>
        <v>0</v>
      </c>
      <c r="AH456" s="289">
        <f>IF(OR($C517&gt;AH$7,$C517+$E517-2&lt;AH$7),0,($D517-SUM($F517:AG517)-SUM($F456:AG456))*SAP_Leadsheet!$E$69)</f>
        <v>0</v>
      </c>
      <c r="AI456" s="289">
        <f>IF(OR($C517&gt;AI$7,$C517+$E517-2&lt;AI$7),0,($D517-SUM($F517:AH517)-SUM($F456:AH456))*SAP_Leadsheet!$E$69)</f>
        <v>0</v>
      </c>
      <c r="AJ456" s="289">
        <f>IF(OR($C517&gt;AJ$7,$C517+$E517-2&lt;AJ$7),0,($D517-SUM($F517:AI517)-SUM($F456:AI456))*SAP_Leadsheet!$E$69)</f>
        <v>0</v>
      </c>
      <c r="AK456" s="289">
        <f>IF(OR($C517&gt;AK$7,$C517+$E517-2&lt;AK$7),0,($D517-SUM($F517:AJ517)-SUM($F456:AJ456))*SAP_Leadsheet!$E$69)</f>
        <v>0</v>
      </c>
      <c r="AL456" s="289">
        <f>IF(OR($C517&gt;AL$7,$C517+$E517-2&lt;AL$7),0,($D517-SUM($F517:AK517)-SUM($F456:AK456))*SAP_Leadsheet!$E$69)</f>
        <v>0</v>
      </c>
      <c r="AM456" s="289">
        <f>IF(OR($C517&gt;AM$7,$C517+$E517-2&lt;AM$7),0,($D517-SUM($F517:AL517)-SUM($F456:AL456))*SAP_Leadsheet!$E$69)</f>
        <v>0</v>
      </c>
      <c r="AN456" s="289">
        <f>IF(OR($C517&gt;AN$7,$C517+$E517-2&lt;AN$7),0,($D517-SUM($F517:AM517)-SUM($F456:AM456))*SAP_Leadsheet!$E$69)</f>
        <v>0</v>
      </c>
      <c r="AO456" s="289">
        <f>IF(OR($C517&gt;AO$7,$C517+$E517-2&lt;AO$7),0,($D517-SUM($F517:AN517)-SUM($F456:AN456))*SAP_Leadsheet!$E$69)</f>
        <v>0</v>
      </c>
      <c r="AP456" s="289">
        <f>IF(OR($C517&gt;AP$7,$C517+$E517-2&lt;AP$7),0,($D517-SUM($F517:AO517)-SUM($F456:AO456))*SAP_Leadsheet!$E$69)</f>
        <v>0</v>
      </c>
      <c r="AQ456" s="289">
        <f>IF(OR($C517&gt;AQ$7,$C517+$E517-2&lt;AQ$7),0,($D517-SUM($F517:AP517)-SUM($F456:AP456))*SAP_Leadsheet!$E$69)</f>
        <v>0</v>
      </c>
      <c r="AR456" s="289">
        <f>IF(OR($C517&gt;AR$7,$C517+$E517-2&lt;AR$7),0,($D517-SUM($F517:AQ517)-SUM($F456:AQ456))*SAP_Leadsheet!$E$69)</f>
        <v>0</v>
      </c>
      <c r="AS456" s="289">
        <f>IF(OR($C517&gt;AS$7,$C517+$E517-2&lt;AS$7),0,($D517-SUM($F517:AR517)-SUM($F456:AR456))*SAP_Leadsheet!$E$69)</f>
        <v>0</v>
      </c>
      <c r="AT456" s="289">
        <f>IF(OR($C517&gt;AT$7,$C517+$E517-2&lt;AT$7),0,($D517-SUM($F517:AS517)-SUM($F456:AS456))*SAP_Leadsheet!$E$69)</f>
        <v>0</v>
      </c>
      <c r="AU456" s="289">
        <f ca="1">IF(OR($C517&gt;AU$7,$C517+$E517-2&lt;AU$7),0,($D517-SUM($F517:AT517)-SUM($F456:AT456))*SAP_Leadsheet!$E$69)</f>
        <v>0</v>
      </c>
      <c r="AV456" s="289">
        <f ca="1">IF(OR($C517&gt;AV$7,$C517+$E517-2&lt;AV$7),0,($D517-SUM($F517:AU517)-SUM($F456:AU456))*SAP_Leadsheet!$E$69)</f>
        <v>0</v>
      </c>
      <c r="AW456" s="289">
        <f ca="1">IF(OR($C517&gt;AW$7,$C517+$E517-2&lt;AW$7),0,($D517-SUM($F517:AV517)-SUM($F456:AV456))*SAP_Leadsheet!$E$69)</f>
        <v>0</v>
      </c>
      <c r="AX456" s="289">
        <f ca="1">IF(OR($C517&gt;AX$7,$C517+$E517-2&lt;AX$7),0,($D517-SUM($F517:AW517)-SUM($F456:AW456))*SAP_Leadsheet!$E$69)</f>
        <v>0</v>
      </c>
      <c r="AY456" s="289">
        <f>IF(OR($C517&gt;AY$7,$C517+$E517-2&lt;AY$7),0,($D517-SUM($F517:AX517)-SUM($F456:AX456))*SAP_Leadsheet!$E$69)</f>
        <v>0</v>
      </c>
      <c r="AZ456" s="289">
        <f>IF(OR($C517&gt;AZ$7,$C517+$E517-2&lt;AZ$7),0,($D517-SUM($F517:AY517)-SUM($F456:AY456))*SAP_Leadsheet!$E$69)</f>
        <v>0</v>
      </c>
      <c r="BA456" s="289">
        <f>IF(OR($C517&gt;BA$7,$C517+$E517-2&lt;BA$7),0,($D517-SUM($F517:AZ517)-SUM($F456:AZ456))*SAP_Leadsheet!$E$69)</f>
        <v>0</v>
      </c>
      <c r="BB456" s="289">
        <f>IF(OR($C517&gt;BB$7,$C517+$E517-2&lt;BB$7),0,($D517-SUM($F517:BA517)-SUM($F456:BA456))*SAP_Leadsheet!$E$69)</f>
        <v>0</v>
      </c>
      <c r="BC456" s="289">
        <f>IF(OR($C517&gt;BC$7,$C517+$E517-2&lt;BC$7),0,($D517-SUM($F517:BB517)-SUM($F456:BB456))*SAP_Leadsheet!$E$69)</f>
        <v>0</v>
      </c>
      <c r="BD456" s="289">
        <f>IF(OR($C517&gt;BD$7,$C517+$E517-2&lt;BD$7),0,($D517-SUM($F517:BC517)-SUM($F456:BC456))*SAP_Leadsheet!$E$69)</f>
        <v>0</v>
      </c>
      <c r="BE456" s="289">
        <f>IF(OR($C517&gt;BE$7,$C517+$E517-2&lt;BE$7),0,($D517-SUM($F517:BD517)-SUM($F456:BD456))*SAP_Leadsheet!$E$69)</f>
        <v>0</v>
      </c>
      <c r="BF456" s="289">
        <f>IF(OR($C517&gt;BF$7,$C517+$E517-2&lt;BF$7),0,($D517-SUM($F517:BE517)-SUM($F456:BE456))*SAP_Leadsheet!$E$69)</f>
        <v>0</v>
      </c>
      <c r="BG456" s="289">
        <f>IF(OR($C517&gt;BG$7,$C517+$E517-2&lt;BG$7),0,($D517-SUM($F517:BF517)-SUM($F456:BF456))*SAP_Leadsheet!$E$69)</f>
        <v>0</v>
      </c>
      <c r="BH456" s="289">
        <f>IF(OR($C517&gt;BH$7,$C517+$E517-2&lt;BH$7),0,($D517-SUM($F517:BG517)-SUM($F456:BG456))*SAP_Leadsheet!$E$69)</f>
        <v>0</v>
      </c>
      <c r="BI456" s="289">
        <f>IF(OR($C517&gt;BI$7,$C517+$E517-2&lt;BI$7),0,($D517-SUM($F517:BH517)-SUM($F456:BH456))*SAP_Leadsheet!$E$69)</f>
        <v>0</v>
      </c>
      <c r="BJ456" s="289">
        <f>IF(OR($C517&gt;BJ$7,$C517+$E517-2&lt;BJ$7),0,($D517-SUM($F517:BI517)-SUM($F456:BI456))*SAP_Leadsheet!$E$69)</f>
        <v>0</v>
      </c>
      <c r="BK456" s="289">
        <f>IF(OR($C517&gt;BK$7,$C517+$E517-2&lt;BK$7),0,($D517-SUM($F517:BJ517)-SUM($F456:BJ456))*SAP_Leadsheet!$E$69)</f>
        <v>0</v>
      </c>
      <c r="BL456" s="289">
        <f>IF(OR($C517&gt;BL$7,$C517+$E517-2&lt;BL$7),0,($D517-SUM($F517:BK517)-SUM($F456:BK456))*SAP_Leadsheet!$E$69)</f>
        <v>0</v>
      </c>
      <c r="BM456" s="289">
        <f>IF(OR($C517&gt;BM$7,$C517+$E517-2&lt;BM$7),0,($D517-SUM($F517:BL517)-SUM($F456:BL456))*SAP_Leadsheet!$E$69)</f>
        <v>0</v>
      </c>
      <c r="BN456" s="289">
        <f>IF(OR($C517&gt;BN$7,$C517+$E517-2&lt;BN$7),0,($D517-SUM($F517:BM517)-SUM($F456:BM456))*SAP_Leadsheet!$E$69)</f>
        <v>0</v>
      </c>
      <c r="BO456" s="198"/>
      <c r="BP456" s="198"/>
      <c r="BQ456" s="198"/>
      <c r="BR456" s="198"/>
      <c r="BS456" s="198"/>
      <c r="BT456" s="198"/>
      <c r="BU456" s="198"/>
      <c r="BV456" s="198"/>
      <c r="BW456" s="198"/>
      <c r="BX456" s="198"/>
      <c r="BY456" s="198"/>
      <c r="BZ456" s="198"/>
      <c r="CA456" s="198"/>
      <c r="CB456" s="198"/>
      <c r="CC456" s="198"/>
      <c r="CD456" s="198"/>
      <c r="CE456" s="198"/>
      <c r="CF456" s="198"/>
      <c r="CG456" s="198"/>
      <c r="CH456" s="198"/>
      <c r="CI456" s="198"/>
      <c r="CJ456" s="198"/>
      <c r="CK456" s="198"/>
      <c r="CL456" s="198"/>
    </row>
    <row r="457" spans="1:90" hidden="1" outlineLevel="1" x14ac:dyDescent="0.15">
      <c r="A457" s="89"/>
      <c r="B457" s="23"/>
      <c r="C457" s="26">
        <v>42</v>
      </c>
      <c r="D457" s="298"/>
      <c r="F457" s="26" t="s">
        <v>356</v>
      </c>
      <c r="G457" s="289">
        <f>IF(OR($C518&gt;G$7,$C518+$E518-2&lt;G$7),0,($D518-SUM($F518:F518)-SUM($F457:F457))*SAP_Leadsheet!$E$69)</f>
        <v>0</v>
      </c>
      <c r="H457" s="289">
        <f>IF(OR($C518&gt;H$7,$C518+$E518-2&lt;H$7),0,($D518-SUM($F518:G518)-SUM($F457:G457))*SAP_Leadsheet!$E$69)</f>
        <v>0</v>
      </c>
      <c r="I457" s="289">
        <f>IF(OR($C518&gt;I$7,$C518+$E518-2&lt;I$7),0,($D518-SUM($F518:H518)-SUM($F457:H457))*SAP_Leadsheet!$E$69)</f>
        <v>0</v>
      </c>
      <c r="J457" s="289">
        <f>IF(OR($C518&gt;J$7,$C518+$E518-2&lt;J$7),0,($D518-SUM($F518:I518)-SUM($F457:I457))*SAP_Leadsheet!$E$69)</f>
        <v>0</v>
      </c>
      <c r="K457" s="289">
        <f>IF(OR($C518&gt;K$7,$C518+$E518-2&lt;K$7),0,($D518-SUM($F518:J518)-SUM($F457:J457))*SAP_Leadsheet!$E$69)</f>
        <v>0</v>
      </c>
      <c r="L457" s="289">
        <f>IF(OR($C518&gt;L$7,$C518+$E518-2&lt;L$7),0,($D518-SUM($F518:K518)-SUM($F457:K457))*SAP_Leadsheet!$E$69)</f>
        <v>0</v>
      </c>
      <c r="M457" s="289">
        <f>IF(OR($C518&gt;M$7,$C518+$E518-2&lt;M$7),0,($D518-SUM($F518:L518)-SUM($F457:L457))*SAP_Leadsheet!$E$69)</f>
        <v>0</v>
      </c>
      <c r="N457" s="289">
        <f>IF(OR($C518&gt;N$7,$C518+$E518-2&lt;N$7),0,($D518-SUM($F518:M518)-SUM($F457:M457))*SAP_Leadsheet!$E$69)</f>
        <v>0</v>
      </c>
      <c r="O457" s="289">
        <f>IF(OR($C518&gt;O$7,$C518+$E518-2&lt;O$7),0,($D518-SUM($F518:N518)-SUM($F457:N457))*SAP_Leadsheet!$E$69)</f>
        <v>0</v>
      </c>
      <c r="P457" s="289">
        <f>IF(OR($C518&gt;P$7,$C518+$E518-2&lt;P$7),0,($D518-SUM($F518:O518)-SUM($F457:O457))*SAP_Leadsheet!$E$69)</f>
        <v>0</v>
      </c>
      <c r="Q457" s="289">
        <f>IF(OR($C518&gt;Q$7,$C518+$E518-2&lt;Q$7),0,($D518-SUM($F518:P518)-SUM($F457:P457))*SAP_Leadsheet!$E$69)</f>
        <v>0</v>
      </c>
      <c r="R457" s="289">
        <f>IF(OR($C518&gt;R$7,$C518+$E518-2&lt;R$7),0,($D518-SUM($F518:Q518)-SUM($F457:Q457))*SAP_Leadsheet!$E$69)</f>
        <v>0</v>
      </c>
      <c r="S457" s="289">
        <f>IF(OR($C518&gt;S$7,$C518+$E518-2&lt;S$7),0,($D518-SUM($F518:R518)-SUM($F457:R457))*SAP_Leadsheet!$E$69)</f>
        <v>0</v>
      </c>
      <c r="T457" s="289">
        <f>IF(OR($C518&gt;T$7,$C518+$E518-2&lt;T$7),0,($D518-SUM($F518:S518)-SUM($F457:S457))*SAP_Leadsheet!$E$69)</f>
        <v>0</v>
      </c>
      <c r="U457" s="289">
        <f>IF(OR($C518&gt;U$7,$C518+$E518-2&lt;U$7),0,($D518-SUM($F518:T518)-SUM($F457:T457))*SAP_Leadsheet!$E$69)</f>
        <v>0</v>
      </c>
      <c r="V457" s="289">
        <f>IF(OR($C518&gt;V$7,$C518+$E518-2&lt;V$7),0,($D518-SUM($F518:U518)-SUM($F457:U457))*SAP_Leadsheet!$E$69)</f>
        <v>0</v>
      </c>
      <c r="W457" s="289">
        <f>IF(OR($C518&gt;W$7,$C518+$E518-2&lt;W$7),0,($D518-SUM($F518:V518)-SUM($F457:V457))*SAP_Leadsheet!$E$69)</f>
        <v>0</v>
      </c>
      <c r="X457" s="289">
        <f>IF(OR($C518&gt;X$7,$C518+$E518-2&lt;X$7),0,($D518-SUM($F518:W518)-SUM($F457:W457))*SAP_Leadsheet!$E$69)</f>
        <v>0</v>
      </c>
      <c r="Y457" s="289">
        <f>IF(OR($C518&gt;Y$7,$C518+$E518-2&lt;Y$7),0,($D518-SUM($F518:X518)-SUM($F457:X457))*SAP_Leadsheet!$E$69)</f>
        <v>0</v>
      </c>
      <c r="Z457" s="289">
        <f>IF(OR($C518&gt;Z$7,$C518+$E518-2&lt;Z$7),0,($D518-SUM($F518:Y518)-SUM($F457:Y457))*SAP_Leadsheet!$E$69)</f>
        <v>0</v>
      </c>
      <c r="AA457" s="289">
        <f>IF(OR($C518&gt;AA$7,$C518+$E518-2&lt;AA$7),0,($D518-SUM($F518:Z518)-SUM($F457:Z457))*SAP_Leadsheet!$E$69)</f>
        <v>0</v>
      </c>
      <c r="AB457" s="289">
        <f>IF(OR($C518&gt;AB$7,$C518+$E518-2&lt;AB$7),0,($D518-SUM($F518:AA518)-SUM($F457:AA457))*SAP_Leadsheet!$E$69)</f>
        <v>0</v>
      </c>
      <c r="AC457" s="289">
        <f>IF(OR($C518&gt;AC$7,$C518+$E518-2&lt;AC$7),0,($D518-SUM($F518:AB518)-SUM($F457:AB457))*SAP_Leadsheet!$E$69)</f>
        <v>0</v>
      </c>
      <c r="AD457" s="289">
        <f>IF(OR($C518&gt;AD$7,$C518+$E518-2&lt;AD$7),0,($D518-SUM($F518:AC518)-SUM($F457:AC457))*SAP_Leadsheet!$E$69)</f>
        <v>0</v>
      </c>
      <c r="AE457" s="289">
        <f>IF(OR($C518&gt;AE$7,$C518+$E518-2&lt;AE$7),0,($D518-SUM($F518:AD518)-SUM($F457:AD457))*SAP_Leadsheet!$E$69)</f>
        <v>0</v>
      </c>
      <c r="AF457" s="289">
        <f>IF(OR($C518&gt;AF$7,$C518+$E518-2&lt;AF$7),0,($D518-SUM($F518:AE518)-SUM($F457:AE457))*SAP_Leadsheet!$E$69)</f>
        <v>0</v>
      </c>
      <c r="AG457" s="289">
        <f>IF(OR($C518&gt;AG$7,$C518+$E518-2&lt;AG$7),0,($D518-SUM($F518:AF518)-SUM($F457:AF457))*SAP_Leadsheet!$E$69)</f>
        <v>0</v>
      </c>
      <c r="AH457" s="289">
        <f>IF(OR($C518&gt;AH$7,$C518+$E518-2&lt;AH$7),0,($D518-SUM($F518:AG518)-SUM($F457:AG457))*SAP_Leadsheet!$E$69)</f>
        <v>0</v>
      </c>
      <c r="AI457" s="289">
        <f>IF(OR($C518&gt;AI$7,$C518+$E518-2&lt;AI$7),0,($D518-SUM($F518:AH518)-SUM($F457:AH457))*SAP_Leadsheet!$E$69)</f>
        <v>0</v>
      </c>
      <c r="AJ457" s="289">
        <f>IF(OR($C518&gt;AJ$7,$C518+$E518-2&lt;AJ$7),0,($D518-SUM($F518:AI518)-SUM($F457:AI457))*SAP_Leadsheet!$E$69)</f>
        <v>0</v>
      </c>
      <c r="AK457" s="289">
        <f>IF(OR($C518&gt;AK$7,$C518+$E518-2&lt;AK$7),0,($D518-SUM($F518:AJ518)-SUM($F457:AJ457))*SAP_Leadsheet!$E$69)</f>
        <v>0</v>
      </c>
      <c r="AL457" s="289">
        <f>IF(OR($C518&gt;AL$7,$C518+$E518-2&lt;AL$7),0,($D518-SUM($F518:AK518)-SUM($F457:AK457))*SAP_Leadsheet!$E$69)</f>
        <v>0</v>
      </c>
      <c r="AM457" s="289">
        <f>IF(OR($C518&gt;AM$7,$C518+$E518-2&lt;AM$7),0,($D518-SUM($F518:AL518)-SUM($F457:AL457))*SAP_Leadsheet!$E$69)</f>
        <v>0</v>
      </c>
      <c r="AN457" s="289">
        <f>IF(OR($C518&gt;AN$7,$C518+$E518-2&lt;AN$7),0,($D518-SUM($F518:AM518)-SUM($F457:AM457))*SAP_Leadsheet!$E$69)</f>
        <v>0</v>
      </c>
      <c r="AO457" s="289">
        <f>IF(OR($C518&gt;AO$7,$C518+$E518-2&lt;AO$7),0,($D518-SUM($F518:AN518)-SUM($F457:AN457))*SAP_Leadsheet!$E$69)</f>
        <v>0</v>
      </c>
      <c r="AP457" s="289">
        <f>IF(OR($C518&gt;AP$7,$C518+$E518-2&lt;AP$7),0,($D518-SUM($F518:AO518)-SUM($F457:AO457))*SAP_Leadsheet!$E$69)</f>
        <v>0</v>
      </c>
      <c r="AQ457" s="289">
        <f>IF(OR($C518&gt;AQ$7,$C518+$E518-2&lt;AQ$7),0,($D518-SUM($F518:AP518)-SUM($F457:AP457))*SAP_Leadsheet!$E$69)</f>
        <v>0</v>
      </c>
      <c r="AR457" s="289">
        <f>IF(OR($C518&gt;AR$7,$C518+$E518-2&lt;AR$7),0,($D518-SUM($F518:AQ518)-SUM($F457:AQ457))*SAP_Leadsheet!$E$69)</f>
        <v>0</v>
      </c>
      <c r="AS457" s="289">
        <f>IF(OR($C518&gt;AS$7,$C518+$E518-2&lt;AS$7),0,($D518-SUM($F518:AR518)-SUM($F457:AR457))*SAP_Leadsheet!$E$69)</f>
        <v>0</v>
      </c>
      <c r="AT457" s="289">
        <f>IF(OR($C518&gt;AT$7,$C518+$E518-2&lt;AT$7),0,($D518-SUM($F518:AS518)-SUM($F457:AS457))*SAP_Leadsheet!$E$69)</f>
        <v>0</v>
      </c>
      <c r="AU457" s="289">
        <f>IF(OR($C518&gt;AU$7,$C518+$E518-2&lt;AU$7),0,($D518-SUM($F518:AT518)-SUM($F457:AT457))*SAP_Leadsheet!$E$69)</f>
        <v>0</v>
      </c>
      <c r="AV457" s="289">
        <f ca="1">IF(OR($C518&gt;AV$7,$C518+$E518-2&lt;AV$7),0,($D518-SUM($F518:AU518)-SUM($F457:AU457))*SAP_Leadsheet!$E$69)</f>
        <v>0</v>
      </c>
      <c r="AW457" s="289">
        <f ca="1">IF(OR($C518&gt;AW$7,$C518+$E518-2&lt;AW$7),0,($D518-SUM($F518:AV518)-SUM($F457:AV457))*SAP_Leadsheet!$E$69)</f>
        <v>0</v>
      </c>
      <c r="AX457" s="289">
        <f ca="1">IF(OR($C518&gt;AX$7,$C518+$E518-2&lt;AX$7),0,($D518-SUM($F518:AW518)-SUM($F457:AW457))*SAP_Leadsheet!$E$69)</f>
        <v>0</v>
      </c>
      <c r="AY457" s="289">
        <f ca="1">IF(OR($C518&gt;AY$7,$C518+$E518-2&lt;AY$7),0,($D518-SUM($F518:AX518)-SUM($F457:AX457))*SAP_Leadsheet!$E$69)</f>
        <v>0</v>
      </c>
      <c r="AZ457" s="289">
        <f>IF(OR($C518&gt;AZ$7,$C518+$E518-2&lt;AZ$7),0,($D518-SUM($F518:AY518)-SUM($F457:AY457))*SAP_Leadsheet!$E$69)</f>
        <v>0</v>
      </c>
      <c r="BA457" s="289">
        <f>IF(OR($C518&gt;BA$7,$C518+$E518-2&lt;BA$7),0,($D518-SUM($F518:AZ518)-SUM($F457:AZ457))*SAP_Leadsheet!$E$69)</f>
        <v>0</v>
      </c>
      <c r="BB457" s="289">
        <f>IF(OR($C518&gt;BB$7,$C518+$E518-2&lt;BB$7),0,($D518-SUM($F518:BA518)-SUM($F457:BA457))*SAP_Leadsheet!$E$69)</f>
        <v>0</v>
      </c>
      <c r="BC457" s="289">
        <f>IF(OR($C518&gt;BC$7,$C518+$E518-2&lt;BC$7),0,($D518-SUM($F518:BB518)-SUM($F457:BB457))*SAP_Leadsheet!$E$69)</f>
        <v>0</v>
      </c>
      <c r="BD457" s="289">
        <f>IF(OR($C518&gt;BD$7,$C518+$E518-2&lt;BD$7),0,($D518-SUM($F518:BC518)-SUM($F457:BC457))*SAP_Leadsheet!$E$69)</f>
        <v>0</v>
      </c>
      <c r="BE457" s="289">
        <f>IF(OR($C518&gt;BE$7,$C518+$E518-2&lt;BE$7),0,($D518-SUM($F518:BD518)-SUM($F457:BD457))*SAP_Leadsheet!$E$69)</f>
        <v>0</v>
      </c>
      <c r="BF457" s="289">
        <f>IF(OR($C518&gt;BF$7,$C518+$E518-2&lt;BF$7),0,($D518-SUM($F518:BE518)-SUM($F457:BE457))*SAP_Leadsheet!$E$69)</f>
        <v>0</v>
      </c>
      <c r="BG457" s="289">
        <f>IF(OR($C518&gt;BG$7,$C518+$E518-2&lt;BG$7),0,($D518-SUM($F518:BF518)-SUM($F457:BF457))*SAP_Leadsheet!$E$69)</f>
        <v>0</v>
      </c>
      <c r="BH457" s="289">
        <f>IF(OR($C518&gt;BH$7,$C518+$E518-2&lt;BH$7),0,($D518-SUM($F518:BG518)-SUM($F457:BG457))*SAP_Leadsheet!$E$69)</f>
        <v>0</v>
      </c>
      <c r="BI457" s="289">
        <f>IF(OR($C518&gt;BI$7,$C518+$E518-2&lt;BI$7),0,($D518-SUM($F518:BH518)-SUM($F457:BH457))*SAP_Leadsheet!$E$69)</f>
        <v>0</v>
      </c>
      <c r="BJ457" s="289">
        <f>IF(OR($C518&gt;BJ$7,$C518+$E518-2&lt;BJ$7),0,($D518-SUM($F518:BI518)-SUM($F457:BI457))*SAP_Leadsheet!$E$69)</f>
        <v>0</v>
      </c>
      <c r="BK457" s="289">
        <f>IF(OR($C518&gt;BK$7,$C518+$E518-2&lt;BK$7),0,($D518-SUM($F518:BJ518)-SUM($F457:BJ457))*SAP_Leadsheet!$E$69)</f>
        <v>0</v>
      </c>
      <c r="BL457" s="289">
        <f>IF(OR($C518&gt;BL$7,$C518+$E518-2&lt;BL$7),0,($D518-SUM($F518:BK518)-SUM($F457:BK457))*SAP_Leadsheet!$E$69)</f>
        <v>0</v>
      </c>
      <c r="BM457" s="289">
        <f>IF(OR($C518&gt;BM$7,$C518+$E518-2&lt;BM$7),0,($D518-SUM($F518:BL518)-SUM($F457:BL457))*SAP_Leadsheet!$E$69)</f>
        <v>0</v>
      </c>
      <c r="BN457" s="289">
        <f>IF(OR($C518&gt;BN$7,$C518+$E518-2&lt;BN$7),0,($D518-SUM($F518:BM518)-SUM($F457:BM457))*SAP_Leadsheet!$E$69)</f>
        <v>0</v>
      </c>
      <c r="BO457" s="198"/>
      <c r="BP457" s="198"/>
      <c r="BQ457" s="198"/>
      <c r="BR457" s="198"/>
      <c r="BS457" s="198"/>
      <c r="BT457" s="198"/>
      <c r="BU457" s="198"/>
      <c r="BV457" s="198"/>
      <c r="BW457" s="198"/>
      <c r="BX457" s="198"/>
      <c r="BY457" s="198"/>
      <c r="BZ457" s="198"/>
      <c r="CA457" s="198"/>
      <c r="CB457" s="198"/>
      <c r="CC457" s="198"/>
      <c r="CD457" s="198"/>
      <c r="CE457" s="198"/>
      <c r="CF457" s="198"/>
      <c r="CG457" s="198"/>
      <c r="CH457" s="198"/>
      <c r="CI457" s="198"/>
      <c r="CJ457" s="198"/>
      <c r="CK457" s="198"/>
      <c r="CL457" s="198"/>
    </row>
    <row r="458" spans="1:90" hidden="1" outlineLevel="1" x14ac:dyDescent="0.15">
      <c r="A458" s="89"/>
      <c r="B458" s="23"/>
      <c r="C458" s="26">
        <v>43</v>
      </c>
      <c r="D458" s="298"/>
      <c r="F458" s="26" t="s">
        <v>356</v>
      </c>
      <c r="G458" s="289">
        <f>IF(OR($C519&gt;G$7,$C519+$E519-2&lt;G$7),0,($D519-SUM($F519:F519)-SUM($F458:F458))*SAP_Leadsheet!$E$69)</f>
        <v>0</v>
      </c>
      <c r="H458" s="289">
        <f>IF(OR($C519&gt;H$7,$C519+$E519-2&lt;H$7),0,($D519-SUM($F519:G519)-SUM($F458:G458))*SAP_Leadsheet!$E$69)</f>
        <v>0</v>
      </c>
      <c r="I458" s="289">
        <f>IF(OR($C519&gt;I$7,$C519+$E519-2&lt;I$7),0,($D519-SUM($F519:H519)-SUM($F458:H458))*SAP_Leadsheet!$E$69)</f>
        <v>0</v>
      </c>
      <c r="J458" s="289">
        <f>IF(OR($C519&gt;J$7,$C519+$E519-2&lt;J$7),0,($D519-SUM($F519:I519)-SUM($F458:I458))*SAP_Leadsheet!$E$69)</f>
        <v>0</v>
      </c>
      <c r="K458" s="289">
        <f>IF(OR($C519&gt;K$7,$C519+$E519-2&lt;K$7),0,($D519-SUM($F519:J519)-SUM($F458:J458))*SAP_Leadsheet!$E$69)</f>
        <v>0</v>
      </c>
      <c r="L458" s="289">
        <f>IF(OR($C519&gt;L$7,$C519+$E519-2&lt;L$7),0,($D519-SUM($F519:K519)-SUM($F458:K458))*SAP_Leadsheet!$E$69)</f>
        <v>0</v>
      </c>
      <c r="M458" s="289">
        <f>IF(OR($C519&gt;M$7,$C519+$E519-2&lt;M$7),0,($D519-SUM($F519:L519)-SUM($F458:L458))*SAP_Leadsheet!$E$69)</f>
        <v>0</v>
      </c>
      <c r="N458" s="289">
        <f>IF(OR($C519&gt;N$7,$C519+$E519-2&lt;N$7),0,($D519-SUM($F519:M519)-SUM($F458:M458))*SAP_Leadsheet!$E$69)</f>
        <v>0</v>
      </c>
      <c r="O458" s="289">
        <f>IF(OR($C519&gt;O$7,$C519+$E519-2&lt;O$7),0,($D519-SUM($F519:N519)-SUM($F458:N458))*SAP_Leadsheet!$E$69)</f>
        <v>0</v>
      </c>
      <c r="P458" s="289">
        <f>IF(OR($C519&gt;P$7,$C519+$E519-2&lt;P$7),0,($D519-SUM($F519:O519)-SUM($F458:O458))*SAP_Leadsheet!$E$69)</f>
        <v>0</v>
      </c>
      <c r="Q458" s="289">
        <f>IF(OR($C519&gt;Q$7,$C519+$E519-2&lt;Q$7),0,($D519-SUM($F519:P519)-SUM($F458:P458))*SAP_Leadsheet!$E$69)</f>
        <v>0</v>
      </c>
      <c r="R458" s="289">
        <f>IF(OR($C519&gt;R$7,$C519+$E519-2&lt;R$7),0,($D519-SUM($F519:Q519)-SUM($F458:Q458))*SAP_Leadsheet!$E$69)</f>
        <v>0</v>
      </c>
      <c r="S458" s="289">
        <f>IF(OR($C519&gt;S$7,$C519+$E519-2&lt;S$7),0,($D519-SUM($F519:R519)-SUM($F458:R458))*SAP_Leadsheet!$E$69)</f>
        <v>0</v>
      </c>
      <c r="T458" s="289">
        <f>IF(OR($C519&gt;T$7,$C519+$E519-2&lt;T$7),0,($D519-SUM($F519:S519)-SUM($F458:S458))*SAP_Leadsheet!$E$69)</f>
        <v>0</v>
      </c>
      <c r="U458" s="289">
        <f>IF(OR($C519&gt;U$7,$C519+$E519-2&lt;U$7),0,($D519-SUM($F519:T519)-SUM($F458:T458))*SAP_Leadsheet!$E$69)</f>
        <v>0</v>
      </c>
      <c r="V458" s="289">
        <f>IF(OR($C519&gt;V$7,$C519+$E519-2&lt;V$7),0,($D519-SUM($F519:U519)-SUM($F458:U458))*SAP_Leadsheet!$E$69)</f>
        <v>0</v>
      </c>
      <c r="W458" s="289">
        <f>IF(OR($C519&gt;W$7,$C519+$E519-2&lt;W$7),0,($D519-SUM($F519:V519)-SUM($F458:V458))*SAP_Leadsheet!$E$69)</f>
        <v>0</v>
      </c>
      <c r="X458" s="289">
        <f>IF(OR($C519&gt;X$7,$C519+$E519-2&lt;X$7),0,($D519-SUM($F519:W519)-SUM($F458:W458))*SAP_Leadsheet!$E$69)</f>
        <v>0</v>
      </c>
      <c r="Y458" s="289">
        <f>IF(OR($C519&gt;Y$7,$C519+$E519-2&lt;Y$7),0,($D519-SUM($F519:X519)-SUM($F458:X458))*SAP_Leadsheet!$E$69)</f>
        <v>0</v>
      </c>
      <c r="Z458" s="289">
        <f>IF(OR($C519&gt;Z$7,$C519+$E519-2&lt;Z$7),0,($D519-SUM($F519:Y519)-SUM($F458:Y458))*SAP_Leadsheet!$E$69)</f>
        <v>0</v>
      </c>
      <c r="AA458" s="289">
        <f>IF(OR($C519&gt;AA$7,$C519+$E519-2&lt;AA$7),0,($D519-SUM($F519:Z519)-SUM($F458:Z458))*SAP_Leadsheet!$E$69)</f>
        <v>0</v>
      </c>
      <c r="AB458" s="289">
        <f>IF(OR($C519&gt;AB$7,$C519+$E519-2&lt;AB$7),0,($D519-SUM($F519:AA519)-SUM($F458:AA458))*SAP_Leadsheet!$E$69)</f>
        <v>0</v>
      </c>
      <c r="AC458" s="289">
        <f>IF(OR($C519&gt;AC$7,$C519+$E519-2&lt;AC$7),0,($D519-SUM($F519:AB519)-SUM($F458:AB458))*SAP_Leadsheet!$E$69)</f>
        <v>0</v>
      </c>
      <c r="AD458" s="289">
        <f>IF(OR($C519&gt;AD$7,$C519+$E519-2&lt;AD$7),0,($D519-SUM($F519:AC519)-SUM($F458:AC458))*SAP_Leadsheet!$E$69)</f>
        <v>0</v>
      </c>
      <c r="AE458" s="289">
        <f>IF(OR($C519&gt;AE$7,$C519+$E519-2&lt;AE$7),0,($D519-SUM($F519:AD519)-SUM($F458:AD458))*SAP_Leadsheet!$E$69)</f>
        <v>0</v>
      </c>
      <c r="AF458" s="289">
        <f>IF(OR($C519&gt;AF$7,$C519+$E519-2&lt;AF$7),0,($D519-SUM($F519:AE519)-SUM($F458:AE458))*SAP_Leadsheet!$E$69)</f>
        <v>0</v>
      </c>
      <c r="AG458" s="289">
        <f>IF(OR($C519&gt;AG$7,$C519+$E519-2&lt;AG$7),0,($D519-SUM($F519:AF519)-SUM($F458:AF458))*SAP_Leadsheet!$E$69)</f>
        <v>0</v>
      </c>
      <c r="AH458" s="289">
        <f>IF(OR($C519&gt;AH$7,$C519+$E519-2&lt;AH$7),0,($D519-SUM($F519:AG519)-SUM($F458:AG458))*SAP_Leadsheet!$E$69)</f>
        <v>0</v>
      </c>
      <c r="AI458" s="289">
        <f>IF(OR($C519&gt;AI$7,$C519+$E519-2&lt;AI$7),0,($D519-SUM($F519:AH519)-SUM($F458:AH458))*SAP_Leadsheet!$E$69)</f>
        <v>0</v>
      </c>
      <c r="AJ458" s="289">
        <f>IF(OR($C519&gt;AJ$7,$C519+$E519-2&lt;AJ$7),0,($D519-SUM($F519:AI519)-SUM($F458:AI458))*SAP_Leadsheet!$E$69)</f>
        <v>0</v>
      </c>
      <c r="AK458" s="289">
        <f>IF(OR($C519&gt;AK$7,$C519+$E519-2&lt;AK$7),0,($D519-SUM($F519:AJ519)-SUM($F458:AJ458))*SAP_Leadsheet!$E$69)</f>
        <v>0</v>
      </c>
      <c r="AL458" s="289">
        <f>IF(OR($C519&gt;AL$7,$C519+$E519-2&lt;AL$7),0,($D519-SUM($F519:AK519)-SUM($F458:AK458))*SAP_Leadsheet!$E$69)</f>
        <v>0</v>
      </c>
      <c r="AM458" s="289">
        <f>IF(OR($C519&gt;AM$7,$C519+$E519-2&lt;AM$7),0,($D519-SUM($F519:AL519)-SUM($F458:AL458))*SAP_Leadsheet!$E$69)</f>
        <v>0</v>
      </c>
      <c r="AN458" s="289">
        <f>IF(OR($C519&gt;AN$7,$C519+$E519-2&lt;AN$7),0,($D519-SUM($F519:AM519)-SUM($F458:AM458))*SAP_Leadsheet!$E$69)</f>
        <v>0</v>
      </c>
      <c r="AO458" s="289">
        <f>IF(OR($C519&gt;AO$7,$C519+$E519-2&lt;AO$7),0,($D519-SUM($F519:AN519)-SUM($F458:AN458))*SAP_Leadsheet!$E$69)</f>
        <v>0</v>
      </c>
      <c r="AP458" s="289">
        <f>IF(OR($C519&gt;AP$7,$C519+$E519-2&lt;AP$7),0,($D519-SUM($F519:AO519)-SUM($F458:AO458))*SAP_Leadsheet!$E$69)</f>
        <v>0</v>
      </c>
      <c r="AQ458" s="289">
        <f>IF(OR($C519&gt;AQ$7,$C519+$E519-2&lt;AQ$7),0,($D519-SUM($F519:AP519)-SUM($F458:AP458))*SAP_Leadsheet!$E$69)</f>
        <v>0</v>
      </c>
      <c r="AR458" s="289">
        <f>IF(OR($C519&gt;AR$7,$C519+$E519-2&lt;AR$7),0,($D519-SUM($F519:AQ519)-SUM($F458:AQ458))*SAP_Leadsheet!$E$69)</f>
        <v>0</v>
      </c>
      <c r="AS458" s="289">
        <f>IF(OR($C519&gt;AS$7,$C519+$E519-2&lt;AS$7),0,($D519-SUM($F519:AR519)-SUM($F458:AR458))*SAP_Leadsheet!$E$69)</f>
        <v>0</v>
      </c>
      <c r="AT458" s="289">
        <f>IF(OR($C519&gt;AT$7,$C519+$E519-2&lt;AT$7),0,($D519-SUM($F519:AS519)-SUM($F458:AS458))*SAP_Leadsheet!$E$69)</f>
        <v>0</v>
      </c>
      <c r="AU458" s="289">
        <f>IF(OR($C519&gt;AU$7,$C519+$E519-2&lt;AU$7),0,($D519-SUM($F519:AT519)-SUM($F458:AT458))*SAP_Leadsheet!$E$69)</f>
        <v>0</v>
      </c>
      <c r="AV458" s="289">
        <f>IF(OR($C519&gt;AV$7,$C519+$E519-2&lt;AV$7),0,($D519-SUM($F519:AU519)-SUM($F458:AU458))*SAP_Leadsheet!$E$69)</f>
        <v>0</v>
      </c>
      <c r="AW458" s="289">
        <f ca="1">IF(OR($C519&gt;AW$7,$C519+$E519-2&lt;AW$7),0,($D519-SUM($F519:AV519)-SUM($F458:AV458))*SAP_Leadsheet!$E$69)</f>
        <v>0</v>
      </c>
      <c r="AX458" s="289">
        <f ca="1">IF(OR($C519&gt;AX$7,$C519+$E519-2&lt;AX$7),0,($D519-SUM($F519:AW519)-SUM($F458:AW458))*SAP_Leadsheet!$E$69)</f>
        <v>0</v>
      </c>
      <c r="AY458" s="289">
        <f ca="1">IF(OR($C519&gt;AY$7,$C519+$E519-2&lt;AY$7),0,($D519-SUM($F519:AX519)-SUM($F458:AX458))*SAP_Leadsheet!$E$69)</f>
        <v>0</v>
      </c>
      <c r="AZ458" s="289">
        <f ca="1">IF(OR($C519&gt;AZ$7,$C519+$E519-2&lt;AZ$7),0,($D519-SUM($F519:AY519)-SUM($F458:AY458))*SAP_Leadsheet!$E$69)</f>
        <v>0</v>
      </c>
      <c r="BA458" s="289">
        <f>IF(OR($C519&gt;BA$7,$C519+$E519-2&lt;BA$7),0,($D519-SUM($F519:AZ519)-SUM($F458:AZ458))*SAP_Leadsheet!$E$69)</f>
        <v>0</v>
      </c>
      <c r="BB458" s="289">
        <f>IF(OR($C519&gt;BB$7,$C519+$E519-2&lt;BB$7),0,($D519-SUM($F519:BA519)-SUM($F458:BA458))*SAP_Leadsheet!$E$69)</f>
        <v>0</v>
      </c>
      <c r="BC458" s="289">
        <f>IF(OR($C519&gt;BC$7,$C519+$E519-2&lt;BC$7),0,($D519-SUM($F519:BB519)-SUM($F458:BB458))*SAP_Leadsheet!$E$69)</f>
        <v>0</v>
      </c>
      <c r="BD458" s="289">
        <f>IF(OR($C519&gt;BD$7,$C519+$E519-2&lt;BD$7),0,($D519-SUM($F519:BC519)-SUM($F458:BC458))*SAP_Leadsheet!$E$69)</f>
        <v>0</v>
      </c>
      <c r="BE458" s="289">
        <f>IF(OR($C519&gt;BE$7,$C519+$E519-2&lt;BE$7),0,($D519-SUM($F519:BD519)-SUM($F458:BD458))*SAP_Leadsheet!$E$69)</f>
        <v>0</v>
      </c>
      <c r="BF458" s="289">
        <f>IF(OR($C519&gt;BF$7,$C519+$E519-2&lt;BF$7),0,($D519-SUM($F519:BE519)-SUM($F458:BE458))*SAP_Leadsheet!$E$69)</f>
        <v>0</v>
      </c>
      <c r="BG458" s="289">
        <f>IF(OR($C519&gt;BG$7,$C519+$E519-2&lt;BG$7),0,($D519-SUM($F519:BF519)-SUM($F458:BF458))*SAP_Leadsheet!$E$69)</f>
        <v>0</v>
      </c>
      <c r="BH458" s="289">
        <f>IF(OR($C519&gt;BH$7,$C519+$E519-2&lt;BH$7),0,($D519-SUM($F519:BG519)-SUM($F458:BG458))*SAP_Leadsheet!$E$69)</f>
        <v>0</v>
      </c>
      <c r="BI458" s="289">
        <f>IF(OR($C519&gt;BI$7,$C519+$E519-2&lt;BI$7),0,($D519-SUM($F519:BH519)-SUM($F458:BH458))*SAP_Leadsheet!$E$69)</f>
        <v>0</v>
      </c>
      <c r="BJ458" s="289">
        <f>IF(OR($C519&gt;BJ$7,$C519+$E519-2&lt;BJ$7),0,($D519-SUM($F519:BI519)-SUM($F458:BI458))*SAP_Leadsheet!$E$69)</f>
        <v>0</v>
      </c>
      <c r="BK458" s="289">
        <f>IF(OR($C519&gt;BK$7,$C519+$E519-2&lt;BK$7),0,($D519-SUM($F519:BJ519)-SUM($F458:BJ458))*SAP_Leadsheet!$E$69)</f>
        <v>0</v>
      </c>
      <c r="BL458" s="289">
        <f>IF(OR($C519&gt;BL$7,$C519+$E519-2&lt;BL$7),0,($D519-SUM($F519:BK519)-SUM($F458:BK458))*SAP_Leadsheet!$E$69)</f>
        <v>0</v>
      </c>
      <c r="BM458" s="289">
        <f>IF(OR($C519&gt;BM$7,$C519+$E519-2&lt;BM$7),0,($D519-SUM($F519:BL519)-SUM($F458:BL458))*SAP_Leadsheet!$E$69)</f>
        <v>0</v>
      </c>
      <c r="BN458" s="289">
        <f>IF(OR($C519&gt;BN$7,$C519+$E519-2&lt;BN$7),0,($D519-SUM($F519:BM519)-SUM($F458:BM458))*SAP_Leadsheet!$E$69)</f>
        <v>0</v>
      </c>
      <c r="BO458" s="198"/>
      <c r="BP458" s="198"/>
      <c r="BQ458" s="198"/>
      <c r="BR458" s="198"/>
      <c r="BS458" s="198"/>
      <c r="BT458" s="198"/>
      <c r="BU458" s="198"/>
      <c r="BV458" s="198"/>
      <c r="BW458" s="198"/>
      <c r="BX458" s="198"/>
      <c r="BY458" s="198"/>
      <c r="BZ458" s="198"/>
      <c r="CA458" s="198"/>
      <c r="CB458" s="198"/>
      <c r="CC458" s="198"/>
      <c r="CD458" s="198"/>
      <c r="CE458" s="198"/>
      <c r="CF458" s="198"/>
      <c r="CG458" s="198"/>
      <c r="CH458" s="198"/>
      <c r="CI458" s="198"/>
      <c r="CJ458" s="198"/>
      <c r="CK458" s="198"/>
      <c r="CL458" s="198"/>
    </row>
    <row r="459" spans="1:90" hidden="1" outlineLevel="1" x14ac:dyDescent="0.15">
      <c r="A459" s="89"/>
      <c r="B459" s="23"/>
      <c r="C459" s="26">
        <v>44</v>
      </c>
      <c r="D459" s="298"/>
      <c r="F459" s="26" t="s">
        <v>356</v>
      </c>
      <c r="G459" s="289">
        <f>IF(OR($C520&gt;G$7,$C520+$E520-2&lt;G$7),0,($D520-SUM($F520:F520)-SUM($F459:F459))*SAP_Leadsheet!$E$69)</f>
        <v>0</v>
      </c>
      <c r="H459" s="289">
        <f>IF(OR($C520&gt;H$7,$C520+$E520-2&lt;H$7),0,($D520-SUM($F520:G520)-SUM($F459:G459))*SAP_Leadsheet!$E$69)</f>
        <v>0</v>
      </c>
      <c r="I459" s="289">
        <f>IF(OR($C520&gt;I$7,$C520+$E520-2&lt;I$7),0,($D520-SUM($F520:H520)-SUM($F459:H459))*SAP_Leadsheet!$E$69)</f>
        <v>0</v>
      </c>
      <c r="J459" s="289">
        <f>IF(OR($C520&gt;J$7,$C520+$E520-2&lt;J$7),0,($D520-SUM($F520:I520)-SUM($F459:I459))*SAP_Leadsheet!$E$69)</f>
        <v>0</v>
      </c>
      <c r="K459" s="289">
        <f>IF(OR($C520&gt;K$7,$C520+$E520-2&lt;K$7),0,($D520-SUM($F520:J520)-SUM($F459:J459))*SAP_Leadsheet!$E$69)</f>
        <v>0</v>
      </c>
      <c r="L459" s="289">
        <f>IF(OR($C520&gt;L$7,$C520+$E520-2&lt;L$7),0,($D520-SUM($F520:K520)-SUM($F459:K459))*SAP_Leadsheet!$E$69)</f>
        <v>0</v>
      </c>
      <c r="M459" s="289">
        <f>IF(OR($C520&gt;M$7,$C520+$E520-2&lt;M$7),0,($D520-SUM($F520:L520)-SUM($F459:L459))*SAP_Leadsheet!$E$69)</f>
        <v>0</v>
      </c>
      <c r="N459" s="289">
        <f>IF(OR($C520&gt;N$7,$C520+$E520-2&lt;N$7),0,($D520-SUM($F520:M520)-SUM($F459:M459))*SAP_Leadsheet!$E$69)</f>
        <v>0</v>
      </c>
      <c r="O459" s="289">
        <f>IF(OR($C520&gt;O$7,$C520+$E520-2&lt;O$7),0,($D520-SUM($F520:N520)-SUM($F459:N459))*SAP_Leadsheet!$E$69)</f>
        <v>0</v>
      </c>
      <c r="P459" s="289">
        <f>IF(OR($C520&gt;P$7,$C520+$E520-2&lt;P$7),0,($D520-SUM($F520:O520)-SUM($F459:O459))*SAP_Leadsheet!$E$69)</f>
        <v>0</v>
      </c>
      <c r="Q459" s="289">
        <f>IF(OR($C520&gt;Q$7,$C520+$E520-2&lt;Q$7),0,($D520-SUM($F520:P520)-SUM($F459:P459))*SAP_Leadsheet!$E$69)</f>
        <v>0</v>
      </c>
      <c r="R459" s="289">
        <f>IF(OR($C520&gt;R$7,$C520+$E520-2&lt;R$7),0,($D520-SUM($F520:Q520)-SUM($F459:Q459))*SAP_Leadsheet!$E$69)</f>
        <v>0</v>
      </c>
      <c r="S459" s="289">
        <f>IF(OR($C520&gt;S$7,$C520+$E520-2&lt;S$7),0,($D520-SUM($F520:R520)-SUM($F459:R459))*SAP_Leadsheet!$E$69)</f>
        <v>0</v>
      </c>
      <c r="T459" s="289">
        <f>IF(OR($C520&gt;T$7,$C520+$E520-2&lt;T$7),0,($D520-SUM($F520:S520)-SUM($F459:S459))*SAP_Leadsheet!$E$69)</f>
        <v>0</v>
      </c>
      <c r="U459" s="289">
        <f>IF(OR($C520&gt;U$7,$C520+$E520-2&lt;U$7),0,($D520-SUM($F520:T520)-SUM($F459:T459))*SAP_Leadsheet!$E$69)</f>
        <v>0</v>
      </c>
      <c r="V459" s="289">
        <f>IF(OR($C520&gt;V$7,$C520+$E520-2&lt;V$7),0,($D520-SUM($F520:U520)-SUM($F459:U459))*SAP_Leadsheet!$E$69)</f>
        <v>0</v>
      </c>
      <c r="W459" s="289">
        <f>IF(OR($C520&gt;W$7,$C520+$E520-2&lt;W$7),0,($D520-SUM($F520:V520)-SUM($F459:V459))*SAP_Leadsheet!$E$69)</f>
        <v>0</v>
      </c>
      <c r="X459" s="289">
        <f>IF(OR($C520&gt;X$7,$C520+$E520-2&lt;X$7),0,($D520-SUM($F520:W520)-SUM($F459:W459))*SAP_Leadsheet!$E$69)</f>
        <v>0</v>
      </c>
      <c r="Y459" s="289">
        <f>IF(OR($C520&gt;Y$7,$C520+$E520-2&lt;Y$7),0,($D520-SUM($F520:X520)-SUM($F459:X459))*SAP_Leadsheet!$E$69)</f>
        <v>0</v>
      </c>
      <c r="Z459" s="289">
        <f>IF(OR($C520&gt;Z$7,$C520+$E520-2&lt;Z$7),0,($D520-SUM($F520:Y520)-SUM($F459:Y459))*SAP_Leadsheet!$E$69)</f>
        <v>0</v>
      </c>
      <c r="AA459" s="289">
        <f>IF(OR($C520&gt;AA$7,$C520+$E520-2&lt;AA$7),0,($D520-SUM($F520:Z520)-SUM($F459:Z459))*SAP_Leadsheet!$E$69)</f>
        <v>0</v>
      </c>
      <c r="AB459" s="289">
        <f>IF(OR($C520&gt;AB$7,$C520+$E520-2&lt;AB$7),0,($D520-SUM($F520:AA520)-SUM($F459:AA459))*SAP_Leadsheet!$E$69)</f>
        <v>0</v>
      </c>
      <c r="AC459" s="289">
        <f>IF(OR($C520&gt;AC$7,$C520+$E520-2&lt;AC$7),0,($D520-SUM($F520:AB520)-SUM($F459:AB459))*SAP_Leadsheet!$E$69)</f>
        <v>0</v>
      </c>
      <c r="AD459" s="289">
        <f>IF(OR($C520&gt;AD$7,$C520+$E520-2&lt;AD$7),0,($D520-SUM($F520:AC520)-SUM($F459:AC459))*SAP_Leadsheet!$E$69)</f>
        <v>0</v>
      </c>
      <c r="AE459" s="289">
        <f>IF(OR($C520&gt;AE$7,$C520+$E520-2&lt;AE$7),0,($D520-SUM($F520:AD520)-SUM($F459:AD459))*SAP_Leadsheet!$E$69)</f>
        <v>0</v>
      </c>
      <c r="AF459" s="289">
        <f>IF(OR($C520&gt;AF$7,$C520+$E520-2&lt;AF$7),0,($D520-SUM($F520:AE520)-SUM($F459:AE459))*SAP_Leadsheet!$E$69)</f>
        <v>0</v>
      </c>
      <c r="AG459" s="289">
        <f>IF(OR($C520&gt;AG$7,$C520+$E520-2&lt;AG$7),0,($D520-SUM($F520:AF520)-SUM($F459:AF459))*SAP_Leadsheet!$E$69)</f>
        <v>0</v>
      </c>
      <c r="AH459" s="289">
        <f>IF(OR($C520&gt;AH$7,$C520+$E520-2&lt;AH$7),0,($D520-SUM($F520:AG520)-SUM($F459:AG459))*SAP_Leadsheet!$E$69)</f>
        <v>0</v>
      </c>
      <c r="AI459" s="289">
        <f>IF(OR($C520&gt;AI$7,$C520+$E520-2&lt;AI$7),0,($D520-SUM($F520:AH520)-SUM($F459:AH459))*SAP_Leadsheet!$E$69)</f>
        <v>0</v>
      </c>
      <c r="AJ459" s="289">
        <f>IF(OR($C520&gt;AJ$7,$C520+$E520-2&lt;AJ$7),0,($D520-SUM($F520:AI520)-SUM($F459:AI459))*SAP_Leadsheet!$E$69)</f>
        <v>0</v>
      </c>
      <c r="AK459" s="289">
        <f>IF(OR($C520&gt;AK$7,$C520+$E520-2&lt;AK$7),0,($D520-SUM($F520:AJ520)-SUM($F459:AJ459))*SAP_Leadsheet!$E$69)</f>
        <v>0</v>
      </c>
      <c r="AL459" s="289">
        <f>IF(OR($C520&gt;AL$7,$C520+$E520-2&lt;AL$7),0,($D520-SUM($F520:AK520)-SUM($F459:AK459))*SAP_Leadsheet!$E$69)</f>
        <v>0</v>
      </c>
      <c r="AM459" s="289">
        <f>IF(OR($C520&gt;AM$7,$C520+$E520-2&lt;AM$7),0,($D520-SUM($F520:AL520)-SUM($F459:AL459))*SAP_Leadsheet!$E$69)</f>
        <v>0</v>
      </c>
      <c r="AN459" s="289">
        <f>IF(OR($C520&gt;AN$7,$C520+$E520-2&lt;AN$7),0,($D520-SUM($F520:AM520)-SUM($F459:AM459))*SAP_Leadsheet!$E$69)</f>
        <v>0</v>
      </c>
      <c r="AO459" s="289">
        <f>IF(OR($C520&gt;AO$7,$C520+$E520-2&lt;AO$7),0,($D520-SUM($F520:AN520)-SUM($F459:AN459))*SAP_Leadsheet!$E$69)</f>
        <v>0</v>
      </c>
      <c r="AP459" s="289">
        <f>IF(OR($C520&gt;AP$7,$C520+$E520-2&lt;AP$7),0,($D520-SUM($F520:AO520)-SUM($F459:AO459))*SAP_Leadsheet!$E$69)</f>
        <v>0</v>
      </c>
      <c r="AQ459" s="289">
        <f>IF(OR($C520&gt;AQ$7,$C520+$E520-2&lt;AQ$7),0,($D520-SUM($F520:AP520)-SUM($F459:AP459))*SAP_Leadsheet!$E$69)</f>
        <v>0</v>
      </c>
      <c r="AR459" s="289">
        <f>IF(OR($C520&gt;AR$7,$C520+$E520-2&lt;AR$7),0,($D520-SUM($F520:AQ520)-SUM($F459:AQ459))*SAP_Leadsheet!$E$69)</f>
        <v>0</v>
      </c>
      <c r="AS459" s="289">
        <f>IF(OR($C520&gt;AS$7,$C520+$E520-2&lt;AS$7),0,($D520-SUM($F520:AR520)-SUM($F459:AR459))*SAP_Leadsheet!$E$69)</f>
        <v>0</v>
      </c>
      <c r="AT459" s="289">
        <f>IF(OR($C520&gt;AT$7,$C520+$E520-2&lt;AT$7),0,($D520-SUM($F520:AS520)-SUM($F459:AS459))*SAP_Leadsheet!$E$69)</f>
        <v>0</v>
      </c>
      <c r="AU459" s="289">
        <f>IF(OR($C520&gt;AU$7,$C520+$E520-2&lt;AU$7),0,($D520-SUM($F520:AT520)-SUM($F459:AT459))*SAP_Leadsheet!$E$69)</f>
        <v>0</v>
      </c>
      <c r="AV459" s="289">
        <f>IF(OR($C520&gt;AV$7,$C520+$E520-2&lt;AV$7),0,($D520-SUM($F520:AU520)-SUM($F459:AU459))*SAP_Leadsheet!$E$69)</f>
        <v>0</v>
      </c>
      <c r="AW459" s="289">
        <f>IF(OR($C520&gt;AW$7,$C520+$E520-2&lt;AW$7),0,($D520-SUM($F520:AV520)-SUM($F459:AV459))*SAP_Leadsheet!$E$69)</f>
        <v>0</v>
      </c>
      <c r="AX459" s="289">
        <f ca="1">IF(OR($C520&gt;AX$7,$C520+$E520-2&lt;AX$7),0,($D520-SUM($F520:AW520)-SUM($F459:AW459))*SAP_Leadsheet!$E$69)</f>
        <v>0</v>
      </c>
      <c r="AY459" s="289">
        <f ca="1">IF(OR($C520&gt;AY$7,$C520+$E520-2&lt;AY$7),0,($D520-SUM($F520:AX520)-SUM($F459:AX459))*SAP_Leadsheet!$E$69)</f>
        <v>0</v>
      </c>
      <c r="AZ459" s="289">
        <f ca="1">IF(OR($C520&gt;AZ$7,$C520+$E520-2&lt;AZ$7),0,($D520-SUM($F520:AY520)-SUM($F459:AY459))*SAP_Leadsheet!$E$69)</f>
        <v>0</v>
      </c>
      <c r="BA459" s="289">
        <f ca="1">IF(OR($C520&gt;BA$7,$C520+$E520-2&lt;BA$7),0,($D520-SUM($F520:AZ520)-SUM($F459:AZ459))*SAP_Leadsheet!$E$69)</f>
        <v>0</v>
      </c>
      <c r="BB459" s="289">
        <f>IF(OR($C520&gt;BB$7,$C520+$E520-2&lt;BB$7),0,($D520-SUM($F520:BA520)-SUM($F459:BA459))*SAP_Leadsheet!$E$69)</f>
        <v>0</v>
      </c>
      <c r="BC459" s="289">
        <f>IF(OR($C520&gt;BC$7,$C520+$E520-2&lt;BC$7),0,($D520-SUM($F520:BB520)-SUM($F459:BB459))*SAP_Leadsheet!$E$69)</f>
        <v>0</v>
      </c>
      <c r="BD459" s="289">
        <f>IF(OR($C520&gt;BD$7,$C520+$E520-2&lt;BD$7),0,($D520-SUM($F520:BC520)-SUM($F459:BC459))*SAP_Leadsheet!$E$69)</f>
        <v>0</v>
      </c>
      <c r="BE459" s="289">
        <f>IF(OR($C520&gt;BE$7,$C520+$E520-2&lt;BE$7),0,($D520-SUM($F520:BD520)-SUM($F459:BD459))*SAP_Leadsheet!$E$69)</f>
        <v>0</v>
      </c>
      <c r="BF459" s="289">
        <f>IF(OR($C520&gt;BF$7,$C520+$E520-2&lt;BF$7),0,($D520-SUM($F520:BE520)-SUM($F459:BE459))*SAP_Leadsheet!$E$69)</f>
        <v>0</v>
      </c>
      <c r="BG459" s="289">
        <f>IF(OR($C520&gt;BG$7,$C520+$E520-2&lt;BG$7),0,($D520-SUM($F520:BF520)-SUM($F459:BF459))*SAP_Leadsheet!$E$69)</f>
        <v>0</v>
      </c>
      <c r="BH459" s="289">
        <f>IF(OR($C520&gt;BH$7,$C520+$E520-2&lt;BH$7),0,($D520-SUM($F520:BG520)-SUM($F459:BG459))*SAP_Leadsheet!$E$69)</f>
        <v>0</v>
      </c>
      <c r="BI459" s="289">
        <f>IF(OR($C520&gt;BI$7,$C520+$E520-2&lt;BI$7),0,($D520-SUM($F520:BH520)-SUM($F459:BH459))*SAP_Leadsheet!$E$69)</f>
        <v>0</v>
      </c>
      <c r="BJ459" s="289">
        <f>IF(OR($C520&gt;BJ$7,$C520+$E520-2&lt;BJ$7),0,($D520-SUM($F520:BI520)-SUM($F459:BI459))*SAP_Leadsheet!$E$69)</f>
        <v>0</v>
      </c>
      <c r="BK459" s="289">
        <f>IF(OR($C520&gt;BK$7,$C520+$E520-2&lt;BK$7),0,($D520-SUM($F520:BJ520)-SUM($F459:BJ459))*SAP_Leadsheet!$E$69)</f>
        <v>0</v>
      </c>
      <c r="BL459" s="289">
        <f>IF(OR($C520&gt;BL$7,$C520+$E520-2&lt;BL$7),0,($D520-SUM($F520:BK520)-SUM($F459:BK459))*SAP_Leadsheet!$E$69)</f>
        <v>0</v>
      </c>
      <c r="BM459" s="289">
        <f>IF(OR($C520&gt;BM$7,$C520+$E520-2&lt;BM$7),0,($D520-SUM($F520:BL520)-SUM($F459:BL459))*SAP_Leadsheet!$E$69)</f>
        <v>0</v>
      </c>
      <c r="BN459" s="289">
        <f>IF(OR($C520&gt;BN$7,$C520+$E520-2&lt;BN$7),0,($D520-SUM($F520:BM520)-SUM($F459:BM459))*SAP_Leadsheet!$E$69)</f>
        <v>0</v>
      </c>
      <c r="BO459" s="198"/>
      <c r="BP459" s="198"/>
      <c r="BQ459" s="198"/>
      <c r="BR459" s="198"/>
      <c r="BS459" s="198"/>
      <c r="BT459" s="198"/>
      <c r="BU459" s="198"/>
      <c r="BV459" s="198"/>
      <c r="BW459" s="198"/>
      <c r="BX459" s="198"/>
      <c r="BY459" s="198"/>
      <c r="BZ459" s="198"/>
      <c r="CA459" s="198"/>
      <c r="CB459" s="198"/>
      <c r="CC459" s="198"/>
      <c r="CD459" s="198"/>
      <c r="CE459" s="198"/>
      <c r="CF459" s="198"/>
      <c r="CG459" s="198"/>
      <c r="CH459" s="198"/>
      <c r="CI459" s="198"/>
      <c r="CJ459" s="198"/>
      <c r="CK459" s="198"/>
      <c r="CL459" s="198"/>
    </row>
    <row r="460" spans="1:90" hidden="1" outlineLevel="1" x14ac:dyDescent="0.15">
      <c r="A460" s="89"/>
      <c r="B460" s="23"/>
      <c r="C460" s="26">
        <v>45</v>
      </c>
      <c r="D460" s="298"/>
      <c r="F460" s="26" t="s">
        <v>356</v>
      </c>
      <c r="G460" s="289">
        <f>IF(OR($C521&gt;G$7,$C521+$E521-2&lt;G$7),0,($D521-SUM($F521:F521)-SUM($F460:F460))*SAP_Leadsheet!$E$69)</f>
        <v>0</v>
      </c>
      <c r="H460" s="289">
        <f>IF(OR($C521&gt;H$7,$C521+$E521-2&lt;H$7),0,($D521-SUM($F521:G521)-SUM($F460:G460))*SAP_Leadsheet!$E$69)</f>
        <v>0</v>
      </c>
      <c r="I460" s="289">
        <f>IF(OR($C521&gt;I$7,$C521+$E521-2&lt;I$7),0,($D521-SUM($F521:H521)-SUM($F460:H460))*SAP_Leadsheet!$E$69)</f>
        <v>0</v>
      </c>
      <c r="J460" s="289">
        <f>IF(OR($C521&gt;J$7,$C521+$E521-2&lt;J$7),0,($D521-SUM($F521:I521)-SUM($F460:I460))*SAP_Leadsheet!$E$69)</f>
        <v>0</v>
      </c>
      <c r="K460" s="289">
        <f>IF(OR($C521&gt;K$7,$C521+$E521-2&lt;K$7),0,($D521-SUM($F521:J521)-SUM($F460:J460))*SAP_Leadsheet!$E$69)</f>
        <v>0</v>
      </c>
      <c r="L460" s="289">
        <f>IF(OR($C521&gt;L$7,$C521+$E521-2&lt;L$7),0,($D521-SUM($F521:K521)-SUM($F460:K460))*SAP_Leadsheet!$E$69)</f>
        <v>0</v>
      </c>
      <c r="M460" s="289">
        <f>IF(OR($C521&gt;M$7,$C521+$E521-2&lt;M$7),0,($D521-SUM($F521:L521)-SUM($F460:L460))*SAP_Leadsheet!$E$69)</f>
        <v>0</v>
      </c>
      <c r="N460" s="289">
        <f>IF(OR($C521&gt;N$7,$C521+$E521-2&lt;N$7),0,($D521-SUM($F521:M521)-SUM($F460:M460))*SAP_Leadsheet!$E$69)</f>
        <v>0</v>
      </c>
      <c r="O460" s="289">
        <f>IF(OR($C521&gt;O$7,$C521+$E521-2&lt;O$7),0,($D521-SUM($F521:N521)-SUM($F460:N460))*SAP_Leadsheet!$E$69)</f>
        <v>0</v>
      </c>
      <c r="P460" s="289">
        <f>IF(OR($C521&gt;P$7,$C521+$E521-2&lt;P$7),0,($D521-SUM($F521:O521)-SUM($F460:O460))*SAP_Leadsheet!$E$69)</f>
        <v>0</v>
      </c>
      <c r="Q460" s="289">
        <f>IF(OR($C521&gt;Q$7,$C521+$E521-2&lt;Q$7),0,($D521-SUM($F521:P521)-SUM($F460:P460))*SAP_Leadsheet!$E$69)</f>
        <v>0</v>
      </c>
      <c r="R460" s="289">
        <f>IF(OR($C521&gt;R$7,$C521+$E521-2&lt;R$7),0,($D521-SUM($F521:Q521)-SUM($F460:Q460))*SAP_Leadsheet!$E$69)</f>
        <v>0</v>
      </c>
      <c r="S460" s="289">
        <f>IF(OR($C521&gt;S$7,$C521+$E521-2&lt;S$7),0,($D521-SUM($F521:R521)-SUM($F460:R460))*SAP_Leadsheet!$E$69)</f>
        <v>0</v>
      </c>
      <c r="T460" s="289">
        <f>IF(OR($C521&gt;T$7,$C521+$E521-2&lt;T$7),0,($D521-SUM($F521:S521)-SUM($F460:S460))*SAP_Leadsheet!$E$69)</f>
        <v>0</v>
      </c>
      <c r="U460" s="289">
        <f>IF(OR($C521&gt;U$7,$C521+$E521-2&lt;U$7),0,($D521-SUM($F521:T521)-SUM($F460:T460))*SAP_Leadsheet!$E$69)</f>
        <v>0</v>
      </c>
      <c r="V460" s="289">
        <f>IF(OR($C521&gt;V$7,$C521+$E521-2&lt;V$7),0,($D521-SUM($F521:U521)-SUM($F460:U460))*SAP_Leadsheet!$E$69)</f>
        <v>0</v>
      </c>
      <c r="W460" s="289">
        <f>IF(OR($C521&gt;W$7,$C521+$E521-2&lt;W$7),0,($D521-SUM($F521:V521)-SUM($F460:V460))*SAP_Leadsheet!$E$69)</f>
        <v>0</v>
      </c>
      <c r="X460" s="289">
        <f>IF(OR($C521&gt;X$7,$C521+$E521-2&lt;X$7),0,($D521-SUM($F521:W521)-SUM($F460:W460))*SAP_Leadsheet!$E$69)</f>
        <v>0</v>
      </c>
      <c r="Y460" s="289">
        <f>IF(OR($C521&gt;Y$7,$C521+$E521-2&lt;Y$7),0,($D521-SUM($F521:X521)-SUM($F460:X460))*SAP_Leadsheet!$E$69)</f>
        <v>0</v>
      </c>
      <c r="Z460" s="289">
        <f>IF(OR($C521&gt;Z$7,$C521+$E521-2&lt;Z$7),0,($D521-SUM($F521:Y521)-SUM($F460:Y460))*SAP_Leadsheet!$E$69)</f>
        <v>0</v>
      </c>
      <c r="AA460" s="289">
        <f>IF(OR($C521&gt;AA$7,$C521+$E521-2&lt;AA$7),0,($D521-SUM($F521:Z521)-SUM($F460:Z460))*SAP_Leadsheet!$E$69)</f>
        <v>0</v>
      </c>
      <c r="AB460" s="289">
        <f>IF(OR($C521&gt;AB$7,$C521+$E521-2&lt;AB$7),0,($D521-SUM($F521:AA521)-SUM($F460:AA460))*SAP_Leadsheet!$E$69)</f>
        <v>0</v>
      </c>
      <c r="AC460" s="289">
        <f>IF(OR($C521&gt;AC$7,$C521+$E521-2&lt;AC$7),0,($D521-SUM($F521:AB521)-SUM($F460:AB460))*SAP_Leadsheet!$E$69)</f>
        <v>0</v>
      </c>
      <c r="AD460" s="289">
        <f>IF(OR($C521&gt;AD$7,$C521+$E521-2&lt;AD$7),0,($D521-SUM($F521:AC521)-SUM($F460:AC460))*SAP_Leadsheet!$E$69)</f>
        <v>0</v>
      </c>
      <c r="AE460" s="289">
        <f>IF(OR($C521&gt;AE$7,$C521+$E521-2&lt;AE$7),0,($D521-SUM($F521:AD521)-SUM($F460:AD460))*SAP_Leadsheet!$E$69)</f>
        <v>0</v>
      </c>
      <c r="AF460" s="289">
        <f>IF(OR($C521&gt;AF$7,$C521+$E521-2&lt;AF$7),0,($D521-SUM($F521:AE521)-SUM($F460:AE460))*SAP_Leadsheet!$E$69)</f>
        <v>0</v>
      </c>
      <c r="AG460" s="289">
        <f>IF(OR($C521&gt;AG$7,$C521+$E521-2&lt;AG$7),0,($D521-SUM($F521:AF521)-SUM($F460:AF460))*SAP_Leadsheet!$E$69)</f>
        <v>0</v>
      </c>
      <c r="AH460" s="289">
        <f>IF(OR($C521&gt;AH$7,$C521+$E521-2&lt;AH$7),0,($D521-SUM($F521:AG521)-SUM($F460:AG460))*SAP_Leadsheet!$E$69)</f>
        <v>0</v>
      </c>
      <c r="AI460" s="289">
        <f>IF(OR($C521&gt;AI$7,$C521+$E521-2&lt;AI$7),0,($D521-SUM($F521:AH521)-SUM($F460:AH460))*SAP_Leadsheet!$E$69)</f>
        <v>0</v>
      </c>
      <c r="AJ460" s="289">
        <f>IF(OR($C521&gt;AJ$7,$C521+$E521-2&lt;AJ$7),0,($D521-SUM($F521:AI521)-SUM($F460:AI460))*SAP_Leadsheet!$E$69)</f>
        <v>0</v>
      </c>
      <c r="AK460" s="289">
        <f>IF(OR($C521&gt;AK$7,$C521+$E521-2&lt;AK$7),0,($D521-SUM($F521:AJ521)-SUM($F460:AJ460))*SAP_Leadsheet!$E$69)</f>
        <v>0</v>
      </c>
      <c r="AL460" s="289">
        <f>IF(OR($C521&gt;AL$7,$C521+$E521-2&lt;AL$7),0,($D521-SUM($F521:AK521)-SUM($F460:AK460))*SAP_Leadsheet!$E$69)</f>
        <v>0</v>
      </c>
      <c r="AM460" s="289">
        <f>IF(OR($C521&gt;AM$7,$C521+$E521-2&lt;AM$7),0,($D521-SUM($F521:AL521)-SUM($F460:AL460))*SAP_Leadsheet!$E$69)</f>
        <v>0</v>
      </c>
      <c r="AN460" s="289">
        <f>IF(OR($C521&gt;AN$7,$C521+$E521-2&lt;AN$7),0,($D521-SUM($F521:AM521)-SUM($F460:AM460))*SAP_Leadsheet!$E$69)</f>
        <v>0</v>
      </c>
      <c r="AO460" s="289">
        <f>IF(OR($C521&gt;AO$7,$C521+$E521-2&lt;AO$7),0,($D521-SUM($F521:AN521)-SUM($F460:AN460))*SAP_Leadsheet!$E$69)</f>
        <v>0</v>
      </c>
      <c r="AP460" s="289">
        <f>IF(OR($C521&gt;AP$7,$C521+$E521-2&lt;AP$7),0,($D521-SUM($F521:AO521)-SUM($F460:AO460))*SAP_Leadsheet!$E$69)</f>
        <v>0</v>
      </c>
      <c r="AQ460" s="289">
        <f>IF(OR($C521&gt;AQ$7,$C521+$E521-2&lt;AQ$7),0,($D521-SUM($F521:AP521)-SUM($F460:AP460))*SAP_Leadsheet!$E$69)</f>
        <v>0</v>
      </c>
      <c r="AR460" s="289">
        <f>IF(OR($C521&gt;AR$7,$C521+$E521-2&lt;AR$7),0,($D521-SUM($F521:AQ521)-SUM($F460:AQ460))*SAP_Leadsheet!$E$69)</f>
        <v>0</v>
      </c>
      <c r="AS460" s="289">
        <f>IF(OR($C521&gt;AS$7,$C521+$E521-2&lt;AS$7),0,($D521-SUM($F521:AR521)-SUM($F460:AR460))*SAP_Leadsheet!$E$69)</f>
        <v>0</v>
      </c>
      <c r="AT460" s="289">
        <f>IF(OR($C521&gt;AT$7,$C521+$E521-2&lt;AT$7),0,($D521-SUM($F521:AS521)-SUM($F460:AS460))*SAP_Leadsheet!$E$69)</f>
        <v>0</v>
      </c>
      <c r="AU460" s="289">
        <f>IF(OR($C521&gt;AU$7,$C521+$E521-2&lt;AU$7),0,($D521-SUM($F521:AT521)-SUM($F460:AT460))*SAP_Leadsheet!$E$69)</f>
        <v>0</v>
      </c>
      <c r="AV460" s="289">
        <f>IF(OR($C521&gt;AV$7,$C521+$E521-2&lt;AV$7),0,($D521-SUM($F521:AU521)-SUM($F460:AU460))*SAP_Leadsheet!$E$69)</f>
        <v>0</v>
      </c>
      <c r="AW460" s="289">
        <f>IF(OR($C521&gt;AW$7,$C521+$E521-2&lt;AW$7),0,($D521-SUM($F521:AV521)-SUM($F460:AV460))*SAP_Leadsheet!$E$69)</f>
        <v>0</v>
      </c>
      <c r="AX460" s="289">
        <f>IF(OR($C521&gt;AX$7,$C521+$E521-2&lt;AX$7),0,($D521-SUM($F521:AW521)-SUM($F460:AW460))*SAP_Leadsheet!$E$69)</f>
        <v>0</v>
      </c>
      <c r="AY460" s="289">
        <f ca="1">IF(OR($C521&gt;AY$7,$C521+$E521-2&lt;AY$7),0,($D521-SUM($F521:AX521)-SUM($F460:AX460))*SAP_Leadsheet!$E$69)</f>
        <v>0</v>
      </c>
      <c r="AZ460" s="289">
        <f ca="1">IF(OR($C521&gt;AZ$7,$C521+$E521-2&lt;AZ$7),0,($D521-SUM($F521:AY521)-SUM($F460:AY460))*SAP_Leadsheet!$E$69)</f>
        <v>0</v>
      </c>
      <c r="BA460" s="289">
        <f ca="1">IF(OR($C521&gt;BA$7,$C521+$E521-2&lt;BA$7),0,($D521-SUM($F521:AZ521)-SUM($F460:AZ460))*SAP_Leadsheet!$E$69)</f>
        <v>0</v>
      </c>
      <c r="BB460" s="289">
        <f ca="1">IF(OR($C521&gt;BB$7,$C521+$E521-2&lt;BB$7),0,($D521-SUM($F521:BA521)-SUM($F460:BA460))*SAP_Leadsheet!$E$69)</f>
        <v>0</v>
      </c>
      <c r="BC460" s="289">
        <f>IF(OR($C521&gt;BC$7,$C521+$E521-2&lt;BC$7),0,($D521-SUM($F521:BB521)-SUM($F460:BB460))*SAP_Leadsheet!$E$69)</f>
        <v>0</v>
      </c>
      <c r="BD460" s="289">
        <f>IF(OR($C521&gt;BD$7,$C521+$E521-2&lt;BD$7),0,($D521-SUM($F521:BC521)-SUM($F460:BC460))*SAP_Leadsheet!$E$69)</f>
        <v>0</v>
      </c>
      <c r="BE460" s="289">
        <f>IF(OR($C521&gt;BE$7,$C521+$E521-2&lt;BE$7),0,($D521-SUM($F521:BD521)-SUM($F460:BD460))*SAP_Leadsheet!$E$69)</f>
        <v>0</v>
      </c>
      <c r="BF460" s="289">
        <f>IF(OR($C521&gt;BF$7,$C521+$E521-2&lt;BF$7),0,($D521-SUM($F521:BE521)-SUM($F460:BE460))*SAP_Leadsheet!$E$69)</f>
        <v>0</v>
      </c>
      <c r="BG460" s="289">
        <f>IF(OR($C521&gt;BG$7,$C521+$E521-2&lt;BG$7),0,($D521-SUM($F521:BF521)-SUM($F460:BF460))*SAP_Leadsheet!$E$69)</f>
        <v>0</v>
      </c>
      <c r="BH460" s="289">
        <f>IF(OR($C521&gt;BH$7,$C521+$E521-2&lt;BH$7),0,($D521-SUM($F521:BG521)-SUM($F460:BG460))*SAP_Leadsheet!$E$69)</f>
        <v>0</v>
      </c>
      <c r="BI460" s="289">
        <f>IF(OR($C521&gt;BI$7,$C521+$E521-2&lt;BI$7),0,($D521-SUM($F521:BH521)-SUM($F460:BH460))*SAP_Leadsheet!$E$69)</f>
        <v>0</v>
      </c>
      <c r="BJ460" s="289">
        <f>IF(OR($C521&gt;BJ$7,$C521+$E521-2&lt;BJ$7),0,($D521-SUM($F521:BI521)-SUM($F460:BI460))*SAP_Leadsheet!$E$69)</f>
        <v>0</v>
      </c>
      <c r="BK460" s="289">
        <f>IF(OR($C521&gt;BK$7,$C521+$E521-2&lt;BK$7),0,($D521-SUM($F521:BJ521)-SUM($F460:BJ460))*SAP_Leadsheet!$E$69)</f>
        <v>0</v>
      </c>
      <c r="BL460" s="289">
        <f>IF(OR($C521&gt;BL$7,$C521+$E521-2&lt;BL$7),0,($D521-SUM($F521:BK521)-SUM($F460:BK460))*SAP_Leadsheet!$E$69)</f>
        <v>0</v>
      </c>
      <c r="BM460" s="289">
        <f>IF(OR($C521&gt;BM$7,$C521+$E521-2&lt;BM$7),0,($D521-SUM($F521:BL521)-SUM($F460:BL460))*SAP_Leadsheet!$E$69)</f>
        <v>0</v>
      </c>
      <c r="BN460" s="289">
        <f>IF(OR($C521&gt;BN$7,$C521+$E521-2&lt;BN$7),0,($D521-SUM($F521:BM521)-SUM($F460:BM460))*SAP_Leadsheet!$E$69)</f>
        <v>0</v>
      </c>
      <c r="BO460" s="198"/>
      <c r="BP460" s="198"/>
      <c r="BQ460" s="198"/>
      <c r="BR460" s="198"/>
      <c r="BS460" s="198"/>
      <c r="BT460" s="198"/>
      <c r="BU460" s="198"/>
      <c r="BV460" s="198"/>
      <c r="BW460" s="198"/>
      <c r="BX460" s="198"/>
      <c r="BY460" s="198"/>
      <c r="BZ460" s="198"/>
      <c r="CA460" s="198"/>
      <c r="CB460" s="198"/>
      <c r="CC460" s="198"/>
      <c r="CD460" s="198"/>
      <c r="CE460" s="198"/>
      <c r="CF460" s="198"/>
      <c r="CG460" s="198"/>
      <c r="CH460" s="198"/>
      <c r="CI460" s="198"/>
      <c r="CJ460" s="198"/>
      <c r="CK460" s="198"/>
      <c r="CL460" s="198"/>
    </row>
    <row r="461" spans="1:90" hidden="1" outlineLevel="1" x14ac:dyDescent="0.15">
      <c r="A461" s="89"/>
      <c r="B461" s="23"/>
      <c r="C461" s="26">
        <v>46</v>
      </c>
      <c r="D461" s="298"/>
      <c r="F461" s="26" t="s">
        <v>356</v>
      </c>
      <c r="G461" s="289">
        <f>IF(OR($C522&gt;G$7,$C522+$E522-2&lt;G$7),0,($D522-SUM($F522:F522)-SUM($F461:F461))*SAP_Leadsheet!$E$69)</f>
        <v>0</v>
      </c>
      <c r="H461" s="289">
        <f>IF(OR($C522&gt;H$7,$C522+$E522-2&lt;H$7),0,($D522-SUM($F522:G522)-SUM($F461:G461))*SAP_Leadsheet!$E$69)</f>
        <v>0</v>
      </c>
      <c r="I461" s="289">
        <f>IF(OR($C522&gt;I$7,$C522+$E522-2&lt;I$7),0,($D522-SUM($F522:H522)-SUM($F461:H461))*SAP_Leadsheet!$E$69)</f>
        <v>0</v>
      </c>
      <c r="J461" s="289">
        <f>IF(OR($C522&gt;J$7,$C522+$E522-2&lt;J$7),0,($D522-SUM($F522:I522)-SUM($F461:I461))*SAP_Leadsheet!$E$69)</f>
        <v>0</v>
      </c>
      <c r="K461" s="289">
        <f>IF(OR($C522&gt;K$7,$C522+$E522-2&lt;K$7),0,($D522-SUM($F522:J522)-SUM($F461:J461))*SAP_Leadsheet!$E$69)</f>
        <v>0</v>
      </c>
      <c r="L461" s="289">
        <f>IF(OR($C522&gt;L$7,$C522+$E522-2&lt;L$7),0,($D522-SUM($F522:K522)-SUM($F461:K461))*SAP_Leadsheet!$E$69)</f>
        <v>0</v>
      </c>
      <c r="M461" s="289">
        <f>IF(OR($C522&gt;M$7,$C522+$E522-2&lt;M$7),0,($D522-SUM($F522:L522)-SUM($F461:L461))*SAP_Leadsheet!$E$69)</f>
        <v>0</v>
      </c>
      <c r="N461" s="289">
        <f>IF(OR($C522&gt;N$7,$C522+$E522-2&lt;N$7),0,($D522-SUM($F522:M522)-SUM($F461:M461))*SAP_Leadsheet!$E$69)</f>
        <v>0</v>
      </c>
      <c r="O461" s="289">
        <f>IF(OR($C522&gt;O$7,$C522+$E522-2&lt;O$7),0,($D522-SUM($F522:N522)-SUM($F461:N461))*SAP_Leadsheet!$E$69)</f>
        <v>0</v>
      </c>
      <c r="P461" s="289">
        <f>IF(OR($C522&gt;P$7,$C522+$E522-2&lt;P$7),0,($D522-SUM($F522:O522)-SUM($F461:O461))*SAP_Leadsheet!$E$69)</f>
        <v>0</v>
      </c>
      <c r="Q461" s="289">
        <f>IF(OR($C522&gt;Q$7,$C522+$E522-2&lt;Q$7),0,($D522-SUM($F522:P522)-SUM($F461:P461))*SAP_Leadsheet!$E$69)</f>
        <v>0</v>
      </c>
      <c r="R461" s="289">
        <f>IF(OR($C522&gt;R$7,$C522+$E522-2&lt;R$7),0,($D522-SUM($F522:Q522)-SUM($F461:Q461))*SAP_Leadsheet!$E$69)</f>
        <v>0</v>
      </c>
      <c r="S461" s="289">
        <f>IF(OR($C522&gt;S$7,$C522+$E522-2&lt;S$7),0,($D522-SUM($F522:R522)-SUM($F461:R461))*SAP_Leadsheet!$E$69)</f>
        <v>0</v>
      </c>
      <c r="T461" s="289">
        <f>IF(OR($C522&gt;T$7,$C522+$E522-2&lt;T$7),0,($D522-SUM($F522:S522)-SUM($F461:S461))*SAP_Leadsheet!$E$69)</f>
        <v>0</v>
      </c>
      <c r="U461" s="289">
        <f>IF(OR($C522&gt;U$7,$C522+$E522-2&lt;U$7),0,($D522-SUM($F522:T522)-SUM($F461:T461))*SAP_Leadsheet!$E$69)</f>
        <v>0</v>
      </c>
      <c r="V461" s="289">
        <f>IF(OR($C522&gt;V$7,$C522+$E522-2&lt;V$7),0,($D522-SUM($F522:U522)-SUM($F461:U461))*SAP_Leadsheet!$E$69)</f>
        <v>0</v>
      </c>
      <c r="W461" s="289">
        <f>IF(OR($C522&gt;W$7,$C522+$E522-2&lt;W$7),0,($D522-SUM($F522:V522)-SUM($F461:V461))*SAP_Leadsheet!$E$69)</f>
        <v>0</v>
      </c>
      <c r="X461" s="289">
        <f>IF(OR($C522&gt;X$7,$C522+$E522-2&lt;X$7),0,($D522-SUM($F522:W522)-SUM($F461:W461))*SAP_Leadsheet!$E$69)</f>
        <v>0</v>
      </c>
      <c r="Y461" s="289">
        <f>IF(OR($C522&gt;Y$7,$C522+$E522-2&lt;Y$7),0,($D522-SUM($F522:X522)-SUM($F461:X461))*SAP_Leadsheet!$E$69)</f>
        <v>0</v>
      </c>
      <c r="Z461" s="289">
        <f>IF(OR($C522&gt;Z$7,$C522+$E522-2&lt;Z$7),0,($D522-SUM($F522:Y522)-SUM($F461:Y461))*SAP_Leadsheet!$E$69)</f>
        <v>0</v>
      </c>
      <c r="AA461" s="289">
        <f>IF(OR($C522&gt;AA$7,$C522+$E522-2&lt;AA$7),0,($D522-SUM($F522:Z522)-SUM($F461:Z461))*SAP_Leadsheet!$E$69)</f>
        <v>0</v>
      </c>
      <c r="AB461" s="289">
        <f>IF(OR($C522&gt;AB$7,$C522+$E522-2&lt;AB$7),0,($D522-SUM($F522:AA522)-SUM($F461:AA461))*SAP_Leadsheet!$E$69)</f>
        <v>0</v>
      </c>
      <c r="AC461" s="289">
        <f>IF(OR($C522&gt;AC$7,$C522+$E522-2&lt;AC$7),0,($D522-SUM($F522:AB522)-SUM($F461:AB461))*SAP_Leadsheet!$E$69)</f>
        <v>0</v>
      </c>
      <c r="AD461" s="289">
        <f>IF(OR($C522&gt;AD$7,$C522+$E522-2&lt;AD$7),0,($D522-SUM($F522:AC522)-SUM($F461:AC461))*SAP_Leadsheet!$E$69)</f>
        <v>0</v>
      </c>
      <c r="AE461" s="289">
        <f>IF(OR($C522&gt;AE$7,$C522+$E522-2&lt;AE$7),0,($D522-SUM($F522:AD522)-SUM($F461:AD461))*SAP_Leadsheet!$E$69)</f>
        <v>0</v>
      </c>
      <c r="AF461" s="289">
        <f>IF(OR($C522&gt;AF$7,$C522+$E522-2&lt;AF$7),0,($D522-SUM($F522:AE522)-SUM($F461:AE461))*SAP_Leadsheet!$E$69)</f>
        <v>0</v>
      </c>
      <c r="AG461" s="289">
        <f>IF(OR($C522&gt;AG$7,$C522+$E522-2&lt;AG$7),0,($D522-SUM($F522:AF522)-SUM($F461:AF461))*SAP_Leadsheet!$E$69)</f>
        <v>0</v>
      </c>
      <c r="AH461" s="289">
        <f>IF(OR($C522&gt;AH$7,$C522+$E522-2&lt;AH$7),0,($D522-SUM($F522:AG522)-SUM($F461:AG461))*SAP_Leadsheet!$E$69)</f>
        <v>0</v>
      </c>
      <c r="AI461" s="289">
        <f>IF(OR($C522&gt;AI$7,$C522+$E522-2&lt;AI$7),0,($D522-SUM($F522:AH522)-SUM($F461:AH461))*SAP_Leadsheet!$E$69)</f>
        <v>0</v>
      </c>
      <c r="AJ461" s="289">
        <f>IF(OR($C522&gt;AJ$7,$C522+$E522-2&lt;AJ$7),0,($D522-SUM($F522:AI522)-SUM($F461:AI461))*SAP_Leadsheet!$E$69)</f>
        <v>0</v>
      </c>
      <c r="AK461" s="289">
        <f>IF(OR($C522&gt;AK$7,$C522+$E522-2&lt;AK$7),0,($D522-SUM($F522:AJ522)-SUM($F461:AJ461))*SAP_Leadsheet!$E$69)</f>
        <v>0</v>
      </c>
      <c r="AL461" s="289">
        <f>IF(OR($C522&gt;AL$7,$C522+$E522-2&lt;AL$7),0,($D522-SUM($F522:AK522)-SUM($F461:AK461))*SAP_Leadsheet!$E$69)</f>
        <v>0</v>
      </c>
      <c r="AM461" s="289">
        <f>IF(OR($C522&gt;AM$7,$C522+$E522-2&lt;AM$7),0,($D522-SUM($F522:AL522)-SUM($F461:AL461))*SAP_Leadsheet!$E$69)</f>
        <v>0</v>
      </c>
      <c r="AN461" s="289">
        <f>IF(OR($C522&gt;AN$7,$C522+$E522-2&lt;AN$7),0,($D522-SUM($F522:AM522)-SUM($F461:AM461))*SAP_Leadsheet!$E$69)</f>
        <v>0</v>
      </c>
      <c r="AO461" s="289">
        <f>IF(OR($C522&gt;AO$7,$C522+$E522-2&lt;AO$7),0,($D522-SUM($F522:AN522)-SUM($F461:AN461))*SAP_Leadsheet!$E$69)</f>
        <v>0</v>
      </c>
      <c r="AP461" s="289">
        <f>IF(OR($C522&gt;AP$7,$C522+$E522-2&lt;AP$7),0,($D522-SUM($F522:AO522)-SUM($F461:AO461))*SAP_Leadsheet!$E$69)</f>
        <v>0</v>
      </c>
      <c r="AQ461" s="289">
        <f>IF(OR($C522&gt;AQ$7,$C522+$E522-2&lt;AQ$7),0,($D522-SUM($F522:AP522)-SUM($F461:AP461))*SAP_Leadsheet!$E$69)</f>
        <v>0</v>
      </c>
      <c r="AR461" s="289">
        <f>IF(OR($C522&gt;AR$7,$C522+$E522-2&lt;AR$7),0,($D522-SUM($F522:AQ522)-SUM($F461:AQ461))*SAP_Leadsheet!$E$69)</f>
        <v>0</v>
      </c>
      <c r="AS461" s="289">
        <f>IF(OR($C522&gt;AS$7,$C522+$E522-2&lt;AS$7),0,($D522-SUM($F522:AR522)-SUM($F461:AR461))*SAP_Leadsheet!$E$69)</f>
        <v>0</v>
      </c>
      <c r="AT461" s="289">
        <f>IF(OR($C522&gt;AT$7,$C522+$E522-2&lt;AT$7),0,($D522-SUM($F522:AS522)-SUM($F461:AS461))*SAP_Leadsheet!$E$69)</f>
        <v>0</v>
      </c>
      <c r="AU461" s="289">
        <f>IF(OR($C522&gt;AU$7,$C522+$E522-2&lt;AU$7),0,($D522-SUM($F522:AT522)-SUM($F461:AT461))*SAP_Leadsheet!$E$69)</f>
        <v>0</v>
      </c>
      <c r="AV461" s="289">
        <f>IF(OR($C522&gt;AV$7,$C522+$E522-2&lt;AV$7),0,($D522-SUM($F522:AU522)-SUM($F461:AU461))*SAP_Leadsheet!$E$69)</f>
        <v>0</v>
      </c>
      <c r="AW461" s="289">
        <f>IF(OR($C522&gt;AW$7,$C522+$E522-2&lt;AW$7),0,($D522-SUM($F522:AV522)-SUM($F461:AV461))*SAP_Leadsheet!$E$69)</f>
        <v>0</v>
      </c>
      <c r="AX461" s="289">
        <f>IF(OR($C522&gt;AX$7,$C522+$E522-2&lt;AX$7),0,($D522-SUM($F522:AW522)-SUM($F461:AW461))*SAP_Leadsheet!$E$69)</f>
        <v>0</v>
      </c>
      <c r="AY461" s="289">
        <f>IF(OR($C522&gt;AY$7,$C522+$E522-2&lt;AY$7),0,($D522-SUM($F522:AX522)-SUM($F461:AX461))*SAP_Leadsheet!$E$69)</f>
        <v>0</v>
      </c>
      <c r="AZ461" s="289">
        <f ca="1">IF(OR($C522&gt;AZ$7,$C522+$E522-2&lt;AZ$7),0,($D522-SUM($F522:AY522)-SUM($F461:AY461))*SAP_Leadsheet!$E$69)</f>
        <v>0</v>
      </c>
      <c r="BA461" s="289">
        <f ca="1">IF(OR($C522&gt;BA$7,$C522+$E522-2&lt;BA$7),0,($D522-SUM($F522:AZ522)-SUM($F461:AZ461))*SAP_Leadsheet!$E$69)</f>
        <v>0</v>
      </c>
      <c r="BB461" s="289">
        <f ca="1">IF(OR($C522&gt;BB$7,$C522+$E522-2&lt;BB$7),0,($D522-SUM($F522:BA522)-SUM($F461:BA461))*SAP_Leadsheet!$E$69)</f>
        <v>0</v>
      </c>
      <c r="BC461" s="289">
        <f ca="1">IF(OR($C522&gt;BC$7,$C522+$E522-2&lt;BC$7),0,($D522-SUM($F522:BB522)-SUM($F461:BB461))*SAP_Leadsheet!$E$69)</f>
        <v>0</v>
      </c>
      <c r="BD461" s="289">
        <f>IF(OR($C522&gt;BD$7,$C522+$E522-2&lt;BD$7),0,($D522-SUM($F522:BC522)-SUM($F461:BC461))*SAP_Leadsheet!$E$69)</f>
        <v>0</v>
      </c>
      <c r="BE461" s="289">
        <f>IF(OR($C522&gt;BE$7,$C522+$E522-2&lt;BE$7),0,($D522-SUM($F522:BD522)-SUM($F461:BD461))*SAP_Leadsheet!$E$69)</f>
        <v>0</v>
      </c>
      <c r="BF461" s="289">
        <f>IF(OR($C522&gt;BF$7,$C522+$E522-2&lt;BF$7),0,($D522-SUM($F522:BE522)-SUM($F461:BE461))*SAP_Leadsheet!$E$69)</f>
        <v>0</v>
      </c>
      <c r="BG461" s="289">
        <f>IF(OR($C522&gt;BG$7,$C522+$E522-2&lt;BG$7),0,($D522-SUM($F522:BF522)-SUM($F461:BF461))*SAP_Leadsheet!$E$69)</f>
        <v>0</v>
      </c>
      <c r="BH461" s="289">
        <f>IF(OR($C522&gt;BH$7,$C522+$E522-2&lt;BH$7),0,($D522-SUM($F522:BG522)-SUM($F461:BG461))*SAP_Leadsheet!$E$69)</f>
        <v>0</v>
      </c>
      <c r="BI461" s="289">
        <f>IF(OR($C522&gt;BI$7,$C522+$E522-2&lt;BI$7),0,($D522-SUM($F522:BH522)-SUM($F461:BH461))*SAP_Leadsheet!$E$69)</f>
        <v>0</v>
      </c>
      <c r="BJ461" s="289">
        <f>IF(OR($C522&gt;BJ$7,$C522+$E522-2&lt;BJ$7),0,($D522-SUM($F522:BI522)-SUM($F461:BI461))*SAP_Leadsheet!$E$69)</f>
        <v>0</v>
      </c>
      <c r="BK461" s="289">
        <f>IF(OR($C522&gt;BK$7,$C522+$E522-2&lt;BK$7),0,($D522-SUM($F522:BJ522)-SUM($F461:BJ461))*SAP_Leadsheet!$E$69)</f>
        <v>0</v>
      </c>
      <c r="BL461" s="289">
        <f>IF(OR($C522&gt;BL$7,$C522+$E522-2&lt;BL$7),0,($D522-SUM($F522:BK522)-SUM($F461:BK461))*SAP_Leadsheet!$E$69)</f>
        <v>0</v>
      </c>
      <c r="BM461" s="289">
        <f>IF(OR($C522&gt;BM$7,$C522+$E522-2&lt;BM$7),0,($D522-SUM($F522:BL522)-SUM($F461:BL461))*SAP_Leadsheet!$E$69)</f>
        <v>0</v>
      </c>
      <c r="BN461" s="289">
        <f>IF(OR($C522&gt;BN$7,$C522+$E522-2&lt;BN$7),0,($D522-SUM($F522:BM522)-SUM($F461:BM461))*SAP_Leadsheet!$E$69)</f>
        <v>0</v>
      </c>
      <c r="BO461" s="198"/>
      <c r="BP461" s="198"/>
      <c r="BQ461" s="198"/>
      <c r="BR461" s="198"/>
      <c r="BS461" s="198"/>
      <c r="BT461" s="198"/>
      <c r="BU461" s="198"/>
      <c r="BV461" s="198"/>
      <c r="BW461" s="198"/>
      <c r="BX461" s="198"/>
      <c r="BY461" s="198"/>
      <c r="BZ461" s="198"/>
      <c r="CA461" s="198"/>
      <c r="CB461" s="198"/>
      <c r="CC461" s="198"/>
      <c r="CD461" s="198"/>
      <c r="CE461" s="198"/>
      <c r="CF461" s="198"/>
      <c r="CG461" s="198"/>
      <c r="CH461" s="198"/>
      <c r="CI461" s="198"/>
      <c r="CJ461" s="198"/>
      <c r="CK461" s="198"/>
      <c r="CL461" s="198"/>
    </row>
    <row r="462" spans="1:90" hidden="1" outlineLevel="1" x14ac:dyDescent="0.15">
      <c r="A462" s="89"/>
      <c r="B462" s="23"/>
      <c r="C462" s="26">
        <v>47</v>
      </c>
      <c r="D462" s="298"/>
      <c r="F462" s="26" t="s">
        <v>356</v>
      </c>
      <c r="G462" s="289">
        <f>IF(OR($C523&gt;G$7,$C523+$E523-2&lt;G$7),0,($D523-SUM($F523:F523)-SUM($F462:F462))*SAP_Leadsheet!$E$69)</f>
        <v>0</v>
      </c>
      <c r="H462" s="289">
        <f>IF(OR($C523&gt;H$7,$C523+$E523-2&lt;H$7),0,($D523-SUM($F523:G523)-SUM($F462:G462))*SAP_Leadsheet!$E$69)</f>
        <v>0</v>
      </c>
      <c r="I462" s="289">
        <f>IF(OR($C523&gt;I$7,$C523+$E523-2&lt;I$7),0,($D523-SUM($F523:H523)-SUM($F462:H462))*SAP_Leadsheet!$E$69)</f>
        <v>0</v>
      </c>
      <c r="J462" s="289">
        <f>IF(OR($C523&gt;J$7,$C523+$E523-2&lt;J$7),0,($D523-SUM($F523:I523)-SUM($F462:I462))*SAP_Leadsheet!$E$69)</f>
        <v>0</v>
      </c>
      <c r="K462" s="289">
        <f>IF(OR($C523&gt;K$7,$C523+$E523-2&lt;K$7),0,($D523-SUM($F523:J523)-SUM($F462:J462))*SAP_Leadsheet!$E$69)</f>
        <v>0</v>
      </c>
      <c r="L462" s="289">
        <f>IF(OR($C523&gt;L$7,$C523+$E523-2&lt;L$7),0,($D523-SUM($F523:K523)-SUM($F462:K462))*SAP_Leadsheet!$E$69)</f>
        <v>0</v>
      </c>
      <c r="M462" s="289">
        <f>IF(OR($C523&gt;M$7,$C523+$E523-2&lt;M$7),0,($D523-SUM($F523:L523)-SUM($F462:L462))*SAP_Leadsheet!$E$69)</f>
        <v>0</v>
      </c>
      <c r="N462" s="289">
        <f>IF(OR($C523&gt;N$7,$C523+$E523-2&lt;N$7),0,($D523-SUM($F523:M523)-SUM($F462:M462))*SAP_Leadsheet!$E$69)</f>
        <v>0</v>
      </c>
      <c r="O462" s="289">
        <f>IF(OR($C523&gt;O$7,$C523+$E523-2&lt;O$7),0,($D523-SUM($F523:N523)-SUM($F462:N462))*SAP_Leadsheet!$E$69)</f>
        <v>0</v>
      </c>
      <c r="P462" s="289">
        <f>IF(OR($C523&gt;P$7,$C523+$E523-2&lt;P$7),0,($D523-SUM($F523:O523)-SUM($F462:O462))*SAP_Leadsheet!$E$69)</f>
        <v>0</v>
      </c>
      <c r="Q462" s="289">
        <f>IF(OR($C523&gt;Q$7,$C523+$E523-2&lt;Q$7),0,($D523-SUM($F523:P523)-SUM($F462:P462))*SAP_Leadsheet!$E$69)</f>
        <v>0</v>
      </c>
      <c r="R462" s="289">
        <f>IF(OR($C523&gt;R$7,$C523+$E523-2&lt;R$7),0,($D523-SUM($F523:Q523)-SUM($F462:Q462))*SAP_Leadsheet!$E$69)</f>
        <v>0</v>
      </c>
      <c r="S462" s="289">
        <f>IF(OR($C523&gt;S$7,$C523+$E523-2&lt;S$7),0,($D523-SUM($F523:R523)-SUM($F462:R462))*SAP_Leadsheet!$E$69)</f>
        <v>0</v>
      </c>
      <c r="T462" s="289">
        <f>IF(OR($C523&gt;T$7,$C523+$E523-2&lt;T$7),0,($D523-SUM($F523:S523)-SUM($F462:S462))*SAP_Leadsheet!$E$69)</f>
        <v>0</v>
      </c>
      <c r="U462" s="289">
        <f>IF(OR($C523&gt;U$7,$C523+$E523-2&lt;U$7),0,($D523-SUM($F523:T523)-SUM($F462:T462))*SAP_Leadsheet!$E$69)</f>
        <v>0</v>
      </c>
      <c r="V462" s="289">
        <f>IF(OR($C523&gt;V$7,$C523+$E523-2&lt;V$7),0,($D523-SUM($F523:U523)-SUM($F462:U462))*SAP_Leadsheet!$E$69)</f>
        <v>0</v>
      </c>
      <c r="W462" s="289">
        <f>IF(OR($C523&gt;W$7,$C523+$E523-2&lt;W$7),0,($D523-SUM($F523:V523)-SUM($F462:V462))*SAP_Leadsheet!$E$69)</f>
        <v>0</v>
      </c>
      <c r="X462" s="289">
        <f>IF(OR($C523&gt;X$7,$C523+$E523-2&lt;X$7),0,($D523-SUM($F523:W523)-SUM($F462:W462))*SAP_Leadsheet!$E$69)</f>
        <v>0</v>
      </c>
      <c r="Y462" s="289">
        <f>IF(OR($C523&gt;Y$7,$C523+$E523-2&lt;Y$7),0,($D523-SUM($F523:X523)-SUM($F462:X462))*SAP_Leadsheet!$E$69)</f>
        <v>0</v>
      </c>
      <c r="Z462" s="289">
        <f>IF(OR($C523&gt;Z$7,$C523+$E523-2&lt;Z$7),0,($D523-SUM($F523:Y523)-SUM($F462:Y462))*SAP_Leadsheet!$E$69)</f>
        <v>0</v>
      </c>
      <c r="AA462" s="289">
        <f>IF(OR($C523&gt;AA$7,$C523+$E523-2&lt;AA$7),0,($D523-SUM($F523:Z523)-SUM($F462:Z462))*SAP_Leadsheet!$E$69)</f>
        <v>0</v>
      </c>
      <c r="AB462" s="289">
        <f>IF(OR($C523&gt;AB$7,$C523+$E523-2&lt;AB$7),0,($D523-SUM($F523:AA523)-SUM($F462:AA462))*SAP_Leadsheet!$E$69)</f>
        <v>0</v>
      </c>
      <c r="AC462" s="289">
        <f>IF(OR($C523&gt;AC$7,$C523+$E523-2&lt;AC$7),0,($D523-SUM($F523:AB523)-SUM($F462:AB462))*SAP_Leadsheet!$E$69)</f>
        <v>0</v>
      </c>
      <c r="AD462" s="289">
        <f>IF(OR($C523&gt;AD$7,$C523+$E523-2&lt;AD$7),0,($D523-SUM($F523:AC523)-SUM($F462:AC462))*SAP_Leadsheet!$E$69)</f>
        <v>0</v>
      </c>
      <c r="AE462" s="289">
        <f>IF(OR($C523&gt;AE$7,$C523+$E523-2&lt;AE$7),0,($D523-SUM($F523:AD523)-SUM($F462:AD462))*SAP_Leadsheet!$E$69)</f>
        <v>0</v>
      </c>
      <c r="AF462" s="289">
        <f>IF(OR($C523&gt;AF$7,$C523+$E523-2&lt;AF$7),0,($D523-SUM($F523:AE523)-SUM($F462:AE462))*SAP_Leadsheet!$E$69)</f>
        <v>0</v>
      </c>
      <c r="AG462" s="289">
        <f>IF(OR($C523&gt;AG$7,$C523+$E523-2&lt;AG$7),0,($D523-SUM($F523:AF523)-SUM($F462:AF462))*SAP_Leadsheet!$E$69)</f>
        <v>0</v>
      </c>
      <c r="AH462" s="289">
        <f>IF(OR($C523&gt;AH$7,$C523+$E523-2&lt;AH$7),0,($D523-SUM($F523:AG523)-SUM($F462:AG462))*SAP_Leadsheet!$E$69)</f>
        <v>0</v>
      </c>
      <c r="AI462" s="289">
        <f>IF(OR($C523&gt;AI$7,$C523+$E523-2&lt;AI$7),0,($D523-SUM($F523:AH523)-SUM($F462:AH462))*SAP_Leadsheet!$E$69)</f>
        <v>0</v>
      </c>
      <c r="AJ462" s="289">
        <f>IF(OR($C523&gt;AJ$7,$C523+$E523-2&lt;AJ$7),0,($D523-SUM($F523:AI523)-SUM($F462:AI462))*SAP_Leadsheet!$E$69)</f>
        <v>0</v>
      </c>
      <c r="AK462" s="289">
        <f>IF(OR($C523&gt;AK$7,$C523+$E523-2&lt;AK$7),0,($D523-SUM($F523:AJ523)-SUM($F462:AJ462))*SAP_Leadsheet!$E$69)</f>
        <v>0</v>
      </c>
      <c r="AL462" s="289">
        <f>IF(OR($C523&gt;AL$7,$C523+$E523-2&lt;AL$7),0,($D523-SUM($F523:AK523)-SUM($F462:AK462))*SAP_Leadsheet!$E$69)</f>
        <v>0</v>
      </c>
      <c r="AM462" s="289">
        <f>IF(OR($C523&gt;AM$7,$C523+$E523-2&lt;AM$7),0,($D523-SUM($F523:AL523)-SUM($F462:AL462))*SAP_Leadsheet!$E$69)</f>
        <v>0</v>
      </c>
      <c r="AN462" s="289">
        <f>IF(OR($C523&gt;AN$7,$C523+$E523-2&lt;AN$7),0,($D523-SUM($F523:AM523)-SUM($F462:AM462))*SAP_Leadsheet!$E$69)</f>
        <v>0</v>
      </c>
      <c r="AO462" s="289">
        <f>IF(OR($C523&gt;AO$7,$C523+$E523-2&lt;AO$7),0,($D523-SUM($F523:AN523)-SUM($F462:AN462))*SAP_Leadsheet!$E$69)</f>
        <v>0</v>
      </c>
      <c r="AP462" s="289">
        <f>IF(OR($C523&gt;AP$7,$C523+$E523-2&lt;AP$7),0,($D523-SUM($F523:AO523)-SUM($F462:AO462))*SAP_Leadsheet!$E$69)</f>
        <v>0</v>
      </c>
      <c r="AQ462" s="289">
        <f>IF(OR($C523&gt;AQ$7,$C523+$E523-2&lt;AQ$7),0,($D523-SUM($F523:AP523)-SUM($F462:AP462))*SAP_Leadsheet!$E$69)</f>
        <v>0</v>
      </c>
      <c r="AR462" s="289">
        <f>IF(OR($C523&gt;AR$7,$C523+$E523-2&lt;AR$7),0,($D523-SUM($F523:AQ523)-SUM($F462:AQ462))*SAP_Leadsheet!$E$69)</f>
        <v>0</v>
      </c>
      <c r="AS462" s="289">
        <f>IF(OR($C523&gt;AS$7,$C523+$E523-2&lt;AS$7),0,($D523-SUM($F523:AR523)-SUM($F462:AR462))*SAP_Leadsheet!$E$69)</f>
        <v>0</v>
      </c>
      <c r="AT462" s="289">
        <f>IF(OR($C523&gt;AT$7,$C523+$E523-2&lt;AT$7),0,($D523-SUM($F523:AS523)-SUM($F462:AS462))*SAP_Leadsheet!$E$69)</f>
        <v>0</v>
      </c>
      <c r="AU462" s="289">
        <f>IF(OR($C523&gt;AU$7,$C523+$E523-2&lt;AU$7),0,($D523-SUM($F523:AT523)-SUM($F462:AT462))*SAP_Leadsheet!$E$69)</f>
        <v>0</v>
      </c>
      <c r="AV462" s="289">
        <f>IF(OR($C523&gt;AV$7,$C523+$E523-2&lt;AV$7),0,($D523-SUM($F523:AU523)-SUM($F462:AU462))*SAP_Leadsheet!$E$69)</f>
        <v>0</v>
      </c>
      <c r="AW462" s="289">
        <f>IF(OR($C523&gt;AW$7,$C523+$E523-2&lt;AW$7),0,($D523-SUM($F523:AV523)-SUM($F462:AV462))*SAP_Leadsheet!$E$69)</f>
        <v>0</v>
      </c>
      <c r="AX462" s="289">
        <f>IF(OR($C523&gt;AX$7,$C523+$E523-2&lt;AX$7),0,($D523-SUM($F523:AW523)-SUM($F462:AW462))*SAP_Leadsheet!$E$69)</f>
        <v>0</v>
      </c>
      <c r="AY462" s="289">
        <f>IF(OR($C523&gt;AY$7,$C523+$E523-2&lt;AY$7),0,($D523-SUM($F523:AX523)-SUM($F462:AX462))*SAP_Leadsheet!$E$69)</f>
        <v>0</v>
      </c>
      <c r="AZ462" s="289">
        <f>IF(OR($C523&gt;AZ$7,$C523+$E523-2&lt;AZ$7),0,($D523-SUM($F523:AY523)-SUM($F462:AY462))*SAP_Leadsheet!$E$69)</f>
        <v>0</v>
      </c>
      <c r="BA462" s="289">
        <f ca="1">IF(OR($C523&gt;BA$7,$C523+$E523-2&lt;BA$7),0,($D523-SUM($F523:AZ523)-SUM($F462:AZ462))*SAP_Leadsheet!$E$69)</f>
        <v>0</v>
      </c>
      <c r="BB462" s="289">
        <f ca="1">IF(OR($C523&gt;BB$7,$C523+$E523-2&lt;BB$7),0,($D523-SUM($F523:BA523)-SUM($F462:BA462))*SAP_Leadsheet!$E$69)</f>
        <v>0</v>
      </c>
      <c r="BC462" s="289">
        <f ca="1">IF(OR($C523&gt;BC$7,$C523+$E523-2&lt;BC$7),0,($D523-SUM($F523:BB523)-SUM($F462:BB462))*SAP_Leadsheet!$E$69)</f>
        <v>0</v>
      </c>
      <c r="BD462" s="289">
        <f ca="1">IF(OR($C523&gt;BD$7,$C523+$E523-2&lt;BD$7),0,($D523-SUM($F523:BC523)-SUM($F462:BC462))*SAP_Leadsheet!$E$69)</f>
        <v>0</v>
      </c>
      <c r="BE462" s="289">
        <f>IF(OR($C523&gt;BE$7,$C523+$E523-2&lt;BE$7),0,($D523-SUM($F523:BD523)-SUM($F462:BD462))*SAP_Leadsheet!$E$69)</f>
        <v>0</v>
      </c>
      <c r="BF462" s="289">
        <f>IF(OR($C523&gt;BF$7,$C523+$E523-2&lt;BF$7),0,($D523-SUM($F523:BE523)-SUM($F462:BE462))*SAP_Leadsheet!$E$69)</f>
        <v>0</v>
      </c>
      <c r="BG462" s="289">
        <f>IF(OR($C523&gt;BG$7,$C523+$E523-2&lt;BG$7),0,($D523-SUM($F523:BF523)-SUM($F462:BF462))*SAP_Leadsheet!$E$69)</f>
        <v>0</v>
      </c>
      <c r="BH462" s="289">
        <f>IF(OR($C523&gt;BH$7,$C523+$E523-2&lt;BH$7),0,($D523-SUM($F523:BG523)-SUM($F462:BG462))*SAP_Leadsheet!$E$69)</f>
        <v>0</v>
      </c>
      <c r="BI462" s="289">
        <f>IF(OR($C523&gt;BI$7,$C523+$E523-2&lt;BI$7),0,($D523-SUM($F523:BH523)-SUM($F462:BH462))*SAP_Leadsheet!$E$69)</f>
        <v>0</v>
      </c>
      <c r="BJ462" s="289">
        <f>IF(OR($C523&gt;BJ$7,$C523+$E523-2&lt;BJ$7),0,($D523-SUM($F523:BI523)-SUM($F462:BI462))*SAP_Leadsheet!$E$69)</f>
        <v>0</v>
      </c>
      <c r="BK462" s="289">
        <f>IF(OR($C523&gt;BK$7,$C523+$E523-2&lt;BK$7),0,($D523-SUM($F523:BJ523)-SUM($F462:BJ462))*SAP_Leadsheet!$E$69)</f>
        <v>0</v>
      </c>
      <c r="BL462" s="289">
        <f>IF(OR($C523&gt;BL$7,$C523+$E523-2&lt;BL$7),0,($D523-SUM($F523:BK523)-SUM($F462:BK462))*SAP_Leadsheet!$E$69)</f>
        <v>0</v>
      </c>
      <c r="BM462" s="289">
        <f>IF(OR($C523&gt;BM$7,$C523+$E523-2&lt;BM$7),0,($D523-SUM($F523:BL523)-SUM($F462:BL462))*SAP_Leadsheet!$E$69)</f>
        <v>0</v>
      </c>
      <c r="BN462" s="289">
        <f>IF(OR($C523&gt;BN$7,$C523+$E523-2&lt;BN$7),0,($D523-SUM($F523:BM523)-SUM($F462:BM462))*SAP_Leadsheet!$E$69)</f>
        <v>0</v>
      </c>
      <c r="BO462" s="198"/>
      <c r="BP462" s="198"/>
      <c r="BQ462" s="198"/>
      <c r="BR462" s="198"/>
      <c r="BS462" s="198"/>
      <c r="BT462" s="198"/>
      <c r="BU462" s="198"/>
      <c r="BV462" s="198"/>
      <c r="BW462" s="198"/>
      <c r="BX462" s="198"/>
      <c r="BY462" s="198"/>
      <c r="BZ462" s="198"/>
      <c r="CA462" s="198"/>
      <c r="CB462" s="198"/>
      <c r="CC462" s="198"/>
      <c r="CD462" s="198"/>
      <c r="CE462" s="198"/>
      <c r="CF462" s="198"/>
      <c r="CG462" s="198"/>
      <c r="CH462" s="198"/>
      <c r="CI462" s="198"/>
      <c r="CJ462" s="198"/>
      <c r="CK462" s="198"/>
      <c r="CL462" s="198"/>
    </row>
    <row r="463" spans="1:90" hidden="1" outlineLevel="1" x14ac:dyDescent="0.15">
      <c r="A463" s="89"/>
      <c r="B463" s="23"/>
      <c r="C463" s="26">
        <v>48</v>
      </c>
      <c r="D463" s="298"/>
      <c r="F463" s="26" t="s">
        <v>356</v>
      </c>
      <c r="G463" s="289">
        <f>IF(OR($C524&gt;G$7,$C524+$E524-2&lt;G$7),0,($D524-SUM($F524:F524)-SUM($F463:F463))*SAP_Leadsheet!$E$69)</f>
        <v>0</v>
      </c>
      <c r="H463" s="289">
        <f>IF(OR($C524&gt;H$7,$C524+$E524-2&lt;H$7),0,($D524-SUM($F524:G524)-SUM($F463:G463))*SAP_Leadsheet!$E$69)</f>
        <v>0</v>
      </c>
      <c r="I463" s="289">
        <f>IF(OR($C524&gt;I$7,$C524+$E524-2&lt;I$7),0,($D524-SUM($F524:H524)-SUM($F463:H463))*SAP_Leadsheet!$E$69)</f>
        <v>0</v>
      </c>
      <c r="J463" s="289">
        <f>IF(OR($C524&gt;J$7,$C524+$E524-2&lt;J$7),0,($D524-SUM($F524:I524)-SUM($F463:I463))*SAP_Leadsheet!$E$69)</f>
        <v>0</v>
      </c>
      <c r="K463" s="289">
        <f>IF(OR($C524&gt;K$7,$C524+$E524-2&lt;K$7),0,($D524-SUM($F524:J524)-SUM($F463:J463))*SAP_Leadsheet!$E$69)</f>
        <v>0</v>
      </c>
      <c r="L463" s="289">
        <f>IF(OR($C524&gt;L$7,$C524+$E524-2&lt;L$7),0,($D524-SUM($F524:K524)-SUM($F463:K463))*SAP_Leadsheet!$E$69)</f>
        <v>0</v>
      </c>
      <c r="M463" s="289">
        <f>IF(OR($C524&gt;M$7,$C524+$E524-2&lt;M$7),0,($D524-SUM($F524:L524)-SUM($F463:L463))*SAP_Leadsheet!$E$69)</f>
        <v>0</v>
      </c>
      <c r="N463" s="289">
        <f>IF(OR($C524&gt;N$7,$C524+$E524-2&lt;N$7),0,($D524-SUM($F524:M524)-SUM($F463:M463))*SAP_Leadsheet!$E$69)</f>
        <v>0</v>
      </c>
      <c r="O463" s="289">
        <f>IF(OR($C524&gt;O$7,$C524+$E524-2&lt;O$7),0,($D524-SUM($F524:N524)-SUM($F463:N463))*SAP_Leadsheet!$E$69)</f>
        <v>0</v>
      </c>
      <c r="P463" s="289">
        <f>IF(OR($C524&gt;P$7,$C524+$E524-2&lt;P$7),0,($D524-SUM($F524:O524)-SUM($F463:O463))*SAP_Leadsheet!$E$69)</f>
        <v>0</v>
      </c>
      <c r="Q463" s="289">
        <f>IF(OR($C524&gt;Q$7,$C524+$E524-2&lt;Q$7),0,($D524-SUM($F524:P524)-SUM($F463:P463))*SAP_Leadsheet!$E$69)</f>
        <v>0</v>
      </c>
      <c r="R463" s="289">
        <f>IF(OR($C524&gt;R$7,$C524+$E524-2&lt;R$7),0,($D524-SUM($F524:Q524)-SUM($F463:Q463))*SAP_Leadsheet!$E$69)</f>
        <v>0</v>
      </c>
      <c r="S463" s="289">
        <f>IF(OR($C524&gt;S$7,$C524+$E524-2&lt;S$7),0,($D524-SUM($F524:R524)-SUM($F463:R463))*SAP_Leadsheet!$E$69)</f>
        <v>0</v>
      </c>
      <c r="T463" s="289">
        <f>IF(OR($C524&gt;T$7,$C524+$E524-2&lt;T$7),0,($D524-SUM($F524:S524)-SUM($F463:S463))*SAP_Leadsheet!$E$69)</f>
        <v>0</v>
      </c>
      <c r="U463" s="289">
        <f>IF(OR($C524&gt;U$7,$C524+$E524-2&lt;U$7),0,($D524-SUM($F524:T524)-SUM($F463:T463))*SAP_Leadsheet!$E$69)</f>
        <v>0</v>
      </c>
      <c r="V463" s="289">
        <f>IF(OR($C524&gt;V$7,$C524+$E524-2&lt;V$7),0,($D524-SUM($F524:U524)-SUM($F463:U463))*SAP_Leadsheet!$E$69)</f>
        <v>0</v>
      </c>
      <c r="W463" s="289">
        <f>IF(OR($C524&gt;W$7,$C524+$E524-2&lt;W$7),0,($D524-SUM($F524:V524)-SUM($F463:V463))*SAP_Leadsheet!$E$69)</f>
        <v>0</v>
      </c>
      <c r="X463" s="289">
        <f>IF(OR($C524&gt;X$7,$C524+$E524-2&lt;X$7),0,($D524-SUM($F524:W524)-SUM($F463:W463))*SAP_Leadsheet!$E$69)</f>
        <v>0</v>
      </c>
      <c r="Y463" s="289">
        <f>IF(OR($C524&gt;Y$7,$C524+$E524-2&lt;Y$7),0,($D524-SUM($F524:X524)-SUM($F463:X463))*SAP_Leadsheet!$E$69)</f>
        <v>0</v>
      </c>
      <c r="Z463" s="289">
        <f>IF(OR($C524&gt;Z$7,$C524+$E524-2&lt;Z$7),0,($D524-SUM($F524:Y524)-SUM($F463:Y463))*SAP_Leadsheet!$E$69)</f>
        <v>0</v>
      </c>
      <c r="AA463" s="289">
        <f>IF(OR($C524&gt;AA$7,$C524+$E524-2&lt;AA$7),0,($D524-SUM($F524:Z524)-SUM($F463:Z463))*SAP_Leadsheet!$E$69)</f>
        <v>0</v>
      </c>
      <c r="AB463" s="289">
        <f>IF(OR($C524&gt;AB$7,$C524+$E524-2&lt;AB$7),0,($D524-SUM($F524:AA524)-SUM($F463:AA463))*SAP_Leadsheet!$E$69)</f>
        <v>0</v>
      </c>
      <c r="AC463" s="289">
        <f>IF(OR($C524&gt;AC$7,$C524+$E524-2&lt;AC$7),0,($D524-SUM($F524:AB524)-SUM($F463:AB463))*SAP_Leadsheet!$E$69)</f>
        <v>0</v>
      </c>
      <c r="AD463" s="289">
        <f>IF(OR($C524&gt;AD$7,$C524+$E524-2&lt;AD$7),0,($D524-SUM($F524:AC524)-SUM($F463:AC463))*SAP_Leadsheet!$E$69)</f>
        <v>0</v>
      </c>
      <c r="AE463" s="289">
        <f>IF(OR($C524&gt;AE$7,$C524+$E524-2&lt;AE$7),0,($D524-SUM($F524:AD524)-SUM($F463:AD463))*SAP_Leadsheet!$E$69)</f>
        <v>0</v>
      </c>
      <c r="AF463" s="289">
        <f>IF(OR($C524&gt;AF$7,$C524+$E524-2&lt;AF$7),0,($D524-SUM($F524:AE524)-SUM($F463:AE463))*SAP_Leadsheet!$E$69)</f>
        <v>0</v>
      </c>
      <c r="AG463" s="289">
        <f>IF(OR($C524&gt;AG$7,$C524+$E524-2&lt;AG$7),0,($D524-SUM($F524:AF524)-SUM($F463:AF463))*SAP_Leadsheet!$E$69)</f>
        <v>0</v>
      </c>
      <c r="AH463" s="289">
        <f>IF(OR($C524&gt;AH$7,$C524+$E524-2&lt;AH$7),0,($D524-SUM($F524:AG524)-SUM($F463:AG463))*SAP_Leadsheet!$E$69)</f>
        <v>0</v>
      </c>
      <c r="AI463" s="289">
        <f>IF(OR($C524&gt;AI$7,$C524+$E524-2&lt;AI$7),0,($D524-SUM($F524:AH524)-SUM($F463:AH463))*SAP_Leadsheet!$E$69)</f>
        <v>0</v>
      </c>
      <c r="AJ463" s="289">
        <f>IF(OR($C524&gt;AJ$7,$C524+$E524-2&lt;AJ$7),0,($D524-SUM($F524:AI524)-SUM($F463:AI463))*SAP_Leadsheet!$E$69)</f>
        <v>0</v>
      </c>
      <c r="AK463" s="289">
        <f>IF(OR($C524&gt;AK$7,$C524+$E524-2&lt;AK$7),0,($D524-SUM($F524:AJ524)-SUM($F463:AJ463))*SAP_Leadsheet!$E$69)</f>
        <v>0</v>
      </c>
      <c r="AL463" s="289">
        <f>IF(OR($C524&gt;AL$7,$C524+$E524-2&lt;AL$7),0,($D524-SUM($F524:AK524)-SUM($F463:AK463))*SAP_Leadsheet!$E$69)</f>
        <v>0</v>
      </c>
      <c r="AM463" s="289">
        <f>IF(OR($C524&gt;AM$7,$C524+$E524-2&lt;AM$7),0,($D524-SUM($F524:AL524)-SUM($F463:AL463))*SAP_Leadsheet!$E$69)</f>
        <v>0</v>
      </c>
      <c r="AN463" s="289">
        <f>IF(OR($C524&gt;AN$7,$C524+$E524-2&lt;AN$7),0,($D524-SUM($F524:AM524)-SUM($F463:AM463))*SAP_Leadsheet!$E$69)</f>
        <v>0</v>
      </c>
      <c r="AO463" s="289">
        <f>IF(OR($C524&gt;AO$7,$C524+$E524-2&lt;AO$7),0,($D524-SUM($F524:AN524)-SUM($F463:AN463))*SAP_Leadsheet!$E$69)</f>
        <v>0</v>
      </c>
      <c r="AP463" s="289">
        <f>IF(OR($C524&gt;AP$7,$C524+$E524-2&lt;AP$7),0,($D524-SUM($F524:AO524)-SUM($F463:AO463))*SAP_Leadsheet!$E$69)</f>
        <v>0</v>
      </c>
      <c r="AQ463" s="289">
        <f>IF(OR($C524&gt;AQ$7,$C524+$E524-2&lt;AQ$7),0,($D524-SUM($F524:AP524)-SUM($F463:AP463))*SAP_Leadsheet!$E$69)</f>
        <v>0</v>
      </c>
      <c r="AR463" s="289">
        <f>IF(OR($C524&gt;AR$7,$C524+$E524-2&lt;AR$7),0,($D524-SUM($F524:AQ524)-SUM($F463:AQ463))*SAP_Leadsheet!$E$69)</f>
        <v>0</v>
      </c>
      <c r="AS463" s="289">
        <f>IF(OR($C524&gt;AS$7,$C524+$E524-2&lt;AS$7),0,($D524-SUM($F524:AR524)-SUM($F463:AR463))*SAP_Leadsheet!$E$69)</f>
        <v>0</v>
      </c>
      <c r="AT463" s="289">
        <f>IF(OR($C524&gt;AT$7,$C524+$E524-2&lt;AT$7),0,($D524-SUM($F524:AS524)-SUM($F463:AS463))*SAP_Leadsheet!$E$69)</f>
        <v>0</v>
      </c>
      <c r="AU463" s="289">
        <f>IF(OR($C524&gt;AU$7,$C524+$E524-2&lt;AU$7),0,($D524-SUM($F524:AT524)-SUM($F463:AT463))*SAP_Leadsheet!$E$69)</f>
        <v>0</v>
      </c>
      <c r="AV463" s="289">
        <f>IF(OR($C524&gt;AV$7,$C524+$E524-2&lt;AV$7),0,($D524-SUM($F524:AU524)-SUM($F463:AU463))*SAP_Leadsheet!$E$69)</f>
        <v>0</v>
      </c>
      <c r="AW463" s="289">
        <f>IF(OR($C524&gt;AW$7,$C524+$E524-2&lt;AW$7),0,($D524-SUM($F524:AV524)-SUM($F463:AV463))*SAP_Leadsheet!$E$69)</f>
        <v>0</v>
      </c>
      <c r="AX463" s="289">
        <f>IF(OR($C524&gt;AX$7,$C524+$E524-2&lt;AX$7),0,($D524-SUM($F524:AW524)-SUM($F463:AW463))*SAP_Leadsheet!$E$69)</f>
        <v>0</v>
      </c>
      <c r="AY463" s="289">
        <f>IF(OR($C524&gt;AY$7,$C524+$E524-2&lt;AY$7),0,($D524-SUM($F524:AX524)-SUM($F463:AX463))*SAP_Leadsheet!$E$69)</f>
        <v>0</v>
      </c>
      <c r="AZ463" s="289">
        <f>IF(OR($C524&gt;AZ$7,$C524+$E524-2&lt;AZ$7),0,($D524-SUM($F524:AY524)-SUM($F463:AY463))*SAP_Leadsheet!$E$69)</f>
        <v>0</v>
      </c>
      <c r="BA463" s="289">
        <f>IF(OR($C524&gt;BA$7,$C524+$E524-2&lt;BA$7),0,($D524-SUM($F524:AZ524)-SUM($F463:AZ463))*SAP_Leadsheet!$E$69)</f>
        <v>0</v>
      </c>
      <c r="BB463" s="289">
        <f ca="1">IF(OR($C524&gt;BB$7,$C524+$E524-2&lt;BB$7),0,($D524-SUM($F524:BA524)-SUM($F463:BA463))*SAP_Leadsheet!$E$69)</f>
        <v>0</v>
      </c>
      <c r="BC463" s="289">
        <f ca="1">IF(OR($C524&gt;BC$7,$C524+$E524-2&lt;BC$7),0,($D524-SUM($F524:BB524)-SUM($F463:BB463))*SAP_Leadsheet!$E$69)</f>
        <v>0</v>
      </c>
      <c r="BD463" s="289">
        <f ca="1">IF(OR($C524&gt;BD$7,$C524+$E524-2&lt;BD$7),0,($D524-SUM($F524:BC524)-SUM($F463:BC463))*SAP_Leadsheet!$E$69)</f>
        <v>0</v>
      </c>
      <c r="BE463" s="289">
        <f ca="1">IF(OR($C524&gt;BE$7,$C524+$E524-2&lt;BE$7),0,($D524-SUM($F524:BD524)-SUM($F463:BD463))*SAP_Leadsheet!$E$69)</f>
        <v>0</v>
      </c>
      <c r="BF463" s="289">
        <f>IF(OR($C524&gt;BF$7,$C524+$E524-2&lt;BF$7),0,($D524-SUM($F524:BE524)-SUM($F463:BE463))*SAP_Leadsheet!$E$69)</f>
        <v>0</v>
      </c>
      <c r="BG463" s="289">
        <f>IF(OR($C524&gt;BG$7,$C524+$E524-2&lt;BG$7),0,($D524-SUM($F524:BF524)-SUM($F463:BF463))*SAP_Leadsheet!$E$69)</f>
        <v>0</v>
      </c>
      <c r="BH463" s="289">
        <f>IF(OR($C524&gt;BH$7,$C524+$E524-2&lt;BH$7),0,($D524-SUM($F524:BG524)-SUM($F463:BG463))*SAP_Leadsheet!$E$69)</f>
        <v>0</v>
      </c>
      <c r="BI463" s="289">
        <f>IF(OR($C524&gt;BI$7,$C524+$E524-2&lt;BI$7),0,($D524-SUM($F524:BH524)-SUM($F463:BH463))*SAP_Leadsheet!$E$69)</f>
        <v>0</v>
      </c>
      <c r="BJ463" s="289">
        <f>IF(OR($C524&gt;BJ$7,$C524+$E524-2&lt;BJ$7),0,($D524-SUM($F524:BI524)-SUM($F463:BI463))*SAP_Leadsheet!$E$69)</f>
        <v>0</v>
      </c>
      <c r="BK463" s="289">
        <f>IF(OR($C524&gt;BK$7,$C524+$E524-2&lt;BK$7),0,($D524-SUM($F524:BJ524)-SUM($F463:BJ463))*SAP_Leadsheet!$E$69)</f>
        <v>0</v>
      </c>
      <c r="BL463" s="289">
        <f>IF(OR($C524&gt;BL$7,$C524+$E524-2&lt;BL$7),0,($D524-SUM($F524:BK524)-SUM($F463:BK463))*SAP_Leadsheet!$E$69)</f>
        <v>0</v>
      </c>
      <c r="BM463" s="289">
        <f>IF(OR($C524&gt;BM$7,$C524+$E524-2&lt;BM$7),0,($D524-SUM($F524:BL524)-SUM($F463:BL463))*SAP_Leadsheet!$E$69)</f>
        <v>0</v>
      </c>
      <c r="BN463" s="289">
        <f>IF(OR($C524&gt;BN$7,$C524+$E524-2&lt;BN$7),0,($D524-SUM($F524:BM524)-SUM($F463:BM463))*SAP_Leadsheet!$E$69)</f>
        <v>0</v>
      </c>
      <c r="BO463" s="198"/>
      <c r="BP463" s="198"/>
      <c r="BQ463" s="198"/>
      <c r="BR463" s="198"/>
      <c r="BS463" s="198"/>
      <c r="BT463" s="198"/>
      <c r="BU463" s="198"/>
      <c r="BV463" s="198"/>
      <c r="BW463" s="198"/>
      <c r="BX463" s="198"/>
      <c r="BY463" s="198"/>
      <c r="BZ463" s="198"/>
      <c r="CA463" s="198"/>
      <c r="CB463" s="198"/>
      <c r="CC463" s="198"/>
      <c r="CD463" s="198"/>
      <c r="CE463" s="198"/>
      <c r="CF463" s="198"/>
      <c r="CG463" s="198"/>
      <c r="CH463" s="198"/>
      <c r="CI463" s="198"/>
      <c r="CJ463" s="198"/>
      <c r="CK463" s="198"/>
      <c r="CL463" s="198"/>
    </row>
    <row r="464" spans="1:90" hidden="1" outlineLevel="1" x14ac:dyDescent="0.15">
      <c r="A464" s="89"/>
      <c r="B464" s="23"/>
      <c r="C464" s="26">
        <v>49</v>
      </c>
      <c r="D464" s="298"/>
      <c r="F464" s="26" t="s">
        <v>356</v>
      </c>
      <c r="G464" s="289">
        <f>IF(OR($C525&gt;G$7,$C525+$E525-2&lt;G$7),0,($D525-SUM($F525:F525)-SUM($F464:F464))*SAP_Leadsheet!$E$69)</f>
        <v>0</v>
      </c>
      <c r="H464" s="289">
        <f>IF(OR($C525&gt;H$7,$C525+$E525-2&lt;H$7),0,($D525-SUM($F525:G525)-SUM($F464:G464))*SAP_Leadsheet!$E$69)</f>
        <v>0</v>
      </c>
      <c r="I464" s="289">
        <f>IF(OR($C525&gt;I$7,$C525+$E525-2&lt;I$7),0,($D525-SUM($F525:H525)-SUM($F464:H464))*SAP_Leadsheet!$E$69)</f>
        <v>0</v>
      </c>
      <c r="J464" s="289">
        <f>IF(OR($C525&gt;J$7,$C525+$E525-2&lt;J$7),0,($D525-SUM($F525:I525)-SUM($F464:I464))*SAP_Leadsheet!$E$69)</f>
        <v>0</v>
      </c>
      <c r="K464" s="289">
        <f>IF(OR($C525&gt;K$7,$C525+$E525-2&lt;K$7),0,($D525-SUM($F525:J525)-SUM($F464:J464))*SAP_Leadsheet!$E$69)</f>
        <v>0</v>
      </c>
      <c r="L464" s="289">
        <f>IF(OR($C525&gt;L$7,$C525+$E525-2&lt;L$7),0,($D525-SUM($F525:K525)-SUM($F464:K464))*SAP_Leadsheet!$E$69)</f>
        <v>0</v>
      </c>
      <c r="M464" s="289">
        <f>IF(OR($C525&gt;M$7,$C525+$E525-2&lt;M$7),0,($D525-SUM($F525:L525)-SUM($F464:L464))*SAP_Leadsheet!$E$69)</f>
        <v>0</v>
      </c>
      <c r="N464" s="289">
        <f>IF(OR($C525&gt;N$7,$C525+$E525-2&lt;N$7),0,($D525-SUM($F525:M525)-SUM($F464:M464))*SAP_Leadsheet!$E$69)</f>
        <v>0</v>
      </c>
      <c r="O464" s="289">
        <f>IF(OR($C525&gt;O$7,$C525+$E525-2&lt;O$7),0,($D525-SUM($F525:N525)-SUM($F464:N464))*SAP_Leadsheet!$E$69)</f>
        <v>0</v>
      </c>
      <c r="P464" s="289">
        <f>IF(OR($C525&gt;P$7,$C525+$E525-2&lt;P$7),0,($D525-SUM($F525:O525)-SUM($F464:O464))*SAP_Leadsheet!$E$69)</f>
        <v>0</v>
      </c>
      <c r="Q464" s="289">
        <f>IF(OR($C525&gt;Q$7,$C525+$E525-2&lt;Q$7),0,($D525-SUM($F525:P525)-SUM($F464:P464))*SAP_Leadsheet!$E$69)</f>
        <v>0</v>
      </c>
      <c r="R464" s="289">
        <f>IF(OR($C525&gt;R$7,$C525+$E525-2&lt;R$7),0,($D525-SUM($F525:Q525)-SUM($F464:Q464))*SAP_Leadsheet!$E$69)</f>
        <v>0</v>
      </c>
      <c r="S464" s="289">
        <f>IF(OR($C525&gt;S$7,$C525+$E525-2&lt;S$7),0,($D525-SUM($F525:R525)-SUM($F464:R464))*SAP_Leadsheet!$E$69)</f>
        <v>0</v>
      </c>
      <c r="T464" s="289">
        <f>IF(OR($C525&gt;T$7,$C525+$E525-2&lt;T$7),0,($D525-SUM($F525:S525)-SUM($F464:S464))*SAP_Leadsheet!$E$69)</f>
        <v>0</v>
      </c>
      <c r="U464" s="289">
        <f>IF(OR($C525&gt;U$7,$C525+$E525-2&lt;U$7),0,($D525-SUM($F525:T525)-SUM($F464:T464))*SAP_Leadsheet!$E$69)</f>
        <v>0</v>
      </c>
      <c r="V464" s="289">
        <f>IF(OR($C525&gt;V$7,$C525+$E525-2&lt;V$7),0,($D525-SUM($F525:U525)-SUM($F464:U464))*SAP_Leadsheet!$E$69)</f>
        <v>0</v>
      </c>
      <c r="W464" s="289">
        <f>IF(OR($C525&gt;W$7,$C525+$E525-2&lt;W$7),0,($D525-SUM($F525:V525)-SUM($F464:V464))*SAP_Leadsheet!$E$69)</f>
        <v>0</v>
      </c>
      <c r="X464" s="289">
        <f>IF(OR($C525&gt;X$7,$C525+$E525-2&lt;X$7),0,($D525-SUM($F525:W525)-SUM($F464:W464))*SAP_Leadsheet!$E$69)</f>
        <v>0</v>
      </c>
      <c r="Y464" s="289">
        <f>IF(OR($C525&gt;Y$7,$C525+$E525-2&lt;Y$7),0,($D525-SUM($F525:X525)-SUM($F464:X464))*SAP_Leadsheet!$E$69)</f>
        <v>0</v>
      </c>
      <c r="Z464" s="289">
        <f>IF(OR($C525&gt;Z$7,$C525+$E525-2&lt;Z$7),0,($D525-SUM($F525:Y525)-SUM($F464:Y464))*SAP_Leadsheet!$E$69)</f>
        <v>0</v>
      </c>
      <c r="AA464" s="289">
        <f>IF(OR($C525&gt;AA$7,$C525+$E525-2&lt;AA$7),0,($D525-SUM($F525:Z525)-SUM($F464:Z464))*SAP_Leadsheet!$E$69)</f>
        <v>0</v>
      </c>
      <c r="AB464" s="289">
        <f>IF(OR($C525&gt;AB$7,$C525+$E525-2&lt;AB$7),0,($D525-SUM($F525:AA525)-SUM($F464:AA464))*SAP_Leadsheet!$E$69)</f>
        <v>0</v>
      </c>
      <c r="AC464" s="289">
        <f>IF(OR($C525&gt;AC$7,$C525+$E525-2&lt;AC$7),0,($D525-SUM($F525:AB525)-SUM($F464:AB464))*SAP_Leadsheet!$E$69)</f>
        <v>0</v>
      </c>
      <c r="AD464" s="289">
        <f>IF(OR($C525&gt;AD$7,$C525+$E525-2&lt;AD$7),0,($D525-SUM($F525:AC525)-SUM($F464:AC464))*SAP_Leadsheet!$E$69)</f>
        <v>0</v>
      </c>
      <c r="AE464" s="289">
        <f>IF(OR($C525&gt;AE$7,$C525+$E525-2&lt;AE$7),0,($D525-SUM($F525:AD525)-SUM($F464:AD464))*SAP_Leadsheet!$E$69)</f>
        <v>0</v>
      </c>
      <c r="AF464" s="289">
        <f>IF(OR($C525&gt;AF$7,$C525+$E525-2&lt;AF$7),0,($D525-SUM($F525:AE525)-SUM($F464:AE464))*SAP_Leadsheet!$E$69)</f>
        <v>0</v>
      </c>
      <c r="AG464" s="289">
        <f>IF(OR($C525&gt;AG$7,$C525+$E525-2&lt;AG$7),0,($D525-SUM($F525:AF525)-SUM($F464:AF464))*SAP_Leadsheet!$E$69)</f>
        <v>0</v>
      </c>
      <c r="AH464" s="289">
        <f>IF(OR($C525&gt;AH$7,$C525+$E525-2&lt;AH$7),0,($D525-SUM($F525:AG525)-SUM($F464:AG464))*SAP_Leadsheet!$E$69)</f>
        <v>0</v>
      </c>
      <c r="AI464" s="289">
        <f>IF(OR($C525&gt;AI$7,$C525+$E525-2&lt;AI$7),0,($D525-SUM($F525:AH525)-SUM($F464:AH464))*SAP_Leadsheet!$E$69)</f>
        <v>0</v>
      </c>
      <c r="AJ464" s="289">
        <f>IF(OR($C525&gt;AJ$7,$C525+$E525-2&lt;AJ$7),0,($D525-SUM($F525:AI525)-SUM($F464:AI464))*SAP_Leadsheet!$E$69)</f>
        <v>0</v>
      </c>
      <c r="AK464" s="289">
        <f>IF(OR($C525&gt;AK$7,$C525+$E525-2&lt;AK$7),0,($D525-SUM($F525:AJ525)-SUM($F464:AJ464))*SAP_Leadsheet!$E$69)</f>
        <v>0</v>
      </c>
      <c r="AL464" s="289">
        <f>IF(OR($C525&gt;AL$7,$C525+$E525-2&lt;AL$7),0,($D525-SUM($F525:AK525)-SUM($F464:AK464))*SAP_Leadsheet!$E$69)</f>
        <v>0</v>
      </c>
      <c r="AM464" s="289">
        <f>IF(OR($C525&gt;AM$7,$C525+$E525-2&lt;AM$7),0,($D525-SUM($F525:AL525)-SUM($F464:AL464))*SAP_Leadsheet!$E$69)</f>
        <v>0</v>
      </c>
      <c r="AN464" s="289">
        <f>IF(OR($C525&gt;AN$7,$C525+$E525-2&lt;AN$7),0,($D525-SUM($F525:AM525)-SUM($F464:AM464))*SAP_Leadsheet!$E$69)</f>
        <v>0</v>
      </c>
      <c r="AO464" s="289">
        <f>IF(OR($C525&gt;AO$7,$C525+$E525-2&lt;AO$7),0,($D525-SUM($F525:AN525)-SUM($F464:AN464))*SAP_Leadsheet!$E$69)</f>
        <v>0</v>
      </c>
      <c r="AP464" s="289">
        <f>IF(OR($C525&gt;AP$7,$C525+$E525-2&lt;AP$7),0,($D525-SUM($F525:AO525)-SUM($F464:AO464))*SAP_Leadsheet!$E$69)</f>
        <v>0</v>
      </c>
      <c r="AQ464" s="289">
        <f>IF(OR($C525&gt;AQ$7,$C525+$E525-2&lt;AQ$7),0,($D525-SUM($F525:AP525)-SUM($F464:AP464))*SAP_Leadsheet!$E$69)</f>
        <v>0</v>
      </c>
      <c r="AR464" s="289">
        <f>IF(OR($C525&gt;AR$7,$C525+$E525-2&lt;AR$7),0,($D525-SUM($F525:AQ525)-SUM($F464:AQ464))*SAP_Leadsheet!$E$69)</f>
        <v>0</v>
      </c>
      <c r="AS464" s="289">
        <f>IF(OR($C525&gt;AS$7,$C525+$E525-2&lt;AS$7),0,($D525-SUM($F525:AR525)-SUM($F464:AR464))*SAP_Leadsheet!$E$69)</f>
        <v>0</v>
      </c>
      <c r="AT464" s="289">
        <f>IF(OR($C525&gt;AT$7,$C525+$E525-2&lt;AT$7),0,($D525-SUM($F525:AS525)-SUM($F464:AS464))*SAP_Leadsheet!$E$69)</f>
        <v>0</v>
      </c>
      <c r="AU464" s="289">
        <f>IF(OR($C525&gt;AU$7,$C525+$E525-2&lt;AU$7),0,($D525-SUM($F525:AT525)-SUM($F464:AT464))*SAP_Leadsheet!$E$69)</f>
        <v>0</v>
      </c>
      <c r="AV464" s="289">
        <f>IF(OR($C525&gt;AV$7,$C525+$E525-2&lt;AV$7),0,($D525-SUM($F525:AU525)-SUM($F464:AU464))*SAP_Leadsheet!$E$69)</f>
        <v>0</v>
      </c>
      <c r="AW464" s="289">
        <f>IF(OR($C525&gt;AW$7,$C525+$E525-2&lt;AW$7),0,($D525-SUM($F525:AV525)-SUM($F464:AV464))*SAP_Leadsheet!$E$69)</f>
        <v>0</v>
      </c>
      <c r="AX464" s="289">
        <f>IF(OR($C525&gt;AX$7,$C525+$E525-2&lt;AX$7),0,($D525-SUM($F525:AW525)-SUM($F464:AW464))*SAP_Leadsheet!$E$69)</f>
        <v>0</v>
      </c>
      <c r="AY464" s="289">
        <f>IF(OR($C525&gt;AY$7,$C525+$E525-2&lt;AY$7),0,($D525-SUM($F525:AX525)-SUM($F464:AX464))*SAP_Leadsheet!$E$69)</f>
        <v>0</v>
      </c>
      <c r="AZ464" s="289">
        <f>IF(OR($C525&gt;AZ$7,$C525+$E525-2&lt;AZ$7),0,($D525-SUM($F525:AY525)-SUM($F464:AY464))*SAP_Leadsheet!$E$69)</f>
        <v>0</v>
      </c>
      <c r="BA464" s="289">
        <f>IF(OR($C525&gt;BA$7,$C525+$E525-2&lt;BA$7),0,($D525-SUM($F525:AZ525)-SUM($F464:AZ464))*SAP_Leadsheet!$E$69)</f>
        <v>0</v>
      </c>
      <c r="BB464" s="289">
        <f>IF(OR($C525&gt;BB$7,$C525+$E525-2&lt;BB$7),0,($D525-SUM($F525:BA525)-SUM($F464:BA464))*SAP_Leadsheet!$E$69)</f>
        <v>0</v>
      </c>
      <c r="BC464" s="289">
        <f ca="1">IF(OR($C525&gt;BC$7,$C525+$E525-2&lt;BC$7),0,($D525-SUM($F525:BB525)-SUM($F464:BB464))*SAP_Leadsheet!$E$69)</f>
        <v>0</v>
      </c>
      <c r="BD464" s="289">
        <f ca="1">IF(OR($C525&gt;BD$7,$C525+$E525-2&lt;BD$7),0,($D525-SUM($F525:BC525)-SUM($F464:BC464))*SAP_Leadsheet!$E$69)</f>
        <v>0</v>
      </c>
      <c r="BE464" s="289">
        <f ca="1">IF(OR($C525&gt;BE$7,$C525+$E525-2&lt;BE$7),0,($D525-SUM($F525:BD525)-SUM($F464:BD464))*SAP_Leadsheet!$E$69)</f>
        <v>0</v>
      </c>
      <c r="BF464" s="289">
        <f ca="1">IF(OR($C525&gt;BF$7,$C525+$E525-2&lt;BF$7),0,($D525-SUM($F525:BE525)-SUM($F464:BE464))*SAP_Leadsheet!$E$69)</f>
        <v>0</v>
      </c>
      <c r="BG464" s="289">
        <f>IF(OR($C525&gt;BG$7,$C525+$E525-2&lt;BG$7),0,($D525-SUM($F525:BF525)-SUM($F464:BF464))*SAP_Leadsheet!$E$69)</f>
        <v>0</v>
      </c>
      <c r="BH464" s="289">
        <f>IF(OR($C525&gt;BH$7,$C525+$E525-2&lt;BH$7),0,($D525-SUM($F525:BG525)-SUM($F464:BG464))*SAP_Leadsheet!$E$69)</f>
        <v>0</v>
      </c>
      <c r="BI464" s="289">
        <f>IF(OR($C525&gt;BI$7,$C525+$E525-2&lt;BI$7),0,($D525-SUM($F525:BH525)-SUM($F464:BH464))*SAP_Leadsheet!$E$69)</f>
        <v>0</v>
      </c>
      <c r="BJ464" s="289">
        <f>IF(OR($C525&gt;BJ$7,$C525+$E525-2&lt;BJ$7),0,($D525-SUM($F525:BI525)-SUM($F464:BI464))*SAP_Leadsheet!$E$69)</f>
        <v>0</v>
      </c>
      <c r="BK464" s="289">
        <f>IF(OR($C525&gt;BK$7,$C525+$E525-2&lt;BK$7),0,($D525-SUM($F525:BJ525)-SUM($F464:BJ464))*SAP_Leadsheet!$E$69)</f>
        <v>0</v>
      </c>
      <c r="BL464" s="289">
        <f>IF(OR($C525&gt;BL$7,$C525+$E525-2&lt;BL$7),0,($D525-SUM($F525:BK525)-SUM($F464:BK464))*SAP_Leadsheet!$E$69)</f>
        <v>0</v>
      </c>
      <c r="BM464" s="289">
        <f>IF(OR($C525&gt;BM$7,$C525+$E525-2&lt;BM$7),0,($D525-SUM($F525:BL525)-SUM($F464:BL464))*SAP_Leadsheet!$E$69)</f>
        <v>0</v>
      </c>
      <c r="BN464" s="289">
        <f>IF(OR($C525&gt;BN$7,$C525+$E525-2&lt;BN$7),0,($D525-SUM($F525:BM525)-SUM($F464:BM464))*SAP_Leadsheet!$E$69)</f>
        <v>0</v>
      </c>
      <c r="BO464" s="198"/>
      <c r="BP464" s="198"/>
      <c r="BQ464" s="198"/>
      <c r="BR464" s="198"/>
      <c r="BS464" s="198"/>
      <c r="BT464" s="198"/>
      <c r="BU464" s="198"/>
      <c r="BV464" s="198"/>
      <c r="BW464" s="198"/>
      <c r="BX464" s="198"/>
      <c r="BY464" s="198"/>
      <c r="BZ464" s="198"/>
      <c r="CA464" s="198"/>
      <c r="CB464" s="198"/>
      <c r="CC464" s="198"/>
      <c r="CD464" s="198"/>
      <c r="CE464" s="198"/>
      <c r="CF464" s="198"/>
      <c r="CG464" s="198"/>
      <c r="CH464" s="198"/>
      <c r="CI464" s="198"/>
      <c r="CJ464" s="198"/>
      <c r="CK464" s="198"/>
      <c r="CL464" s="198"/>
    </row>
    <row r="465" spans="1:90" hidden="1" outlineLevel="1" x14ac:dyDescent="0.15">
      <c r="A465" s="89"/>
      <c r="B465" s="23"/>
      <c r="C465" s="26">
        <v>50</v>
      </c>
      <c r="D465" s="298"/>
      <c r="F465" s="26" t="s">
        <v>356</v>
      </c>
      <c r="G465" s="289">
        <f>IF(OR($C526&gt;G$7,$C526+$E526-2&lt;G$7),0,($D526-SUM($F526:F526)-SUM($F465:F465))*SAP_Leadsheet!$E$69)</f>
        <v>0</v>
      </c>
      <c r="H465" s="289">
        <f>IF(OR($C526&gt;H$7,$C526+$E526-2&lt;H$7),0,($D526-SUM($F526:G526)-SUM($F465:G465))*SAP_Leadsheet!$E$69)</f>
        <v>0</v>
      </c>
      <c r="I465" s="289">
        <f>IF(OR($C526&gt;I$7,$C526+$E526-2&lt;I$7),0,($D526-SUM($F526:H526)-SUM($F465:H465))*SAP_Leadsheet!$E$69)</f>
        <v>0</v>
      </c>
      <c r="J465" s="289">
        <f>IF(OR($C526&gt;J$7,$C526+$E526-2&lt;J$7),0,($D526-SUM($F526:I526)-SUM($F465:I465))*SAP_Leadsheet!$E$69)</f>
        <v>0</v>
      </c>
      <c r="K465" s="289">
        <f>IF(OR($C526&gt;K$7,$C526+$E526-2&lt;K$7),0,($D526-SUM($F526:J526)-SUM($F465:J465))*SAP_Leadsheet!$E$69)</f>
        <v>0</v>
      </c>
      <c r="L465" s="289">
        <f>IF(OR($C526&gt;L$7,$C526+$E526-2&lt;L$7),0,($D526-SUM($F526:K526)-SUM($F465:K465))*SAP_Leadsheet!$E$69)</f>
        <v>0</v>
      </c>
      <c r="M465" s="289">
        <f>IF(OR($C526&gt;M$7,$C526+$E526-2&lt;M$7),0,($D526-SUM($F526:L526)-SUM($F465:L465))*SAP_Leadsheet!$E$69)</f>
        <v>0</v>
      </c>
      <c r="N465" s="289">
        <f>IF(OR($C526&gt;N$7,$C526+$E526-2&lt;N$7),0,($D526-SUM($F526:M526)-SUM($F465:M465))*SAP_Leadsheet!$E$69)</f>
        <v>0</v>
      </c>
      <c r="O465" s="289">
        <f>IF(OR($C526&gt;O$7,$C526+$E526-2&lt;O$7),0,($D526-SUM($F526:N526)-SUM($F465:N465))*SAP_Leadsheet!$E$69)</f>
        <v>0</v>
      </c>
      <c r="P465" s="289">
        <f>IF(OR($C526&gt;P$7,$C526+$E526-2&lt;P$7),0,($D526-SUM($F526:O526)-SUM($F465:O465))*SAP_Leadsheet!$E$69)</f>
        <v>0</v>
      </c>
      <c r="Q465" s="289">
        <f>IF(OR($C526&gt;Q$7,$C526+$E526-2&lt;Q$7),0,($D526-SUM($F526:P526)-SUM($F465:P465))*SAP_Leadsheet!$E$69)</f>
        <v>0</v>
      </c>
      <c r="R465" s="289">
        <f>IF(OR($C526&gt;R$7,$C526+$E526-2&lt;R$7),0,($D526-SUM($F526:Q526)-SUM($F465:Q465))*SAP_Leadsheet!$E$69)</f>
        <v>0</v>
      </c>
      <c r="S465" s="289">
        <f>IF(OR($C526&gt;S$7,$C526+$E526-2&lt;S$7),0,($D526-SUM($F526:R526)-SUM($F465:R465))*SAP_Leadsheet!$E$69)</f>
        <v>0</v>
      </c>
      <c r="T465" s="289">
        <f>IF(OR($C526&gt;T$7,$C526+$E526-2&lt;T$7),0,($D526-SUM($F526:S526)-SUM($F465:S465))*SAP_Leadsheet!$E$69)</f>
        <v>0</v>
      </c>
      <c r="U465" s="289">
        <f>IF(OR($C526&gt;U$7,$C526+$E526-2&lt;U$7),0,($D526-SUM($F526:T526)-SUM($F465:T465))*SAP_Leadsheet!$E$69)</f>
        <v>0</v>
      </c>
      <c r="V465" s="289">
        <f>IF(OR($C526&gt;V$7,$C526+$E526-2&lt;V$7),0,($D526-SUM($F526:U526)-SUM($F465:U465))*SAP_Leadsheet!$E$69)</f>
        <v>0</v>
      </c>
      <c r="W465" s="289">
        <f>IF(OR($C526&gt;W$7,$C526+$E526-2&lt;W$7),0,($D526-SUM($F526:V526)-SUM($F465:V465))*SAP_Leadsheet!$E$69)</f>
        <v>0</v>
      </c>
      <c r="X465" s="289">
        <f>IF(OR($C526&gt;X$7,$C526+$E526-2&lt;X$7),0,($D526-SUM($F526:W526)-SUM($F465:W465))*SAP_Leadsheet!$E$69)</f>
        <v>0</v>
      </c>
      <c r="Y465" s="289">
        <f>IF(OR($C526&gt;Y$7,$C526+$E526-2&lt;Y$7),0,($D526-SUM($F526:X526)-SUM($F465:X465))*SAP_Leadsheet!$E$69)</f>
        <v>0</v>
      </c>
      <c r="Z465" s="289">
        <f>IF(OR($C526&gt;Z$7,$C526+$E526-2&lt;Z$7),0,($D526-SUM($F526:Y526)-SUM($F465:Y465))*SAP_Leadsheet!$E$69)</f>
        <v>0</v>
      </c>
      <c r="AA465" s="289">
        <f>IF(OR($C526&gt;AA$7,$C526+$E526-2&lt;AA$7),0,($D526-SUM($F526:Z526)-SUM($F465:Z465))*SAP_Leadsheet!$E$69)</f>
        <v>0</v>
      </c>
      <c r="AB465" s="289">
        <f>IF(OR($C526&gt;AB$7,$C526+$E526-2&lt;AB$7),0,($D526-SUM($F526:AA526)-SUM($F465:AA465))*SAP_Leadsheet!$E$69)</f>
        <v>0</v>
      </c>
      <c r="AC465" s="289">
        <f>IF(OR($C526&gt;AC$7,$C526+$E526-2&lt;AC$7),0,($D526-SUM($F526:AB526)-SUM($F465:AB465))*SAP_Leadsheet!$E$69)</f>
        <v>0</v>
      </c>
      <c r="AD465" s="289">
        <f>IF(OR($C526&gt;AD$7,$C526+$E526-2&lt;AD$7),0,($D526-SUM($F526:AC526)-SUM($F465:AC465))*SAP_Leadsheet!$E$69)</f>
        <v>0</v>
      </c>
      <c r="AE465" s="289">
        <f>IF(OR($C526&gt;AE$7,$C526+$E526-2&lt;AE$7),0,($D526-SUM($F526:AD526)-SUM($F465:AD465))*SAP_Leadsheet!$E$69)</f>
        <v>0</v>
      </c>
      <c r="AF465" s="289">
        <f>IF(OR($C526&gt;AF$7,$C526+$E526-2&lt;AF$7),0,($D526-SUM($F526:AE526)-SUM($F465:AE465))*SAP_Leadsheet!$E$69)</f>
        <v>0</v>
      </c>
      <c r="AG465" s="289">
        <f>IF(OR($C526&gt;AG$7,$C526+$E526-2&lt;AG$7),0,($D526-SUM($F526:AF526)-SUM($F465:AF465))*SAP_Leadsheet!$E$69)</f>
        <v>0</v>
      </c>
      <c r="AH465" s="289">
        <f>IF(OR($C526&gt;AH$7,$C526+$E526-2&lt;AH$7),0,($D526-SUM($F526:AG526)-SUM($F465:AG465))*SAP_Leadsheet!$E$69)</f>
        <v>0</v>
      </c>
      <c r="AI465" s="289">
        <f>IF(OR($C526&gt;AI$7,$C526+$E526-2&lt;AI$7),0,($D526-SUM($F526:AH526)-SUM($F465:AH465))*SAP_Leadsheet!$E$69)</f>
        <v>0</v>
      </c>
      <c r="AJ465" s="289">
        <f>IF(OR($C526&gt;AJ$7,$C526+$E526-2&lt;AJ$7),0,($D526-SUM($F526:AI526)-SUM($F465:AI465))*SAP_Leadsheet!$E$69)</f>
        <v>0</v>
      </c>
      <c r="AK465" s="289">
        <f>IF(OR($C526&gt;AK$7,$C526+$E526-2&lt;AK$7),0,($D526-SUM($F526:AJ526)-SUM($F465:AJ465))*SAP_Leadsheet!$E$69)</f>
        <v>0</v>
      </c>
      <c r="AL465" s="289">
        <f>IF(OR($C526&gt;AL$7,$C526+$E526-2&lt;AL$7),0,($D526-SUM($F526:AK526)-SUM($F465:AK465))*SAP_Leadsheet!$E$69)</f>
        <v>0</v>
      </c>
      <c r="AM465" s="289">
        <f>IF(OR($C526&gt;AM$7,$C526+$E526-2&lt;AM$7),0,($D526-SUM($F526:AL526)-SUM($F465:AL465))*SAP_Leadsheet!$E$69)</f>
        <v>0</v>
      </c>
      <c r="AN465" s="289">
        <f>IF(OR($C526&gt;AN$7,$C526+$E526-2&lt;AN$7),0,($D526-SUM($F526:AM526)-SUM($F465:AM465))*SAP_Leadsheet!$E$69)</f>
        <v>0</v>
      </c>
      <c r="AO465" s="289">
        <f>IF(OR($C526&gt;AO$7,$C526+$E526-2&lt;AO$7),0,($D526-SUM($F526:AN526)-SUM($F465:AN465))*SAP_Leadsheet!$E$69)</f>
        <v>0</v>
      </c>
      <c r="AP465" s="289">
        <f>IF(OR($C526&gt;AP$7,$C526+$E526-2&lt;AP$7),0,($D526-SUM($F526:AO526)-SUM($F465:AO465))*SAP_Leadsheet!$E$69)</f>
        <v>0</v>
      </c>
      <c r="AQ465" s="289">
        <f>IF(OR($C526&gt;AQ$7,$C526+$E526-2&lt;AQ$7),0,($D526-SUM($F526:AP526)-SUM($F465:AP465))*SAP_Leadsheet!$E$69)</f>
        <v>0</v>
      </c>
      <c r="AR465" s="289">
        <f>IF(OR($C526&gt;AR$7,$C526+$E526-2&lt;AR$7),0,($D526-SUM($F526:AQ526)-SUM($F465:AQ465))*SAP_Leadsheet!$E$69)</f>
        <v>0</v>
      </c>
      <c r="AS465" s="289">
        <f>IF(OR($C526&gt;AS$7,$C526+$E526-2&lt;AS$7),0,($D526-SUM($F526:AR526)-SUM($F465:AR465))*SAP_Leadsheet!$E$69)</f>
        <v>0</v>
      </c>
      <c r="AT465" s="289">
        <f>IF(OR($C526&gt;AT$7,$C526+$E526-2&lt;AT$7),0,($D526-SUM($F526:AS526)-SUM($F465:AS465))*SAP_Leadsheet!$E$69)</f>
        <v>0</v>
      </c>
      <c r="AU465" s="289">
        <f>IF(OR($C526&gt;AU$7,$C526+$E526-2&lt;AU$7),0,($D526-SUM($F526:AT526)-SUM($F465:AT465))*SAP_Leadsheet!$E$69)</f>
        <v>0</v>
      </c>
      <c r="AV465" s="289">
        <f>IF(OR($C526&gt;AV$7,$C526+$E526-2&lt;AV$7),0,($D526-SUM($F526:AU526)-SUM($F465:AU465))*SAP_Leadsheet!$E$69)</f>
        <v>0</v>
      </c>
      <c r="AW465" s="289">
        <f>IF(OR($C526&gt;AW$7,$C526+$E526-2&lt;AW$7),0,($D526-SUM($F526:AV526)-SUM($F465:AV465))*SAP_Leadsheet!$E$69)</f>
        <v>0</v>
      </c>
      <c r="AX465" s="289">
        <f>IF(OR($C526&gt;AX$7,$C526+$E526-2&lt;AX$7),0,($D526-SUM($F526:AW526)-SUM($F465:AW465))*SAP_Leadsheet!$E$69)</f>
        <v>0</v>
      </c>
      <c r="AY465" s="289">
        <f>IF(OR($C526&gt;AY$7,$C526+$E526-2&lt;AY$7),0,($D526-SUM($F526:AX526)-SUM($F465:AX465))*SAP_Leadsheet!$E$69)</f>
        <v>0</v>
      </c>
      <c r="AZ465" s="289">
        <f>IF(OR($C526&gt;AZ$7,$C526+$E526-2&lt;AZ$7),0,($D526-SUM($F526:AY526)-SUM($F465:AY465))*SAP_Leadsheet!$E$69)</f>
        <v>0</v>
      </c>
      <c r="BA465" s="289">
        <f>IF(OR($C526&gt;BA$7,$C526+$E526-2&lt;BA$7),0,($D526-SUM($F526:AZ526)-SUM($F465:AZ465))*SAP_Leadsheet!$E$69)</f>
        <v>0</v>
      </c>
      <c r="BB465" s="289">
        <f>IF(OR($C526&gt;BB$7,$C526+$E526-2&lt;BB$7),0,($D526-SUM($F526:BA526)-SUM($F465:BA465))*SAP_Leadsheet!$E$69)</f>
        <v>0</v>
      </c>
      <c r="BC465" s="289">
        <f>IF(OR($C526&gt;BC$7,$C526+$E526-2&lt;BC$7),0,($D526-SUM($F526:BB526)-SUM($F465:BB465))*SAP_Leadsheet!$E$69)</f>
        <v>0</v>
      </c>
      <c r="BD465" s="289">
        <f ca="1">IF(OR($C526&gt;BD$7,$C526+$E526-2&lt;BD$7),0,($D526-SUM($F526:BC526)-SUM($F465:BC465))*SAP_Leadsheet!$E$69)</f>
        <v>0</v>
      </c>
      <c r="BE465" s="289">
        <f ca="1">IF(OR($C526&gt;BE$7,$C526+$E526-2&lt;BE$7),0,($D526-SUM($F526:BD526)-SUM($F465:BD465))*SAP_Leadsheet!$E$69)</f>
        <v>0</v>
      </c>
      <c r="BF465" s="289">
        <f ca="1">IF(OR($C526&gt;BF$7,$C526+$E526-2&lt;BF$7),0,($D526-SUM($F526:BE526)-SUM($F465:BE465))*SAP_Leadsheet!$E$69)</f>
        <v>0</v>
      </c>
      <c r="BG465" s="289">
        <f ca="1">IF(OR($C526&gt;BG$7,$C526+$E526-2&lt;BG$7),0,($D526-SUM($F526:BF526)-SUM($F465:BF465))*SAP_Leadsheet!$E$69)</f>
        <v>0</v>
      </c>
      <c r="BH465" s="289">
        <f>IF(OR($C526&gt;BH$7,$C526+$E526-2&lt;BH$7),0,($D526-SUM($F526:BG526)-SUM($F465:BG465))*SAP_Leadsheet!$E$69)</f>
        <v>0</v>
      </c>
      <c r="BI465" s="289">
        <f>IF(OR($C526&gt;BI$7,$C526+$E526-2&lt;BI$7),0,($D526-SUM($F526:BH526)-SUM($F465:BH465))*SAP_Leadsheet!$E$69)</f>
        <v>0</v>
      </c>
      <c r="BJ465" s="289">
        <f>IF(OR($C526&gt;BJ$7,$C526+$E526-2&lt;BJ$7),0,($D526-SUM($F526:BI526)-SUM($F465:BI465))*SAP_Leadsheet!$E$69)</f>
        <v>0</v>
      </c>
      <c r="BK465" s="289">
        <f>IF(OR($C526&gt;BK$7,$C526+$E526-2&lt;BK$7),0,($D526-SUM($F526:BJ526)-SUM($F465:BJ465))*SAP_Leadsheet!$E$69)</f>
        <v>0</v>
      </c>
      <c r="BL465" s="289">
        <f>IF(OR($C526&gt;BL$7,$C526+$E526-2&lt;BL$7),0,($D526-SUM($F526:BK526)-SUM($F465:BK465))*SAP_Leadsheet!$E$69)</f>
        <v>0</v>
      </c>
      <c r="BM465" s="289">
        <f>IF(OR($C526&gt;BM$7,$C526+$E526-2&lt;BM$7),0,($D526-SUM($F526:BL526)-SUM($F465:BL465))*SAP_Leadsheet!$E$69)</f>
        <v>0</v>
      </c>
      <c r="BN465" s="289">
        <f>IF(OR($C526&gt;BN$7,$C526+$E526-2&lt;BN$7),0,($D526-SUM($F526:BM526)-SUM($F465:BM465))*SAP_Leadsheet!$E$69)</f>
        <v>0</v>
      </c>
      <c r="BO465" s="198"/>
      <c r="BP465" s="198"/>
      <c r="BQ465" s="198"/>
      <c r="BR465" s="198"/>
      <c r="BS465" s="198"/>
      <c r="BT465" s="198"/>
      <c r="BU465" s="198"/>
      <c r="BV465" s="198"/>
      <c r="BW465" s="198"/>
      <c r="BX465" s="198"/>
      <c r="BY465" s="198"/>
      <c r="BZ465" s="198"/>
      <c r="CA465" s="198"/>
      <c r="CB465" s="198"/>
      <c r="CC465" s="198"/>
      <c r="CD465" s="198"/>
      <c r="CE465" s="198"/>
      <c r="CF465" s="198"/>
      <c r="CG465" s="198"/>
      <c r="CH465" s="198"/>
      <c r="CI465" s="198"/>
      <c r="CJ465" s="198"/>
      <c r="CK465" s="198"/>
      <c r="CL465" s="198"/>
    </row>
    <row r="466" spans="1:90" hidden="1" outlineLevel="1" x14ac:dyDescent="0.15">
      <c r="A466" s="89"/>
      <c r="B466" s="23"/>
      <c r="C466" s="26">
        <v>51</v>
      </c>
      <c r="D466" s="298"/>
      <c r="F466" s="26" t="s">
        <v>356</v>
      </c>
      <c r="G466" s="289">
        <f>IF(OR($C527&gt;G$7,$C527+$E527-2&lt;G$7),0,($D527-SUM($F527:F527)-SUM($F466:F466))*SAP_Leadsheet!$E$69)</f>
        <v>0</v>
      </c>
      <c r="H466" s="289">
        <f>IF(OR($C527&gt;H$7,$C527+$E527-2&lt;H$7),0,($D527-SUM($F527:G527)-SUM($F466:G466))*SAP_Leadsheet!$E$69)</f>
        <v>0</v>
      </c>
      <c r="I466" s="289">
        <f>IF(OR($C527&gt;I$7,$C527+$E527-2&lt;I$7),0,($D527-SUM($F527:H527)-SUM($F466:H466))*SAP_Leadsheet!$E$69)</f>
        <v>0</v>
      </c>
      <c r="J466" s="289">
        <f>IF(OR($C527&gt;J$7,$C527+$E527-2&lt;J$7),0,($D527-SUM($F527:I527)-SUM($F466:I466))*SAP_Leadsheet!$E$69)</f>
        <v>0</v>
      </c>
      <c r="K466" s="289">
        <f>IF(OR($C527&gt;K$7,$C527+$E527-2&lt;K$7),0,($D527-SUM($F527:J527)-SUM($F466:J466))*SAP_Leadsheet!$E$69)</f>
        <v>0</v>
      </c>
      <c r="L466" s="289">
        <f>IF(OR($C527&gt;L$7,$C527+$E527-2&lt;L$7),0,($D527-SUM($F527:K527)-SUM($F466:K466))*SAP_Leadsheet!$E$69)</f>
        <v>0</v>
      </c>
      <c r="M466" s="289">
        <f>IF(OR($C527&gt;M$7,$C527+$E527-2&lt;M$7),0,($D527-SUM($F527:L527)-SUM($F466:L466))*SAP_Leadsheet!$E$69)</f>
        <v>0</v>
      </c>
      <c r="N466" s="289">
        <f>IF(OR($C527&gt;N$7,$C527+$E527-2&lt;N$7),0,($D527-SUM($F527:M527)-SUM($F466:M466))*SAP_Leadsheet!$E$69)</f>
        <v>0</v>
      </c>
      <c r="O466" s="289">
        <f>IF(OR($C527&gt;O$7,$C527+$E527-2&lt;O$7),0,($D527-SUM($F527:N527)-SUM($F466:N466))*SAP_Leadsheet!$E$69)</f>
        <v>0</v>
      </c>
      <c r="P466" s="289">
        <f>IF(OR($C527&gt;P$7,$C527+$E527-2&lt;P$7),0,($D527-SUM($F527:O527)-SUM($F466:O466))*SAP_Leadsheet!$E$69)</f>
        <v>0</v>
      </c>
      <c r="Q466" s="289">
        <f>IF(OR($C527&gt;Q$7,$C527+$E527-2&lt;Q$7),0,($D527-SUM($F527:P527)-SUM($F466:P466))*SAP_Leadsheet!$E$69)</f>
        <v>0</v>
      </c>
      <c r="R466" s="289">
        <f>IF(OR($C527&gt;R$7,$C527+$E527-2&lt;R$7),0,($D527-SUM($F527:Q527)-SUM($F466:Q466))*SAP_Leadsheet!$E$69)</f>
        <v>0</v>
      </c>
      <c r="S466" s="289">
        <f>IF(OR($C527&gt;S$7,$C527+$E527-2&lt;S$7),0,($D527-SUM($F527:R527)-SUM($F466:R466))*SAP_Leadsheet!$E$69)</f>
        <v>0</v>
      </c>
      <c r="T466" s="289">
        <f>IF(OR($C527&gt;T$7,$C527+$E527-2&lt;T$7),0,($D527-SUM($F527:S527)-SUM($F466:S466))*SAP_Leadsheet!$E$69)</f>
        <v>0</v>
      </c>
      <c r="U466" s="289">
        <f>IF(OR($C527&gt;U$7,$C527+$E527-2&lt;U$7),0,($D527-SUM($F527:T527)-SUM($F466:T466))*SAP_Leadsheet!$E$69)</f>
        <v>0</v>
      </c>
      <c r="V466" s="289">
        <f>IF(OR($C527&gt;V$7,$C527+$E527-2&lt;V$7),0,($D527-SUM($F527:U527)-SUM($F466:U466))*SAP_Leadsheet!$E$69)</f>
        <v>0</v>
      </c>
      <c r="W466" s="289">
        <f>IF(OR($C527&gt;W$7,$C527+$E527-2&lt;W$7),0,($D527-SUM($F527:V527)-SUM($F466:V466))*SAP_Leadsheet!$E$69)</f>
        <v>0</v>
      </c>
      <c r="X466" s="289">
        <f>IF(OR($C527&gt;X$7,$C527+$E527-2&lt;X$7),0,($D527-SUM($F527:W527)-SUM($F466:W466))*SAP_Leadsheet!$E$69)</f>
        <v>0</v>
      </c>
      <c r="Y466" s="289">
        <f>IF(OR($C527&gt;Y$7,$C527+$E527-2&lt;Y$7),0,($D527-SUM($F527:X527)-SUM($F466:X466))*SAP_Leadsheet!$E$69)</f>
        <v>0</v>
      </c>
      <c r="Z466" s="289">
        <f>IF(OR($C527&gt;Z$7,$C527+$E527-2&lt;Z$7),0,($D527-SUM($F527:Y527)-SUM($F466:Y466))*SAP_Leadsheet!$E$69)</f>
        <v>0</v>
      </c>
      <c r="AA466" s="289">
        <f>IF(OR($C527&gt;AA$7,$C527+$E527-2&lt;AA$7),0,($D527-SUM($F527:Z527)-SUM($F466:Z466))*SAP_Leadsheet!$E$69)</f>
        <v>0</v>
      </c>
      <c r="AB466" s="289">
        <f>IF(OR($C527&gt;AB$7,$C527+$E527-2&lt;AB$7),0,($D527-SUM($F527:AA527)-SUM($F466:AA466))*SAP_Leadsheet!$E$69)</f>
        <v>0</v>
      </c>
      <c r="AC466" s="289">
        <f>IF(OR($C527&gt;AC$7,$C527+$E527-2&lt;AC$7),0,($D527-SUM($F527:AB527)-SUM($F466:AB466))*SAP_Leadsheet!$E$69)</f>
        <v>0</v>
      </c>
      <c r="AD466" s="289">
        <f>IF(OR($C527&gt;AD$7,$C527+$E527-2&lt;AD$7),0,($D527-SUM($F527:AC527)-SUM($F466:AC466))*SAP_Leadsheet!$E$69)</f>
        <v>0</v>
      </c>
      <c r="AE466" s="289">
        <f>IF(OR($C527&gt;AE$7,$C527+$E527-2&lt;AE$7),0,($D527-SUM($F527:AD527)-SUM($F466:AD466))*SAP_Leadsheet!$E$69)</f>
        <v>0</v>
      </c>
      <c r="AF466" s="289">
        <f>IF(OR($C527&gt;AF$7,$C527+$E527-2&lt;AF$7),0,($D527-SUM($F527:AE527)-SUM($F466:AE466))*SAP_Leadsheet!$E$69)</f>
        <v>0</v>
      </c>
      <c r="AG466" s="289">
        <f>IF(OR($C527&gt;AG$7,$C527+$E527-2&lt;AG$7),0,($D527-SUM($F527:AF527)-SUM($F466:AF466))*SAP_Leadsheet!$E$69)</f>
        <v>0</v>
      </c>
      <c r="AH466" s="289">
        <f>IF(OR($C527&gt;AH$7,$C527+$E527-2&lt;AH$7),0,($D527-SUM($F527:AG527)-SUM($F466:AG466))*SAP_Leadsheet!$E$69)</f>
        <v>0</v>
      </c>
      <c r="AI466" s="289">
        <f>IF(OR($C527&gt;AI$7,$C527+$E527-2&lt;AI$7),0,($D527-SUM($F527:AH527)-SUM($F466:AH466))*SAP_Leadsheet!$E$69)</f>
        <v>0</v>
      </c>
      <c r="AJ466" s="289">
        <f>IF(OR($C527&gt;AJ$7,$C527+$E527-2&lt;AJ$7),0,($D527-SUM($F527:AI527)-SUM($F466:AI466))*SAP_Leadsheet!$E$69)</f>
        <v>0</v>
      </c>
      <c r="AK466" s="289">
        <f>IF(OR($C527&gt;AK$7,$C527+$E527-2&lt;AK$7),0,($D527-SUM($F527:AJ527)-SUM($F466:AJ466))*SAP_Leadsheet!$E$69)</f>
        <v>0</v>
      </c>
      <c r="AL466" s="289">
        <f>IF(OR($C527&gt;AL$7,$C527+$E527-2&lt;AL$7),0,($D527-SUM($F527:AK527)-SUM($F466:AK466))*SAP_Leadsheet!$E$69)</f>
        <v>0</v>
      </c>
      <c r="AM466" s="289">
        <f>IF(OR($C527&gt;AM$7,$C527+$E527-2&lt;AM$7),0,($D527-SUM($F527:AL527)-SUM($F466:AL466))*SAP_Leadsheet!$E$69)</f>
        <v>0</v>
      </c>
      <c r="AN466" s="289">
        <f>IF(OR($C527&gt;AN$7,$C527+$E527-2&lt;AN$7),0,($D527-SUM($F527:AM527)-SUM($F466:AM466))*SAP_Leadsheet!$E$69)</f>
        <v>0</v>
      </c>
      <c r="AO466" s="289">
        <f>IF(OR($C527&gt;AO$7,$C527+$E527-2&lt;AO$7),0,($D527-SUM($F527:AN527)-SUM($F466:AN466))*SAP_Leadsheet!$E$69)</f>
        <v>0</v>
      </c>
      <c r="AP466" s="289">
        <f>IF(OR($C527&gt;AP$7,$C527+$E527-2&lt;AP$7),0,($D527-SUM($F527:AO527)-SUM($F466:AO466))*SAP_Leadsheet!$E$69)</f>
        <v>0</v>
      </c>
      <c r="AQ466" s="289">
        <f>IF(OR($C527&gt;AQ$7,$C527+$E527-2&lt;AQ$7),0,($D527-SUM($F527:AP527)-SUM($F466:AP466))*SAP_Leadsheet!$E$69)</f>
        <v>0</v>
      </c>
      <c r="AR466" s="289">
        <f>IF(OR($C527&gt;AR$7,$C527+$E527-2&lt;AR$7),0,($D527-SUM($F527:AQ527)-SUM($F466:AQ466))*SAP_Leadsheet!$E$69)</f>
        <v>0</v>
      </c>
      <c r="AS466" s="289">
        <f>IF(OR($C527&gt;AS$7,$C527+$E527-2&lt;AS$7),0,($D527-SUM($F527:AR527)-SUM($F466:AR466))*SAP_Leadsheet!$E$69)</f>
        <v>0</v>
      </c>
      <c r="AT466" s="289">
        <f>IF(OR($C527&gt;AT$7,$C527+$E527-2&lt;AT$7),0,($D527-SUM($F527:AS527)-SUM($F466:AS466))*SAP_Leadsheet!$E$69)</f>
        <v>0</v>
      </c>
      <c r="AU466" s="289">
        <f>IF(OR($C527&gt;AU$7,$C527+$E527-2&lt;AU$7),0,($D527-SUM($F527:AT527)-SUM($F466:AT466))*SAP_Leadsheet!$E$69)</f>
        <v>0</v>
      </c>
      <c r="AV466" s="289">
        <f>IF(OR($C527&gt;AV$7,$C527+$E527-2&lt;AV$7),0,($D527-SUM($F527:AU527)-SUM($F466:AU466))*SAP_Leadsheet!$E$69)</f>
        <v>0</v>
      </c>
      <c r="AW466" s="289">
        <f>IF(OR($C527&gt;AW$7,$C527+$E527-2&lt;AW$7),0,($D527-SUM($F527:AV527)-SUM($F466:AV466))*SAP_Leadsheet!$E$69)</f>
        <v>0</v>
      </c>
      <c r="AX466" s="289">
        <f>IF(OR($C527&gt;AX$7,$C527+$E527-2&lt;AX$7),0,($D527-SUM($F527:AW527)-SUM($F466:AW466))*SAP_Leadsheet!$E$69)</f>
        <v>0</v>
      </c>
      <c r="AY466" s="289">
        <f>IF(OR($C527&gt;AY$7,$C527+$E527-2&lt;AY$7),0,($D527-SUM($F527:AX527)-SUM($F466:AX466))*SAP_Leadsheet!$E$69)</f>
        <v>0</v>
      </c>
      <c r="AZ466" s="289">
        <f>IF(OR($C527&gt;AZ$7,$C527+$E527-2&lt;AZ$7),0,($D527-SUM($F527:AY527)-SUM($F466:AY466))*SAP_Leadsheet!$E$69)</f>
        <v>0</v>
      </c>
      <c r="BA466" s="289">
        <f>IF(OR($C527&gt;BA$7,$C527+$E527-2&lt;BA$7),0,($D527-SUM($F527:AZ527)-SUM($F466:AZ466))*SAP_Leadsheet!$E$69)</f>
        <v>0</v>
      </c>
      <c r="BB466" s="289">
        <f>IF(OR($C527&gt;BB$7,$C527+$E527-2&lt;BB$7),0,($D527-SUM($F527:BA527)-SUM($F466:BA466))*SAP_Leadsheet!$E$69)</f>
        <v>0</v>
      </c>
      <c r="BC466" s="289">
        <f>IF(OR($C527&gt;BC$7,$C527+$E527-2&lt;BC$7),0,($D527-SUM($F527:BB527)-SUM($F466:BB466))*SAP_Leadsheet!$E$69)</f>
        <v>0</v>
      </c>
      <c r="BD466" s="289">
        <f>IF(OR($C527&gt;BD$7,$C527+$E527-2&lt;BD$7),0,($D527-SUM($F527:BC527)-SUM($F466:BC466))*SAP_Leadsheet!$E$69)</f>
        <v>0</v>
      </c>
      <c r="BE466" s="289">
        <f ca="1">IF(OR($C527&gt;BE$7,$C527+$E527-2&lt;BE$7),0,($D527-SUM($F527:BD527)-SUM($F466:BD466))*SAP_Leadsheet!$E$69)</f>
        <v>0</v>
      </c>
      <c r="BF466" s="289">
        <f ca="1">IF(OR($C527&gt;BF$7,$C527+$E527-2&lt;BF$7),0,($D527-SUM($F527:BE527)-SUM($F466:BE466))*SAP_Leadsheet!$E$69)</f>
        <v>0</v>
      </c>
      <c r="BG466" s="289">
        <f ca="1">IF(OR($C527&gt;BG$7,$C527+$E527-2&lt;BG$7),0,($D527-SUM($F527:BF527)-SUM($F466:BF466))*SAP_Leadsheet!$E$69)</f>
        <v>0</v>
      </c>
      <c r="BH466" s="289">
        <f ca="1">IF(OR($C527&gt;BH$7,$C527+$E527-2&lt;BH$7),0,($D527-SUM($F527:BG527)-SUM($F466:BG466))*SAP_Leadsheet!$E$69)</f>
        <v>0</v>
      </c>
      <c r="BI466" s="289">
        <f>IF(OR($C527&gt;BI$7,$C527+$E527-2&lt;BI$7),0,($D527-SUM($F527:BH527)-SUM($F466:BH466))*SAP_Leadsheet!$E$69)</f>
        <v>0</v>
      </c>
      <c r="BJ466" s="289">
        <f>IF(OR($C527&gt;BJ$7,$C527+$E527-2&lt;BJ$7),0,($D527-SUM($F527:BI527)-SUM($F466:BI466))*SAP_Leadsheet!$E$69)</f>
        <v>0</v>
      </c>
      <c r="BK466" s="289">
        <f>IF(OR($C527&gt;BK$7,$C527+$E527-2&lt;BK$7),0,($D527-SUM($F527:BJ527)-SUM($F466:BJ466))*SAP_Leadsheet!$E$69)</f>
        <v>0</v>
      </c>
      <c r="BL466" s="289">
        <f>IF(OR($C527&gt;BL$7,$C527+$E527-2&lt;BL$7),0,($D527-SUM($F527:BK527)-SUM($F466:BK466))*SAP_Leadsheet!$E$69)</f>
        <v>0</v>
      </c>
      <c r="BM466" s="289">
        <f>IF(OR($C527&gt;BM$7,$C527+$E527-2&lt;BM$7),0,($D527-SUM($F527:BL527)-SUM($F466:BL466))*SAP_Leadsheet!$E$69)</f>
        <v>0</v>
      </c>
      <c r="BN466" s="289">
        <f>IF(OR($C527&gt;BN$7,$C527+$E527-2&lt;BN$7),0,($D527-SUM($F527:BM527)-SUM($F466:BM466))*SAP_Leadsheet!$E$69)</f>
        <v>0</v>
      </c>
      <c r="BO466" s="198"/>
      <c r="BP466" s="198"/>
      <c r="BQ466" s="198"/>
      <c r="BR466" s="198"/>
      <c r="BS466" s="198"/>
      <c r="BT466" s="198"/>
      <c r="BU466" s="198"/>
      <c r="BV466" s="198"/>
      <c r="BW466" s="198"/>
      <c r="BX466" s="198"/>
      <c r="BY466" s="198"/>
      <c r="BZ466" s="198"/>
      <c r="CA466" s="198"/>
      <c r="CB466" s="198"/>
      <c r="CC466" s="198"/>
      <c r="CD466" s="198"/>
      <c r="CE466" s="198"/>
      <c r="CF466" s="198"/>
      <c r="CG466" s="198"/>
      <c r="CH466" s="198"/>
      <c r="CI466" s="198"/>
      <c r="CJ466" s="198"/>
      <c r="CK466" s="198"/>
      <c r="CL466" s="198"/>
    </row>
    <row r="467" spans="1:90" hidden="1" outlineLevel="1" x14ac:dyDescent="0.15">
      <c r="A467" s="89"/>
      <c r="B467" s="23"/>
      <c r="C467" s="26">
        <v>52</v>
      </c>
      <c r="D467" s="298"/>
      <c r="F467" s="26" t="s">
        <v>356</v>
      </c>
      <c r="G467" s="289">
        <f>IF(OR($C528&gt;G$7,$C528+$E528-2&lt;G$7),0,($D528-SUM($F528:F528)-SUM($F467:F467))*SAP_Leadsheet!$E$69)</f>
        <v>0</v>
      </c>
      <c r="H467" s="289">
        <f>IF(OR($C528&gt;H$7,$C528+$E528-2&lt;H$7),0,($D528-SUM($F528:G528)-SUM($F467:G467))*SAP_Leadsheet!$E$69)</f>
        <v>0</v>
      </c>
      <c r="I467" s="289">
        <f>IF(OR($C528&gt;I$7,$C528+$E528-2&lt;I$7),0,($D528-SUM($F528:H528)-SUM($F467:H467))*SAP_Leadsheet!$E$69)</f>
        <v>0</v>
      </c>
      <c r="J467" s="289">
        <f>IF(OR($C528&gt;J$7,$C528+$E528-2&lt;J$7),0,($D528-SUM($F528:I528)-SUM($F467:I467))*SAP_Leadsheet!$E$69)</f>
        <v>0</v>
      </c>
      <c r="K467" s="289">
        <f>IF(OR($C528&gt;K$7,$C528+$E528-2&lt;K$7),0,($D528-SUM($F528:J528)-SUM($F467:J467))*SAP_Leadsheet!$E$69)</f>
        <v>0</v>
      </c>
      <c r="L467" s="289">
        <f>IF(OR($C528&gt;L$7,$C528+$E528-2&lt;L$7),0,($D528-SUM($F528:K528)-SUM($F467:K467))*SAP_Leadsheet!$E$69)</f>
        <v>0</v>
      </c>
      <c r="M467" s="289">
        <f>IF(OR($C528&gt;M$7,$C528+$E528-2&lt;M$7),0,($D528-SUM($F528:L528)-SUM($F467:L467))*SAP_Leadsheet!$E$69)</f>
        <v>0</v>
      </c>
      <c r="N467" s="289">
        <f>IF(OR($C528&gt;N$7,$C528+$E528-2&lt;N$7),0,($D528-SUM($F528:M528)-SUM($F467:M467))*SAP_Leadsheet!$E$69)</f>
        <v>0</v>
      </c>
      <c r="O467" s="289">
        <f>IF(OR($C528&gt;O$7,$C528+$E528-2&lt;O$7),0,($D528-SUM($F528:N528)-SUM($F467:N467))*SAP_Leadsheet!$E$69)</f>
        <v>0</v>
      </c>
      <c r="P467" s="289">
        <f>IF(OR($C528&gt;P$7,$C528+$E528-2&lt;P$7),0,($D528-SUM($F528:O528)-SUM($F467:O467))*SAP_Leadsheet!$E$69)</f>
        <v>0</v>
      </c>
      <c r="Q467" s="289">
        <f>IF(OR($C528&gt;Q$7,$C528+$E528-2&lt;Q$7),0,($D528-SUM($F528:P528)-SUM($F467:P467))*SAP_Leadsheet!$E$69)</f>
        <v>0</v>
      </c>
      <c r="R467" s="289">
        <f>IF(OR($C528&gt;R$7,$C528+$E528-2&lt;R$7),0,($D528-SUM($F528:Q528)-SUM($F467:Q467))*SAP_Leadsheet!$E$69)</f>
        <v>0</v>
      </c>
      <c r="S467" s="289">
        <f>IF(OR($C528&gt;S$7,$C528+$E528-2&lt;S$7),0,($D528-SUM($F528:R528)-SUM($F467:R467))*SAP_Leadsheet!$E$69)</f>
        <v>0</v>
      </c>
      <c r="T467" s="289">
        <f>IF(OR($C528&gt;T$7,$C528+$E528-2&lt;T$7),0,($D528-SUM($F528:S528)-SUM($F467:S467))*SAP_Leadsheet!$E$69)</f>
        <v>0</v>
      </c>
      <c r="U467" s="289">
        <f>IF(OR($C528&gt;U$7,$C528+$E528-2&lt;U$7),0,($D528-SUM($F528:T528)-SUM($F467:T467))*SAP_Leadsheet!$E$69)</f>
        <v>0</v>
      </c>
      <c r="V467" s="289">
        <f>IF(OR($C528&gt;V$7,$C528+$E528-2&lt;V$7),0,($D528-SUM($F528:U528)-SUM($F467:U467))*SAP_Leadsheet!$E$69)</f>
        <v>0</v>
      </c>
      <c r="W467" s="289">
        <f>IF(OR($C528&gt;W$7,$C528+$E528-2&lt;W$7),0,($D528-SUM($F528:V528)-SUM($F467:V467))*SAP_Leadsheet!$E$69)</f>
        <v>0</v>
      </c>
      <c r="X467" s="289">
        <f>IF(OR($C528&gt;X$7,$C528+$E528-2&lt;X$7),0,($D528-SUM($F528:W528)-SUM($F467:W467))*SAP_Leadsheet!$E$69)</f>
        <v>0</v>
      </c>
      <c r="Y467" s="289">
        <f>IF(OR($C528&gt;Y$7,$C528+$E528-2&lt;Y$7),0,($D528-SUM($F528:X528)-SUM($F467:X467))*SAP_Leadsheet!$E$69)</f>
        <v>0</v>
      </c>
      <c r="Z467" s="289">
        <f>IF(OR($C528&gt;Z$7,$C528+$E528-2&lt;Z$7),0,($D528-SUM($F528:Y528)-SUM($F467:Y467))*SAP_Leadsheet!$E$69)</f>
        <v>0</v>
      </c>
      <c r="AA467" s="289">
        <f>IF(OR($C528&gt;AA$7,$C528+$E528-2&lt;AA$7),0,($D528-SUM($F528:Z528)-SUM($F467:Z467))*SAP_Leadsheet!$E$69)</f>
        <v>0</v>
      </c>
      <c r="AB467" s="289">
        <f>IF(OR($C528&gt;AB$7,$C528+$E528-2&lt;AB$7),0,($D528-SUM($F528:AA528)-SUM($F467:AA467))*SAP_Leadsheet!$E$69)</f>
        <v>0</v>
      </c>
      <c r="AC467" s="289">
        <f>IF(OR($C528&gt;AC$7,$C528+$E528-2&lt;AC$7),0,($D528-SUM($F528:AB528)-SUM($F467:AB467))*SAP_Leadsheet!$E$69)</f>
        <v>0</v>
      </c>
      <c r="AD467" s="289">
        <f>IF(OR($C528&gt;AD$7,$C528+$E528-2&lt;AD$7),0,($D528-SUM($F528:AC528)-SUM($F467:AC467))*SAP_Leadsheet!$E$69)</f>
        <v>0</v>
      </c>
      <c r="AE467" s="289">
        <f>IF(OR($C528&gt;AE$7,$C528+$E528-2&lt;AE$7),0,($D528-SUM($F528:AD528)-SUM($F467:AD467))*SAP_Leadsheet!$E$69)</f>
        <v>0</v>
      </c>
      <c r="AF467" s="289">
        <f>IF(OR($C528&gt;AF$7,$C528+$E528-2&lt;AF$7),0,($D528-SUM($F528:AE528)-SUM($F467:AE467))*SAP_Leadsheet!$E$69)</f>
        <v>0</v>
      </c>
      <c r="AG467" s="289">
        <f>IF(OR($C528&gt;AG$7,$C528+$E528-2&lt;AG$7),0,($D528-SUM($F528:AF528)-SUM($F467:AF467))*SAP_Leadsheet!$E$69)</f>
        <v>0</v>
      </c>
      <c r="AH467" s="289">
        <f>IF(OR($C528&gt;AH$7,$C528+$E528-2&lt;AH$7),0,($D528-SUM($F528:AG528)-SUM($F467:AG467))*SAP_Leadsheet!$E$69)</f>
        <v>0</v>
      </c>
      <c r="AI467" s="289">
        <f>IF(OR($C528&gt;AI$7,$C528+$E528-2&lt;AI$7),0,($D528-SUM($F528:AH528)-SUM($F467:AH467))*SAP_Leadsheet!$E$69)</f>
        <v>0</v>
      </c>
      <c r="AJ467" s="289">
        <f>IF(OR($C528&gt;AJ$7,$C528+$E528-2&lt;AJ$7),0,($D528-SUM($F528:AI528)-SUM($F467:AI467))*SAP_Leadsheet!$E$69)</f>
        <v>0</v>
      </c>
      <c r="AK467" s="289">
        <f>IF(OR($C528&gt;AK$7,$C528+$E528-2&lt;AK$7),0,($D528-SUM($F528:AJ528)-SUM($F467:AJ467))*SAP_Leadsheet!$E$69)</f>
        <v>0</v>
      </c>
      <c r="AL467" s="289">
        <f>IF(OR($C528&gt;AL$7,$C528+$E528-2&lt;AL$7),0,($D528-SUM($F528:AK528)-SUM($F467:AK467))*SAP_Leadsheet!$E$69)</f>
        <v>0</v>
      </c>
      <c r="AM467" s="289">
        <f>IF(OR($C528&gt;AM$7,$C528+$E528-2&lt;AM$7),0,($D528-SUM($F528:AL528)-SUM($F467:AL467))*SAP_Leadsheet!$E$69)</f>
        <v>0</v>
      </c>
      <c r="AN467" s="289">
        <f>IF(OR($C528&gt;AN$7,$C528+$E528-2&lt;AN$7),0,($D528-SUM($F528:AM528)-SUM($F467:AM467))*SAP_Leadsheet!$E$69)</f>
        <v>0</v>
      </c>
      <c r="AO467" s="289">
        <f>IF(OR($C528&gt;AO$7,$C528+$E528-2&lt;AO$7),0,($D528-SUM($F528:AN528)-SUM($F467:AN467))*SAP_Leadsheet!$E$69)</f>
        <v>0</v>
      </c>
      <c r="AP467" s="289">
        <f>IF(OR($C528&gt;AP$7,$C528+$E528-2&lt;AP$7),0,($D528-SUM($F528:AO528)-SUM($F467:AO467))*SAP_Leadsheet!$E$69)</f>
        <v>0</v>
      </c>
      <c r="AQ467" s="289">
        <f>IF(OR($C528&gt;AQ$7,$C528+$E528-2&lt;AQ$7),0,($D528-SUM($F528:AP528)-SUM($F467:AP467))*SAP_Leadsheet!$E$69)</f>
        <v>0</v>
      </c>
      <c r="AR467" s="289">
        <f>IF(OR($C528&gt;AR$7,$C528+$E528-2&lt;AR$7),0,($D528-SUM($F528:AQ528)-SUM($F467:AQ467))*SAP_Leadsheet!$E$69)</f>
        <v>0</v>
      </c>
      <c r="AS467" s="289">
        <f>IF(OR($C528&gt;AS$7,$C528+$E528-2&lt;AS$7),0,($D528-SUM($F528:AR528)-SUM($F467:AR467))*SAP_Leadsheet!$E$69)</f>
        <v>0</v>
      </c>
      <c r="AT467" s="289">
        <f>IF(OR($C528&gt;AT$7,$C528+$E528-2&lt;AT$7),0,($D528-SUM($F528:AS528)-SUM($F467:AS467))*SAP_Leadsheet!$E$69)</f>
        <v>0</v>
      </c>
      <c r="AU467" s="289">
        <f>IF(OR($C528&gt;AU$7,$C528+$E528-2&lt;AU$7),0,($D528-SUM($F528:AT528)-SUM($F467:AT467))*SAP_Leadsheet!$E$69)</f>
        <v>0</v>
      </c>
      <c r="AV467" s="289">
        <f>IF(OR($C528&gt;AV$7,$C528+$E528-2&lt;AV$7),0,($D528-SUM($F528:AU528)-SUM($F467:AU467))*SAP_Leadsheet!$E$69)</f>
        <v>0</v>
      </c>
      <c r="AW467" s="289">
        <f>IF(OR($C528&gt;AW$7,$C528+$E528-2&lt;AW$7),0,($D528-SUM($F528:AV528)-SUM($F467:AV467))*SAP_Leadsheet!$E$69)</f>
        <v>0</v>
      </c>
      <c r="AX467" s="289">
        <f>IF(OR($C528&gt;AX$7,$C528+$E528-2&lt;AX$7),0,($D528-SUM($F528:AW528)-SUM($F467:AW467))*SAP_Leadsheet!$E$69)</f>
        <v>0</v>
      </c>
      <c r="AY467" s="289">
        <f>IF(OR($C528&gt;AY$7,$C528+$E528-2&lt;AY$7),0,($D528-SUM($F528:AX528)-SUM($F467:AX467))*SAP_Leadsheet!$E$69)</f>
        <v>0</v>
      </c>
      <c r="AZ467" s="289">
        <f>IF(OR($C528&gt;AZ$7,$C528+$E528-2&lt;AZ$7),0,($D528-SUM($F528:AY528)-SUM($F467:AY467))*SAP_Leadsheet!$E$69)</f>
        <v>0</v>
      </c>
      <c r="BA467" s="289">
        <f>IF(OR($C528&gt;BA$7,$C528+$E528-2&lt;BA$7),0,($D528-SUM($F528:AZ528)-SUM($F467:AZ467))*SAP_Leadsheet!$E$69)</f>
        <v>0</v>
      </c>
      <c r="BB467" s="289">
        <f>IF(OR($C528&gt;BB$7,$C528+$E528-2&lt;BB$7),0,($D528-SUM($F528:BA528)-SUM($F467:BA467))*SAP_Leadsheet!$E$69)</f>
        <v>0</v>
      </c>
      <c r="BC467" s="289">
        <f>IF(OR($C528&gt;BC$7,$C528+$E528-2&lt;BC$7),0,($D528-SUM($F528:BB528)-SUM($F467:BB467))*SAP_Leadsheet!$E$69)</f>
        <v>0</v>
      </c>
      <c r="BD467" s="289">
        <f>IF(OR($C528&gt;BD$7,$C528+$E528-2&lt;BD$7),0,($D528-SUM($F528:BC528)-SUM($F467:BC467))*SAP_Leadsheet!$E$69)</f>
        <v>0</v>
      </c>
      <c r="BE467" s="289">
        <f>IF(OR($C528&gt;BE$7,$C528+$E528-2&lt;BE$7),0,($D528-SUM($F528:BD528)-SUM($F467:BD467))*SAP_Leadsheet!$E$69)</f>
        <v>0</v>
      </c>
      <c r="BF467" s="289">
        <f ca="1">IF(OR($C528&gt;BF$7,$C528+$E528-2&lt;BF$7),0,($D528-SUM($F528:BE528)-SUM($F467:BE467))*SAP_Leadsheet!$E$69)</f>
        <v>0</v>
      </c>
      <c r="BG467" s="289">
        <f ca="1">IF(OR($C528&gt;BG$7,$C528+$E528-2&lt;BG$7),0,($D528-SUM($F528:BF528)-SUM($F467:BF467))*SAP_Leadsheet!$E$69)</f>
        <v>0</v>
      </c>
      <c r="BH467" s="289">
        <f ca="1">IF(OR($C528&gt;BH$7,$C528+$E528-2&lt;BH$7),0,($D528-SUM($F528:BG528)-SUM($F467:BG467))*SAP_Leadsheet!$E$69)</f>
        <v>0</v>
      </c>
      <c r="BI467" s="289">
        <f ca="1">IF(OR($C528&gt;BI$7,$C528+$E528-2&lt;BI$7),0,($D528-SUM($F528:BH528)-SUM($F467:BH467))*SAP_Leadsheet!$E$69)</f>
        <v>0</v>
      </c>
      <c r="BJ467" s="289">
        <f>IF(OR($C528&gt;BJ$7,$C528+$E528-2&lt;BJ$7),0,($D528-SUM($F528:BI528)-SUM($F467:BI467))*SAP_Leadsheet!$E$69)</f>
        <v>0</v>
      </c>
      <c r="BK467" s="289">
        <f>IF(OR($C528&gt;BK$7,$C528+$E528-2&lt;BK$7),0,($D528-SUM($F528:BJ528)-SUM($F467:BJ467))*SAP_Leadsheet!$E$69)</f>
        <v>0</v>
      </c>
      <c r="BL467" s="289">
        <f>IF(OR($C528&gt;BL$7,$C528+$E528-2&lt;BL$7),0,($D528-SUM($F528:BK528)-SUM($F467:BK467))*SAP_Leadsheet!$E$69)</f>
        <v>0</v>
      </c>
      <c r="BM467" s="289">
        <f>IF(OR($C528&gt;BM$7,$C528+$E528-2&lt;BM$7),0,($D528-SUM($F528:BL528)-SUM($F467:BL467))*SAP_Leadsheet!$E$69)</f>
        <v>0</v>
      </c>
      <c r="BN467" s="289">
        <f>IF(OR($C528&gt;BN$7,$C528+$E528-2&lt;BN$7),0,($D528-SUM($F528:BM528)-SUM($F467:BM467))*SAP_Leadsheet!$E$69)</f>
        <v>0</v>
      </c>
      <c r="BO467" s="198"/>
      <c r="BP467" s="198"/>
      <c r="BQ467" s="198"/>
      <c r="BR467" s="198"/>
      <c r="BS467" s="198"/>
      <c r="BT467" s="198"/>
      <c r="BU467" s="198"/>
      <c r="BV467" s="198"/>
      <c r="BW467" s="198"/>
      <c r="BX467" s="198"/>
      <c r="BY467" s="198"/>
      <c r="BZ467" s="198"/>
      <c r="CA467" s="198"/>
      <c r="CB467" s="198"/>
      <c r="CC467" s="198"/>
      <c r="CD467" s="198"/>
      <c r="CE467" s="198"/>
      <c r="CF467" s="198"/>
      <c r="CG467" s="198"/>
      <c r="CH467" s="198"/>
      <c r="CI467" s="198"/>
      <c r="CJ467" s="198"/>
      <c r="CK467" s="198"/>
      <c r="CL467" s="198"/>
    </row>
    <row r="468" spans="1:90" hidden="1" outlineLevel="1" x14ac:dyDescent="0.15">
      <c r="A468" s="89"/>
      <c r="B468" s="23"/>
      <c r="C468" s="26">
        <v>53</v>
      </c>
      <c r="D468" s="298"/>
      <c r="F468" s="26" t="s">
        <v>356</v>
      </c>
      <c r="G468" s="289">
        <f>IF(OR($C529&gt;G$7,$C529+$E529-2&lt;G$7),0,($D529-SUM($F529:F529)-SUM($F468:F468))*SAP_Leadsheet!$E$69)</f>
        <v>0</v>
      </c>
      <c r="H468" s="289">
        <f>IF(OR($C529&gt;H$7,$C529+$E529-2&lt;H$7),0,($D529-SUM($F529:G529)-SUM($F468:G468))*SAP_Leadsheet!$E$69)</f>
        <v>0</v>
      </c>
      <c r="I468" s="289">
        <f>IF(OR($C529&gt;I$7,$C529+$E529-2&lt;I$7),0,($D529-SUM($F529:H529)-SUM($F468:H468))*SAP_Leadsheet!$E$69)</f>
        <v>0</v>
      </c>
      <c r="J468" s="289">
        <f>IF(OR($C529&gt;J$7,$C529+$E529-2&lt;J$7),0,($D529-SUM($F529:I529)-SUM($F468:I468))*SAP_Leadsheet!$E$69)</f>
        <v>0</v>
      </c>
      <c r="K468" s="289">
        <f>IF(OR($C529&gt;K$7,$C529+$E529-2&lt;K$7),0,($D529-SUM($F529:J529)-SUM($F468:J468))*SAP_Leadsheet!$E$69)</f>
        <v>0</v>
      </c>
      <c r="L468" s="289">
        <f>IF(OR($C529&gt;L$7,$C529+$E529-2&lt;L$7),0,($D529-SUM($F529:K529)-SUM($F468:K468))*SAP_Leadsheet!$E$69)</f>
        <v>0</v>
      </c>
      <c r="M468" s="289">
        <f>IF(OR($C529&gt;M$7,$C529+$E529-2&lt;M$7),0,($D529-SUM($F529:L529)-SUM($F468:L468))*SAP_Leadsheet!$E$69)</f>
        <v>0</v>
      </c>
      <c r="N468" s="289">
        <f>IF(OR($C529&gt;N$7,$C529+$E529-2&lt;N$7),0,($D529-SUM($F529:M529)-SUM($F468:M468))*SAP_Leadsheet!$E$69)</f>
        <v>0</v>
      </c>
      <c r="O468" s="289">
        <f>IF(OR($C529&gt;O$7,$C529+$E529-2&lt;O$7),0,($D529-SUM($F529:N529)-SUM($F468:N468))*SAP_Leadsheet!$E$69)</f>
        <v>0</v>
      </c>
      <c r="P468" s="289">
        <f>IF(OR($C529&gt;P$7,$C529+$E529-2&lt;P$7),0,($D529-SUM($F529:O529)-SUM($F468:O468))*SAP_Leadsheet!$E$69)</f>
        <v>0</v>
      </c>
      <c r="Q468" s="289">
        <f>IF(OR($C529&gt;Q$7,$C529+$E529-2&lt;Q$7),0,($D529-SUM($F529:P529)-SUM($F468:P468))*SAP_Leadsheet!$E$69)</f>
        <v>0</v>
      </c>
      <c r="R468" s="289">
        <f>IF(OR($C529&gt;R$7,$C529+$E529-2&lt;R$7),0,($D529-SUM($F529:Q529)-SUM($F468:Q468))*SAP_Leadsheet!$E$69)</f>
        <v>0</v>
      </c>
      <c r="S468" s="289">
        <f>IF(OR($C529&gt;S$7,$C529+$E529-2&lt;S$7),0,($D529-SUM($F529:R529)-SUM($F468:R468))*SAP_Leadsheet!$E$69)</f>
        <v>0</v>
      </c>
      <c r="T468" s="289">
        <f>IF(OR($C529&gt;T$7,$C529+$E529-2&lt;T$7),0,($D529-SUM($F529:S529)-SUM($F468:S468))*SAP_Leadsheet!$E$69)</f>
        <v>0</v>
      </c>
      <c r="U468" s="289">
        <f>IF(OR($C529&gt;U$7,$C529+$E529-2&lt;U$7),0,($D529-SUM($F529:T529)-SUM($F468:T468))*SAP_Leadsheet!$E$69)</f>
        <v>0</v>
      </c>
      <c r="V468" s="289">
        <f>IF(OR($C529&gt;V$7,$C529+$E529-2&lt;V$7),0,($D529-SUM($F529:U529)-SUM($F468:U468))*SAP_Leadsheet!$E$69)</f>
        <v>0</v>
      </c>
      <c r="W468" s="289">
        <f>IF(OR($C529&gt;W$7,$C529+$E529-2&lt;W$7),0,($D529-SUM($F529:V529)-SUM($F468:V468))*SAP_Leadsheet!$E$69)</f>
        <v>0</v>
      </c>
      <c r="X468" s="289">
        <f>IF(OR($C529&gt;X$7,$C529+$E529-2&lt;X$7),0,($D529-SUM($F529:W529)-SUM($F468:W468))*SAP_Leadsheet!$E$69)</f>
        <v>0</v>
      </c>
      <c r="Y468" s="289">
        <f>IF(OR($C529&gt;Y$7,$C529+$E529-2&lt;Y$7),0,($D529-SUM($F529:X529)-SUM($F468:X468))*SAP_Leadsheet!$E$69)</f>
        <v>0</v>
      </c>
      <c r="Z468" s="289">
        <f>IF(OR($C529&gt;Z$7,$C529+$E529-2&lt;Z$7),0,($D529-SUM($F529:Y529)-SUM($F468:Y468))*SAP_Leadsheet!$E$69)</f>
        <v>0</v>
      </c>
      <c r="AA468" s="289">
        <f>IF(OR($C529&gt;AA$7,$C529+$E529-2&lt;AA$7),0,($D529-SUM($F529:Z529)-SUM($F468:Z468))*SAP_Leadsheet!$E$69)</f>
        <v>0</v>
      </c>
      <c r="AB468" s="289">
        <f>IF(OR($C529&gt;AB$7,$C529+$E529-2&lt;AB$7),0,($D529-SUM($F529:AA529)-SUM($F468:AA468))*SAP_Leadsheet!$E$69)</f>
        <v>0</v>
      </c>
      <c r="AC468" s="289">
        <f>IF(OR($C529&gt;AC$7,$C529+$E529-2&lt;AC$7),0,($D529-SUM($F529:AB529)-SUM($F468:AB468))*SAP_Leadsheet!$E$69)</f>
        <v>0</v>
      </c>
      <c r="AD468" s="289">
        <f>IF(OR($C529&gt;AD$7,$C529+$E529-2&lt;AD$7),0,($D529-SUM($F529:AC529)-SUM($F468:AC468))*SAP_Leadsheet!$E$69)</f>
        <v>0</v>
      </c>
      <c r="AE468" s="289">
        <f>IF(OR($C529&gt;AE$7,$C529+$E529-2&lt;AE$7),0,($D529-SUM($F529:AD529)-SUM($F468:AD468))*SAP_Leadsheet!$E$69)</f>
        <v>0</v>
      </c>
      <c r="AF468" s="289">
        <f>IF(OR($C529&gt;AF$7,$C529+$E529-2&lt;AF$7),0,($D529-SUM($F529:AE529)-SUM($F468:AE468))*SAP_Leadsheet!$E$69)</f>
        <v>0</v>
      </c>
      <c r="AG468" s="289">
        <f>IF(OR($C529&gt;AG$7,$C529+$E529-2&lt;AG$7),0,($D529-SUM($F529:AF529)-SUM($F468:AF468))*SAP_Leadsheet!$E$69)</f>
        <v>0</v>
      </c>
      <c r="AH468" s="289">
        <f>IF(OR($C529&gt;AH$7,$C529+$E529-2&lt;AH$7),0,($D529-SUM($F529:AG529)-SUM($F468:AG468))*SAP_Leadsheet!$E$69)</f>
        <v>0</v>
      </c>
      <c r="AI468" s="289">
        <f>IF(OR($C529&gt;AI$7,$C529+$E529-2&lt;AI$7),0,($D529-SUM($F529:AH529)-SUM($F468:AH468))*SAP_Leadsheet!$E$69)</f>
        <v>0</v>
      </c>
      <c r="AJ468" s="289">
        <f>IF(OR($C529&gt;AJ$7,$C529+$E529-2&lt;AJ$7),0,($D529-SUM($F529:AI529)-SUM($F468:AI468))*SAP_Leadsheet!$E$69)</f>
        <v>0</v>
      </c>
      <c r="AK468" s="289">
        <f>IF(OR($C529&gt;AK$7,$C529+$E529-2&lt;AK$7),0,($D529-SUM($F529:AJ529)-SUM($F468:AJ468))*SAP_Leadsheet!$E$69)</f>
        <v>0</v>
      </c>
      <c r="AL468" s="289">
        <f>IF(OR($C529&gt;AL$7,$C529+$E529-2&lt;AL$7),0,($D529-SUM($F529:AK529)-SUM($F468:AK468))*SAP_Leadsheet!$E$69)</f>
        <v>0</v>
      </c>
      <c r="AM468" s="289">
        <f>IF(OR($C529&gt;AM$7,$C529+$E529-2&lt;AM$7),0,($D529-SUM($F529:AL529)-SUM($F468:AL468))*SAP_Leadsheet!$E$69)</f>
        <v>0</v>
      </c>
      <c r="AN468" s="289">
        <f>IF(OR($C529&gt;AN$7,$C529+$E529-2&lt;AN$7),0,($D529-SUM($F529:AM529)-SUM($F468:AM468))*SAP_Leadsheet!$E$69)</f>
        <v>0</v>
      </c>
      <c r="AO468" s="289">
        <f>IF(OR($C529&gt;AO$7,$C529+$E529-2&lt;AO$7),0,($D529-SUM($F529:AN529)-SUM($F468:AN468))*SAP_Leadsheet!$E$69)</f>
        <v>0</v>
      </c>
      <c r="AP468" s="289">
        <f>IF(OR($C529&gt;AP$7,$C529+$E529-2&lt;AP$7),0,($D529-SUM($F529:AO529)-SUM($F468:AO468))*SAP_Leadsheet!$E$69)</f>
        <v>0</v>
      </c>
      <c r="AQ468" s="289">
        <f>IF(OR($C529&gt;AQ$7,$C529+$E529-2&lt;AQ$7),0,($D529-SUM($F529:AP529)-SUM($F468:AP468))*SAP_Leadsheet!$E$69)</f>
        <v>0</v>
      </c>
      <c r="AR468" s="289">
        <f>IF(OR($C529&gt;AR$7,$C529+$E529-2&lt;AR$7),0,($D529-SUM($F529:AQ529)-SUM($F468:AQ468))*SAP_Leadsheet!$E$69)</f>
        <v>0</v>
      </c>
      <c r="AS468" s="289">
        <f>IF(OR($C529&gt;AS$7,$C529+$E529-2&lt;AS$7),0,($D529-SUM($F529:AR529)-SUM($F468:AR468))*SAP_Leadsheet!$E$69)</f>
        <v>0</v>
      </c>
      <c r="AT468" s="289">
        <f>IF(OR($C529&gt;AT$7,$C529+$E529-2&lt;AT$7),0,($D529-SUM($F529:AS529)-SUM($F468:AS468))*SAP_Leadsheet!$E$69)</f>
        <v>0</v>
      </c>
      <c r="AU468" s="289">
        <f>IF(OR($C529&gt;AU$7,$C529+$E529-2&lt;AU$7),0,($D529-SUM($F529:AT529)-SUM($F468:AT468))*SAP_Leadsheet!$E$69)</f>
        <v>0</v>
      </c>
      <c r="AV468" s="289">
        <f>IF(OR($C529&gt;AV$7,$C529+$E529-2&lt;AV$7),0,($D529-SUM($F529:AU529)-SUM($F468:AU468))*SAP_Leadsheet!$E$69)</f>
        <v>0</v>
      </c>
      <c r="AW468" s="289">
        <f>IF(OR($C529&gt;AW$7,$C529+$E529-2&lt;AW$7),0,($D529-SUM($F529:AV529)-SUM($F468:AV468))*SAP_Leadsheet!$E$69)</f>
        <v>0</v>
      </c>
      <c r="AX468" s="289">
        <f>IF(OR($C529&gt;AX$7,$C529+$E529-2&lt;AX$7),0,($D529-SUM($F529:AW529)-SUM($F468:AW468))*SAP_Leadsheet!$E$69)</f>
        <v>0</v>
      </c>
      <c r="AY468" s="289">
        <f>IF(OR($C529&gt;AY$7,$C529+$E529-2&lt;AY$7),0,($D529-SUM($F529:AX529)-SUM($F468:AX468))*SAP_Leadsheet!$E$69)</f>
        <v>0</v>
      </c>
      <c r="AZ468" s="289">
        <f>IF(OR($C529&gt;AZ$7,$C529+$E529-2&lt;AZ$7),0,($D529-SUM($F529:AY529)-SUM($F468:AY468))*SAP_Leadsheet!$E$69)</f>
        <v>0</v>
      </c>
      <c r="BA468" s="289">
        <f>IF(OR($C529&gt;BA$7,$C529+$E529-2&lt;BA$7),0,($D529-SUM($F529:AZ529)-SUM($F468:AZ468))*SAP_Leadsheet!$E$69)</f>
        <v>0</v>
      </c>
      <c r="BB468" s="289">
        <f>IF(OR($C529&gt;BB$7,$C529+$E529-2&lt;BB$7),0,($D529-SUM($F529:BA529)-SUM($F468:BA468))*SAP_Leadsheet!$E$69)</f>
        <v>0</v>
      </c>
      <c r="BC468" s="289">
        <f>IF(OR($C529&gt;BC$7,$C529+$E529-2&lt;BC$7),0,($D529-SUM($F529:BB529)-SUM($F468:BB468))*SAP_Leadsheet!$E$69)</f>
        <v>0</v>
      </c>
      <c r="BD468" s="289">
        <f>IF(OR($C529&gt;BD$7,$C529+$E529-2&lt;BD$7),0,($D529-SUM($F529:BC529)-SUM($F468:BC468))*SAP_Leadsheet!$E$69)</f>
        <v>0</v>
      </c>
      <c r="BE468" s="289">
        <f>IF(OR($C529&gt;BE$7,$C529+$E529-2&lt;BE$7),0,($D529-SUM($F529:BD529)-SUM($F468:BD468))*SAP_Leadsheet!$E$69)</f>
        <v>0</v>
      </c>
      <c r="BF468" s="289">
        <f>IF(OR($C529&gt;BF$7,$C529+$E529-2&lt;BF$7),0,($D529-SUM($F529:BE529)-SUM($F468:BE468))*SAP_Leadsheet!$E$69)</f>
        <v>0</v>
      </c>
      <c r="BG468" s="289">
        <f ca="1">IF(OR($C529&gt;BG$7,$C529+$E529-2&lt;BG$7),0,($D529-SUM($F529:BF529)-SUM($F468:BF468))*SAP_Leadsheet!$E$69)</f>
        <v>0</v>
      </c>
      <c r="BH468" s="289">
        <f ca="1">IF(OR($C529&gt;BH$7,$C529+$E529-2&lt;BH$7),0,($D529-SUM($F529:BG529)-SUM($F468:BG468))*SAP_Leadsheet!$E$69)</f>
        <v>0</v>
      </c>
      <c r="BI468" s="289">
        <f ca="1">IF(OR($C529&gt;BI$7,$C529+$E529-2&lt;BI$7),0,($D529-SUM($F529:BH529)-SUM($F468:BH468))*SAP_Leadsheet!$E$69)</f>
        <v>0</v>
      </c>
      <c r="BJ468" s="289">
        <f ca="1">IF(OR($C529&gt;BJ$7,$C529+$E529-2&lt;BJ$7),0,($D529-SUM($F529:BI529)-SUM($F468:BI468))*SAP_Leadsheet!$E$69)</f>
        <v>0</v>
      </c>
      <c r="BK468" s="289">
        <f>IF(OR($C529&gt;BK$7,$C529+$E529-2&lt;BK$7),0,($D529-SUM($F529:BJ529)-SUM($F468:BJ468))*SAP_Leadsheet!$E$69)</f>
        <v>0</v>
      </c>
      <c r="BL468" s="289">
        <f>IF(OR($C529&gt;BL$7,$C529+$E529-2&lt;BL$7),0,($D529-SUM($F529:BK529)-SUM($F468:BK468))*SAP_Leadsheet!$E$69)</f>
        <v>0</v>
      </c>
      <c r="BM468" s="289">
        <f>IF(OR($C529&gt;BM$7,$C529+$E529-2&lt;BM$7),0,($D529-SUM($F529:BL529)-SUM($F468:BL468))*SAP_Leadsheet!$E$69)</f>
        <v>0</v>
      </c>
      <c r="BN468" s="289">
        <f>IF(OR($C529&gt;BN$7,$C529+$E529-2&lt;BN$7),0,($D529-SUM($F529:BM529)-SUM($F468:BM468))*SAP_Leadsheet!$E$69)</f>
        <v>0</v>
      </c>
      <c r="BO468" s="198"/>
      <c r="BP468" s="198"/>
      <c r="BQ468" s="198"/>
      <c r="BR468" s="198"/>
      <c r="BS468" s="198"/>
      <c r="BT468" s="198"/>
      <c r="BU468" s="198"/>
      <c r="BV468" s="198"/>
      <c r="BW468" s="198"/>
      <c r="BX468" s="198"/>
      <c r="BY468" s="198"/>
      <c r="BZ468" s="198"/>
      <c r="CA468" s="198"/>
      <c r="CB468" s="198"/>
      <c r="CC468" s="198"/>
      <c r="CD468" s="198"/>
      <c r="CE468" s="198"/>
      <c r="CF468" s="198"/>
      <c r="CG468" s="198"/>
      <c r="CH468" s="198"/>
      <c r="CI468" s="198"/>
      <c r="CJ468" s="198"/>
      <c r="CK468" s="198"/>
      <c r="CL468" s="198"/>
    </row>
    <row r="469" spans="1:90" hidden="1" outlineLevel="1" x14ac:dyDescent="0.15">
      <c r="A469" s="89"/>
      <c r="B469" s="23"/>
      <c r="C469" s="26">
        <v>54</v>
      </c>
      <c r="D469" s="298"/>
      <c r="F469" s="26" t="s">
        <v>356</v>
      </c>
      <c r="G469" s="289">
        <f>IF(OR($C530&gt;G$7,$C530+$E530-2&lt;G$7),0,($D530-SUM($F530:F530)-SUM($F469:F469))*SAP_Leadsheet!$E$69)</f>
        <v>0</v>
      </c>
      <c r="H469" s="289">
        <f>IF(OR($C530&gt;H$7,$C530+$E530-2&lt;H$7),0,($D530-SUM($F530:G530)-SUM($F469:G469))*SAP_Leadsheet!$E$69)</f>
        <v>0</v>
      </c>
      <c r="I469" s="289">
        <f>IF(OR($C530&gt;I$7,$C530+$E530-2&lt;I$7),0,($D530-SUM($F530:H530)-SUM($F469:H469))*SAP_Leadsheet!$E$69)</f>
        <v>0</v>
      </c>
      <c r="J469" s="289">
        <f>IF(OR($C530&gt;J$7,$C530+$E530-2&lt;J$7),0,($D530-SUM($F530:I530)-SUM($F469:I469))*SAP_Leadsheet!$E$69)</f>
        <v>0</v>
      </c>
      <c r="K469" s="289">
        <f>IF(OR($C530&gt;K$7,$C530+$E530-2&lt;K$7),0,($D530-SUM($F530:J530)-SUM($F469:J469))*SAP_Leadsheet!$E$69)</f>
        <v>0</v>
      </c>
      <c r="L469" s="289">
        <f>IF(OR($C530&gt;L$7,$C530+$E530-2&lt;L$7),0,($D530-SUM($F530:K530)-SUM($F469:K469))*SAP_Leadsheet!$E$69)</f>
        <v>0</v>
      </c>
      <c r="M469" s="289">
        <f>IF(OR($C530&gt;M$7,$C530+$E530-2&lt;M$7),0,($D530-SUM($F530:L530)-SUM($F469:L469))*SAP_Leadsheet!$E$69)</f>
        <v>0</v>
      </c>
      <c r="N469" s="289">
        <f>IF(OR($C530&gt;N$7,$C530+$E530-2&lt;N$7),0,($D530-SUM($F530:M530)-SUM($F469:M469))*SAP_Leadsheet!$E$69)</f>
        <v>0</v>
      </c>
      <c r="O469" s="289">
        <f>IF(OR($C530&gt;O$7,$C530+$E530-2&lt;O$7),0,($D530-SUM($F530:N530)-SUM($F469:N469))*SAP_Leadsheet!$E$69)</f>
        <v>0</v>
      </c>
      <c r="P469" s="289">
        <f>IF(OR($C530&gt;P$7,$C530+$E530-2&lt;P$7),0,($D530-SUM($F530:O530)-SUM($F469:O469))*SAP_Leadsheet!$E$69)</f>
        <v>0</v>
      </c>
      <c r="Q469" s="289">
        <f>IF(OR($C530&gt;Q$7,$C530+$E530-2&lt;Q$7),0,($D530-SUM($F530:P530)-SUM($F469:P469))*SAP_Leadsheet!$E$69)</f>
        <v>0</v>
      </c>
      <c r="R469" s="289">
        <f>IF(OR($C530&gt;R$7,$C530+$E530-2&lt;R$7),0,($D530-SUM($F530:Q530)-SUM($F469:Q469))*SAP_Leadsheet!$E$69)</f>
        <v>0</v>
      </c>
      <c r="S469" s="289">
        <f>IF(OR($C530&gt;S$7,$C530+$E530-2&lt;S$7),0,($D530-SUM($F530:R530)-SUM($F469:R469))*SAP_Leadsheet!$E$69)</f>
        <v>0</v>
      </c>
      <c r="T469" s="289">
        <f>IF(OR($C530&gt;T$7,$C530+$E530-2&lt;T$7),0,($D530-SUM($F530:S530)-SUM($F469:S469))*SAP_Leadsheet!$E$69)</f>
        <v>0</v>
      </c>
      <c r="U469" s="289">
        <f>IF(OR($C530&gt;U$7,$C530+$E530-2&lt;U$7),0,($D530-SUM($F530:T530)-SUM($F469:T469))*SAP_Leadsheet!$E$69)</f>
        <v>0</v>
      </c>
      <c r="V469" s="289">
        <f>IF(OR($C530&gt;V$7,$C530+$E530-2&lt;V$7),0,($D530-SUM($F530:U530)-SUM($F469:U469))*SAP_Leadsheet!$E$69)</f>
        <v>0</v>
      </c>
      <c r="W469" s="289">
        <f>IF(OR($C530&gt;W$7,$C530+$E530-2&lt;W$7),0,($D530-SUM($F530:V530)-SUM($F469:V469))*SAP_Leadsheet!$E$69)</f>
        <v>0</v>
      </c>
      <c r="X469" s="289">
        <f>IF(OR($C530&gt;X$7,$C530+$E530-2&lt;X$7),0,($D530-SUM($F530:W530)-SUM($F469:W469))*SAP_Leadsheet!$E$69)</f>
        <v>0</v>
      </c>
      <c r="Y469" s="289">
        <f>IF(OR($C530&gt;Y$7,$C530+$E530-2&lt;Y$7),0,($D530-SUM($F530:X530)-SUM($F469:X469))*SAP_Leadsheet!$E$69)</f>
        <v>0</v>
      </c>
      <c r="Z469" s="289">
        <f>IF(OR($C530&gt;Z$7,$C530+$E530-2&lt;Z$7),0,($D530-SUM($F530:Y530)-SUM($F469:Y469))*SAP_Leadsheet!$E$69)</f>
        <v>0</v>
      </c>
      <c r="AA469" s="289">
        <f>IF(OR($C530&gt;AA$7,$C530+$E530-2&lt;AA$7),0,($D530-SUM($F530:Z530)-SUM($F469:Z469))*SAP_Leadsheet!$E$69)</f>
        <v>0</v>
      </c>
      <c r="AB469" s="289">
        <f>IF(OR($C530&gt;AB$7,$C530+$E530-2&lt;AB$7),0,($D530-SUM($F530:AA530)-SUM($F469:AA469))*SAP_Leadsheet!$E$69)</f>
        <v>0</v>
      </c>
      <c r="AC469" s="289">
        <f>IF(OR($C530&gt;AC$7,$C530+$E530-2&lt;AC$7),0,($D530-SUM($F530:AB530)-SUM($F469:AB469))*SAP_Leadsheet!$E$69)</f>
        <v>0</v>
      </c>
      <c r="AD469" s="289">
        <f>IF(OR($C530&gt;AD$7,$C530+$E530-2&lt;AD$7),0,($D530-SUM($F530:AC530)-SUM($F469:AC469))*SAP_Leadsheet!$E$69)</f>
        <v>0</v>
      </c>
      <c r="AE469" s="289">
        <f>IF(OR($C530&gt;AE$7,$C530+$E530-2&lt;AE$7),0,($D530-SUM($F530:AD530)-SUM($F469:AD469))*SAP_Leadsheet!$E$69)</f>
        <v>0</v>
      </c>
      <c r="AF469" s="289">
        <f>IF(OR($C530&gt;AF$7,$C530+$E530-2&lt;AF$7),0,($D530-SUM($F530:AE530)-SUM($F469:AE469))*SAP_Leadsheet!$E$69)</f>
        <v>0</v>
      </c>
      <c r="AG469" s="289">
        <f>IF(OR($C530&gt;AG$7,$C530+$E530-2&lt;AG$7),0,($D530-SUM($F530:AF530)-SUM($F469:AF469))*SAP_Leadsheet!$E$69)</f>
        <v>0</v>
      </c>
      <c r="AH469" s="289">
        <f>IF(OR($C530&gt;AH$7,$C530+$E530-2&lt;AH$7),0,($D530-SUM($F530:AG530)-SUM($F469:AG469))*SAP_Leadsheet!$E$69)</f>
        <v>0</v>
      </c>
      <c r="AI469" s="289">
        <f>IF(OR($C530&gt;AI$7,$C530+$E530-2&lt;AI$7),0,($D530-SUM($F530:AH530)-SUM($F469:AH469))*SAP_Leadsheet!$E$69)</f>
        <v>0</v>
      </c>
      <c r="AJ469" s="289">
        <f>IF(OR($C530&gt;AJ$7,$C530+$E530-2&lt;AJ$7),0,($D530-SUM($F530:AI530)-SUM($F469:AI469))*SAP_Leadsheet!$E$69)</f>
        <v>0</v>
      </c>
      <c r="AK469" s="289">
        <f>IF(OR($C530&gt;AK$7,$C530+$E530-2&lt;AK$7),0,($D530-SUM($F530:AJ530)-SUM($F469:AJ469))*SAP_Leadsheet!$E$69)</f>
        <v>0</v>
      </c>
      <c r="AL469" s="289">
        <f>IF(OR($C530&gt;AL$7,$C530+$E530-2&lt;AL$7),0,($D530-SUM($F530:AK530)-SUM($F469:AK469))*SAP_Leadsheet!$E$69)</f>
        <v>0</v>
      </c>
      <c r="AM469" s="289">
        <f>IF(OR($C530&gt;AM$7,$C530+$E530-2&lt;AM$7),0,($D530-SUM($F530:AL530)-SUM($F469:AL469))*SAP_Leadsheet!$E$69)</f>
        <v>0</v>
      </c>
      <c r="AN469" s="289">
        <f>IF(OR($C530&gt;AN$7,$C530+$E530-2&lt;AN$7),0,($D530-SUM($F530:AM530)-SUM($F469:AM469))*SAP_Leadsheet!$E$69)</f>
        <v>0</v>
      </c>
      <c r="AO469" s="289">
        <f>IF(OR($C530&gt;AO$7,$C530+$E530-2&lt;AO$7),0,($D530-SUM($F530:AN530)-SUM($F469:AN469))*SAP_Leadsheet!$E$69)</f>
        <v>0</v>
      </c>
      <c r="AP469" s="289">
        <f>IF(OR($C530&gt;AP$7,$C530+$E530-2&lt;AP$7),0,($D530-SUM($F530:AO530)-SUM($F469:AO469))*SAP_Leadsheet!$E$69)</f>
        <v>0</v>
      </c>
      <c r="AQ469" s="289">
        <f>IF(OR($C530&gt;AQ$7,$C530+$E530-2&lt;AQ$7),0,($D530-SUM($F530:AP530)-SUM($F469:AP469))*SAP_Leadsheet!$E$69)</f>
        <v>0</v>
      </c>
      <c r="AR469" s="289">
        <f>IF(OR($C530&gt;AR$7,$C530+$E530-2&lt;AR$7),0,($D530-SUM($F530:AQ530)-SUM($F469:AQ469))*SAP_Leadsheet!$E$69)</f>
        <v>0</v>
      </c>
      <c r="AS469" s="289">
        <f>IF(OR($C530&gt;AS$7,$C530+$E530-2&lt;AS$7),0,($D530-SUM($F530:AR530)-SUM($F469:AR469))*SAP_Leadsheet!$E$69)</f>
        <v>0</v>
      </c>
      <c r="AT469" s="289">
        <f>IF(OR($C530&gt;AT$7,$C530+$E530-2&lt;AT$7),0,($D530-SUM($F530:AS530)-SUM($F469:AS469))*SAP_Leadsheet!$E$69)</f>
        <v>0</v>
      </c>
      <c r="AU469" s="289">
        <f>IF(OR($C530&gt;AU$7,$C530+$E530-2&lt;AU$7),0,($D530-SUM($F530:AT530)-SUM($F469:AT469))*SAP_Leadsheet!$E$69)</f>
        <v>0</v>
      </c>
      <c r="AV469" s="289">
        <f>IF(OR($C530&gt;AV$7,$C530+$E530-2&lt;AV$7),0,($D530-SUM($F530:AU530)-SUM($F469:AU469))*SAP_Leadsheet!$E$69)</f>
        <v>0</v>
      </c>
      <c r="AW469" s="289">
        <f>IF(OR($C530&gt;AW$7,$C530+$E530-2&lt;AW$7),0,($D530-SUM($F530:AV530)-SUM($F469:AV469))*SAP_Leadsheet!$E$69)</f>
        <v>0</v>
      </c>
      <c r="AX469" s="289">
        <f>IF(OR($C530&gt;AX$7,$C530+$E530-2&lt;AX$7),0,($D530-SUM($F530:AW530)-SUM($F469:AW469))*SAP_Leadsheet!$E$69)</f>
        <v>0</v>
      </c>
      <c r="AY469" s="289">
        <f>IF(OR($C530&gt;AY$7,$C530+$E530-2&lt;AY$7),0,($D530-SUM($F530:AX530)-SUM($F469:AX469))*SAP_Leadsheet!$E$69)</f>
        <v>0</v>
      </c>
      <c r="AZ469" s="289">
        <f>IF(OR($C530&gt;AZ$7,$C530+$E530-2&lt;AZ$7),0,($D530-SUM($F530:AY530)-SUM($F469:AY469))*SAP_Leadsheet!$E$69)</f>
        <v>0</v>
      </c>
      <c r="BA469" s="289">
        <f>IF(OR($C530&gt;BA$7,$C530+$E530-2&lt;BA$7),0,($D530-SUM($F530:AZ530)-SUM($F469:AZ469))*SAP_Leadsheet!$E$69)</f>
        <v>0</v>
      </c>
      <c r="BB469" s="289">
        <f>IF(OR($C530&gt;BB$7,$C530+$E530-2&lt;BB$7),0,($D530-SUM($F530:BA530)-SUM($F469:BA469))*SAP_Leadsheet!$E$69)</f>
        <v>0</v>
      </c>
      <c r="BC469" s="289">
        <f>IF(OR($C530&gt;BC$7,$C530+$E530-2&lt;BC$7),0,($D530-SUM($F530:BB530)-SUM($F469:BB469))*SAP_Leadsheet!$E$69)</f>
        <v>0</v>
      </c>
      <c r="BD469" s="289">
        <f>IF(OR($C530&gt;BD$7,$C530+$E530-2&lt;BD$7),0,($D530-SUM($F530:BC530)-SUM($F469:BC469))*SAP_Leadsheet!$E$69)</f>
        <v>0</v>
      </c>
      <c r="BE469" s="289">
        <f>IF(OR($C530&gt;BE$7,$C530+$E530-2&lt;BE$7),0,($D530-SUM($F530:BD530)-SUM($F469:BD469))*SAP_Leadsheet!$E$69)</f>
        <v>0</v>
      </c>
      <c r="BF469" s="289">
        <f>IF(OR($C530&gt;BF$7,$C530+$E530-2&lt;BF$7),0,($D530-SUM($F530:BE530)-SUM($F469:BE469))*SAP_Leadsheet!$E$69)</f>
        <v>0</v>
      </c>
      <c r="BG469" s="289">
        <f>IF(OR($C530&gt;BG$7,$C530+$E530-2&lt;BG$7),0,($D530-SUM($F530:BF530)-SUM($F469:BF469))*SAP_Leadsheet!$E$69)</f>
        <v>0</v>
      </c>
      <c r="BH469" s="289">
        <f ca="1">IF(OR($C530&gt;BH$7,$C530+$E530-2&lt;BH$7),0,($D530-SUM($F530:BG530)-SUM($F469:BG469))*SAP_Leadsheet!$E$69)</f>
        <v>0</v>
      </c>
      <c r="BI469" s="289">
        <f ca="1">IF(OR($C530&gt;BI$7,$C530+$E530-2&lt;BI$7),0,($D530-SUM($F530:BH530)-SUM($F469:BH469))*SAP_Leadsheet!$E$69)</f>
        <v>0</v>
      </c>
      <c r="BJ469" s="289">
        <f ca="1">IF(OR($C530&gt;BJ$7,$C530+$E530-2&lt;BJ$7),0,($D530-SUM($F530:BI530)-SUM($F469:BI469))*SAP_Leadsheet!$E$69)</f>
        <v>0</v>
      </c>
      <c r="BK469" s="289">
        <f ca="1">IF(OR($C530&gt;BK$7,$C530+$E530-2&lt;BK$7),0,($D530-SUM($F530:BJ530)-SUM($F469:BJ469))*SAP_Leadsheet!$E$69)</f>
        <v>0</v>
      </c>
      <c r="BL469" s="289">
        <f>IF(OR($C530&gt;BL$7,$C530+$E530-2&lt;BL$7),0,($D530-SUM($F530:BK530)-SUM($F469:BK469))*SAP_Leadsheet!$E$69)</f>
        <v>0</v>
      </c>
      <c r="BM469" s="289">
        <f>IF(OR($C530&gt;BM$7,$C530+$E530-2&lt;BM$7),0,($D530-SUM($F530:BL530)-SUM($F469:BL469))*SAP_Leadsheet!$E$69)</f>
        <v>0</v>
      </c>
      <c r="BN469" s="289">
        <f>IF(OR($C530&gt;BN$7,$C530+$E530-2&lt;BN$7),0,($D530-SUM($F530:BM530)-SUM($F469:BM469))*SAP_Leadsheet!$E$69)</f>
        <v>0</v>
      </c>
      <c r="BO469" s="198"/>
      <c r="BP469" s="198"/>
      <c r="BQ469" s="198"/>
      <c r="BR469" s="198"/>
      <c r="BS469" s="198"/>
      <c r="BT469" s="198"/>
      <c r="BU469" s="198"/>
      <c r="BV469" s="198"/>
      <c r="BW469" s="198"/>
      <c r="BX469" s="198"/>
      <c r="BY469" s="198"/>
      <c r="BZ469" s="198"/>
      <c r="CA469" s="198"/>
      <c r="CB469" s="198"/>
      <c r="CC469" s="198"/>
      <c r="CD469" s="198"/>
      <c r="CE469" s="198"/>
      <c r="CF469" s="198"/>
      <c r="CG469" s="198"/>
      <c r="CH469" s="198"/>
      <c r="CI469" s="198"/>
      <c r="CJ469" s="198"/>
      <c r="CK469" s="198"/>
      <c r="CL469" s="198"/>
    </row>
    <row r="470" spans="1:90" hidden="1" outlineLevel="1" x14ac:dyDescent="0.15">
      <c r="A470" s="89"/>
      <c r="B470" s="23"/>
      <c r="C470" s="26">
        <v>55</v>
      </c>
      <c r="D470" s="298"/>
      <c r="F470" s="26" t="s">
        <v>356</v>
      </c>
      <c r="G470" s="289">
        <f>IF(OR($C531&gt;G$7,$C531+$E531-2&lt;G$7),0,($D531-SUM($F531:F531)-SUM($F470:F470))*SAP_Leadsheet!$E$69)</f>
        <v>0</v>
      </c>
      <c r="H470" s="289">
        <f>IF(OR($C531&gt;H$7,$C531+$E531-2&lt;H$7),0,($D531-SUM($F531:G531)-SUM($F470:G470))*SAP_Leadsheet!$E$69)</f>
        <v>0</v>
      </c>
      <c r="I470" s="289">
        <f>IF(OR($C531&gt;I$7,$C531+$E531-2&lt;I$7),0,($D531-SUM($F531:H531)-SUM($F470:H470))*SAP_Leadsheet!$E$69)</f>
        <v>0</v>
      </c>
      <c r="J470" s="289">
        <f>IF(OR($C531&gt;J$7,$C531+$E531-2&lt;J$7),0,($D531-SUM($F531:I531)-SUM($F470:I470))*SAP_Leadsheet!$E$69)</f>
        <v>0</v>
      </c>
      <c r="K470" s="289">
        <f>IF(OR($C531&gt;K$7,$C531+$E531-2&lt;K$7),0,($D531-SUM($F531:J531)-SUM($F470:J470))*SAP_Leadsheet!$E$69)</f>
        <v>0</v>
      </c>
      <c r="L470" s="289">
        <f>IF(OR($C531&gt;L$7,$C531+$E531-2&lt;L$7),0,($D531-SUM($F531:K531)-SUM($F470:K470))*SAP_Leadsheet!$E$69)</f>
        <v>0</v>
      </c>
      <c r="M470" s="289">
        <f>IF(OR($C531&gt;M$7,$C531+$E531-2&lt;M$7),0,($D531-SUM($F531:L531)-SUM($F470:L470))*SAP_Leadsheet!$E$69)</f>
        <v>0</v>
      </c>
      <c r="N470" s="289">
        <f>IF(OR($C531&gt;N$7,$C531+$E531-2&lt;N$7),0,($D531-SUM($F531:M531)-SUM($F470:M470))*SAP_Leadsheet!$E$69)</f>
        <v>0</v>
      </c>
      <c r="O470" s="289">
        <f>IF(OR($C531&gt;O$7,$C531+$E531-2&lt;O$7),0,($D531-SUM($F531:N531)-SUM($F470:N470))*SAP_Leadsheet!$E$69)</f>
        <v>0</v>
      </c>
      <c r="P470" s="289">
        <f>IF(OR($C531&gt;P$7,$C531+$E531-2&lt;P$7),0,($D531-SUM($F531:O531)-SUM($F470:O470))*SAP_Leadsheet!$E$69)</f>
        <v>0</v>
      </c>
      <c r="Q470" s="289">
        <f>IF(OR($C531&gt;Q$7,$C531+$E531-2&lt;Q$7),0,($D531-SUM($F531:P531)-SUM($F470:P470))*SAP_Leadsheet!$E$69)</f>
        <v>0</v>
      </c>
      <c r="R470" s="289">
        <f>IF(OR($C531&gt;R$7,$C531+$E531-2&lt;R$7),0,($D531-SUM($F531:Q531)-SUM($F470:Q470))*SAP_Leadsheet!$E$69)</f>
        <v>0</v>
      </c>
      <c r="S470" s="289">
        <f>IF(OR($C531&gt;S$7,$C531+$E531-2&lt;S$7),0,($D531-SUM($F531:R531)-SUM($F470:R470))*SAP_Leadsheet!$E$69)</f>
        <v>0</v>
      </c>
      <c r="T470" s="289">
        <f>IF(OR($C531&gt;T$7,$C531+$E531-2&lt;T$7),0,($D531-SUM($F531:S531)-SUM($F470:S470))*SAP_Leadsheet!$E$69)</f>
        <v>0</v>
      </c>
      <c r="U470" s="289">
        <f>IF(OR($C531&gt;U$7,$C531+$E531-2&lt;U$7),0,($D531-SUM($F531:T531)-SUM($F470:T470))*SAP_Leadsheet!$E$69)</f>
        <v>0</v>
      </c>
      <c r="V470" s="289">
        <f>IF(OR($C531&gt;V$7,$C531+$E531-2&lt;V$7),0,($D531-SUM($F531:U531)-SUM($F470:U470))*SAP_Leadsheet!$E$69)</f>
        <v>0</v>
      </c>
      <c r="W470" s="289">
        <f>IF(OR($C531&gt;W$7,$C531+$E531-2&lt;W$7),0,($D531-SUM($F531:V531)-SUM($F470:V470))*SAP_Leadsheet!$E$69)</f>
        <v>0</v>
      </c>
      <c r="X470" s="289">
        <f>IF(OR($C531&gt;X$7,$C531+$E531-2&lt;X$7),0,($D531-SUM($F531:W531)-SUM($F470:W470))*SAP_Leadsheet!$E$69)</f>
        <v>0</v>
      </c>
      <c r="Y470" s="289">
        <f>IF(OR($C531&gt;Y$7,$C531+$E531-2&lt;Y$7),0,($D531-SUM($F531:X531)-SUM($F470:X470))*SAP_Leadsheet!$E$69)</f>
        <v>0</v>
      </c>
      <c r="Z470" s="289">
        <f>IF(OR($C531&gt;Z$7,$C531+$E531-2&lt;Z$7),0,($D531-SUM($F531:Y531)-SUM($F470:Y470))*SAP_Leadsheet!$E$69)</f>
        <v>0</v>
      </c>
      <c r="AA470" s="289">
        <f>IF(OR($C531&gt;AA$7,$C531+$E531-2&lt;AA$7),0,($D531-SUM($F531:Z531)-SUM($F470:Z470))*SAP_Leadsheet!$E$69)</f>
        <v>0</v>
      </c>
      <c r="AB470" s="289">
        <f>IF(OR($C531&gt;AB$7,$C531+$E531-2&lt;AB$7),0,($D531-SUM($F531:AA531)-SUM($F470:AA470))*SAP_Leadsheet!$E$69)</f>
        <v>0</v>
      </c>
      <c r="AC470" s="289">
        <f>IF(OR($C531&gt;AC$7,$C531+$E531-2&lt;AC$7),0,($D531-SUM($F531:AB531)-SUM($F470:AB470))*SAP_Leadsheet!$E$69)</f>
        <v>0</v>
      </c>
      <c r="AD470" s="289">
        <f>IF(OR($C531&gt;AD$7,$C531+$E531-2&lt;AD$7),0,($D531-SUM($F531:AC531)-SUM($F470:AC470))*SAP_Leadsheet!$E$69)</f>
        <v>0</v>
      </c>
      <c r="AE470" s="289">
        <f>IF(OR($C531&gt;AE$7,$C531+$E531-2&lt;AE$7),0,($D531-SUM($F531:AD531)-SUM($F470:AD470))*SAP_Leadsheet!$E$69)</f>
        <v>0</v>
      </c>
      <c r="AF470" s="289">
        <f>IF(OR($C531&gt;AF$7,$C531+$E531-2&lt;AF$7),0,($D531-SUM($F531:AE531)-SUM($F470:AE470))*SAP_Leadsheet!$E$69)</f>
        <v>0</v>
      </c>
      <c r="AG470" s="289">
        <f>IF(OR($C531&gt;AG$7,$C531+$E531-2&lt;AG$7),0,($D531-SUM($F531:AF531)-SUM($F470:AF470))*SAP_Leadsheet!$E$69)</f>
        <v>0</v>
      </c>
      <c r="AH470" s="289">
        <f>IF(OR($C531&gt;AH$7,$C531+$E531-2&lt;AH$7),0,($D531-SUM($F531:AG531)-SUM($F470:AG470))*SAP_Leadsheet!$E$69)</f>
        <v>0</v>
      </c>
      <c r="AI470" s="289">
        <f>IF(OR($C531&gt;AI$7,$C531+$E531-2&lt;AI$7),0,($D531-SUM($F531:AH531)-SUM($F470:AH470))*SAP_Leadsheet!$E$69)</f>
        <v>0</v>
      </c>
      <c r="AJ470" s="289">
        <f>IF(OR($C531&gt;AJ$7,$C531+$E531-2&lt;AJ$7),0,($D531-SUM($F531:AI531)-SUM($F470:AI470))*SAP_Leadsheet!$E$69)</f>
        <v>0</v>
      </c>
      <c r="AK470" s="289">
        <f>IF(OR($C531&gt;AK$7,$C531+$E531-2&lt;AK$7),0,($D531-SUM($F531:AJ531)-SUM($F470:AJ470))*SAP_Leadsheet!$E$69)</f>
        <v>0</v>
      </c>
      <c r="AL470" s="289">
        <f>IF(OR($C531&gt;AL$7,$C531+$E531-2&lt;AL$7),0,($D531-SUM($F531:AK531)-SUM($F470:AK470))*SAP_Leadsheet!$E$69)</f>
        <v>0</v>
      </c>
      <c r="AM470" s="289">
        <f>IF(OR($C531&gt;AM$7,$C531+$E531-2&lt;AM$7),0,($D531-SUM($F531:AL531)-SUM($F470:AL470))*SAP_Leadsheet!$E$69)</f>
        <v>0</v>
      </c>
      <c r="AN470" s="289">
        <f>IF(OR($C531&gt;AN$7,$C531+$E531-2&lt;AN$7),0,($D531-SUM($F531:AM531)-SUM($F470:AM470))*SAP_Leadsheet!$E$69)</f>
        <v>0</v>
      </c>
      <c r="AO470" s="289">
        <f>IF(OR($C531&gt;AO$7,$C531+$E531-2&lt;AO$7),0,($D531-SUM($F531:AN531)-SUM($F470:AN470))*SAP_Leadsheet!$E$69)</f>
        <v>0</v>
      </c>
      <c r="AP470" s="289">
        <f>IF(OR($C531&gt;AP$7,$C531+$E531-2&lt;AP$7),0,($D531-SUM($F531:AO531)-SUM($F470:AO470))*SAP_Leadsheet!$E$69)</f>
        <v>0</v>
      </c>
      <c r="AQ470" s="289">
        <f>IF(OR($C531&gt;AQ$7,$C531+$E531-2&lt;AQ$7),0,($D531-SUM($F531:AP531)-SUM($F470:AP470))*SAP_Leadsheet!$E$69)</f>
        <v>0</v>
      </c>
      <c r="AR470" s="289">
        <f>IF(OR($C531&gt;AR$7,$C531+$E531-2&lt;AR$7),0,($D531-SUM($F531:AQ531)-SUM($F470:AQ470))*SAP_Leadsheet!$E$69)</f>
        <v>0</v>
      </c>
      <c r="AS470" s="289">
        <f>IF(OR($C531&gt;AS$7,$C531+$E531-2&lt;AS$7),0,($D531-SUM($F531:AR531)-SUM($F470:AR470))*SAP_Leadsheet!$E$69)</f>
        <v>0</v>
      </c>
      <c r="AT470" s="289">
        <f>IF(OR($C531&gt;AT$7,$C531+$E531-2&lt;AT$7),0,($D531-SUM($F531:AS531)-SUM($F470:AS470))*SAP_Leadsheet!$E$69)</f>
        <v>0</v>
      </c>
      <c r="AU470" s="289">
        <f>IF(OR($C531&gt;AU$7,$C531+$E531-2&lt;AU$7),0,($D531-SUM($F531:AT531)-SUM($F470:AT470))*SAP_Leadsheet!$E$69)</f>
        <v>0</v>
      </c>
      <c r="AV470" s="289">
        <f>IF(OR($C531&gt;AV$7,$C531+$E531-2&lt;AV$7),0,($D531-SUM($F531:AU531)-SUM($F470:AU470))*SAP_Leadsheet!$E$69)</f>
        <v>0</v>
      </c>
      <c r="AW470" s="289">
        <f>IF(OR($C531&gt;AW$7,$C531+$E531-2&lt;AW$7),0,($D531-SUM($F531:AV531)-SUM($F470:AV470))*SAP_Leadsheet!$E$69)</f>
        <v>0</v>
      </c>
      <c r="AX470" s="289">
        <f>IF(OR($C531&gt;AX$7,$C531+$E531-2&lt;AX$7),0,($D531-SUM($F531:AW531)-SUM($F470:AW470))*SAP_Leadsheet!$E$69)</f>
        <v>0</v>
      </c>
      <c r="AY470" s="289">
        <f>IF(OR($C531&gt;AY$7,$C531+$E531-2&lt;AY$7),0,($D531-SUM($F531:AX531)-SUM($F470:AX470))*SAP_Leadsheet!$E$69)</f>
        <v>0</v>
      </c>
      <c r="AZ470" s="289">
        <f>IF(OR($C531&gt;AZ$7,$C531+$E531-2&lt;AZ$7),0,($D531-SUM($F531:AY531)-SUM($F470:AY470))*SAP_Leadsheet!$E$69)</f>
        <v>0</v>
      </c>
      <c r="BA470" s="289">
        <f>IF(OR($C531&gt;BA$7,$C531+$E531-2&lt;BA$7),0,($D531-SUM($F531:AZ531)-SUM($F470:AZ470))*SAP_Leadsheet!$E$69)</f>
        <v>0</v>
      </c>
      <c r="BB470" s="289">
        <f>IF(OR($C531&gt;BB$7,$C531+$E531-2&lt;BB$7),0,($D531-SUM($F531:BA531)-SUM($F470:BA470))*SAP_Leadsheet!$E$69)</f>
        <v>0</v>
      </c>
      <c r="BC470" s="289">
        <f>IF(OR($C531&gt;BC$7,$C531+$E531-2&lt;BC$7),0,($D531-SUM($F531:BB531)-SUM($F470:BB470))*SAP_Leadsheet!$E$69)</f>
        <v>0</v>
      </c>
      <c r="BD470" s="289">
        <f>IF(OR($C531&gt;BD$7,$C531+$E531-2&lt;BD$7),0,($D531-SUM($F531:BC531)-SUM($F470:BC470))*SAP_Leadsheet!$E$69)</f>
        <v>0</v>
      </c>
      <c r="BE470" s="289">
        <f>IF(OR($C531&gt;BE$7,$C531+$E531-2&lt;BE$7),0,($D531-SUM($F531:BD531)-SUM($F470:BD470))*SAP_Leadsheet!$E$69)</f>
        <v>0</v>
      </c>
      <c r="BF470" s="289">
        <f>IF(OR($C531&gt;BF$7,$C531+$E531-2&lt;BF$7),0,($D531-SUM($F531:BE531)-SUM($F470:BE470))*SAP_Leadsheet!$E$69)</f>
        <v>0</v>
      </c>
      <c r="BG470" s="289">
        <f>IF(OR($C531&gt;BG$7,$C531+$E531-2&lt;BG$7),0,($D531-SUM($F531:BF531)-SUM($F470:BF470))*SAP_Leadsheet!$E$69)</f>
        <v>0</v>
      </c>
      <c r="BH470" s="289">
        <f>IF(OR($C531&gt;BH$7,$C531+$E531-2&lt;BH$7),0,($D531-SUM($F531:BG531)-SUM($F470:BG470))*SAP_Leadsheet!$E$69)</f>
        <v>0</v>
      </c>
      <c r="BI470" s="289">
        <f ca="1">IF(OR($C531&gt;BI$7,$C531+$E531-2&lt;BI$7),0,($D531-SUM($F531:BH531)-SUM($F470:BH470))*SAP_Leadsheet!$E$69)</f>
        <v>0</v>
      </c>
      <c r="BJ470" s="289">
        <f ca="1">IF(OR($C531&gt;BJ$7,$C531+$E531-2&lt;BJ$7),0,($D531-SUM($F531:BI531)-SUM($F470:BI470))*SAP_Leadsheet!$E$69)</f>
        <v>0</v>
      </c>
      <c r="BK470" s="289">
        <f ca="1">IF(OR($C531&gt;BK$7,$C531+$E531-2&lt;BK$7),0,($D531-SUM($F531:BJ531)-SUM($F470:BJ470))*SAP_Leadsheet!$E$69)</f>
        <v>0</v>
      </c>
      <c r="BL470" s="289">
        <f ca="1">IF(OR($C531&gt;BL$7,$C531+$E531-2&lt;BL$7),0,($D531-SUM($F531:BK531)-SUM($F470:BK470))*SAP_Leadsheet!$E$69)</f>
        <v>0</v>
      </c>
      <c r="BM470" s="289">
        <f>IF(OR($C531&gt;BM$7,$C531+$E531-2&lt;BM$7),0,($D531-SUM($F531:BL531)-SUM($F470:BL470))*SAP_Leadsheet!$E$69)</f>
        <v>0</v>
      </c>
      <c r="BN470" s="289">
        <f>IF(OR($C531&gt;BN$7,$C531+$E531-2&lt;BN$7),0,($D531-SUM($F531:BM531)-SUM($F470:BM470))*SAP_Leadsheet!$E$69)</f>
        <v>0</v>
      </c>
      <c r="BO470" s="198"/>
      <c r="BP470" s="198"/>
      <c r="BQ470" s="198"/>
      <c r="BR470" s="198"/>
      <c r="BS470" s="198"/>
      <c r="BT470" s="198"/>
      <c r="BU470" s="198"/>
      <c r="BV470" s="198"/>
      <c r="BW470" s="198"/>
      <c r="BX470" s="198"/>
      <c r="BY470" s="198"/>
      <c r="BZ470" s="198"/>
      <c r="CA470" s="198"/>
      <c r="CB470" s="198"/>
      <c r="CC470" s="198"/>
      <c r="CD470" s="198"/>
      <c r="CE470" s="198"/>
      <c r="CF470" s="198"/>
      <c r="CG470" s="198"/>
      <c r="CH470" s="198"/>
      <c r="CI470" s="198"/>
      <c r="CJ470" s="198"/>
      <c r="CK470" s="198"/>
      <c r="CL470" s="198"/>
    </row>
    <row r="471" spans="1:90" hidden="1" outlineLevel="1" x14ac:dyDescent="0.15">
      <c r="A471" s="89"/>
      <c r="B471" s="23"/>
      <c r="C471" s="26">
        <v>56</v>
      </c>
      <c r="D471" s="298"/>
      <c r="F471" s="26" t="s">
        <v>356</v>
      </c>
      <c r="G471" s="289">
        <f>IF(OR($C532&gt;G$7,$C532+$E532-2&lt;G$7),0,($D532-SUM($F532:F532)-SUM($F471:F471))*SAP_Leadsheet!$E$69)</f>
        <v>0</v>
      </c>
      <c r="H471" s="289">
        <f>IF(OR($C532&gt;H$7,$C532+$E532-2&lt;H$7),0,($D532-SUM($F532:G532)-SUM($F471:G471))*SAP_Leadsheet!$E$69)</f>
        <v>0</v>
      </c>
      <c r="I471" s="289">
        <f>IF(OR($C532&gt;I$7,$C532+$E532-2&lt;I$7),0,($D532-SUM($F532:H532)-SUM($F471:H471))*SAP_Leadsheet!$E$69)</f>
        <v>0</v>
      </c>
      <c r="J471" s="289">
        <f>IF(OR($C532&gt;J$7,$C532+$E532-2&lt;J$7),0,($D532-SUM($F532:I532)-SUM($F471:I471))*SAP_Leadsheet!$E$69)</f>
        <v>0</v>
      </c>
      <c r="K471" s="289">
        <f>IF(OR($C532&gt;K$7,$C532+$E532-2&lt;K$7),0,($D532-SUM($F532:J532)-SUM($F471:J471))*SAP_Leadsheet!$E$69)</f>
        <v>0</v>
      </c>
      <c r="L471" s="289">
        <f>IF(OR($C532&gt;L$7,$C532+$E532-2&lt;L$7),0,($D532-SUM($F532:K532)-SUM($F471:K471))*SAP_Leadsheet!$E$69)</f>
        <v>0</v>
      </c>
      <c r="M471" s="289">
        <f>IF(OR($C532&gt;M$7,$C532+$E532-2&lt;M$7),0,($D532-SUM($F532:L532)-SUM($F471:L471))*SAP_Leadsheet!$E$69)</f>
        <v>0</v>
      </c>
      <c r="N471" s="289">
        <f>IF(OR($C532&gt;N$7,$C532+$E532-2&lt;N$7),0,($D532-SUM($F532:M532)-SUM($F471:M471))*SAP_Leadsheet!$E$69)</f>
        <v>0</v>
      </c>
      <c r="O471" s="289">
        <f>IF(OR($C532&gt;O$7,$C532+$E532-2&lt;O$7),0,($D532-SUM($F532:N532)-SUM($F471:N471))*SAP_Leadsheet!$E$69)</f>
        <v>0</v>
      </c>
      <c r="P471" s="289">
        <f>IF(OR($C532&gt;P$7,$C532+$E532-2&lt;P$7),0,($D532-SUM($F532:O532)-SUM($F471:O471))*SAP_Leadsheet!$E$69)</f>
        <v>0</v>
      </c>
      <c r="Q471" s="289">
        <f>IF(OR($C532&gt;Q$7,$C532+$E532-2&lt;Q$7),0,($D532-SUM($F532:P532)-SUM($F471:P471))*SAP_Leadsheet!$E$69)</f>
        <v>0</v>
      </c>
      <c r="R471" s="289">
        <f>IF(OR($C532&gt;R$7,$C532+$E532-2&lt;R$7),0,($D532-SUM($F532:Q532)-SUM($F471:Q471))*SAP_Leadsheet!$E$69)</f>
        <v>0</v>
      </c>
      <c r="S471" s="289">
        <f>IF(OR($C532&gt;S$7,$C532+$E532-2&lt;S$7),0,($D532-SUM($F532:R532)-SUM($F471:R471))*SAP_Leadsheet!$E$69)</f>
        <v>0</v>
      </c>
      <c r="T471" s="289">
        <f>IF(OR($C532&gt;T$7,$C532+$E532-2&lt;T$7),0,($D532-SUM($F532:S532)-SUM($F471:S471))*SAP_Leadsheet!$E$69)</f>
        <v>0</v>
      </c>
      <c r="U471" s="289">
        <f>IF(OR($C532&gt;U$7,$C532+$E532-2&lt;U$7),0,($D532-SUM($F532:T532)-SUM($F471:T471))*SAP_Leadsheet!$E$69)</f>
        <v>0</v>
      </c>
      <c r="V471" s="289">
        <f>IF(OR($C532&gt;V$7,$C532+$E532-2&lt;V$7),0,($D532-SUM($F532:U532)-SUM($F471:U471))*SAP_Leadsheet!$E$69)</f>
        <v>0</v>
      </c>
      <c r="W471" s="289">
        <f>IF(OR($C532&gt;W$7,$C532+$E532-2&lt;W$7),0,($D532-SUM($F532:V532)-SUM($F471:V471))*SAP_Leadsheet!$E$69)</f>
        <v>0</v>
      </c>
      <c r="X471" s="289">
        <f>IF(OR($C532&gt;X$7,$C532+$E532-2&lt;X$7),0,($D532-SUM($F532:W532)-SUM($F471:W471))*SAP_Leadsheet!$E$69)</f>
        <v>0</v>
      </c>
      <c r="Y471" s="289">
        <f>IF(OR($C532&gt;Y$7,$C532+$E532-2&lt;Y$7),0,($D532-SUM($F532:X532)-SUM($F471:X471))*SAP_Leadsheet!$E$69)</f>
        <v>0</v>
      </c>
      <c r="Z471" s="289">
        <f>IF(OR($C532&gt;Z$7,$C532+$E532-2&lt;Z$7),0,($D532-SUM($F532:Y532)-SUM($F471:Y471))*SAP_Leadsheet!$E$69)</f>
        <v>0</v>
      </c>
      <c r="AA471" s="289">
        <f>IF(OR($C532&gt;AA$7,$C532+$E532-2&lt;AA$7),0,($D532-SUM($F532:Z532)-SUM($F471:Z471))*SAP_Leadsheet!$E$69)</f>
        <v>0</v>
      </c>
      <c r="AB471" s="289">
        <f>IF(OR($C532&gt;AB$7,$C532+$E532-2&lt;AB$7),0,($D532-SUM($F532:AA532)-SUM($F471:AA471))*SAP_Leadsheet!$E$69)</f>
        <v>0</v>
      </c>
      <c r="AC471" s="289">
        <f>IF(OR($C532&gt;AC$7,$C532+$E532-2&lt;AC$7),0,($D532-SUM($F532:AB532)-SUM($F471:AB471))*SAP_Leadsheet!$E$69)</f>
        <v>0</v>
      </c>
      <c r="AD471" s="289">
        <f>IF(OR($C532&gt;AD$7,$C532+$E532-2&lt;AD$7),0,($D532-SUM($F532:AC532)-SUM($F471:AC471))*SAP_Leadsheet!$E$69)</f>
        <v>0</v>
      </c>
      <c r="AE471" s="289">
        <f>IF(OR($C532&gt;AE$7,$C532+$E532-2&lt;AE$7),0,($D532-SUM($F532:AD532)-SUM($F471:AD471))*SAP_Leadsheet!$E$69)</f>
        <v>0</v>
      </c>
      <c r="AF471" s="289">
        <f>IF(OR($C532&gt;AF$7,$C532+$E532-2&lt;AF$7),0,($D532-SUM($F532:AE532)-SUM($F471:AE471))*SAP_Leadsheet!$E$69)</f>
        <v>0</v>
      </c>
      <c r="AG471" s="289">
        <f>IF(OR($C532&gt;AG$7,$C532+$E532-2&lt;AG$7),0,($D532-SUM($F532:AF532)-SUM($F471:AF471))*SAP_Leadsheet!$E$69)</f>
        <v>0</v>
      </c>
      <c r="AH471" s="289">
        <f>IF(OR($C532&gt;AH$7,$C532+$E532-2&lt;AH$7),0,($D532-SUM($F532:AG532)-SUM($F471:AG471))*SAP_Leadsheet!$E$69)</f>
        <v>0</v>
      </c>
      <c r="AI471" s="289">
        <f>IF(OR($C532&gt;AI$7,$C532+$E532-2&lt;AI$7),0,($D532-SUM($F532:AH532)-SUM($F471:AH471))*SAP_Leadsheet!$E$69)</f>
        <v>0</v>
      </c>
      <c r="AJ471" s="289">
        <f>IF(OR($C532&gt;AJ$7,$C532+$E532-2&lt;AJ$7),0,($D532-SUM($F532:AI532)-SUM($F471:AI471))*SAP_Leadsheet!$E$69)</f>
        <v>0</v>
      </c>
      <c r="AK471" s="289">
        <f>IF(OR($C532&gt;AK$7,$C532+$E532-2&lt;AK$7),0,($D532-SUM($F532:AJ532)-SUM($F471:AJ471))*SAP_Leadsheet!$E$69)</f>
        <v>0</v>
      </c>
      <c r="AL471" s="289">
        <f>IF(OR($C532&gt;AL$7,$C532+$E532-2&lt;AL$7),0,($D532-SUM($F532:AK532)-SUM($F471:AK471))*SAP_Leadsheet!$E$69)</f>
        <v>0</v>
      </c>
      <c r="AM471" s="289">
        <f>IF(OR($C532&gt;AM$7,$C532+$E532-2&lt;AM$7),0,($D532-SUM($F532:AL532)-SUM($F471:AL471))*SAP_Leadsheet!$E$69)</f>
        <v>0</v>
      </c>
      <c r="AN471" s="289">
        <f>IF(OR($C532&gt;AN$7,$C532+$E532-2&lt;AN$7),0,($D532-SUM($F532:AM532)-SUM($F471:AM471))*SAP_Leadsheet!$E$69)</f>
        <v>0</v>
      </c>
      <c r="AO471" s="289">
        <f>IF(OR($C532&gt;AO$7,$C532+$E532-2&lt;AO$7),0,($D532-SUM($F532:AN532)-SUM($F471:AN471))*SAP_Leadsheet!$E$69)</f>
        <v>0</v>
      </c>
      <c r="AP471" s="289">
        <f>IF(OR($C532&gt;AP$7,$C532+$E532-2&lt;AP$7),0,($D532-SUM($F532:AO532)-SUM($F471:AO471))*SAP_Leadsheet!$E$69)</f>
        <v>0</v>
      </c>
      <c r="AQ471" s="289">
        <f>IF(OR($C532&gt;AQ$7,$C532+$E532-2&lt;AQ$7),0,($D532-SUM($F532:AP532)-SUM($F471:AP471))*SAP_Leadsheet!$E$69)</f>
        <v>0</v>
      </c>
      <c r="AR471" s="289">
        <f>IF(OR($C532&gt;AR$7,$C532+$E532-2&lt;AR$7),0,($D532-SUM($F532:AQ532)-SUM($F471:AQ471))*SAP_Leadsheet!$E$69)</f>
        <v>0</v>
      </c>
      <c r="AS471" s="289">
        <f>IF(OR($C532&gt;AS$7,$C532+$E532-2&lt;AS$7),0,($D532-SUM($F532:AR532)-SUM($F471:AR471))*SAP_Leadsheet!$E$69)</f>
        <v>0</v>
      </c>
      <c r="AT471" s="289">
        <f>IF(OR($C532&gt;AT$7,$C532+$E532-2&lt;AT$7),0,($D532-SUM($F532:AS532)-SUM($F471:AS471))*SAP_Leadsheet!$E$69)</f>
        <v>0</v>
      </c>
      <c r="AU471" s="289">
        <f>IF(OR($C532&gt;AU$7,$C532+$E532-2&lt;AU$7),0,($D532-SUM($F532:AT532)-SUM($F471:AT471))*SAP_Leadsheet!$E$69)</f>
        <v>0</v>
      </c>
      <c r="AV471" s="289">
        <f>IF(OR($C532&gt;AV$7,$C532+$E532-2&lt;AV$7),0,($D532-SUM($F532:AU532)-SUM($F471:AU471))*SAP_Leadsheet!$E$69)</f>
        <v>0</v>
      </c>
      <c r="AW471" s="289">
        <f>IF(OR($C532&gt;AW$7,$C532+$E532-2&lt;AW$7),0,($D532-SUM($F532:AV532)-SUM($F471:AV471))*SAP_Leadsheet!$E$69)</f>
        <v>0</v>
      </c>
      <c r="AX471" s="289">
        <f>IF(OR($C532&gt;AX$7,$C532+$E532-2&lt;AX$7),0,($D532-SUM($F532:AW532)-SUM($F471:AW471))*SAP_Leadsheet!$E$69)</f>
        <v>0</v>
      </c>
      <c r="AY471" s="289">
        <f>IF(OR($C532&gt;AY$7,$C532+$E532-2&lt;AY$7),0,($D532-SUM($F532:AX532)-SUM($F471:AX471))*SAP_Leadsheet!$E$69)</f>
        <v>0</v>
      </c>
      <c r="AZ471" s="289">
        <f>IF(OR($C532&gt;AZ$7,$C532+$E532-2&lt;AZ$7),0,($D532-SUM($F532:AY532)-SUM($F471:AY471))*SAP_Leadsheet!$E$69)</f>
        <v>0</v>
      </c>
      <c r="BA471" s="289">
        <f>IF(OR($C532&gt;BA$7,$C532+$E532-2&lt;BA$7),0,($D532-SUM($F532:AZ532)-SUM($F471:AZ471))*SAP_Leadsheet!$E$69)</f>
        <v>0</v>
      </c>
      <c r="BB471" s="289">
        <f>IF(OR($C532&gt;BB$7,$C532+$E532-2&lt;BB$7),0,($D532-SUM($F532:BA532)-SUM($F471:BA471))*SAP_Leadsheet!$E$69)</f>
        <v>0</v>
      </c>
      <c r="BC471" s="289">
        <f>IF(OR($C532&gt;BC$7,$C532+$E532-2&lt;BC$7),0,($D532-SUM($F532:BB532)-SUM($F471:BB471))*SAP_Leadsheet!$E$69)</f>
        <v>0</v>
      </c>
      <c r="BD471" s="289">
        <f>IF(OR($C532&gt;BD$7,$C532+$E532-2&lt;BD$7),0,($D532-SUM($F532:BC532)-SUM($F471:BC471))*SAP_Leadsheet!$E$69)</f>
        <v>0</v>
      </c>
      <c r="BE471" s="289">
        <f>IF(OR($C532&gt;BE$7,$C532+$E532-2&lt;BE$7),0,($D532-SUM($F532:BD532)-SUM($F471:BD471))*SAP_Leadsheet!$E$69)</f>
        <v>0</v>
      </c>
      <c r="BF471" s="289">
        <f>IF(OR($C532&gt;BF$7,$C532+$E532-2&lt;BF$7),0,($D532-SUM($F532:BE532)-SUM($F471:BE471))*SAP_Leadsheet!$E$69)</f>
        <v>0</v>
      </c>
      <c r="BG471" s="289">
        <f>IF(OR($C532&gt;BG$7,$C532+$E532-2&lt;BG$7),0,($D532-SUM($F532:BF532)-SUM($F471:BF471))*SAP_Leadsheet!$E$69)</f>
        <v>0</v>
      </c>
      <c r="BH471" s="289">
        <f>IF(OR($C532&gt;BH$7,$C532+$E532-2&lt;BH$7),0,($D532-SUM($F532:BG532)-SUM($F471:BG471))*SAP_Leadsheet!$E$69)</f>
        <v>0</v>
      </c>
      <c r="BI471" s="289">
        <f>IF(OR($C532&gt;BI$7,$C532+$E532-2&lt;BI$7),0,($D532-SUM($F532:BH532)-SUM($F471:BH471))*SAP_Leadsheet!$E$69)</f>
        <v>0</v>
      </c>
      <c r="BJ471" s="289">
        <f ca="1">IF(OR($C532&gt;BJ$7,$C532+$E532-2&lt;BJ$7),0,($D532-SUM($F532:BI532)-SUM($F471:BI471))*SAP_Leadsheet!$E$69)</f>
        <v>0</v>
      </c>
      <c r="BK471" s="289">
        <f ca="1">IF(OR($C532&gt;BK$7,$C532+$E532-2&lt;BK$7),0,($D532-SUM($F532:BJ532)-SUM($F471:BJ471))*SAP_Leadsheet!$E$69)</f>
        <v>0</v>
      </c>
      <c r="BL471" s="289">
        <f ca="1">IF(OR($C532&gt;BL$7,$C532+$E532-2&lt;BL$7),0,($D532-SUM($F532:BK532)-SUM($F471:BK471))*SAP_Leadsheet!$E$69)</f>
        <v>0</v>
      </c>
      <c r="BM471" s="289">
        <f ca="1">IF(OR($C532&gt;BM$7,$C532+$E532-2&lt;BM$7),0,($D532-SUM($F532:BL532)-SUM($F471:BL471))*SAP_Leadsheet!$E$69)</f>
        <v>0</v>
      </c>
      <c r="BN471" s="289">
        <f>IF(OR($C532&gt;BN$7,$C532+$E532-2&lt;BN$7),0,($D532-SUM($F532:BM532)-SUM($F471:BM471))*SAP_Leadsheet!$E$69)</f>
        <v>0</v>
      </c>
      <c r="BO471" s="198"/>
      <c r="BP471" s="198"/>
      <c r="BQ471" s="198"/>
      <c r="BR471" s="198"/>
      <c r="BS471" s="198"/>
      <c r="BT471" s="198"/>
      <c r="BU471" s="198"/>
      <c r="BV471" s="198"/>
      <c r="BW471" s="198"/>
      <c r="BX471" s="198"/>
      <c r="BY471" s="198"/>
      <c r="BZ471" s="198"/>
      <c r="CA471" s="198"/>
      <c r="CB471" s="198"/>
      <c r="CC471" s="198"/>
      <c r="CD471" s="198"/>
      <c r="CE471" s="198"/>
      <c r="CF471" s="198"/>
      <c r="CG471" s="198"/>
      <c r="CH471" s="198"/>
      <c r="CI471" s="198"/>
      <c r="CJ471" s="198"/>
      <c r="CK471" s="198"/>
      <c r="CL471" s="198"/>
    </row>
    <row r="472" spans="1:90" hidden="1" outlineLevel="1" x14ac:dyDescent="0.15">
      <c r="A472" s="89"/>
      <c r="B472" s="23"/>
      <c r="C472" s="26">
        <v>57</v>
      </c>
      <c r="D472" s="298"/>
      <c r="F472" s="26" t="s">
        <v>356</v>
      </c>
      <c r="G472" s="289">
        <f>IF(OR($C533&gt;G$7,$C533+$E533-2&lt;G$7),0,($D533-SUM($F533:F533)-SUM($F472:F472))*SAP_Leadsheet!$E$69)</f>
        <v>0</v>
      </c>
      <c r="H472" s="289">
        <f>IF(OR($C533&gt;H$7,$C533+$E533-2&lt;H$7),0,($D533-SUM($F533:G533)-SUM($F472:G472))*SAP_Leadsheet!$E$69)</f>
        <v>0</v>
      </c>
      <c r="I472" s="289">
        <f>IF(OR($C533&gt;I$7,$C533+$E533-2&lt;I$7),0,($D533-SUM($F533:H533)-SUM($F472:H472))*SAP_Leadsheet!$E$69)</f>
        <v>0</v>
      </c>
      <c r="J472" s="289">
        <f>IF(OR($C533&gt;J$7,$C533+$E533-2&lt;J$7),0,($D533-SUM($F533:I533)-SUM($F472:I472))*SAP_Leadsheet!$E$69)</f>
        <v>0</v>
      </c>
      <c r="K472" s="289">
        <f>IF(OR($C533&gt;K$7,$C533+$E533-2&lt;K$7),0,($D533-SUM($F533:J533)-SUM($F472:J472))*SAP_Leadsheet!$E$69)</f>
        <v>0</v>
      </c>
      <c r="L472" s="289">
        <f>IF(OR($C533&gt;L$7,$C533+$E533-2&lt;L$7),0,($D533-SUM($F533:K533)-SUM($F472:K472))*SAP_Leadsheet!$E$69)</f>
        <v>0</v>
      </c>
      <c r="M472" s="289">
        <f>IF(OR($C533&gt;M$7,$C533+$E533-2&lt;M$7),0,($D533-SUM($F533:L533)-SUM($F472:L472))*SAP_Leadsheet!$E$69)</f>
        <v>0</v>
      </c>
      <c r="N472" s="289">
        <f>IF(OR($C533&gt;N$7,$C533+$E533-2&lt;N$7),0,($D533-SUM($F533:M533)-SUM($F472:M472))*SAP_Leadsheet!$E$69)</f>
        <v>0</v>
      </c>
      <c r="O472" s="289">
        <f>IF(OR($C533&gt;O$7,$C533+$E533-2&lt;O$7),0,($D533-SUM($F533:N533)-SUM($F472:N472))*SAP_Leadsheet!$E$69)</f>
        <v>0</v>
      </c>
      <c r="P472" s="289">
        <f>IF(OR($C533&gt;P$7,$C533+$E533-2&lt;P$7),0,($D533-SUM($F533:O533)-SUM($F472:O472))*SAP_Leadsheet!$E$69)</f>
        <v>0</v>
      </c>
      <c r="Q472" s="289">
        <f>IF(OR($C533&gt;Q$7,$C533+$E533-2&lt;Q$7),0,($D533-SUM($F533:P533)-SUM($F472:P472))*SAP_Leadsheet!$E$69)</f>
        <v>0</v>
      </c>
      <c r="R472" s="289">
        <f>IF(OR($C533&gt;R$7,$C533+$E533-2&lt;R$7),0,($D533-SUM($F533:Q533)-SUM($F472:Q472))*SAP_Leadsheet!$E$69)</f>
        <v>0</v>
      </c>
      <c r="S472" s="289">
        <f>IF(OR($C533&gt;S$7,$C533+$E533-2&lt;S$7),0,($D533-SUM($F533:R533)-SUM($F472:R472))*SAP_Leadsheet!$E$69)</f>
        <v>0</v>
      </c>
      <c r="T472" s="289">
        <f>IF(OR($C533&gt;T$7,$C533+$E533-2&lt;T$7),0,($D533-SUM($F533:S533)-SUM($F472:S472))*SAP_Leadsheet!$E$69)</f>
        <v>0</v>
      </c>
      <c r="U472" s="289">
        <f>IF(OR($C533&gt;U$7,$C533+$E533-2&lt;U$7),0,($D533-SUM($F533:T533)-SUM($F472:T472))*SAP_Leadsheet!$E$69)</f>
        <v>0</v>
      </c>
      <c r="V472" s="289">
        <f>IF(OR($C533&gt;V$7,$C533+$E533-2&lt;V$7),0,($D533-SUM($F533:U533)-SUM($F472:U472))*SAP_Leadsheet!$E$69)</f>
        <v>0</v>
      </c>
      <c r="W472" s="289">
        <f>IF(OR($C533&gt;W$7,$C533+$E533-2&lt;W$7),0,($D533-SUM($F533:V533)-SUM($F472:V472))*SAP_Leadsheet!$E$69)</f>
        <v>0</v>
      </c>
      <c r="X472" s="289">
        <f>IF(OR($C533&gt;X$7,$C533+$E533-2&lt;X$7),0,($D533-SUM($F533:W533)-SUM($F472:W472))*SAP_Leadsheet!$E$69)</f>
        <v>0</v>
      </c>
      <c r="Y472" s="289">
        <f>IF(OR($C533&gt;Y$7,$C533+$E533-2&lt;Y$7),0,($D533-SUM($F533:X533)-SUM($F472:X472))*SAP_Leadsheet!$E$69)</f>
        <v>0</v>
      </c>
      <c r="Z472" s="289">
        <f>IF(OR($C533&gt;Z$7,$C533+$E533-2&lt;Z$7),0,($D533-SUM($F533:Y533)-SUM($F472:Y472))*SAP_Leadsheet!$E$69)</f>
        <v>0</v>
      </c>
      <c r="AA472" s="289">
        <f>IF(OR($C533&gt;AA$7,$C533+$E533-2&lt;AA$7),0,($D533-SUM($F533:Z533)-SUM($F472:Z472))*SAP_Leadsheet!$E$69)</f>
        <v>0</v>
      </c>
      <c r="AB472" s="289">
        <f>IF(OR($C533&gt;AB$7,$C533+$E533-2&lt;AB$7),0,($D533-SUM($F533:AA533)-SUM($F472:AA472))*SAP_Leadsheet!$E$69)</f>
        <v>0</v>
      </c>
      <c r="AC472" s="289">
        <f>IF(OR($C533&gt;AC$7,$C533+$E533-2&lt;AC$7),0,($D533-SUM($F533:AB533)-SUM($F472:AB472))*SAP_Leadsheet!$E$69)</f>
        <v>0</v>
      </c>
      <c r="AD472" s="289">
        <f>IF(OR($C533&gt;AD$7,$C533+$E533-2&lt;AD$7),0,($D533-SUM($F533:AC533)-SUM($F472:AC472))*SAP_Leadsheet!$E$69)</f>
        <v>0</v>
      </c>
      <c r="AE472" s="289">
        <f>IF(OR($C533&gt;AE$7,$C533+$E533-2&lt;AE$7),0,($D533-SUM($F533:AD533)-SUM($F472:AD472))*SAP_Leadsheet!$E$69)</f>
        <v>0</v>
      </c>
      <c r="AF472" s="289">
        <f>IF(OR($C533&gt;AF$7,$C533+$E533-2&lt;AF$7),0,($D533-SUM($F533:AE533)-SUM($F472:AE472))*SAP_Leadsheet!$E$69)</f>
        <v>0</v>
      </c>
      <c r="AG472" s="289">
        <f>IF(OR($C533&gt;AG$7,$C533+$E533-2&lt;AG$7),0,($D533-SUM($F533:AF533)-SUM($F472:AF472))*SAP_Leadsheet!$E$69)</f>
        <v>0</v>
      </c>
      <c r="AH472" s="289">
        <f>IF(OR($C533&gt;AH$7,$C533+$E533-2&lt;AH$7),0,($D533-SUM($F533:AG533)-SUM($F472:AG472))*SAP_Leadsheet!$E$69)</f>
        <v>0</v>
      </c>
      <c r="AI472" s="289">
        <f>IF(OR($C533&gt;AI$7,$C533+$E533-2&lt;AI$7),0,($D533-SUM($F533:AH533)-SUM($F472:AH472))*SAP_Leadsheet!$E$69)</f>
        <v>0</v>
      </c>
      <c r="AJ472" s="289">
        <f>IF(OR($C533&gt;AJ$7,$C533+$E533-2&lt;AJ$7),0,($D533-SUM($F533:AI533)-SUM($F472:AI472))*SAP_Leadsheet!$E$69)</f>
        <v>0</v>
      </c>
      <c r="AK472" s="289">
        <f>IF(OR($C533&gt;AK$7,$C533+$E533-2&lt;AK$7),0,($D533-SUM($F533:AJ533)-SUM($F472:AJ472))*SAP_Leadsheet!$E$69)</f>
        <v>0</v>
      </c>
      <c r="AL472" s="289">
        <f>IF(OR($C533&gt;AL$7,$C533+$E533-2&lt;AL$7),0,($D533-SUM($F533:AK533)-SUM($F472:AK472))*SAP_Leadsheet!$E$69)</f>
        <v>0</v>
      </c>
      <c r="AM472" s="289">
        <f>IF(OR($C533&gt;AM$7,$C533+$E533-2&lt;AM$7),0,($D533-SUM($F533:AL533)-SUM($F472:AL472))*SAP_Leadsheet!$E$69)</f>
        <v>0</v>
      </c>
      <c r="AN472" s="289">
        <f>IF(OR($C533&gt;AN$7,$C533+$E533-2&lt;AN$7),0,($D533-SUM($F533:AM533)-SUM($F472:AM472))*SAP_Leadsheet!$E$69)</f>
        <v>0</v>
      </c>
      <c r="AO472" s="289">
        <f>IF(OR($C533&gt;AO$7,$C533+$E533-2&lt;AO$7),0,($D533-SUM($F533:AN533)-SUM($F472:AN472))*SAP_Leadsheet!$E$69)</f>
        <v>0</v>
      </c>
      <c r="AP472" s="289">
        <f>IF(OR($C533&gt;AP$7,$C533+$E533-2&lt;AP$7),0,($D533-SUM($F533:AO533)-SUM($F472:AO472))*SAP_Leadsheet!$E$69)</f>
        <v>0</v>
      </c>
      <c r="AQ472" s="289">
        <f>IF(OR($C533&gt;AQ$7,$C533+$E533-2&lt;AQ$7),0,($D533-SUM($F533:AP533)-SUM($F472:AP472))*SAP_Leadsheet!$E$69)</f>
        <v>0</v>
      </c>
      <c r="AR472" s="289">
        <f>IF(OR($C533&gt;AR$7,$C533+$E533-2&lt;AR$7),0,($D533-SUM($F533:AQ533)-SUM($F472:AQ472))*SAP_Leadsheet!$E$69)</f>
        <v>0</v>
      </c>
      <c r="AS472" s="289">
        <f>IF(OR($C533&gt;AS$7,$C533+$E533-2&lt;AS$7),0,($D533-SUM($F533:AR533)-SUM($F472:AR472))*SAP_Leadsheet!$E$69)</f>
        <v>0</v>
      </c>
      <c r="AT472" s="289">
        <f>IF(OR($C533&gt;AT$7,$C533+$E533-2&lt;AT$7),0,($D533-SUM($F533:AS533)-SUM($F472:AS472))*SAP_Leadsheet!$E$69)</f>
        <v>0</v>
      </c>
      <c r="AU472" s="289">
        <f>IF(OR($C533&gt;AU$7,$C533+$E533-2&lt;AU$7),0,($D533-SUM($F533:AT533)-SUM($F472:AT472))*SAP_Leadsheet!$E$69)</f>
        <v>0</v>
      </c>
      <c r="AV472" s="289">
        <f>IF(OR($C533&gt;AV$7,$C533+$E533-2&lt;AV$7),0,($D533-SUM($F533:AU533)-SUM($F472:AU472))*SAP_Leadsheet!$E$69)</f>
        <v>0</v>
      </c>
      <c r="AW472" s="289">
        <f>IF(OR($C533&gt;AW$7,$C533+$E533-2&lt;AW$7),0,($D533-SUM($F533:AV533)-SUM($F472:AV472))*SAP_Leadsheet!$E$69)</f>
        <v>0</v>
      </c>
      <c r="AX472" s="289">
        <f>IF(OR($C533&gt;AX$7,$C533+$E533-2&lt;AX$7),0,($D533-SUM($F533:AW533)-SUM($F472:AW472))*SAP_Leadsheet!$E$69)</f>
        <v>0</v>
      </c>
      <c r="AY472" s="289">
        <f>IF(OR($C533&gt;AY$7,$C533+$E533-2&lt;AY$7),0,($D533-SUM($F533:AX533)-SUM($F472:AX472))*SAP_Leadsheet!$E$69)</f>
        <v>0</v>
      </c>
      <c r="AZ472" s="289">
        <f>IF(OR($C533&gt;AZ$7,$C533+$E533-2&lt;AZ$7),0,($D533-SUM($F533:AY533)-SUM($F472:AY472))*SAP_Leadsheet!$E$69)</f>
        <v>0</v>
      </c>
      <c r="BA472" s="289">
        <f>IF(OR($C533&gt;BA$7,$C533+$E533-2&lt;BA$7),0,($D533-SUM($F533:AZ533)-SUM($F472:AZ472))*SAP_Leadsheet!$E$69)</f>
        <v>0</v>
      </c>
      <c r="BB472" s="289">
        <f>IF(OR($C533&gt;BB$7,$C533+$E533-2&lt;BB$7),0,($D533-SUM($F533:BA533)-SUM($F472:BA472))*SAP_Leadsheet!$E$69)</f>
        <v>0</v>
      </c>
      <c r="BC472" s="289">
        <f>IF(OR($C533&gt;BC$7,$C533+$E533-2&lt;BC$7),0,($D533-SUM($F533:BB533)-SUM($F472:BB472))*SAP_Leadsheet!$E$69)</f>
        <v>0</v>
      </c>
      <c r="BD472" s="289">
        <f>IF(OR($C533&gt;BD$7,$C533+$E533-2&lt;BD$7),0,($D533-SUM($F533:BC533)-SUM($F472:BC472))*SAP_Leadsheet!$E$69)</f>
        <v>0</v>
      </c>
      <c r="BE472" s="289">
        <f>IF(OR($C533&gt;BE$7,$C533+$E533-2&lt;BE$7),0,($D533-SUM($F533:BD533)-SUM($F472:BD472))*SAP_Leadsheet!$E$69)</f>
        <v>0</v>
      </c>
      <c r="BF472" s="289">
        <f>IF(OR($C533&gt;BF$7,$C533+$E533-2&lt;BF$7),0,($D533-SUM($F533:BE533)-SUM($F472:BE472))*SAP_Leadsheet!$E$69)</f>
        <v>0</v>
      </c>
      <c r="BG472" s="289">
        <f>IF(OR($C533&gt;BG$7,$C533+$E533-2&lt;BG$7),0,($D533-SUM($F533:BF533)-SUM($F472:BF472))*SAP_Leadsheet!$E$69)</f>
        <v>0</v>
      </c>
      <c r="BH472" s="289">
        <f>IF(OR($C533&gt;BH$7,$C533+$E533-2&lt;BH$7),0,($D533-SUM($F533:BG533)-SUM($F472:BG472))*SAP_Leadsheet!$E$69)</f>
        <v>0</v>
      </c>
      <c r="BI472" s="289">
        <f>IF(OR($C533&gt;BI$7,$C533+$E533-2&lt;BI$7),0,($D533-SUM($F533:BH533)-SUM($F472:BH472))*SAP_Leadsheet!$E$69)</f>
        <v>0</v>
      </c>
      <c r="BJ472" s="289">
        <f>IF(OR($C533&gt;BJ$7,$C533+$E533-2&lt;BJ$7),0,($D533-SUM($F533:BI533)-SUM($F472:BI472))*SAP_Leadsheet!$E$69)</f>
        <v>0</v>
      </c>
      <c r="BK472" s="289">
        <f ca="1">IF(OR($C533&gt;BK$7,$C533+$E533-2&lt;BK$7),0,($D533-SUM($F533:BJ533)-SUM($F472:BJ472))*SAP_Leadsheet!$E$69)</f>
        <v>0</v>
      </c>
      <c r="BL472" s="289">
        <f ca="1">IF(OR($C533&gt;BL$7,$C533+$E533-2&lt;BL$7),0,($D533-SUM($F533:BK533)-SUM($F472:BK472))*SAP_Leadsheet!$E$69)</f>
        <v>0</v>
      </c>
      <c r="BM472" s="289">
        <f ca="1">IF(OR($C533&gt;BM$7,$C533+$E533-2&lt;BM$7),0,($D533-SUM($F533:BL533)-SUM($F472:BL472))*SAP_Leadsheet!$E$69)</f>
        <v>0</v>
      </c>
      <c r="BN472" s="289">
        <f ca="1">IF(OR($C533&gt;BN$7,$C533+$E533-2&lt;BN$7),0,($D533-SUM($F533:BM533)-SUM($F472:BM472))*SAP_Leadsheet!$E$69)</f>
        <v>0</v>
      </c>
      <c r="BO472" s="198"/>
      <c r="BP472" s="198"/>
      <c r="BQ472" s="198"/>
      <c r="BR472" s="198"/>
      <c r="BS472" s="198"/>
      <c r="BT472" s="198"/>
      <c r="BU472" s="198"/>
      <c r="BV472" s="198"/>
      <c r="BW472" s="198"/>
      <c r="BX472" s="198"/>
      <c r="BY472" s="198"/>
      <c r="BZ472" s="198"/>
      <c r="CA472" s="198"/>
      <c r="CB472" s="198"/>
      <c r="CC472" s="198"/>
      <c r="CD472" s="198"/>
      <c r="CE472" s="198"/>
      <c r="CF472" s="198"/>
      <c r="CG472" s="198"/>
      <c r="CH472" s="198"/>
      <c r="CI472" s="198"/>
      <c r="CJ472" s="198"/>
      <c r="CK472" s="198"/>
      <c r="CL472" s="198"/>
    </row>
    <row r="473" spans="1:90" hidden="1" outlineLevel="1" x14ac:dyDescent="0.15">
      <c r="A473" s="89"/>
      <c r="B473" s="23"/>
      <c r="C473" s="26">
        <v>58</v>
      </c>
      <c r="D473" s="298"/>
      <c r="F473" s="26" t="s">
        <v>356</v>
      </c>
      <c r="G473" s="289">
        <f>IF(OR($C534&gt;G$7,$C534+$E534-2&lt;G$7),0,($D534-SUM($F534:F534)-SUM($F473:F473))*SAP_Leadsheet!$E$69)</f>
        <v>0</v>
      </c>
      <c r="H473" s="289">
        <f>IF(OR($C534&gt;H$7,$C534+$E534-2&lt;H$7),0,($D534-SUM($F534:G534)-SUM($F473:G473))*SAP_Leadsheet!$E$69)</f>
        <v>0</v>
      </c>
      <c r="I473" s="289">
        <f>IF(OR($C534&gt;I$7,$C534+$E534-2&lt;I$7),0,($D534-SUM($F534:H534)-SUM($F473:H473))*SAP_Leadsheet!$E$69)</f>
        <v>0</v>
      </c>
      <c r="J473" s="289">
        <f>IF(OR($C534&gt;J$7,$C534+$E534-2&lt;J$7),0,($D534-SUM($F534:I534)-SUM($F473:I473))*SAP_Leadsheet!$E$69)</f>
        <v>0</v>
      </c>
      <c r="K473" s="289">
        <f>IF(OR($C534&gt;K$7,$C534+$E534-2&lt;K$7),0,($D534-SUM($F534:J534)-SUM($F473:J473))*SAP_Leadsheet!$E$69)</f>
        <v>0</v>
      </c>
      <c r="L473" s="289">
        <f>IF(OR($C534&gt;L$7,$C534+$E534-2&lt;L$7),0,($D534-SUM($F534:K534)-SUM($F473:K473))*SAP_Leadsheet!$E$69)</f>
        <v>0</v>
      </c>
      <c r="M473" s="289">
        <f>IF(OR($C534&gt;M$7,$C534+$E534-2&lt;M$7),0,($D534-SUM($F534:L534)-SUM($F473:L473))*SAP_Leadsheet!$E$69)</f>
        <v>0</v>
      </c>
      <c r="N473" s="289">
        <f>IF(OR($C534&gt;N$7,$C534+$E534-2&lt;N$7),0,($D534-SUM($F534:M534)-SUM($F473:M473))*SAP_Leadsheet!$E$69)</f>
        <v>0</v>
      </c>
      <c r="O473" s="289">
        <f>IF(OR($C534&gt;O$7,$C534+$E534-2&lt;O$7),0,($D534-SUM($F534:N534)-SUM($F473:N473))*SAP_Leadsheet!$E$69)</f>
        <v>0</v>
      </c>
      <c r="P473" s="289">
        <f>IF(OR($C534&gt;P$7,$C534+$E534-2&lt;P$7),0,($D534-SUM($F534:O534)-SUM($F473:O473))*SAP_Leadsheet!$E$69)</f>
        <v>0</v>
      </c>
      <c r="Q473" s="289">
        <f>IF(OR($C534&gt;Q$7,$C534+$E534-2&lt;Q$7),0,($D534-SUM($F534:P534)-SUM($F473:P473))*SAP_Leadsheet!$E$69)</f>
        <v>0</v>
      </c>
      <c r="R473" s="289">
        <f>IF(OR($C534&gt;R$7,$C534+$E534-2&lt;R$7),0,($D534-SUM($F534:Q534)-SUM($F473:Q473))*SAP_Leadsheet!$E$69)</f>
        <v>0</v>
      </c>
      <c r="S473" s="289">
        <f>IF(OR($C534&gt;S$7,$C534+$E534-2&lt;S$7),0,($D534-SUM($F534:R534)-SUM($F473:R473))*SAP_Leadsheet!$E$69)</f>
        <v>0</v>
      </c>
      <c r="T473" s="289">
        <f>IF(OR($C534&gt;T$7,$C534+$E534-2&lt;T$7),0,($D534-SUM($F534:S534)-SUM($F473:S473))*SAP_Leadsheet!$E$69)</f>
        <v>0</v>
      </c>
      <c r="U473" s="289">
        <f>IF(OR($C534&gt;U$7,$C534+$E534-2&lt;U$7),0,($D534-SUM($F534:T534)-SUM($F473:T473))*SAP_Leadsheet!$E$69)</f>
        <v>0</v>
      </c>
      <c r="V473" s="289">
        <f>IF(OR($C534&gt;V$7,$C534+$E534-2&lt;V$7),0,($D534-SUM($F534:U534)-SUM($F473:U473))*SAP_Leadsheet!$E$69)</f>
        <v>0</v>
      </c>
      <c r="W473" s="289">
        <f>IF(OR($C534&gt;W$7,$C534+$E534-2&lt;W$7),0,($D534-SUM($F534:V534)-SUM($F473:V473))*SAP_Leadsheet!$E$69)</f>
        <v>0</v>
      </c>
      <c r="X473" s="289">
        <f>IF(OR($C534&gt;X$7,$C534+$E534-2&lt;X$7),0,($D534-SUM($F534:W534)-SUM($F473:W473))*SAP_Leadsheet!$E$69)</f>
        <v>0</v>
      </c>
      <c r="Y473" s="289">
        <f>IF(OR($C534&gt;Y$7,$C534+$E534-2&lt;Y$7),0,($D534-SUM($F534:X534)-SUM($F473:X473))*SAP_Leadsheet!$E$69)</f>
        <v>0</v>
      </c>
      <c r="Z473" s="289">
        <f>IF(OR($C534&gt;Z$7,$C534+$E534-2&lt;Z$7),0,($D534-SUM($F534:Y534)-SUM($F473:Y473))*SAP_Leadsheet!$E$69)</f>
        <v>0</v>
      </c>
      <c r="AA473" s="289">
        <f>IF(OR($C534&gt;AA$7,$C534+$E534-2&lt;AA$7),0,($D534-SUM($F534:Z534)-SUM($F473:Z473))*SAP_Leadsheet!$E$69)</f>
        <v>0</v>
      </c>
      <c r="AB473" s="289">
        <f>IF(OR($C534&gt;AB$7,$C534+$E534-2&lt;AB$7),0,($D534-SUM($F534:AA534)-SUM($F473:AA473))*SAP_Leadsheet!$E$69)</f>
        <v>0</v>
      </c>
      <c r="AC473" s="289">
        <f>IF(OR($C534&gt;AC$7,$C534+$E534-2&lt;AC$7),0,($D534-SUM($F534:AB534)-SUM($F473:AB473))*SAP_Leadsheet!$E$69)</f>
        <v>0</v>
      </c>
      <c r="AD473" s="289">
        <f>IF(OR($C534&gt;AD$7,$C534+$E534-2&lt;AD$7),0,($D534-SUM($F534:AC534)-SUM($F473:AC473))*SAP_Leadsheet!$E$69)</f>
        <v>0</v>
      </c>
      <c r="AE473" s="289">
        <f>IF(OR($C534&gt;AE$7,$C534+$E534-2&lt;AE$7),0,($D534-SUM($F534:AD534)-SUM($F473:AD473))*SAP_Leadsheet!$E$69)</f>
        <v>0</v>
      </c>
      <c r="AF473" s="289">
        <f>IF(OR($C534&gt;AF$7,$C534+$E534-2&lt;AF$7),0,($D534-SUM($F534:AE534)-SUM($F473:AE473))*SAP_Leadsheet!$E$69)</f>
        <v>0</v>
      </c>
      <c r="AG473" s="289">
        <f>IF(OR($C534&gt;AG$7,$C534+$E534-2&lt;AG$7),0,($D534-SUM($F534:AF534)-SUM($F473:AF473))*SAP_Leadsheet!$E$69)</f>
        <v>0</v>
      </c>
      <c r="AH473" s="289">
        <f>IF(OR($C534&gt;AH$7,$C534+$E534-2&lt;AH$7),0,($D534-SUM($F534:AG534)-SUM($F473:AG473))*SAP_Leadsheet!$E$69)</f>
        <v>0</v>
      </c>
      <c r="AI473" s="289">
        <f>IF(OR($C534&gt;AI$7,$C534+$E534-2&lt;AI$7),0,($D534-SUM($F534:AH534)-SUM($F473:AH473))*SAP_Leadsheet!$E$69)</f>
        <v>0</v>
      </c>
      <c r="AJ473" s="289">
        <f>IF(OR($C534&gt;AJ$7,$C534+$E534-2&lt;AJ$7),0,($D534-SUM($F534:AI534)-SUM($F473:AI473))*SAP_Leadsheet!$E$69)</f>
        <v>0</v>
      </c>
      <c r="AK473" s="289">
        <f>IF(OR($C534&gt;AK$7,$C534+$E534-2&lt;AK$7),0,($D534-SUM($F534:AJ534)-SUM($F473:AJ473))*SAP_Leadsheet!$E$69)</f>
        <v>0</v>
      </c>
      <c r="AL473" s="289">
        <f>IF(OR($C534&gt;AL$7,$C534+$E534-2&lt;AL$7),0,($D534-SUM($F534:AK534)-SUM($F473:AK473))*SAP_Leadsheet!$E$69)</f>
        <v>0</v>
      </c>
      <c r="AM473" s="289">
        <f>IF(OR($C534&gt;AM$7,$C534+$E534-2&lt;AM$7),0,($D534-SUM($F534:AL534)-SUM($F473:AL473))*SAP_Leadsheet!$E$69)</f>
        <v>0</v>
      </c>
      <c r="AN473" s="289">
        <f>IF(OR($C534&gt;AN$7,$C534+$E534-2&lt;AN$7),0,($D534-SUM($F534:AM534)-SUM($F473:AM473))*SAP_Leadsheet!$E$69)</f>
        <v>0</v>
      </c>
      <c r="AO473" s="289">
        <f>IF(OR($C534&gt;AO$7,$C534+$E534-2&lt;AO$7),0,($D534-SUM($F534:AN534)-SUM($F473:AN473))*SAP_Leadsheet!$E$69)</f>
        <v>0</v>
      </c>
      <c r="AP473" s="289">
        <f>IF(OR($C534&gt;AP$7,$C534+$E534-2&lt;AP$7),0,($D534-SUM($F534:AO534)-SUM($F473:AO473))*SAP_Leadsheet!$E$69)</f>
        <v>0</v>
      </c>
      <c r="AQ473" s="289">
        <f>IF(OR($C534&gt;AQ$7,$C534+$E534-2&lt;AQ$7),0,($D534-SUM($F534:AP534)-SUM($F473:AP473))*SAP_Leadsheet!$E$69)</f>
        <v>0</v>
      </c>
      <c r="AR473" s="289">
        <f>IF(OR($C534&gt;AR$7,$C534+$E534-2&lt;AR$7),0,($D534-SUM($F534:AQ534)-SUM($F473:AQ473))*SAP_Leadsheet!$E$69)</f>
        <v>0</v>
      </c>
      <c r="AS473" s="289">
        <f>IF(OR($C534&gt;AS$7,$C534+$E534-2&lt;AS$7),0,($D534-SUM($F534:AR534)-SUM($F473:AR473))*SAP_Leadsheet!$E$69)</f>
        <v>0</v>
      </c>
      <c r="AT473" s="289">
        <f>IF(OR($C534&gt;AT$7,$C534+$E534-2&lt;AT$7),0,($D534-SUM($F534:AS534)-SUM($F473:AS473))*SAP_Leadsheet!$E$69)</f>
        <v>0</v>
      </c>
      <c r="AU473" s="289">
        <f>IF(OR($C534&gt;AU$7,$C534+$E534-2&lt;AU$7),0,($D534-SUM($F534:AT534)-SUM($F473:AT473))*SAP_Leadsheet!$E$69)</f>
        <v>0</v>
      </c>
      <c r="AV473" s="289">
        <f>IF(OR($C534&gt;AV$7,$C534+$E534-2&lt;AV$7),0,($D534-SUM($F534:AU534)-SUM($F473:AU473))*SAP_Leadsheet!$E$69)</f>
        <v>0</v>
      </c>
      <c r="AW473" s="289">
        <f>IF(OR($C534&gt;AW$7,$C534+$E534-2&lt;AW$7),0,($D534-SUM($F534:AV534)-SUM($F473:AV473))*SAP_Leadsheet!$E$69)</f>
        <v>0</v>
      </c>
      <c r="AX473" s="289">
        <f>IF(OR($C534&gt;AX$7,$C534+$E534-2&lt;AX$7),0,($D534-SUM($F534:AW534)-SUM($F473:AW473))*SAP_Leadsheet!$E$69)</f>
        <v>0</v>
      </c>
      <c r="AY473" s="289">
        <f>IF(OR($C534&gt;AY$7,$C534+$E534-2&lt;AY$7),0,($D534-SUM($F534:AX534)-SUM($F473:AX473))*SAP_Leadsheet!$E$69)</f>
        <v>0</v>
      </c>
      <c r="AZ473" s="289">
        <f>IF(OR($C534&gt;AZ$7,$C534+$E534-2&lt;AZ$7),0,($D534-SUM($F534:AY534)-SUM($F473:AY473))*SAP_Leadsheet!$E$69)</f>
        <v>0</v>
      </c>
      <c r="BA473" s="289">
        <f>IF(OR($C534&gt;BA$7,$C534+$E534-2&lt;BA$7),0,($D534-SUM($F534:AZ534)-SUM($F473:AZ473))*SAP_Leadsheet!$E$69)</f>
        <v>0</v>
      </c>
      <c r="BB473" s="289">
        <f>IF(OR($C534&gt;BB$7,$C534+$E534-2&lt;BB$7),0,($D534-SUM($F534:BA534)-SUM($F473:BA473))*SAP_Leadsheet!$E$69)</f>
        <v>0</v>
      </c>
      <c r="BC473" s="289">
        <f>IF(OR($C534&gt;BC$7,$C534+$E534-2&lt;BC$7),0,($D534-SUM($F534:BB534)-SUM($F473:BB473))*SAP_Leadsheet!$E$69)</f>
        <v>0</v>
      </c>
      <c r="BD473" s="289">
        <f>IF(OR($C534&gt;BD$7,$C534+$E534-2&lt;BD$7),0,($D534-SUM($F534:BC534)-SUM($F473:BC473))*SAP_Leadsheet!$E$69)</f>
        <v>0</v>
      </c>
      <c r="BE473" s="289">
        <f>IF(OR($C534&gt;BE$7,$C534+$E534-2&lt;BE$7),0,($D534-SUM($F534:BD534)-SUM($F473:BD473))*SAP_Leadsheet!$E$69)</f>
        <v>0</v>
      </c>
      <c r="BF473" s="289">
        <f>IF(OR($C534&gt;BF$7,$C534+$E534-2&lt;BF$7),0,($D534-SUM($F534:BE534)-SUM($F473:BE473))*SAP_Leadsheet!$E$69)</f>
        <v>0</v>
      </c>
      <c r="BG473" s="289">
        <f>IF(OR($C534&gt;BG$7,$C534+$E534-2&lt;BG$7),0,($D534-SUM($F534:BF534)-SUM($F473:BF473))*SAP_Leadsheet!$E$69)</f>
        <v>0</v>
      </c>
      <c r="BH473" s="289">
        <f>IF(OR($C534&gt;BH$7,$C534+$E534-2&lt;BH$7),0,($D534-SUM($F534:BG534)-SUM($F473:BG473))*SAP_Leadsheet!$E$69)</f>
        <v>0</v>
      </c>
      <c r="BI473" s="289">
        <f>IF(OR($C534&gt;BI$7,$C534+$E534-2&lt;BI$7),0,($D534-SUM($F534:BH534)-SUM($F473:BH473))*SAP_Leadsheet!$E$69)</f>
        <v>0</v>
      </c>
      <c r="BJ473" s="289">
        <f>IF(OR($C534&gt;BJ$7,$C534+$E534-2&lt;BJ$7),0,($D534-SUM($F534:BI534)-SUM($F473:BI473))*SAP_Leadsheet!$E$69)</f>
        <v>0</v>
      </c>
      <c r="BK473" s="289">
        <f>IF(OR($C534&gt;BK$7,$C534+$E534-2&lt;BK$7),0,($D534-SUM($F534:BJ534)-SUM($F473:BJ473))*SAP_Leadsheet!$E$69)</f>
        <v>0</v>
      </c>
      <c r="BL473" s="289">
        <f ca="1">IF(OR($C534&gt;BL$7,$C534+$E534-2&lt;BL$7),0,($D534-SUM($F534:BK534)-SUM($F473:BK473))*SAP_Leadsheet!$E$69)</f>
        <v>0</v>
      </c>
      <c r="BM473" s="289">
        <f ca="1">IF(OR($C534&gt;BM$7,$C534+$E534-2&lt;BM$7),0,($D534-SUM($F534:BL534)-SUM($F473:BL473))*SAP_Leadsheet!$E$69)</f>
        <v>0</v>
      </c>
      <c r="BN473" s="289">
        <f ca="1">IF(OR($C534&gt;BN$7,$C534+$E534-2&lt;BN$7),0,($D534-SUM($F534:BM534)-SUM($F473:BM473))*SAP_Leadsheet!$E$69)</f>
        <v>0</v>
      </c>
      <c r="BO473" s="198"/>
      <c r="BP473" s="198"/>
      <c r="BQ473" s="198"/>
      <c r="BR473" s="198"/>
      <c r="BS473" s="198"/>
      <c r="BT473" s="198"/>
      <c r="BU473" s="198"/>
      <c r="BV473" s="198"/>
      <c r="BW473" s="198"/>
      <c r="BX473" s="198"/>
      <c r="BY473" s="198"/>
      <c r="BZ473" s="198"/>
      <c r="CA473" s="198"/>
      <c r="CB473" s="198"/>
      <c r="CC473" s="198"/>
      <c r="CD473" s="198"/>
      <c r="CE473" s="198"/>
      <c r="CF473" s="198"/>
      <c r="CG473" s="198"/>
      <c r="CH473" s="198"/>
      <c r="CI473" s="198"/>
      <c r="CJ473" s="198"/>
      <c r="CK473" s="198"/>
      <c r="CL473" s="198"/>
    </row>
    <row r="474" spans="1:90" hidden="1" outlineLevel="1" x14ac:dyDescent="0.15">
      <c r="A474" s="89"/>
      <c r="B474" s="23"/>
      <c r="C474" s="26">
        <v>59</v>
      </c>
      <c r="D474" s="298"/>
      <c r="F474" s="26" t="s">
        <v>356</v>
      </c>
      <c r="G474" s="289">
        <f>IF(OR($C535&gt;G$7,$C535+$E535-2&lt;G$7),0,($D535-SUM($F535:F535)-SUM($F474:F474))*SAP_Leadsheet!$E$69)</f>
        <v>0</v>
      </c>
      <c r="H474" s="289">
        <f>IF(OR($C535&gt;H$7,$C535+$E535-2&lt;H$7),0,($D535-SUM($F535:G535)-SUM($F474:G474))*SAP_Leadsheet!$E$69)</f>
        <v>0</v>
      </c>
      <c r="I474" s="289">
        <f>IF(OR($C535&gt;I$7,$C535+$E535-2&lt;I$7),0,($D535-SUM($F535:H535)-SUM($F474:H474))*SAP_Leadsheet!$E$69)</f>
        <v>0</v>
      </c>
      <c r="J474" s="289">
        <f>IF(OR($C535&gt;J$7,$C535+$E535-2&lt;J$7),0,($D535-SUM($F535:I535)-SUM($F474:I474))*SAP_Leadsheet!$E$69)</f>
        <v>0</v>
      </c>
      <c r="K474" s="289">
        <f>IF(OR($C535&gt;K$7,$C535+$E535-2&lt;K$7),0,($D535-SUM($F535:J535)-SUM($F474:J474))*SAP_Leadsheet!$E$69)</f>
        <v>0</v>
      </c>
      <c r="L474" s="289">
        <f>IF(OR($C535&gt;L$7,$C535+$E535-2&lt;L$7),0,($D535-SUM($F535:K535)-SUM($F474:K474))*SAP_Leadsheet!$E$69)</f>
        <v>0</v>
      </c>
      <c r="M474" s="289">
        <f>IF(OR($C535&gt;M$7,$C535+$E535-2&lt;M$7),0,($D535-SUM($F535:L535)-SUM($F474:L474))*SAP_Leadsheet!$E$69)</f>
        <v>0</v>
      </c>
      <c r="N474" s="289">
        <f>IF(OR($C535&gt;N$7,$C535+$E535-2&lt;N$7),0,($D535-SUM($F535:M535)-SUM($F474:M474))*SAP_Leadsheet!$E$69)</f>
        <v>0</v>
      </c>
      <c r="O474" s="289">
        <f>IF(OR($C535&gt;O$7,$C535+$E535-2&lt;O$7),0,($D535-SUM($F535:N535)-SUM($F474:N474))*SAP_Leadsheet!$E$69)</f>
        <v>0</v>
      </c>
      <c r="P474" s="289">
        <f>IF(OR($C535&gt;P$7,$C535+$E535-2&lt;P$7),0,($D535-SUM($F535:O535)-SUM($F474:O474))*SAP_Leadsheet!$E$69)</f>
        <v>0</v>
      </c>
      <c r="Q474" s="289">
        <f>IF(OR($C535&gt;Q$7,$C535+$E535-2&lt;Q$7),0,($D535-SUM($F535:P535)-SUM($F474:P474))*SAP_Leadsheet!$E$69)</f>
        <v>0</v>
      </c>
      <c r="R474" s="289">
        <f>IF(OR($C535&gt;R$7,$C535+$E535-2&lt;R$7),0,($D535-SUM($F535:Q535)-SUM($F474:Q474))*SAP_Leadsheet!$E$69)</f>
        <v>0</v>
      </c>
      <c r="S474" s="289">
        <f>IF(OR($C535&gt;S$7,$C535+$E535-2&lt;S$7),0,($D535-SUM($F535:R535)-SUM($F474:R474))*SAP_Leadsheet!$E$69)</f>
        <v>0</v>
      </c>
      <c r="T474" s="289">
        <f>IF(OR($C535&gt;T$7,$C535+$E535-2&lt;T$7),0,($D535-SUM($F535:S535)-SUM($F474:S474))*SAP_Leadsheet!$E$69)</f>
        <v>0</v>
      </c>
      <c r="U474" s="289">
        <f>IF(OR($C535&gt;U$7,$C535+$E535-2&lt;U$7),0,($D535-SUM($F535:T535)-SUM($F474:T474))*SAP_Leadsheet!$E$69)</f>
        <v>0</v>
      </c>
      <c r="V474" s="289">
        <f>IF(OR($C535&gt;V$7,$C535+$E535-2&lt;V$7),0,($D535-SUM($F535:U535)-SUM($F474:U474))*SAP_Leadsheet!$E$69)</f>
        <v>0</v>
      </c>
      <c r="W474" s="289">
        <f>IF(OR($C535&gt;W$7,$C535+$E535-2&lt;W$7),0,($D535-SUM($F535:V535)-SUM($F474:V474))*SAP_Leadsheet!$E$69)</f>
        <v>0</v>
      </c>
      <c r="X474" s="289">
        <f>IF(OR($C535&gt;X$7,$C535+$E535-2&lt;X$7),0,($D535-SUM($F535:W535)-SUM($F474:W474))*SAP_Leadsheet!$E$69)</f>
        <v>0</v>
      </c>
      <c r="Y474" s="289">
        <f>IF(OR($C535&gt;Y$7,$C535+$E535-2&lt;Y$7),0,($D535-SUM($F535:X535)-SUM($F474:X474))*SAP_Leadsheet!$E$69)</f>
        <v>0</v>
      </c>
      <c r="Z474" s="289">
        <f>IF(OR($C535&gt;Z$7,$C535+$E535-2&lt;Z$7),0,($D535-SUM($F535:Y535)-SUM($F474:Y474))*SAP_Leadsheet!$E$69)</f>
        <v>0</v>
      </c>
      <c r="AA474" s="289">
        <f>IF(OR($C535&gt;AA$7,$C535+$E535-2&lt;AA$7),0,($D535-SUM($F535:Z535)-SUM($F474:Z474))*SAP_Leadsheet!$E$69)</f>
        <v>0</v>
      </c>
      <c r="AB474" s="289">
        <f>IF(OR($C535&gt;AB$7,$C535+$E535-2&lt;AB$7),0,($D535-SUM($F535:AA535)-SUM($F474:AA474))*SAP_Leadsheet!$E$69)</f>
        <v>0</v>
      </c>
      <c r="AC474" s="289">
        <f>IF(OR($C535&gt;AC$7,$C535+$E535-2&lt;AC$7),0,($D535-SUM($F535:AB535)-SUM($F474:AB474))*SAP_Leadsheet!$E$69)</f>
        <v>0</v>
      </c>
      <c r="AD474" s="289">
        <f>IF(OR($C535&gt;AD$7,$C535+$E535-2&lt;AD$7),0,($D535-SUM($F535:AC535)-SUM($F474:AC474))*SAP_Leadsheet!$E$69)</f>
        <v>0</v>
      </c>
      <c r="AE474" s="289">
        <f>IF(OR($C535&gt;AE$7,$C535+$E535-2&lt;AE$7),0,($D535-SUM($F535:AD535)-SUM($F474:AD474))*SAP_Leadsheet!$E$69)</f>
        <v>0</v>
      </c>
      <c r="AF474" s="289">
        <f>IF(OR($C535&gt;AF$7,$C535+$E535-2&lt;AF$7),0,($D535-SUM($F535:AE535)-SUM($F474:AE474))*SAP_Leadsheet!$E$69)</f>
        <v>0</v>
      </c>
      <c r="AG474" s="289">
        <f>IF(OR($C535&gt;AG$7,$C535+$E535-2&lt;AG$7),0,($D535-SUM($F535:AF535)-SUM($F474:AF474))*SAP_Leadsheet!$E$69)</f>
        <v>0</v>
      </c>
      <c r="AH474" s="289">
        <f>IF(OR($C535&gt;AH$7,$C535+$E535-2&lt;AH$7),0,($D535-SUM($F535:AG535)-SUM($F474:AG474))*SAP_Leadsheet!$E$69)</f>
        <v>0</v>
      </c>
      <c r="AI474" s="289">
        <f>IF(OR($C535&gt;AI$7,$C535+$E535-2&lt;AI$7),0,($D535-SUM($F535:AH535)-SUM($F474:AH474))*SAP_Leadsheet!$E$69)</f>
        <v>0</v>
      </c>
      <c r="AJ474" s="289">
        <f>IF(OR($C535&gt;AJ$7,$C535+$E535-2&lt;AJ$7),0,($D535-SUM($F535:AI535)-SUM($F474:AI474))*SAP_Leadsheet!$E$69)</f>
        <v>0</v>
      </c>
      <c r="AK474" s="289">
        <f>IF(OR($C535&gt;AK$7,$C535+$E535-2&lt;AK$7),0,($D535-SUM($F535:AJ535)-SUM($F474:AJ474))*SAP_Leadsheet!$E$69)</f>
        <v>0</v>
      </c>
      <c r="AL474" s="289">
        <f>IF(OR($C535&gt;AL$7,$C535+$E535-2&lt;AL$7),0,($D535-SUM($F535:AK535)-SUM($F474:AK474))*SAP_Leadsheet!$E$69)</f>
        <v>0</v>
      </c>
      <c r="AM474" s="289">
        <f>IF(OR($C535&gt;AM$7,$C535+$E535-2&lt;AM$7),0,($D535-SUM($F535:AL535)-SUM($F474:AL474))*SAP_Leadsheet!$E$69)</f>
        <v>0</v>
      </c>
      <c r="AN474" s="289">
        <f>IF(OR($C535&gt;AN$7,$C535+$E535-2&lt;AN$7),0,($D535-SUM($F535:AM535)-SUM($F474:AM474))*SAP_Leadsheet!$E$69)</f>
        <v>0</v>
      </c>
      <c r="AO474" s="289">
        <f>IF(OR($C535&gt;AO$7,$C535+$E535-2&lt;AO$7),0,($D535-SUM($F535:AN535)-SUM($F474:AN474))*SAP_Leadsheet!$E$69)</f>
        <v>0</v>
      </c>
      <c r="AP474" s="289">
        <f>IF(OR($C535&gt;AP$7,$C535+$E535-2&lt;AP$7),0,($D535-SUM($F535:AO535)-SUM($F474:AO474))*SAP_Leadsheet!$E$69)</f>
        <v>0</v>
      </c>
      <c r="AQ474" s="289">
        <f>IF(OR($C535&gt;AQ$7,$C535+$E535-2&lt;AQ$7),0,($D535-SUM($F535:AP535)-SUM($F474:AP474))*SAP_Leadsheet!$E$69)</f>
        <v>0</v>
      </c>
      <c r="AR474" s="289">
        <f>IF(OR($C535&gt;AR$7,$C535+$E535-2&lt;AR$7),0,($D535-SUM($F535:AQ535)-SUM($F474:AQ474))*SAP_Leadsheet!$E$69)</f>
        <v>0</v>
      </c>
      <c r="AS474" s="289">
        <f>IF(OR($C535&gt;AS$7,$C535+$E535-2&lt;AS$7),0,($D535-SUM($F535:AR535)-SUM($F474:AR474))*SAP_Leadsheet!$E$69)</f>
        <v>0</v>
      </c>
      <c r="AT474" s="289">
        <f>IF(OR($C535&gt;AT$7,$C535+$E535-2&lt;AT$7),0,($D535-SUM($F535:AS535)-SUM($F474:AS474))*SAP_Leadsheet!$E$69)</f>
        <v>0</v>
      </c>
      <c r="AU474" s="289">
        <f>IF(OR($C535&gt;AU$7,$C535+$E535-2&lt;AU$7),0,($D535-SUM($F535:AT535)-SUM($F474:AT474))*SAP_Leadsheet!$E$69)</f>
        <v>0</v>
      </c>
      <c r="AV474" s="289">
        <f>IF(OR($C535&gt;AV$7,$C535+$E535-2&lt;AV$7),0,($D535-SUM($F535:AU535)-SUM($F474:AU474))*SAP_Leadsheet!$E$69)</f>
        <v>0</v>
      </c>
      <c r="AW474" s="289">
        <f>IF(OR($C535&gt;AW$7,$C535+$E535-2&lt;AW$7),0,($D535-SUM($F535:AV535)-SUM($F474:AV474))*SAP_Leadsheet!$E$69)</f>
        <v>0</v>
      </c>
      <c r="AX474" s="289">
        <f>IF(OR($C535&gt;AX$7,$C535+$E535-2&lt;AX$7),0,($D535-SUM($F535:AW535)-SUM($F474:AW474))*SAP_Leadsheet!$E$69)</f>
        <v>0</v>
      </c>
      <c r="AY474" s="289">
        <f>IF(OR($C535&gt;AY$7,$C535+$E535-2&lt;AY$7),0,($D535-SUM($F535:AX535)-SUM($F474:AX474))*SAP_Leadsheet!$E$69)</f>
        <v>0</v>
      </c>
      <c r="AZ474" s="289">
        <f>IF(OR($C535&gt;AZ$7,$C535+$E535-2&lt;AZ$7),0,($D535-SUM($F535:AY535)-SUM($F474:AY474))*SAP_Leadsheet!$E$69)</f>
        <v>0</v>
      </c>
      <c r="BA474" s="289">
        <f>IF(OR($C535&gt;BA$7,$C535+$E535-2&lt;BA$7),0,($D535-SUM($F535:AZ535)-SUM($F474:AZ474))*SAP_Leadsheet!$E$69)</f>
        <v>0</v>
      </c>
      <c r="BB474" s="289">
        <f>IF(OR($C535&gt;BB$7,$C535+$E535-2&lt;BB$7),0,($D535-SUM($F535:BA535)-SUM($F474:BA474))*SAP_Leadsheet!$E$69)</f>
        <v>0</v>
      </c>
      <c r="BC474" s="289">
        <f>IF(OR($C535&gt;BC$7,$C535+$E535-2&lt;BC$7),0,($D535-SUM($F535:BB535)-SUM($F474:BB474))*SAP_Leadsheet!$E$69)</f>
        <v>0</v>
      </c>
      <c r="BD474" s="289">
        <f>IF(OR($C535&gt;BD$7,$C535+$E535-2&lt;BD$7),0,($D535-SUM($F535:BC535)-SUM($F474:BC474))*SAP_Leadsheet!$E$69)</f>
        <v>0</v>
      </c>
      <c r="BE474" s="289">
        <f>IF(OR($C535&gt;BE$7,$C535+$E535-2&lt;BE$7),0,($D535-SUM($F535:BD535)-SUM($F474:BD474))*SAP_Leadsheet!$E$69)</f>
        <v>0</v>
      </c>
      <c r="BF474" s="289">
        <f>IF(OR($C535&gt;BF$7,$C535+$E535-2&lt;BF$7),0,($D535-SUM($F535:BE535)-SUM($F474:BE474))*SAP_Leadsheet!$E$69)</f>
        <v>0</v>
      </c>
      <c r="BG474" s="289">
        <f>IF(OR($C535&gt;BG$7,$C535+$E535-2&lt;BG$7),0,($D535-SUM($F535:BF535)-SUM($F474:BF474))*SAP_Leadsheet!$E$69)</f>
        <v>0</v>
      </c>
      <c r="BH474" s="289">
        <f>IF(OR($C535&gt;BH$7,$C535+$E535-2&lt;BH$7),0,($D535-SUM($F535:BG535)-SUM($F474:BG474))*SAP_Leadsheet!$E$69)</f>
        <v>0</v>
      </c>
      <c r="BI474" s="289">
        <f>IF(OR($C535&gt;BI$7,$C535+$E535-2&lt;BI$7),0,($D535-SUM($F535:BH535)-SUM($F474:BH474))*SAP_Leadsheet!$E$69)</f>
        <v>0</v>
      </c>
      <c r="BJ474" s="289">
        <f>IF(OR($C535&gt;BJ$7,$C535+$E535-2&lt;BJ$7),0,($D535-SUM($F535:BI535)-SUM($F474:BI474))*SAP_Leadsheet!$E$69)</f>
        <v>0</v>
      </c>
      <c r="BK474" s="289">
        <f>IF(OR($C535&gt;BK$7,$C535+$E535-2&lt;BK$7),0,($D535-SUM($F535:BJ535)-SUM($F474:BJ474))*SAP_Leadsheet!$E$69)</f>
        <v>0</v>
      </c>
      <c r="BL474" s="289">
        <f>IF(OR($C535&gt;BL$7,$C535+$E535-2&lt;BL$7),0,($D535-SUM($F535:BK535)-SUM($F474:BK474))*SAP_Leadsheet!$E$69)</f>
        <v>0</v>
      </c>
      <c r="BM474" s="289">
        <f ca="1">IF(OR($C535&gt;BM$7,$C535+$E535-2&lt;BM$7),0,($D535-SUM($F535:BL535)-SUM($F474:BL474))*SAP_Leadsheet!$E$69)</f>
        <v>0</v>
      </c>
      <c r="BN474" s="289">
        <f ca="1">IF(OR($C535&gt;BN$7,$C535+$E535-2&lt;BN$7),0,($D535-SUM($F535:BM535)-SUM($F474:BM474))*SAP_Leadsheet!$E$69)</f>
        <v>0</v>
      </c>
      <c r="BO474" s="198"/>
      <c r="BP474" s="198"/>
      <c r="BQ474" s="198"/>
      <c r="BR474" s="198"/>
      <c r="BS474" s="198"/>
      <c r="BT474" s="198"/>
      <c r="BU474" s="198"/>
      <c r="BV474" s="198"/>
      <c r="BW474" s="198"/>
      <c r="BX474" s="198"/>
      <c r="BY474" s="198"/>
      <c r="BZ474" s="198"/>
      <c r="CA474" s="198"/>
      <c r="CB474" s="198"/>
      <c r="CC474" s="198"/>
      <c r="CD474" s="198"/>
      <c r="CE474" s="198"/>
      <c r="CF474" s="198"/>
      <c r="CG474" s="198"/>
      <c r="CH474" s="198"/>
      <c r="CI474" s="198"/>
      <c r="CJ474" s="198"/>
      <c r="CK474" s="198"/>
      <c r="CL474" s="198"/>
    </row>
    <row r="475" spans="1:90" hidden="1" outlineLevel="1" x14ac:dyDescent="0.15">
      <c r="A475" s="89"/>
      <c r="B475" s="23"/>
      <c r="C475" s="26">
        <v>60</v>
      </c>
      <c r="D475" s="298"/>
      <c r="F475" s="26" t="s">
        <v>356</v>
      </c>
      <c r="G475" s="289">
        <f>IF(OR($C536&gt;G$7,$C536+$E536-2&lt;G$7),0,($D536-SUM($F536:F536)-SUM($F475:F475))*SAP_Leadsheet!$E$69)</f>
        <v>0</v>
      </c>
      <c r="H475" s="289">
        <f>IF(OR($C536&gt;H$7,$C536+$E536-2&lt;H$7),0,($D536-SUM($F536:G536)-SUM($F475:G475))*SAP_Leadsheet!$E$69)</f>
        <v>0</v>
      </c>
      <c r="I475" s="289">
        <f>IF(OR($C536&gt;I$7,$C536+$E536-2&lt;I$7),0,($D536-SUM($F536:H536)-SUM($F475:H475))*SAP_Leadsheet!$E$69)</f>
        <v>0</v>
      </c>
      <c r="J475" s="289">
        <f>IF(OR($C536&gt;J$7,$C536+$E536-2&lt;J$7),0,($D536-SUM($F536:I536)-SUM($F475:I475))*SAP_Leadsheet!$E$69)</f>
        <v>0</v>
      </c>
      <c r="K475" s="289">
        <f>IF(OR($C536&gt;K$7,$C536+$E536-2&lt;K$7),0,($D536-SUM($F536:J536)-SUM($F475:J475))*SAP_Leadsheet!$E$69)</f>
        <v>0</v>
      </c>
      <c r="L475" s="289">
        <f>IF(OR($C536&gt;L$7,$C536+$E536-2&lt;L$7),0,($D536-SUM($F536:K536)-SUM($F475:K475))*SAP_Leadsheet!$E$69)</f>
        <v>0</v>
      </c>
      <c r="M475" s="289">
        <f>IF(OR($C536&gt;M$7,$C536+$E536-2&lt;M$7),0,($D536-SUM($F536:L536)-SUM($F475:L475))*SAP_Leadsheet!$E$69)</f>
        <v>0</v>
      </c>
      <c r="N475" s="289">
        <f>IF(OR($C536&gt;N$7,$C536+$E536-2&lt;N$7),0,($D536-SUM($F536:M536)-SUM($F475:M475))*SAP_Leadsheet!$E$69)</f>
        <v>0</v>
      </c>
      <c r="O475" s="289">
        <f>IF(OR($C536&gt;O$7,$C536+$E536-2&lt;O$7),0,($D536-SUM($F536:N536)-SUM($F475:N475))*SAP_Leadsheet!$E$69)</f>
        <v>0</v>
      </c>
      <c r="P475" s="289">
        <f>IF(OR($C536&gt;P$7,$C536+$E536-2&lt;P$7),0,($D536-SUM($F536:O536)-SUM($F475:O475))*SAP_Leadsheet!$E$69)</f>
        <v>0</v>
      </c>
      <c r="Q475" s="289">
        <f>IF(OR($C536&gt;Q$7,$C536+$E536-2&lt;Q$7),0,($D536-SUM($F536:P536)-SUM($F475:P475))*SAP_Leadsheet!$E$69)</f>
        <v>0</v>
      </c>
      <c r="R475" s="289">
        <f>IF(OR($C536&gt;R$7,$C536+$E536-2&lt;R$7),0,($D536-SUM($F536:Q536)-SUM($F475:Q475))*SAP_Leadsheet!$E$69)</f>
        <v>0</v>
      </c>
      <c r="S475" s="289">
        <f>IF(OR($C536&gt;S$7,$C536+$E536-2&lt;S$7),0,($D536-SUM($F536:R536)-SUM($F475:R475))*SAP_Leadsheet!$E$69)</f>
        <v>0</v>
      </c>
      <c r="T475" s="289">
        <f>IF(OR($C536&gt;T$7,$C536+$E536-2&lt;T$7),0,($D536-SUM($F536:S536)-SUM($F475:S475))*SAP_Leadsheet!$E$69)</f>
        <v>0</v>
      </c>
      <c r="U475" s="289">
        <f>IF(OR($C536&gt;U$7,$C536+$E536-2&lt;U$7),0,($D536-SUM($F536:T536)-SUM($F475:T475))*SAP_Leadsheet!$E$69)</f>
        <v>0</v>
      </c>
      <c r="V475" s="289">
        <f>IF(OR($C536&gt;V$7,$C536+$E536-2&lt;V$7),0,($D536-SUM($F536:U536)-SUM($F475:U475))*SAP_Leadsheet!$E$69)</f>
        <v>0</v>
      </c>
      <c r="W475" s="289">
        <f>IF(OR($C536&gt;W$7,$C536+$E536-2&lt;W$7),0,($D536-SUM($F536:V536)-SUM($F475:V475))*SAP_Leadsheet!$E$69)</f>
        <v>0</v>
      </c>
      <c r="X475" s="289">
        <f>IF(OR($C536&gt;X$7,$C536+$E536-2&lt;X$7),0,($D536-SUM($F536:W536)-SUM($F475:W475))*SAP_Leadsheet!$E$69)</f>
        <v>0</v>
      </c>
      <c r="Y475" s="289">
        <f>IF(OR($C536&gt;Y$7,$C536+$E536-2&lt;Y$7),0,($D536-SUM($F536:X536)-SUM($F475:X475))*SAP_Leadsheet!$E$69)</f>
        <v>0</v>
      </c>
      <c r="Z475" s="289">
        <f>IF(OR($C536&gt;Z$7,$C536+$E536-2&lt;Z$7),0,($D536-SUM($F536:Y536)-SUM($F475:Y475))*SAP_Leadsheet!$E$69)</f>
        <v>0</v>
      </c>
      <c r="AA475" s="289">
        <f>IF(OR($C536&gt;AA$7,$C536+$E536-2&lt;AA$7),0,($D536-SUM($F536:Z536)-SUM($F475:Z475))*SAP_Leadsheet!$E$69)</f>
        <v>0</v>
      </c>
      <c r="AB475" s="289">
        <f>IF(OR($C536&gt;AB$7,$C536+$E536-2&lt;AB$7),0,($D536-SUM($F536:AA536)-SUM($F475:AA475))*SAP_Leadsheet!$E$69)</f>
        <v>0</v>
      </c>
      <c r="AC475" s="289">
        <f>IF(OR($C536&gt;AC$7,$C536+$E536-2&lt;AC$7),0,($D536-SUM($F536:AB536)-SUM($F475:AB475))*SAP_Leadsheet!$E$69)</f>
        <v>0</v>
      </c>
      <c r="AD475" s="289">
        <f>IF(OR($C536&gt;AD$7,$C536+$E536-2&lt;AD$7),0,($D536-SUM($F536:AC536)-SUM($F475:AC475))*SAP_Leadsheet!$E$69)</f>
        <v>0</v>
      </c>
      <c r="AE475" s="289">
        <f>IF(OR($C536&gt;AE$7,$C536+$E536-2&lt;AE$7),0,($D536-SUM($F536:AD536)-SUM($F475:AD475))*SAP_Leadsheet!$E$69)</f>
        <v>0</v>
      </c>
      <c r="AF475" s="289">
        <f>IF(OR($C536&gt;AF$7,$C536+$E536-2&lt;AF$7),0,($D536-SUM($F536:AE536)-SUM($F475:AE475))*SAP_Leadsheet!$E$69)</f>
        <v>0</v>
      </c>
      <c r="AG475" s="289">
        <f>IF(OR($C536&gt;AG$7,$C536+$E536-2&lt;AG$7),0,($D536-SUM($F536:AF536)-SUM($F475:AF475))*SAP_Leadsheet!$E$69)</f>
        <v>0</v>
      </c>
      <c r="AH475" s="289">
        <f>IF(OR($C536&gt;AH$7,$C536+$E536-2&lt;AH$7),0,($D536-SUM($F536:AG536)-SUM($F475:AG475))*SAP_Leadsheet!$E$69)</f>
        <v>0</v>
      </c>
      <c r="AI475" s="289">
        <f>IF(OR($C536&gt;AI$7,$C536+$E536-2&lt;AI$7),0,($D536-SUM($F536:AH536)-SUM($F475:AH475))*SAP_Leadsheet!$E$69)</f>
        <v>0</v>
      </c>
      <c r="AJ475" s="289">
        <f>IF(OR($C536&gt;AJ$7,$C536+$E536-2&lt;AJ$7),0,($D536-SUM($F536:AI536)-SUM($F475:AI475))*SAP_Leadsheet!$E$69)</f>
        <v>0</v>
      </c>
      <c r="AK475" s="289">
        <f>IF(OR($C536&gt;AK$7,$C536+$E536-2&lt;AK$7),0,($D536-SUM($F536:AJ536)-SUM($F475:AJ475))*SAP_Leadsheet!$E$69)</f>
        <v>0</v>
      </c>
      <c r="AL475" s="289">
        <f>IF(OR($C536&gt;AL$7,$C536+$E536-2&lt;AL$7),0,($D536-SUM($F536:AK536)-SUM($F475:AK475))*SAP_Leadsheet!$E$69)</f>
        <v>0</v>
      </c>
      <c r="AM475" s="289">
        <f>IF(OR($C536&gt;AM$7,$C536+$E536-2&lt;AM$7),0,($D536-SUM($F536:AL536)-SUM($F475:AL475))*SAP_Leadsheet!$E$69)</f>
        <v>0</v>
      </c>
      <c r="AN475" s="289">
        <f>IF(OR($C536&gt;AN$7,$C536+$E536-2&lt;AN$7),0,($D536-SUM($F536:AM536)-SUM($F475:AM475))*SAP_Leadsheet!$E$69)</f>
        <v>0</v>
      </c>
      <c r="AO475" s="289">
        <f>IF(OR($C536&gt;AO$7,$C536+$E536-2&lt;AO$7),0,($D536-SUM($F536:AN536)-SUM($F475:AN475))*SAP_Leadsheet!$E$69)</f>
        <v>0</v>
      </c>
      <c r="AP475" s="289">
        <f>IF(OR($C536&gt;AP$7,$C536+$E536-2&lt;AP$7),0,($D536-SUM($F536:AO536)-SUM($F475:AO475))*SAP_Leadsheet!$E$69)</f>
        <v>0</v>
      </c>
      <c r="AQ475" s="289">
        <f>IF(OR($C536&gt;AQ$7,$C536+$E536-2&lt;AQ$7),0,($D536-SUM($F536:AP536)-SUM($F475:AP475))*SAP_Leadsheet!$E$69)</f>
        <v>0</v>
      </c>
      <c r="AR475" s="289">
        <f>IF(OR($C536&gt;AR$7,$C536+$E536-2&lt;AR$7),0,($D536-SUM($F536:AQ536)-SUM($F475:AQ475))*SAP_Leadsheet!$E$69)</f>
        <v>0</v>
      </c>
      <c r="AS475" s="289">
        <f>IF(OR($C536&gt;AS$7,$C536+$E536-2&lt;AS$7),0,($D536-SUM($F536:AR536)-SUM($F475:AR475))*SAP_Leadsheet!$E$69)</f>
        <v>0</v>
      </c>
      <c r="AT475" s="289">
        <f>IF(OR($C536&gt;AT$7,$C536+$E536-2&lt;AT$7),0,($D536-SUM($F536:AS536)-SUM($F475:AS475))*SAP_Leadsheet!$E$69)</f>
        <v>0</v>
      </c>
      <c r="AU475" s="289">
        <f>IF(OR($C536&gt;AU$7,$C536+$E536-2&lt;AU$7),0,($D536-SUM($F536:AT536)-SUM($F475:AT475))*SAP_Leadsheet!$E$69)</f>
        <v>0</v>
      </c>
      <c r="AV475" s="289">
        <f>IF(OR($C536&gt;AV$7,$C536+$E536-2&lt;AV$7),0,($D536-SUM($F536:AU536)-SUM($F475:AU475))*SAP_Leadsheet!$E$69)</f>
        <v>0</v>
      </c>
      <c r="AW475" s="289">
        <f>IF(OR($C536&gt;AW$7,$C536+$E536-2&lt;AW$7),0,($D536-SUM($F536:AV536)-SUM($F475:AV475))*SAP_Leadsheet!$E$69)</f>
        <v>0</v>
      </c>
      <c r="AX475" s="289">
        <f>IF(OR($C536&gt;AX$7,$C536+$E536-2&lt;AX$7),0,($D536-SUM($F536:AW536)-SUM($F475:AW475))*SAP_Leadsheet!$E$69)</f>
        <v>0</v>
      </c>
      <c r="AY475" s="289">
        <f>IF(OR($C536&gt;AY$7,$C536+$E536-2&lt;AY$7),0,($D536-SUM($F536:AX536)-SUM($F475:AX475))*SAP_Leadsheet!$E$69)</f>
        <v>0</v>
      </c>
      <c r="AZ475" s="289">
        <f>IF(OR($C536&gt;AZ$7,$C536+$E536-2&lt;AZ$7),0,($D536-SUM($F536:AY536)-SUM($F475:AY475))*SAP_Leadsheet!$E$69)</f>
        <v>0</v>
      </c>
      <c r="BA475" s="289">
        <f>IF(OR($C536&gt;BA$7,$C536+$E536-2&lt;BA$7),0,($D536-SUM($F536:AZ536)-SUM($F475:AZ475))*SAP_Leadsheet!$E$69)</f>
        <v>0</v>
      </c>
      <c r="BB475" s="289">
        <f>IF(OR($C536&gt;BB$7,$C536+$E536-2&lt;BB$7),0,($D536-SUM($F536:BA536)-SUM($F475:BA475))*SAP_Leadsheet!$E$69)</f>
        <v>0</v>
      </c>
      <c r="BC475" s="289">
        <f>IF(OR($C536&gt;BC$7,$C536+$E536-2&lt;BC$7),0,($D536-SUM($F536:BB536)-SUM($F475:BB475))*SAP_Leadsheet!$E$69)</f>
        <v>0</v>
      </c>
      <c r="BD475" s="289">
        <f>IF(OR($C536&gt;BD$7,$C536+$E536-2&lt;BD$7),0,($D536-SUM($F536:BC536)-SUM($F475:BC475))*SAP_Leadsheet!$E$69)</f>
        <v>0</v>
      </c>
      <c r="BE475" s="289">
        <f>IF(OR($C536&gt;BE$7,$C536+$E536-2&lt;BE$7),0,($D536-SUM($F536:BD536)-SUM($F475:BD475))*SAP_Leadsheet!$E$69)</f>
        <v>0</v>
      </c>
      <c r="BF475" s="289">
        <f>IF(OR($C536&gt;BF$7,$C536+$E536-2&lt;BF$7),0,($D536-SUM($F536:BE536)-SUM($F475:BE475))*SAP_Leadsheet!$E$69)</f>
        <v>0</v>
      </c>
      <c r="BG475" s="289">
        <f>IF(OR($C536&gt;BG$7,$C536+$E536-2&lt;BG$7),0,($D536-SUM($F536:BF536)-SUM($F475:BF475))*SAP_Leadsheet!$E$69)</f>
        <v>0</v>
      </c>
      <c r="BH475" s="289">
        <f>IF(OR($C536&gt;BH$7,$C536+$E536-2&lt;BH$7),0,($D536-SUM($F536:BG536)-SUM($F475:BG475))*SAP_Leadsheet!$E$69)</f>
        <v>0</v>
      </c>
      <c r="BI475" s="289">
        <f>IF(OR($C536&gt;BI$7,$C536+$E536-2&lt;BI$7),0,($D536-SUM($F536:BH536)-SUM($F475:BH475))*SAP_Leadsheet!$E$69)</f>
        <v>0</v>
      </c>
      <c r="BJ475" s="289">
        <f>IF(OR($C536&gt;BJ$7,$C536+$E536-2&lt;BJ$7),0,($D536-SUM($F536:BI536)-SUM($F475:BI475))*SAP_Leadsheet!$E$69)</f>
        <v>0</v>
      </c>
      <c r="BK475" s="289">
        <f>IF(OR($C536&gt;BK$7,$C536+$E536-2&lt;BK$7),0,($D536-SUM($F536:BJ536)-SUM($F475:BJ475))*SAP_Leadsheet!$E$69)</f>
        <v>0</v>
      </c>
      <c r="BL475" s="289">
        <f>IF(OR($C536&gt;BL$7,$C536+$E536-2&lt;BL$7),0,($D536-SUM($F536:BK536)-SUM($F475:BK475))*SAP_Leadsheet!$E$69)</f>
        <v>0</v>
      </c>
      <c r="BM475" s="289">
        <f>IF(OR($C536&gt;BM$7,$C536+$E536-2&lt;BM$7),0,($D536-SUM($F536:BL536)-SUM($F475:BL475))*SAP_Leadsheet!$E$69)</f>
        <v>0</v>
      </c>
      <c r="BN475" s="289">
        <f ca="1">IF(OR($C536&gt;BN$7,$C536+$E536-2&lt;BN$7),0,($D536-SUM($F536:BM536)-SUM($F475:BM475))*SAP_Leadsheet!$E$69)</f>
        <v>0</v>
      </c>
      <c r="BO475" s="198"/>
      <c r="BP475" s="198"/>
      <c r="BQ475" s="198"/>
      <c r="BR475" s="198"/>
      <c r="BS475" s="198"/>
      <c r="BT475" s="198"/>
      <c r="BU475" s="198"/>
      <c r="BV475" s="198"/>
      <c r="BW475" s="198"/>
      <c r="BX475" s="198"/>
      <c r="BY475" s="198"/>
      <c r="BZ475" s="198"/>
      <c r="CA475" s="198"/>
      <c r="CB475" s="198"/>
      <c r="CC475" s="198"/>
      <c r="CD475" s="198"/>
      <c r="CE475" s="198"/>
      <c r="CF475" s="198"/>
      <c r="CG475" s="198"/>
      <c r="CH475" s="198"/>
      <c r="CI475" s="198"/>
      <c r="CJ475" s="198"/>
      <c r="CK475" s="198"/>
      <c r="CL475" s="198"/>
    </row>
    <row r="476" spans="1:90" collapsed="1" x14ac:dyDescent="0.15">
      <c r="A476" s="89"/>
      <c r="B476" s="23"/>
      <c r="D476" s="298" t="s">
        <v>370</v>
      </c>
      <c r="F476" s="26" t="s">
        <v>356</v>
      </c>
      <c r="G476" s="301">
        <f ca="1">-SUM(G477:G536)</f>
        <v>-4.0063276917718688E-2</v>
      </c>
      <c r="H476" s="301">
        <f t="shared" ref="H476:BN476" ca="1" si="82">-SUM(H477:H536)</f>
        <v>-7.9435256331068155E-2</v>
      </c>
      <c r="I476" s="301">
        <f t="shared" ca="1" si="82"/>
        <v>-0.11811593824004839</v>
      </c>
      <c r="J476" s="301">
        <f t="shared" ca="1" si="82"/>
        <v>-0.1561053226446594</v>
      </c>
      <c r="K476" s="301">
        <f t="shared" ca="1" si="82"/>
        <v>-0.19340340954490115</v>
      </c>
      <c r="L476" s="301">
        <f t="shared" ca="1" si="82"/>
        <v>-0.18994692202305505</v>
      </c>
      <c r="M476" s="301">
        <f t="shared" ca="1" si="82"/>
        <v>-0.18649043450120889</v>
      </c>
      <c r="N476" s="301">
        <f t="shared" ca="1" si="82"/>
        <v>-0.18303394697936276</v>
      </c>
      <c r="O476" s="301">
        <f t="shared" ca="1" si="82"/>
        <v>-0.17957745945751666</v>
      </c>
      <c r="P476" s="301">
        <f t="shared" ca="1" si="82"/>
        <v>-0.1761209719356705</v>
      </c>
      <c r="Q476" s="301">
        <f t="shared" ca="1" si="82"/>
        <v>-0.17266448441382437</v>
      </c>
      <c r="R476" s="301">
        <f t="shared" ca="1" si="82"/>
        <v>-0.16920799689197824</v>
      </c>
      <c r="S476" s="301">
        <f t="shared" ca="1" si="82"/>
        <v>-0.16601175609584828</v>
      </c>
      <c r="T476" s="301">
        <f t="shared" ca="1" si="82"/>
        <v>-0.16307576202543445</v>
      </c>
      <c r="U476" s="301">
        <f t="shared" ca="1" si="82"/>
        <v>-0.16040001468073681</v>
      </c>
      <c r="V476" s="301">
        <f t="shared" ca="1" si="82"/>
        <v>-0.15798451406175534</v>
      </c>
      <c r="W476" s="301">
        <f t="shared" ca="1" si="82"/>
        <v>-0.15582926016849005</v>
      </c>
      <c r="X476" s="301">
        <f t="shared" ca="1" si="82"/>
        <v>-0.15367400627522476</v>
      </c>
      <c r="Y476" s="301">
        <f t="shared" ca="1" si="82"/>
        <v>-0.15151875238195944</v>
      </c>
      <c r="Z476" s="301">
        <f t="shared" ca="1" si="82"/>
        <v>-0.14936349848869418</v>
      </c>
      <c r="AA476" s="301">
        <f t="shared" ca="1" si="82"/>
        <v>-0.14720824459542889</v>
      </c>
      <c r="AB476" s="301">
        <f t="shared" ca="1" si="82"/>
        <v>-0.1450529907021636</v>
      </c>
      <c r="AC476" s="301">
        <f t="shared" ca="1" si="82"/>
        <v>-0.14289773680889831</v>
      </c>
      <c r="AD476" s="301">
        <f t="shared" ca="1" si="82"/>
        <v>-0.14074248291563299</v>
      </c>
      <c r="AE476" s="301">
        <f t="shared" ca="1" si="82"/>
        <v>-0.13867577850817397</v>
      </c>
      <c r="AF476" s="301">
        <f t="shared" ca="1" si="82"/>
        <v>-0.13669762358652116</v>
      </c>
      <c r="AG476" s="301">
        <f t="shared" ca="1" si="82"/>
        <v>-0.13480801815067464</v>
      </c>
      <c r="AH476" s="301">
        <f t="shared" ca="1" si="82"/>
        <v>-0.13300696220063429</v>
      </c>
      <c r="AI476" s="301">
        <f t="shared" ca="1" si="82"/>
        <v>-0.13129445573640022</v>
      </c>
      <c r="AJ476" s="301">
        <f t="shared" ca="1" si="82"/>
        <v>-0.12958194927216615</v>
      </c>
      <c r="AK476" s="301">
        <f t="shared" ca="1" si="82"/>
        <v>-0.12786944280793205</v>
      </c>
      <c r="AL476" s="301">
        <f t="shared" ca="1" si="82"/>
        <v>-0.12615693634369801</v>
      </c>
      <c r="AM476" s="301">
        <f t="shared" ca="1" si="82"/>
        <v>-0.12444442987946391</v>
      </c>
      <c r="AN476" s="301">
        <f t="shared" ca="1" si="82"/>
        <v>-0.12273192341522984</v>
      </c>
      <c r="AO476" s="301">
        <f t="shared" ca="1" si="82"/>
        <v>-0.12101941695099577</v>
      </c>
      <c r="AP476" s="301">
        <f t="shared" ca="1" si="82"/>
        <v>-0.11930691048676169</v>
      </c>
      <c r="AQ476" s="301">
        <f t="shared" ca="1" si="82"/>
        <v>-0.1176686924565654</v>
      </c>
      <c r="AR476" s="301">
        <f t="shared" ca="1" si="82"/>
        <v>-0.11610476286040686</v>
      </c>
      <c r="AS476" s="301">
        <f t="shared" ca="1" si="82"/>
        <v>-0.11461512169828605</v>
      </c>
      <c r="AT476" s="301">
        <f t="shared" ca="1" si="82"/>
        <v>-0.11319976897020304</v>
      </c>
      <c r="AU476" s="301">
        <f t="shared" ca="1" si="82"/>
        <v>-0.1118587046761578</v>
      </c>
      <c r="AV476" s="301">
        <f t="shared" ca="1" si="82"/>
        <v>-0.11051764038211254</v>
      </c>
      <c r="AW476" s="301">
        <f t="shared" ca="1" si="82"/>
        <v>-0.10917657608806726</v>
      </c>
      <c r="AX476" s="301">
        <f t="shared" ca="1" si="82"/>
        <v>-0.10783551179402201</v>
      </c>
      <c r="AY476" s="301">
        <f t="shared" ca="1" si="82"/>
        <v>-0.10649444749997675</v>
      </c>
      <c r="AZ476" s="301">
        <f t="shared" ca="1" si="82"/>
        <v>-0.1051533832059315</v>
      </c>
      <c r="BA476" s="301">
        <f t="shared" ca="1" si="82"/>
        <v>-0.10381231891188625</v>
      </c>
      <c r="BB476" s="301">
        <f t="shared" ca="1" si="82"/>
        <v>-0.10247125461784098</v>
      </c>
      <c r="BC476" s="301">
        <f t="shared" ca="1" si="82"/>
        <v>-0.10119046047835914</v>
      </c>
      <c r="BD476" s="301">
        <f t="shared" ca="1" si="82"/>
        <v>-9.99699364934407E-2</v>
      </c>
      <c r="BE476" s="301">
        <f t="shared" ca="1" si="82"/>
        <v>-9.8809682663085693E-2</v>
      </c>
      <c r="BF476" s="301">
        <f t="shared" ca="1" si="82"/>
        <v>-9.7709698987294091E-2</v>
      </c>
      <c r="BG476" s="301">
        <f t="shared" ca="1" si="82"/>
        <v>-9.6669985466065894E-2</v>
      </c>
      <c r="BH476" s="301">
        <f t="shared" ca="1" si="82"/>
        <v>-9.5630271944837711E-2</v>
      </c>
      <c r="BI476" s="301">
        <f t="shared" ca="1" si="82"/>
        <v>-9.4590558423609528E-2</v>
      </c>
      <c r="BJ476" s="301">
        <f t="shared" ca="1" si="82"/>
        <v>-9.3550844902381344E-2</v>
      </c>
      <c r="BK476" s="301">
        <f t="shared" ca="1" si="82"/>
        <v>-7.4424790513413802E-2</v>
      </c>
      <c r="BL476" s="301">
        <f t="shared" ca="1" si="82"/>
        <v>-5.5506678828691897E-2</v>
      </c>
      <c r="BM476" s="301">
        <f t="shared" ca="1" si="82"/>
        <v>-3.6796509848215628E-2</v>
      </c>
      <c r="BN476" s="301">
        <f t="shared" ca="1" si="82"/>
        <v>-1.8294283571984996E-2</v>
      </c>
      <c r="BO476" s="198"/>
      <c r="BP476" s="198"/>
      <c r="BQ476" s="198"/>
      <c r="BR476" s="198"/>
      <c r="BS476" s="198"/>
      <c r="BT476" s="198"/>
      <c r="BU476" s="198"/>
      <c r="BV476" s="198"/>
      <c r="BW476" s="198"/>
      <c r="BX476" s="198"/>
      <c r="BY476" s="198"/>
      <c r="BZ476" s="198"/>
      <c r="CA476" s="198"/>
      <c r="CB476" s="198"/>
      <c r="CC476" s="198"/>
      <c r="CD476" s="198"/>
      <c r="CE476" s="198"/>
      <c r="CF476" s="198"/>
      <c r="CG476" s="198"/>
      <c r="CH476" s="198"/>
      <c r="CI476" s="198"/>
      <c r="CJ476" s="198"/>
      <c r="CK476" s="198"/>
      <c r="CL476" s="198"/>
    </row>
    <row r="477" spans="1:90" hidden="1" outlineLevel="1" x14ac:dyDescent="0.15">
      <c r="A477" s="89"/>
      <c r="B477" s="23"/>
      <c r="C477" s="26" cm="1">
        <f t="array" ref="C477:C536">TRANSPOSE($G$7:$BN$7)</f>
        <v>1</v>
      </c>
      <c r="D477" s="303" cm="1">
        <f t="array" aca="1" ref="D477:D536" ca="1">TRANSPOSE(G413:BN413)</f>
        <v>0.20031638458859344</v>
      </c>
      <c r="E477" s="26">
        <f>SAP_Leadsheet!$E$65</f>
        <v>5</v>
      </c>
      <c r="G477" s="289">
        <f ca="1">IF(OR($C477&gt;G$7,$C477+$E477-1&lt;G$7),0,($D477-SUM($F477:F477)-SUM($F416:F416))/($E477+$C477-G$7))</f>
        <v>4.0063276917718688E-2</v>
      </c>
      <c r="H477" s="289">
        <f ca="1">IF(OR($C477&gt;H$7,$C477+$E477-1&lt;H$7),0,($D477-SUM($F477:G477)-SUM($F416:G416))/($E477+$C477-H$7))</f>
        <v>4.0063276917718688E-2</v>
      </c>
      <c r="I477" s="289">
        <f ca="1">IF(OR($C477&gt;I$7,$C477+$E477-1&lt;I$7),0,($D477-SUM($F477:H477)-SUM($F416:H416))/($E477+$C477-I$7))</f>
        <v>4.0063276917718688E-2</v>
      </c>
      <c r="J477" s="289">
        <f ca="1">IF(OR($C477&gt;J$7,$C477+$E477-1&lt;J$7),0,($D477-SUM($F477:I477)-SUM($F416:I416))/($E477+$C477-J$7))</f>
        <v>4.0063276917718688E-2</v>
      </c>
      <c r="K477" s="289">
        <f ca="1">IF(OR($C477&gt;K$7,$C477+$E477-1&lt;K$7),0,($D477-SUM($F477:J477)-SUM($F416:J416))/($E477+$C477-K$7))</f>
        <v>4.0063276917718688E-2</v>
      </c>
      <c r="L477" s="289">
        <f>IF(OR($C477&gt;L$7,$C477+$E477-1&lt;L$7),0,($D477-SUM($F477:K477)-SUM($F416:K416))/($E477+$C477-L$7))</f>
        <v>0</v>
      </c>
      <c r="M477" s="289">
        <f>IF(OR($C477&gt;M$7,$C477+$E477-1&lt;M$7),0,($D477-SUM($F477:L477)-SUM($F416:L416))/($E477+$C477-M$7))</f>
        <v>0</v>
      </c>
      <c r="N477" s="289">
        <f>IF(OR($C477&gt;N$7,$C477+$E477-1&lt;N$7),0,($D477-SUM($F477:M477)-SUM($F416:M416))/($E477+$C477-N$7))</f>
        <v>0</v>
      </c>
      <c r="O477" s="289">
        <f>IF(OR($C477&gt;O$7,$C477+$E477-1&lt;O$7),0,($D477-SUM($F477:N477)-SUM($F416:N416))/($E477+$C477-O$7))</f>
        <v>0</v>
      </c>
      <c r="P477" s="289">
        <f>IF(OR($C477&gt;P$7,$C477+$E477-1&lt;P$7),0,($D477-SUM($F477:O477)-SUM($F416:O416))/($E477+$C477-P$7))</f>
        <v>0</v>
      </c>
      <c r="Q477" s="289">
        <f>IF(OR($C477&gt;Q$7,$C477+$E477-1&lt;Q$7),0,($D477-SUM($F477:P477)-SUM($F416:P416))/($E477+$C477-Q$7))</f>
        <v>0</v>
      </c>
      <c r="R477" s="289">
        <f>IF(OR($C477&gt;R$7,$C477+$E477-1&lt;R$7),0,($D477-SUM($F477:Q477)-SUM($F416:Q416))/($E477+$C477-R$7))</f>
        <v>0</v>
      </c>
      <c r="S477" s="289">
        <f>IF(OR($C477&gt;S$7,$C477+$E477-1&lt;S$7),0,($D477-SUM($F477:R477)-SUM($F416:R416))/($E477+$C477-S$7))</f>
        <v>0</v>
      </c>
      <c r="T477" s="289">
        <f>IF(OR($C477&gt;T$7,$C477+$E477-1&lt;T$7),0,($D477-SUM($F477:S477)-SUM($F416:S416))/($E477+$C477-T$7))</f>
        <v>0</v>
      </c>
      <c r="U477" s="289">
        <f>IF(OR($C477&gt;U$7,$C477+$E477-1&lt;U$7),0,($D477-SUM($F477:T477)-SUM($F416:T416))/($E477+$C477-U$7))</f>
        <v>0</v>
      </c>
      <c r="V477" s="289">
        <f>IF(OR($C477&gt;V$7,$C477+$E477-1&lt;V$7),0,($D477-SUM($F477:U477)-SUM($F416:U416))/($E477+$C477-V$7))</f>
        <v>0</v>
      </c>
      <c r="W477" s="289">
        <f>IF(OR($C477&gt;W$7,$C477+$E477-1&lt;W$7),0,($D477-SUM($F477:V477)-SUM($F416:V416))/($E477+$C477-W$7))</f>
        <v>0</v>
      </c>
      <c r="X477" s="289">
        <f>IF(OR($C477&gt;X$7,$C477+$E477-1&lt;X$7),0,($D477-SUM($F477:W477)-SUM($F416:W416))/($E477+$C477-X$7))</f>
        <v>0</v>
      </c>
      <c r="Y477" s="289">
        <f>IF(OR($C477&gt;Y$7,$C477+$E477-1&lt;Y$7),0,($D477-SUM($F477:X477)-SUM($F416:X416))/($E477+$C477-Y$7))</f>
        <v>0</v>
      </c>
      <c r="Z477" s="289">
        <f>IF(OR($C477&gt;Z$7,$C477+$E477-1&lt;Z$7),0,($D477-SUM($F477:Y477)-SUM($F416:Y416))/($E477+$C477-Z$7))</f>
        <v>0</v>
      </c>
      <c r="AA477" s="289">
        <f>IF(OR($C477&gt;AA$7,$C477+$E477-1&lt;AA$7),0,($D477-SUM($F477:Z477)-SUM($F416:Z416))/($E477+$C477-AA$7))</f>
        <v>0</v>
      </c>
      <c r="AB477" s="289">
        <f>IF(OR($C477&gt;AB$7,$C477+$E477-1&lt;AB$7),0,($D477-SUM($F477:AA477)-SUM($F416:AA416))/($E477+$C477-AB$7))</f>
        <v>0</v>
      </c>
      <c r="AC477" s="289">
        <f>IF(OR($C477&gt;AC$7,$C477+$E477-1&lt;AC$7),0,($D477-SUM($F477:AB477)-SUM($F416:AB416))/($E477+$C477-AC$7))</f>
        <v>0</v>
      </c>
      <c r="AD477" s="289">
        <f>IF(OR($C477&gt;AD$7,$C477+$E477-1&lt;AD$7),0,($D477-SUM($F477:AC477)-SUM($F416:AC416))/($E477+$C477-AD$7))</f>
        <v>0</v>
      </c>
      <c r="AE477" s="289">
        <f>IF(OR($C477&gt;AE$7,$C477+$E477-1&lt;AE$7),0,($D477-SUM($F477:AD477)-SUM($F416:AD416))/($E477+$C477-AE$7))</f>
        <v>0</v>
      </c>
      <c r="AF477" s="289">
        <f>IF(OR($C477&gt;AF$7,$C477+$E477-1&lt;AF$7),0,($D477-SUM($F477:AE477)-SUM($F416:AE416))/($E477+$C477-AF$7))</f>
        <v>0</v>
      </c>
      <c r="AG477" s="289">
        <f>IF(OR($C477&gt;AG$7,$C477+$E477-1&lt;AG$7),0,($D477-SUM($F477:AF477)-SUM($F416:AF416))/($E477+$C477-AG$7))</f>
        <v>0</v>
      </c>
      <c r="AH477" s="289">
        <f>IF(OR($C477&gt;AH$7,$C477+$E477-1&lt;AH$7),0,($D477-SUM($F477:AG477)-SUM($F416:AG416))/($E477+$C477-AH$7))</f>
        <v>0</v>
      </c>
      <c r="AI477" s="289">
        <f>IF(OR($C477&gt;AI$7,$C477+$E477-1&lt;AI$7),0,($D477-SUM($F477:AH477)-SUM($F416:AH416))/($E477+$C477-AI$7))</f>
        <v>0</v>
      </c>
      <c r="AJ477" s="289">
        <f>IF(OR($C477&gt;AJ$7,$C477+$E477-1&lt;AJ$7),0,($D477-SUM($F477:AI477)-SUM($F416:AI416))/($E477+$C477-AJ$7))</f>
        <v>0</v>
      </c>
      <c r="AK477" s="289">
        <f>IF(OR($C477&gt;AK$7,$C477+$E477-1&lt;AK$7),0,($D477-SUM($F477:AJ477)-SUM($F416:AJ416))/($E477+$C477-AK$7))</f>
        <v>0</v>
      </c>
      <c r="AL477" s="289">
        <f>IF(OR($C477&gt;AL$7,$C477+$E477-1&lt;AL$7),0,($D477-SUM($F477:AK477)-SUM($F416:AK416))/($E477+$C477-AL$7))</f>
        <v>0</v>
      </c>
      <c r="AM477" s="289">
        <f>IF(OR($C477&gt;AM$7,$C477+$E477-1&lt;AM$7),0,($D477-SUM($F477:AL477)-SUM($F416:AL416))/($E477+$C477-AM$7))</f>
        <v>0</v>
      </c>
      <c r="AN477" s="289">
        <f>IF(OR($C477&gt;AN$7,$C477+$E477-1&lt;AN$7),0,($D477-SUM($F477:AM477)-SUM($F416:AM416))/($E477+$C477-AN$7))</f>
        <v>0</v>
      </c>
      <c r="AO477" s="289">
        <f>IF(OR($C477&gt;AO$7,$C477+$E477-1&lt;AO$7),0,($D477-SUM($F477:AN477)-SUM($F416:AN416))/($E477+$C477-AO$7))</f>
        <v>0</v>
      </c>
      <c r="AP477" s="289">
        <f>IF(OR($C477&gt;AP$7,$C477+$E477-1&lt;AP$7),0,($D477-SUM($F477:AO477)-SUM($F416:AO416))/($E477+$C477-AP$7))</f>
        <v>0</v>
      </c>
      <c r="AQ477" s="289">
        <f>IF(OR($C477&gt;AQ$7,$C477+$E477-1&lt;AQ$7),0,($D477-SUM($F477:AP477)-SUM($F416:AP416))/($E477+$C477-AQ$7))</f>
        <v>0</v>
      </c>
      <c r="AR477" s="289">
        <f>IF(OR($C477&gt;AR$7,$C477+$E477-1&lt;AR$7),0,($D477-SUM($F477:AQ477)-SUM($F416:AQ416))/($E477+$C477-AR$7))</f>
        <v>0</v>
      </c>
      <c r="AS477" s="289">
        <f>IF(OR($C477&gt;AS$7,$C477+$E477-1&lt;AS$7),0,($D477-SUM($F477:AR477)-SUM($F416:AR416))/($E477+$C477-AS$7))</f>
        <v>0</v>
      </c>
      <c r="AT477" s="289">
        <f>IF(OR($C477&gt;AT$7,$C477+$E477-1&lt;AT$7),0,($D477-SUM($F477:AS477)-SUM($F416:AS416))/($E477+$C477-AT$7))</f>
        <v>0</v>
      </c>
      <c r="AU477" s="289">
        <f>IF(OR($C477&gt;AU$7,$C477+$E477-1&lt;AU$7),0,($D477-SUM($F477:AT477)-SUM($F416:AT416))/($E477+$C477-AU$7))</f>
        <v>0</v>
      </c>
      <c r="AV477" s="289">
        <f>IF(OR($C477&gt;AV$7,$C477+$E477-1&lt;AV$7),0,($D477-SUM($F477:AU477)-SUM($F416:AU416))/($E477+$C477-AV$7))</f>
        <v>0</v>
      </c>
      <c r="AW477" s="289">
        <f>IF(OR($C477&gt;AW$7,$C477+$E477-1&lt;AW$7),0,($D477-SUM($F477:AV477)-SUM($F416:AV416))/($E477+$C477-AW$7))</f>
        <v>0</v>
      </c>
      <c r="AX477" s="289">
        <f>IF(OR($C477&gt;AX$7,$C477+$E477-1&lt;AX$7),0,($D477-SUM($F477:AW477)-SUM($F416:AW416))/($E477+$C477-AX$7))</f>
        <v>0</v>
      </c>
      <c r="AY477" s="289">
        <f>IF(OR($C477&gt;AY$7,$C477+$E477-1&lt;AY$7),0,($D477-SUM($F477:AX477)-SUM($F416:AX416))/($E477+$C477-AY$7))</f>
        <v>0</v>
      </c>
      <c r="AZ477" s="289">
        <f>IF(OR($C477&gt;AZ$7,$C477+$E477-1&lt;AZ$7),0,($D477-SUM($F477:AY477)-SUM($F416:AY416))/($E477+$C477-AZ$7))</f>
        <v>0</v>
      </c>
      <c r="BA477" s="289">
        <f>IF(OR($C477&gt;BA$7,$C477+$E477-1&lt;BA$7),0,($D477-SUM($F477:AZ477)-SUM($F416:AZ416))/($E477+$C477-BA$7))</f>
        <v>0</v>
      </c>
      <c r="BB477" s="289">
        <f>IF(OR($C477&gt;BB$7,$C477+$E477-1&lt;BB$7),0,($D477-SUM($F477:BA477)-SUM($F416:BA416))/($E477+$C477-BB$7))</f>
        <v>0</v>
      </c>
      <c r="BC477" s="289">
        <f>IF(OR($C477&gt;BC$7,$C477+$E477-1&lt;BC$7),0,($D477-SUM($F477:BB477)-SUM($F416:BB416))/($E477+$C477-BC$7))</f>
        <v>0</v>
      </c>
      <c r="BD477" s="289">
        <f>IF(OR($C477&gt;BD$7,$C477+$E477-1&lt;BD$7),0,($D477-SUM($F477:BC477)-SUM($F416:BC416))/($E477+$C477-BD$7))</f>
        <v>0</v>
      </c>
      <c r="BE477" s="289">
        <f>IF(OR($C477&gt;BE$7,$C477+$E477-1&lt;BE$7),0,($D477-SUM($F477:BD477)-SUM($F416:BD416))/($E477+$C477-BE$7))</f>
        <v>0</v>
      </c>
      <c r="BF477" s="289">
        <f>IF(OR($C477&gt;BF$7,$C477+$E477-1&lt;BF$7),0,($D477-SUM($F477:BE477)-SUM($F416:BE416))/($E477+$C477-BF$7))</f>
        <v>0</v>
      </c>
      <c r="BG477" s="289">
        <f>IF(OR($C477&gt;BG$7,$C477+$E477-1&lt;BG$7),0,($D477-SUM($F477:BF477)-SUM($F416:BF416))/($E477+$C477-BG$7))</f>
        <v>0</v>
      </c>
      <c r="BH477" s="289">
        <f>IF(OR($C477&gt;BH$7,$C477+$E477-1&lt;BH$7),0,($D477-SUM($F477:BG477)-SUM($F416:BG416))/($E477+$C477-BH$7))</f>
        <v>0</v>
      </c>
      <c r="BI477" s="289">
        <f>IF(OR($C477&gt;BI$7,$C477+$E477-1&lt;BI$7),0,($D477-SUM($F477:BH477)-SUM($F416:BH416))/($E477+$C477-BI$7))</f>
        <v>0</v>
      </c>
      <c r="BJ477" s="289">
        <f>IF(OR($C477&gt;BJ$7,$C477+$E477-1&lt;BJ$7),0,($D477-SUM($F477:BI477)-SUM($F416:BI416))/($E477+$C477-BJ$7))</f>
        <v>0</v>
      </c>
      <c r="BK477" s="289">
        <f>IF(OR($C477&gt;BK$7,$C477+$E477-1&lt;BK$7),0,($D477-SUM($F477:BJ477)-SUM($F416:BJ416))/($E477+$C477-BK$7))</f>
        <v>0</v>
      </c>
      <c r="BL477" s="289">
        <f>IF(OR($C477&gt;BL$7,$C477+$E477-1&lt;BL$7),0,($D477-SUM($F477:BK477)-SUM($F416:BK416))/($E477+$C477-BL$7))</f>
        <v>0</v>
      </c>
      <c r="BM477" s="289">
        <f>IF(OR($C477&gt;BM$7,$C477+$E477-1&lt;BM$7),0,($D477-SUM($F477:BL477)-SUM($F416:BL416))/($E477+$C477-BM$7))</f>
        <v>0</v>
      </c>
      <c r="BN477" s="289">
        <f>IF(OR($C477&gt;BN$7,$C477+$E477-1&lt;BN$7),0,($D477-SUM($F477:BM477)-SUM($F416:BM416))/($E477+$C477-BN$7))</f>
        <v>0</v>
      </c>
      <c r="BO477" s="289"/>
      <c r="BP477" s="289"/>
      <c r="BQ477" s="289"/>
      <c r="BR477" s="289"/>
      <c r="BS477" s="289"/>
      <c r="BT477" s="289"/>
      <c r="BU477" s="289"/>
      <c r="BV477" s="289"/>
      <c r="BW477" s="289"/>
      <c r="BX477" s="289"/>
      <c r="BY477" s="289"/>
      <c r="BZ477" s="289"/>
      <c r="CA477" s="198"/>
      <c r="CB477" s="198"/>
      <c r="CC477" s="198"/>
      <c r="CD477" s="198"/>
      <c r="CE477" s="198"/>
      <c r="CF477" s="198"/>
      <c r="CG477" s="198"/>
      <c r="CH477" s="198"/>
      <c r="CI477" s="198"/>
      <c r="CJ477" s="198"/>
      <c r="CK477" s="198"/>
      <c r="CL477" s="198"/>
    </row>
    <row r="478" spans="1:90" hidden="1" outlineLevel="1" x14ac:dyDescent="0.15">
      <c r="A478" s="89"/>
      <c r="B478" s="23"/>
      <c r="C478" s="26">
        <v>2</v>
      </c>
      <c r="D478" s="303">
        <f ca="1"/>
        <v>0.19685989706674731</v>
      </c>
      <c r="E478" s="26">
        <f>SAP_Leadsheet!$E$65</f>
        <v>5</v>
      </c>
      <c r="G478" s="289">
        <f>IF(OR($C478&gt;G$7,$C478+$E478-1&lt;G$7),0,($D478-SUM($F478:F478)-SUM($F417:F417))/($E478+$C478-G$7))</f>
        <v>0</v>
      </c>
      <c r="H478" s="289">
        <f ca="1">IF(OR($C478&gt;H$7,$C478+$E478-1&lt;H$7),0,($D478-SUM($F478:G478)-SUM($F417:G417))/($E478+$C478-H$7))</f>
        <v>3.937197941334946E-2</v>
      </c>
      <c r="I478" s="289">
        <f ca="1">IF(OR($C478&gt;I$7,$C478+$E478-1&lt;I$7),0,($D478-SUM($F478:H478)-SUM($F417:H417))/($E478+$C478-I$7))</f>
        <v>3.937197941334946E-2</v>
      </c>
      <c r="J478" s="289">
        <f ca="1">IF(OR($C478&gt;J$7,$C478+$E478-1&lt;J$7),0,($D478-SUM($F478:I478)-SUM($F417:I417))/($E478+$C478-J$7))</f>
        <v>3.937197941334946E-2</v>
      </c>
      <c r="K478" s="289">
        <f ca="1">IF(OR($C478&gt;K$7,$C478+$E478-1&lt;K$7),0,($D478-SUM($F478:J478)-SUM($F417:J417))/($E478+$C478-K$7))</f>
        <v>3.9371979413349467E-2</v>
      </c>
      <c r="L478" s="289">
        <f ca="1">IF(OR($C478&gt;L$7,$C478+$E478-1&lt;L$7),0,($D478-SUM($F478:K478)-SUM($F417:K417))/($E478+$C478-L$7))</f>
        <v>3.9371979413349467E-2</v>
      </c>
      <c r="M478" s="289">
        <f>IF(OR($C478&gt;M$7,$C478+$E478-1&lt;M$7),0,($D478-SUM($F478:L478)-SUM($F417:L417))/($E478+$C478-M$7))</f>
        <v>0</v>
      </c>
      <c r="N478" s="289">
        <f>IF(OR($C478&gt;N$7,$C478+$E478-1&lt;N$7),0,($D478-SUM($F478:M478)-SUM($F417:M417))/($E478+$C478-N$7))</f>
        <v>0</v>
      </c>
      <c r="O478" s="289">
        <f>IF(OR($C478&gt;O$7,$C478+$E478-1&lt;O$7),0,($D478-SUM($F478:N478)-SUM($F417:N417))/($E478+$C478-O$7))</f>
        <v>0</v>
      </c>
      <c r="P478" s="289">
        <f>IF(OR($C478&gt;P$7,$C478+$E478-1&lt;P$7),0,($D478-SUM($F478:O478)-SUM($F417:O417))/($E478+$C478-P$7))</f>
        <v>0</v>
      </c>
      <c r="Q478" s="289">
        <f>IF(OR($C478&gt;Q$7,$C478+$E478-1&lt;Q$7),0,($D478-SUM($F478:P478)-SUM($F417:P417))/($E478+$C478-Q$7))</f>
        <v>0</v>
      </c>
      <c r="R478" s="289">
        <f>IF(OR($C478&gt;R$7,$C478+$E478-1&lt;R$7),0,($D478-SUM($F478:Q478)-SUM($F417:Q417))/($E478+$C478-R$7))</f>
        <v>0</v>
      </c>
      <c r="S478" s="289">
        <f>IF(OR($C478&gt;S$7,$C478+$E478-1&lt;S$7),0,($D478-SUM($F478:R478)-SUM($F417:R417))/($E478+$C478-S$7))</f>
        <v>0</v>
      </c>
      <c r="T478" s="289">
        <f>IF(OR($C478&gt;T$7,$C478+$E478-1&lt;T$7),0,($D478-SUM($F478:S478)-SUM($F417:S417))/($E478+$C478-T$7))</f>
        <v>0</v>
      </c>
      <c r="U478" s="289">
        <f>IF(OR($C478&gt;U$7,$C478+$E478-1&lt;U$7),0,($D478-SUM($F478:T478)-SUM($F417:T417))/($E478+$C478-U$7))</f>
        <v>0</v>
      </c>
      <c r="V478" s="289">
        <f>IF(OR($C478&gt;V$7,$C478+$E478-1&lt;V$7),0,($D478-SUM($F478:U478)-SUM($F417:U417))/($E478+$C478-V$7))</f>
        <v>0</v>
      </c>
      <c r="W478" s="289">
        <f>IF(OR($C478&gt;W$7,$C478+$E478-1&lt;W$7),0,($D478-SUM($F478:V478)-SUM($F417:V417))/($E478+$C478-W$7))</f>
        <v>0</v>
      </c>
      <c r="X478" s="289">
        <f>IF(OR($C478&gt;X$7,$C478+$E478-1&lt;X$7),0,($D478-SUM($F478:W478)-SUM($F417:W417))/($E478+$C478-X$7))</f>
        <v>0</v>
      </c>
      <c r="Y478" s="289">
        <f>IF(OR($C478&gt;Y$7,$C478+$E478-1&lt;Y$7),0,($D478-SUM($F478:X478)-SUM($F417:X417))/($E478+$C478-Y$7))</f>
        <v>0</v>
      </c>
      <c r="Z478" s="289">
        <f>IF(OR($C478&gt;Z$7,$C478+$E478-1&lt;Z$7),0,($D478-SUM($F478:Y478)-SUM($F417:Y417))/($E478+$C478-Z$7))</f>
        <v>0</v>
      </c>
      <c r="AA478" s="289">
        <f>IF(OR($C478&gt;AA$7,$C478+$E478-1&lt;AA$7),0,($D478-SUM($F478:Z478)-SUM($F417:Z417))/($E478+$C478-AA$7))</f>
        <v>0</v>
      </c>
      <c r="AB478" s="289">
        <f>IF(OR($C478&gt;AB$7,$C478+$E478-1&lt;AB$7),0,($D478-SUM($F478:AA478)-SUM($F417:AA417))/($E478+$C478-AB$7))</f>
        <v>0</v>
      </c>
      <c r="AC478" s="289">
        <f>IF(OR($C478&gt;AC$7,$C478+$E478-1&lt;AC$7),0,($D478-SUM($F478:AB478)-SUM($F417:AB417))/($E478+$C478-AC$7))</f>
        <v>0</v>
      </c>
      <c r="AD478" s="289">
        <f>IF(OR($C478&gt;AD$7,$C478+$E478-1&lt;AD$7),0,($D478-SUM($F478:AC478)-SUM($F417:AC417))/($E478+$C478-AD$7))</f>
        <v>0</v>
      </c>
      <c r="AE478" s="289">
        <f>IF(OR($C478&gt;AE$7,$C478+$E478-1&lt;AE$7),0,($D478-SUM($F478:AD478)-SUM($F417:AD417))/($E478+$C478-AE$7))</f>
        <v>0</v>
      </c>
      <c r="AF478" s="289">
        <f>IF(OR($C478&gt;AF$7,$C478+$E478-1&lt;AF$7),0,($D478-SUM($F478:AE478)-SUM($F417:AE417))/($E478+$C478-AF$7))</f>
        <v>0</v>
      </c>
      <c r="AG478" s="289">
        <f>IF(OR($C478&gt;AG$7,$C478+$E478-1&lt;AG$7),0,($D478-SUM($F478:AF478)-SUM($F417:AF417))/($E478+$C478-AG$7))</f>
        <v>0</v>
      </c>
      <c r="AH478" s="289">
        <f>IF(OR($C478&gt;AH$7,$C478+$E478-1&lt;AH$7),0,($D478-SUM($F478:AG478)-SUM($F417:AG417))/($E478+$C478-AH$7))</f>
        <v>0</v>
      </c>
      <c r="AI478" s="289">
        <f>IF(OR($C478&gt;AI$7,$C478+$E478-1&lt;AI$7),0,($D478-SUM($F478:AH478)-SUM($F417:AH417))/($E478+$C478-AI$7))</f>
        <v>0</v>
      </c>
      <c r="AJ478" s="289">
        <f>IF(OR($C478&gt;AJ$7,$C478+$E478-1&lt;AJ$7),0,($D478-SUM($F478:AI478)-SUM($F417:AI417))/($E478+$C478-AJ$7))</f>
        <v>0</v>
      </c>
      <c r="AK478" s="289">
        <f>IF(OR($C478&gt;AK$7,$C478+$E478-1&lt;AK$7),0,($D478-SUM($F478:AJ478)-SUM($F417:AJ417))/($E478+$C478-AK$7))</f>
        <v>0</v>
      </c>
      <c r="AL478" s="289">
        <f>IF(OR($C478&gt;AL$7,$C478+$E478-1&lt;AL$7),0,($D478-SUM($F478:AK478)-SUM($F417:AK417))/($E478+$C478-AL$7))</f>
        <v>0</v>
      </c>
      <c r="AM478" s="289">
        <f>IF(OR($C478&gt;AM$7,$C478+$E478-1&lt;AM$7),0,($D478-SUM($F478:AL478)-SUM($F417:AL417))/($E478+$C478-AM$7))</f>
        <v>0</v>
      </c>
      <c r="AN478" s="289">
        <f>IF(OR($C478&gt;AN$7,$C478+$E478-1&lt;AN$7),0,($D478-SUM($F478:AM478)-SUM($F417:AM417))/($E478+$C478-AN$7))</f>
        <v>0</v>
      </c>
      <c r="AO478" s="289">
        <f>IF(OR($C478&gt;AO$7,$C478+$E478-1&lt;AO$7),0,($D478-SUM($F478:AN478)-SUM($F417:AN417))/($E478+$C478-AO$7))</f>
        <v>0</v>
      </c>
      <c r="AP478" s="289">
        <f>IF(OR($C478&gt;AP$7,$C478+$E478-1&lt;AP$7),0,($D478-SUM($F478:AO478)-SUM($F417:AO417))/($E478+$C478-AP$7))</f>
        <v>0</v>
      </c>
      <c r="AQ478" s="289">
        <f>IF(OR($C478&gt;AQ$7,$C478+$E478-1&lt;AQ$7),0,($D478-SUM($F478:AP478)-SUM($F417:AP417))/($E478+$C478-AQ$7))</f>
        <v>0</v>
      </c>
      <c r="AR478" s="289">
        <f>IF(OR($C478&gt;AR$7,$C478+$E478-1&lt;AR$7),0,($D478-SUM($F478:AQ478)-SUM($F417:AQ417))/($E478+$C478-AR$7))</f>
        <v>0</v>
      </c>
      <c r="AS478" s="289">
        <f>IF(OR($C478&gt;AS$7,$C478+$E478-1&lt;AS$7),0,($D478-SUM($F478:AR478)-SUM($F417:AR417))/($E478+$C478-AS$7))</f>
        <v>0</v>
      </c>
      <c r="AT478" s="289">
        <f>IF(OR($C478&gt;AT$7,$C478+$E478-1&lt;AT$7),0,($D478-SUM($F478:AS478)-SUM($F417:AS417))/($E478+$C478-AT$7))</f>
        <v>0</v>
      </c>
      <c r="AU478" s="289">
        <f>IF(OR($C478&gt;AU$7,$C478+$E478-1&lt;AU$7),0,($D478-SUM($F478:AT478)-SUM($F417:AT417))/($E478+$C478-AU$7))</f>
        <v>0</v>
      </c>
      <c r="AV478" s="289">
        <f>IF(OR($C478&gt;AV$7,$C478+$E478-1&lt;AV$7),0,($D478-SUM($F478:AU478)-SUM($F417:AU417))/($E478+$C478-AV$7))</f>
        <v>0</v>
      </c>
      <c r="AW478" s="289">
        <f>IF(OR($C478&gt;AW$7,$C478+$E478-1&lt;AW$7),0,($D478-SUM($F478:AV478)-SUM($F417:AV417))/($E478+$C478-AW$7))</f>
        <v>0</v>
      </c>
      <c r="AX478" s="289">
        <f>IF(OR($C478&gt;AX$7,$C478+$E478-1&lt;AX$7),0,($D478-SUM($F478:AW478)-SUM($F417:AW417))/($E478+$C478-AX$7))</f>
        <v>0</v>
      </c>
      <c r="AY478" s="289">
        <f>IF(OR($C478&gt;AY$7,$C478+$E478-1&lt;AY$7),0,($D478-SUM($F478:AX478)-SUM($F417:AX417))/($E478+$C478-AY$7))</f>
        <v>0</v>
      </c>
      <c r="AZ478" s="289">
        <f>IF(OR($C478&gt;AZ$7,$C478+$E478-1&lt;AZ$7),0,($D478-SUM($F478:AY478)-SUM($F417:AY417))/($E478+$C478-AZ$7))</f>
        <v>0</v>
      </c>
      <c r="BA478" s="289">
        <f>IF(OR($C478&gt;BA$7,$C478+$E478-1&lt;BA$7),0,($D478-SUM($F478:AZ478)-SUM($F417:AZ417))/($E478+$C478-BA$7))</f>
        <v>0</v>
      </c>
      <c r="BB478" s="289">
        <f>IF(OR($C478&gt;BB$7,$C478+$E478-1&lt;BB$7),0,($D478-SUM($F478:BA478)-SUM($F417:BA417))/($E478+$C478-BB$7))</f>
        <v>0</v>
      </c>
      <c r="BC478" s="289">
        <f>IF(OR($C478&gt;BC$7,$C478+$E478-1&lt;BC$7),0,($D478-SUM($F478:BB478)-SUM($F417:BB417))/($E478+$C478-BC$7))</f>
        <v>0</v>
      </c>
      <c r="BD478" s="289">
        <f>IF(OR($C478&gt;BD$7,$C478+$E478-1&lt;BD$7),0,($D478-SUM($F478:BC478)-SUM($F417:BC417))/($E478+$C478-BD$7))</f>
        <v>0</v>
      </c>
      <c r="BE478" s="289">
        <f>IF(OR($C478&gt;BE$7,$C478+$E478-1&lt;BE$7),0,($D478-SUM($F478:BD478)-SUM($F417:BD417))/($E478+$C478-BE$7))</f>
        <v>0</v>
      </c>
      <c r="BF478" s="289">
        <f>IF(OR($C478&gt;BF$7,$C478+$E478-1&lt;BF$7),0,($D478-SUM($F478:BE478)-SUM($F417:BE417))/($E478+$C478-BF$7))</f>
        <v>0</v>
      </c>
      <c r="BG478" s="289">
        <f>IF(OR($C478&gt;BG$7,$C478+$E478-1&lt;BG$7),0,($D478-SUM($F478:BF478)-SUM($F417:BF417))/($E478+$C478-BG$7))</f>
        <v>0</v>
      </c>
      <c r="BH478" s="289">
        <f>IF(OR($C478&gt;BH$7,$C478+$E478-1&lt;BH$7),0,($D478-SUM($F478:BG478)-SUM($F417:BG417))/($E478+$C478-BH$7))</f>
        <v>0</v>
      </c>
      <c r="BI478" s="289">
        <f>IF(OR($C478&gt;BI$7,$C478+$E478-1&lt;BI$7),0,($D478-SUM($F478:BH478)-SUM($F417:BH417))/($E478+$C478-BI$7))</f>
        <v>0</v>
      </c>
      <c r="BJ478" s="289">
        <f>IF(OR($C478&gt;BJ$7,$C478+$E478-1&lt;BJ$7),0,($D478-SUM($F478:BI478)-SUM($F417:BI417))/($E478+$C478-BJ$7))</f>
        <v>0</v>
      </c>
      <c r="BK478" s="289">
        <f>IF(OR($C478&gt;BK$7,$C478+$E478-1&lt;BK$7),0,($D478-SUM($F478:BJ478)-SUM($F417:BJ417))/($E478+$C478-BK$7))</f>
        <v>0</v>
      </c>
      <c r="BL478" s="289">
        <f>IF(OR($C478&gt;BL$7,$C478+$E478-1&lt;BL$7),0,($D478-SUM($F478:BK478)-SUM($F417:BK417))/($E478+$C478-BL$7))</f>
        <v>0</v>
      </c>
      <c r="BM478" s="289">
        <f>IF(OR($C478&gt;BM$7,$C478+$E478-1&lt;BM$7),0,($D478-SUM($F478:BL478)-SUM($F417:BL417))/($E478+$C478-BM$7))</f>
        <v>0</v>
      </c>
      <c r="BN478" s="289">
        <f>IF(OR($C478&gt;BN$7,$C478+$E478-1&lt;BN$7),0,($D478-SUM($F478:BM478)-SUM($F417:BM417))/($E478+$C478-BN$7))</f>
        <v>0</v>
      </c>
      <c r="BO478" s="289"/>
      <c r="BP478" s="289"/>
      <c r="BQ478" s="289"/>
      <c r="BR478" s="289"/>
      <c r="BS478" s="289"/>
      <c r="BT478" s="289"/>
      <c r="BU478" s="289"/>
      <c r="BV478" s="289"/>
      <c r="BW478" s="289"/>
      <c r="BX478" s="289"/>
      <c r="BY478" s="289"/>
      <c r="BZ478" s="289"/>
      <c r="CA478" s="198"/>
      <c r="CB478" s="198"/>
      <c r="CC478" s="198"/>
      <c r="CD478" s="198"/>
      <c r="CE478" s="198"/>
      <c r="CF478" s="198"/>
      <c r="CG478" s="198"/>
      <c r="CH478" s="198"/>
      <c r="CI478" s="198"/>
      <c r="CJ478" s="198"/>
      <c r="CK478" s="198"/>
      <c r="CL478" s="198"/>
    </row>
    <row r="479" spans="1:90" hidden="1" outlineLevel="1" x14ac:dyDescent="0.15">
      <c r="A479" s="89"/>
      <c r="B479" s="23"/>
      <c r="C479" s="26">
        <v>3</v>
      </c>
      <c r="D479" s="303">
        <f ca="1"/>
        <v>0.19340340954490115</v>
      </c>
      <c r="E479" s="26">
        <f>SAP_Leadsheet!$E$65</f>
        <v>5</v>
      </c>
      <c r="G479" s="289">
        <f>IF(OR($C479&gt;G$7,$C479+$E479-1&lt;G$7),0,($D479-SUM($F479:F479)-SUM($F418:F418))/($E479+$C479-G$7))</f>
        <v>0</v>
      </c>
      <c r="H479" s="289">
        <f>IF(OR($C479&gt;H$7,$C479+$E479-1&lt;H$7),0,($D479-SUM($F479:G479)-SUM($F418:G418))/($E479+$C479-H$7))</f>
        <v>0</v>
      </c>
      <c r="I479" s="289">
        <f ca="1">IF(OR($C479&gt;I$7,$C479+$E479-1&lt;I$7),0,($D479-SUM($F479:H479)-SUM($F418:H418))/($E479+$C479-I$7))</f>
        <v>3.8680681908980233E-2</v>
      </c>
      <c r="J479" s="289">
        <f ca="1">IF(OR($C479&gt;J$7,$C479+$E479-1&lt;J$7),0,($D479-SUM($F479:I479)-SUM($F418:I418))/($E479+$C479-J$7))</f>
        <v>3.8680681908980233E-2</v>
      </c>
      <c r="K479" s="289">
        <f ca="1">IF(OR($C479&gt;K$7,$C479+$E479-1&lt;K$7),0,($D479-SUM($F479:J479)-SUM($F418:J418))/($E479+$C479-K$7))</f>
        <v>3.8680681908980226E-2</v>
      </c>
      <c r="L479" s="289">
        <f ca="1">IF(OR($C479&gt;L$7,$C479+$E479-1&lt;L$7),0,($D479-SUM($F479:K479)-SUM($F418:K418))/($E479+$C479-L$7))</f>
        <v>3.8680681908980233E-2</v>
      </c>
      <c r="M479" s="289">
        <f ca="1">IF(OR($C479&gt;M$7,$C479+$E479-1&lt;M$7),0,($D479-SUM($F479:L479)-SUM($F418:L418))/($E479+$C479-M$7))</f>
        <v>3.8680681908980219E-2</v>
      </c>
      <c r="N479" s="289">
        <f>IF(OR($C479&gt;N$7,$C479+$E479-1&lt;N$7),0,($D479-SUM($F479:M479)-SUM($F418:M418))/($E479+$C479-N$7))</f>
        <v>0</v>
      </c>
      <c r="O479" s="289">
        <f>IF(OR($C479&gt;O$7,$C479+$E479-1&lt;O$7),0,($D479-SUM($F479:N479)-SUM($F418:N418))/($E479+$C479-O$7))</f>
        <v>0</v>
      </c>
      <c r="P479" s="289">
        <f>IF(OR($C479&gt;P$7,$C479+$E479-1&lt;P$7),0,($D479-SUM($F479:O479)-SUM($F418:O418))/($E479+$C479-P$7))</f>
        <v>0</v>
      </c>
      <c r="Q479" s="289">
        <f>IF(OR($C479&gt;Q$7,$C479+$E479-1&lt;Q$7),0,($D479-SUM($F479:P479)-SUM($F418:P418))/($E479+$C479-Q$7))</f>
        <v>0</v>
      </c>
      <c r="R479" s="289">
        <f>IF(OR($C479&gt;R$7,$C479+$E479-1&lt;R$7),0,($D479-SUM($F479:Q479)-SUM($F418:Q418))/($E479+$C479-R$7))</f>
        <v>0</v>
      </c>
      <c r="S479" s="289">
        <f>IF(OR($C479&gt;S$7,$C479+$E479-1&lt;S$7),0,($D479-SUM($F479:R479)-SUM($F418:R418))/($E479+$C479-S$7))</f>
        <v>0</v>
      </c>
      <c r="T479" s="289">
        <f>IF(OR($C479&gt;T$7,$C479+$E479-1&lt;T$7),0,($D479-SUM($F479:S479)-SUM($F418:S418))/($E479+$C479-T$7))</f>
        <v>0</v>
      </c>
      <c r="U479" s="289">
        <f>IF(OR($C479&gt;U$7,$C479+$E479-1&lt;U$7),0,($D479-SUM($F479:T479)-SUM($F418:T418))/($E479+$C479-U$7))</f>
        <v>0</v>
      </c>
      <c r="V479" s="289">
        <f>IF(OR($C479&gt;V$7,$C479+$E479-1&lt;V$7),0,($D479-SUM($F479:U479)-SUM($F418:U418))/($E479+$C479-V$7))</f>
        <v>0</v>
      </c>
      <c r="W479" s="289">
        <f>IF(OR($C479&gt;W$7,$C479+$E479-1&lt;W$7),0,($D479-SUM($F479:V479)-SUM($F418:V418))/($E479+$C479-W$7))</f>
        <v>0</v>
      </c>
      <c r="X479" s="289">
        <f>IF(OR($C479&gt;X$7,$C479+$E479-1&lt;X$7),0,($D479-SUM($F479:W479)-SUM($F418:W418))/($E479+$C479-X$7))</f>
        <v>0</v>
      </c>
      <c r="Y479" s="289">
        <f>IF(OR($C479&gt;Y$7,$C479+$E479-1&lt;Y$7),0,($D479-SUM($F479:X479)-SUM($F418:X418))/($E479+$C479-Y$7))</f>
        <v>0</v>
      </c>
      <c r="Z479" s="289">
        <f>IF(OR($C479&gt;Z$7,$C479+$E479-1&lt;Z$7),0,($D479-SUM($F479:Y479)-SUM($F418:Y418))/($E479+$C479-Z$7))</f>
        <v>0</v>
      </c>
      <c r="AA479" s="289">
        <f>IF(OR($C479&gt;AA$7,$C479+$E479-1&lt;AA$7),0,($D479-SUM($F479:Z479)-SUM($F418:Z418))/($E479+$C479-AA$7))</f>
        <v>0</v>
      </c>
      <c r="AB479" s="289">
        <f>IF(OR($C479&gt;AB$7,$C479+$E479-1&lt;AB$7),0,($D479-SUM($F479:AA479)-SUM($F418:AA418))/($E479+$C479-AB$7))</f>
        <v>0</v>
      </c>
      <c r="AC479" s="289">
        <f>IF(OR($C479&gt;AC$7,$C479+$E479-1&lt;AC$7),0,($D479-SUM($F479:AB479)-SUM($F418:AB418))/($E479+$C479-AC$7))</f>
        <v>0</v>
      </c>
      <c r="AD479" s="289">
        <f>IF(OR($C479&gt;AD$7,$C479+$E479-1&lt;AD$7),0,($D479-SUM($F479:AC479)-SUM($F418:AC418))/($E479+$C479-AD$7))</f>
        <v>0</v>
      </c>
      <c r="AE479" s="289">
        <f>IF(OR($C479&gt;AE$7,$C479+$E479-1&lt;AE$7),0,($D479-SUM($F479:AD479)-SUM($F418:AD418))/($E479+$C479-AE$7))</f>
        <v>0</v>
      </c>
      <c r="AF479" s="289">
        <f>IF(OR($C479&gt;AF$7,$C479+$E479-1&lt;AF$7),0,($D479-SUM($F479:AE479)-SUM($F418:AE418))/($E479+$C479-AF$7))</f>
        <v>0</v>
      </c>
      <c r="AG479" s="289">
        <f>IF(OR($C479&gt;AG$7,$C479+$E479-1&lt;AG$7),0,($D479-SUM($F479:AF479)-SUM($F418:AF418))/($E479+$C479-AG$7))</f>
        <v>0</v>
      </c>
      <c r="AH479" s="289">
        <f>IF(OR($C479&gt;AH$7,$C479+$E479-1&lt;AH$7),0,($D479-SUM($F479:AG479)-SUM($F418:AG418))/($E479+$C479-AH$7))</f>
        <v>0</v>
      </c>
      <c r="AI479" s="289">
        <f>IF(OR($C479&gt;AI$7,$C479+$E479-1&lt;AI$7),0,($D479-SUM($F479:AH479)-SUM($F418:AH418))/($E479+$C479-AI$7))</f>
        <v>0</v>
      </c>
      <c r="AJ479" s="289">
        <f>IF(OR($C479&gt;AJ$7,$C479+$E479-1&lt;AJ$7),0,($D479-SUM($F479:AI479)-SUM($F418:AI418))/($E479+$C479-AJ$7))</f>
        <v>0</v>
      </c>
      <c r="AK479" s="289">
        <f>IF(OR($C479&gt;AK$7,$C479+$E479-1&lt;AK$7),0,($D479-SUM($F479:AJ479)-SUM($F418:AJ418))/($E479+$C479-AK$7))</f>
        <v>0</v>
      </c>
      <c r="AL479" s="289">
        <f>IF(OR($C479&gt;AL$7,$C479+$E479-1&lt;AL$7),0,($D479-SUM($F479:AK479)-SUM($F418:AK418))/($E479+$C479-AL$7))</f>
        <v>0</v>
      </c>
      <c r="AM479" s="289">
        <f>IF(OR($C479&gt;AM$7,$C479+$E479-1&lt;AM$7),0,($D479-SUM($F479:AL479)-SUM($F418:AL418))/($E479+$C479-AM$7))</f>
        <v>0</v>
      </c>
      <c r="AN479" s="289">
        <f>IF(OR($C479&gt;AN$7,$C479+$E479-1&lt;AN$7),0,($D479-SUM($F479:AM479)-SUM($F418:AM418))/($E479+$C479-AN$7))</f>
        <v>0</v>
      </c>
      <c r="AO479" s="289">
        <f>IF(OR($C479&gt;AO$7,$C479+$E479-1&lt;AO$7),0,($D479-SUM($F479:AN479)-SUM($F418:AN418))/($E479+$C479-AO$7))</f>
        <v>0</v>
      </c>
      <c r="AP479" s="289">
        <f>IF(OR($C479&gt;AP$7,$C479+$E479-1&lt;AP$7),0,($D479-SUM($F479:AO479)-SUM($F418:AO418))/($E479+$C479-AP$7))</f>
        <v>0</v>
      </c>
      <c r="AQ479" s="289">
        <f>IF(OR($C479&gt;AQ$7,$C479+$E479-1&lt;AQ$7),0,($D479-SUM($F479:AP479)-SUM($F418:AP418))/($E479+$C479-AQ$7))</f>
        <v>0</v>
      </c>
      <c r="AR479" s="289">
        <f>IF(OR($C479&gt;AR$7,$C479+$E479-1&lt;AR$7),0,($D479-SUM($F479:AQ479)-SUM($F418:AQ418))/($E479+$C479-AR$7))</f>
        <v>0</v>
      </c>
      <c r="AS479" s="289">
        <f>IF(OR($C479&gt;AS$7,$C479+$E479-1&lt;AS$7),0,($D479-SUM($F479:AR479)-SUM($F418:AR418))/($E479+$C479-AS$7))</f>
        <v>0</v>
      </c>
      <c r="AT479" s="289">
        <f>IF(OR($C479&gt;AT$7,$C479+$E479-1&lt;AT$7),0,($D479-SUM($F479:AS479)-SUM($F418:AS418))/($E479+$C479-AT$7))</f>
        <v>0</v>
      </c>
      <c r="AU479" s="289">
        <f>IF(OR($C479&gt;AU$7,$C479+$E479-1&lt;AU$7),0,($D479-SUM($F479:AT479)-SUM($F418:AT418))/($E479+$C479-AU$7))</f>
        <v>0</v>
      </c>
      <c r="AV479" s="289">
        <f>IF(OR($C479&gt;AV$7,$C479+$E479-1&lt;AV$7),0,($D479-SUM($F479:AU479)-SUM($F418:AU418))/($E479+$C479-AV$7))</f>
        <v>0</v>
      </c>
      <c r="AW479" s="289">
        <f>IF(OR($C479&gt;AW$7,$C479+$E479-1&lt;AW$7),0,($D479-SUM($F479:AV479)-SUM($F418:AV418))/($E479+$C479-AW$7))</f>
        <v>0</v>
      </c>
      <c r="AX479" s="289">
        <f>IF(OR($C479&gt;AX$7,$C479+$E479-1&lt;AX$7),0,($D479-SUM($F479:AW479)-SUM($F418:AW418))/($E479+$C479-AX$7))</f>
        <v>0</v>
      </c>
      <c r="AY479" s="289">
        <f>IF(OR($C479&gt;AY$7,$C479+$E479-1&lt;AY$7),0,($D479-SUM($F479:AX479)-SUM($F418:AX418))/($E479+$C479-AY$7))</f>
        <v>0</v>
      </c>
      <c r="AZ479" s="289">
        <f>IF(OR($C479&gt;AZ$7,$C479+$E479-1&lt;AZ$7),0,($D479-SUM($F479:AY479)-SUM($F418:AY418))/($E479+$C479-AZ$7))</f>
        <v>0</v>
      </c>
      <c r="BA479" s="289">
        <f>IF(OR($C479&gt;BA$7,$C479+$E479-1&lt;BA$7),0,($D479-SUM($F479:AZ479)-SUM($F418:AZ418))/($E479+$C479-BA$7))</f>
        <v>0</v>
      </c>
      <c r="BB479" s="289">
        <f>IF(OR($C479&gt;BB$7,$C479+$E479-1&lt;BB$7),0,($D479-SUM($F479:BA479)-SUM($F418:BA418))/($E479+$C479-BB$7))</f>
        <v>0</v>
      </c>
      <c r="BC479" s="289">
        <f>IF(OR($C479&gt;BC$7,$C479+$E479-1&lt;BC$7),0,($D479-SUM($F479:BB479)-SUM($F418:BB418))/($E479+$C479-BC$7))</f>
        <v>0</v>
      </c>
      <c r="BD479" s="289">
        <f>IF(OR($C479&gt;BD$7,$C479+$E479-1&lt;BD$7),0,($D479-SUM($F479:BC479)-SUM($F418:BC418))/($E479+$C479-BD$7))</f>
        <v>0</v>
      </c>
      <c r="BE479" s="289">
        <f>IF(OR($C479&gt;BE$7,$C479+$E479-1&lt;BE$7),0,($D479-SUM($F479:BD479)-SUM($F418:BD418))/($E479+$C479-BE$7))</f>
        <v>0</v>
      </c>
      <c r="BF479" s="289">
        <f>IF(OR($C479&gt;BF$7,$C479+$E479-1&lt;BF$7),0,($D479-SUM($F479:BE479)-SUM($F418:BE418))/($E479+$C479-BF$7))</f>
        <v>0</v>
      </c>
      <c r="BG479" s="289">
        <f>IF(OR($C479&gt;BG$7,$C479+$E479-1&lt;BG$7),0,($D479-SUM($F479:BF479)-SUM($F418:BF418))/($E479+$C479-BG$7))</f>
        <v>0</v>
      </c>
      <c r="BH479" s="289">
        <f>IF(OR($C479&gt;BH$7,$C479+$E479-1&lt;BH$7),0,($D479-SUM($F479:BG479)-SUM($F418:BG418))/($E479+$C479-BH$7))</f>
        <v>0</v>
      </c>
      <c r="BI479" s="289">
        <f>IF(OR($C479&gt;BI$7,$C479+$E479-1&lt;BI$7),0,($D479-SUM($F479:BH479)-SUM($F418:BH418))/($E479+$C479-BI$7))</f>
        <v>0</v>
      </c>
      <c r="BJ479" s="289">
        <f>IF(OR($C479&gt;BJ$7,$C479+$E479-1&lt;BJ$7),0,($D479-SUM($F479:BI479)-SUM($F418:BI418))/($E479+$C479-BJ$7))</f>
        <v>0</v>
      </c>
      <c r="BK479" s="289">
        <f>IF(OR($C479&gt;BK$7,$C479+$E479-1&lt;BK$7),0,($D479-SUM($F479:BJ479)-SUM($F418:BJ418))/($E479+$C479-BK$7))</f>
        <v>0</v>
      </c>
      <c r="BL479" s="289">
        <f>IF(OR($C479&gt;BL$7,$C479+$E479-1&lt;BL$7),0,($D479-SUM($F479:BK479)-SUM($F418:BK418))/($E479+$C479-BL$7))</f>
        <v>0</v>
      </c>
      <c r="BM479" s="289">
        <f>IF(OR($C479&gt;BM$7,$C479+$E479-1&lt;BM$7),0,($D479-SUM($F479:BL479)-SUM($F418:BL418))/($E479+$C479-BM$7))</f>
        <v>0</v>
      </c>
      <c r="BN479" s="289">
        <f>IF(OR($C479&gt;BN$7,$C479+$E479-1&lt;BN$7),0,($D479-SUM($F479:BM479)-SUM($F418:BM418))/($E479+$C479-BN$7))</f>
        <v>0</v>
      </c>
      <c r="BO479" s="289"/>
      <c r="BP479" s="289"/>
      <c r="BQ479" s="289"/>
      <c r="BR479" s="289"/>
      <c r="BS479" s="289"/>
      <c r="BT479" s="289"/>
      <c r="BU479" s="289"/>
      <c r="BV479" s="289"/>
      <c r="BW479" s="289"/>
      <c r="BX479" s="289"/>
      <c r="BY479" s="289"/>
      <c r="BZ479" s="289"/>
      <c r="CA479" s="198"/>
      <c r="CB479" s="198"/>
      <c r="CC479" s="198"/>
      <c r="CD479" s="198"/>
      <c r="CE479" s="198"/>
      <c r="CF479" s="198"/>
      <c r="CG479" s="198"/>
      <c r="CH479" s="198"/>
      <c r="CI479" s="198"/>
      <c r="CJ479" s="198"/>
      <c r="CK479" s="198"/>
      <c r="CL479" s="198"/>
    </row>
    <row r="480" spans="1:90" hidden="1" outlineLevel="1" x14ac:dyDescent="0.15">
      <c r="A480" s="89"/>
      <c r="B480" s="23"/>
      <c r="C480" s="26">
        <v>4</v>
      </c>
      <c r="D480" s="303">
        <f ca="1"/>
        <v>0.18994692202305502</v>
      </c>
      <c r="E480" s="26">
        <f>SAP_Leadsheet!$E$65</f>
        <v>5</v>
      </c>
      <c r="G480" s="289">
        <f>IF(OR($C480&gt;G$7,$C480+$E480-1&lt;G$7),0,($D480-SUM($F480:F480)-SUM($F419:F419))/($E480+$C480-G$7))</f>
        <v>0</v>
      </c>
      <c r="H480" s="289">
        <f>IF(OR($C480&gt;H$7,$C480+$E480-1&lt;H$7),0,($D480-SUM($F480:G480)-SUM($F419:G419))/($E480+$C480-H$7))</f>
        <v>0</v>
      </c>
      <c r="I480" s="289">
        <f>IF(OR($C480&gt;I$7,$C480+$E480-1&lt;I$7),0,($D480-SUM($F480:H480)-SUM($F419:H419))/($E480+$C480-I$7))</f>
        <v>0</v>
      </c>
      <c r="J480" s="289">
        <f ca="1">IF(OR($C480&gt;J$7,$C480+$E480-1&lt;J$7),0,($D480-SUM($F480:I480)-SUM($F419:I419))/($E480+$C480-J$7))</f>
        <v>3.7989384404611005E-2</v>
      </c>
      <c r="K480" s="289">
        <f ca="1">IF(OR($C480&gt;K$7,$C480+$E480-1&lt;K$7),0,($D480-SUM($F480:J480)-SUM($F419:J419))/($E480+$C480-K$7))</f>
        <v>3.7989384404611005E-2</v>
      </c>
      <c r="L480" s="289">
        <f ca="1">IF(OR($C480&gt;L$7,$C480+$E480-1&lt;L$7),0,($D480-SUM($F480:K480)-SUM($F419:K419))/($E480+$C480-L$7))</f>
        <v>3.7989384404611005E-2</v>
      </c>
      <c r="M480" s="289">
        <f ca="1">IF(OR($C480&gt;M$7,$C480+$E480-1&lt;M$7),0,($D480-SUM($F480:L480)-SUM($F419:L419))/($E480+$C480-M$7))</f>
        <v>3.7989384404610999E-2</v>
      </c>
      <c r="N480" s="289">
        <f ca="1">IF(OR($C480&gt;N$7,$C480+$E480-1&lt;N$7),0,($D480-SUM($F480:M480)-SUM($F419:M419))/($E480+$C480-N$7))</f>
        <v>3.7989384404610999E-2</v>
      </c>
      <c r="O480" s="289">
        <f>IF(OR($C480&gt;O$7,$C480+$E480-1&lt;O$7),0,($D480-SUM($F480:N480)-SUM($F419:N419))/($E480+$C480-O$7))</f>
        <v>0</v>
      </c>
      <c r="P480" s="289">
        <f>IF(OR($C480&gt;P$7,$C480+$E480-1&lt;P$7),0,($D480-SUM($F480:O480)-SUM($F419:O419))/($E480+$C480-P$7))</f>
        <v>0</v>
      </c>
      <c r="Q480" s="289">
        <f>IF(OR($C480&gt;Q$7,$C480+$E480-1&lt;Q$7),0,($D480-SUM($F480:P480)-SUM($F419:P419))/($E480+$C480-Q$7))</f>
        <v>0</v>
      </c>
      <c r="R480" s="289">
        <f>IF(OR($C480&gt;R$7,$C480+$E480-1&lt;R$7),0,($D480-SUM($F480:Q480)-SUM($F419:Q419))/($E480+$C480-R$7))</f>
        <v>0</v>
      </c>
      <c r="S480" s="289">
        <f>IF(OR($C480&gt;S$7,$C480+$E480-1&lt;S$7),0,($D480-SUM($F480:R480)-SUM($F419:R419))/($E480+$C480-S$7))</f>
        <v>0</v>
      </c>
      <c r="T480" s="289">
        <f>IF(OR($C480&gt;T$7,$C480+$E480-1&lt;T$7),0,($D480-SUM($F480:S480)-SUM($F419:S419))/($E480+$C480-T$7))</f>
        <v>0</v>
      </c>
      <c r="U480" s="289">
        <f>IF(OR($C480&gt;U$7,$C480+$E480-1&lt;U$7),0,($D480-SUM($F480:T480)-SUM($F419:T419))/($E480+$C480-U$7))</f>
        <v>0</v>
      </c>
      <c r="V480" s="289">
        <f>IF(OR($C480&gt;V$7,$C480+$E480-1&lt;V$7),0,($D480-SUM($F480:U480)-SUM($F419:U419))/($E480+$C480-V$7))</f>
        <v>0</v>
      </c>
      <c r="W480" s="289">
        <f>IF(OR($C480&gt;W$7,$C480+$E480-1&lt;W$7),0,($D480-SUM($F480:V480)-SUM($F419:V419))/($E480+$C480-W$7))</f>
        <v>0</v>
      </c>
      <c r="X480" s="289">
        <f>IF(OR($C480&gt;X$7,$C480+$E480-1&lt;X$7),0,($D480-SUM($F480:W480)-SUM($F419:W419))/($E480+$C480-X$7))</f>
        <v>0</v>
      </c>
      <c r="Y480" s="289">
        <f>IF(OR($C480&gt;Y$7,$C480+$E480-1&lt;Y$7),0,($D480-SUM($F480:X480)-SUM($F419:X419))/($E480+$C480-Y$7))</f>
        <v>0</v>
      </c>
      <c r="Z480" s="289">
        <f>IF(OR($C480&gt;Z$7,$C480+$E480-1&lt;Z$7),0,($D480-SUM($F480:Y480)-SUM($F419:Y419))/($E480+$C480-Z$7))</f>
        <v>0</v>
      </c>
      <c r="AA480" s="289">
        <f>IF(OR($C480&gt;AA$7,$C480+$E480-1&lt;AA$7),0,($D480-SUM($F480:Z480)-SUM($F419:Z419))/($E480+$C480-AA$7))</f>
        <v>0</v>
      </c>
      <c r="AB480" s="289">
        <f>IF(OR($C480&gt;AB$7,$C480+$E480-1&lt;AB$7),0,($D480-SUM($F480:AA480)-SUM($F419:AA419))/($E480+$C480-AB$7))</f>
        <v>0</v>
      </c>
      <c r="AC480" s="289">
        <f>IF(OR($C480&gt;AC$7,$C480+$E480-1&lt;AC$7),0,($D480-SUM($F480:AB480)-SUM($F419:AB419))/($E480+$C480-AC$7))</f>
        <v>0</v>
      </c>
      <c r="AD480" s="289">
        <f>IF(OR($C480&gt;AD$7,$C480+$E480-1&lt;AD$7),0,($D480-SUM($F480:AC480)-SUM($F419:AC419))/($E480+$C480-AD$7))</f>
        <v>0</v>
      </c>
      <c r="AE480" s="289">
        <f>IF(OR($C480&gt;AE$7,$C480+$E480-1&lt;AE$7),0,($D480-SUM($F480:AD480)-SUM($F419:AD419))/($E480+$C480-AE$7))</f>
        <v>0</v>
      </c>
      <c r="AF480" s="289">
        <f>IF(OR($C480&gt;AF$7,$C480+$E480-1&lt;AF$7),0,($D480-SUM($F480:AE480)-SUM($F419:AE419))/($E480+$C480-AF$7))</f>
        <v>0</v>
      </c>
      <c r="AG480" s="289">
        <f>IF(OR($C480&gt;AG$7,$C480+$E480-1&lt;AG$7),0,($D480-SUM($F480:AF480)-SUM($F419:AF419))/($E480+$C480-AG$7))</f>
        <v>0</v>
      </c>
      <c r="AH480" s="289">
        <f>IF(OR($C480&gt;AH$7,$C480+$E480-1&lt;AH$7),0,($D480-SUM($F480:AG480)-SUM($F419:AG419))/($E480+$C480-AH$7))</f>
        <v>0</v>
      </c>
      <c r="AI480" s="289">
        <f>IF(OR($C480&gt;AI$7,$C480+$E480-1&lt;AI$7),0,($D480-SUM($F480:AH480)-SUM($F419:AH419))/($E480+$C480-AI$7))</f>
        <v>0</v>
      </c>
      <c r="AJ480" s="289">
        <f>IF(OR($C480&gt;AJ$7,$C480+$E480-1&lt;AJ$7),0,($D480-SUM($F480:AI480)-SUM($F419:AI419))/($E480+$C480-AJ$7))</f>
        <v>0</v>
      </c>
      <c r="AK480" s="289">
        <f>IF(OR($C480&gt;AK$7,$C480+$E480-1&lt;AK$7),0,($D480-SUM($F480:AJ480)-SUM($F419:AJ419))/($E480+$C480-AK$7))</f>
        <v>0</v>
      </c>
      <c r="AL480" s="289">
        <f>IF(OR($C480&gt;AL$7,$C480+$E480-1&lt;AL$7),0,($D480-SUM($F480:AK480)-SUM($F419:AK419))/($E480+$C480-AL$7))</f>
        <v>0</v>
      </c>
      <c r="AM480" s="289">
        <f>IF(OR($C480&gt;AM$7,$C480+$E480-1&lt;AM$7),0,($D480-SUM($F480:AL480)-SUM($F419:AL419))/($E480+$C480-AM$7))</f>
        <v>0</v>
      </c>
      <c r="AN480" s="289">
        <f>IF(OR($C480&gt;AN$7,$C480+$E480-1&lt;AN$7),0,($D480-SUM($F480:AM480)-SUM($F419:AM419))/($E480+$C480-AN$7))</f>
        <v>0</v>
      </c>
      <c r="AO480" s="289">
        <f>IF(OR($C480&gt;AO$7,$C480+$E480-1&lt;AO$7),0,($D480-SUM($F480:AN480)-SUM($F419:AN419))/($E480+$C480-AO$7))</f>
        <v>0</v>
      </c>
      <c r="AP480" s="289">
        <f>IF(OR($C480&gt;AP$7,$C480+$E480-1&lt;AP$7),0,($D480-SUM($F480:AO480)-SUM($F419:AO419))/($E480+$C480-AP$7))</f>
        <v>0</v>
      </c>
      <c r="AQ480" s="289">
        <f>IF(OR($C480&gt;AQ$7,$C480+$E480-1&lt;AQ$7),0,($D480-SUM($F480:AP480)-SUM($F419:AP419))/($E480+$C480-AQ$7))</f>
        <v>0</v>
      </c>
      <c r="AR480" s="289">
        <f>IF(OR($C480&gt;AR$7,$C480+$E480-1&lt;AR$7),0,($D480-SUM($F480:AQ480)-SUM($F419:AQ419))/($E480+$C480-AR$7))</f>
        <v>0</v>
      </c>
      <c r="AS480" s="289">
        <f>IF(OR($C480&gt;AS$7,$C480+$E480-1&lt;AS$7),0,($D480-SUM($F480:AR480)-SUM($F419:AR419))/($E480+$C480-AS$7))</f>
        <v>0</v>
      </c>
      <c r="AT480" s="289">
        <f>IF(OR($C480&gt;AT$7,$C480+$E480-1&lt;AT$7),0,($D480-SUM($F480:AS480)-SUM($F419:AS419))/($E480+$C480-AT$7))</f>
        <v>0</v>
      </c>
      <c r="AU480" s="289">
        <f>IF(OR($C480&gt;AU$7,$C480+$E480-1&lt;AU$7),0,($D480-SUM($F480:AT480)-SUM($F419:AT419))/($E480+$C480-AU$7))</f>
        <v>0</v>
      </c>
      <c r="AV480" s="289">
        <f>IF(OR($C480&gt;AV$7,$C480+$E480-1&lt;AV$7),0,($D480-SUM($F480:AU480)-SUM($F419:AU419))/($E480+$C480-AV$7))</f>
        <v>0</v>
      </c>
      <c r="AW480" s="289">
        <f>IF(OR($C480&gt;AW$7,$C480+$E480-1&lt;AW$7),0,($D480-SUM($F480:AV480)-SUM($F419:AV419))/($E480+$C480-AW$7))</f>
        <v>0</v>
      </c>
      <c r="AX480" s="289">
        <f>IF(OR($C480&gt;AX$7,$C480+$E480-1&lt;AX$7),0,($D480-SUM($F480:AW480)-SUM($F419:AW419))/($E480+$C480-AX$7))</f>
        <v>0</v>
      </c>
      <c r="AY480" s="289">
        <f>IF(OR($C480&gt;AY$7,$C480+$E480-1&lt;AY$7),0,($D480-SUM($F480:AX480)-SUM($F419:AX419))/($E480+$C480-AY$7))</f>
        <v>0</v>
      </c>
      <c r="AZ480" s="289">
        <f>IF(OR($C480&gt;AZ$7,$C480+$E480-1&lt;AZ$7),0,($D480-SUM($F480:AY480)-SUM($F419:AY419))/($E480+$C480-AZ$7))</f>
        <v>0</v>
      </c>
      <c r="BA480" s="289">
        <f>IF(OR($C480&gt;BA$7,$C480+$E480-1&lt;BA$7),0,($D480-SUM($F480:AZ480)-SUM($F419:AZ419))/($E480+$C480-BA$7))</f>
        <v>0</v>
      </c>
      <c r="BB480" s="289">
        <f>IF(OR($C480&gt;BB$7,$C480+$E480-1&lt;BB$7),0,($D480-SUM($F480:BA480)-SUM($F419:BA419))/($E480+$C480-BB$7))</f>
        <v>0</v>
      </c>
      <c r="BC480" s="289">
        <f>IF(OR($C480&gt;BC$7,$C480+$E480-1&lt;BC$7),0,($D480-SUM($F480:BB480)-SUM($F419:BB419))/($E480+$C480-BC$7))</f>
        <v>0</v>
      </c>
      <c r="BD480" s="289">
        <f>IF(OR($C480&gt;BD$7,$C480+$E480-1&lt;BD$7),0,($D480-SUM($F480:BC480)-SUM($F419:BC419))/($E480+$C480-BD$7))</f>
        <v>0</v>
      </c>
      <c r="BE480" s="289">
        <f>IF(OR($C480&gt;BE$7,$C480+$E480-1&lt;BE$7),0,($D480-SUM($F480:BD480)-SUM($F419:BD419))/($E480+$C480-BE$7))</f>
        <v>0</v>
      </c>
      <c r="BF480" s="289">
        <f>IF(OR($C480&gt;BF$7,$C480+$E480-1&lt;BF$7),0,($D480-SUM($F480:BE480)-SUM($F419:BE419))/($E480+$C480-BF$7))</f>
        <v>0</v>
      </c>
      <c r="BG480" s="289">
        <f>IF(OR($C480&gt;BG$7,$C480+$E480-1&lt;BG$7),0,($D480-SUM($F480:BF480)-SUM($F419:BF419))/($E480+$C480-BG$7))</f>
        <v>0</v>
      </c>
      <c r="BH480" s="289">
        <f>IF(OR($C480&gt;BH$7,$C480+$E480-1&lt;BH$7),0,($D480-SUM($F480:BG480)-SUM($F419:BG419))/($E480+$C480-BH$7))</f>
        <v>0</v>
      </c>
      <c r="BI480" s="289">
        <f>IF(OR($C480&gt;BI$7,$C480+$E480-1&lt;BI$7),0,($D480-SUM($F480:BH480)-SUM($F419:BH419))/($E480+$C480-BI$7))</f>
        <v>0</v>
      </c>
      <c r="BJ480" s="289">
        <f>IF(OR($C480&gt;BJ$7,$C480+$E480-1&lt;BJ$7),0,($D480-SUM($F480:BI480)-SUM($F419:BI419))/($E480+$C480-BJ$7))</f>
        <v>0</v>
      </c>
      <c r="BK480" s="289">
        <f>IF(OR($C480&gt;BK$7,$C480+$E480-1&lt;BK$7),0,($D480-SUM($F480:BJ480)-SUM($F419:BJ419))/($E480+$C480-BK$7))</f>
        <v>0</v>
      </c>
      <c r="BL480" s="289">
        <f>IF(OR($C480&gt;BL$7,$C480+$E480-1&lt;BL$7),0,($D480-SUM($F480:BK480)-SUM($F419:BK419))/($E480+$C480-BL$7))</f>
        <v>0</v>
      </c>
      <c r="BM480" s="289">
        <f>IF(OR($C480&gt;BM$7,$C480+$E480-1&lt;BM$7),0,($D480-SUM($F480:BL480)-SUM($F419:BL419))/($E480+$C480-BM$7))</f>
        <v>0</v>
      </c>
      <c r="BN480" s="289">
        <f>IF(OR($C480&gt;BN$7,$C480+$E480-1&lt;BN$7),0,($D480-SUM($F480:BM480)-SUM($F419:BM419))/($E480+$C480-BN$7))</f>
        <v>0</v>
      </c>
      <c r="BO480" s="289"/>
      <c r="BP480" s="289"/>
      <c r="BQ480" s="289"/>
      <c r="BR480" s="289"/>
      <c r="BS480" s="289"/>
      <c r="BT480" s="289"/>
      <c r="BU480" s="289"/>
      <c r="BV480" s="289"/>
      <c r="BW480" s="289"/>
      <c r="BX480" s="289"/>
      <c r="BY480" s="289"/>
      <c r="BZ480" s="289"/>
      <c r="CA480" s="198"/>
      <c r="CB480" s="198"/>
      <c r="CC480" s="198"/>
      <c r="CD480" s="198"/>
      <c r="CE480" s="198"/>
      <c r="CF480" s="198"/>
      <c r="CG480" s="198"/>
      <c r="CH480" s="198"/>
      <c r="CI480" s="198"/>
      <c r="CJ480" s="198"/>
      <c r="CK480" s="198"/>
      <c r="CL480" s="198"/>
    </row>
    <row r="481" spans="1:90" hidden="1" outlineLevel="1" x14ac:dyDescent="0.15">
      <c r="A481" s="89"/>
      <c r="B481" s="23"/>
      <c r="C481" s="26">
        <v>5</v>
      </c>
      <c r="D481" s="303">
        <f ca="1"/>
        <v>0.18649043450120889</v>
      </c>
      <c r="E481" s="26">
        <f>SAP_Leadsheet!$E$65</f>
        <v>5</v>
      </c>
      <c r="G481" s="289">
        <f>IF(OR($C481&gt;G$7,$C481+$E481-1&lt;G$7),0,($D481-SUM($F481:F481)-SUM($F420:F420))/($E481+$C481-G$7))</f>
        <v>0</v>
      </c>
      <c r="H481" s="289">
        <f>IF(OR($C481&gt;H$7,$C481+$E481-1&lt;H$7),0,($D481-SUM($F481:G481)-SUM($F420:G420))/($E481+$C481-H$7))</f>
        <v>0</v>
      </c>
      <c r="I481" s="289">
        <f>IF(OR($C481&gt;I$7,$C481+$E481-1&lt;I$7),0,($D481-SUM($F481:H481)-SUM($F420:H420))/($E481+$C481-I$7))</f>
        <v>0</v>
      </c>
      <c r="J481" s="289">
        <f>IF(OR($C481&gt;J$7,$C481+$E481-1&lt;J$7),0,($D481-SUM($F481:I481)-SUM($F420:I420))/($E481+$C481-J$7))</f>
        <v>0</v>
      </c>
      <c r="K481" s="289">
        <f ca="1">IF(OR($C481&gt;K$7,$C481+$E481-1&lt;K$7),0,($D481-SUM($F481:J481)-SUM($F420:J420))/($E481+$C481-K$7))</f>
        <v>3.7298086900241778E-2</v>
      </c>
      <c r="L481" s="289">
        <f ca="1">IF(OR($C481&gt;L$7,$C481+$E481-1&lt;L$7),0,($D481-SUM($F481:K481)-SUM($F420:K420))/($E481+$C481-L$7))</f>
        <v>3.7298086900241778E-2</v>
      </c>
      <c r="M481" s="289">
        <f ca="1">IF(OR($C481&gt;M$7,$C481+$E481-1&lt;M$7),0,($D481-SUM($F481:L481)-SUM($F420:L420))/($E481+$C481-M$7))</f>
        <v>3.7298086900241778E-2</v>
      </c>
      <c r="N481" s="289">
        <f ca="1">IF(OR($C481&gt;N$7,$C481+$E481-1&lt;N$7),0,($D481-SUM($F481:M481)-SUM($F420:M420))/($E481+$C481-N$7))</f>
        <v>3.7298086900241778E-2</v>
      </c>
      <c r="O481" s="289">
        <f ca="1">IF(OR($C481&gt;O$7,$C481+$E481-1&lt;O$7),0,($D481-SUM($F481:N481)-SUM($F420:N420))/($E481+$C481-O$7))</f>
        <v>3.7298086900241778E-2</v>
      </c>
      <c r="P481" s="289">
        <f>IF(OR($C481&gt;P$7,$C481+$E481-1&lt;P$7),0,($D481-SUM($F481:O481)-SUM($F420:O420))/($E481+$C481-P$7))</f>
        <v>0</v>
      </c>
      <c r="Q481" s="289">
        <f>IF(OR($C481&gt;Q$7,$C481+$E481-1&lt;Q$7),0,($D481-SUM($F481:P481)-SUM($F420:P420))/($E481+$C481-Q$7))</f>
        <v>0</v>
      </c>
      <c r="R481" s="289">
        <f>IF(OR($C481&gt;R$7,$C481+$E481-1&lt;R$7),0,($D481-SUM($F481:Q481)-SUM($F420:Q420))/($E481+$C481-R$7))</f>
        <v>0</v>
      </c>
      <c r="S481" s="289">
        <f>IF(OR($C481&gt;S$7,$C481+$E481-1&lt;S$7),0,($D481-SUM($F481:R481)-SUM($F420:R420))/($E481+$C481-S$7))</f>
        <v>0</v>
      </c>
      <c r="T481" s="289">
        <f>IF(OR($C481&gt;T$7,$C481+$E481-1&lt;T$7),0,($D481-SUM($F481:S481)-SUM($F420:S420))/($E481+$C481-T$7))</f>
        <v>0</v>
      </c>
      <c r="U481" s="289">
        <f>IF(OR($C481&gt;U$7,$C481+$E481-1&lt;U$7),0,($D481-SUM($F481:T481)-SUM($F420:T420))/($E481+$C481-U$7))</f>
        <v>0</v>
      </c>
      <c r="V481" s="289">
        <f>IF(OR($C481&gt;V$7,$C481+$E481-1&lt;V$7),0,($D481-SUM($F481:U481)-SUM($F420:U420))/($E481+$C481-V$7))</f>
        <v>0</v>
      </c>
      <c r="W481" s="289">
        <f>IF(OR($C481&gt;W$7,$C481+$E481-1&lt;W$7),0,($D481-SUM($F481:V481)-SUM($F420:V420))/($E481+$C481-W$7))</f>
        <v>0</v>
      </c>
      <c r="X481" s="289">
        <f>IF(OR($C481&gt;X$7,$C481+$E481-1&lt;X$7),0,($D481-SUM($F481:W481)-SUM($F420:W420))/($E481+$C481-X$7))</f>
        <v>0</v>
      </c>
      <c r="Y481" s="289">
        <f>IF(OR($C481&gt;Y$7,$C481+$E481-1&lt;Y$7),0,($D481-SUM($F481:X481)-SUM($F420:X420))/($E481+$C481-Y$7))</f>
        <v>0</v>
      </c>
      <c r="Z481" s="289">
        <f>IF(OR($C481&gt;Z$7,$C481+$E481-1&lt;Z$7),0,($D481-SUM($F481:Y481)-SUM($F420:Y420))/($E481+$C481-Z$7))</f>
        <v>0</v>
      </c>
      <c r="AA481" s="289">
        <f>IF(OR($C481&gt;AA$7,$C481+$E481-1&lt;AA$7),0,($D481-SUM($F481:Z481)-SUM($F420:Z420))/($E481+$C481-AA$7))</f>
        <v>0</v>
      </c>
      <c r="AB481" s="289">
        <f>IF(OR($C481&gt;AB$7,$C481+$E481-1&lt;AB$7),0,($D481-SUM($F481:AA481)-SUM($F420:AA420))/($E481+$C481-AB$7))</f>
        <v>0</v>
      </c>
      <c r="AC481" s="289">
        <f>IF(OR($C481&gt;AC$7,$C481+$E481-1&lt;AC$7),0,($D481-SUM($F481:AB481)-SUM($F420:AB420))/($E481+$C481-AC$7))</f>
        <v>0</v>
      </c>
      <c r="AD481" s="289">
        <f>IF(OR($C481&gt;AD$7,$C481+$E481-1&lt;AD$7),0,($D481-SUM($F481:AC481)-SUM($F420:AC420))/($E481+$C481-AD$7))</f>
        <v>0</v>
      </c>
      <c r="AE481" s="289">
        <f>IF(OR($C481&gt;AE$7,$C481+$E481-1&lt;AE$7),0,($D481-SUM($F481:AD481)-SUM($F420:AD420))/($E481+$C481-AE$7))</f>
        <v>0</v>
      </c>
      <c r="AF481" s="289">
        <f>IF(OR($C481&gt;AF$7,$C481+$E481-1&lt;AF$7),0,($D481-SUM($F481:AE481)-SUM($F420:AE420))/($E481+$C481-AF$7))</f>
        <v>0</v>
      </c>
      <c r="AG481" s="289">
        <f>IF(OR($C481&gt;AG$7,$C481+$E481-1&lt;AG$7),0,($D481-SUM($F481:AF481)-SUM($F420:AF420))/($E481+$C481-AG$7))</f>
        <v>0</v>
      </c>
      <c r="AH481" s="289">
        <f>IF(OR($C481&gt;AH$7,$C481+$E481-1&lt;AH$7),0,($D481-SUM($F481:AG481)-SUM($F420:AG420))/($E481+$C481-AH$7))</f>
        <v>0</v>
      </c>
      <c r="AI481" s="289">
        <f>IF(OR($C481&gt;AI$7,$C481+$E481-1&lt;AI$7),0,($D481-SUM($F481:AH481)-SUM($F420:AH420))/($E481+$C481-AI$7))</f>
        <v>0</v>
      </c>
      <c r="AJ481" s="289">
        <f>IF(OR($C481&gt;AJ$7,$C481+$E481-1&lt;AJ$7),0,($D481-SUM($F481:AI481)-SUM($F420:AI420))/($E481+$C481-AJ$7))</f>
        <v>0</v>
      </c>
      <c r="AK481" s="289">
        <f>IF(OR($C481&gt;AK$7,$C481+$E481-1&lt;AK$7),0,($D481-SUM($F481:AJ481)-SUM($F420:AJ420))/($E481+$C481-AK$7))</f>
        <v>0</v>
      </c>
      <c r="AL481" s="289">
        <f>IF(OR($C481&gt;AL$7,$C481+$E481-1&lt;AL$7),0,($D481-SUM($F481:AK481)-SUM($F420:AK420))/($E481+$C481-AL$7))</f>
        <v>0</v>
      </c>
      <c r="AM481" s="289">
        <f>IF(OR($C481&gt;AM$7,$C481+$E481-1&lt;AM$7),0,($D481-SUM($F481:AL481)-SUM($F420:AL420))/($E481+$C481-AM$7))</f>
        <v>0</v>
      </c>
      <c r="AN481" s="289">
        <f>IF(OR($C481&gt;AN$7,$C481+$E481-1&lt;AN$7),0,($D481-SUM($F481:AM481)-SUM($F420:AM420))/($E481+$C481-AN$7))</f>
        <v>0</v>
      </c>
      <c r="AO481" s="289">
        <f>IF(OR($C481&gt;AO$7,$C481+$E481-1&lt;AO$7),0,($D481-SUM($F481:AN481)-SUM($F420:AN420))/($E481+$C481-AO$7))</f>
        <v>0</v>
      </c>
      <c r="AP481" s="289">
        <f>IF(OR($C481&gt;AP$7,$C481+$E481-1&lt;AP$7),0,($D481-SUM($F481:AO481)-SUM($F420:AO420))/($E481+$C481-AP$7))</f>
        <v>0</v>
      </c>
      <c r="AQ481" s="289">
        <f>IF(OR($C481&gt;AQ$7,$C481+$E481-1&lt;AQ$7),0,($D481-SUM($F481:AP481)-SUM($F420:AP420))/($E481+$C481-AQ$7))</f>
        <v>0</v>
      </c>
      <c r="AR481" s="289">
        <f>IF(OR($C481&gt;AR$7,$C481+$E481-1&lt;AR$7),0,($D481-SUM($F481:AQ481)-SUM($F420:AQ420))/($E481+$C481-AR$7))</f>
        <v>0</v>
      </c>
      <c r="AS481" s="289">
        <f>IF(OR($C481&gt;AS$7,$C481+$E481-1&lt;AS$7),0,($D481-SUM($F481:AR481)-SUM($F420:AR420))/($E481+$C481-AS$7))</f>
        <v>0</v>
      </c>
      <c r="AT481" s="289">
        <f>IF(OR($C481&gt;AT$7,$C481+$E481-1&lt;AT$7),0,($D481-SUM($F481:AS481)-SUM($F420:AS420))/($E481+$C481-AT$7))</f>
        <v>0</v>
      </c>
      <c r="AU481" s="289">
        <f>IF(OR($C481&gt;AU$7,$C481+$E481-1&lt;AU$7),0,($D481-SUM($F481:AT481)-SUM($F420:AT420))/($E481+$C481-AU$7))</f>
        <v>0</v>
      </c>
      <c r="AV481" s="289">
        <f>IF(OR($C481&gt;AV$7,$C481+$E481-1&lt;AV$7),0,($D481-SUM($F481:AU481)-SUM($F420:AU420))/($E481+$C481-AV$7))</f>
        <v>0</v>
      </c>
      <c r="AW481" s="289">
        <f>IF(OR($C481&gt;AW$7,$C481+$E481-1&lt;AW$7),0,($D481-SUM($F481:AV481)-SUM($F420:AV420))/($E481+$C481-AW$7))</f>
        <v>0</v>
      </c>
      <c r="AX481" s="289">
        <f>IF(OR($C481&gt;AX$7,$C481+$E481-1&lt;AX$7),0,($D481-SUM($F481:AW481)-SUM($F420:AW420))/($E481+$C481-AX$7))</f>
        <v>0</v>
      </c>
      <c r="AY481" s="289">
        <f>IF(OR($C481&gt;AY$7,$C481+$E481-1&lt;AY$7),0,($D481-SUM($F481:AX481)-SUM($F420:AX420))/($E481+$C481-AY$7))</f>
        <v>0</v>
      </c>
      <c r="AZ481" s="289">
        <f>IF(OR($C481&gt;AZ$7,$C481+$E481-1&lt;AZ$7),0,($D481-SUM($F481:AY481)-SUM($F420:AY420))/($E481+$C481-AZ$7))</f>
        <v>0</v>
      </c>
      <c r="BA481" s="289">
        <f>IF(OR($C481&gt;BA$7,$C481+$E481-1&lt;BA$7),0,($D481-SUM($F481:AZ481)-SUM($F420:AZ420))/($E481+$C481-BA$7))</f>
        <v>0</v>
      </c>
      <c r="BB481" s="289">
        <f>IF(OR($C481&gt;BB$7,$C481+$E481-1&lt;BB$7),0,($D481-SUM($F481:BA481)-SUM($F420:BA420))/($E481+$C481-BB$7))</f>
        <v>0</v>
      </c>
      <c r="BC481" s="289">
        <f>IF(OR($C481&gt;BC$7,$C481+$E481-1&lt;BC$7),0,($D481-SUM($F481:BB481)-SUM($F420:BB420))/($E481+$C481-BC$7))</f>
        <v>0</v>
      </c>
      <c r="BD481" s="289">
        <f>IF(OR($C481&gt;BD$7,$C481+$E481-1&lt;BD$7),0,($D481-SUM($F481:BC481)-SUM($F420:BC420))/($E481+$C481-BD$7))</f>
        <v>0</v>
      </c>
      <c r="BE481" s="289">
        <f>IF(OR($C481&gt;BE$7,$C481+$E481-1&lt;BE$7),0,($D481-SUM($F481:BD481)-SUM($F420:BD420))/($E481+$C481-BE$7))</f>
        <v>0</v>
      </c>
      <c r="BF481" s="289">
        <f>IF(OR($C481&gt;BF$7,$C481+$E481-1&lt;BF$7),0,($D481-SUM($F481:BE481)-SUM($F420:BE420))/($E481+$C481-BF$7))</f>
        <v>0</v>
      </c>
      <c r="BG481" s="289">
        <f>IF(OR($C481&gt;BG$7,$C481+$E481-1&lt;BG$7),0,($D481-SUM($F481:BF481)-SUM($F420:BF420))/($E481+$C481-BG$7))</f>
        <v>0</v>
      </c>
      <c r="BH481" s="289">
        <f>IF(OR($C481&gt;BH$7,$C481+$E481-1&lt;BH$7),0,($D481-SUM($F481:BG481)-SUM($F420:BG420))/($E481+$C481-BH$7))</f>
        <v>0</v>
      </c>
      <c r="BI481" s="289">
        <f>IF(OR($C481&gt;BI$7,$C481+$E481-1&lt;BI$7),0,($D481-SUM($F481:BH481)-SUM($F420:BH420))/($E481+$C481-BI$7))</f>
        <v>0</v>
      </c>
      <c r="BJ481" s="289">
        <f>IF(OR($C481&gt;BJ$7,$C481+$E481-1&lt;BJ$7),0,($D481-SUM($F481:BI481)-SUM($F420:BI420))/($E481+$C481-BJ$7))</f>
        <v>0</v>
      </c>
      <c r="BK481" s="289">
        <f>IF(OR($C481&gt;BK$7,$C481+$E481-1&lt;BK$7),0,($D481-SUM($F481:BJ481)-SUM($F420:BJ420))/($E481+$C481-BK$7))</f>
        <v>0</v>
      </c>
      <c r="BL481" s="289">
        <f>IF(OR($C481&gt;BL$7,$C481+$E481-1&lt;BL$7),0,($D481-SUM($F481:BK481)-SUM($F420:BK420))/($E481+$C481-BL$7))</f>
        <v>0</v>
      </c>
      <c r="BM481" s="289">
        <f>IF(OR($C481&gt;BM$7,$C481+$E481-1&lt;BM$7),0,($D481-SUM($F481:BL481)-SUM($F420:BL420))/($E481+$C481-BM$7))</f>
        <v>0</v>
      </c>
      <c r="BN481" s="289">
        <f>IF(OR($C481&gt;BN$7,$C481+$E481-1&lt;BN$7),0,($D481-SUM($F481:BM481)-SUM($F420:BM420))/($E481+$C481-BN$7))</f>
        <v>0</v>
      </c>
      <c r="BO481" s="289"/>
      <c r="BP481" s="289"/>
      <c r="BQ481" s="289"/>
      <c r="BR481" s="289"/>
      <c r="BS481" s="289"/>
      <c r="BT481" s="289"/>
      <c r="BU481" s="289"/>
      <c r="BV481" s="289"/>
      <c r="BW481" s="289"/>
      <c r="BX481" s="289"/>
      <c r="BY481" s="289"/>
      <c r="BZ481" s="289"/>
      <c r="CA481" s="198"/>
      <c r="CB481" s="198"/>
      <c r="CC481" s="198"/>
      <c r="CD481" s="198"/>
      <c r="CE481" s="198"/>
      <c r="CF481" s="198"/>
      <c r="CG481" s="198"/>
      <c r="CH481" s="198"/>
      <c r="CI481" s="198"/>
      <c r="CJ481" s="198"/>
      <c r="CK481" s="198"/>
      <c r="CL481" s="198"/>
    </row>
    <row r="482" spans="1:90" hidden="1" outlineLevel="1" x14ac:dyDescent="0.15">
      <c r="A482" s="89"/>
      <c r="B482" s="23"/>
      <c r="C482" s="26">
        <v>6</v>
      </c>
      <c r="D482" s="303">
        <f ca="1"/>
        <v>0.18303394697936276</v>
      </c>
      <c r="E482" s="26">
        <f>SAP_Leadsheet!$E$65</f>
        <v>5</v>
      </c>
      <c r="G482" s="289">
        <f>IF(OR($C482&gt;G$7,$C482+$E482-1&lt;G$7),0,($D482-SUM($F482:F482)-SUM($F421:F421))/($E482+$C482-G$7))</f>
        <v>0</v>
      </c>
      <c r="H482" s="289">
        <f>IF(OR($C482&gt;H$7,$C482+$E482-1&lt;H$7),0,($D482-SUM($F482:G482)-SUM($F421:G421))/($E482+$C482-H$7))</f>
        <v>0</v>
      </c>
      <c r="I482" s="289">
        <f>IF(OR($C482&gt;I$7,$C482+$E482-1&lt;I$7),0,($D482-SUM($F482:H482)-SUM($F421:H421))/($E482+$C482-I$7))</f>
        <v>0</v>
      </c>
      <c r="J482" s="289">
        <f>IF(OR($C482&gt;J$7,$C482+$E482-1&lt;J$7),0,($D482-SUM($F482:I482)-SUM($F421:I421))/($E482+$C482-J$7))</f>
        <v>0</v>
      </c>
      <c r="K482" s="289">
        <f>IF(OR($C482&gt;K$7,$C482+$E482-1&lt;K$7),0,($D482-SUM($F482:J482)-SUM($F421:J421))/($E482+$C482-K$7))</f>
        <v>0</v>
      </c>
      <c r="L482" s="289">
        <f ca="1">IF(OR($C482&gt;L$7,$C482+$E482-1&lt;L$7),0,($D482-SUM($F482:K482)-SUM($F421:K421))/($E482+$C482-L$7))</f>
        <v>3.6606789395872551E-2</v>
      </c>
      <c r="M482" s="289">
        <f ca="1">IF(OR($C482&gt;M$7,$C482+$E482-1&lt;M$7),0,($D482-SUM($F482:L482)-SUM($F421:L421))/($E482+$C482-M$7))</f>
        <v>3.6606789395872551E-2</v>
      </c>
      <c r="N482" s="289">
        <f ca="1">IF(OR($C482&gt;N$7,$C482+$E482-1&lt;N$7),0,($D482-SUM($F482:M482)-SUM($F421:M421))/($E482+$C482-N$7))</f>
        <v>3.6606789395872551E-2</v>
      </c>
      <c r="O482" s="289">
        <f ca="1">IF(OR($C482&gt;O$7,$C482+$E482-1&lt;O$7),0,($D482-SUM($F482:N482)-SUM($F421:N421))/($E482+$C482-O$7))</f>
        <v>3.6606789395872558E-2</v>
      </c>
      <c r="P482" s="289">
        <f ca="1">IF(OR($C482&gt;P$7,$C482+$E482-1&lt;P$7),0,($D482-SUM($F482:O482)-SUM($F421:O421))/($E482+$C482-P$7))</f>
        <v>3.6606789395872558E-2</v>
      </c>
      <c r="Q482" s="289">
        <f>IF(OR($C482&gt;Q$7,$C482+$E482-1&lt;Q$7),0,($D482-SUM($F482:P482)-SUM($F421:P421))/($E482+$C482-Q$7))</f>
        <v>0</v>
      </c>
      <c r="R482" s="289">
        <f>IF(OR($C482&gt;R$7,$C482+$E482-1&lt;R$7),0,($D482-SUM($F482:Q482)-SUM($F421:Q421))/($E482+$C482-R$7))</f>
        <v>0</v>
      </c>
      <c r="S482" s="289">
        <f>IF(OR($C482&gt;S$7,$C482+$E482-1&lt;S$7),0,($D482-SUM($F482:R482)-SUM($F421:R421))/($E482+$C482-S$7))</f>
        <v>0</v>
      </c>
      <c r="T482" s="289">
        <f>IF(OR($C482&gt;T$7,$C482+$E482-1&lt;T$7),0,($D482-SUM($F482:S482)-SUM($F421:S421))/($E482+$C482-T$7))</f>
        <v>0</v>
      </c>
      <c r="U482" s="289">
        <f>IF(OR($C482&gt;U$7,$C482+$E482-1&lt;U$7),0,($D482-SUM($F482:T482)-SUM($F421:T421))/($E482+$C482-U$7))</f>
        <v>0</v>
      </c>
      <c r="V482" s="289">
        <f>IF(OR($C482&gt;V$7,$C482+$E482-1&lt;V$7),0,($D482-SUM($F482:U482)-SUM($F421:U421))/($E482+$C482-V$7))</f>
        <v>0</v>
      </c>
      <c r="W482" s="289">
        <f>IF(OR($C482&gt;W$7,$C482+$E482-1&lt;W$7),0,($D482-SUM($F482:V482)-SUM($F421:V421))/($E482+$C482-W$7))</f>
        <v>0</v>
      </c>
      <c r="X482" s="289">
        <f>IF(OR($C482&gt;X$7,$C482+$E482-1&lt;X$7),0,($D482-SUM($F482:W482)-SUM($F421:W421))/($E482+$C482-X$7))</f>
        <v>0</v>
      </c>
      <c r="Y482" s="289">
        <f>IF(OR($C482&gt;Y$7,$C482+$E482-1&lt;Y$7),0,($D482-SUM($F482:X482)-SUM($F421:X421))/($E482+$C482-Y$7))</f>
        <v>0</v>
      </c>
      <c r="Z482" s="289">
        <f>IF(OR($C482&gt;Z$7,$C482+$E482-1&lt;Z$7),0,($D482-SUM($F482:Y482)-SUM($F421:Y421))/($E482+$C482-Z$7))</f>
        <v>0</v>
      </c>
      <c r="AA482" s="289">
        <f>IF(OR($C482&gt;AA$7,$C482+$E482-1&lt;AA$7),0,($D482-SUM($F482:Z482)-SUM($F421:Z421))/($E482+$C482-AA$7))</f>
        <v>0</v>
      </c>
      <c r="AB482" s="289">
        <f>IF(OR($C482&gt;AB$7,$C482+$E482-1&lt;AB$7),0,($D482-SUM($F482:AA482)-SUM($F421:AA421))/($E482+$C482-AB$7))</f>
        <v>0</v>
      </c>
      <c r="AC482" s="289">
        <f>IF(OR($C482&gt;AC$7,$C482+$E482-1&lt;AC$7),0,($D482-SUM($F482:AB482)-SUM($F421:AB421))/($E482+$C482-AC$7))</f>
        <v>0</v>
      </c>
      <c r="AD482" s="289">
        <f>IF(OR($C482&gt;AD$7,$C482+$E482-1&lt;AD$7),0,($D482-SUM($F482:AC482)-SUM($F421:AC421))/($E482+$C482-AD$7))</f>
        <v>0</v>
      </c>
      <c r="AE482" s="289">
        <f>IF(OR($C482&gt;AE$7,$C482+$E482-1&lt;AE$7),0,($D482-SUM($F482:AD482)-SUM($F421:AD421))/($E482+$C482-AE$7))</f>
        <v>0</v>
      </c>
      <c r="AF482" s="289">
        <f>IF(OR($C482&gt;AF$7,$C482+$E482-1&lt;AF$7),0,($D482-SUM($F482:AE482)-SUM($F421:AE421))/($E482+$C482-AF$7))</f>
        <v>0</v>
      </c>
      <c r="AG482" s="289">
        <f>IF(OR($C482&gt;AG$7,$C482+$E482-1&lt;AG$7),0,($D482-SUM($F482:AF482)-SUM($F421:AF421))/($E482+$C482-AG$7))</f>
        <v>0</v>
      </c>
      <c r="AH482" s="289">
        <f>IF(OR($C482&gt;AH$7,$C482+$E482-1&lt;AH$7),0,($D482-SUM($F482:AG482)-SUM($F421:AG421))/($E482+$C482-AH$7))</f>
        <v>0</v>
      </c>
      <c r="AI482" s="289">
        <f>IF(OR($C482&gt;AI$7,$C482+$E482-1&lt;AI$7),0,($D482-SUM($F482:AH482)-SUM($F421:AH421))/($E482+$C482-AI$7))</f>
        <v>0</v>
      </c>
      <c r="AJ482" s="289">
        <f>IF(OR($C482&gt;AJ$7,$C482+$E482-1&lt;AJ$7),0,($D482-SUM($F482:AI482)-SUM($F421:AI421))/($E482+$C482-AJ$7))</f>
        <v>0</v>
      </c>
      <c r="AK482" s="289">
        <f>IF(OR($C482&gt;AK$7,$C482+$E482-1&lt;AK$7),0,($D482-SUM($F482:AJ482)-SUM($F421:AJ421))/($E482+$C482-AK$7))</f>
        <v>0</v>
      </c>
      <c r="AL482" s="289">
        <f>IF(OR($C482&gt;AL$7,$C482+$E482-1&lt;AL$7),0,($D482-SUM($F482:AK482)-SUM($F421:AK421))/($E482+$C482-AL$7))</f>
        <v>0</v>
      </c>
      <c r="AM482" s="289">
        <f>IF(OR($C482&gt;AM$7,$C482+$E482-1&lt;AM$7),0,($D482-SUM($F482:AL482)-SUM($F421:AL421))/($E482+$C482-AM$7))</f>
        <v>0</v>
      </c>
      <c r="AN482" s="289">
        <f>IF(OR($C482&gt;AN$7,$C482+$E482-1&lt;AN$7),0,($D482-SUM($F482:AM482)-SUM($F421:AM421))/($E482+$C482-AN$7))</f>
        <v>0</v>
      </c>
      <c r="AO482" s="289">
        <f>IF(OR($C482&gt;AO$7,$C482+$E482-1&lt;AO$7),0,($D482-SUM($F482:AN482)-SUM($F421:AN421))/($E482+$C482-AO$7))</f>
        <v>0</v>
      </c>
      <c r="AP482" s="289">
        <f>IF(OR($C482&gt;AP$7,$C482+$E482-1&lt;AP$7),0,($D482-SUM($F482:AO482)-SUM($F421:AO421))/($E482+$C482-AP$7))</f>
        <v>0</v>
      </c>
      <c r="AQ482" s="289">
        <f>IF(OR($C482&gt;AQ$7,$C482+$E482-1&lt;AQ$7),0,($D482-SUM($F482:AP482)-SUM($F421:AP421))/($E482+$C482-AQ$7))</f>
        <v>0</v>
      </c>
      <c r="AR482" s="289">
        <f>IF(OR($C482&gt;AR$7,$C482+$E482-1&lt;AR$7),0,($D482-SUM($F482:AQ482)-SUM($F421:AQ421))/($E482+$C482-AR$7))</f>
        <v>0</v>
      </c>
      <c r="AS482" s="289">
        <f>IF(OR($C482&gt;AS$7,$C482+$E482-1&lt;AS$7),0,($D482-SUM($F482:AR482)-SUM($F421:AR421))/($E482+$C482-AS$7))</f>
        <v>0</v>
      </c>
      <c r="AT482" s="289">
        <f>IF(OR($C482&gt;AT$7,$C482+$E482-1&lt;AT$7),0,($D482-SUM($F482:AS482)-SUM($F421:AS421))/($E482+$C482-AT$7))</f>
        <v>0</v>
      </c>
      <c r="AU482" s="289">
        <f>IF(OR($C482&gt;AU$7,$C482+$E482-1&lt;AU$7),0,($D482-SUM($F482:AT482)-SUM($F421:AT421))/($E482+$C482-AU$7))</f>
        <v>0</v>
      </c>
      <c r="AV482" s="289">
        <f>IF(OR($C482&gt;AV$7,$C482+$E482-1&lt;AV$7),0,($D482-SUM($F482:AU482)-SUM($F421:AU421))/($E482+$C482-AV$7))</f>
        <v>0</v>
      </c>
      <c r="AW482" s="289">
        <f>IF(OR($C482&gt;AW$7,$C482+$E482-1&lt;AW$7),0,($D482-SUM($F482:AV482)-SUM($F421:AV421))/($E482+$C482-AW$7))</f>
        <v>0</v>
      </c>
      <c r="AX482" s="289">
        <f>IF(OR($C482&gt;AX$7,$C482+$E482-1&lt;AX$7),0,($D482-SUM($F482:AW482)-SUM($F421:AW421))/($E482+$C482-AX$7))</f>
        <v>0</v>
      </c>
      <c r="AY482" s="289">
        <f>IF(OR($C482&gt;AY$7,$C482+$E482-1&lt;AY$7),0,($D482-SUM($F482:AX482)-SUM($F421:AX421))/($E482+$C482-AY$7))</f>
        <v>0</v>
      </c>
      <c r="AZ482" s="289">
        <f>IF(OR($C482&gt;AZ$7,$C482+$E482-1&lt;AZ$7),0,($D482-SUM($F482:AY482)-SUM($F421:AY421))/($E482+$C482-AZ$7))</f>
        <v>0</v>
      </c>
      <c r="BA482" s="289">
        <f>IF(OR($C482&gt;BA$7,$C482+$E482-1&lt;BA$7),0,($D482-SUM($F482:AZ482)-SUM($F421:AZ421))/($E482+$C482-BA$7))</f>
        <v>0</v>
      </c>
      <c r="BB482" s="289">
        <f>IF(OR($C482&gt;BB$7,$C482+$E482-1&lt;BB$7),0,($D482-SUM($F482:BA482)-SUM($F421:BA421))/($E482+$C482-BB$7))</f>
        <v>0</v>
      </c>
      <c r="BC482" s="289">
        <f>IF(OR($C482&gt;BC$7,$C482+$E482-1&lt;BC$7),0,($D482-SUM($F482:BB482)-SUM($F421:BB421))/($E482+$C482-BC$7))</f>
        <v>0</v>
      </c>
      <c r="BD482" s="289">
        <f>IF(OR($C482&gt;BD$7,$C482+$E482-1&lt;BD$7),0,($D482-SUM($F482:BC482)-SUM($F421:BC421))/($E482+$C482-BD$7))</f>
        <v>0</v>
      </c>
      <c r="BE482" s="289">
        <f>IF(OR($C482&gt;BE$7,$C482+$E482-1&lt;BE$7),0,($D482-SUM($F482:BD482)-SUM($F421:BD421))/($E482+$C482-BE$7))</f>
        <v>0</v>
      </c>
      <c r="BF482" s="289">
        <f>IF(OR($C482&gt;BF$7,$C482+$E482-1&lt;BF$7),0,($D482-SUM($F482:BE482)-SUM($F421:BE421))/($E482+$C482-BF$7))</f>
        <v>0</v>
      </c>
      <c r="BG482" s="289">
        <f>IF(OR($C482&gt;BG$7,$C482+$E482-1&lt;BG$7),0,($D482-SUM($F482:BF482)-SUM($F421:BF421))/($E482+$C482-BG$7))</f>
        <v>0</v>
      </c>
      <c r="BH482" s="289">
        <f>IF(OR($C482&gt;BH$7,$C482+$E482-1&lt;BH$7),0,($D482-SUM($F482:BG482)-SUM($F421:BG421))/($E482+$C482-BH$7))</f>
        <v>0</v>
      </c>
      <c r="BI482" s="289">
        <f>IF(OR($C482&gt;BI$7,$C482+$E482-1&lt;BI$7),0,($D482-SUM($F482:BH482)-SUM($F421:BH421))/($E482+$C482-BI$7))</f>
        <v>0</v>
      </c>
      <c r="BJ482" s="289">
        <f>IF(OR($C482&gt;BJ$7,$C482+$E482-1&lt;BJ$7),0,($D482-SUM($F482:BI482)-SUM($F421:BI421))/($E482+$C482-BJ$7))</f>
        <v>0</v>
      </c>
      <c r="BK482" s="289">
        <f>IF(OR($C482&gt;BK$7,$C482+$E482-1&lt;BK$7),0,($D482-SUM($F482:BJ482)-SUM($F421:BJ421))/($E482+$C482-BK$7))</f>
        <v>0</v>
      </c>
      <c r="BL482" s="289">
        <f>IF(OR($C482&gt;BL$7,$C482+$E482-1&lt;BL$7),0,($D482-SUM($F482:BK482)-SUM($F421:BK421))/($E482+$C482-BL$7))</f>
        <v>0</v>
      </c>
      <c r="BM482" s="289">
        <f>IF(OR($C482&gt;BM$7,$C482+$E482-1&lt;BM$7),0,($D482-SUM($F482:BL482)-SUM($F421:BL421))/($E482+$C482-BM$7))</f>
        <v>0</v>
      </c>
      <c r="BN482" s="289">
        <f>IF(OR($C482&gt;BN$7,$C482+$E482-1&lt;BN$7),0,($D482-SUM($F482:BM482)-SUM($F421:BM421))/($E482+$C482-BN$7))</f>
        <v>0</v>
      </c>
      <c r="BO482" s="289"/>
      <c r="BP482" s="289"/>
      <c r="BQ482" s="289"/>
      <c r="BR482" s="289"/>
      <c r="BS482" s="289"/>
      <c r="BT482" s="289"/>
      <c r="BU482" s="289"/>
      <c r="BV482" s="289"/>
      <c r="BW482" s="289"/>
      <c r="BX482" s="289"/>
      <c r="BY482" s="289"/>
      <c r="BZ482" s="289"/>
      <c r="CA482" s="198"/>
      <c r="CB482" s="198"/>
      <c r="CC482" s="198"/>
      <c r="CD482" s="198"/>
      <c r="CE482" s="198"/>
      <c r="CF482" s="198"/>
      <c r="CG482" s="198"/>
      <c r="CH482" s="198"/>
      <c r="CI482" s="198"/>
      <c r="CJ482" s="198"/>
      <c r="CK482" s="198"/>
      <c r="CL482" s="198"/>
    </row>
    <row r="483" spans="1:90" hidden="1" outlineLevel="1" x14ac:dyDescent="0.15">
      <c r="A483" s="89"/>
      <c r="B483" s="23"/>
      <c r="C483" s="26">
        <v>7</v>
      </c>
      <c r="D483" s="303">
        <f ca="1"/>
        <v>0.17957745945751663</v>
      </c>
      <c r="E483" s="26">
        <f>SAP_Leadsheet!$E$65</f>
        <v>5</v>
      </c>
      <c r="G483" s="289">
        <f>IF(OR($C483&gt;G$7,$C483+$E483-1&lt;G$7),0,($D483-SUM($F483:F483)-SUM($F422:F422))/($E483+$C483-G$7))</f>
        <v>0</v>
      </c>
      <c r="H483" s="289">
        <f>IF(OR($C483&gt;H$7,$C483+$E483-1&lt;H$7),0,($D483-SUM($F483:G483)-SUM($F422:G422))/($E483+$C483-H$7))</f>
        <v>0</v>
      </c>
      <c r="I483" s="289">
        <f>IF(OR($C483&gt;I$7,$C483+$E483-1&lt;I$7),0,($D483-SUM($F483:H483)-SUM($F422:H422))/($E483+$C483-I$7))</f>
        <v>0</v>
      </c>
      <c r="J483" s="289">
        <f>IF(OR($C483&gt;J$7,$C483+$E483-1&lt;J$7),0,($D483-SUM($F483:I483)-SUM($F422:I422))/($E483+$C483-J$7))</f>
        <v>0</v>
      </c>
      <c r="K483" s="289">
        <f>IF(OR($C483&gt;K$7,$C483+$E483-1&lt;K$7),0,($D483-SUM($F483:J483)-SUM($F422:J422))/($E483+$C483-K$7))</f>
        <v>0</v>
      </c>
      <c r="L483" s="289">
        <f>IF(OR($C483&gt;L$7,$C483+$E483-1&lt;L$7),0,($D483-SUM($F483:K483)-SUM($F422:K422))/($E483+$C483-L$7))</f>
        <v>0</v>
      </c>
      <c r="M483" s="289">
        <f ca="1">IF(OR($C483&gt;M$7,$C483+$E483-1&lt;M$7),0,($D483-SUM($F483:L483)-SUM($F422:L422))/($E483+$C483-M$7))</f>
        <v>3.5915491891503323E-2</v>
      </c>
      <c r="N483" s="289">
        <f ca="1">IF(OR($C483&gt;N$7,$C483+$E483-1&lt;N$7),0,($D483-SUM($F483:M483)-SUM($F422:M422))/($E483+$C483-N$7))</f>
        <v>3.5915491891503323E-2</v>
      </c>
      <c r="O483" s="289">
        <f ca="1">IF(OR($C483&gt;O$7,$C483+$E483-1&lt;O$7),0,($D483-SUM($F483:N483)-SUM($F422:N422))/($E483+$C483-O$7))</f>
        <v>3.591549189150333E-2</v>
      </c>
      <c r="P483" s="289">
        <f ca="1">IF(OR($C483&gt;P$7,$C483+$E483-1&lt;P$7),0,($D483-SUM($F483:O483)-SUM($F422:O422))/($E483+$C483-P$7))</f>
        <v>3.5915491891503323E-2</v>
      </c>
      <c r="Q483" s="289">
        <f ca="1">IF(OR($C483&gt;Q$7,$C483+$E483-1&lt;Q$7),0,($D483-SUM($F483:P483)-SUM($F422:P422))/($E483+$C483-Q$7))</f>
        <v>3.5915491891503337E-2</v>
      </c>
      <c r="R483" s="289">
        <f>IF(OR($C483&gt;R$7,$C483+$E483-1&lt;R$7),0,($D483-SUM($F483:Q483)-SUM($F422:Q422))/($E483+$C483-R$7))</f>
        <v>0</v>
      </c>
      <c r="S483" s="289">
        <f>IF(OR($C483&gt;S$7,$C483+$E483-1&lt;S$7),0,($D483-SUM($F483:R483)-SUM($F422:R422))/($E483+$C483-S$7))</f>
        <v>0</v>
      </c>
      <c r="T483" s="289">
        <f>IF(OR($C483&gt;T$7,$C483+$E483-1&lt;T$7),0,($D483-SUM($F483:S483)-SUM($F422:S422))/($E483+$C483-T$7))</f>
        <v>0</v>
      </c>
      <c r="U483" s="289">
        <f>IF(OR($C483&gt;U$7,$C483+$E483-1&lt;U$7),0,($D483-SUM($F483:T483)-SUM($F422:T422))/($E483+$C483-U$7))</f>
        <v>0</v>
      </c>
      <c r="V483" s="289">
        <f>IF(OR($C483&gt;V$7,$C483+$E483-1&lt;V$7),0,($D483-SUM($F483:U483)-SUM($F422:U422))/($E483+$C483-V$7))</f>
        <v>0</v>
      </c>
      <c r="W483" s="289">
        <f>IF(OR($C483&gt;W$7,$C483+$E483-1&lt;W$7),0,($D483-SUM($F483:V483)-SUM($F422:V422))/($E483+$C483-W$7))</f>
        <v>0</v>
      </c>
      <c r="X483" s="289">
        <f>IF(OR($C483&gt;X$7,$C483+$E483-1&lt;X$7),0,($D483-SUM($F483:W483)-SUM($F422:W422))/($E483+$C483-X$7))</f>
        <v>0</v>
      </c>
      <c r="Y483" s="289">
        <f>IF(OR($C483&gt;Y$7,$C483+$E483-1&lt;Y$7),0,($D483-SUM($F483:X483)-SUM($F422:X422))/($E483+$C483-Y$7))</f>
        <v>0</v>
      </c>
      <c r="Z483" s="289">
        <f>IF(OR($C483&gt;Z$7,$C483+$E483-1&lt;Z$7),0,($D483-SUM($F483:Y483)-SUM($F422:Y422))/($E483+$C483-Z$7))</f>
        <v>0</v>
      </c>
      <c r="AA483" s="289">
        <f>IF(OR($C483&gt;AA$7,$C483+$E483-1&lt;AA$7),0,($D483-SUM($F483:Z483)-SUM($F422:Z422))/($E483+$C483-AA$7))</f>
        <v>0</v>
      </c>
      <c r="AB483" s="289">
        <f>IF(OR($C483&gt;AB$7,$C483+$E483-1&lt;AB$7),0,($D483-SUM($F483:AA483)-SUM($F422:AA422))/($E483+$C483-AB$7))</f>
        <v>0</v>
      </c>
      <c r="AC483" s="289">
        <f>IF(OR($C483&gt;AC$7,$C483+$E483-1&lt;AC$7),0,($D483-SUM($F483:AB483)-SUM($F422:AB422))/($E483+$C483-AC$7))</f>
        <v>0</v>
      </c>
      <c r="AD483" s="289">
        <f>IF(OR($C483&gt;AD$7,$C483+$E483-1&lt;AD$7),0,($D483-SUM($F483:AC483)-SUM($F422:AC422))/($E483+$C483-AD$7))</f>
        <v>0</v>
      </c>
      <c r="AE483" s="289">
        <f>IF(OR($C483&gt;AE$7,$C483+$E483-1&lt;AE$7),0,($D483-SUM($F483:AD483)-SUM($F422:AD422))/($E483+$C483-AE$7))</f>
        <v>0</v>
      </c>
      <c r="AF483" s="289">
        <f>IF(OR($C483&gt;AF$7,$C483+$E483-1&lt;AF$7),0,($D483-SUM($F483:AE483)-SUM($F422:AE422))/($E483+$C483-AF$7))</f>
        <v>0</v>
      </c>
      <c r="AG483" s="289">
        <f>IF(OR($C483&gt;AG$7,$C483+$E483-1&lt;AG$7),0,($D483-SUM($F483:AF483)-SUM($F422:AF422))/($E483+$C483-AG$7))</f>
        <v>0</v>
      </c>
      <c r="AH483" s="289">
        <f>IF(OR($C483&gt;AH$7,$C483+$E483-1&lt;AH$7),0,($D483-SUM($F483:AG483)-SUM($F422:AG422))/($E483+$C483-AH$7))</f>
        <v>0</v>
      </c>
      <c r="AI483" s="289">
        <f>IF(OR($C483&gt;AI$7,$C483+$E483-1&lt;AI$7),0,($D483-SUM($F483:AH483)-SUM($F422:AH422))/($E483+$C483-AI$7))</f>
        <v>0</v>
      </c>
      <c r="AJ483" s="289">
        <f>IF(OR($C483&gt;AJ$7,$C483+$E483-1&lt;AJ$7),0,($D483-SUM($F483:AI483)-SUM($F422:AI422))/($E483+$C483-AJ$7))</f>
        <v>0</v>
      </c>
      <c r="AK483" s="289">
        <f>IF(OR($C483&gt;AK$7,$C483+$E483-1&lt;AK$7),0,($D483-SUM($F483:AJ483)-SUM($F422:AJ422))/($E483+$C483-AK$7))</f>
        <v>0</v>
      </c>
      <c r="AL483" s="289">
        <f>IF(OR($C483&gt;AL$7,$C483+$E483-1&lt;AL$7),0,($D483-SUM($F483:AK483)-SUM($F422:AK422))/($E483+$C483-AL$7))</f>
        <v>0</v>
      </c>
      <c r="AM483" s="289">
        <f>IF(OR($C483&gt;AM$7,$C483+$E483-1&lt;AM$7),0,($D483-SUM($F483:AL483)-SUM($F422:AL422))/($E483+$C483-AM$7))</f>
        <v>0</v>
      </c>
      <c r="AN483" s="289">
        <f>IF(OR($C483&gt;AN$7,$C483+$E483-1&lt;AN$7),0,($D483-SUM($F483:AM483)-SUM($F422:AM422))/($E483+$C483-AN$7))</f>
        <v>0</v>
      </c>
      <c r="AO483" s="289">
        <f>IF(OR($C483&gt;AO$7,$C483+$E483-1&lt;AO$7),0,($D483-SUM($F483:AN483)-SUM($F422:AN422))/($E483+$C483-AO$7))</f>
        <v>0</v>
      </c>
      <c r="AP483" s="289">
        <f>IF(OR($C483&gt;AP$7,$C483+$E483-1&lt;AP$7),0,($D483-SUM($F483:AO483)-SUM($F422:AO422))/($E483+$C483-AP$7))</f>
        <v>0</v>
      </c>
      <c r="AQ483" s="289">
        <f>IF(OR($C483&gt;AQ$7,$C483+$E483-1&lt;AQ$7),0,($D483-SUM($F483:AP483)-SUM($F422:AP422))/($E483+$C483-AQ$7))</f>
        <v>0</v>
      </c>
      <c r="AR483" s="289">
        <f>IF(OR($C483&gt;AR$7,$C483+$E483-1&lt;AR$7),0,($D483-SUM($F483:AQ483)-SUM($F422:AQ422))/($E483+$C483-AR$7))</f>
        <v>0</v>
      </c>
      <c r="AS483" s="289">
        <f>IF(OR($C483&gt;AS$7,$C483+$E483-1&lt;AS$7),0,($D483-SUM($F483:AR483)-SUM($F422:AR422))/($E483+$C483-AS$7))</f>
        <v>0</v>
      </c>
      <c r="AT483" s="289">
        <f>IF(OR($C483&gt;AT$7,$C483+$E483-1&lt;AT$7),0,($D483-SUM($F483:AS483)-SUM($F422:AS422))/($E483+$C483-AT$7))</f>
        <v>0</v>
      </c>
      <c r="AU483" s="289">
        <f>IF(OR($C483&gt;AU$7,$C483+$E483-1&lt;AU$7),0,($D483-SUM($F483:AT483)-SUM($F422:AT422))/($E483+$C483-AU$7))</f>
        <v>0</v>
      </c>
      <c r="AV483" s="289">
        <f>IF(OR($C483&gt;AV$7,$C483+$E483-1&lt;AV$7),0,($D483-SUM($F483:AU483)-SUM($F422:AU422))/($E483+$C483-AV$7))</f>
        <v>0</v>
      </c>
      <c r="AW483" s="289">
        <f>IF(OR($C483&gt;AW$7,$C483+$E483-1&lt;AW$7),0,($D483-SUM($F483:AV483)-SUM($F422:AV422))/($E483+$C483-AW$7))</f>
        <v>0</v>
      </c>
      <c r="AX483" s="289">
        <f>IF(OR($C483&gt;AX$7,$C483+$E483-1&lt;AX$7),0,($D483-SUM($F483:AW483)-SUM($F422:AW422))/($E483+$C483-AX$7))</f>
        <v>0</v>
      </c>
      <c r="AY483" s="289">
        <f>IF(OR($C483&gt;AY$7,$C483+$E483-1&lt;AY$7),0,($D483-SUM($F483:AX483)-SUM($F422:AX422))/($E483+$C483-AY$7))</f>
        <v>0</v>
      </c>
      <c r="AZ483" s="289">
        <f>IF(OR($C483&gt;AZ$7,$C483+$E483-1&lt;AZ$7),0,($D483-SUM($F483:AY483)-SUM($F422:AY422))/($E483+$C483-AZ$7))</f>
        <v>0</v>
      </c>
      <c r="BA483" s="289">
        <f>IF(OR($C483&gt;BA$7,$C483+$E483-1&lt;BA$7),0,($D483-SUM($F483:AZ483)-SUM($F422:AZ422))/($E483+$C483-BA$7))</f>
        <v>0</v>
      </c>
      <c r="BB483" s="289">
        <f>IF(OR($C483&gt;BB$7,$C483+$E483-1&lt;BB$7),0,($D483-SUM($F483:BA483)-SUM($F422:BA422))/($E483+$C483-BB$7))</f>
        <v>0</v>
      </c>
      <c r="BC483" s="289">
        <f>IF(OR($C483&gt;BC$7,$C483+$E483-1&lt;BC$7),0,($D483-SUM($F483:BB483)-SUM($F422:BB422))/($E483+$C483-BC$7))</f>
        <v>0</v>
      </c>
      <c r="BD483" s="289">
        <f>IF(OR($C483&gt;BD$7,$C483+$E483-1&lt;BD$7),0,($D483-SUM($F483:BC483)-SUM($F422:BC422))/($E483+$C483-BD$7))</f>
        <v>0</v>
      </c>
      <c r="BE483" s="289">
        <f>IF(OR($C483&gt;BE$7,$C483+$E483-1&lt;BE$7),0,($D483-SUM($F483:BD483)-SUM($F422:BD422))/($E483+$C483-BE$7))</f>
        <v>0</v>
      </c>
      <c r="BF483" s="289">
        <f>IF(OR($C483&gt;BF$7,$C483+$E483-1&lt;BF$7),0,($D483-SUM($F483:BE483)-SUM($F422:BE422))/($E483+$C483-BF$7))</f>
        <v>0</v>
      </c>
      <c r="BG483" s="289">
        <f>IF(OR($C483&gt;BG$7,$C483+$E483-1&lt;BG$7),0,($D483-SUM($F483:BF483)-SUM($F422:BF422))/($E483+$C483-BG$7))</f>
        <v>0</v>
      </c>
      <c r="BH483" s="289">
        <f>IF(OR($C483&gt;BH$7,$C483+$E483-1&lt;BH$7),0,($D483-SUM($F483:BG483)-SUM($F422:BG422))/($E483+$C483-BH$7))</f>
        <v>0</v>
      </c>
      <c r="BI483" s="289">
        <f>IF(OR($C483&gt;BI$7,$C483+$E483-1&lt;BI$7),0,($D483-SUM($F483:BH483)-SUM($F422:BH422))/($E483+$C483-BI$7))</f>
        <v>0</v>
      </c>
      <c r="BJ483" s="289">
        <f>IF(OR($C483&gt;BJ$7,$C483+$E483-1&lt;BJ$7),0,($D483-SUM($F483:BI483)-SUM($F422:BI422))/($E483+$C483-BJ$7))</f>
        <v>0</v>
      </c>
      <c r="BK483" s="289">
        <f>IF(OR($C483&gt;BK$7,$C483+$E483-1&lt;BK$7),0,($D483-SUM($F483:BJ483)-SUM($F422:BJ422))/($E483+$C483-BK$7))</f>
        <v>0</v>
      </c>
      <c r="BL483" s="289">
        <f>IF(OR($C483&gt;BL$7,$C483+$E483-1&lt;BL$7),0,($D483-SUM($F483:BK483)-SUM($F422:BK422))/($E483+$C483-BL$7))</f>
        <v>0</v>
      </c>
      <c r="BM483" s="289">
        <f>IF(OR($C483&gt;BM$7,$C483+$E483-1&lt;BM$7),0,($D483-SUM($F483:BL483)-SUM($F422:BL422))/($E483+$C483-BM$7))</f>
        <v>0</v>
      </c>
      <c r="BN483" s="289">
        <f>IF(OR($C483&gt;BN$7,$C483+$E483-1&lt;BN$7),0,($D483-SUM($F483:BM483)-SUM($F422:BM422))/($E483+$C483-BN$7))</f>
        <v>0</v>
      </c>
      <c r="BO483" s="289"/>
      <c r="BP483" s="289"/>
      <c r="BQ483" s="289"/>
      <c r="BR483" s="289"/>
      <c r="BS483" s="289"/>
      <c r="BT483" s="289"/>
      <c r="BU483" s="289"/>
      <c r="BV483" s="289"/>
      <c r="BW483" s="289"/>
      <c r="BX483" s="289"/>
      <c r="BY483" s="289"/>
      <c r="BZ483" s="289"/>
      <c r="CA483" s="198"/>
      <c r="CB483" s="198"/>
      <c r="CC483" s="198"/>
      <c r="CD483" s="198"/>
      <c r="CE483" s="198"/>
      <c r="CF483" s="198"/>
      <c r="CG483" s="198"/>
      <c r="CH483" s="198"/>
      <c r="CI483" s="198"/>
      <c r="CJ483" s="198"/>
      <c r="CK483" s="198"/>
      <c r="CL483" s="198"/>
    </row>
    <row r="484" spans="1:90" hidden="1" outlineLevel="1" x14ac:dyDescent="0.15">
      <c r="A484" s="89"/>
      <c r="B484" s="23"/>
      <c r="C484" s="26">
        <v>8</v>
      </c>
      <c r="D484" s="303">
        <f ca="1"/>
        <v>0.1761209719356705</v>
      </c>
      <c r="E484" s="26">
        <f>SAP_Leadsheet!$E$65</f>
        <v>5</v>
      </c>
      <c r="G484" s="289">
        <f>IF(OR($C484&gt;G$7,$C484+$E484-1&lt;G$7),0,($D484-SUM($F484:F484)-SUM($F423:F423))/($E484+$C484-G$7))</f>
        <v>0</v>
      </c>
      <c r="H484" s="289">
        <f>IF(OR($C484&gt;H$7,$C484+$E484-1&lt;H$7),0,($D484-SUM($F484:G484)-SUM($F423:G423))/($E484+$C484-H$7))</f>
        <v>0</v>
      </c>
      <c r="I484" s="289">
        <f>IF(OR($C484&gt;I$7,$C484+$E484-1&lt;I$7),0,($D484-SUM($F484:H484)-SUM($F423:H423))/($E484+$C484-I$7))</f>
        <v>0</v>
      </c>
      <c r="J484" s="289">
        <f>IF(OR($C484&gt;J$7,$C484+$E484-1&lt;J$7),0,($D484-SUM($F484:I484)-SUM($F423:I423))/($E484+$C484-J$7))</f>
        <v>0</v>
      </c>
      <c r="K484" s="289">
        <f>IF(OR($C484&gt;K$7,$C484+$E484-1&lt;K$7),0,($D484-SUM($F484:J484)-SUM($F423:J423))/($E484+$C484-K$7))</f>
        <v>0</v>
      </c>
      <c r="L484" s="289">
        <f>IF(OR($C484&gt;L$7,$C484+$E484-1&lt;L$7),0,($D484-SUM($F484:K484)-SUM($F423:K423))/($E484+$C484-L$7))</f>
        <v>0</v>
      </c>
      <c r="M484" s="289">
        <f>IF(OR($C484&gt;M$7,$C484+$E484-1&lt;M$7),0,($D484-SUM($F484:L484)-SUM($F423:L423))/($E484+$C484-M$7))</f>
        <v>0</v>
      </c>
      <c r="N484" s="289">
        <f ca="1">IF(OR($C484&gt;N$7,$C484+$E484-1&lt;N$7),0,($D484-SUM($F484:M484)-SUM($F423:M423))/($E484+$C484-N$7))</f>
        <v>3.5224194387134103E-2</v>
      </c>
      <c r="O484" s="289">
        <f ca="1">IF(OR($C484&gt;O$7,$C484+$E484-1&lt;O$7),0,($D484-SUM($F484:N484)-SUM($F423:N423))/($E484+$C484-O$7))</f>
        <v>3.5224194387134103E-2</v>
      </c>
      <c r="P484" s="289">
        <f ca="1">IF(OR($C484&gt;P$7,$C484+$E484-1&lt;P$7),0,($D484-SUM($F484:O484)-SUM($F423:O423))/($E484+$C484-P$7))</f>
        <v>3.5224194387134096E-2</v>
      </c>
      <c r="Q484" s="289">
        <f ca="1">IF(OR($C484&gt;Q$7,$C484+$E484-1&lt;Q$7),0,($D484-SUM($F484:P484)-SUM($F423:P423))/($E484+$C484-Q$7))</f>
        <v>3.5224194387134103E-2</v>
      </c>
      <c r="R484" s="289">
        <f ca="1">IF(OR($C484&gt;R$7,$C484+$E484-1&lt;R$7),0,($D484-SUM($F484:Q484)-SUM($F423:Q423))/($E484+$C484-R$7))</f>
        <v>3.5224194387134089E-2</v>
      </c>
      <c r="S484" s="289">
        <f>IF(OR($C484&gt;S$7,$C484+$E484-1&lt;S$7),0,($D484-SUM($F484:R484)-SUM($F423:R423))/($E484+$C484-S$7))</f>
        <v>0</v>
      </c>
      <c r="T484" s="289">
        <f>IF(OR($C484&gt;T$7,$C484+$E484-1&lt;T$7),0,($D484-SUM($F484:S484)-SUM($F423:S423))/($E484+$C484-T$7))</f>
        <v>0</v>
      </c>
      <c r="U484" s="289">
        <f>IF(OR($C484&gt;U$7,$C484+$E484-1&lt;U$7),0,($D484-SUM($F484:T484)-SUM($F423:T423))/($E484+$C484-U$7))</f>
        <v>0</v>
      </c>
      <c r="V484" s="289">
        <f>IF(OR($C484&gt;V$7,$C484+$E484-1&lt;V$7),0,($D484-SUM($F484:U484)-SUM($F423:U423))/($E484+$C484-V$7))</f>
        <v>0</v>
      </c>
      <c r="W484" s="289">
        <f>IF(OR($C484&gt;W$7,$C484+$E484-1&lt;W$7),0,($D484-SUM($F484:V484)-SUM($F423:V423))/($E484+$C484-W$7))</f>
        <v>0</v>
      </c>
      <c r="X484" s="289">
        <f>IF(OR($C484&gt;X$7,$C484+$E484-1&lt;X$7),0,($D484-SUM($F484:W484)-SUM($F423:W423))/($E484+$C484-X$7))</f>
        <v>0</v>
      </c>
      <c r="Y484" s="289">
        <f>IF(OR($C484&gt;Y$7,$C484+$E484-1&lt;Y$7),0,($D484-SUM($F484:X484)-SUM($F423:X423))/($E484+$C484-Y$7))</f>
        <v>0</v>
      </c>
      <c r="Z484" s="289">
        <f>IF(OR($C484&gt;Z$7,$C484+$E484-1&lt;Z$7),0,($D484-SUM($F484:Y484)-SUM($F423:Y423))/($E484+$C484-Z$7))</f>
        <v>0</v>
      </c>
      <c r="AA484" s="289">
        <f>IF(OR($C484&gt;AA$7,$C484+$E484-1&lt;AA$7),0,($D484-SUM($F484:Z484)-SUM($F423:Z423))/($E484+$C484-AA$7))</f>
        <v>0</v>
      </c>
      <c r="AB484" s="289">
        <f>IF(OR($C484&gt;AB$7,$C484+$E484-1&lt;AB$7),0,($D484-SUM($F484:AA484)-SUM($F423:AA423))/($E484+$C484-AB$7))</f>
        <v>0</v>
      </c>
      <c r="AC484" s="289">
        <f>IF(OR($C484&gt;AC$7,$C484+$E484-1&lt;AC$7),0,($D484-SUM($F484:AB484)-SUM($F423:AB423))/($E484+$C484-AC$7))</f>
        <v>0</v>
      </c>
      <c r="AD484" s="289">
        <f>IF(OR($C484&gt;AD$7,$C484+$E484-1&lt;AD$7),0,($D484-SUM($F484:AC484)-SUM($F423:AC423))/($E484+$C484-AD$7))</f>
        <v>0</v>
      </c>
      <c r="AE484" s="289">
        <f>IF(OR($C484&gt;AE$7,$C484+$E484-1&lt;AE$7),0,($D484-SUM($F484:AD484)-SUM($F423:AD423))/($E484+$C484-AE$7))</f>
        <v>0</v>
      </c>
      <c r="AF484" s="289">
        <f>IF(OR($C484&gt;AF$7,$C484+$E484-1&lt;AF$7),0,($D484-SUM($F484:AE484)-SUM($F423:AE423))/($E484+$C484-AF$7))</f>
        <v>0</v>
      </c>
      <c r="AG484" s="289">
        <f>IF(OR($C484&gt;AG$7,$C484+$E484-1&lt;AG$7),0,($D484-SUM($F484:AF484)-SUM($F423:AF423))/($E484+$C484-AG$7))</f>
        <v>0</v>
      </c>
      <c r="AH484" s="289">
        <f>IF(OR($C484&gt;AH$7,$C484+$E484-1&lt;AH$7),0,($D484-SUM($F484:AG484)-SUM($F423:AG423))/($E484+$C484-AH$7))</f>
        <v>0</v>
      </c>
      <c r="AI484" s="289">
        <f>IF(OR($C484&gt;AI$7,$C484+$E484-1&lt;AI$7),0,($D484-SUM($F484:AH484)-SUM($F423:AH423))/($E484+$C484-AI$7))</f>
        <v>0</v>
      </c>
      <c r="AJ484" s="289">
        <f>IF(OR($C484&gt;AJ$7,$C484+$E484-1&lt;AJ$7),0,($D484-SUM($F484:AI484)-SUM($F423:AI423))/($E484+$C484-AJ$7))</f>
        <v>0</v>
      </c>
      <c r="AK484" s="289">
        <f>IF(OR($C484&gt;AK$7,$C484+$E484-1&lt;AK$7),0,($D484-SUM($F484:AJ484)-SUM($F423:AJ423))/($E484+$C484-AK$7))</f>
        <v>0</v>
      </c>
      <c r="AL484" s="289">
        <f>IF(OR($C484&gt;AL$7,$C484+$E484-1&lt;AL$7),0,($D484-SUM($F484:AK484)-SUM($F423:AK423))/($E484+$C484-AL$7))</f>
        <v>0</v>
      </c>
      <c r="AM484" s="289">
        <f>IF(OR($C484&gt;AM$7,$C484+$E484-1&lt;AM$7),0,($D484-SUM($F484:AL484)-SUM($F423:AL423))/($E484+$C484-AM$7))</f>
        <v>0</v>
      </c>
      <c r="AN484" s="289">
        <f>IF(OR($C484&gt;AN$7,$C484+$E484-1&lt;AN$7),0,($D484-SUM($F484:AM484)-SUM($F423:AM423))/($E484+$C484-AN$7))</f>
        <v>0</v>
      </c>
      <c r="AO484" s="289">
        <f>IF(OR($C484&gt;AO$7,$C484+$E484-1&lt;AO$7),0,($D484-SUM($F484:AN484)-SUM($F423:AN423))/($E484+$C484-AO$7))</f>
        <v>0</v>
      </c>
      <c r="AP484" s="289">
        <f>IF(OR($C484&gt;AP$7,$C484+$E484-1&lt;AP$7),0,($D484-SUM($F484:AO484)-SUM($F423:AO423))/($E484+$C484-AP$7))</f>
        <v>0</v>
      </c>
      <c r="AQ484" s="289">
        <f>IF(OR($C484&gt;AQ$7,$C484+$E484-1&lt;AQ$7),0,($D484-SUM($F484:AP484)-SUM($F423:AP423))/($E484+$C484-AQ$7))</f>
        <v>0</v>
      </c>
      <c r="AR484" s="289">
        <f>IF(OR($C484&gt;AR$7,$C484+$E484-1&lt;AR$7),0,($D484-SUM($F484:AQ484)-SUM($F423:AQ423))/($E484+$C484-AR$7))</f>
        <v>0</v>
      </c>
      <c r="AS484" s="289">
        <f>IF(OR($C484&gt;AS$7,$C484+$E484-1&lt;AS$7),0,($D484-SUM($F484:AR484)-SUM($F423:AR423))/($E484+$C484-AS$7))</f>
        <v>0</v>
      </c>
      <c r="AT484" s="289">
        <f>IF(OR($C484&gt;AT$7,$C484+$E484-1&lt;AT$7),0,($D484-SUM($F484:AS484)-SUM($F423:AS423))/($E484+$C484-AT$7))</f>
        <v>0</v>
      </c>
      <c r="AU484" s="289">
        <f>IF(OR($C484&gt;AU$7,$C484+$E484-1&lt;AU$7),0,($D484-SUM($F484:AT484)-SUM($F423:AT423))/($E484+$C484-AU$7))</f>
        <v>0</v>
      </c>
      <c r="AV484" s="289">
        <f>IF(OR($C484&gt;AV$7,$C484+$E484-1&lt;AV$7),0,($D484-SUM($F484:AU484)-SUM($F423:AU423))/($E484+$C484-AV$7))</f>
        <v>0</v>
      </c>
      <c r="AW484" s="289">
        <f>IF(OR($C484&gt;AW$7,$C484+$E484-1&lt;AW$7),0,($D484-SUM($F484:AV484)-SUM($F423:AV423))/($E484+$C484-AW$7))</f>
        <v>0</v>
      </c>
      <c r="AX484" s="289">
        <f>IF(OR($C484&gt;AX$7,$C484+$E484-1&lt;AX$7),0,($D484-SUM($F484:AW484)-SUM($F423:AW423))/($E484+$C484-AX$7))</f>
        <v>0</v>
      </c>
      <c r="AY484" s="289">
        <f>IF(OR($C484&gt;AY$7,$C484+$E484-1&lt;AY$7),0,($D484-SUM($F484:AX484)-SUM($F423:AX423))/($E484+$C484-AY$7))</f>
        <v>0</v>
      </c>
      <c r="AZ484" s="289">
        <f>IF(OR($C484&gt;AZ$7,$C484+$E484-1&lt;AZ$7),0,($D484-SUM($F484:AY484)-SUM($F423:AY423))/($E484+$C484-AZ$7))</f>
        <v>0</v>
      </c>
      <c r="BA484" s="289">
        <f>IF(OR($C484&gt;BA$7,$C484+$E484-1&lt;BA$7),0,($D484-SUM($F484:AZ484)-SUM($F423:AZ423))/($E484+$C484-BA$7))</f>
        <v>0</v>
      </c>
      <c r="BB484" s="289">
        <f>IF(OR($C484&gt;BB$7,$C484+$E484-1&lt;BB$7),0,($D484-SUM($F484:BA484)-SUM($F423:BA423))/($E484+$C484-BB$7))</f>
        <v>0</v>
      </c>
      <c r="BC484" s="289">
        <f>IF(OR($C484&gt;BC$7,$C484+$E484-1&lt;BC$7),0,($D484-SUM($F484:BB484)-SUM($F423:BB423))/($E484+$C484-BC$7))</f>
        <v>0</v>
      </c>
      <c r="BD484" s="289">
        <f>IF(OR($C484&gt;BD$7,$C484+$E484-1&lt;BD$7),0,($D484-SUM($F484:BC484)-SUM($F423:BC423))/($E484+$C484-BD$7))</f>
        <v>0</v>
      </c>
      <c r="BE484" s="289">
        <f>IF(OR($C484&gt;BE$7,$C484+$E484-1&lt;BE$7),0,($D484-SUM($F484:BD484)-SUM($F423:BD423))/($E484+$C484-BE$7))</f>
        <v>0</v>
      </c>
      <c r="BF484" s="289">
        <f>IF(OR($C484&gt;BF$7,$C484+$E484-1&lt;BF$7),0,($D484-SUM($F484:BE484)-SUM($F423:BE423))/($E484+$C484-BF$7))</f>
        <v>0</v>
      </c>
      <c r="BG484" s="289">
        <f>IF(OR($C484&gt;BG$7,$C484+$E484-1&lt;BG$7),0,($D484-SUM($F484:BF484)-SUM($F423:BF423))/($E484+$C484-BG$7))</f>
        <v>0</v>
      </c>
      <c r="BH484" s="289">
        <f>IF(OR($C484&gt;BH$7,$C484+$E484-1&lt;BH$7),0,($D484-SUM($F484:BG484)-SUM($F423:BG423))/($E484+$C484-BH$7))</f>
        <v>0</v>
      </c>
      <c r="BI484" s="289">
        <f>IF(OR($C484&gt;BI$7,$C484+$E484-1&lt;BI$7),0,($D484-SUM($F484:BH484)-SUM($F423:BH423))/($E484+$C484-BI$7))</f>
        <v>0</v>
      </c>
      <c r="BJ484" s="289">
        <f>IF(OR($C484&gt;BJ$7,$C484+$E484-1&lt;BJ$7),0,($D484-SUM($F484:BI484)-SUM($F423:BI423))/($E484+$C484-BJ$7))</f>
        <v>0</v>
      </c>
      <c r="BK484" s="289">
        <f>IF(OR($C484&gt;BK$7,$C484+$E484-1&lt;BK$7),0,($D484-SUM($F484:BJ484)-SUM($F423:BJ423))/($E484+$C484-BK$7))</f>
        <v>0</v>
      </c>
      <c r="BL484" s="289">
        <f>IF(OR($C484&gt;BL$7,$C484+$E484-1&lt;BL$7),0,($D484-SUM($F484:BK484)-SUM($F423:BK423))/($E484+$C484-BL$7))</f>
        <v>0</v>
      </c>
      <c r="BM484" s="289">
        <f>IF(OR($C484&gt;BM$7,$C484+$E484-1&lt;BM$7),0,($D484-SUM($F484:BL484)-SUM($F423:BL423))/($E484+$C484-BM$7))</f>
        <v>0</v>
      </c>
      <c r="BN484" s="289">
        <f>IF(OR($C484&gt;BN$7,$C484+$E484-1&lt;BN$7),0,($D484-SUM($F484:BM484)-SUM($F423:BM423))/($E484+$C484-BN$7))</f>
        <v>0</v>
      </c>
      <c r="BO484" s="289"/>
      <c r="BP484" s="289"/>
      <c r="BQ484" s="289"/>
      <c r="BR484" s="289"/>
      <c r="BS484" s="289"/>
      <c r="BT484" s="289"/>
      <c r="BU484" s="289"/>
      <c r="BV484" s="289"/>
      <c r="BW484" s="289"/>
      <c r="BX484" s="289"/>
      <c r="BY484" s="289"/>
      <c r="BZ484" s="289"/>
      <c r="CA484" s="198"/>
      <c r="CB484" s="198"/>
      <c r="CC484" s="198"/>
      <c r="CD484" s="198"/>
      <c r="CE484" s="198"/>
      <c r="CF484" s="198"/>
      <c r="CG484" s="198"/>
      <c r="CH484" s="198"/>
      <c r="CI484" s="198"/>
      <c r="CJ484" s="198"/>
      <c r="CK484" s="198"/>
      <c r="CL484" s="198"/>
    </row>
    <row r="485" spans="1:90" hidden="1" outlineLevel="1" x14ac:dyDescent="0.15">
      <c r="A485" s="89"/>
      <c r="B485" s="23"/>
      <c r="C485" s="26">
        <v>9</v>
      </c>
      <c r="D485" s="303">
        <f ca="1"/>
        <v>0.17266448441382434</v>
      </c>
      <c r="E485" s="26">
        <f>SAP_Leadsheet!$E$65</f>
        <v>5</v>
      </c>
      <c r="G485" s="289">
        <f>IF(OR($C485&gt;G$7,$C485+$E485-1&lt;G$7),0,($D485-SUM($F485:F485)-SUM($F424:F424))/($E485+$C485-G$7))</f>
        <v>0</v>
      </c>
      <c r="H485" s="289">
        <f>IF(OR($C485&gt;H$7,$C485+$E485-1&lt;H$7),0,($D485-SUM($F485:G485)-SUM($F424:G424))/($E485+$C485-H$7))</f>
        <v>0</v>
      </c>
      <c r="I485" s="289">
        <f>IF(OR($C485&gt;I$7,$C485+$E485-1&lt;I$7),0,($D485-SUM($F485:H485)-SUM($F424:H424))/($E485+$C485-I$7))</f>
        <v>0</v>
      </c>
      <c r="J485" s="289">
        <f>IF(OR($C485&gt;J$7,$C485+$E485-1&lt;J$7),0,($D485-SUM($F485:I485)-SUM($F424:I424))/($E485+$C485-J$7))</f>
        <v>0</v>
      </c>
      <c r="K485" s="289">
        <f>IF(OR($C485&gt;K$7,$C485+$E485-1&lt;K$7),0,($D485-SUM($F485:J485)-SUM($F424:J424))/($E485+$C485-K$7))</f>
        <v>0</v>
      </c>
      <c r="L485" s="289">
        <f>IF(OR($C485&gt;L$7,$C485+$E485-1&lt;L$7),0,($D485-SUM($F485:K485)-SUM($F424:K424))/($E485+$C485-L$7))</f>
        <v>0</v>
      </c>
      <c r="M485" s="289">
        <f>IF(OR($C485&gt;M$7,$C485+$E485-1&lt;M$7),0,($D485-SUM($F485:L485)-SUM($F424:L424))/($E485+$C485-M$7))</f>
        <v>0</v>
      </c>
      <c r="N485" s="289">
        <f>IF(OR($C485&gt;N$7,$C485+$E485-1&lt;N$7),0,($D485-SUM($F485:M485)-SUM($F424:M424))/($E485+$C485-N$7))</f>
        <v>0</v>
      </c>
      <c r="O485" s="289">
        <f ca="1">IF(OR($C485&gt;O$7,$C485+$E485-1&lt;O$7),0,($D485-SUM($F485:N485)-SUM($F424:N424))/($E485+$C485-O$7))</f>
        <v>3.4532896882764869E-2</v>
      </c>
      <c r="P485" s="289">
        <f ca="1">IF(OR($C485&gt;P$7,$C485+$E485-1&lt;P$7),0,($D485-SUM($F485:O485)-SUM($F424:O424))/($E485+$C485-P$7))</f>
        <v>3.4532896882764869E-2</v>
      </c>
      <c r="Q485" s="289">
        <f ca="1">IF(OR($C485&gt;Q$7,$C485+$E485-1&lt;Q$7),0,($D485-SUM($F485:P485)-SUM($F424:P424))/($E485+$C485-Q$7))</f>
        <v>3.4532896882764869E-2</v>
      </c>
      <c r="R485" s="289">
        <f ca="1">IF(OR($C485&gt;R$7,$C485+$E485-1&lt;R$7),0,($D485-SUM($F485:Q485)-SUM($F424:Q424))/($E485+$C485-R$7))</f>
        <v>3.4532896882764869E-2</v>
      </c>
      <c r="S485" s="289">
        <f ca="1">IF(OR($C485&gt;S$7,$C485+$E485-1&lt;S$7),0,($D485-SUM($F485:R485)-SUM($F424:R424))/($E485+$C485-S$7))</f>
        <v>3.4532896882764869E-2</v>
      </c>
      <c r="T485" s="289">
        <f>IF(OR($C485&gt;T$7,$C485+$E485-1&lt;T$7),0,($D485-SUM($F485:S485)-SUM($F424:S424))/($E485+$C485-T$7))</f>
        <v>0</v>
      </c>
      <c r="U485" s="289">
        <f>IF(OR($C485&gt;U$7,$C485+$E485-1&lt;U$7),0,($D485-SUM($F485:T485)-SUM($F424:T424))/($E485+$C485-U$7))</f>
        <v>0</v>
      </c>
      <c r="V485" s="289">
        <f>IF(OR($C485&gt;V$7,$C485+$E485-1&lt;V$7),0,($D485-SUM($F485:U485)-SUM($F424:U424))/($E485+$C485-V$7))</f>
        <v>0</v>
      </c>
      <c r="W485" s="289">
        <f>IF(OR($C485&gt;W$7,$C485+$E485-1&lt;W$7),0,($D485-SUM($F485:V485)-SUM($F424:V424))/($E485+$C485-W$7))</f>
        <v>0</v>
      </c>
      <c r="X485" s="289">
        <f>IF(OR($C485&gt;X$7,$C485+$E485-1&lt;X$7),0,($D485-SUM($F485:W485)-SUM($F424:W424))/($E485+$C485-X$7))</f>
        <v>0</v>
      </c>
      <c r="Y485" s="289">
        <f>IF(OR($C485&gt;Y$7,$C485+$E485-1&lt;Y$7),0,($D485-SUM($F485:X485)-SUM($F424:X424))/($E485+$C485-Y$7))</f>
        <v>0</v>
      </c>
      <c r="Z485" s="289">
        <f>IF(OR($C485&gt;Z$7,$C485+$E485-1&lt;Z$7),0,($D485-SUM($F485:Y485)-SUM($F424:Y424))/($E485+$C485-Z$7))</f>
        <v>0</v>
      </c>
      <c r="AA485" s="289">
        <f>IF(OR($C485&gt;AA$7,$C485+$E485-1&lt;AA$7),0,($D485-SUM($F485:Z485)-SUM($F424:Z424))/($E485+$C485-AA$7))</f>
        <v>0</v>
      </c>
      <c r="AB485" s="289">
        <f>IF(OR($C485&gt;AB$7,$C485+$E485-1&lt;AB$7),0,($D485-SUM($F485:AA485)-SUM($F424:AA424))/($E485+$C485-AB$7))</f>
        <v>0</v>
      </c>
      <c r="AC485" s="289">
        <f>IF(OR($C485&gt;AC$7,$C485+$E485-1&lt;AC$7),0,($D485-SUM($F485:AB485)-SUM($F424:AB424))/($E485+$C485-AC$7))</f>
        <v>0</v>
      </c>
      <c r="AD485" s="289">
        <f>IF(OR($C485&gt;AD$7,$C485+$E485-1&lt;AD$7),0,($D485-SUM($F485:AC485)-SUM($F424:AC424))/($E485+$C485-AD$7))</f>
        <v>0</v>
      </c>
      <c r="AE485" s="289">
        <f>IF(OR($C485&gt;AE$7,$C485+$E485-1&lt;AE$7),0,($D485-SUM($F485:AD485)-SUM($F424:AD424))/($E485+$C485-AE$7))</f>
        <v>0</v>
      </c>
      <c r="AF485" s="289">
        <f>IF(OR($C485&gt;AF$7,$C485+$E485-1&lt;AF$7),0,($D485-SUM($F485:AE485)-SUM($F424:AE424))/($E485+$C485-AF$7))</f>
        <v>0</v>
      </c>
      <c r="AG485" s="289">
        <f>IF(OR($C485&gt;AG$7,$C485+$E485-1&lt;AG$7),0,($D485-SUM($F485:AF485)-SUM($F424:AF424))/($E485+$C485-AG$7))</f>
        <v>0</v>
      </c>
      <c r="AH485" s="289">
        <f>IF(OR($C485&gt;AH$7,$C485+$E485-1&lt;AH$7),0,($D485-SUM($F485:AG485)-SUM($F424:AG424))/($E485+$C485-AH$7))</f>
        <v>0</v>
      </c>
      <c r="AI485" s="289">
        <f>IF(OR($C485&gt;AI$7,$C485+$E485-1&lt;AI$7),0,($D485-SUM($F485:AH485)-SUM($F424:AH424))/($E485+$C485-AI$7))</f>
        <v>0</v>
      </c>
      <c r="AJ485" s="289">
        <f>IF(OR($C485&gt;AJ$7,$C485+$E485-1&lt;AJ$7),0,($D485-SUM($F485:AI485)-SUM($F424:AI424))/($E485+$C485-AJ$7))</f>
        <v>0</v>
      </c>
      <c r="AK485" s="289">
        <f>IF(OR($C485&gt;AK$7,$C485+$E485-1&lt;AK$7),0,($D485-SUM($F485:AJ485)-SUM($F424:AJ424))/($E485+$C485-AK$7))</f>
        <v>0</v>
      </c>
      <c r="AL485" s="289">
        <f>IF(OR($C485&gt;AL$7,$C485+$E485-1&lt;AL$7),0,($D485-SUM($F485:AK485)-SUM($F424:AK424))/($E485+$C485-AL$7))</f>
        <v>0</v>
      </c>
      <c r="AM485" s="289">
        <f>IF(OR($C485&gt;AM$7,$C485+$E485-1&lt;AM$7),0,($D485-SUM($F485:AL485)-SUM($F424:AL424))/($E485+$C485-AM$7))</f>
        <v>0</v>
      </c>
      <c r="AN485" s="289">
        <f>IF(OR($C485&gt;AN$7,$C485+$E485-1&lt;AN$7),0,($D485-SUM($F485:AM485)-SUM($F424:AM424))/($E485+$C485-AN$7))</f>
        <v>0</v>
      </c>
      <c r="AO485" s="289">
        <f>IF(OR($C485&gt;AO$7,$C485+$E485-1&lt;AO$7),0,($D485-SUM($F485:AN485)-SUM($F424:AN424))/($E485+$C485-AO$7))</f>
        <v>0</v>
      </c>
      <c r="AP485" s="289">
        <f>IF(OR($C485&gt;AP$7,$C485+$E485-1&lt;AP$7),0,($D485-SUM($F485:AO485)-SUM($F424:AO424))/($E485+$C485-AP$7))</f>
        <v>0</v>
      </c>
      <c r="AQ485" s="289">
        <f>IF(OR($C485&gt;AQ$7,$C485+$E485-1&lt;AQ$7),0,($D485-SUM($F485:AP485)-SUM($F424:AP424))/($E485+$C485-AQ$7))</f>
        <v>0</v>
      </c>
      <c r="AR485" s="289">
        <f>IF(OR($C485&gt;AR$7,$C485+$E485-1&lt;AR$7),0,($D485-SUM($F485:AQ485)-SUM($F424:AQ424))/($E485+$C485-AR$7))</f>
        <v>0</v>
      </c>
      <c r="AS485" s="289">
        <f>IF(OR($C485&gt;AS$7,$C485+$E485-1&lt;AS$7),0,($D485-SUM($F485:AR485)-SUM($F424:AR424))/($E485+$C485-AS$7))</f>
        <v>0</v>
      </c>
      <c r="AT485" s="289">
        <f>IF(OR($C485&gt;AT$7,$C485+$E485-1&lt;AT$7),0,($D485-SUM($F485:AS485)-SUM($F424:AS424))/($E485+$C485-AT$7))</f>
        <v>0</v>
      </c>
      <c r="AU485" s="289">
        <f>IF(OR($C485&gt;AU$7,$C485+$E485-1&lt;AU$7),0,($D485-SUM($F485:AT485)-SUM($F424:AT424))/($E485+$C485-AU$7))</f>
        <v>0</v>
      </c>
      <c r="AV485" s="289">
        <f>IF(OR($C485&gt;AV$7,$C485+$E485-1&lt;AV$7),0,($D485-SUM($F485:AU485)-SUM($F424:AU424))/($E485+$C485-AV$7))</f>
        <v>0</v>
      </c>
      <c r="AW485" s="289">
        <f>IF(OR($C485&gt;AW$7,$C485+$E485-1&lt;AW$7),0,($D485-SUM($F485:AV485)-SUM($F424:AV424))/($E485+$C485-AW$7))</f>
        <v>0</v>
      </c>
      <c r="AX485" s="289">
        <f>IF(OR($C485&gt;AX$7,$C485+$E485-1&lt;AX$7),0,($D485-SUM($F485:AW485)-SUM($F424:AW424))/($E485+$C485-AX$7))</f>
        <v>0</v>
      </c>
      <c r="AY485" s="289">
        <f>IF(OR($C485&gt;AY$7,$C485+$E485-1&lt;AY$7),0,($D485-SUM($F485:AX485)-SUM($F424:AX424))/($E485+$C485-AY$7))</f>
        <v>0</v>
      </c>
      <c r="AZ485" s="289">
        <f>IF(OR($C485&gt;AZ$7,$C485+$E485-1&lt;AZ$7),0,($D485-SUM($F485:AY485)-SUM($F424:AY424))/($E485+$C485-AZ$7))</f>
        <v>0</v>
      </c>
      <c r="BA485" s="289">
        <f>IF(OR($C485&gt;BA$7,$C485+$E485-1&lt;BA$7),0,($D485-SUM($F485:AZ485)-SUM($F424:AZ424))/($E485+$C485-BA$7))</f>
        <v>0</v>
      </c>
      <c r="BB485" s="289">
        <f>IF(OR($C485&gt;BB$7,$C485+$E485-1&lt;BB$7),0,($D485-SUM($F485:BA485)-SUM($F424:BA424))/($E485+$C485-BB$7))</f>
        <v>0</v>
      </c>
      <c r="BC485" s="289">
        <f>IF(OR($C485&gt;BC$7,$C485+$E485-1&lt;BC$7),0,($D485-SUM($F485:BB485)-SUM($F424:BB424))/($E485+$C485-BC$7))</f>
        <v>0</v>
      </c>
      <c r="BD485" s="289">
        <f>IF(OR($C485&gt;BD$7,$C485+$E485-1&lt;BD$7),0,($D485-SUM($F485:BC485)-SUM($F424:BC424))/($E485+$C485-BD$7))</f>
        <v>0</v>
      </c>
      <c r="BE485" s="289">
        <f>IF(OR($C485&gt;BE$7,$C485+$E485-1&lt;BE$7),0,($D485-SUM($F485:BD485)-SUM($F424:BD424))/($E485+$C485-BE$7))</f>
        <v>0</v>
      </c>
      <c r="BF485" s="289">
        <f>IF(OR($C485&gt;BF$7,$C485+$E485-1&lt;BF$7),0,($D485-SUM($F485:BE485)-SUM($F424:BE424))/($E485+$C485-BF$7))</f>
        <v>0</v>
      </c>
      <c r="BG485" s="289">
        <f>IF(OR($C485&gt;BG$7,$C485+$E485-1&lt;BG$7),0,($D485-SUM($F485:BF485)-SUM($F424:BF424))/($E485+$C485-BG$7))</f>
        <v>0</v>
      </c>
      <c r="BH485" s="289">
        <f>IF(OR($C485&gt;BH$7,$C485+$E485-1&lt;BH$7),0,($D485-SUM($F485:BG485)-SUM($F424:BG424))/($E485+$C485-BH$7))</f>
        <v>0</v>
      </c>
      <c r="BI485" s="289">
        <f>IF(OR($C485&gt;BI$7,$C485+$E485-1&lt;BI$7),0,($D485-SUM($F485:BH485)-SUM($F424:BH424))/($E485+$C485-BI$7))</f>
        <v>0</v>
      </c>
      <c r="BJ485" s="289">
        <f>IF(OR($C485&gt;BJ$7,$C485+$E485-1&lt;BJ$7),0,($D485-SUM($F485:BI485)-SUM($F424:BI424))/($E485+$C485-BJ$7))</f>
        <v>0</v>
      </c>
      <c r="BK485" s="289">
        <f>IF(OR($C485&gt;BK$7,$C485+$E485-1&lt;BK$7),0,($D485-SUM($F485:BJ485)-SUM($F424:BJ424))/($E485+$C485-BK$7))</f>
        <v>0</v>
      </c>
      <c r="BL485" s="289">
        <f>IF(OR($C485&gt;BL$7,$C485+$E485-1&lt;BL$7),0,($D485-SUM($F485:BK485)-SUM($F424:BK424))/($E485+$C485-BL$7))</f>
        <v>0</v>
      </c>
      <c r="BM485" s="289">
        <f>IF(OR($C485&gt;BM$7,$C485+$E485-1&lt;BM$7),0,($D485-SUM($F485:BL485)-SUM($F424:BL424))/($E485+$C485-BM$7))</f>
        <v>0</v>
      </c>
      <c r="BN485" s="289">
        <f>IF(OR($C485&gt;BN$7,$C485+$E485-1&lt;BN$7),0,($D485-SUM($F485:BM485)-SUM($F424:BM424))/($E485+$C485-BN$7))</f>
        <v>0</v>
      </c>
      <c r="BO485" s="289"/>
      <c r="BP485" s="289"/>
      <c r="BQ485" s="289"/>
      <c r="BR485" s="289"/>
      <c r="BS485" s="289"/>
      <c r="BT485" s="289"/>
      <c r="BU485" s="289"/>
      <c r="BV485" s="289"/>
      <c r="BW485" s="289"/>
      <c r="BX485" s="289"/>
      <c r="BY485" s="289"/>
      <c r="BZ485" s="289"/>
      <c r="CA485" s="198"/>
      <c r="CB485" s="198"/>
      <c r="CC485" s="198"/>
      <c r="CD485" s="198"/>
      <c r="CE485" s="198"/>
      <c r="CF485" s="198"/>
      <c r="CG485" s="198"/>
      <c r="CH485" s="198"/>
      <c r="CI485" s="198"/>
      <c r="CJ485" s="198"/>
      <c r="CK485" s="198"/>
      <c r="CL485" s="198"/>
    </row>
    <row r="486" spans="1:90" hidden="1" outlineLevel="1" x14ac:dyDescent="0.15">
      <c r="A486" s="89"/>
      <c r="B486" s="23"/>
      <c r="C486" s="26">
        <v>10</v>
      </c>
      <c r="D486" s="303">
        <f ca="1"/>
        <v>0.16920799689197821</v>
      </c>
      <c r="E486" s="26">
        <f>SAP_Leadsheet!$E$65</f>
        <v>5</v>
      </c>
      <c r="G486" s="289">
        <f>IF(OR($C486&gt;G$7,$C486+$E486-1&lt;G$7),0,($D486-SUM($F486:F486)-SUM($F425:F425))/($E486+$C486-G$7))</f>
        <v>0</v>
      </c>
      <c r="H486" s="289">
        <f>IF(OR($C486&gt;H$7,$C486+$E486-1&lt;H$7),0,($D486-SUM($F486:G486)-SUM($F425:G425))/($E486+$C486-H$7))</f>
        <v>0</v>
      </c>
      <c r="I486" s="289">
        <f>IF(OR($C486&gt;I$7,$C486+$E486-1&lt;I$7),0,($D486-SUM($F486:H486)-SUM($F425:H425))/($E486+$C486-I$7))</f>
        <v>0</v>
      </c>
      <c r="J486" s="289">
        <f>IF(OR($C486&gt;J$7,$C486+$E486-1&lt;J$7),0,($D486-SUM($F486:I486)-SUM($F425:I425))/($E486+$C486-J$7))</f>
        <v>0</v>
      </c>
      <c r="K486" s="289">
        <f>IF(OR($C486&gt;K$7,$C486+$E486-1&lt;K$7),0,($D486-SUM($F486:J486)-SUM($F425:J425))/($E486+$C486-K$7))</f>
        <v>0</v>
      </c>
      <c r="L486" s="289">
        <f>IF(OR($C486&gt;L$7,$C486+$E486-1&lt;L$7),0,($D486-SUM($F486:K486)-SUM($F425:K425))/($E486+$C486-L$7))</f>
        <v>0</v>
      </c>
      <c r="M486" s="289">
        <f>IF(OR($C486&gt;M$7,$C486+$E486-1&lt;M$7),0,($D486-SUM($F486:L486)-SUM($F425:L425))/($E486+$C486-M$7))</f>
        <v>0</v>
      </c>
      <c r="N486" s="289">
        <f>IF(OR($C486&gt;N$7,$C486+$E486-1&lt;N$7),0,($D486-SUM($F486:M486)-SUM($F425:M425))/($E486+$C486-N$7))</f>
        <v>0</v>
      </c>
      <c r="O486" s="289">
        <f>IF(OR($C486&gt;O$7,$C486+$E486-1&lt;O$7),0,($D486-SUM($F486:N486)-SUM($F425:N425))/($E486+$C486-O$7))</f>
        <v>0</v>
      </c>
      <c r="P486" s="289">
        <f ca="1">IF(OR($C486&gt;P$7,$C486+$E486-1&lt;P$7),0,($D486-SUM($F486:O486)-SUM($F425:O425))/($E486+$C486-P$7))</f>
        <v>3.3841599378395641E-2</v>
      </c>
      <c r="Q486" s="289">
        <f ca="1">IF(OR($C486&gt;Q$7,$C486+$E486-1&lt;Q$7),0,($D486-SUM($F486:P486)-SUM($F425:P425))/($E486+$C486-Q$7))</f>
        <v>3.3841599378395641E-2</v>
      </c>
      <c r="R486" s="289">
        <f ca="1">IF(OR($C486&gt;R$7,$C486+$E486-1&lt;R$7),0,($D486-SUM($F486:Q486)-SUM($F425:Q425))/($E486+$C486-R$7))</f>
        <v>3.3841599378395641E-2</v>
      </c>
      <c r="S486" s="289">
        <f ca="1">IF(OR($C486&gt;S$7,$C486+$E486-1&lt;S$7),0,($D486-SUM($F486:R486)-SUM($F425:R425))/($E486+$C486-S$7))</f>
        <v>3.3841599378395648E-2</v>
      </c>
      <c r="T486" s="289">
        <f ca="1">IF(OR($C486&gt;T$7,$C486+$E486-1&lt;T$7),0,($D486-SUM($F486:S486)-SUM($F425:S425))/($E486+$C486-T$7))</f>
        <v>3.3841599378395648E-2</v>
      </c>
      <c r="U486" s="289">
        <f>IF(OR($C486&gt;U$7,$C486+$E486-1&lt;U$7),0,($D486-SUM($F486:T486)-SUM($F425:T425))/($E486+$C486-U$7))</f>
        <v>0</v>
      </c>
      <c r="V486" s="289">
        <f>IF(OR($C486&gt;V$7,$C486+$E486-1&lt;V$7),0,($D486-SUM($F486:U486)-SUM($F425:U425))/($E486+$C486-V$7))</f>
        <v>0</v>
      </c>
      <c r="W486" s="289">
        <f>IF(OR($C486&gt;W$7,$C486+$E486-1&lt;W$7),0,($D486-SUM($F486:V486)-SUM($F425:V425))/($E486+$C486-W$7))</f>
        <v>0</v>
      </c>
      <c r="X486" s="289">
        <f>IF(OR($C486&gt;X$7,$C486+$E486-1&lt;X$7),0,($D486-SUM($F486:W486)-SUM($F425:W425))/($E486+$C486-X$7))</f>
        <v>0</v>
      </c>
      <c r="Y486" s="289">
        <f>IF(OR($C486&gt;Y$7,$C486+$E486-1&lt;Y$7),0,($D486-SUM($F486:X486)-SUM($F425:X425))/($E486+$C486-Y$7))</f>
        <v>0</v>
      </c>
      <c r="Z486" s="289">
        <f>IF(OR($C486&gt;Z$7,$C486+$E486-1&lt;Z$7),0,($D486-SUM($F486:Y486)-SUM($F425:Y425))/($E486+$C486-Z$7))</f>
        <v>0</v>
      </c>
      <c r="AA486" s="289">
        <f>IF(OR($C486&gt;AA$7,$C486+$E486-1&lt;AA$7),0,($D486-SUM($F486:Z486)-SUM($F425:Z425))/($E486+$C486-AA$7))</f>
        <v>0</v>
      </c>
      <c r="AB486" s="289">
        <f>IF(OR($C486&gt;AB$7,$C486+$E486-1&lt;AB$7),0,($D486-SUM($F486:AA486)-SUM($F425:AA425))/($E486+$C486-AB$7))</f>
        <v>0</v>
      </c>
      <c r="AC486" s="289">
        <f>IF(OR($C486&gt;AC$7,$C486+$E486-1&lt;AC$7),0,($D486-SUM($F486:AB486)-SUM($F425:AB425))/($E486+$C486-AC$7))</f>
        <v>0</v>
      </c>
      <c r="AD486" s="289">
        <f>IF(OR($C486&gt;AD$7,$C486+$E486-1&lt;AD$7),0,($D486-SUM($F486:AC486)-SUM($F425:AC425))/($E486+$C486-AD$7))</f>
        <v>0</v>
      </c>
      <c r="AE486" s="289">
        <f>IF(OR($C486&gt;AE$7,$C486+$E486-1&lt;AE$7),0,($D486-SUM($F486:AD486)-SUM($F425:AD425))/($E486+$C486-AE$7))</f>
        <v>0</v>
      </c>
      <c r="AF486" s="289">
        <f>IF(OR($C486&gt;AF$7,$C486+$E486-1&lt;AF$7),0,($D486-SUM($F486:AE486)-SUM($F425:AE425))/($E486+$C486-AF$7))</f>
        <v>0</v>
      </c>
      <c r="AG486" s="289">
        <f>IF(OR($C486&gt;AG$7,$C486+$E486-1&lt;AG$7),0,($D486-SUM($F486:AF486)-SUM($F425:AF425))/($E486+$C486-AG$7))</f>
        <v>0</v>
      </c>
      <c r="AH486" s="289">
        <f>IF(OR($C486&gt;AH$7,$C486+$E486-1&lt;AH$7),0,($D486-SUM($F486:AG486)-SUM($F425:AG425))/($E486+$C486-AH$7))</f>
        <v>0</v>
      </c>
      <c r="AI486" s="289">
        <f>IF(OR($C486&gt;AI$7,$C486+$E486-1&lt;AI$7),0,($D486-SUM($F486:AH486)-SUM($F425:AH425))/($E486+$C486-AI$7))</f>
        <v>0</v>
      </c>
      <c r="AJ486" s="289">
        <f>IF(OR($C486&gt;AJ$7,$C486+$E486-1&lt;AJ$7),0,($D486-SUM($F486:AI486)-SUM($F425:AI425))/($E486+$C486-AJ$7))</f>
        <v>0</v>
      </c>
      <c r="AK486" s="289">
        <f>IF(OR($C486&gt;AK$7,$C486+$E486-1&lt;AK$7),0,($D486-SUM($F486:AJ486)-SUM($F425:AJ425))/($E486+$C486-AK$7))</f>
        <v>0</v>
      </c>
      <c r="AL486" s="289">
        <f>IF(OR($C486&gt;AL$7,$C486+$E486-1&lt;AL$7),0,($D486-SUM($F486:AK486)-SUM($F425:AK425))/($E486+$C486-AL$7))</f>
        <v>0</v>
      </c>
      <c r="AM486" s="289">
        <f>IF(OR($C486&gt;AM$7,$C486+$E486-1&lt;AM$7),0,($D486-SUM($F486:AL486)-SUM($F425:AL425))/($E486+$C486-AM$7))</f>
        <v>0</v>
      </c>
      <c r="AN486" s="289">
        <f>IF(OR($C486&gt;AN$7,$C486+$E486-1&lt;AN$7),0,($D486-SUM($F486:AM486)-SUM($F425:AM425))/($E486+$C486-AN$7))</f>
        <v>0</v>
      </c>
      <c r="AO486" s="289">
        <f>IF(OR($C486&gt;AO$7,$C486+$E486-1&lt;AO$7),0,($D486-SUM($F486:AN486)-SUM($F425:AN425))/($E486+$C486-AO$7))</f>
        <v>0</v>
      </c>
      <c r="AP486" s="289">
        <f>IF(OR($C486&gt;AP$7,$C486+$E486-1&lt;AP$7),0,($D486-SUM($F486:AO486)-SUM($F425:AO425))/($E486+$C486-AP$7))</f>
        <v>0</v>
      </c>
      <c r="AQ486" s="289">
        <f>IF(OR($C486&gt;AQ$7,$C486+$E486-1&lt;AQ$7),0,($D486-SUM($F486:AP486)-SUM($F425:AP425))/($E486+$C486-AQ$7))</f>
        <v>0</v>
      </c>
      <c r="AR486" s="289">
        <f>IF(OR($C486&gt;AR$7,$C486+$E486-1&lt;AR$7),0,($D486-SUM($F486:AQ486)-SUM($F425:AQ425))/($E486+$C486-AR$7))</f>
        <v>0</v>
      </c>
      <c r="AS486" s="289">
        <f>IF(OR($C486&gt;AS$7,$C486+$E486-1&lt;AS$7),0,($D486-SUM($F486:AR486)-SUM($F425:AR425))/($E486+$C486-AS$7))</f>
        <v>0</v>
      </c>
      <c r="AT486" s="289">
        <f>IF(OR($C486&gt;AT$7,$C486+$E486-1&lt;AT$7),0,($D486-SUM($F486:AS486)-SUM($F425:AS425))/($E486+$C486-AT$7))</f>
        <v>0</v>
      </c>
      <c r="AU486" s="289">
        <f>IF(OR($C486&gt;AU$7,$C486+$E486-1&lt;AU$7),0,($D486-SUM($F486:AT486)-SUM($F425:AT425))/($E486+$C486-AU$7))</f>
        <v>0</v>
      </c>
      <c r="AV486" s="289">
        <f>IF(OR($C486&gt;AV$7,$C486+$E486-1&lt;AV$7),0,($D486-SUM($F486:AU486)-SUM($F425:AU425))/($E486+$C486-AV$7))</f>
        <v>0</v>
      </c>
      <c r="AW486" s="289">
        <f>IF(OR($C486&gt;AW$7,$C486+$E486-1&lt;AW$7),0,($D486-SUM($F486:AV486)-SUM($F425:AV425))/($E486+$C486-AW$7))</f>
        <v>0</v>
      </c>
      <c r="AX486" s="289">
        <f>IF(OR($C486&gt;AX$7,$C486+$E486-1&lt;AX$7),0,($D486-SUM($F486:AW486)-SUM($F425:AW425))/($E486+$C486-AX$7))</f>
        <v>0</v>
      </c>
      <c r="AY486" s="289">
        <f>IF(OR($C486&gt;AY$7,$C486+$E486-1&lt;AY$7),0,($D486-SUM($F486:AX486)-SUM($F425:AX425))/($E486+$C486-AY$7))</f>
        <v>0</v>
      </c>
      <c r="AZ486" s="289">
        <f>IF(OR($C486&gt;AZ$7,$C486+$E486-1&lt;AZ$7),0,($D486-SUM($F486:AY486)-SUM($F425:AY425))/($E486+$C486-AZ$7))</f>
        <v>0</v>
      </c>
      <c r="BA486" s="289">
        <f>IF(OR($C486&gt;BA$7,$C486+$E486-1&lt;BA$7),0,($D486-SUM($F486:AZ486)-SUM($F425:AZ425))/($E486+$C486-BA$7))</f>
        <v>0</v>
      </c>
      <c r="BB486" s="289">
        <f>IF(OR($C486&gt;BB$7,$C486+$E486-1&lt;BB$7),0,($D486-SUM($F486:BA486)-SUM($F425:BA425))/($E486+$C486-BB$7))</f>
        <v>0</v>
      </c>
      <c r="BC486" s="289">
        <f>IF(OR($C486&gt;BC$7,$C486+$E486-1&lt;BC$7),0,($D486-SUM($F486:BB486)-SUM($F425:BB425))/($E486+$C486-BC$7))</f>
        <v>0</v>
      </c>
      <c r="BD486" s="289">
        <f>IF(OR($C486&gt;BD$7,$C486+$E486-1&lt;BD$7),0,($D486-SUM($F486:BC486)-SUM($F425:BC425))/($E486+$C486-BD$7))</f>
        <v>0</v>
      </c>
      <c r="BE486" s="289">
        <f>IF(OR($C486&gt;BE$7,$C486+$E486-1&lt;BE$7),0,($D486-SUM($F486:BD486)-SUM($F425:BD425))/($E486+$C486-BE$7))</f>
        <v>0</v>
      </c>
      <c r="BF486" s="289">
        <f>IF(OR($C486&gt;BF$7,$C486+$E486-1&lt;BF$7),0,($D486-SUM($F486:BE486)-SUM($F425:BE425))/($E486+$C486-BF$7))</f>
        <v>0</v>
      </c>
      <c r="BG486" s="289">
        <f>IF(OR($C486&gt;BG$7,$C486+$E486-1&lt;BG$7),0,($D486-SUM($F486:BF486)-SUM($F425:BF425))/($E486+$C486-BG$7))</f>
        <v>0</v>
      </c>
      <c r="BH486" s="289">
        <f>IF(OR($C486&gt;BH$7,$C486+$E486-1&lt;BH$7),0,($D486-SUM($F486:BG486)-SUM($F425:BG425))/($E486+$C486-BH$7))</f>
        <v>0</v>
      </c>
      <c r="BI486" s="289">
        <f>IF(OR($C486&gt;BI$7,$C486+$E486-1&lt;BI$7),0,($D486-SUM($F486:BH486)-SUM($F425:BH425))/($E486+$C486-BI$7))</f>
        <v>0</v>
      </c>
      <c r="BJ486" s="289">
        <f>IF(OR($C486&gt;BJ$7,$C486+$E486-1&lt;BJ$7),0,($D486-SUM($F486:BI486)-SUM($F425:BI425))/($E486+$C486-BJ$7))</f>
        <v>0</v>
      </c>
      <c r="BK486" s="289">
        <f>IF(OR($C486&gt;BK$7,$C486+$E486-1&lt;BK$7),0,($D486-SUM($F486:BJ486)-SUM($F425:BJ425))/($E486+$C486-BK$7))</f>
        <v>0</v>
      </c>
      <c r="BL486" s="289">
        <f>IF(OR($C486&gt;BL$7,$C486+$E486-1&lt;BL$7),0,($D486-SUM($F486:BK486)-SUM($F425:BK425))/($E486+$C486-BL$7))</f>
        <v>0</v>
      </c>
      <c r="BM486" s="289">
        <f>IF(OR($C486&gt;BM$7,$C486+$E486-1&lt;BM$7),0,($D486-SUM($F486:BL486)-SUM($F425:BL425))/($E486+$C486-BM$7))</f>
        <v>0</v>
      </c>
      <c r="BN486" s="289">
        <f>IF(OR($C486&gt;BN$7,$C486+$E486-1&lt;BN$7),0,($D486-SUM($F486:BM486)-SUM($F425:BM425))/($E486+$C486-BN$7))</f>
        <v>0</v>
      </c>
      <c r="BO486" s="289"/>
      <c r="BP486" s="289"/>
      <c r="BQ486" s="289"/>
      <c r="BR486" s="289"/>
      <c r="BS486" s="289"/>
      <c r="BT486" s="289"/>
      <c r="BU486" s="289"/>
      <c r="BV486" s="289"/>
      <c r="BW486" s="289"/>
      <c r="BX486" s="289"/>
      <c r="BY486" s="289"/>
      <c r="BZ486" s="289"/>
      <c r="CA486" s="198"/>
      <c r="CB486" s="198"/>
      <c r="CC486" s="198"/>
      <c r="CD486" s="198"/>
      <c r="CE486" s="198"/>
      <c r="CF486" s="198"/>
      <c r="CG486" s="198"/>
      <c r="CH486" s="198"/>
      <c r="CI486" s="198"/>
      <c r="CJ486" s="198"/>
      <c r="CK486" s="198"/>
      <c r="CL486" s="198"/>
    </row>
    <row r="487" spans="1:90" hidden="1" outlineLevel="1" x14ac:dyDescent="0.15">
      <c r="A487" s="89"/>
      <c r="B487" s="23"/>
      <c r="C487" s="26">
        <v>11</v>
      </c>
      <c r="D487" s="303">
        <f ca="1"/>
        <v>0.16575150937013208</v>
      </c>
      <c r="E487" s="26">
        <f>SAP_Leadsheet!$E$65</f>
        <v>5</v>
      </c>
      <c r="G487" s="289">
        <f>IF(OR($C487&gt;G$7,$C487+$E487-1&lt;G$7),0,($D487-SUM($F487:F487)-SUM($F426:F426))/($E487+$C487-G$7))</f>
        <v>0</v>
      </c>
      <c r="H487" s="289">
        <f>IF(OR($C487&gt;H$7,$C487+$E487-1&lt;H$7),0,($D487-SUM($F487:G487)-SUM($F426:G426))/($E487+$C487-H$7))</f>
        <v>0</v>
      </c>
      <c r="I487" s="289">
        <f>IF(OR($C487&gt;I$7,$C487+$E487-1&lt;I$7),0,($D487-SUM($F487:H487)-SUM($F426:H426))/($E487+$C487-I$7))</f>
        <v>0</v>
      </c>
      <c r="J487" s="289">
        <f>IF(OR($C487&gt;J$7,$C487+$E487-1&lt;J$7),0,($D487-SUM($F487:I487)-SUM($F426:I426))/($E487+$C487-J$7))</f>
        <v>0</v>
      </c>
      <c r="K487" s="289">
        <f>IF(OR($C487&gt;K$7,$C487+$E487-1&lt;K$7),0,($D487-SUM($F487:J487)-SUM($F426:J426))/($E487+$C487-K$7))</f>
        <v>0</v>
      </c>
      <c r="L487" s="289">
        <f>IF(OR($C487&gt;L$7,$C487+$E487-1&lt;L$7),0,($D487-SUM($F487:K487)-SUM($F426:K426))/($E487+$C487-L$7))</f>
        <v>0</v>
      </c>
      <c r="M487" s="289">
        <f>IF(OR($C487&gt;M$7,$C487+$E487-1&lt;M$7),0,($D487-SUM($F487:L487)-SUM($F426:L426))/($E487+$C487-M$7))</f>
        <v>0</v>
      </c>
      <c r="N487" s="289">
        <f>IF(OR($C487&gt;N$7,$C487+$E487-1&lt;N$7),0,($D487-SUM($F487:M487)-SUM($F426:M426))/($E487+$C487-N$7))</f>
        <v>0</v>
      </c>
      <c r="O487" s="289">
        <f>IF(OR($C487&gt;O$7,$C487+$E487-1&lt;O$7),0,($D487-SUM($F487:N487)-SUM($F426:N426))/($E487+$C487-O$7))</f>
        <v>0</v>
      </c>
      <c r="P487" s="289">
        <f>IF(OR($C487&gt;P$7,$C487+$E487-1&lt;P$7),0,($D487-SUM($F487:O487)-SUM($F426:O426))/($E487+$C487-P$7))</f>
        <v>0</v>
      </c>
      <c r="Q487" s="289">
        <f ca="1">IF(OR($C487&gt;Q$7,$C487+$E487-1&lt;Q$7),0,($D487-SUM($F487:P487)-SUM($F426:P426))/($E487+$C487-Q$7))</f>
        <v>3.3150301874026414E-2</v>
      </c>
      <c r="R487" s="289">
        <f ca="1">IF(OR($C487&gt;R$7,$C487+$E487-1&lt;R$7),0,($D487-SUM($F487:Q487)-SUM($F426:Q426))/($E487+$C487-R$7))</f>
        <v>3.3150301874026414E-2</v>
      </c>
      <c r="S487" s="289">
        <f ca="1">IF(OR($C487&gt;S$7,$C487+$E487-1&lt;S$7),0,($D487-SUM($F487:R487)-SUM($F426:R426))/($E487+$C487-S$7))</f>
        <v>3.3150301874026421E-2</v>
      </c>
      <c r="T487" s="289">
        <f ca="1">IF(OR($C487&gt;T$7,$C487+$E487-1&lt;T$7),0,($D487-SUM($F487:S487)-SUM($F426:S426))/($E487+$C487-T$7))</f>
        <v>3.3150301874026414E-2</v>
      </c>
      <c r="U487" s="289">
        <f ca="1">IF(OR($C487&gt;U$7,$C487+$E487-1&lt;U$7),0,($D487-SUM($F487:T487)-SUM($F426:T426))/($E487+$C487-U$7))</f>
        <v>3.3150301874026428E-2</v>
      </c>
      <c r="V487" s="289">
        <f>IF(OR($C487&gt;V$7,$C487+$E487-1&lt;V$7),0,($D487-SUM($F487:U487)-SUM($F426:U426))/($E487+$C487-V$7))</f>
        <v>0</v>
      </c>
      <c r="W487" s="289">
        <f>IF(OR($C487&gt;W$7,$C487+$E487-1&lt;W$7),0,($D487-SUM($F487:V487)-SUM($F426:V426))/($E487+$C487-W$7))</f>
        <v>0</v>
      </c>
      <c r="X487" s="289">
        <f>IF(OR($C487&gt;X$7,$C487+$E487-1&lt;X$7),0,($D487-SUM($F487:W487)-SUM($F426:W426))/($E487+$C487-X$7))</f>
        <v>0</v>
      </c>
      <c r="Y487" s="289">
        <f>IF(OR($C487&gt;Y$7,$C487+$E487-1&lt;Y$7),0,($D487-SUM($F487:X487)-SUM($F426:X426))/($E487+$C487-Y$7))</f>
        <v>0</v>
      </c>
      <c r="Z487" s="289">
        <f>IF(OR($C487&gt;Z$7,$C487+$E487-1&lt;Z$7),0,($D487-SUM($F487:Y487)-SUM($F426:Y426))/($E487+$C487-Z$7))</f>
        <v>0</v>
      </c>
      <c r="AA487" s="289">
        <f>IF(OR($C487&gt;AA$7,$C487+$E487-1&lt;AA$7),0,($D487-SUM($F487:Z487)-SUM($F426:Z426))/($E487+$C487-AA$7))</f>
        <v>0</v>
      </c>
      <c r="AB487" s="289">
        <f>IF(OR($C487&gt;AB$7,$C487+$E487-1&lt;AB$7),0,($D487-SUM($F487:AA487)-SUM($F426:AA426))/($E487+$C487-AB$7))</f>
        <v>0</v>
      </c>
      <c r="AC487" s="289">
        <f>IF(OR($C487&gt;AC$7,$C487+$E487-1&lt;AC$7),0,($D487-SUM($F487:AB487)-SUM($F426:AB426))/($E487+$C487-AC$7))</f>
        <v>0</v>
      </c>
      <c r="AD487" s="289">
        <f>IF(OR($C487&gt;AD$7,$C487+$E487-1&lt;AD$7),0,($D487-SUM($F487:AC487)-SUM($F426:AC426))/($E487+$C487-AD$7))</f>
        <v>0</v>
      </c>
      <c r="AE487" s="289">
        <f>IF(OR($C487&gt;AE$7,$C487+$E487-1&lt;AE$7),0,($D487-SUM($F487:AD487)-SUM($F426:AD426))/($E487+$C487-AE$7))</f>
        <v>0</v>
      </c>
      <c r="AF487" s="289">
        <f>IF(OR($C487&gt;AF$7,$C487+$E487-1&lt;AF$7),0,($D487-SUM($F487:AE487)-SUM($F426:AE426))/($E487+$C487-AF$7))</f>
        <v>0</v>
      </c>
      <c r="AG487" s="289">
        <f>IF(OR($C487&gt;AG$7,$C487+$E487-1&lt;AG$7),0,($D487-SUM($F487:AF487)-SUM($F426:AF426))/($E487+$C487-AG$7))</f>
        <v>0</v>
      </c>
      <c r="AH487" s="289">
        <f>IF(OR($C487&gt;AH$7,$C487+$E487-1&lt;AH$7),0,($D487-SUM($F487:AG487)-SUM($F426:AG426))/($E487+$C487-AH$7))</f>
        <v>0</v>
      </c>
      <c r="AI487" s="289">
        <f>IF(OR($C487&gt;AI$7,$C487+$E487-1&lt;AI$7),0,($D487-SUM($F487:AH487)-SUM($F426:AH426))/($E487+$C487-AI$7))</f>
        <v>0</v>
      </c>
      <c r="AJ487" s="289">
        <f>IF(OR($C487&gt;AJ$7,$C487+$E487-1&lt;AJ$7),0,($D487-SUM($F487:AI487)-SUM($F426:AI426))/($E487+$C487-AJ$7))</f>
        <v>0</v>
      </c>
      <c r="AK487" s="289">
        <f>IF(OR($C487&gt;AK$7,$C487+$E487-1&lt;AK$7),0,($D487-SUM($F487:AJ487)-SUM($F426:AJ426))/($E487+$C487-AK$7))</f>
        <v>0</v>
      </c>
      <c r="AL487" s="289">
        <f>IF(OR($C487&gt;AL$7,$C487+$E487-1&lt;AL$7),0,($D487-SUM($F487:AK487)-SUM($F426:AK426))/($E487+$C487-AL$7))</f>
        <v>0</v>
      </c>
      <c r="AM487" s="289">
        <f>IF(OR($C487&gt;AM$7,$C487+$E487-1&lt;AM$7),0,($D487-SUM($F487:AL487)-SUM($F426:AL426))/($E487+$C487-AM$7))</f>
        <v>0</v>
      </c>
      <c r="AN487" s="289">
        <f>IF(OR($C487&gt;AN$7,$C487+$E487-1&lt;AN$7),0,($D487-SUM($F487:AM487)-SUM($F426:AM426))/($E487+$C487-AN$7))</f>
        <v>0</v>
      </c>
      <c r="AO487" s="289">
        <f>IF(OR($C487&gt;AO$7,$C487+$E487-1&lt;AO$7),0,($D487-SUM($F487:AN487)-SUM($F426:AN426))/($E487+$C487-AO$7))</f>
        <v>0</v>
      </c>
      <c r="AP487" s="289">
        <f>IF(OR($C487&gt;AP$7,$C487+$E487-1&lt;AP$7),0,($D487-SUM($F487:AO487)-SUM($F426:AO426))/($E487+$C487-AP$7))</f>
        <v>0</v>
      </c>
      <c r="AQ487" s="289">
        <f>IF(OR($C487&gt;AQ$7,$C487+$E487-1&lt;AQ$7),0,($D487-SUM($F487:AP487)-SUM($F426:AP426))/($E487+$C487-AQ$7))</f>
        <v>0</v>
      </c>
      <c r="AR487" s="289">
        <f>IF(OR($C487&gt;AR$7,$C487+$E487-1&lt;AR$7),0,($D487-SUM($F487:AQ487)-SUM($F426:AQ426))/($E487+$C487-AR$7))</f>
        <v>0</v>
      </c>
      <c r="AS487" s="289">
        <f>IF(OR($C487&gt;AS$7,$C487+$E487-1&lt;AS$7),0,($D487-SUM($F487:AR487)-SUM($F426:AR426))/($E487+$C487-AS$7))</f>
        <v>0</v>
      </c>
      <c r="AT487" s="289">
        <f>IF(OR($C487&gt;AT$7,$C487+$E487-1&lt;AT$7),0,($D487-SUM($F487:AS487)-SUM($F426:AS426))/($E487+$C487-AT$7))</f>
        <v>0</v>
      </c>
      <c r="AU487" s="289">
        <f>IF(OR($C487&gt;AU$7,$C487+$E487-1&lt;AU$7),0,($D487-SUM($F487:AT487)-SUM($F426:AT426))/($E487+$C487-AU$7))</f>
        <v>0</v>
      </c>
      <c r="AV487" s="289">
        <f>IF(OR($C487&gt;AV$7,$C487+$E487-1&lt;AV$7),0,($D487-SUM($F487:AU487)-SUM($F426:AU426))/($E487+$C487-AV$7))</f>
        <v>0</v>
      </c>
      <c r="AW487" s="289">
        <f>IF(OR($C487&gt;AW$7,$C487+$E487-1&lt;AW$7),0,($D487-SUM($F487:AV487)-SUM($F426:AV426))/($E487+$C487-AW$7))</f>
        <v>0</v>
      </c>
      <c r="AX487" s="289">
        <f>IF(OR($C487&gt;AX$7,$C487+$E487-1&lt;AX$7),0,($D487-SUM($F487:AW487)-SUM($F426:AW426))/($E487+$C487-AX$7))</f>
        <v>0</v>
      </c>
      <c r="AY487" s="289">
        <f>IF(OR($C487&gt;AY$7,$C487+$E487-1&lt;AY$7),0,($D487-SUM($F487:AX487)-SUM($F426:AX426))/($E487+$C487-AY$7))</f>
        <v>0</v>
      </c>
      <c r="AZ487" s="289">
        <f>IF(OR($C487&gt;AZ$7,$C487+$E487-1&lt;AZ$7),0,($D487-SUM($F487:AY487)-SUM($F426:AY426))/($E487+$C487-AZ$7))</f>
        <v>0</v>
      </c>
      <c r="BA487" s="289">
        <f>IF(OR($C487&gt;BA$7,$C487+$E487-1&lt;BA$7),0,($D487-SUM($F487:AZ487)-SUM($F426:AZ426))/($E487+$C487-BA$7))</f>
        <v>0</v>
      </c>
      <c r="BB487" s="289">
        <f>IF(OR($C487&gt;BB$7,$C487+$E487-1&lt;BB$7),0,($D487-SUM($F487:BA487)-SUM($F426:BA426))/($E487+$C487-BB$7))</f>
        <v>0</v>
      </c>
      <c r="BC487" s="289">
        <f>IF(OR($C487&gt;BC$7,$C487+$E487-1&lt;BC$7),0,($D487-SUM($F487:BB487)-SUM($F426:BB426))/($E487+$C487-BC$7))</f>
        <v>0</v>
      </c>
      <c r="BD487" s="289">
        <f>IF(OR($C487&gt;BD$7,$C487+$E487-1&lt;BD$7),0,($D487-SUM($F487:BC487)-SUM($F426:BC426))/($E487+$C487-BD$7))</f>
        <v>0</v>
      </c>
      <c r="BE487" s="289">
        <f>IF(OR($C487&gt;BE$7,$C487+$E487-1&lt;BE$7),0,($D487-SUM($F487:BD487)-SUM($F426:BD426))/($E487+$C487-BE$7))</f>
        <v>0</v>
      </c>
      <c r="BF487" s="289">
        <f>IF(OR($C487&gt;BF$7,$C487+$E487-1&lt;BF$7),0,($D487-SUM($F487:BE487)-SUM($F426:BE426))/($E487+$C487-BF$7))</f>
        <v>0</v>
      </c>
      <c r="BG487" s="289">
        <f>IF(OR($C487&gt;BG$7,$C487+$E487-1&lt;BG$7),0,($D487-SUM($F487:BF487)-SUM($F426:BF426))/($E487+$C487-BG$7))</f>
        <v>0</v>
      </c>
      <c r="BH487" s="289">
        <f>IF(OR($C487&gt;BH$7,$C487+$E487-1&lt;BH$7),0,($D487-SUM($F487:BG487)-SUM($F426:BG426))/($E487+$C487-BH$7))</f>
        <v>0</v>
      </c>
      <c r="BI487" s="289">
        <f>IF(OR($C487&gt;BI$7,$C487+$E487-1&lt;BI$7),0,($D487-SUM($F487:BH487)-SUM($F426:BH426))/($E487+$C487-BI$7))</f>
        <v>0</v>
      </c>
      <c r="BJ487" s="289">
        <f>IF(OR($C487&gt;BJ$7,$C487+$E487-1&lt;BJ$7),0,($D487-SUM($F487:BI487)-SUM($F426:BI426))/($E487+$C487-BJ$7))</f>
        <v>0</v>
      </c>
      <c r="BK487" s="289">
        <f>IF(OR($C487&gt;BK$7,$C487+$E487-1&lt;BK$7),0,($D487-SUM($F487:BJ487)-SUM($F426:BJ426))/($E487+$C487-BK$7))</f>
        <v>0</v>
      </c>
      <c r="BL487" s="289">
        <f>IF(OR($C487&gt;BL$7,$C487+$E487-1&lt;BL$7),0,($D487-SUM($F487:BK487)-SUM($F426:BK426))/($E487+$C487-BL$7))</f>
        <v>0</v>
      </c>
      <c r="BM487" s="289">
        <f>IF(OR($C487&gt;BM$7,$C487+$E487-1&lt;BM$7),0,($D487-SUM($F487:BL487)-SUM($F426:BL426))/($E487+$C487-BM$7))</f>
        <v>0</v>
      </c>
      <c r="BN487" s="289">
        <f>IF(OR($C487&gt;BN$7,$C487+$E487-1&lt;BN$7),0,($D487-SUM($F487:BM487)-SUM($F426:BM426))/($E487+$C487-BN$7))</f>
        <v>0</v>
      </c>
      <c r="BO487" s="289"/>
      <c r="BP487" s="289"/>
      <c r="BQ487" s="289"/>
      <c r="BR487" s="289"/>
      <c r="BS487" s="289"/>
      <c r="BT487" s="289"/>
      <c r="BU487" s="289"/>
      <c r="BV487" s="289"/>
      <c r="BW487" s="289"/>
      <c r="BX487" s="289"/>
      <c r="BY487" s="289"/>
      <c r="BZ487" s="289"/>
      <c r="CA487" s="198"/>
      <c r="CB487" s="198"/>
      <c r="CC487" s="198"/>
      <c r="CD487" s="198"/>
      <c r="CE487" s="198"/>
      <c r="CF487" s="198"/>
      <c r="CG487" s="198"/>
      <c r="CH487" s="198"/>
      <c r="CI487" s="198"/>
      <c r="CJ487" s="198"/>
      <c r="CK487" s="198"/>
      <c r="CL487" s="198"/>
    </row>
    <row r="488" spans="1:90" hidden="1" outlineLevel="1" x14ac:dyDescent="0.15">
      <c r="A488" s="89"/>
      <c r="B488" s="23"/>
      <c r="C488" s="26">
        <v>12</v>
      </c>
      <c r="D488" s="303">
        <f ca="1"/>
        <v>0.16229502184828595</v>
      </c>
      <c r="E488" s="26">
        <f>SAP_Leadsheet!$E$65</f>
        <v>5</v>
      </c>
      <c r="G488" s="289">
        <f>IF(OR($C488&gt;G$7,$C488+$E488-1&lt;G$7),0,($D488-SUM($F488:F488)-SUM($F427:F427))/($E488+$C488-G$7))</f>
        <v>0</v>
      </c>
      <c r="H488" s="289">
        <f>IF(OR($C488&gt;H$7,$C488+$E488-1&lt;H$7),0,($D488-SUM($F488:G488)-SUM($F427:G427))/($E488+$C488-H$7))</f>
        <v>0</v>
      </c>
      <c r="I488" s="289">
        <f>IF(OR($C488&gt;I$7,$C488+$E488-1&lt;I$7),0,($D488-SUM($F488:H488)-SUM($F427:H427))/($E488+$C488-I$7))</f>
        <v>0</v>
      </c>
      <c r="J488" s="289">
        <f>IF(OR($C488&gt;J$7,$C488+$E488-1&lt;J$7),0,($D488-SUM($F488:I488)-SUM($F427:I427))/($E488+$C488-J$7))</f>
        <v>0</v>
      </c>
      <c r="K488" s="289">
        <f>IF(OR($C488&gt;K$7,$C488+$E488-1&lt;K$7),0,($D488-SUM($F488:J488)-SUM($F427:J427))/($E488+$C488-K$7))</f>
        <v>0</v>
      </c>
      <c r="L488" s="289">
        <f>IF(OR($C488&gt;L$7,$C488+$E488-1&lt;L$7),0,($D488-SUM($F488:K488)-SUM($F427:K427))/($E488+$C488-L$7))</f>
        <v>0</v>
      </c>
      <c r="M488" s="289">
        <f>IF(OR($C488&gt;M$7,$C488+$E488-1&lt;M$7),0,($D488-SUM($F488:L488)-SUM($F427:L427))/($E488+$C488-M$7))</f>
        <v>0</v>
      </c>
      <c r="N488" s="289">
        <f>IF(OR($C488&gt;N$7,$C488+$E488-1&lt;N$7),0,($D488-SUM($F488:M488)-SUM($F427:M427))/($E488+$C488-N$7))</f>
        <v>0</v>
      </c>
      <c r="O488" s="289">
        <f>IF(OR($C488&gt;O$7,$C488+$E488-1&lt;O$7),0,($D488-SUM($F488:N488)-SUM($F427:N427))/($E488+$C488-O$7))</f>
        <v>0</v>
      </c>
      <c r="P488" s="289">
        <f>IF(OR($C488&gt;P$7,$C488+$E488-1&lt;P$7),0,($D488-SUM($F488:O488)-SUM($F427:O427))/($E488+$C488-P$7))</f>
        <v>0</v>
      </c>
      <c r="Q488" s="289">
        <f>IF(OR($C488&gt;Q$7,$C488+$E488-1&lt;Q$7),0,($D488-SUM($F488:P488)-SUM($F427:P427))/($E488+$C488-Q$7))</f>
        <v>0</v>
      </c>
      <c r="R488" s="289">
        <f ca="1">IF(OR($C488&gt;R$7,$C488+$E488-1&lt;R$7),0,($D488-SUM($F488:Q488)-SUM($F427:Q427))/($E488+$C488-R$7))</f>
        <v>3.2459004369657193E-2</v>
      </c>
      <c r="S488" s="289">
        <f ca="1">IF(OR($C488&gt;S$7,$C488+$E488-1&lt;S$7),0,($D488-SUM($F488:R488)-SUM($F427:R427))/($E488+$C488-S$7))</f>
        <v>3.2459004369657193E-2</v>
      </c>
      <c r="T488" s="289">
        <f ca="1">IF(OR($C488&gt;T$7,$C488+$E488-1&lt;T$7),0,($D488-SUM($F488:S488)-SUM($F427:S427))/($E488+$C488-T$7))</f>
        <v>3.2459004369657186E-2</v>
      </c>
      <c r="U488" s="289">
        <f ca="1">IF(OR($C488&gt;U$7,$C488+$E488-1&lt;U$7),0,($D488-SUM($F488:T488)-SUM($F427:T427))/($E488+$C488-U$7))</f>
        <v>3.2459004369657193E-2</v>
      </c>
      <c r="V488" s="289">
        <f ca="1">IF(OR($C488&gt;V$7,$C488+$E488-1&lt;V$7),0,($D488-SUM($F488:U488)-SUM($F427:U427))/($E488+$C488-V$7))</f>
        <v>3.245900436965718E-2</v>
      </c>
      <c r="W488" s="289">
        <f>IF(OR($C488&gt;W$7,$C488+$E488-1&lt;W$7),0,($D488-SUM($F488:V488)-SUM($F427:V427))/($E488+$C488-W$7))</f>
        <v>0</v>
      </c>
      <c r="X488" s="289">
        <f>IF(OR($C488&gt;X$7,$C488+$E488-1&lt;X$7),0,($D488-SUM($F488:W488)-SUM($F427:W427))/($E488+$C488-X$7))</f>
        <v>0</v>
      </c>
      <c r="Y488" s="289">
        <f>IF(OR($C488&gt;Y$7,$C488+$E488-1&lt;Y$7),0,($D488-SUM($F488:X488)-SUM($F427:X427))/($E488+$C488-Y$7))</f>
        <v>0</v>
      </c>
      <c r="Z488" s="289">
        <f>IF(OR($C488&gt;Z$7,$C488+$E488-1&lt;Z$7),0,($D488-SUM($F488:Y488)-SUM($F427:Y427))/($E488+$C488-Z$7))</f>
        <v>0</v>
      </c>
      <c r="AA488" s="289">
        <f>IF(OR($C488&gt;AA$7,$C488+$E488-1&lt;AA$7),0,($D488-SUM($F488:Z488)-SUM($F427:Z427))/($E488+$C488-AA$7))</f>
        <v>0</v>
      </c>
      <c r="AB488" s="289">
        <f>IF(OR($C488&gt;AB$7,$C488+$E488-1&lt;AB$7),0,($D488-SUM($F488:AA488)-SUM($F427:AA427))/($E488+$C488-AB$7))</f>
        <v>0</v>
      </c>
      <c r="AC488" s="289">
        <f>IF(OR($C488&gt;AC$7,$C488+$E488-1&lt;AC$7),0,($D488-SUM($F488:AB488)-SUM($F427:AB427))/($E488+$C488-AC$7))</f>
        <v>0</v>
      </c>
      <c r="AD488" s="289">
        <f>IF(OR($C488&gt;AD$7,$C488+$E488-1&lt;AD$7),0,($D488-SUM($F488:AC488)-SUM($F427:AC427))/($E488+$C488-AD$7))</f>
        <v>0</v>
      </c>
      <c r="AE488" s="289">
        <f>IF(OR($C488&gt;AE$7,$C488+$E488-1&lt;AE$7),0,($D488-SUM($F488:AD488)-SUM($F427:AD427))/($E488+$C488-AE$7))</f>
        <v>0</v>
      </c>
      <c r="AF488" s="289">
        <f>IF(OR($C488&gt;AF$7,$C488+$E488-1&lt;AF$7),0,($D488-SUM($F488:AE488)-SUM($F427:AE427))/($E488+$C488-AF$7))</f>
        <v>0</v>
      </c>
      <c r="AG488" s="289">
        <f>IF(OR($C488&gt;AG$7,$C488+$E488-1&lt;AG$7),0,($D488-SUM($F488:AF488)-SUM($F427:AF427))/($E488+$C488-AG$7))</f>
        <v>0</v>
      </c>
      <c r="AH488" s="289">
        <f>IF(OR($C488&gt;AH$7,$C488+$E488-1&lt;AH$7),0,($D488-SUM($F488:AG488)-SUM($F427:AG427))/($E488+$C488-AH$7))</f>
        <v>0</v>
      </c>
      <c r="AI488" s="289">
        <f>IF(OR($C488&gt;AI$7,$C488+$E488-1&lt;AI$7),0,($D488-SUM($F488:AH488)-SUM($F427:AH427))/($E488+$C488-AI$7))</f>
        <v>0</v>
      </c>
      <c r="AJ488" s="289">
        <f>IF(OR($C488&gt;AJ$7,$C488+$E488-1&lt;AJ$7),0,($D488-SUM($F488:AI488)-SUM($F427:AI427))/($E488+$C488-AJ$7))</f>
        <v>0</v>
      </c>
      <c r="AK488" s="289">
        <f>IF(OR($C488&gt;AK$7,$C488+$E488-1&lt;AK$7),0,($D488-SUM($F488:AJ488)-SUM($F427:AJ427))/($E488+$C488-AK$7))</f>
        <v>0</v>
      </c>
      <c r="AL488" s="289">
        <f>IF(OR($C488&gt;AL$7,$C488+$E488-1&lt;AL$7),0,($D488-SUM($F488:AK488)-SUM($F427:AK427))/($E488+$C488-AL$7))</f>
        <v>0</v>
      </c>
      <c r="AM488" s="289">
        <f>IF(OR($C488&gt;AM$7,$C488+$E488-1&lt;AM$7),0,($D488-SUM($F488:AL488)-SUM($F427:AL427))/($E488+$C488-AM$7))</f>
        <v>0</v>
      </c>
      <c r="AN488" s="289">
        <f>IF(OR($C488&gt;AN$7,$C488+$E488-1&lt;AN$7),0,($D488-SUM($F488:AM488)-SUM($F427:AM427))/($E488+$C488-AN$7))</f>
        <v>0</v>
      </c>
      <c r="AO488" s="289">
        <f>IF(OR($C488&gt;AO$7,$C488+$E488-1&lt;AO$7),0,($D488-SUM($F488:AN488)-SUM($F427:AN427))/($E488+$C488-AO$7))</f>
        <v>0</v>
      </c>
      <c r="AP488" s="289">
        <f>IF(OR($C488&gt;AP$7,$C488+$E488-1&lt;AP$7),0,($D488-SUM($F488:AO488)-SUM($F427:AO427))/($E488+$C488-AP$7))</f>
        <v>0</v>
      </c>
      <c r="AQ488" s="289">
        <f>IF(OR($C488&gt;AQ$7,$C488+$E488-1&lt;AQ$7),0,($D488-SUM($F488:AP488)-SUM($F427:AP427))/($E488+$C488-AQ$7))</f>
        <v>0</v>
      </c>
      <c r="AR488" s="289">
        <f>IF(OR($C488&gt;AR$7,$C488+$E488-1&lt;AR$7),0,($D488-SUM($F488:AQ488)-SUM($F427:AQ427))/($E488+$C488-AR$7))</f>
        <v>0</v>
      </c>
      <c r="AS488" s="289">
        <f>IF(OR($C488&gt;AS$7,$C488+$E488-1&lt;AS$7),0,($D488-SUM($F488:AR488)-SUM($F427:AR427))/($E488+$C488-AS$7))</f>
        <v>0</v>
      </c>
      <c r="AT488" s="289">
        <f>IF(OR($C488&gt;AT$7,$C488+$E488-1&lt;AT$7),0,($D488-SUM($F488:AS488)-SUM($F427:AS427))/($E488+$C488-AT$7))</f>
        <v>0</v>
      </c>
      <c r="AU488" s="289">
        <f>IF(OR($C488&gt;AU$7,$C488+$E488-1&lt;AU$7),0,($D488-SUM($F488:AT488)-SUM($F427:AT427))/($E488+$C488-AU$7))</f>
        <v>0</v>
      </c>
      <c r="AV488" s="289">
        <f>IF(OR($C488&gt;AV$7,$C488+$E488-1&lt;AV$7),0,($D488-SUM($F488:AU488)-SUM($F427:AU427))/($E488+$C488-AV$7))</f>
        <v>0</v>
      </c>
      <c r="AW488" s="289">
        <f>IF(OR($C488&gt;AW$7,$C488+$E488-1&lt;AW$7),0,($D488-SUM($F488:AV488)-SUM($F427:AV427))/($E488+$C488-AW$7))</f>
        <v>0</v>
      </c>
      <c r="AX488" s="289">
        <f>IF(OR($C488&gt;AX$7,$C488+$E488-1&lt;AX$7),0,($D488-SUM($F488:AW488)-SUM($F427:AW427))/($E488+$C488-AX$7))</f>
        <v>0</v>
      </c>
      <c r="AY488" s="289">
        <f>IF(OR($C488&gt;AY$7,$C488+$E488-1&lt;AY$7),0,($D488-SUM($F488:AX488)-SUM($F427:AX427))/($E488+$C488-AY$7))</f>
        <v>0</v>
      </c>
      <c r="AZ488" s="289">
        <f>IF(OR($C488&gt;AZ$7,$C488+$E488-1&lt;AZ$7),0,($D488-SUM($F488:AY488)-SUM($F427:AY427))/($E488+$C488-AZ$7))</f>
        <v>0</v>
      </c>
      <c r="BA488" s="289">
        <f>IF(OR($C488&gt;BA$7,$C488+$E488-1&lt;BA$7),0,($D488-SUM($F488:AZ488)-SUM($F427:AZ427))/($E488+$C488-BA$7))</f>
        <v>0</v>
      </c>
      <c r="BB488" s="289">
        <f>IF(OR($C488&gt;BB$7,$C488+$E488-1&lt;BB$7),0,($D488-SUM($F488:BA488)-SUM($F427:BA427))/($E488+$C488-BB$7))</f>
        <v>0</v>
      </c>
      <c r="BC488" s="289">
        <f>IF(OR($C488&gt;BC$7,$C488+$E488-1&lt;BC$7),0,($D488-SUM($F488:BB488)-SUM($F427:BB427))/($E488+$C488-BC$7))</f>
        <v>0</v>
      </c>
      <c r="BD488" s="289">
        <f>IF(OR($C488&gt;BD$7,$C488+$E488-1&lt;BD$7),0,($D488-SUM($F488:BC488)-SUM($F427:BC427))/($E488+$C488-BD$7))</f>
        <v>0</v>
      </c>
      <c r="BE488" s="289">
        <f>IF(OR($C488&gt;BE$7,$C488+$E488-1&lt;BE$7),0,($D488-SUM($F488:BD488)-SUM($F427:BD427))/($E488+$C488-BE$7))</f>
        <v>0</v>
      </c>
      <c r="BF488" s="289">
        <f>IF(OR($C488&gt;BF$7,$C488+$E488-1&lt;BF$7),0,($D488-SUM($F488:BE488)-SUM($F427:BE427))/($E488+$C488-BF$7))</f>
        <v>0</v>
      </c>
      <c r="BG488" s="289">
        <f>IF(OR($C488&gt;BG$7,$C488+$E488-1&lt;BG$7),0,($D488-SUM($F488:BF488)-SUM($F427:BF427))/($E488+$C488-BG$7))</f>
        <v>0</v>
      </c>
      <c r="BH488" s="289">
        <f>IF(OR($C488&gt;BH$7,$C488+$E488-1&lt;BH$7),0,($D488-SUM($F488:BG488)-SUM($F427:BG427))/($E488+$C488-BH$7))</f>
        <v>0</v>
      </c>
      <c r="BI488" s="289">
        <f>IF(OR($C488&gt;BI$7,$C488+$E488-1&lt;BI$7),0,($D488-SUM($F488:BH488)-SUM($F427:BH427))/($E488+$C488-BI$7))</f>
        <v>0</v>
      </c>
      <c r="BJ488" s="289">
        <f>IF(OR($C488&gt;BJ$7,$C488+$E488-1&lt;BJ$7),0,($D488-SUM($F488:BI488)-SUM($F427:BI427))/($E488+$C488-BJ$7))</f>
        <v>0</v>
      </c>
      <c r="BK488" s="289">
        <f>IF(OR($C488&gt;BK$7,$C488+$E488-1&lt;BK$7),0,($D488-SUM($F488:BJ488)-SUM($F427:BJ427))/($E488+$C488-BK$7))</f>
        <v>0</v>
      </c>
      <c r="BL488" s="289">
        <f>IF(OR($C488&gt;BL$7,$C488+$E488-1&lt;BL$7),0,($D488-SUM($F488:BK488)-SUM($F427:BK427))/($E488+$C488-BL$7))</f>
        <v>0</v>
      </c>
      <c r="BM488" s="289">
        <f>IF(OR($C488&gt;BM$7,$C488+$E488-1&lt;BM$7),0,($D488-SUM($F488:BL488)-SUM($F427:BL427))/($E488+$C488-BM$7))</f>
        <v>0</v>
      </c>
      <c r="BN488" s="289">
        <f>IF(OR($C488&gt;BN$7,$C488+$E488-1&lt;BN$7),0,($D488-SUM($F488:BM488)-SUM($F427:BM427))/($E488+$C488-BN$7))</f>
        <v>0</v>
      </c>
      <c r="BO488" s="289"/>
      <c r="BP488" s="289"/>
      <c r="BQ488" s="289"/>
      <c r="BR488" s="289"/>
      <c r="BS488" s="289"/>
      <c r="BT488" s="289"/>
      <c r="BU488" s="289"/>
      <c r="BV488" s="289"/>
      <c r="BW488" s="289"/>
      <c r="BX488" s="289"/>
      <c r="BY488" s="289"/>
      <c r="BZ488" s="289"/>
      <c r="CA488" s="198"/>
      <c r="CB488" s="198"/>
      <c r="CC488" s="198"/>
      <c r="CD488" s="198"/>
      <c r="CE488" s="198"/>
      <c r="CF488" s="198"/>
      <c r="CG488" s="198"/>
      <c r="CH488" s="198"/>
      <c r="CI488" s="198"/>
      <c r="CJ488" s="198"/>
      <c r="CK488" s="198"/>
      <c r="CL488" s="198"/>
    </row>
    <row r="489" spans="1:90" hidden="1" outlineLevel="1" x14ac:dyDescent="0.15">
      <c r="A489" s="89"/>
      <c r="B489" s="23"/>
      <c r="C489" s="26">
        <v>13</v>
      </c>
      <c r="D489" s="303">
        <f ca="1"/>
        <v>0.16013976795502063</v>
      </c>
      <c r="E489" s="26">
        <f>SAP_Leadsheet!$E$65</f>
        <v>5</v>
      </c>
      <c r="G489" s="289">
        <f>IF(OR($C489&gt;G$7,$C489+$E489-1&lt;G$7),0,($D489-SUM($F489:F489)-SUM($F428:F428))/($E489+$C489-G$7))</f>
        <v>0</v>
      </c>
      <c r="H489" s="289">
        <f>IF(OR($C489&gt;H$7,$C489+$E489-1&lt;H$7),0,($D489-SUM($F489:G489)-SUM($F428:G428))/($E489+$C489-H$7))</f>
        <v>0</v>
      </c>
      <c r="I489" s="289">
        <f>IF(OR($C489&gt;I$7,$C489+$E489-1&lt;I$7),0,($D489-SUM($F489:H489)-SUM($F428:H428))/($E489+$C489-I$7))</f>
        <v>0</v>
      </c>
      <c r="J489" s="289">
        <f>IF(OR($C489&gt;J$7,$C489+$E489-1&lt;J$7),0,($D489-SUM($F489:I489)-SUM($F428:I428))/($E489+$C489-J$7))</f>
        <v>0</v>
      </c>
      <c r="K489" s="289">
        <f>IF(OR($C489&gt;K$7,$C489+$E489-1&lt;K$7),0,($D489-SUM($F489:J489)-SUM($F428:J428))/($E489+$C489-K$7))</f>
        <v>0</v>
      </c>
      <c r="L489" s="289">
        <f>IF(OR($C489&gt;L$7,$C489+$E489-1&lt;L$7),0,($D489-SUM($F489:K489)-SUM($F428:K428))/($E489+$C489-L$7))</f>
        <v>0</v>
      </c>
      <c r="M489" s="289">
        <f>IF(OR($C489&gt;M$7,$C489+$E489-1&lt;M$7),0,($D489-SUM($F489:L489)-SUM($F428:L428))/($E489+$C489-M$7))</f>
        <v>0</v>
      </c>
      <c r="N489" s="289">
        <f>IF(OR($C489&gt;N$7,$C489+$E489-1&lt;N$7),0,($D489-SUM($F489:M489)-SUM($F428:M428))/($E489+$C489-N$7))</f>
        <v>0</v>
      </c>
      <c r="O489" s="289">
        <f>IF(OR($C489&gt;O$7,$C489+$E489-1&lt;O$7),0,($D489-SUM($F489:N489)-SUM($F428:N428))/($E489+$C489-O$7))</f>
        <v>0</v>
      </c>
      <c r="P489" s="289">
        <f>IF(OR($C489&gt;P$7,$C489+$E489-1&lt;P$7),0,($D489-SUM($F489:O489)-SUM($F428:O428))/($E489+$C489-P$7))</f>
        <v>0</v>
      </c>
      <c r="Q489" s="289">
        <f>IF(OR($C489&gt;Q$7,$C489+$E489-1&lt;Q$7),0,($D489-SUM($F489:P489)-SUM($F428:P428))/($E489+$C489-Q$7))</f>
        <v>0</v>
      </c>
      <c r="R489" s="289">
        <f>IF(OR($C489&gt;R$7,$C489+$E489-1&lt;R$7),0,($D489-SUM($F489:Q489)-SUM($F428:Q428))/($E489+$C489-R$7))</f>
        <v>0</v>
      </c>
      <c r="S489" s="289">
        <f ca="1">IF(OR($C489&gt;S$7,$C489+$E489-1&lt;S$7),0,($D489-SUM($F489:R489)-SUM($F428:R428))/($E489+$C489-S$7))</f>
        <v>3.2027953591004125E-2</v>
      </c>
      <c r="T489" s="289">
        <f ca="1">IF(OR($C489&gt;T$7,$C489+$E489-1&lt;T$7),0,($D489-SUM($F489:S489)-SUM($F428:S428))/($E489+$C489-T$7))</f>
        <v>3.2027953591004125E-2</v>
      </c>
      <c r="U489" s="289">
        <f ca="1">IF(OR($C489&gt;U$7,$C489+$E489-1&lt;U$7),0,($D489-SUM($F489:T489)-SUM($F428:T428))/($E489+$C489-U$7))</f>
        <v>3.2027953591004125E-2</v>
      </c>
      <c r="V489" s="289">
        <f ca="1">IF(OR($C489&gt;V$7,$C489+$E489-1&lt;V$7),0,($D489-SUM($F489:U489)-SUM($F428:U428))/($E489+$C489-V$7))</f>
        <v>3.2027953591004132E-2</v>
      </c>
      <c r="W489" s="289">
        <f ca="1">IF(OR($C489&gt;W$7,$C489+$E489-1&lt;W$7),0,($D489-SUM($F489:V489)-SUM($F428:V428))/($E489+$C489-W$7))</f>
        <v>3.2027953591004132E-2</v>
      </c>
      <c r="X489" s="289">
        <f>IF(OR($C489&gt;X$7,$C489+$E489-1&lt;X$7),0,($D489-SUM($F489:W489)-SUM($F428:W428))/($E489+$C489-X$7))</f>
        <v>0</v>
      </c>
      <c r="Y489" s="289">
        <f>IF(OR($C489&gt;Y$7,$C489+$E489-1&lt;Y$7),0,($D489-SUM($F489:X489)-SUM($F428:X428))/($E489+$C489-Y$7))</f>
        <v>0</v>
      </c>
      <c r="Z489" s="289">
        <f>IF(OR($C489&gt;Z$7,$C489+$E489-1&lt;Z$7),0,($D489-SUM($F489:Y489)-SUM($F428:Y428))/($E489+$C489-Z$7))</f>
        <v>0</v>
      </c>
      <c r="AA489" s="289">
        <f>IF(OR($C489&gt;AA$7,$C489+$E489-1&lt;AA$7),0,($D489-SUM($F489:Z489)-SUM($F428:Z428))/($E489+$C489-AA$7))</f>
        <v>0</v>
      </c>
      <c r="AB489" s="289">
        <f>IF(OR($C489&gt;AB$7,$C489+$E489-1&lt;AB$7),0,($D489-SUM($F489:AA489)-SUM($F428:AA428))/($E489+$C489-AB$7))</f>
        <v>0</v>
      </c>
      <c r="AC489" s="289">
        <f>IF(OR($C489&gt;AC$7,$C489+$E489-1&lt;AC$7),0,($D489-SUM($F489:AB489)-SUM($F428:AB428))/($E489+$C489-AC$7))</f>
        <v>0</v>
      </c>
      <c r="AD489" s="289">
        <f>IF(OR($C489&gt;AD$7,$C489+$E489-1&lt;AD$7),0,($D489-SUM($F489:AC489)-SUM($F428:AC428))/($E489+$C489-AD$7))</f>
        <v>0</v>
      </c>
      <c r="AE489" s="289">
        <f>IF(OR($C489&gt;AE$7,$C489+$E489-1&lt;AE$7),0,($D489-SUM($F489:AD489)-SUM($F428:AD428))/($E489+$C489-AE$7))</f>
        <v>0</v>
      </c>
      <c r="AF489" s="289">
        <f>IF(OR($C489&gt;AF$7,$C489+$E489-1&lt;AF$7),0,($D489-SUM($F489:AE489)-SUM($F428:AE428))/($E489+$C489-AF$7))</f>
        <v>0</v>
      </c>
      <c r="AG489" s="289">
        <f>IF(OR($C489&gt;AG$7,$C489+$E489-1&lt;AG$7),0,($D489-SUM($F489:AF489)-SUM($F428:AF428))/($E489+$C489-AG$7))</f>
        <v>0</v>
      </c>
      <c r="AH489" s="289">
        <f>IF(OR($C489&gt;AH$7,$C489+$E489-1&lt;AH$7),0,($D489-SUM($F489:AG489)-SUM($F428:AG428))/($E489+$C489-AH$7))</f>
        <v>0</v>
      </c>
      <c r="AI489" s="289">
        <f>IF(OR($C489&gt;AI$7,$C489+$E489-1&lt;AI$7),0,($D489-SUM($F489:AH489)-SUM($F428:AH428))/($E489+$C489-AI$7))</f>
        <v>0</v>
      </c>
      <c r="AJ489" s="289">
        <f>IF(OR($C489&gt;AJ$7,$C489+$E489-1&lt;AJ$7),0,($D489-SUM($F489:AI489)-SUM($F428:AI428))/($E489+$C489-AJ$7))</f>
        <v>0</v>
      </c>
      <c r="AK489" s="289">
        <f>IF(OR($C489&gt;AK$7,$C489+$E489-1&lt;AK$7),0,($D489-SUM($F489:AJ489)-SUM($F428:AJ428))/($E489+$C489-AK$7))</f>
        <v>0</v>
      </c>
      <c r="AL489" s="289">
        <f>IF(OR($C489&gt;AL$7,$C489+$E489-1&lt;AL$7),0,($D489-SUM($F489:AK489)-SUM($F428:AK428))/($E489+$C489-AL$7))</f>
        <v>0</v>
      </c>
      <c r="AM489" s="289">
        <f>IF(OR($C489&gt;AM$7,$C489+$E489-1&lt;AM$7),0,($D489-SUM($F489:AL489)-SUM($F428:AL428))/($E489+$C489-AM$7))</f>
        <v>0</v>
      </c>
      <c r="AN489" s="289">
        <f>IF(OR($C489&gt;AN$7,$C489+$E489-1&lt;AN$7),0,($D489-SUM($F489:AM489)-SUM($F428:AM428))/($E489+$C489-AN$7))</f>
        <v>0</v>
      </c>
      <c r="AO489" s="289">
        <f>IF(OR($C489&gt;AO$7,$C489+$E489-1&lt;AO$7),0,($D489-SUM($F489:AN489)-SUM($F428:AN428))/($E489+$C489-AO$7))</f>
        <v>0</v>
      </c>
      <c r="AP489" s="289">
        <f>IF(OR($C489&gt;AP$7,$C489+$E489-1&lt;AP$7),0,($D489-SUM($F489:AO489)-SUM($F428:AO428))/($E489+$C489-AP$7))</f>
        <v>0</v>
      </c>
      <c r="AQ489" s="289">
        <f>IF(OR($C489&gt;AQ$7,$C489+$E489-1&lt;AQ$7),0,($D489-SUM($F489:AP489)-SUM($F428:AP428))/($E489+$C489-AQ$7))</f>
        <v>0</v>
      </c>
      <c r="AR489" s="289">
        <f>IF(OR($C489&gt;AR$7,$C489+$E489-1&lt;AR$7),0,($D489-SUM($F489:AQ489)-SUM($F428:AQ428))/($E489+$C489-AR$7))</f>
        <v>0</v>
      </c>
      <c r="AS489" s="289">
        <f>IF(OR($C489&gt;AS$7,$C489+$E489-1&lt;AS$7),0,($D489-SUM($F489:AR489)-SUM($F428:AR428))/($E489+$C489-AS$7))</f>
        <v>0</v>
      </c>
      <c r="AT489" s="289">
        <f>IF(OR($C489&gt;AT$7,$C489+$E489-1&lt;AT$7),0,($D489-SUM($F489:AS489)-SUM($F428:AS428))/($E489+$C489-AT$7))</f>
        <v>0</v>
      </c>
      <c r="AU489" s="289">
        <f>IF(OR($C489&gt;AU$7,$C489+$E489-1&lt;AU$7),0,($D489-SUM($F489:AT489)-SUM($F428:AT428))/($E489+$C489-AU$7))</f>
        <v>0</v>
      </c>
      <c r="AV489" s="289">
        <f>IF(OR($C489&gt;AV$7,$C489+$E489-1&lt;AV$7),0,($D489-SUM($F489:AU489)-SUM($F428:AU428))/($E489+$C489-AV$7))</f>
        <v>0</v>
      </c>
      <c r="AW489" s="289">
        <f>IF(OR($C489&gt;AW$7,$C489+$E489-1&lt;AW$7),0,($D489-SUM($F489:AV489)-SUM($F428:AV428))/($E489+$C489-AW$7))</f>
        <v>0</v>
      </c>
      <c r="AX489" s="289">
        <f>IF(OR($C489&gt;AX$7,$C489+$E489-1&lt;AX$7),0,($D489-SUM($F489:AW489)-SUM($F428:AW428))/($E489+$C489-AX$7))</f>
        <v>0</v>
      </c>
      <c r="AY489" s="289">
        <f>IF(OR($C489&gt;AY$7,$C489+$E489-1&lt;AY$7),0,($D489-SUM($F489:AX489)-SUM($F428:AX428))/($E489+$C489-AY$7))</f>
        <v>0</v>
      </c>
      <c r="AZ489" s="289">
        <f>IF(OR($C489&gt;AZ$7,$C489+$E489-1&lt;AZ$7),0,($D489-SUM($F489:AY489)-SUM($F428:AY428))/($E489+$C489-AZ$7))</f>
        <v>0</v>
      </c>
      <c r="BA489" s="289">
        <f>IF(OR($C489&gt;BA$7,$C489+$E489-1&lt;BA$7),0,($D489-SUM($F489:AZ489)-SUM($F428:AZ428))/($E489+$C489-BA$7))</f>
        <v>0</v>
      </c>
      <c r="BB489" s="289">
        <f>IF(OR($C489&gt;BB$7,$C489+$E489-1&lt;BB$7),0,($D489-SUM($F489:BA489)-SUM($F428:BA428))/($E489+$C489-BB$7))</f>
        <v>0</v>
      </c>
      <c r="BC489" s="289">
        <f>IF(OR($C489&gt;BC$7,$C489+$E489-1&lt;BC$7),0,($D489-SUM($F489:BB489)-SUM($F428:BB428))/($E489+$C489-BC$7))</f>
        <v>0</v>
      </c>
      <c r="BD489" s="289">
        <f>IF(OR($C489&gt;BD$7,$C489+$E489-1&lt;BD$7),0,($D489-SUM($F489:BC489)-SUM($F428:BC428))/($E489+$C489-BD$7))</f>
        <v>0</v>
      </c>
      <c r="BE489" s="289">
        <f>IF(OR($C489&gt;BE$7,$C489+$E489-1&lt;BE$7),0,($D489-SUM($F489:BD489)-SUM($F428:BD428))/($E489+$C489-BE$7))</f>
        <v>0</v>
      </c>
      <c r="BF489" s="289">
        <f>IF(OR($C489&gt;BF$7,$C489+$E489-1&lt;BF$7),0,($D489-SUM($F489:BE489)-SUM($F428:BE428))/($E489+$C489-BF$7))</f>
        <v>0</v>
      </c>
      <c r="BG489" s="289">
        <f>IF(OR($C489&gt;BG$7,$C489+$E489-1&lt;BG$7),0,($D489-SUM($F489:BF489)-SUM($F428:BF428))/($E489+$C489-BG$7))</f>
        <v>0</v>
      </c>
      <c r="BH489" s="289">
        <f>IF(OR($C489&gt;BH$7,$C489+$E489-1&lt;BH$7),0,($D489-SUM($F489:BG489)-SUM($F428:BG428))/($E489+$C489-BH$7))</f>
        <v>0</v>
      </c>
      <c r="BI489" s="289">
        <f>IF(OR($C489&gt;BI$7,$C489+$E489-1&lt;BI$7),0,($D489-SUM($F489:BH489)-SUM($F428:BH428))/($E489+$C489-BI$7))</f>
        <v>0</v>
      </c>
      <c r="BJ489" s="289">
        <f>IF(OR($C489&gt;BJ$7,$C489+$E489-1&lt;BJ$7),0,($D489-SUM($F489:BI489)-SUM($F428:BI428))/($E489+$C489-BJ$7))</f>
        <v>0</v>
      </c>
      <c r="BK489" s="289">
        <f>IF(OR($C489&gt;BK$7,$C489+$E489-1&lt;BK$7),0,($D489-SUM($F489:BJ489)-SUM($F428:BJ428))/($E489+$C489-BK$7))</f>
        <v>0</v>
      </c>
      <c r="BL489" s="289">
        <f>IF(OR($C489&gt;BL$7,$C489+$E489-1&lt;BL$7),0,($D489-SUM($F489:BK489)-SUM($F428:BK428))/($E489+$C489-BL$7))</f>
        <v>0</v>
      </c>
      <c r="BM489" s="289">
        <f>IF(OR($C489&gt;BM$7,$C489+$E489-1&lt;BM$7),0,($D489-SUM($F489:BL489)-SUM($F428:BL428))/($E489+$C489-BM$7))</f>
        <v>0</v>
      </c>
      <c r="BN489" s="289">
        <f>IF(OR($C489&gt;BN$7,$C489+$E489-1&lt;BN$7),0,($D489-SUM($F489:BM489)-SUM($F428:BM428))/($E489+$C489-BN$7))</f>
        <v>0</v>
      </c>
      <c r="BO489" s="289"/>
      <c r="BP489" s="289"/>
      <c r="BQ489" s="289"/>
      <c r="BR489" s="289"/>
      <c r="BS489" s="289"/>
      <c r="BT489" s="289"/>
      <c r="BU489" s="289"/>
      <c r="BV489" s="289"/>
      <c r="BW489" s="289"/>
      <c r="BX489" s="289"/>
      <c r="BY489" s="289"/>
      <c r="BZ489" s="289"/>
      <c r="CA489" s="198"/>
      <c r="CB489" s="198"/>
      <c r="CC489" s="198"/>
      <c r="CD489" s="198"/>
      <c r="CE489" s="198"/>
      <c r="CF489" s="198"/>
      <c r="CG489" s="198"/>
      <c r="CH489" s="198"/>
      <c r="CI489" s="198"/>
      <c r="CJ489" s="198"/>
      <c r="CK489" s="198"/>
      <c r="CL489" s="198"/>
    </row>
    <row r="490" spans="1:90" hidden="1" outlineLevel="1" x14ac:dyDescent="0.15">
      <c r="A490" s="89"/>
      <c r="B490" s="23"/>
      <c r="C490" s="26">
        <v>14</v>
      </c>
      <c r="D490" s="303">
        <f ca="1"/>
        <v>0.15798451406175534</v>
      </c>
      <c r="E490" s="26">
        <f>SAP_Leadsheet!$E$65</f>
        <v>5</v>
      </c>
      <c r="G490" s="289">
        <f>IF(OR($C490&gt;G$7,$C490+$E490-1&lt;G$7),0,($D490-SUM($F490:F490)-SUM($F429:F429))/($E490+$C490-G$7))</f>
        <v>0</v>
      </c>
      <c r="H490" s="289">
        <f>IF(OR($C490&gt;H$7,$C490+$E490-1&lt;H$7),0,($D490-SUM($F490:G490)-SUM($F429:G429))/($E490+$C490-H$7))</f>
        <v>0</v>
      </c>
      <c r="I490" s="289">
        <f>IF(OR($C490&gt;I$7,$C490+$E490-1&lt;I$7),0,($D490-SUM($F490:H490)-SUM($F429:H429))/($E490+$C490-I$7))</f>
        <v>0</v>
      </c>
      <c r="J490" s="289">
        <f>IF(OR($C490&gt;J$7,$C490+$E490-1&lt;J$7),0,($D490-SUM($F490:I490)-SUM($F429:I429))/($E490+$C490-J$7))</f>
        <v>0</v>
      </c>
      <c r="K490" s="289">
        <f>IF(OR($C490&gt;K$7,$C490+$E490-1&lt;K$7),0,($D490-SUM($F490:J490)-SUM($F429:J429))/($E490+$C490-K$7))</f>
        <v>0</v>
      </c>
      <c r="L490" s="289">
        <f>IF(OR($C490&gt;L$7,$C490+$E490-1&lt;L$7),0,($D490-SUM($F490:K490)-SUM($F429:K429))/($E490+$C490-L$7))</f>
        <v>0</v>
      </c>
      <c r="M490" s="289">
        <f>IF(OR($C490&gt;M$7,$C490+$E490-1&lt;M$7),0,($D490-SUM($F490:L490)-SUM($F429:L429))/($E490+$C490-M$7))</f>
        <v>0</v>
      </c>
      <c r="N490" s="289">
        <f>IF(OR($C490&gt;N$7,$C490+$E490-1&lt;N$7),0,($D490-SUM($F490:M490)-SUM($F429:M429))/($E490+$C490-N$7))</f>
        <v>0</v>
      </c>
      <c r="O490" s="289">
        <f>IF(OR($C490&gt;O$7,$C490+$E490-1&lt;O$7),0,($D490-SUM($F490:N490)-SUM($F429:N429))/($E490+$C490-O$7))</f>
        <v>0</v>
      </c>
      <c r="P490" s="289">
        <f>IF(OR($C490&gt;P$7,$C490+$E490-1&lt;P$7),0,($D490-SUM($F490:O490)-SUM($F429:O429))/($E490+$C490-P$7))</f>
        <v>0</v>
      </c>
      <c r="Q490" s="289">
        <f>IF(OR($C490&gt;Q$7,$C490+$E490-1&lt;Q$7),0,($D490-SUM($F490:P490)-SUM($F429:P429))/($E490+$C490-Q$7))</f>
        <v>0</v>
      </c>
      <c r="R490" s="289">
        <f>IF(OR($C490&gt;R$7,$C490+$E490-1&lt;R$7),0,($D490-SUM($F490:Q490)-SUM($F429:Q429))/($E490+$C490-R$7))</f>
        <v>0</v>
      </c>
      <c r="S490" s="289">
        <f>IF(OR($C490&gt;S$7,$C490+$E490-1&lt;S$7),0,($D490-SUM($F490:R490)-SUM($F429:R429))/($E490+$C490-S$7))</f>
        <v>0</v>
      </c>
      <c r="T490" s="289">
        <f ca="1">IF(OR($C490&gt;T$7,$C490+$E490-1&lt;T$7),0,($D490-SUM($F490:S490)-SUM($F429:S429))/($E490+$C490-T$7))</f>
        <v>3.1596902812351071E-2</v>
      </c>
      <c r="U490" s="289">
        <f ca="1">IF(OR($C490&gt;U$7,$C490+$E490-1&lt;U$7),0,($D490-SUM($F490:T490)-SUM($F429:T429))/($E490+$C490-U$7))</f>
        <v>3.1596902812351071E-2</v>
      </c>
      <c r="V490" s="289">
        <f ca="1">IF(OR($C490&gt;V$7,$C490+$E490-1&lt;V$7),0,($D490-SUM($F490:U490)-SUM($F429:U429))/($E490+$C490-V$7))</f>
        <v>3.1596902812351065E-2</v>
      </c>
      <c r="W490" s="289">
        <f ca="1">IF(OR($C490&gt;W$7,$C490+$E490-1&lt;W$7),0,($D490-SUM($F490:V490)-SUM($F429:V429))/($E490+$C490-W$7))</f>
        <v>3.1596902812351071E-2</v>
      </c>
      <c r="X490" s="289">
        <f ca="1">IF(OR($C490&gt;X$7,$C490+$E490-1&lt;X$7),0,($D490-SUM($F490:W490)-SUM($F429:W429))/($E490+$C490-X$7))</f>
        <v>3.1596902812351058E-2</v>
      </c>
      <c r="Y490" s="289">
        <f>IF(OR($C490&gt;Y$7,$C490+$E490-1&lt;Y$7),0,($D490-SUM($F490:X490)-SUM($F429:X429))/($E490+$C490-Y$7))</f>
        <v>0</v>
      </c>
      <c r="Z490" s="289">
        <f>IF(OR($C490&gt;Z$7,$C490+$E490-1&lt;Z$7),0,($D490-SUM($F490:Y490)-SUM($F429:Y429))/($E490+$C490-Z$7))</f>
        <v>0</v>
      </c>
      <c r="AA490" s="289">
        <f>IF(OR($C490&gt;AA$7,$C490+$E490-1&lt;AA$7),0,($D490-SUM($F490:Z490)-SUM($F429:Z429))/($E490+$C490-AA$7))</f>
        <v>0</v>
      </c>
      <c r="AB490" s="289">
        <f>IF(OR($C490&gt;AB$7,$C490+$E490-1&lt;AB$7),0,($D490-SUM($F490:AA490)-SUM($F429:AA429))/($E490+$C490-AB$7))</f>
        <v>0</v>
      </c>
      <c r="AC490" s="289">
        <f>IF(OR($C490&gt;AC$7,$C490+$E490-1&lt;AC$7),0,($D490-SUM($F490:AB490)-SUM($F429:AB429))/($E490+$C490-AC$7))</f>
        <v>0</v>
      </c>
      <c r="AD490" s="289">
        <f>IF(OR($C490&gt;AD$7,$C490+$E490-1&lt;AD$7),0,($D490-SUM($F490:AC490)-SUM($F429:AC429))/($E490+$C490-AD$7))</f>
        <v>0</v>
      </c>
      <c r="AE490" s="289">
        <f>IF(OR($C490&gt;AE$7,$C490+$E490-1&lt;AE$7),0,($D490-SUM($F490:AD490)-SUM($F429:AD429))/($E490+$C490-AE$7))</f>
        <v>0</v>
      </c>
      <c r="AF490" s="289">
        <f>IF(OR($C490&gt;AF$7,$C490+$E490-1&lt;AF$7),0,($D490-SUM($F490:AE490)-SUM($F429:AE429))/($E490+$C490-AF$7))</f>
        <v>0</v>
      </c>
      <c r="AG490" s="289">
        <f>IF(OR($C490&gt;AG$7,$C490+$E490-1&lt;AG$7),0,($D490-SUM($F490:AF490)-SUM($F429:AF429))/($E490+$C490-AG$7))</f>
        <v>0</v>
      </c>
      <c r="AH490" s="289">
        <f>IF(OR($C490&gt;AH$7,$C490+$E490-1&lt;AH$7),0,($D490-SUM($F490:AG490)-SUM($F429:AG429))/($E490+$C490-AH$7))</f>
        <v>0</v>
      </c>
      <c r="AI490" s="289">
        <f>IF(OR($C490&gt;AI$7,$C490+$E490-1&lt;AI$7),0,($D490-SUM($F490:AH490)-SUM($F429:AH429))/($E490+$C490-AI$7))</f>
        <v>0</v>
      </c>
      <c r="AJ490" s="289">
        <f>IF(OR($C490&gt;AJ$7,$C490+$E490-1&lt;AJ$7),0,($D490-SUM($F490:AI490)-SUM($F429:AI429))/($E490+$C490-AJ$7))</f>
        <v>0</v>
      </c>
      <c r="AK490" s="289">
        <f>IF(OR($C490&gt;AK$7,$C490+$E490-1&lt;AK$7),0,($D490-SUM($F490:AJ490)-SUM($F429:AJ429))/($E490+$C490-AK$7))</f>
        <v>0</v>
      </c>
      <c r="AL490" s="289">
        <f>IF(OR($C490&gt;AL$7,$C490+$E490-1&lt;AL$7),0,($D490-SUM($F490:AK490)-SUM($F429:AK429))/($E490+$C490-AL$7))</f>
        <v>0</v>
      </c>
      <c r="AM490" s="289">
        <f>IF(OR($C490&gt;AM$7,$C490+$E490-1&lt;AM$7),0,($D490-SUM($F490:AL490)-SUM($F429:AL429))/($E490+$C490-AM$7))</f>
        <v>0</v>
      </c>
      <c r="AN490" s="289">
        <f>IF(OR($C490&gt;AN$7,$C490+$E490-1&lt;AN$7),0,($D490-SUM($F490:AM490)-SUM($F429:AM429))/($E490+$C490-AN$7))</f>
        <v>0</v>
      </c>
      <c r="AO490" s="289">
        <f>IF(OR($C490&gt;AO$7,$C490+$E490-1&lt;AO$7),0,($D490-SUM($F490:AN490)-SUM($F429:AN429))/($E490+$C490-AO$7))</f>
        <v>0</v>
      </c>
      <c r="AP490" s="289">
        <f>IF(OR($C490&gt;AP$7,$C490+$E490-1&lt;AP$7),0,($D490-SUM($F490:AO490)-SUM($F429:AO429))/($E490+$C490-AP$7))</f>
        <v>0</v>
      </c>
      <c r="AQ490" s="289">
        <f>IF(OR($C490&gt;AQ$7,$C490+$E490-1&lt;AQ$7),0,($D490-SUM($F490:AP490)-SUM($F429:AP429))/($E490+$C490-AQ$7))</f>
        <v>0</v>
      </c>
      <c r="AR490" s="289">
        <f>IF(OR($C490&gt;AR$7,$C490+$E490-1&lt;AR$7),0,($D490-SUM($F490:AQ490)-SUM($F429:AQ429))/($E490+$C490-AR$7))</f>
        <v>0</v>
      </c>
      <c r="AS490" s="289">
        <f>IF(OR($C490&gt;AS$7,$C490+$E490-1&lt;AS$7),0,($D490-SUM($F490:AR490)-SUM($F429:AR429))/($E490+$C490-AS$7))</f>
        <v>0</v>
      </c>
      <c r="AT490" s="289">
        <f>IF(OR($C490&gt;AT$7,$C490+$E490-1&lt;AT$7),0,($D490-SUM($F490:AS490)-SUM($F429:AS429))/($E490+$C490-AT$7))</f>
        <v>0</v>
      </c>
      <c r="AU490" s="289">
        <f>IF(OR($C490&gt;AU$7,$C490+$E490-1&lt;AU$7),0,($D490-SUM($F490:AT490)-SUM($F429:AT429))/($E490+$C490-AU$7))</f>
        <v>0</v>
      </c>
      <c r="AV490" s="289">
        <f>IF(OR($C490&gt;AV$7,$C490+$E490-1&lt;AV$7),0,($D490-SUM($F490:AU490)-SUM($F429:AU429))/($E490+$C490-AV$7))</f>
        <v>0</v>
      </c>
      <c r="AW490" s="289">
        <f>IF(OR($C490&gt;AW$7,$C490+$E490-1&lt;AW$7),0,($D490-SUM($F490:AV490)-SUM($F429:AV429))/($E490+$C490-AW$7))</f>
        <v>0</v>
      </c>
      <c r="AX490" s="289">
        <f>IF(OR($C490&gt;AX$7,$C490+$E490-1&lt;AX$7),0,($D490-SUM($F490:AW490)-SUM($F429:AW429))/($E490+$C490-AX$7))</f>
        <v>0</v>
      </c>
      <c r="AY490" s="289">
        <f>IF(OR($C490&gt;AY$7,$C490+$E490-1&lt;AY$7),0,($D490-SUM($F490:AX490)-SUM($F429:AX429))/($E490+$C490-AY$7))</f>
        <v>0</v>
      </c>
      <c r="AZ490" s="289">
        <f>IF(OR($C490&gt;AZ$7,$C490+$E490-1&lt;AZ$7),0,($D490-SUM($F490:AY490)-SUM($F429:AY429))/($E490+$C490-AZ$7))</f>
        <v>0</v>
      </c>
      <c r="BA490" s="289">
        <f>IF(OR($C490&gt;BA$7,$C490+$E490-1&lt;BA$7),0,($D490-SUM($F490:AZ490)-SUM($F429:AZ429))/($E490+$C490-BA$7))</f>
        <v>0</v>
      </c>
      <c r="BB490" s="289">
        <f>IF(OR($C490&gt;BB$7,$C490+$E490-1&lt;BB$7),0,($D490-SUM($F490:BA490)-SUM($F429:BA429))/($E490+$C490-BB$7))</f>
        <v>0</v>
      </c>
      <c r="BC490" s="289">
        <f>IF(OR($C490&gt;BC$7,$C490+$E490-1&lt;BC$7),0,($D490-SUM($F490:BB490)-SUM($F429:BB429))/($E490+$C490-BC$7))</f>
        <v>0</v>
      </c>
      <c r="BD490" s="289">
        <f>IF(OR($C490&gt;BD$7,$C490+$E490-1&lt;BD$7),0,($D490-SUM($F490:BC490)-SUM($F429:BC429))/($E490+$C490-BD$7))</f>
        <v>0</v>
      </c>
      <c r="BE490" s="289">
        <f>IF(OR($C490&gt;BE$7,$C490+$E490-1&lt;BE$7),0,($D490-SUM($F490:BD490)-SUM($F429:BD429))/($E490+$C490-BE$7))</f>
        <v>0</v>
      </c>
      <c r="BF490" s="289">
        <f>IF(OR($C490&gt;BF$7,$C490+$E490-1&lt;BF$7),0,($D490-SUM($F490:BE490)-SUM($F429:BE429))/($E490+$C490-BF$7))</f>
        <v>0</v>
      </c>
      <c r="BG490" s="289">
        <f>IF(OR($C490&gt;BG$7,$C490+$E490-1&lt;BG$7),0,($D490-SUM($F490:BF490)-SUM($F429:BF429))/($E490+$C490-BG$7))</f>
        <v>0</v>
      </c>
      <c r="BH490" s="289">
        <f>IF(OR($C490&gt;BH$7,$C490+$E490-1&lt;BH$7),0,($D490-SUM($F490:BG490)-SUM($F429:BG429))/($E490+$C490-BH$7))</f>
        <v>0</v>
      </c>
      <c r="BI490" s="289">
        <f>IF(OR($C490&gt;BI$7,$C490+$E490-1&lt;BI$7),0,($D490-SUM($F490:BH490)-SUM($F429:BH429))/($E490+$C490-BI$7))</f>
        <v>0</v>
      </c>
      <c r="BJ490" s="289">
        <f>IF(OR($C490&gt;BJ$7,$C490+$E490-1&lt;BJ$7),0,($D490-SUM($F490:BI490)-SUM($F429:BI429))/($E490+$C490-BJ$7))</f>
        <v>0</v>
      </c>
      <c r="BK490" s="289">
        <f>IF(OR($C490&gt;BK$7,$C490+$E490-1&lt;BK$7),0,($D490-SUM($F490:BJ490)-SUM($F429:BJ429))/($E490+$C490-BK$7))</f>
        <v>0</v>
      </c>
      <c r="BL490" s="289">
        <f>IF(OR($C490&gt;BL$7,$C490+$E490-1&lt;BL$7),0,($D490-SUM($F490:BK490)-SUM($F429:BK429))/($E490+$C490-BL$7))</f>
        <v>0</v>
      </c>
      <c r="BM490" s="289">
        <f>IF(OR($C490&gt;BM$7,$C490+$E490-1&lt;BM$7),0,($D490-SUM($F490:BL490)-SUM($F429:BL429))/($E490+$C490-BM$7))</f>
        <v>0</v>
      </c>
      <c r="BN490" s="289">
        <f>IF(OR($C490&gt;BN$7,$C490+$E490-1&lt;BN$7),0,($D490-SUM($F490:BM490)-SUM($F429:BM429))/($E490+$C490-BN$7))</f>
        <v>0</v>
      </c>
      <c r="BO490" s="289"/>
      <c r="BP490" s="289"/>
      <c r="BQ490" s="289"/>
      <c r="BR490" s="289"/>
      <c r="BS490" s="289"/>
      <c r="BT490" s="289"/>
      <c r="BU490" s="289"/>
      <c r="BV490" s="289"/>
      <c r="BW490" s="289"/>
      <c r="BX490" s="289"/>
      <c r="BY490" s="289"/>
      <c r="BZ490" s="289"/>
      <c r="CA490" s="198"/>
      <c r="CB490" s="198"/>
      <c r="CC490" s="198"/>
      <c r="CD490" s="198"/>
      <c r="CE490" s="198"/>
      <c r="CF490" s="198"/>
      <c r="CG490" s="198"/>
      <c r="CH490" s="198"/>
      <c r="CI490" s="198"/>
      <c r="CJ490" s="198"/>
      <c r="CK490" s="198"/>
      <c r="CL490" s="198"/>
    </row>
    <row r="491" spans="1:90" hidden="1" outlineLevel="1" x14ac:dyDescent="0.15">
      <c r="A491" s="89"/>
      <c r="B491" s="23"/>
      <c r="C491" s="26">
        <v>15</v>
      </c>
      <c r="D491" s="303">
        <f ca="1"/>
        <v>0.15582926016849005</v>
      </c>
      <c r="E491" s="26">
        <f>SAP_Leadsheet!$E$65</f>
        <v>5</v>
      </c>
      <c r="G491" s="289">
        <f>IF(OR($C491&gt;G$7,$C491+$E491-1&lt;G$7),0,($D491-SUM($F491:F491)-SUM($F430:F430))/($E491+$C491-G$7))</f>
        <v>0</v>
      </c>
      <c r="H491" s="289">
        <f>IF(OR($C491&gt;H$7,$C491+$E491-1&lt;H$7),0,($D491-SUM($F491:G491)-SUM($F430:G430))/($E491+$C491-H$7))</f>
        <v>0</v>
      </c>
      <c r="I491" s="289">
        <f>IF(OR($C491&gt;I$7,$C491+$E491-1&lt;I$7),0,($D491-SUM($F491:H491)-SUM($F430:H430))/($E491+$C491-I$7))</f>
        <v>0</v>
      </c>
      <c r="J491" s="289">
        <f>IF(OR($C491&gt;J$7,$C491+$E491-1&lt;J$7),0,($D491-SUM($F491:I491)-SUM($F430:I430))/($E491+$C491-J$7))</f>
        <v>0</v>
      </c>
      <c r="K491" s="289">
        <f>IF(OR($C491&gt;K$7,$C491+$E491-1&lt;K$7),0,($D491-SUM($F491:J491)-SUM($F430:J430))/($E491+$C491-K$7))</f>
        <v>0</v>
      </c>
      <c r="L491" s="289">
        <f>IF(OR($C491&gt;L$7,$C491+$E491-1&lt;L$7),0,($D491-SUM($F491:K491)-SUM($F430:K430))/($E491+$C491-L$7))</f>
        <v>0</v>
      </c>
      <c r="M491" s="289">
        <f>IF(OR($C491&gt;M$7,$C491+$E491-1&lt;M$7),0,($D491-SUM($F491:L491)-SUM($F430:L430))/($E491+$C491-M$7))</f>
        <v>0</v>
      </c>
      <c r="N491" s="289">
        <f>IF(OR($C491&gt;N$7,$C491+$E491-1&lt;N$7),0,($D491-SUM($F491:M491)-SUM($F430:M430))/($E491+$C491-N$7))</f>
        <v>0</v>
      </c>
      <c r="O491" s="289">
        <f>IF(OR($C491&gt;O$7,$C491+$E491-1&lt;O$7),0,($D491-SUM($F491:N491)-SUM($F430:N430))/($E491+$C491-O$7))</f>
        <v>0</v>
      </c>
      <c r="P491" s="289">
        <f>IF(OR($C491&gt;P$7,$C491+$E491-1&lt;P$7),0,($D491-SUM($F491:O491)-SUM($F430:O430))/($E491+$C491-P$7))</f>
        <v>0</v>
      </c>
      <c r="Q491" s="289">
        <f>IF(OR($C491&gt;Q$7,$C491+$E491-1&lt;Q$7),0,($D491-SUM($F491:P491)-SUM($F430:P430))/($E491+$C491-Q$7))</f>
        <v>0</v>
      </c>
      <c r="R491" s="289">
        <f>IF(OR($C491&gt;R$7,$C491+$E491-1&lt;R$7),0,($D491-SUM($F491:Q491)-SUM($F430:Q430))/($E491+$C491-R$7))</f>
        <v>0</v>
      </c>
      <c r="S491" s="289">
        <f>IF(OR($C491&gt;S$7,$C491+$E491-1&lt;S$7),0,($D491-SUM($F491:R491)-SUM($F430:R430))/($E491+$C491-S$7))</f>
        <v>0</v>
      </c>
      <c r="T491" s="289">
        <f>IF(OR($C491&gt;T$7,$C491+$E491-1&lt;T$7),0,($D491-SUM($F491:S491)-SUM($F430:S430))/($E491+$C491-T$7))</f>
        <v>0</v>
      </c>
      <c r="U491" s="289">
        <f ca="1">IF(OR($C491&gt;U$7,$C491+$E491-1&lt;U$7),0,($D491-SUM($F491:T491)-SUM($F430:T430))/($E491+$C491-U$7))</f>
        <v>3.116585203369801E-2</v>
      </c>
      <c r="V491" s="289">
        <f ca="1">IF(OR($C491&gt;V$7,$C491+$E491-1&lt;V$7),0,($D491-SUM($F491:U491)-SUM($F430:U430))/($E491+$C491-V$7))</f>
        <v>3.116585203369801E-2</v>
      </c>
      <c r="W491" s="289">
        <f ca="1">IF(OR($C491&gt;W$7,$C491+$E491-1&lt;W$7),0,($D491-SUM($F491:V491)-SUM($F430:V430))/($E491+$C491-W$7))</f>
        <v>3.116585203369801E-2</v>
      </c>
      <c r="X491" s="289">
        <f ca="1">IF(OR($C491&gt;X$7,$C491+$E491-1&lt;X$7),0,($D491-SUM($F491:W491)-SUM($F430:W430))/($E491+$C491-X$7))</f>
        <v>3.116585203369801E-2</v>
      </c>
      <c r="Y491" s="289">
        <f ca="1">IF(OR($C491&gt;Y$7,$C491+$E491-1&lt;Y$7),0,($D491-SUM($F491:X491)-SUM($F430:X430))/($E491+$C491-Y$7))</f>
        <v>3.116585203369801E-2</v>
      </c>
      <c r="Z491" s="289">
        <f>IF(OR($C491&gt;Z$7,$C491+$E491-1&lt;Z$7),0,($D491-SUM($F491:Y491)-SUM($F430:Y430))/($E491+$C491-Z$7))</f>
        <v>0</v>
      </c>
      <c r="AA491" s="289">
        <f>IF(OR($C491&gt;AA$7,$C491+$E491-1&lt;AA$7),0,($D491-SUM($F491:Z491)-SUM($F430:Z430))/($E491+$C491-AA$7))</f>
        <v>0</v>
      </c>
      <c r="AB491" s="289">
        <f>IF(OR($C491&gt;AB$7,$C491+$E491-1&lt;AB$7),0,($D491-SUM($F491:AA491)-SUM($F430:AA430))/($E491+$C491-AB$7))</f>
        <v>0</v>
      </c>
      <c r="AC491" s="289">
        <f>IF(OR($C491&gt;AC$7,$C491+$E491-1&lt;AC$7),0,($D491-SUM($F491:AB491)-SUM($F430:AB430))/($E491+$C491-AC$7))</f>
        <v>0</v>
      </c>
      <c r="AD491" s="289">
        <f>IF(OR($C491&gt;AD$7,$C491+$E491-1&lt;AD$7),0,($D491-SUM($F491:AC491)-SUM($F430:AC430))/($E491+$C491-AD$7))</f>
        <v>0</v>
      </c>
      <c r="AE491" s="289">
        <f>IF(OR($C491&gt;AE$7,$C491+$E491-1&lt;AE$7),0,($D491-SUM($F491:AD491)-SUM($F430:AD430))/($E491+$C491-AE$7))</f>
        <v>0</v>
      </c>
      <c r="AF491" s="289">
        <f>IF(OR($C491&gt;AF$7,$C491+$E491-1&lt;AF$7),0,($D491-SUM($F491:AE491)-SUM($F430:AE430))/($E491+$C491-AF$7))</f>
        <v>0</v>
      </c>
      <c r="AG491" s="289">
        <f>IF(OR($C491&gt;AG$7,$C491+$E491-1&lt;AG$7),0,($D491-SUM($F491:AF491)-SUM($F430:AF430))/($E491+$C491-AG$7))</f>
        <v>0</v>
      </c>
      <c r="AH491" s="289">
        <f>IF(OR($C491&gt;AH$7,$C491+$E491-1&lt;AH$7),0,($D491-SUM($F491:AG491)-SUM($F430:AG430))/($E491+$C491-AH$7))</f>
        <v>0</v>
      </c>
      <c r="AI491" s="289">
        <f>IF(OR($C491&gt;AI$7,$C491+$E491-1&lt;AI$7),0,($D491-SUM($F491:AH491)-SUM($F430:AH430))/($E491+$C491-AI$7))</f>
        <v>0</v>
      </c>
      <c r="AJ491" s="289">
        <f>IF(OR($C491&gt;AJ$7,$C491+$E491-1&lt;AJ$7),0,($D491-SUM($F491:AI491)-SUM($F430:AI430))/($E491+$C491-AJ$7))</f>
        <v>0</v>
      </c>
      <c r="AK491" s="289">
        <f>IF(OR($C491&gt;AK$7,$C491+$E491-1&lt;AK$7),0,($D491-SUM($F491:AJ491)-SUM($F430:AJ430))/($E491+$C491-AK$7))</f>
        <v>0</v>
      </c>
      <c r="AL491" s="289">
        <f>IF(OR($C491&gt;AL$7,$C491+$E491-1&lt;AL$7),0,($D491-SUM($F491:AK491)-SUM($F430:AK430))/($E491+$C491-AL$7))</f>
        <v>0</v>
      </c>
      <c r="AM491" s="289">
        <f>IF(OR($C491&gt;AM$7,$C491+$E491-1&lt;AM$7),0,($D491-SUM($F491:AL491)-SUM($F430:AL430))/($E491+$C491-AM$7))</f>
        <v>0</v>
      </c>
      <c r="AN491" s="289">
        <f>IF(OR($C491&gt;AN$7,$C491+$E491-1&lt;AN$7),0,($D491-SUM($F491:AM491)-SUM($F430:AM430))/($E491+$C491-AN$7))</f>
        <v>0</v>
      </c>
      <c r="AO491" s="289">
        <f>IF(OR($C491&gt;AO$7,$C491+$E491-1&lt;AO$7),0,($D491-SUM($F491:AN491)-SUM($F430:AN430))/($E491+$C491-AO$7))</f>
        <v>0</v>
      </c>
      <c r="AP491" s="289">
        <f>IF(OR($C491&gt;AP$7,$C491+$E491-1&lt;AP$7),0,($D491-SUM($F491:AO491)-SUM($F430:AO430))/($E491+$C491-AP$7))</f>
        <v>0</v>
      </c>
      <c r="AQ491" s="289">
        <f>IF(OR($C491&gt;AQ$7,$C491+$E491-1&lt;AQ$7),0,($D491-SUM($F491:AP491)-SUM($F430:AP430))/($E491+$C491-AQ$7))</f>
        <v>0</v>
      </c>
      <c r="AR491" s="289">
        <f>IF(OR($C491&gt;AR$7,$C491+$E491-1&lt;AR$7),0,($D491-SUM($F491:AQ491)-SUM($F430:AQ430))/($E491+$C491-AR$7))</f>
        <v>0</v>
      </c>
      <c r="AS491" s="289">
        <f>IF(OR($C491&gt;AS$7,$C491+$E491-1&lt;AS$7),0,($D491-SUM($F491:AR491)-SUM($F430:AR430))/($E491+$C491-AS$7))</f>
        <v>0</v>
      </c>
      <c r="AT491" s="289">
        <f>IF(OR($C491&gt;AT$7,$C491+$E491-1&lt;AT$7),0,($D491-SUM($F491:AS491)-SUM($F430:AS430))/($E491+$C491-AT$7))</f>
        <v>0</v>
      </c>
      <c r="AU491" s="289">
        <f>IF(OR($C491&gt;AU$7,$C491+$E491-1&lt;AU$7),0,($D491-SUM($F491:AT491)-SUM($F430:AT430))/($E491+$C491-AU$7))</f>
        <v>0</v>
      </c>
      <c r="AV491" s="289">
        <f>IF(OR($C491&gt;AV$7,$C491+$E491-1&lt;AV$7),0,($D491-SUM($F491:AU491)-SUM($F430:AU430))/($E491+$C491-AV$7))</f>
        <v>0</v>
      </c>
      <c r="AW491" s="289">
        <f>IF(OR($C491&gt;AW$7,$C491+$E491-1&lt;AW$7),0,($D491-SUM($F491:AV491)-SUM($F430:AV430))/($E491+$C491-AW$7))</f>
        <v>0</v>
      </c>
      <c r="AX491" s="289">
        <f>IF(OR($C491&gt;AX$7,$C491+$E491-1&lt;AX$7),0,($D491-SUM($F491:AW491)-SUM($F430:AW430))/($E491+$C491-AX$7))</f>
        <v>0</v>
      </c>
      <c r="AY491" s="289">
        <f>IF(OR($C491&gt;AY$7,$C491+$E491-1&lt;AY$7),0,($D491-SUM($F491:AX491)-SUM($F430:AX430))/($E491+$C491-AY$7))</f>
        <v>0</v>
      </c>
      <c r="AZ491" s="289">
        <f>IF(OR($C491&gt;AZ$7,$C491+$E491-1&lt;AZ$7),0,($D491-SUM($F491:AY491)-SUM($F430:AY430))/($E491+$C491-AZ$7))</f>
        <v>0</v>
      </c>
      <c r="BA491" s="289">
        <f>IF(OR($C491&gt;BA$7,$C491+$E491-1&lt;BA$7),0,($D491-SUM($F491:AZ491)-SUM($F430:AZ430))/($E491+$C491-BA$7))</f>
        <v>0</v>
      </c>
      <c r="BB491" s="289">
        <f>IF(OR($C491&gt;BB$7,$C491+$E491-1&lt;BB$7),0,($D491-SUM($F491:BA491)-SUM($F430:BA430))/($E491+$C491-BB$7))</f>
        <v>0</v>
      </c>
      <c r="BC491" s="289">
        <f>IF(OR($C491&gt;BC$7,$C491+$E491-1&lt;BC$7),0,($D491-SUM($F491:BB491)-SUM($F430:BB430))/($E491+$C491-BC$7))</f>
        <v>0</v>
      </c>
      <c r="BD491" s="289">
        <f>IF(OR($C491&gt;BD$7,$C491+$E491-1&lt;BD$7),0,($D491-SUM($F491:BC491)-SUM($F430:BC430))/($E491+$C491-BD$7))</f>
        <v>0</v>
      </c>
      <c r="BE491" s="289">
        <f>IF(OR($C491&gt;BE$7,$C491+$E491-1&lt;BE$7),0,($D491-SUM($F491:BD491)-SUM($F430:BD430))/($E491+$C491-BE$7))</f>
        <v>0</v>
      </c>
      <c r="BF491" s="289">
        <f>IF(OR($C491&gt;BF$7,$C491+$E491-1&lt;BF$7),0,($D491-SUM($F491:BE491)-SUM($F430:BE430))/($E491+$C491-BF$7))</f>
        <v>0</v>
      </c>
      <c r="BG491" s="289">
        <f>IF(OR($C491&gt;BG$7,$C491+$E491-1&lt;BG$7),0,($D491-SUM($F491:BF491)-SUM($F430:BF430))/($E491+$C491-BG$7))</f>
        <v>0</v>
      </c>
      <c r="BH491" s="289">
        <f>IF(OR($C491&gt;BH$7,$C491+$E491-1&lt;BH$7),0,($D491-SUM($F491:BG491)-SUM($F430:BG430))/($E491+$C491-BH$7))</f>
        <v>0</v>
      </c>
      <c r="BI491" s="289">
        <f>IF(OR($C491&gt;BI$7,$C491+$E491-1&lt;BI$7),0,($D491-SUM($F491:BH491)-SUM($F430:BH430))/($E491+$C491-BI$7))</f>
        <v>0</v>
      </c>
      <c r="BJ491" s="289">
        <f>IF(OR($C491&gt;BJ$7,$C491+$E491-1&lt;BJ$7),0,($D491-SUM($F491:BI491)-SUM($F430:BI430))/($E491+$C491-BJ$7))</f>
        <v>0</v>
      </c>
      <c r="BK491" s="289">
        <f>IF(OR($C491&gt;BK$7,$C491+$E491-1&lt;BK$7),0,($D491-SUM($F491:BJ491)-SUM($F430:BJ430))/($E491+$C491-BK$7))</f>
        <v>0</v>
      </c>
      <c r="BL491" s="289">
        <f>IF(OR($C491&gt;BL$7,$C491+$E491-1&lt;BL$7),0,($D491-SUM($F491:BK491)-SUM($F430:BK430))/($E491+$C491-BL$7))</f>
        <v>0</v>
      </c>
      <c r="BM491" s="289">
        <f>IF(OR($C491&gt;BM$7,$C491+$E491-1&lt;BM$7),0,($D491-SUM($F491:BL491)-SUM($F430:BL430))/($E491+$C491-BM$7))</f>
        <v>0</v>
      </c>
      <c r="BN491" s="289">
        <f>IF(OR($C491&gt;BN$7,$C491+$E491-1&lt;BN$7),0,($D491-SUM($F491:BM491)-SUM($F430:BM430))/($E491+$C491-BN$7))</f>
        <v>0</v>
      </c>
      <c r="BO491" s="289"/>
      <c r="BP491" s="289"/>
      <c r="BQ491" s="289"/>
      <c r="BR491" s="289"/>
      <c r="BS491" s="289"/>
      <c r="BT491" s="289"/>
      <c r="BU491" s="289"/>
      <c r="BV491" s="289"/>
      <c r="BW491" s="289"/>
      <c r="BX491" s="289"/>
      <c r="BY491" s="289"/>
      <c r="BZ491" s="289"/>
      <c r="CA491" s="198"/>
      <c r="CB491" s="198"/>
      <c r="CC491" s="198"/>
      <c r="CD491" s="198"/>
      <c r="CE491" s="198"/>
      <c r="CF491" s="198"/>
      <c r="CG491" s="198"/>
      <c r="CH491" s="198"/>
      <c r="CI491" s="198"/>
      <c r="CJ491" s="198"/>
      <c r="CK491" s="198"/>
      <c r="CL491" s="198"/>
    </row>
    <row r="492" spans="1:90" hidden="1" outlineLevel="1" x14ac:dyDescent="0.15">
      <c r="A492" s="89"/>
      <c r="B492" s="23"/>
      <c r="C492" s="26">
        <v>16</v>
      </c>
      <c r="D492" s="303">
        <f ca="1"/>
        <v>0.15367400627522476</v>
      </c>
      <c r="E492" s="26">
        <f>SAP_Leadsheet!$E$65</f>
        <v>5</v>
      </c>
      <c r="G492" s="289">
        <f>IF(OR($C492&gt;G$7,$C492+$E492-1&lt;G$7),0,($D492-SUM($F492:F492)-SUM($F431:F431))/($E492+$C492-G$7))</f>
        <v>0</v>
      </c>
      <c r="H492" s="289">
        <f>IF(OR($C492&gt;H$7,$C492+$E492-1&lt;H$7),0,($D492-SUM($F492:G492)-SUM($F431:G431))/($E492+$C492-H$7))</f>
        <v>0</v>
      </c>
      <c r="I492" s="289">
        <f>IF(OR($C492&gt;I$7,$C492+$E492-1&lt;I$7),0,($D492-SUM($F492:H492)-SUM($F431:H431))/($E492+$C492-I$7))</f>
        <v>0</v>
      </c>
      <c r="J492" s="289">
        <f>IF(OR($C492&gt;J$7,$C492+$E492-1&lt;J$7),0,($D492-SUM($F492:I492)-SUM($F431:I431))/($E492+$C492-J$7))</f>
        <v>0</v>
      </c>
      <c r="K492" s="289">
        <f>IF(OR($C492&gt;K$7,$C492+$E492-1&lt;K$7),0,($D492-SUM($F492:J492)-SUM($F431:J431))/($E492+$C492-K$7))</f>
        <v>0</v>
      </c>
      <c r="L492" s="289">
        <f>IF(OR($C492&gt;L$7,$C492+$E492-1&lt;L$7),0,($D492-SUM($F492:K492)-SUM($F431:K431))/($E492+$C492-L$7))</f>
        <v>0</v>
      </c>
      <c r="M492" s="289">
        <f>IF(OR($C492&gt;M$7,$C492+$E492-1&lt;M$7),0,($D492-SUM($F492:L492)-SUM($F431:L431))/($E492+$C492-M$7))</f>
        <v>0</v>
      </c>
      <c r="N492" s="289">
        <f>IF(OR($C492&gt;N$7,$C492+$E492-1&lt;N$7),0,($D492-SUM($F492:M492)-SUM($F431:M431))/($E492+$C492-N$7))</f>
        <v>0</v>
      </c>
      <c r="O492" s="289">
        <f>IF(OR($C492&gt;O$7,$C492+$E492-1&lt;O$7),0,($D492-SUM($F492:N492)-SUM($F431:N431))/($E492+$C492-O$7))</f>
        <v>0</v>
      </c>
      <c r="P492" s="289">
        <f>IF(OR($C492&gt;P$7,$C492+$E492-1&lt;P$7),0,($D492-SUM($F492:O492)-SUM($F431:O431))/($E492+$C492-P$7))</f>
        <v>0</v>
      </c>
      <c r="Q492" s="289">
        <f>IF(OR($C492&gt;Q$7,$C492+$E492-1&lt;Q$7),0,($D492-SUM($F492:P492)-SUM($F431:P431))/($E492+$C492-Q$7))</f>
        <v>0</v>
      </c>
      <c r="R492" s="289">
        <f>IF(OR($C492&gt;R$7,$C492+$E492-1&lt;R$7),0,($D492-SUM($F492:Q492)-SUM($F431:Q431))/($E492+$C492-R$7))</f>
        <v>0</v>
      </c>
      <c r="S492" s="289">
        <f>IF(OR($C492&gt;S$7,$C492+$E492-1&lt;S$7),0,($D492-SUM($F492:R492)-SUM($F431:R431))/($E492+$C492-S$7))</f>
        <v>0</v>
      </c>
      <c r="T492" s="289">
        <f>IF(OR($C492&gt;T$7,$C492+$E492-1&lt;T$7),0,($D492-SUM($F492:S492)-SUM($F431:S431))/($E492+$C492-T$7))</f>
        <v>0</v>
      </c>
      <c r="U492" s="289">
        <f>IF(OR($C492&gt;U$7,$C492+$E492-1&lt;U$7),0,($D492-SUM($F492:T492)-SUM($F431:T431))/($E492+$C492-U$7))</f>
        <v>0</v>
      </c>
      <c r="V492" s="289">
        <f ca="1">IF(OR($C492&gt;V$7,$C492+$E492-1&lt;V$7),0,($D492-SUM($F492:U492)-SUM($F431:U431))/($E492+$C492-V$7))</f>
        <v>3.0734801255044953E-2</v>
      </c>
      <c r="W492" s="289">
        <f ca="1">IF(OR($C492&gt;W$7,$C492+$E492-1&lt;W$7),0,($D492-SUM($F492:V492)-SUM($F431:V431))/($E492+$C492-W$7))</f>
        <v>3.0734801255044953E-2</v>
      </c>
      <c r="X492" s="289">
        <f ca="1">IF(OR($C492&gt;X$7,$C492+$E492-1&lt;X$7),0,($D492-SUM($F492:W492)-SUM($F431:W431))/($E492+$C492-X$7))</f>
        <v>3.0734801255044953E-2</v>
      </c>
      <c r="Y492" s="289">
        <f ca="1">IF(OR($C492&gt;Y$7,$C492+$E492-1&lt;Y$7),0,($D492-SUM($F492:X492)-SUM($F431:X431))/($E492+$C492-Y$7))</f>
        <v>3.073480125504495E-2</v>
      </c>
      <c r="Z492" s="289">
        <f ca="1">IF(OR($C492&gt;Z$7,$C492+$E492-1&lt;Z$7),0,($D492-SUM($F492:Y492)-SUM($F431:Y431))/($E492+$C492-Z$7))</f>
        <v>3.073480125504495E-2</v>
      </c>
      <c r="AA492" s="289">
        <f>IF(OR($C492&gt;AA$7,$C492+$E492-1&lt;AA$7),0,($D492-SUM($F492:Z492)-SUM($F431:Z431))/($E492+$C492-AA$7))</f>
        <v>0</v>
      </c>
      <c r="AB492" s="289">
        <f>IF(OR($C492&gt;AB$7,$C492+$E492-1&lt;AB$7),0,($D492-SUM($F492:AA492)-SUM($F431:AA431))/($E492+$C492-AB$7))</f>
        <v>0</v>
      </c>
      <c r="AC492" s="289">
        <f>IF(OR($C492&gt;AC$7,$C492+$E492-1&lt;AC$7),0,($D492-SUM($F492:AB492)-SUM($F431:AB431))/($E492+$C492-AC$7))</f>
        <v>0</v>
      </c>
      <c r="AD492" s="289">
        <f>IF(OR($C492&gt;AD$7,$C492+$E492-1&lt;AD$7),0,($D492-SUM($F492:AC492)-SUM($F431:AC431))/($E492+$C492-AD$7))</f>
        <v>0</v>
      </c>
      <c r="AE492" s="289">
        <f>IF(OR($C492&gt;AE$7,$C492+$E492-1&lt;AE$7),0,($D492-SUM($F492:AD492)-SUM($F431:AD431))/($E492+$C492-AE$7))</f>
        <v>0</v>
      </c>
      <c r="AF492" s="289">
        <f>IF(OR($C492&gt;AF$7,$C492+$E492-1&lt;AF$7),0,($D492-SUM($F492:AE492)-SUM($F431:AE431))/($E492+$C492-AF$7))</f>
        <v>0</v>
      </c>
      <c r="AG492" s="289">
        <f>IF(OR($C492&gt;AG$7,$C492+$E492-1&lt;AG$7),0,($D492-SUM($F492:AF492)-SUM($F431:AF431))/($E492+$C492-AG$7))</f>
        <v>0</v>
      </c>
      <c r="AH492" s="289">
        <f>IF(OR($C492&gt;AH$7,$C492+$E492-1&lt;AH$7),0,($D492-SUM($F492:AG492)-SUM($F431:AG431))/($E492+$C492-AH$7))</f>
        <v>0</v>
      </c>
      <c r="AI492" s="289">
        <f>IF(OR($C492&gt;AI$7,$C492+$E492-1&lt;AI$7),0,($D492-SUM($F492:AH492)-SUM($F431:AH431))/($E492+$C492-AI$7))</f>
        <v>0</v>
      </c>
      <c r="AJ492" s="289">
        <f>IF(OR($C492&gt;AJ$7,$C492+$E492-1&lt;AJ$7),0,($D492-SUM($F492:AI492)-SUM($F431:AI431))/($E492+$C492-AJ$7))</f>
        <v>0</v>
      </c>
      <c r="AK492" s="289">
        <f>IF(OR($C492&gt;AK$7,$C492+$E492-1&lt;AK$7),0,($D492-SUM($F492:AJ492)-SUM($F431:AJ431))/($E492+$C492-AK$7))</f>
        <v>0</v>
      </c>
      <c r="AL492" s="289">
        <f>IF(OR($C492&gt;AL$7,$C492+$E492-1&lt;AL$7),0,($D492-SUM($F492:AK492)-SUM($F431:AK431))/($E492+$C492-AL$7))</f>
        <v>0</v>
      </c>
      <c r="AM492" s="289">
        <f>IF(OR($C492&gt;AM$7,$C492+$E492-1&lt;AM$7),0,($D492-SUM($F492:AL492)-SUM($F431:AL431))/($E492+$C492-AM$7))</f>
        <v>0</v>
      </c>
      <c r="AN492" s="289">
        <f>IF(OR($C492&gt;AN$7,$C492+$E492-1&lt;AN$7),0,($D492-SUM($F492:AM492)-SUM($F431:AM431))/($E492+$C492-AN$7))</f>
        <v>0</v>
      </c>
      <c r="AO492" s="289">
        <f>IF(OR($C492&gt;AO$7,$C492+$E492-1&lt;AO$7),0,($D492-SUM($F492:AN492)-SUM($F431:AN431))/($E492+$C492-AO$7))</f>
        <v>0</v>
      </c>
      <c r="AP492" s="289">
        <f>IF(OR($C492&gt;AP$7,$C492+$E492-1&lt;AP$7),0,($D492-SUM($F492:AO492)-SUM($F431:AO431))/($E492+$C492-AP$7))</f>
        <v>0</v>
      </c>
      <c r="AQ492" s="289">
        <f>IF(OR($C492&gt;AQ$7,$C492+$E492-1&lt;AQ$7),0,($D492-SUM($F492:AP492)-SUM($F431:AP431))/($E492+$C492-AQ$7))</f>
        <v>0</v>
      </c>
      <c r="AR492" s="289">
        <f>IF(OR($C492&gt;AR$7,$C492+$E492-1&lt;AR$7),0,($D492-SUM($F492:AQ492)-SUM($F431:AQ431))/($E492+$C492-AR$7))</f>
        <v>0</v>
      </c>
      <c r="AS492" s="289">
        <f>IF(OR($C492&gt;AS$7,$C492+$E492-1&lt;AS$7),0,($D492-SUM($F492:AR492)-SUM($F431:AR431))/($E492+$C492-AS$7))</f>
        <v>0</v>
      </c>
      <c r="AT492" s="289">
        <f>IF(OR($C492&gt;AT$7,$C492+$E492-1&lt;AT$7),0,($D492-SUM($F492:AS492)-SUM($F431:AS431))/($E492+$C492-AT$7))</f>
        <v>0</v>
      </c>
      <c r="AU492" s="289">
        <f>IF(OR($C492&gt;AU$7,$C492+$E492-1&lt;AU$7),0,($D492-SUM($F492:AT492)-SUM($F431:AT431))/($E492+$C492-AU$7))</f>
        <v>0</v>
      </c>
      <c r="AV492" s="289">
        <f>IF(OR($C492&gt;AV$7,$C492+$E492-1&lt;AV$7),0,($D492-SUM($F492:AU492)-SUM($F431:AU431))/($E492+$C492-AV$7))</f>
        <v>0</v>
      </c>
      <c r="AW492" s="289">
        <f>IF(OR($C492&gt;AW$7,$C492+$E492-1&lt;AW$7),0,($D492-SUM($F492:AV492)-SUM($F431:AV431))/($E492+$C492-AW$7))</f>
        <v>0</v>
      </c>
      <c r="AX492" s="289">
        <f>IF(OR($C492&gt;AX$7,$C492+$E492-1&lt;AX$7),0,($D492-SUM($F492:AW492)-SUM($F431:AW431))/($E492+$C492-AX$7))</f>
        <v>0</v>
      </c>
      <c r="AY492" s="289">
        <f>IF(OR($C492&gt;AY$7,$C492+$E492-1&lt;AY$7),0,($D492-SUM($F492:AX492)-SUM($F431:AX431))/($E492+$C492-AY$7))</f>
        <v>0</v>
      </c>
      <c r="AZ492" s="289">
        <f>IF(OR($C492&gt;AZ$7,$C492+$E492-1&lt;AZ$7),0,($D492-SUM($F492:AY492)-SUM($F431:AY431))/($E492+$C492-AZ$7))</f>
        <v>0</v>
      </c>
      <c r="BA492" s="289">
        <f>IF(OR($C492&gt;BA$7,$C492+$E492-1&lt;BA$7),0,($D492-SUM($F492:AZ492)-SUM($F431:AZ431))/($E492+$C492-BA$7))</f>
        <v>0</v>
      </c>
      <c r="BB492" s="289">
        <f>IF(OR($C492&gt;BB$7,$C492+$E492-1&lt;BB$7),0,($D492-SUM($F492:BA492)-SUM($F431:BA431))/($E492+$C492-BB$7))</f>
        <v>0</v>
      </c>
      <c r="BC492" s="289">
        <f>IF(OR($C492&gt;BC$7,$C492+$E492-1&lt;BC$7),0,($D492-SUM($F492:BB492)-SUM($F431:BB431))/($E492+$C492-BC$7))</f>
        <v>0</v>
      </c>
      <c r="BD492" s="289">
        <f>IF(OR($C492&gt;BD$7,$C492+$E492-1&lt;BD$7),0,($D492-SUM($F492:BC492)-SUM($F431:BC431))/($E492+$C492-BD$7))</f>
        <v>0</v>
      </c>
      <c r="BE492" s="289">
        <f>IF(OR($C492&gt;BE$7,$C492+$E492-1&lt;BE$7),0,($D492-SUM($F492:BD492)-SUM($F431:BD431))/($E492+$C492-BE$7))</f>
        <v>0</v>
      </c>
      <c r="BF492" s="289">
        <f>IF(OR($C492&gt;BF$7,$C492+$E492-1&lt;BF$7),0,($D492-SUM($F492:BE492)-SUM($F431:BE431))/($E492+$C492-BF$7))</f>
        <v>0</v>
      </c>
      <c r="BG492" s="289">
        <f>IF(OR($C492&gt;BG$7,$C492+$E492-1&lt;BG$7),0,($D492-SUM($F492:BF492)-SUM($F431:BF431))/($E492+$C492-BG$7))</f>
        <v>0</v>
      </c>
      <c r="BH492" s="289">
        <f>IF(OR($C492&gt;BH$7,$C492+$E492-1&lt;BH$7),0,($D492-SUM($F492:BG492)-SUM($F431:BG431))/($E492+$C492-BH$7))</f>
        <v>0</v>
      </c>
      <c r="BI492" s="289">
        <f>IF(OR($C492&gt;BI$7,$C492+$E492-1&lt;BI$7),0,($D492-SUM($F492:BH492)-SUM($F431:BH431))/($E492+$C492-BI$7))</f>
        <v>0</v>
      </c>
      <c r="BJ492" s="289">
        <f>IF(OR($C492&gt;BJ$7,$C492+$E492-1&lt;BJ$7),0,($D492-SUM($F492:BI492)-SUM($F431:BI431))/($E492+$C492-BJ$7))</f>
        <v>0</v>
      </c>
      <c r="BK492" s="289">
        <f>IF(OR($C492&gt;BK$7,$C492+$E492-1&lt;BK$7),0,($D492-SUM($F492:BJ492)-SUM($F431:BJ431))/($E492+$C492-BK$7))</f>
        <v>0</v>
      </c>
      <c r="BL492" s="289">
        <f>IF(OR($C492&gt;BL$7,$C492+$E492-1&lt;BL$7),0,($D492-SUM($F492:BK492)-SUM($F431:BK431))/($E492+$C492-BL$7))</f>
        <v>0</v>
      </c>
      <c r="BM492" s="289">
        <f>IF(OR($C492&gt;BM$7,$C492+$E492-1&lt;BM$7),0,($D492-SUM($F492:BL492)-SUM($F431:BL431))/($E492+$C492-BM$7))</f>
        <v>0</v>
      </c>
      <c r="BN492" s="289">
        <f>IF(OR($C492&gt;BN$7,$C492+$E492-1&lt;BN$7),0,($D492-SUM($F492:BM492)-SUM($F431:BM431))/($E492+$C492-BN$7))</f>
        <v>0</v>
      </c>
      <c r="BO492" s="289"/>
      <c r="BP492" s="289"/>
      <c r="BQ492" s="289"/>
      <c r="BR492" s="289"/>
      <c r="BS492" s="289"/>
      <c r="BT492" s="289"/>
      <c r="BU492" s="289"/>
      <c r="BV492" s="289"/>
      <c r="BW492" s="289"/>
      <c r="BX492" s="289"/>
      <c r="BY492" s="289"/>
      <c r="BZ492" s="289"/>
      <c r="CA492" s="198"/>
      <c r="CB492" s="198"/>
      <c r="CC492" s="198"/>
      <c r="CD492" s="198"/>
      <c r="CE492" s="198"/>
      <c r="CF492" s="198"/>
      <c r="CG492" s="198"/>
      <c r="CH492" s="198"/>
      <c r="CI492" s="198"/>
      <c r="CJ492" s="198"/>
      <c r="CK492" s="198"/>
      <c r="CL492" s="198"/>
    </row>
    <row r="493" spans="1:90" hidden="1" outlineLevel="1" x14ac:dyDescent="0.15">
      <c r="A493" s="89"/>
      <c r="B493" s="23"/>
      <c r="C493" s="26">
        <v>17</v>
      </c>
      <c r="D493" s="303">
        <f ca="1"/>
        <v>0.15151875238195947</v>
      </c>
      <c r="E493" s="26">
        <f>SAP_Leadsheet!$E$65</f>
        <v>5</v>
      </c>
      <c r="G493" s="289">
        <f>IF(OR($C493&gt;G$7,$C493+$E493-1&lt;G$7),0,($D493-SUM($F493:F493)-SUM($F432:F432))/($E493+$C493-G$7))</f>
        <v>0</v>
      </c>
      <c r="H493" s="289">
        <f>IF(OR($C493&gt;H$7,$C493+$E493-1&lt;H$7),0,($D493-SUM($F493:G493)-SUM($F432:G432))/($E493+$C493-H$7))</f>
        <v>0</v>
      </c>
      <c r="I493" s="289">
        <f>IF(OR($C493&gt;I$7,$C493+$E493-1&lt;I$7),0,($D493-SUM($F493:H493)-SUM($F432:H432))/($E493+$C493-I$7))</f>
        <v>0</v>
      </c>
      <c r="J493" s="289">
        <f>IF(OR($C493&gt;J$7,$C493+$E493-1&lt;J$7),0,($D493-SUM($F493:I493)-SUM($F432:I432))/($E493+$C493-J$7))</f>
        <v>0</v>
      </c>
      <c r="K493" s="289">
        <f>IF(OR($C493&gt;K$7,$C493+$E493-1&lt;K$7),0,($D493-SUM($F493:J493)-SUM($F432:J432))/($E493+$C493-K$7))</f>
        <v>0</v>
      </c>
      <c r="L493" s="289">
        <f>IF(OR($C493&gt;L$7,$C493+$E493-1&lt;L$7),0,($D493-SUM($F493:K493)-SUM($F432:K432))/($E493+$C493-L$7))</f>
        <v>0</v>
      </c>
      <c r="M493" s="289">
        <f>IF(OR($C493&gt;M$7,$C493+$E493-1&lt;M$7),0,($D493-SUM($F493:L493)-SUM($F432:L432))/($E493+$C493-M$7))</f>
        <v>0</v>
      </c>
      <c r="N493" s="289">
        <f>IF(OR($C493&gt;N$7,$C493+$E493-1&lt;N$7),0,($D493-SUM($F493:M493)-SUM($F432:M432))/($E493+$C493-N$7))</f>
        <v>0</v>
      </c>
      <c r="O493" s="289">
        <f>IF(OR($C493&gt;O$7,$C493+$E493-1&lt;O$7),0,($D493-SUM($F493:N493)-SUM($F432:N432))/($E493+$C493-O$7))</f>
        <v>0</v>
      </c>
      <c r="P493" s="289">
        <f>IF(OR($C493&gt;P$7,$C493+$E493-1&lt;P$7),0,($D493-SUM($F493:O493)-SUM($F432:O432))/($E493+$C493-P$7))</f>
        <v>0</v>
      </c>
      <c r="Q493" s="289">
        <f>IF(OR($C493&gt;Q$7,$C493+$E493-1&lt;Q$7),0,($D493-SUM($F493:P493)-SUM($F432:P432))/($E493+$C493-Q$7))</f>
        <v>0</v>
      </c>
      <c r="R493" s="289">
        <f>IF(OR($C493&gt;R$7,$C493+$E493-1&lt;R$7),0,($D493-SUM($F493:Q493)-SUM($F432:Q432))/($E493+$C493-R$7))</f>
        <v>0</v>
      </c>
      <c r="S493" s="289">
        <f>IF(OR($C493&gt;S$7,$C493+$E493-1&lt;S$7),0,($D493-SUM($F493:R493)-SUM($F432:R432))/($E493+$C493-S$7))</f>
        <v>0</v>
      </c>
      <c r="T493" s="289">
        <f>IF(OR($C493&gt;T$7,$C493+$E493-1&lt;T$7),0,($D493-SUM($F493:S493)-SUM($F432:S432))/($E493+$C493-T$7))</f>
        <v>0</v>
      </c>
      <c r="U493" s="289">
        <f>IF(OR($C493&gt;U$7,$C493+$E493-1&lt;U$7),0,($D493-SUM($F493:T493)-SUM($F432:T432))/($E493+$C493-U$7))</f>
        <v>0</v>
      </c>
      <c r="V493" s="289">
        <f>IF(OR($C493&gt;V$7,$C493+$E493-1&lt;V$7),0,($D493-SUM($F493:U493)-SUM($F432:U432))/($E493+$C493-V$7))</f>
        <v>0</v>
      </c>
      <c r="W493" s="289">
        <f ca="1">IF(OR($C493&gt;W$7,$C493+$E493-1&lt;W$7),0,($D493-SUM($F493:V493)-SUM($F432:V432))/($E493+$C493-W$7))</f>
        <v>3.0303750476391896E-2</v>
      </c>
      <c r="X493" s="289">
        <f ca="1">IF(OR($C493&gt;X$7,$C493+$E493-1&lt;X$7),0,($D493-SUM($F493:W493)-SUM($F432:W432))/($E493+$C493-X$7))</f>
        <v>3.0303750476391896E-2</v>
      </c>
      <c r="Y493" s="289">
        <f ca="1">IF(OR($C493&gt;Y$7,$C493+$E493-1&lt;Y$7),0,($D493-SUM($F493:X493)-SUM($F432:X432))/($E493+$C493-Y$7))</f>
        <v>3.0303750476391892E-2</v>
      </c>
      <c r="Z493" s="289">
        <f ca="1">IF(OR($C493&gt;Z$7,$C493+$E493-1&lt;Z$7),0,($D493-SUM($F493:Y493)-SUM($F432:Y432))/($E493+$C493-Z$7))</f>
        <v>3.0303750476391896E-2</v>
      </c>
      <c r="AA493" s="289">
        <f ca="1">IF(OR($C493&gt;AA$7,$C493+$E493-1&lt;AA$7),0,($D493-SUM($F493:Z493)-SUM($F432:Z432))/($E493+$C493-AA$7))</f>
        <v>3.0303750476391889E-2</v>
      </c>
      <c r="AB493" s="289">
        <f>IF(OR($C493&gt;AB$7,$C493+$E493-1&lt;AB$7),0,($D493-SUM($F493:AA493)-SUM($F432:AA432))/($E493+$C493-AB$7))</f>
        <v>0</v>
      </c>
      <c r="AC493" s="289">
        <f>IF(OR($C493&gt;AC$7,$C493+$E493-1&lt;AC$7),0,($D493-SUM($F493:AB493)-SUM($F432:AB432))/($E493+$C493-AC$7))</f>
        <v>0</v>
      </c>
      <c r="AD493" s="289">
        <f>IF(OR($C493&gt;AD$7,$C493+$E493-1&lt;AD$7),0,($D493-SUM($F493:AC493)-SUM($F432:AC432))/($E493+$C493-AD$7))</f>
        <v>0</v>
      </c>
      <c r="AE493" s="289">
        <f>IF(OR($C493&gt;AE$7,$C493+$E493-1&lt;AE$7),0,($D493-SUM($F493:AD493)-SUM($F432:AD432))/($E493+$C493-AE$7))</f>
        <v>0</v>
      </c>
      <c r="AF493" s="289">
        <f>IF(OR($C493&gt;AF$7,$C493+$E493-1&lt;AF$7),0,($D493-SUM($F493:AE493)-SUM($F432:AE432))/($E493+$C493-AF$7))</f>
        <v>0</v>
      </c>
      <c r="AG493" s="289">
        <f>IF(OR($C493&gt;AG$7,$C493+$E493-1&lt;AG$7),0,($D493-SUM($F493:AF493)-SUM($F432:AF432))/($E493+$C493-AG$7))</f>
        <v>0</v>
      </c>
      <c r="AH493" s="289">
        <f>IF(OR($C493&gt;AH$7,$C493+$E493-1&lt;AH$7),0,($D493-SUM($F493:AG493)-SUM($F432:AG432))/($E493+$C493-AH$7))</f>
        <v>0</v>
      </c>
      <c r="AI493" s="289">
        <f>IF(OR($C493&gt;AI$7,$C493+$E493-1&lt;AI$7),0,($D493-SUM($F493:AH493)-SUM($F432:AH432))/($E493+$C493-AI$7))</f>
        <v>0</v>
      </c>
      <c r="AJ493" s="289">
        <f>IF(OR($C493&gt;AJ$7,$C493+$E493-1&lt;AJ$7),0,($D493-SUM($F493:AI493)-SUM($F432:AI432))/($E493+$C493-AJ$7))</f>
        <v>0</v>
      </c>
      <c r="AK493" s="289">
        <f>IF(OR($C493&gt;AK$7,$C493+$E493-1&lt;AK$7),0,($D493-SUM($F493:AJ493)-SUM($F432:AJ432))/($E493+$C493-AK$7))</f>
        <v>0</v>
      </c>
      <c r="AL493" s="289">
        <f>IF(OR($C493&gt;AL$7,$C493+$E493-1&lt;AL$7),0,($D493-SUM($F493:AK493)-SUM($F432:AK432))/($E493+$C493-AL$7))</f>
        <v>0</v>
      </c>
      <c r="AM493" s="289">
        <f>IF(OR($C493&gt;AM$7,$C493+$E493-1&lt;AM$7),0,($D493-SUM($F493:AL493)-SUM($F432:AL432))/($E493+$C493-AM$7))</f>
        <v>0</v>
      </c>
      <c r="AN493" s="289">
        <f>IF(OR($C493&gt;AN$7,$C493+$E493-1&lt;AN$7),0,($D493-SUM($F493:AM493)-SUM($F432:AM432))/($E493+$C493-AN$7))</f>
        <v>0</v>
      </c>
      <c r="AO493" s="289">
        <f>IF(OR($C493&gt;AO$7,$C493+$E493-1&lt;AO$7),0,($D493-SUM($F493:AN493)-SUM($F432:AN432))/($E493+$C493-AO$7))</f>
        <v>0</v>
      </c>
      <c r="AP493" s="289">
        <f>IF(OR($C493&gt;AP$7,$C493+$E493-1&lt;AP$7),0,($D493-SUM($F493:AO493)-SUM($F432:AO432))/($E493+$C493-AP$7))</f>
        <v>0</v>
      </c>
      <c r="AQ493" s="289">
        <f>IF(OR($C493&gt;AQ$7,$C493+$E493-1&lt;AQ$7),0,($D493-SUM($F493:AP493)-SUM($F432:AP432))/($E493+$C493-AQ$7))</f>
        <v>0</v>
      </c>
      <c r="AR493" s="289">
        <f>IF(OR($C493&gt;AR$7,$C493+$E493-1&lt;AR$7),0,($D493-SUM($F493:AQ493)-SUM($F432:AQ432))/($E493+$C493-AR$7))</f>
        <v>0</v>
      </c>
      <c r="AS493" s="289">
        <f>IF(OR($C493&gt;AS$7,$C493+$E493-1&lt;AS$7),0,($D493-SUM($F493:AR493)-SUM($F432:AR432))/($E493+$C493-AS$7))</f>
        <v>0</v>
      </c>
      <c r="AT493" s="289">
        <f>IF(OR($C493&gt;AT$7,$C493+$E493-1&lt;AT$7),0,($D493-SUM($F493:AS493)-SUM($F432:AS432))/($E493+$C493-AT$7))</f>
        <v>0</v>
      </c>
      <c r="AU493" s="289">
        <f>IF(OR($C493&gt;AU$7,$C493+$E493-1&lt;AU$7),0,($D493-SUM($F493:AT493)-SUM($F432:AT432))/($E493+$C493-AU$7))</f>
        <v>0</v>
      </c>
      <c r="AV493" s="289">
        <f>IF(OR($C493&gt;AV$7,$C493+$E493-1&lt;AV$7),0,($D493-SUM($F493:AU493)-SUM($F432:AU432))/($E493+$C493-AV$7))</f>
        <v>0</v>
      </c>
      <c r="AW493" s="289">
        <f>IF(OR($C493&gt;AW$7,$C493+$E493-1&lt;AW$7),0,($D493-SUM($F493:AV493)-SUM($F432:AV432))/($E493+$C493-AW$7))</f>
        <v>0</v>
      </c>
      <c r="AX493" s="289">
        <f>IF(OR($C493&gt;AX$7,$C493+$E493-1&lt;AX$7),0,($D493-SUM($F493:AW493)-SUM($F432:AW432))/($E493+$C493-AX$7))</f>
        <v>0</v>
      </c>
      <c r="AY493" s="289">
        <f>IF(OR($C493&gt;AY$7,$C493+$E493-1&lt;AY$7),0,($D493-SUM($F493:AX493)-SUM($F432:AX432))/($E493+$C493-AY$7))</f>
        <v>0</v>
      </c>
      <c r="AZ493" s="289">
        <f>IF(OR($C493&gt;AZ$7,$C493+$E493-1&lt;AZ$7),0,($D493-SUM($F493:AY493)-SUM($F432:AY432))/($E493+$C493-AZ$7))</f>
        <v>0</v>
      </c>
      <c r="BA493" s="289">
        <f>IF(OR($C493&gt;BA$7,$C493+$E493-1&lt;BA$7),0,($D493-SUM($F493:AZ493)-SUM($F432:AZ432))/($E493+$C493-BA$7))</f>
        <v>0</v>
      </c>
      <c r="BB493" s="289">
        <f>IF(OR($C493&gt;BB$7,$C493+$E493-1&lt;BB$7),0,($D493-SUM($F493:BA493)-SUM($F432:BA432))/($E493+$C493-BB$7))</f>
        <v>0</v>
      </c>
      <c r="BC493" s="289">
        <f>IF(OR($C493&gt;BC$7,$C493+$E493-1&lt;BC$7),0,($D493-SUM($F493:BB493)-SUM($F432:BB432))/($E493+$C493-BC$7))</f>
        <v>0</v>
      </c>
      <c r="BD493" s="289">
        <f>IF(OR($C493&gt;BD$7,$C493+$E493-1&lt;BD$7),0,($D493-SUM($F493:BC493)-SUM($F432:BC432))/($E493+$C493-BD$7))</f>
        <v>0</v>
      </c>
      <c r="BE493" s="289">
        <f>IF(OR($C493&gt;BE$7,$C493+$E493-1&lt;BE$7),0,($D493-SUM($F493:BD493)-SUM($F432:BD432))/($E493+$C493-BE$7))</f>
        <v>0</v>
      </c>
      <c r="BF493" s="289">
        <f>IF(OR($C493&gt;BF$7,$C493+$E493-1&lt;BF$7),0,($D493-SUM($F493:BE493)-SUM($F432:BE432))/($E493+$C493-BF$7))</f>
        <v>0</v>
      </c>
      <c r="BG493" s="289">
        <f>IF(OR($C493&gt;BG$7,$C493+$E493-1&lt;BG$7),0,($D493-SUM($F493:BF493)-SUM($F432:BF432))/($E493+$C493-BG$7))</f>
        <v>0</v>
      </c>
      <c r="BH493" s="289">
        <f>IF(OR($C493&gt;BH$7,$C493+$E493-1&lt;BH$7),0,($D493-SUM($F493:BG493)-SUM($F432:BG432))/($E493+$C493-BH$7))</f>
        <v>0</v>
      </c>
      <c r="BI493" s="289">
        <f>IF(OR($C493&gt;BI$7,$C493+$E493-1&lt;BI$7),0,($D493-SUM($F493:BH493)-SUM($F432:BH432))/($E493+$C493-BI$7))</f>
        <v>0</v>
      </c>
      <c r="BJ493" s="289">
        <f>IF(OR($C493&gt;BJ$7,$C493+$E493-1&lt;BJ$7),0,($D493-SUM($F493:BI493)-SUM($F432:BI432))/($E493+$C493-BJ$7))</f>
        <v>0</v>
      </c>
      <c r="BK493" s="289">
        <f>IF(OR($C493&gt;BK$7,$C493+$E493-1&lt;BK$7),0,($D493-SUM($F493:BJ493)-SUM($F432:BJ432))/($E493+$C493-BK$7))</f>
        <v>0</v>
      </c>
      <c r="BL493" s="289">
        <f>IF(OR($C493&gt;BL$7,$C493+$E493-1&lt;BL$7),0,($D493-SUM($F493:BK493)-SUM($F432:BK432))/($E493+$C493-BL$7))</f>
        <v>0</v>
      </c>
      <c r="BM493" s="289">
        <f>IF(OR($C493&gt;BM$7,$C493+$E493-1&lt;BM$7),0,($D493-SUM($F493:BL493)-SUM($F432:BL432))/($E493+$C493-BM$7))</f>
        <v>0</v>
      </c>
      <c r="BN493" s="289">
        <f>IF(OR($C493&gt;BN$7,$C493+$E493-1&lt;BN$7),0,($D493-SUM($F493:BM493)-SUM($F432:BM432))/($E493+$C493-BN$7))</f>
        <v>0</v>
      </c>
      <c r="BO493" s="289"/>
      <c r="BP493" s="289"/>
      <c r="BQ493" s="289"/>
      <c r="BR493" s="289"/>
      <c r="BS493" s="289"/>
      <c r="BT493" s="289"/>
      <c r="BU493" s="289"/>
      <c r="BV493" s="289"/>
      <c r="BW493" s="289"/>
      <c r="BX493" s="289"/>
      <c r="BY493" s="289"/>
      <c r="BZ493" s="289"/>
      <c r="CA493" s="198"/>
      <c r="CB493" s="198"/>
      <c r="CC493" s="198"/>
      <c r="CD493" s="198"/>
      <c r="CE493" s="198"/>
      <c r="CF493" s="198"/>
      <c r="CG493" s="198"/>
      <c r="CH493" s="198"/>
      <c r="CI493" s="198"/>
      <c r="CJ493" s="198"/>
      <c r="CK493" s="198"/>
      <c r="CL493" s="198"/>
    </row>
    <row r="494" spans="1:90" hidden="1" outlineLevel="1" x14ac:dyDescent="0.15">
      <c r="A494" s="89"/>
      <c r="B494" s="23"/>
      <c r="C494" s="26">
        <v>18</v>
      </c>
      <c r="D494" s="303">
        <f ca="1"/>
        <v>0.14936349848869418</v>
      </c>
      <c r="E494" s="26">
        <f>SAP_Leadsheet!$E$65</f>
        <v>5</v>
      </c>
      <c r="G494" s="289">
        <f>IF(OR($C494&gt;G$7,$C494+$E494-1&lt;G$7),0,($D494-SUM($F494:F494)-SUM($F433:F433))/($E494+$C494-G$7))</f>
        <v>0</v>
      </c>
      <c r="H494" s="289">
        <f>IF(OR($C494&gt;H$7,$C494+$E494-1&lt;H$7),0,($D494-SUM($F494:G494)-SUM($F433:G433))/($E494+$C494-H$7))</f>
        <v>0</v>
      </c>
      <c r="I494" s="289">
        <f>IF(OR($C494&gt;I$7,$C494+$E494-1&lt;I$7),0,($D494-SUM($F494:H494)-SUM($F433:H433))/($E494+$C494-I$7))</f>
        <v>0</v>
      </c>
      <c r="J494" s="289">
        <f>IF(OR($C494&gt;J$7,$C494+$E494-1&lt;J$7),0,($D494-SUM($F494:I494)-SUM($F433:I433))/($E494+$C494-J$7))</f>
        <v>0</v>
      </c>
      <c r="K494" s="289">
        <f>IF(OR($C494&gt;K$7,$C494+$E494-1&lt;K$7),0,($D494-SUM($F494:J494)-SUM($F433:J433))/($E494+$C494-K$7))</f>
        <v>0</v>
      </c>
      <c r="L494" s="289">
        <f>IF(OR($C494&gt;L$7,$C494+$E494-1&lt;L$7),0,($D494-SUM($F494:K494)-SUM($F433:K433))/($E494+$C494-L$7))</f>
        <v>0</v>
      </c>
      <c r="M494" s="289">
        <f>IF(OR($C494&gt;M$7,$C494+$E494-1&lt;M$7),0,($D494-SUM($F494:L494)-SUM($F433:L433))/($E494+$C494-M$7))</f>
        <v>0</v>
      </c>
      <c r="N494" s="289">
        <f>IF(OR($C494&gt;N$7,$C494+$E494-1&lt;N$7),0,($D494-SUM($F494:M494)-SUM($F433:M433))/($E494+$C494-N$7))</f>
        <v>0</v>
      </c>
      <c r="O494" s="289">
        <f>IF(OR($C494&gt;O$7,$C494+$E494-1&lt;O$7),0,($D494-SUM($F494:N494)-SUM($F433:N433))/($E494+$C494-O$7))</f>
        <v>0</v>
      </c>
      <c r="P494" s="289">
        <f>IF(OR($C494&gt;P$7,$C494+$E494-1&lt;P$7),0,($D494-SUM($F494:O494)-SUM($F433:O433))/($E494+$C494-P$7))</f>
        <v>0</v>
      </c>
      <c r="Q494" s="289">
        <f>IF(OR($C494&gt;Q$7,$C494+$E494-1&lt;Q$7),0,($D494-SUM($F494:P494)-SUM($F433:P433))/($E494+$C494-Q$7))</f>
        <v>0</v>
      </c>
      <c r="R494" s="289">
        <f>IF(OR($C494&gt;R$7,$C494+$E494-1&lt;R$7),0,($D494-SUM($F494:Q494)-SUM($F433:Q433))/($E494+$C494-R$7))</f>
        <v>0</v>
      </c>
      <c r="S494" s="289">
        <f>IF(OR($C494&gt;S$7,$C494+$E494-1&lt;S$7),0,($D494-SUM($F494:R494)-SUM($F433:R433))/($E494+$C494-S$7))</f>
        <v>0</v>
      </c>
      <c r="T494" s="289">
        <f>IF(OR($C494&gt;T$7,$C494+$E494-1&lt;T$7),0,($D494-SUM($F494:S494)-SUM($F433:S433))/($E494+$C494-T$7))</f>
        <v>0</v>
      </c>
      <c r="U494" s="289">
        <f>IF(OR($C494&gt;U$7,$C494+$E494-1&lt;U$7),0,($D494-SUM($F494:T494)-SUM($F433:T433))/($E494+$C494-U$7))</f>
        <v>0</v>
      </c>
      <c r="V494" s="289">
        <f>IF(OR($C494&gt;V$7,$C494+$E494-1&lt;V$7),0,($D494-SUM($F494:U494)-SUM($F433:U433))/($E494+$C494-V$7))</f>
        <v>0</v>
      </c>
      <c r="W494" s="289">
        <f>IF(OR($C494&gt;W$7,$C494+$E494-1&lt;W$7),0,($D494-SUM($F494:V494)-SUM($F433:V433))/($E494+$C494-W$7))</f>
        <v>0</v>
      </c>
      <c r="X494" s="289">
        <f ca="1">IF(OR($C494&gt;X$7,$C494+$E494-1&lt;X$7),0,($D494-SUM($F494:W494)-SUM($F433:W433))/($E494+$C494-X$7))</f>
        <v>2.9872699697738835E-2</v>
      </c>
      <c r="Y494" s="289">
        <f ca="1">IF(OR($C494&gt;Y$7,$C494+$E494-1&lt;Y$7),0,($D494-SUM($F494:X494)-SUM($F433:X433))/($E494+$C494-Y$7))</f>
        <v>2.9872699697738835E-2</v>
      </c>
      <c r="Z494" s="289">
        <f ca="1">IF(OR($C494&gt;Z$7,$C494+$E494-1&lt;Z$7),0,($D494-SUM($F494:Y494)-SUM($F433:Y433))/($E494+$C494-Z$7))</f>
        <v>2.9872699697738838E-2</v>
      </c>
      <c r="AA494" s="289">
        <f ca="1">IF(OR($C494&gt;AA$7,$C494+$E494-1&lt;AA$7),0,($D494-SUM($F494:Z494)-SUM($F433:Z433))/($E494+$C494-AA$7))</f>
        <v>2.9872699697738835E-2</v>
      </c>
      <c r="AB494" s="289">
        <f ca="1">IF(OR($C494&gt;AB$7,$C494+$E494-1&lt;AB$7),0,($D494-SUM($F494:AA494)-SUM($F433:AA433))/($E494+$C494-AB$7))</f>
        <v>2.9872699697738841E-2</v>
      </c>
      <c r="AC494" s="289">
        <f>IF(OR($C494&gt;AC$7,$C494+$E494-1&lt;AC$7),0,($D494-SUM($F494:AB494)-SUM($F433:AB433))/($E494+$C494-AC$7))</f>
        <v>0</v>
      </c>
      <c r="AD494" s="289">
        <f>IF(OR($C494&gt;AD$7,$C494+$E494-1&lt;AD$7),0,($D494-SUM($F494:AC494)-SUM($F433:AC433))/($E494+$C494-AD$7))</f>
        <v>0</v>
      </c>
      <c r="AE494" s="289">
        <f>IF(OR($C494&gt;AE$7,$C494+$E494-1&lt;AE$7),0,($D494-SUM($F494:AD494)-SUM($F433:AD433))/($E494+$C494-AE$7))</f>
        <v>0</v>
      </c>
      <c r="AF494" s="289">
        <f>IF(OR($C494&gt;AF$7,$C494+$E494-1&lt;AF$7),0,($D494-SUM($F494:AE494)-SUM($F433:AE433))/($E494+$C494-AF$7))</f>
        <v>0</v>
      </c>
      <c r="AG494" s="289">
        <f>IF(OR($C494&gt;AG$7,$C494+$E494-1&lt;AG$7),0,($D494-SUM($F494:AF494)-SUM($F433:AF433))/($E494+$C494-AG$7))</f>
        <v>0</v>
      </c>
      <c r="AH494" s="289">
        <f>IF(OR($C494&gt;AH$7,$C494+$E494-1&lt;AH$7),0,($D494-SUM($F494:AG494)-SUM($F433:AG433))/($E494+$C494-AH$7))</f>
        <v>0</v>
      </c>
      <c r="AI494" s="289">
        <f>IF(OR($C494&gt;AI$7,$C494+$E494-1&lt;AI$7),0,($D494-SUM($F494:AH494)-SUM($F433:AH433))/($E494+$C494-AI$7))</f>
        <v>0</v>
      </c>
      <c r="AJ494" s="289">
        <f>IF(OR($C494&gt;AJ$7,$C494+$E494-1&lt;AJ$7),0,($D494-SUM($F494:AI494)-SUM($F433:AI433))/($E494+$C494-AJ$7))</f>
        <v>0</v>
      </c>
      <c r="AK494" s="289">
        <f>IF(OR($C494&gt;AK$7,$C494+$E494-1&lt;AK$7),0,($D494-SUM($F494:AJ494)-SUM($F433:AJ433))/($E494+$C494-AK$7))</f>
        <v>0</v>
      </c>
      <c r="AL494" s="289">
        <f>IF(OR($C494&gt;AL$7,$C494+$E494-1&lt;AL$7),0,($D494-SUM($F494:AK494)-SUM($F433:AK433))/($E494+$C494-AL$7))</f>
        <v>0</v>
      </c>
      <c r="AM494" s="289">
        <f>IF(OR($C494&gt;AM$7,$C494+$E494-1&lt;AM$7),0,($D494-SUM($F494:AL494)-SUM($F433:AL433))/($E494+$C494-AM$7))</f>
        <v>0</v>
      </c>
      <c r="AN494" s="289">
        <f>IF(OR($C494&gt;AN$7,$C494+$E494-1&lt;AN$7),0,($D494-SUM($F494:AM494)-SUM($F433:AM433))/($E494+$C494-AN$7))</f>
        <v>0</v>
      </c>
      <c r="AO494" s="289">
        <f>IF(OR($C494&gt;AO$7,$C494+$E494-1&lt;AO$7),0,($D494-SUM($F494:AN494)-SUM($F433:AN433))/($E494+$C494-AO$7))</f>
        <v>0</v>
      </c>
      <c r="AP494" s="289">
        <f>IF(OR($C494&gt;AP$7,$C494+$E494-1&lt;AP$7),0,($D494-SUM($F494:AO494)-SUM($F433:AO433))/($E494+$C494-AP$7))</f>
        <v>0</v>
      </c>
      <c r="AQ494" s="289">
        <f>IF(OR($C494&gt;AQ$7,$C494+$E494-1&lt;AQ$7),0,($D494-SUM($F494:AP494)-SUM($F433:AP433))/($E494+$C494-AQ$7))</f>
        <v>0</v>
      </c>
      <c r="AR494" s="289">
        <f>IF(OR($C494&gt;AR$7,$C494+$E494-1&lt;AR$7),0,($D494-SUM($F494:AQ494)-SUM($F433:AQ433))/($E494+$C494-AR$7))</f>
        <v>0</v>
      </c>
      <c r="AS494" s="289">
        <f>IF(OR($C494&gt;AS$7,$C494+$E494-1&lt;AS$7),0,($D494-SUM($F494:AR494)-SUM($F433:AR433))/($E494+$C494-AS$7))</f>
        <v>0</v>
      </c>
      <c r="AT494" s="289">
        <f>IF(OR($C494&gt;AT$7,$C494+$E494-1&lt;AT$7),0,($D494-SUM($F494:AS494)-SUM($F433:AS433))/($E494+$C494-AT$7))</f>
        <v>0</v>
      </c>
      <c r="AU494" s="289">
        <f>IF(OR($C494&gt;AU$7,$C494+$E494-1&lt;AU$7),0,($D494-SUM($F494:AT494)-SUM($F433:AT433))/($E494+$C494-AU$7))</f>
        <v>0</v>
      </c>
      <c r="AV494" s="289">
        <f>IF(OR($C494&gt;AV$7,$C494+$E494-1&lt;AV$7),0,($D494-SUM($F494:AU494)-SUM($F433:AU433))/($E494+$C494-AV$7))</f>
        <v>0</v>
      </c>
      <c r="AW494" s="289">
        <f>IF(OR($C494&gt;AW$7,$C494+$E494-1&lt;AW$7),0,($D494-SUM($F494:AV494)-SUM($F433:AV433))/($E494+$C494-AW$7))</f>
        <v>0</v>
      </c>
      <c r="AX494" s="289">
        <f>IF(OR($C494&gt;AX$7,$C494+$E494-1&lt;AX$7),0,($D494-SUM($F494:AW494)-SUM($F433:AW433))/($E494+$C494-AX$7))</f>
        <v>0</v>
      </c>
      <c r="AY494" s="289">
        <f>IF(OR($C494&gt;AY$7,$C494+$E494-1&lt;AY$7),0,($D494-SUM($F494:AX494)-SUM($F433:AX433))/($E494+$C494-AY$7))</f>
        <v>0</v>
      </c>
      <c r="AZ494" s="289">
        <f>IF(OR($C494&gt;AZ$7,$C494+$E494-1&lt;AZ$7),0,($D494-SUM($F494:AY494)-SUM($F433:AY433))/($E494+$C494-AZ$7))</f>
        <v>0</v>
      </c>
      <c r="BA494" s="289">
        <f>IF(OR($C494&gt;BA$7,$C494+$E494-1&lt;BA$7),0,($D494-SUM($F494:AZ494)-SUM($F433:AZ433))/($E494+$C494-BA$7))</f>
        <v>0</v>
      </c>
      <c r="BB494" s="289">
        <f>IF(OR($C494&gt;BB$7,$C494+$E494-1&lt;BB$7),0,($D494-SUM($F494:BA494)-SUM($F433:BA433))/($E494+$C494-BB$7))</f>
        <v>0</v>
      </c>
      <c r="BC494" s="289">
        <f>IF(OR($C494&gt;BC$7,$C494+$E494-1&lt;BC$7),0,($D494-SUM($F494:BB494)-SUM($F433:BB433))/($E494+$C494-BC$7))</f>
        <v>0</v>
      </c>
      <c r="BD494" s="289">
        <f>IF(OR($C494&gt;BD$7,$C494+$E494-1&lt;BD$7),0,($D494-SUM($F494:BC494)-SUM($F433:BC433))/($E494+$C494-BD$7))</f>
        <v>0</v>
      </c>
      <c r="BE494" s="289">
        <f>IF(OR($C494&gt;BE$7,$C494+$E494-1&lt;BE$7),0,($D494-SUM($F494:BD494)-SUM($F433:BD433))/($E494+$C494-BE$7))</f>
        <v>0</v>
      </c>
      <c r="BF494" s="289">
        <f>IF(OR($C494&gt;BF$7,$C494+$E494-1&lt;BF$7),0,($D494-SUM($F494:BE494)-SUM($F433:BE433))/($E494+$C494-BF$7))</f>
        <v>0</v>
      </c>
      <c r="BG494" s="289">
        <f>IF(OR($C494&gt;BG$7,$C494+$E494-1&lt;BG$7),0,($D494-SUM($F494:BF494)-SUM($F433:BF433))/($E494+$C494-BG$7))</f>
        <v>0</v>
      </c>
      <c r="BH494" s="289">
        <f>IF(OR($C494&gt;BH$7,$C494+$E494-1&lt;BH$7),0,($D494-SUM($F494:BG494)-SUM($F433:BG433))/($E494+$C494-BH$7))</f>
        <v>0</v>
      </c>
      <c r="BI494" s="289">
        <f>IF(OR($C494&gt;BI$7,$C494+$E494-1&lt;BI$7),0,($D494-SUM($F494:BH494)-SUM($F433:BH433))/($E494+$C494-BI$7))</f>
        <v>0</v>
      </c>
      <c r="BJ494" s="289">
        <f>IF(OR($C494&gt;BJ$7,$C494+$E494-1&lt;BJ$7),0,($D494-SUM($F494:BI494)-SUM($F433:BI433))/($E494+$C494-BJ$7))</f>
        <v>0</v>
      </c>
      <c r="BK494" s="289">
        <f>IF(OR($C494&gt;BK$7,$C494+$E494-1&lt;BK$7),0,($D494-SUM($F494:BJ494)-SUM($F433:BJ433))/($E494+$C494-BK$7))</f>
        <v>0</v>
      </c>
      <c r="BL494" s="289">
        <f>IF(OR($C494&gt;BL$7,$C494+$E494-1&lt;BL$7),0,($D494-SUM($F494:BK494)-SUM($F433:BK433))/($E494+$C494-BL$7))</f>
        <v>0</v>
      </c>
      <c r="BM494" s="289">
        <f>IF(OR($C494&gt;BM$7,$C494+$E494-1&lt;BM$7),0,($D494-SUM($F494:BL494)-SUM($F433:BL433))/($E494+$C494-BM$7))</f>
        <v>0</v>
      </c>
      <c r="BN494" s="289">
        <f>IF(OR($C494&gt;BN$7,$C494+$E494-1&lt;BN$7),0,($D494-SUM($F494:BM494)-SUM($F433:BM433))/($E494+$C494-BN$7))</f>
        <v>0</v>
      </c>
      <c r="BO494" s="289"/>
      <c r="BP494" s="289"/>
      <c r="BQ494" s="289"/>
      <c r="BR494" s="289"/>
      <c r="BS494" s="289"/>
      <c r="BT494" s="289"/>
      <c r="BU494" s="289"/>
      <c r="BV494" s="289"/>
      <c r="BW494" s="289"/>
      <c r="BX494" s="289"/>
      <c r="BY494" s="289"/>
      <c r="BZ494" s="289"/>
      <c r="CA494" s="198"/>
      <c r="CB494" s="198"/>
      <c r="CC494" s="198"/>
      <c r="CD494" s="198"/>
      <c r="CE494" s="198"/>
      <c r="CF494" s="198"/>
      <c r="CG494" s="198"/>
      <c r="CH494" s="198"/>
      <c r="CI494" s="198"/>
      <c r="CJ494" s="198"/>
      <c r="CK494" s="198"/>
      <c r="CL494" s="198"/>
    </row>
    <row r="495" spans="1:90" hidden="1" outlineLevel="1" x14ac:dyDescent="0.15">
      <c r="A495" s="89"/>
      <c r="B495" s="23"/>
      <c r="C495" s="26">
        <v>19</v>
      </c>
      <c r="D495" s="303">
        <f ca="1"/>
        <v>0.14720824459542889</v>
      </c>
      <c r="E495" s="26">
        <f>SAP_Leadsheet!$E$65</f>
        <v>5</v>
      </c>
      <c r="G495" s="289">
        <f>IF(OR($C495&gt;G$7,$C495+$E495-1&lt;G$7),0,($D495-SUM($F495:F495)-SUM($F434:F434))/($E495+$C495-G$7))</f>
        <v>0</v>
      </c>
      <c r="H495" s="289">
        <f>IF(OR($C495&gt;H$7,$C495+$E495-1&lt;H$7),0,($D495-SUM($F495:G495)-SUM($F434:G434))/($E495+$C495-H$7))</f>
        <v>0</v>
      </c>
      <c r="I495" s="289">
        <f>IF(OR($C495&gt;I$7,$C495+$E495-1&lt;I$7),0,($D495-SUM($F495:H495)-SUM($F434:H434))/($E495+$C495-I$7))</f>
        <v>0</v>
      </c>
      <c r="J495" s="289">
        <f>IF(OR($C495&gt;J$7,$C495+$E495-1&lt;J$7),0,($D495-SUM($F495:I495)-SUM($F434:I434))/($E495+$C495-J$7))</f>
        <v>0</v>
      </c>
      <c r="K495" s="289">
        <f>IF(OR($C495&gt;K$7,$C495+$E495-1&lt;K$7),0,($D495-SUM($F495:J495)-SUM($F434:J434))/($E495+$C495-K$7))</f>
        <v>0</v>
      </c>
      <c r="L495" s="289">
        <f>IF(OR($C495&gt;L$7,$C495+$E495-1&lt;L$7),0,($D495-SUM($F495:K495)-SUM($F434:K434))/($E495+$C495-L$7))</f>
        <v>0</v>
      </c>
      <c r="M495" s="289">
        <f>IF(OR($C495&gt;M$7,$C495+$E495-1&lt;M$7),0,($D495-SUM($F495:L495)-SUM($F434:L434))/($E495+$C495-M$7))</f>
        <v>0</v>
      </c>
      <c r="N495" s="289">
        <f>IF(OR($C495&gt;N$7,$C495+$E495-1&lt;N$7),0,($D495-SUM($F495:M495)-SUM($F434:M434))/($E495+$C495-N$7))</f>
        <v>0</v>
      </c>
      <c r="O495" s="289">
        <f>IF(OR($C495&gt;O$7,$C495+$E495-1&lt;O$7),0,($D495-SUM($F495:N495)-SUM($F434:N434))/($E495+$C495-O$7))</f>
        <v>0</v>
      </c>
      <c r="P495" s="289">
        <f>IF(OR($C495&gt;P$7,$C495+$E495-1&lt;P$7),0,($D495-SUM($F495:O495)-SUM($F434:O434))/($E495+$C495-P$7))</f>
        <v>0</v>
      </c>
      <c r="Q495" s="289">
        <f>IF(OR($C495&gt;Q$7,$C495+$E495-1&lt;Q$7),0,($D495-SUM($F495:P495)-SUM($F434:P434))/($E495+$C495-Q$7))</f>
        <v>0</v>
      </c>
      <c r="R495" s="289">
        <f>IF(OR($C495&gt;R$7,$C495+$E495-1&lt;R$7),0,($D495-SUM($F495:Q495)-SUM($F434:Q434))/($E495+$C495-R$7))</f>
        <v>0</v>
      </c>
      <c r="S495" s="289">
        <f>IF(OR($C495&gt;S$7,$C495+$E495-1&lt;S$7),0,($D495-SUM($F495:R495)-SUM($F434:R434))/($E495+$C495-S$7))</f>
        <v>0</v>
      </c>
      <c r="T495" s="289">
        <f>IF(OR($C495&gt;T$7,$C495+$E495-1&lt;T$7),0,($D495-SUM($F495:S495)-SUM($F434:S434))/($E495+$C495-T$7))</f>
        <v>0</v>
      </c>
      <c r="U495" s="289">
        <f>IF(OR($C495&gt;U$7,$C495+$E495-1&lt;U$7),0,($D495-SUM($F495:T495)-SUM($F434:T434))/($E495+$C495-U$7))</f>
        <v>0</v>
      </c>
      <c r="V495" s="289">
        <f>IF(OR($C495&gt;V$7,$C495+$E495-1&lt;V$7),0,($D495-SUM($F495:U495)-SUM($F434:U434))/($E495+$C495-V$7))</f>
        <v>0</v>
      </c>
      <c r="W495" s="289">
        <f>IF(OR($C495&gt;W$7,$C495+$E495-1&lt;W$7),0,($D495-SUM($F495:V495)-SUM($F434:V434))/($E495+$C495-W$7))</f>
        <v>0</v>
      </c>
      <c r="X495" s="289">
        <f>IF(OR($C495&gt;X$7,$C495+$E495-1&lt;X$7),0,($D495-SUM($F495:W495)-SUM($F434:W434))/($E495+$C495-X$7))</f>
        <v>0</v>
      </c>
      <c r="Y495" s="289">
        <f ca="1">IF(OR($C495&gt;Y$7,$C495+$E495-1&lt;Y$7),0,($D495-SUM($F495:X495)-SUM($F434:X434))/($E495+$C495-Y$7))</f>
        <v>2.9441648919085777E-2</v>
      </c>
      <c r="Z495" s="289">
        <f ca="1">IF(OR($C495&gt;Z$7,$C495+$E495-1&lt;Z$7),0,($D495-SUM($F495:Y495)-SUM($F434:Y434))/($E495+$C495-Z$7))</f>
        <v>2.9441648919085777E-2</v>
      </c>
      <c r="AA495" s="289">
        <f ca="1">IF(OR($C495&gt;AA$7,$C495+$E495-1&lt;AA$7),0,($D495-SUM($F495:Z495)-SUM($F434:Z434))/($E495+$C495-AA$7))</f>
        <v>2.9441648919085777E-2</v>
      </c>
      <c r="AB495" s="289">
        <f ca="1">IF(OR($C495&gt;AB$7,$C495+$E495-1&lt;AB$7),0,($D495-SUM($F495:AA495)-SUM($F434:AA434))/($E495+$C495-AB$7))</f>
        <v>2.9441648919085781E-2</v>
      </c>
      <c r="AC495" s="289">
        <f ca="1">IF(OR($C495&gt;AC$7,$C495+$E495-1&lt;AC$7),0,($D495-SUM($F495:AB495)-SUM($F434:AB434))/($E495+$C495-AC$7))</f>
        <v>2.9441648919085781E-2</v>
      </c>
      <c r="AD495" s="289">
        <f>IF(OR($C495&gt;AD$7,$C495+$E495-1&lt;AD$7),0,($D495-SUM($F495:AC495)-SUM($F434:AC434))/($E495+$C495-AD$7))</f>
        <v>0</v>
      </c>
      <c r="AE495" s="289">
        <f>IF(OR($C495&gt;AE$7,$C495+$E495-1&lt;AE$7),0,($D495-SUM($F495:AD495)-SUM($F434:AD434))/($E495+$C495-AE$7))</f>
        <v>0</v>
      </c>
      <c r="AF495" s="289">
        <f>IF(OR($C495&gt;AF$7,$C495+$E495-1&lt;AF$7),0,($D495-SUM($F495:AE495)-SUM($F434:AE434))/($E495+$C495-AF$7))</f>
        <v>0</v>
      </c>
      <c r="AG495" s="289">
        <f>IF(OR($C495&gt;AG$7,$C495+$E495-1&lt;AG$7),0,($D495-SUM($F495:AF495)-SUM($F434:AF434))/($E495+$C495-AG$7))</f>
        <v>0</v>
      </c>
      <c r="AH495" s="289">
        <f>IF(OR($C495&gt;AH$7,$C495+$E495-1&lt;AH$7),0,($D495-SUM($F495:AG495)-SUM($F434:AG434))/($E495+$C495-AH$7))</f>
        <v>0</v>
      </c>
      <c r="AI495" s="289">
        <f>IF(OR($C495&gt;AI$7,$C495+$E495-1&lt;AI$7),0,($D495-SUM($F495:AH495)-SUM($F434:AH434))/($E495+$C495-AI$7))</f>
        <v>0</v>
      </c>
      <c r="AJ495" s="289">
        <f>IF(OR($C495&gt;AJ$7,$C495+$E495-1&lt;AJ$7),0,($D495-SUM($F495:AI495)-SUM($F434:AI434))/($E495+$C495-AJ$7))</f>
        <v>0</v>
      </c>
      <c r="AK495" s="289">
        <f>IF(OR($C495&gt;AK$7,$C495+$E495-1&lt;AK$7),0,($D495-SUM($F495:AJ495)-SUM($F434:AJ434))/($E495+$C495-AK$7))</f>
        <v>0</v>
      </c>
      <c r="AL495" s="289">
        <f>IF(OR($C495&gt;AL$7,$C495+$E495-1&lt;AL$7),0,($D495-SUM($F495:AK495)-SUM($F434:AK434))/($E495+$C495-AL$7))</f>
        <v>0</v>
      </c>
      <c r="AM495" s="289">
        <f>IF(OR($C495&gt;AM$7,$C495+$E495-1&lt;AM$7),0,($D495-SUM($F495:AL495)-SUM($F434:AL434))/($E495+$C495-AM$7))</f>
        <v>0</v>
      </c>
      <c r="AN495" s="289">
        <f>IF(OR($C495&gt;AN$7,$C495+$E495-1&lt;AN$7),0,($D495-SUM($F495:AM495)-SUM($F434:AM434))/($E495+$C495-AN$7))</f>
        <v>0</v>
      </c>
      <c r="AO495" s="289">
        <f>IF(OR($C495&gt;AO$7,$C495+$E495-1&lt;AO$7),0,($D495-SUM($F495:AN495)-SUM($F434:AN434))/($E495+$C495-AO$7))</f>
        <v>0</v>
      </c>
      <c r="AP495" s="289">
        <f>IF(OR($C495&gt;AP$7,$C495+$E495-1&lt;AP$7),0,($D495-SUM($F495:AO495)-SUM($F434:AO434))/($E495+$C495-AP$7))</f>
        <v>0</v>
      </c>
      <c r="AQ495" s="289">
        <f>IF(OR($C495&gt;AQ$7,$C495+$E495-1&lt;AQ$7),0,($D495-SUM($F495:AP495)-SUM($F434:AP434))/($E495+$C495-AQ$7))</f>
        <v>0</v>
      </c>
      <c r="AR495" s="289">
        <f>IF(OR($C495&gt;AR$7,$C495+$E495-1&lt;AR$7),0,($D495-SUM($F495:AQ495)-SUM($F434:AQ434))/($E495+$C495-AR$7))</f>
        <v>0</v>
      </c>
      <c r="AS495" s="289">
        <f>IF(OR($C495&gt;AS$7,$C495+$E495-1&lt;AS$7),0,($D495-SUM($F495:AR495)-SUM($F434:AR434))/($E495+$C495-AS$7))</f>
        <v>0</v>
      </c>
      <c r="AT495" s="289">
        <f>IF(OR($C495&gt;AT$7,$C495+$E495-1&lt;AT$7),0,($D495-SUM($F495:AS495)-SUM($F434:AS434))/($E495+$C495-AT$7))</f>
        <v>0</v>
      </c>
      <c r="AU495" s="289">
        <f>IF(OR($C495&gt;AU$7,$C495+$E495-1&lt;AU$7),0,($D495-SUM($F495:AT495)-SUM($F434:AT434))/($E495+$C495-AU$7))</f>
        <v>0</v>
      </c>
      <c r="AV495" s="289">
        <f>IF(OR($C495&gt;AV$7,$C495+$E495-1&lt;AV$7),0,($D495-SUM($F495:AU495)-SUM($F434:AU434))/($E495+$C495-AV$7))</f>
        <v>0</v>
      </c>
      <c r="AW495" s="289">
        <f>IF(OR($C495&gt;AW$7,$C495+$E495-1&lt;AW$7),0,($D495-SUM($F495:AV495)-SUM($F434:AV434))/($E495+$C495-AW$7))</f>
        <v>0</v>
      </c>
      <c r="AX495" s="289">
        <f>IF(OR($C495&gt;AX$7,$C495+$E495-1&lt;AX$7),0,($D495-SUM($F495:AW495)-SUM($F434:AW434))/($E495+$C495-AX$7))</f>
        <v>0</v>
      </c>
      <c r="AY495" s="289">
        <f>IF(OR($C495&gt;AY$7,$C495+$E495-1&lt;AY$7),0,($D495-SUM($F495:AX495)-SUM($F434:AX434))/($E495+$C495-AY$7))</f>
        <v>0</v>
      </c>
      <c r="AZ495" s="289">
        <f>IF(OR($C495&gt;AZ$7,$C495+$E495-1&lt;AZ$7),0,($D495-SUM($F495:AY495)-SUM($F434:AY434))/($E495+$C495-AZ$7))</f>
        <v>0</v>
      </c>
      <c r="BA495" s="289">
        <f>IF(OR($C495&gt;BA$7,$C495+$E495-1&lt;BA$7),0,($D495-SUM($F495:AZ495)-SUM($F434:AZ434))/($E495+$C495-BA$7))</f>
        <v>0</v>
      </c>
      <c r="BB495" s="289">
        <f>IF(OR($C495&gt;BB$7,$C495+$E495-1&lt;BB$7),0,($D495-SUM($F495:BA495)-SUM($F434:BA434))/($E495+$C495-BB$7))</f>
        <v>0</v>
      </c>
      <c r="BC495" s="289">
        <f>IF(OR($C495&gt;BC$7,$C495+$E495-1&lt;BC$7),0,($D495-SUM($F495:BB495)-SUM($F434:BB434))/($E495+$C495-BC$7))</f>
        <v>0</v>
      </c>
      <c r="BD495" s="289">
        <f>IF(OR($C495&gt;BD$7,$C495+$E495-1&lt;BD$7),0,($D495-SUM($F495:BC495)-SUM($F434:BC434))/($E495+$C495-BD$7))</f>
        <v>0</v>
      </c>
      <c r="BE495" s="289">
        <f>IF(OR($C495&gt;BE$7,$C495+$E495-1&lt;BE$7),0,($D495-SUM($F495:BD495)-SUM($F434:BD434))/($E495+$C495-BE$7))</f>
        <v>0</v>
      </c>
      <c r="BF495" s="289">
        <f>IF(OR($C495&gt;BF$7,$C495+$E495-1&lt;BF$7),0,($D495-SUM($F495:BE495)-SUM($F434:BE434))/($E495+$C495-BF$7))</f>
        <v>0</v>
      </c>
      <c r="BG495" s="289">
        <f>IF(OR($C495&gt;BG$7,$C495+$E495-1&lt;BG$7),0,($D495-SUM($F495:BF495)-SUM($F434:BF434))/($E495+$C495-BG$7))</f>
        <v>0</v>
      </c>
      <c r="BH495" s="289">
        <f>IF(OR($C495&gt;BH$7,$C495+$E495-1&lt;BH$7),0,($D495-SUM($F495:BG495)-SUM($F434:BG434))/($E495+$C495-BH$7))</f>
        <v>0</v>
      </c>
      <c r="BI495" s="289">
        <f>IF(OR($C495&gt;BI$7,$C495+$E495-1&lt;BI$7),0,($D495-SUM($F495:BH495)-SUM($F434:BH434))/($E495+$C495-BI$7))</f>
        <v>0</v>
      </c>
      <c r="BJ495" s="289">
        <f>IF(OR($C495&gt;BJ$7,$C495+$E495-1&lt;BJ$7),0,($D495-SUM($F495:BI495)-SUM($F434:BI434))/($E495+$C495-BJ$7))</f>
        <v>0</v>
      </c>
      <c r="BK495" s="289">
        <f>IF(OR($C495&gt;BK$7,$C495+$E495-1&lt;BK$7),0,($D495-SUM($F495:BJ495)-SUM($F434:BJ434))/($E495+$C495-BK$7))</f>
        <v>0</v>
      </c>
      <c r="BL495" s="289">
        <f>IF(OR($C495&gt;BL$7,$C495+$E495-1&lt;BL$7),0,($D495-SUM($F495:BK495)-SUM($F434:BK434))/($E495+$C495-BL$7))</f>
        <v>0</v>
      </c>
      <c r="BM495" s="289">
        <f>IF(OR($C495&gt;BM$7,$C495+$E495-1&lt;BM$7),0,($D495-SUM($F495:BL495)-SUM($F434:BL434))/($E495+$C495-BM$7))</f>
        <v>0</v>
      </c>
      <c r="BN495" s="289">
        <f>IF(OR($C495&gt;BN$7,$C495+$E495-1&lt;BN$7),0,($D495-SUM($F495:BM495)-SUM($F434:BM434))/($E495+$C495-BN$7))</f>
        <v>0</v>
      </c>
      <c r="BO495" s="289"/>
      <c r="BP495" s="289"/>
      <c r="BQ495" s="289"/>
      <c r="BR495" s="289"/>
      <c r="BS495" s="289"/>
      <c r="BT495" s="289"/>
      <c r="BU495" s="289"/>
      <c r="BV495" s="289"/>
      <c r="BW495" s="289"/>
      <c r="BX495" s="289"/>
      <c r="BY495" s="289"/>
      <c r="BZ495" s="289"/>
      <c r="CA495" s="198"/>
      <c r="CB495" s="198"/>
      <c r="CC495" s="198"/>
      <c r="CD495" s="198"/>
      <c r="CE495" s="198"/>
      <c r="CF495" s="198"/>
      <c r="CG495" s="198"/>
      <c r="CH495" s="198"/>
      <c r="CI495" s="198"/>
      <c r="CJ495" s="198"/>
      <c r="CK495" s="198"/>
      <c r="CL495" s="198"/>
    </row>
    <row r="496" spans="1:90" hidden="1" outlineLevel="1" x14ac:dyDescent="0.15">
      <c r="A496" s="89"/>
      <c r="B496" s="23"/>
      <c r="C496" s="26">
        <v>20</v>
      </c>
      <c r="D496" s="303">
        <f ca="1"/>
        <v>0.1450529907021636</v>
      </c>
      <c r="E496" s="26">
        <f>SAP_Leadsheet!$E$65</f>
        <v>5</v>
      </c>
      <c r="G496" s="289">
        <f>IF(OR($C496&gt;G$7,$C496+$E496-1&lt;G$7),0,($D496-SUM($F496:F496)-SUM($F435:F435))/($E496+$C496-G$7))</f>
        <v>0</v>
      </c>
      <c r="H496" s="289">
        <f>IF(OR($C496&gt;H$7,$C496+$E496-1&lt;H$7),0,($D496-SUM($F496:G496)-SUM($F435:G435))/($E496+$C496-H$7))</f>
        <v>0</v>
      </c>
      <c r="I496" s="289">
        <f>IF(OR($C496&gt;I$7,$C496+$E496-1&lt;I$7),0,($D496-SUM($F496:H496)-SUM($F435:H435))/($E496+$C496-I$7))</f>
        <v>0</v>
      </c>
      <c r="J496" s="289">
        <f>IF(OR($C496&gt;J$7,$C496+$E496-1&lt;J$7),0,($D496-SUM($F496:I496)-SUM($F435:I435))/($E496+$C496-J$7))</f>
        <v>0</v>
      </c>
      <c r="K496" s="289">
        <f>IF(OR($C496&gt;K$7,$C496+$E496-1&lt;K$7),0,($D496-SUM($F496:J496)-SUM($F435:J435))/($E496+$C496-K$7))</f>
        <v>0</v>
      </c>
      <c r="L496" s="289">
        <f>IF(OR($C496&gt;L$7,$C496+$E496-1&lt;L$7),0,($D496-SUM($F496:K496)-SUM($F435:K435))/($E496+$C496-L$7))</f>
        <v>0</v>
      </c>
      <c r="M496" s="289">
        <f>IF(OR($C496&gt;M$7,$C496+$E496-1&lt;M$7),0,($D496-SUM($F496:L496)-SUM($F435:L435))/($E496+$C496-M$7))</f>
        <v>0</v>
      </c>
      <c r="N496" s="289">
        <f>IF(OR($C496&gt;N$7,$C496+$E496-1&lt;N$7),0,($D496-SUM($F496:M496)-SUM($F435:M435))/($E496+$C496-N$7))</f>
        <v>0</v>
      </c>
      <c r="O496" s="289">
        <f>IF(OR($C496&gt;O$7,$C496+$E496-1&lt;O$7),0,($D496-SUM($F496:N496)-SUM($F435:N435))/($E496+$C496-O$7))</f>
        <v>0</v>
      </c>
      <c r="P496" s="289">
        <f>IF(OR($C496&gt;P$7,$C496+$E496-1&lt;P$7),0,($D496-SUM($F496:O496)-SUM($F435:O435))/($E496+$C496-P$7))</f>
        <v>0</v>
      </c>
      <c r="Q496" s="289">
        <f>IF(OR($C496&gt;Q$7,$C496+$E496-1&lt;Q$7),0,($D496-SUM($F496:P496)-SUM($F435:P435))/($E496+$C496-Q$7))</f>
        <v>0</v>
      </c>
      <c r="R496" s="289">
        <f>IF(OR($C496&gt;R$7,$C496+$E496-1&lt;R$7),0,($D496-SUM($F496:Q496)-SUM($F435:Q435))/($E496+$C496-R$7))</f>
        <v>0</v>
      </c>
      <c r="S496" s="289">
        <f>IF(OR($C496&gt;S$7,$C496+$E496-1&lt;S$7),0,($D496-SUM($F496:R496)-SUM($F435:R435))/($E496+$C496-S$7))</f>
        <v>0</v>
      </c>
      <c r="T496" s="289">
        <f>IF(OR($C496&gt;T$7,$C496+$E496-1&lt;T$7),0,($D496-SUM($F496:S496)-SUM($F435:S435))/($E496+$C496-T$7))</f>
        <v>0</v>
      </c>
      <c r="U496" s="289">
        <f>IF(OR($C496&gt;U$7,$C496+$E496-1&lt;U$7),0,($D496-SUM($F496:T496)-SUM($F435:T435))/($E496+$C496-U$7))</f>
        <v>0</v>
      </c>
      <c r="V496" s="289">
        <f>IF(OR($C496&gt;V$7,$C496+$E496-1&lt;V$7),0,($D496-SUM($F496:U496)-SUM($F435:U435))/($E496+$C496-V$7))</f>
        <v>0</v>
      </c>
      <c r="W496" s="289">
        <f>IF(OR($C496&gt;W$7,$C496+$E496-1&lt;W$7),0,($D496-SUM($F496:V496)-SUM($F435:V435))/($E496+$C496-W$7))</f>
        <v>0</v>
      </c>
      <c r="X496" s="289">
        <f>IF(OR($C496&gt;X$7,$C496+$E496-1&lt;X$7),0,($D496-SUM($F496:W496)-SUM($F435:W435))/($E496+$C496-X$7))</f>
        <v>0</v>
      </c>
      <c r="Y496" s="289">
        <f>IF(OR($C496&gt;Y$7,$C496+$E496-1&lt;Y$7),0,($D496-SUM($F496:X496)-SUM($F435:X435))/($E496+$C496-Y$7))</f>
        <v>0</v>
      </c>
      <c r="Z496" s="289">
        <f ca="1">IF(OR($C496&gt;Z$7,$C496+$E496-1&lt;Z$7),0,($D496-SUM($F496:Y496)-SUM($F435:Y435))/($E496+$C496-Z$7))</f>
        <v>2.901059814043272E-2</v>
      </c>
      <c r="AA496" s="289">
        <f ca="1">IF(OR($C496&gt;AA$7,$C496+$E496-1&lt;AA$7),0,($D496-SUM($F496:Z496)-SUM($F435:Z435))/($E496+$C496-AA$7))</f>
        <v>2.901059814043272E-2</v>
      </c>
      <c r="AB496" s="289">
        <f ca="1">IF(OR($C496&gt;AB$7,$C496+$E496-1&lt;AB$7),0,($D496-SUM($F496:AA496)-SUM($F435:AA435))/($E496+$C496-AB$7))</f>
        <v>2.901059814043272E-2</v>
      </c>
      <c r="AC496" s="289">
        <f ca="1">IF(OR($C496&gt;AC$7,$C496+$E496-1&lt;AC$7),0,($D496-SUM($F496:AB496)-SUM($F435:AB435))/($E496+$C496-AC$7))</f>
        <v>2.901059814043272E-2</v>
      </c>
      <c r="AD496" s="289">
        <f ca="1">IF(OR($C496&gt;AD$7,$C496+$E496-1&lt;AD$7),0,($D496-SUM($F496:AC496)-SUM($F435:AC435))/($E496+$C496-AD$7))</f>
        <v>2.901059814043272E-2</v>
      </c>
      <c r="AE496" s="289">
        <f>IF(OR($C496&gt;AE$7,$C496+$E496-1&lt;AE$7),0,($D496-SUM($F496:AD496)-SUM($F435:AD435))/($E496+$C496-AE$7))</f>
        <v>0</v>
      </c>
      <c r="AF496" s="289">
        <f>IF(OR($C496&gt;AF$7,$C496+$E496-1&lt;AF$7),0,($D496-SUM($F496:AE496)-SUM($F435:AE435))/($E496+$C496-AF$7))</f>
        <v>0</v>
      </c>
      <c r="AG496" s="289">
        <f>IF(OR($C496&gt;AG$7,$C496+$E496-1&lt;AG$7),0,($D496-SUM($F496:AF496)-SUM($F435:AF435))/($E496+$C496-AG$7))</f>
        <v>0</v>
      </c>
      <c r="AH496" s="289">
        <f>IF(OR($C496&gt;AH$7,$C496+$E496-1&lt;AH$7),0,($D496-SUM($F496:AG496)-SUM($F435:AG435))/($E496+$C496-AH$7))</f>
        <v>0</v>
      </c>
      <c r="AI496" s="289">
        <f>IF(OR($C496&gt;AI$7,$C496+$E496-1&lt;AI$7),0,($D496-SUM($F496:AH496)-SUM($F435:AH435))/($E496+$C496-AI$7))</f>
        <v>0</v>
      </c>
      <c r="AJ496" s="289">
        <f>IF(OR($C496&gt;AJ$7,$C496+$E496-1&lt;AJ$7),0,($D496-SUM($F496:AI496)-SUM($F435:AI435))/($E496+$C496-AJ$7))</f>
        <v>0</v>
      </c>
      <c r="AK496" s="289">
        <f>IF(OR($C496&gt;AK$7,$C496+$E496-1&lt;AK$7),0,($D496-SUM($F496:AJ496)-SUM($F435:AJ435))/($E496+$C496-AK$7))</f>
        <v>0</v>
      </c>
      <c r="AL496" s="289">
        <f>IF(OR($C496&gt;AL$7,$C496+$E496-1&lt;AL$7),0,($D496-SUM($F496:AK496)-SUM($F435:AK435))/($E496+$C496-AL$7))</f>
        <v>0</v>
      </c>
      <c r="AM496" s="289">
        <f>IF(OR($C496&gt;AM$7,$C496+$E496-1&lt;AM$7),0,($D496-SUM($F496:AL496)-SUM($F435:AL435))/($E496+$C496-AM$7))</f>
        <v>0</v>
      </c>
      <c r="AN496" s="289">
        <f>IF(OR($C496&gt;AN$7,$C496+$E496-1&lt;AN$7),0,($D496-SUM($F496:AM496)-SUM($F435:AM435))/($E496+$C496-AN$7))</f>
        <v>0</v>
      </c>
      <c r="AO496" s="289">
        <f>IF(OR($C496&gt;AO$7,$C496+$E496-1&lt;AO$7),0,($D496-SUM($F496:AN496)-SUM($F435:AN435))/($E496+$C496-AO$7))</f>
        <v>0</v>
      </c>
      <c r="AP496" s="289">
        <f>IF(OR($C496&gt;AP$7,$C496+$E496-1&lt;AP$7),0,($D496-SUM($F496:AO496)-SUM($F435:AO435))/($E496+$C496-AP$7))</f>
        <v>0</v>
      </c>
      <c r="AQ496" s="289">
        <f>IF(OR($C496&gt;AQ$7,$C496+$E496-1&lt;AQ$7),0,($D496-SUM($F496:AP496)-SUM($F435:AP435))/($E496+$C496-AQ$7))</f>
        <v>0</v>
      </c>
      <c r="AR496" s="289">
        <f>IF(OR($C496&gt;AR$7,$C496+$E496-1&lt;AR$7),0,($D496-SUM($F496:AQ496)-SUM($F435:AQ435))/($E496+$C496-AR$7))</f>
        <v>0</v>
      </c>
      <c r="AS496" s="289">
        <f>IF(OR($C496&gt;AS$7,$C496+$E496-1&lt;AS$7),0,($D496-SUM($F496:AR496)-SUM($F435:AR435))/($E496+$C496-AS$7))</f>
        <v>0</v>
      </c>
      <c r="AT496" s="289">
        <f>IF(OR($C496&gt;AT$7,$C496+$E496-1&lt;AT$7),0,($D496-SUM($F496:AS496)-SUM($F435:AS435))/($E496+$C496-AT$7))</f>
        <v>0</v>
      </c>
      <c r="AU496" s="289">
        <f>IF(OR($C496&gt;AU$7,$C496+$E496-1&lt;AU$7),0,($D496-SUM($F496:AT496)-SUM($F435:AT435))/($E496+$C496-AU$7))</f>
        <v>0</v>
      </c>
      <c r="AV496" s="289">
        <f>IF(OR($C496&gt;AV$7,$C496+$E496-1&lt;AV$7),0,($D496-SUM($F496:AU496)-SUM($F435:AU435))/($E496+$C496-AV$7))</f>
        <v>0</v>
      </c>
      <c r="AW496" s="289">
        <f>IF(OR($C496&gt;AW$7,$C496+$E496-1&lt;AW$7),0,($D496-SUM($F496:AV496)-SUM($F435:AV435))/($E496+$C496-AW$7))</f>
        <v>0</v>
      </c>
      <c r="AX496" s="289">
        <f>IF(OR($C496&gt;AX$7,$C496+$E496-1&lt;AX$7),0,($D496-SUM($F496:AW496)-SUM($F435:AW435))/($E496+$C496-AX$7))</f>
        <v>0</v>
      </c>
      <c r="AY496" s="289">
        <f>IF(OR($C496&gt;AY$7,$C496+$E496-1&lt;AY$7),0,($D496-SUM($F496:AX496)-SUM($F435:AX435))/($E496+$C496-AY$7))</f>
        <v>0</v>
      </c>
      <c r="AZ496" s="289">
        <f>IF(OR($C496&gt;AZ$7,$C496+$E496-1&lt;AZ$7),0,($D496-SUM($F496:AY496)-SUM($F435:AY435))/($E496+$C496-AZ$7))</f>
        <v>0</v>
      </c>
      <c r="BA496" s="289">
        <f>IF(OR($C496&gt;BA$7,$C496+$E496-1&lt;BA$7),0,($D496-SUM($F496:AZ496)-SUM($F435:AZ435))/($E496+$C496-BA$7))</f>
        <v>0</v>
      </c>
      <c r="BB496" s="289">
        <f>IF(OR($C496&gt;BB$7,$C496+$E496-1&lt;BB$7),0,($D496-SUM($F496:BA496)-SUM($F435:BA435))/($E496+$C496-BB$7))</f>
        <v>0</v>
      </c>
      <c r="BC496" s="289">
        <f>IF(OR($C496&gt;BC$7,$C496+$E496-1&lt;BC$7),0,($D496-SUM($F496:BB496)-SUM($F435:BB435))/($E496+$C496-BC$7))</f>
        <v>0</v>
      </c>
      <c r="BD496" s="289">
        <f>IF(OR($C496&gt;BD$7,$C496+$E496-1&lt;BD$7),0,($D496-SUM($F496:BC496)-SUM($F435:BC435))/($E496+$C496-BD$7))</f>
        <v>0</v>
      </c>
      <c r="BE496" s="289">
        <f>IF(OR($C496&gt;BE$7,$C496+$E496-1&lt;BE$7),0,($D496-SUM($F496:BD496)-SUM($F435:BD435))/($E496+$C496-BE$7))</f>
        <v>0</v>
      </c>
      <c r="BF496" s="289">
        <f>IF(OR($C496&gt;BF$7,$C496+$E496-1&lt;BF$7),0,($D496-SUM($F496:BE496)-SUM($F435:BE435))/($E496+$C496-BF$7))</f>
        <v>0</v>
      </c>
      <c r="BG496" s="289">
        <f>IF(OR($C496&gt;BG$7,$C496+$E496-1&lt;BG$7),0,($D496-SUM($F496:BF496)-SUM($F435:BF435))/($E496+$C496-BG$7))</f>
        <v>0</v>
      </c>
      <c r="BH496" s="289">
        <f>IF(OR($C496&gt;BH$7,$C496+$E496-1&lt;BH$7),0,($D496-SUM($F496:BG496)-SUM($F435:BG435))/($E496+$C496-BH$7))</f>
        <v>0</v>
      </c>
      <c r="BI496" s="289">
        <f>IF(OR($C496&gt;BI$7,$C496+$E496-1&lt;BI$7),0,($D496-SUM($F496:BH496)-SUM($F435:BH435))/($E496+$C496-BI$7))</f>
        <v>0</v>
      </c>
      <c r="BJ496" s="289">
        <f>IF(OR($C496&gt;BJ$7,$C496+$E496-1&lt;BJ$7),0,($D496-SUM($F496:BI496)-SUM($F435:BI435))/($E496+$C496-BJ$7))</f>
        <v>0</v>
      </c>
      <c r="BK496" s="289">
        <f>IF(OR($C496&gt;BK$7,$C496+$E496-1&lt;BK$7),0,($D496-SUM($F496:BJ496)-SUM($F435:BJ435))/($E496+$C496-BK$7))</f>
        <v>0</v>
      </c>
      <c r="BL496" s="289">
        <f>IF(OR($C496&gt;BL$7,$C496+$E496-1&lt;BL$7),0,($D496-SUM($F496:BK496)-SUM($F435:BK435))/($E496+$C496-BL$7))</f>
        <v>0</v>
      </c>
      <c r="BM496" s="289">
        <f>IF(OR($C496&gt;BM$7,$C496+$E496-1&lt;BM$7),0,($D496-SUM($F496:BL496)-SUM($F435:BL435))/($E496+$C496-BM$7))</f>
        <v>0</v>
      </c>
      <c r="BN496" s="289">
        <f>IF(OR($C496&gt;BN$7,$C496+$E496-1&lt;BN$7),0,($D496-SUM($F496:BM496)-SUM($F435:BM435))/($E496+$C496-BN$7))</f>
        <v>0</v>
      </c>
      <c r="BO496" s="289"/>
      <c r="BP496" s="289"/>
      <c r="BQ496" s="289"/>
      <c r="BR496" s="289"/>
      <c r="BS496" s="289"/>
      <c r="BT496" s="289"/>
      <c r="BU496" s="289"/>
      <c r="BV496" s="289"/>
      <c r="BW496" s="289"/>
      <c r="BX496" s="289"/>
      <c r="BY496" s="289"/>
      <c r="BZ496" s="289"/>
      <c r="CA496" s="198"/>
      <c r="CB496" s="198"/>
      <c r="CC496" s="198"/>
      <c r="CD496" s="198"/>
      <c r="CE496" s="198"/>
      <c r="CF496" s="198"/>
      <c r="CG496" s="198"/>
      <c r="CH496" s="198"/>
      <c r="CI496" s="198"/>
      <c r="CJ496" s="198"/>
      <c r="CK496" s="198"/>
      <c r="CL496" s="198"/>
    </row>
    <row r="497" spans="1:90" hidden="1" outlineLevel="1" x14ac:dyDescent="0.15">
      <c r="A497" s="89"/>
      <c r="B497" s="23"/>
      <c r="C497" s="26">
        <v>21</v>
      </c>
      <c r="D497" s="303">
        <f ca="1"/>
        <v>0.14289773680889831</v>
      </c>
      <c r="E497" s="26">
        <f>SAP_Leadsheet!$E$65</f>
        <v>5</v>
      </c>
      <c r="G497" s="289">
        <f>IF(OR($C497&gt;G$7,$C497+$E497-1&lt;G$7),0,($D497-SUM($F497:F497)-SUM($F436:F436))/($E497+$C497-G$7))</f>
        <v>0</v>
      </c>
      <c r="H497" s="289">
        <f>IF(OR($C497&gt;H$7,$C497+$E497-1&lt;H$7),0,($D497-SUM($F497:G497)-SUM($F436:G436))/($E497+$C497-H$7))</f>
        <v>0</v>
      </c>
      <c r="I497" s="289">
        <f>IF(OR($C497&gt;I$7,$C497+$E497-1&lt;I$7),0,($D497-SUM($F497:H497)-SUM($F436:H436))/($E497+$C497-I$7))</f>
        <v>0</v>
      </c>
      <c r="J497" s="289">
        <f>IF(OR($C497&gt;J$7,$C497+$E497-1&lt;J$7),0,($D497-SUM($F497:I497)-SUM($F436:I436))/($E497+$C497-J$7))</f>
        <v>0</v>
      </c>
      <c r="K497" s="289">
        <f>IF(OR($C497&gt;K$7,$C497+$E497-1&lt;K$7),0,($D497-SUM($F497:J497)-SUM($F436:J436))/($E497+$C497-K$7))</f>
        <v>0</v>
      </c>
      <c r="L497" s="289">
        <f>IF(OR($C497&gt;L$7,$C497+$E497-1&lt;L$7),0,($D497-SUM($F497:K497)-SUM($F436:K436))/($E497+$C497-L$7))</f>
        <v>0</v>
      </c>
      <c r="M497" s="289">
        <f>IF(OR($C497&gt;M$7,$C497+$E497-1&lt;M$7),0,($D497-SUM($F497:L497)-SUM($F436:L436))/($E497+$C497-M$7))</f>
        <v>0</v>
      </c>
      <c r="N497" s="289">
        <f>IF(OR($C497&gt;N$7,$C497+$E497-1&lt;N$7),0,($D497-SUM($F497:M497)-SUM($F436:M436))/($E497+$C497-N$7))</f>
        <v>0</v>
      </c>
      <c r="O497" s="289">
        <f>IF(OR($C497&gt;O$7,$C497+$E497-1&lt;O$7),0,($D497-SUM($F497:N497)-SUM($F436:N436))/($E497+$C497-O$7))</f>
        <v>0</v>
      </c>
      <c r="P497" s="289">
        <f>IF(OR($C497&gt;P$7,$C497+$E497-1&lt;P$7),0,($D497-SUM($F497:O497)-SUM($F436:O436))/($E497+$C497-P$7))</f>
        <v>0</v>
      </c>
      <c r="Q497" s="289">
        <f>IF(OR($C497&gt;Q$7,$C497+$E497-1&lt;Q$7),0,($D497-SUM($F497:P497)-SUM($F436:P436))/($E497+$C497-Q$7))</f>
        <v>0</v>
      </c>
      <c r="R497" s="289">
        <f>IF(OR($C497&gt;R$7,$C497+$E497-1&lt;R$7),0,($D497-SUM($F497:Q497)-SUM($F436:Q436))/($E497+$C497-R$7))</f>
        <v>0</v>
      </c>
      <c r="S497" s="289">
        <f>IF(OR($C497&gt;S$7,$C497+$E497-1&lt;S$7),0,($D497-SUM($F497:R497)-SUM($F436:R436))/($E497+$C497-S$7))</f>
        <v>0</v>
      </c>
      <c r="T497" s="289">
        <f>IF(OR($C497&gt;T$7,$C497+$E497-1&lt;T$7),0,($D497-SUM($F497:S497)-SUM($F436:S436))/($E497+$C497-T$7))</f>
        <v>0</v>
      </c>
      <c r="U497" s="289">
        <f>IF(OR($C497&gt;U$7,$C497+$E497-1&lt;U$7),0,($D497-SUM($F497:T497)-SUM($F436:T436))/($E497+$C497-U$7))</f>
        <v>0</v>
      </c>
      <c r="V497" s="289">
        <f>IF(OR($C497&gt;V$7,$C497+$E497-1&lt;V$7),0,($D497-SUM($F497:U497)-SUM($F436:U436))/($E497+$C497-V$7))</f>
        <v>0</v>
      </c>
      <c r="W497" s="289">
        <f>IF(OR($C497&gt;W$7,$C497+$E497-1&lt;W$7),0,($D497-SUM($F497:V497)-SUM($F436:V436))/($E497+$C497-W$7))</f>
        <v>0</v>
      </c>
      <c r="X497" s="289">
        <f>IF(OR($C497&gt;X$7,$C497+$E497-1&lt;X$7),0,($D497-SUM($F497:W497)-SUM($F436:W436))/($E497+$C497-X$7))</f>
        <v>0</v>
      </c>
      <c r="Y497" s="289">
        <f>IF(OR($C497&gt;Y$7,$C497+$E497-1&lt;Y$7),0,($D497-SUM($F497:X497)-SUM($F436:X436))/($E497+$C497-Y$7))</f>
        <v>0</v>
      </c>
      <c r="Z497" s="289">
        <f>IF(OR($C497&gt;Z$7,$C497+$E497-1&lt;Z$7),0,($D497-SUM($F497:Y497)-SUM($F436:Y436))/($E497+$C497-Z$7))</f>
        <v>0</v>
      </c>
      <c r="AA497" s="289">
        <f ca="1">IF(OR($C497&gt;AA$7,$C497+$E497-1&lt;AA$7),0,($D497-SUM($F497:Z497)-SUM($F436:Z436))/($E497+$C497-AA$7))</f>
        <v>2.8579547361779662E-2</v>
      </c>
      <c r="AB497" s="289">
        <f ca="1">IF(OR($C497&gt;AB$7,$C497+$E497-1&lt;AB$7),0,($D497-SUM($F497:AA497)-SUM($F436:AA436))/($E497+$C497-AB$7))</f>
        <v>2.8579547361779662E-2</v>
      </c>
      <c r="AC497" s="289">
        <f ca="1">IF(OR($C497&gt;AC$7,$C497+$E497-1&lt;AC$7),0,($D497-SUM($F497:AB497)-SUM($F436:AB436))/($E497+$C497-AC$7))</f>
        <v>2.8579547361779662E-2</v>
      </c>
      <c r="AD497" s="289">
        <f ca="1">IF(OR($C497&gt;AD$7,$C497+$E497-1&lt;AD$7),0,($D497-SUM($F497:AC497)-SUM($F436:AC436))/($E497+$C497-AD$7))</f>
        <v>2.8579547361779659E-2</v>
      </c>
      <c r="AE497" s="289">
        <f ca="1">IF(OR($C497&gt;AE$7,$C497+$E497-1&lt;AE$7),0,($D497-SUM($F497:AD497)-SUM($F436:AD436))/($E497+$C497-AE$7))</f>
        <v>2.8579547361779659E-2</v>
      </c>
      <c r="AF497" s="289">
        <f>IF(OR($C497&gt;AF$7,$C497+$E497-1&lt;AF$7),0,($D497-SUM($F497:AE497)-SUM($F436:AE436))/($E497+$C497-AF$7))</f>
        <v>0</v>
      </c>
      <c r="AG497" s="289">
        <f>IF(OR($C497&gt;AG$7,$C497+$E497-1&lt;AG$7),0,($D497-SUM($F497:AF497)-SUM($F436:AF436))/($E497+$C497-AG$7))</f>
        <v>0</v>
      </c>
      <c r="AH497" s="289">
        <f>IF(OR($C497&gt;AH$7,$C497+$E497-1&lt;AH$7),0,($D497-SUM($F497:AG497)-SUM($F436:AG436))/($E497+$C497-AH$7))</f>
        <v>0</v>
      </c>
      <c r="AI497" s="289">
        <f>IF(OR($C497&gt;AI$7,$C497+$E497-1&lt;AI$7),0,($D497-SUM($F497:AH497)-SUM($F436:AH436))/($E497+$C497-AI$7))</f>
        <v>0</v>
      </c>
      <c r="AJ497" s="289">
        <f>IF(OR($C497&gt;AJ$7,$C497+$E497-1&lt;AJ$7),0,($D497-SUM($F497:AI497)-SUM($F436:AI436))/($E497+$C497-AJ$7))</f>
        <v>0</v>
      </c>
      <c r="AK497" s="289">
        <f>IF(OR($C497&gt;AK$7,$C497+$E497-1&lt;AK$7),0,($D497-SUM($F497:AJ497)-SUM($F436:AJ436))/($E497+$C497-AK$7))</f>
        <v>0</v>
      </c>
      <c r="AL497" s="289">
        <f>IF(OR($C497&gt;AL$7,$C497+$E497-1&lt;AL$7),0,($D497-SUM($F497:AK497)-SUM($F436:AK436))/($E497+$C497-AL$7))</f>
        <v>0</v>
      </c>
      <c r="AM497" s="289">
        <f>IF(OR($C497&gt;AM$7,$C497+$E497-1&lt;AM$7),0,($D497-SUM($F497:AL497)-SUM($F436:AL436))/($E497+$C497-AM$7))</f>
        <v>0</v>
      </c>
      <c r="AN497" s="289">
        <f>IF(OR($C497&gt;AN$7,$C497+$E497-1&lt;AN$7),0,($D497-SUM($F497:AM497)-SUM($F436:AM436))/($E497+$C497-AN$7))</f>
        <v>0</v>
      </c>
      <c r="AO497" s="289">
        <f>IF(OR($C497&gt;AO$7,$C497+$E497-1&lt;AO$7),0,($D497-SUM($F497:AN497)-SUM($F436:AN436))/($E497+$C497-AO$7))</f>
        <v>0</v>
      </c>
      <c r="AP497" s="289">
        <f>IF(OR($C497&gt;AP$7,$C497+$E497-1&lt;AP$7),0,($D497-SUM($F497:AO497)-SUM($F436:AO436))/($E497+$C497-AP$7))</f>
        <v>0</v>
      </c>
      <c r="AQ497" s="289">
        <f>IF(OR($C497&gt;AQ$7,$C497+$E497-1&lt;AQ$7),0,($D497-SUM($F497:AP497)-SUM($F436:AP436))/($E497+$C497-AQ$7))</f>
        <v>0</v>
      </c>
      <c r="AR497" s="289">
        <f>IF(OR($C497&gt;AR$7,$C497+$E497-1&lt;AR$7),0,($D497-SUM($F497:AQ497)-SUM($F436:AQ436))/($E497+$C497-AR$7))</f>
        <v>0</v>
      </c>
      <c r="AS497" s="289">
        <f>IF(OR($C497&gt;AS$7,$C497+$E497-1&lt;AS$7),0,($D497-SUM($F497:AR497)-SUM($F436:AR436))/($E497+$C497-AS$7))</f>
        <v>0</v>
      </c>
      <c r="AT497" s="289">
        <f>IF(OR($C497&gt;AT$7,$C497+$E497-1&lt;AT$7),0,($D497-SUM($F497:AS497)-SUM($F436:AS436))/($E497+$C497-AT$7))</f>
        <v>0</v>
      </c>
      <c r="AU497" s="289">
        <f>IF(OR($C497&gt;AU$7,$C497+$E497-1&lt;AU$7),0,($D497-SUM($F497:AT497)-SUM($F436:AT436))/($E497+$C497-AU$7))</f>
        <v>0</v>
      </c>
      <c r="AV497" s="289">
        <f>IF(OR($C497&gt;AV$7,$C497+$E497-1&lt;AV$7),0,($D497-SUM($F497:AU497)-SUM($F436:AU436))/($E497+$C497-AV$7))</f>
        <v>0</v>
      </c>
      <c r="AW497" s="289">
        <f>IF(OR($C497&gt;AW$7,$C497+$E497-1&lt;AW$7),0,($D497-SUM($F497:AV497)-SUM($F436:AV436))/($E497+$C497-AW$7))</f>
        <v>0</v>
      </c>
      <c r="AX497" s="289">
        <f>IF(OR($C497&gt;AX$7,$C497+$E497-1&lt;AX$7),0,($D497-SUM($F497:AW497)-SUM($F436:AW436))/($E497+$C497-AX$7))</f>
        <v>0</v>
      </c>
      <c r="AY497" s="289">
        <f>IF(OR($C497&gt;AY$7,$C497+$E497-1&lt;AY$7),0,($D497-SUM($F497:AX497)-SUM($F436:AX436))/($E497+$C497-AY$7))</f>
        <v>0</v>
      </c>
      <c r="AZ497" s="289">
        <f>IF(OR($C497&gt;AZ$7,$C497+$E497-1&lt;AZ$7),0,($D497-SUM($F497:AY497)-SUM($F436:AY436))/($E497+$C497-AZ$7))</f>
        <v>0</v>
      </c>
      <c r="BA497" s="289">
        <f>IF(OR($C497&gt;BA$7,$C497+$E497-1&lt;BA$7),0,($D497-SUM($F497:AZ497)-SUM($F436:AZ436))/($E497+$C497-BA$7))</f>
        <v>0</v>
      </c>
      <c r="BB497" s="289">
        <f>IF(OR($C497&gt;BB$7,$C497+$E497-1&lt;BB$7),0,($D497-SUM($F497:BA497)-SUM($F436:BA436))/($E497+$C497-BB$7))</f>
        <v>0</v>
      </c>
      <c r="BC497" s="289">
        <f>IF(OR($C497&gt;BC$7,$C497+$E497-1&lt;BC$7),0,($D497-SUM($F497:BB497)-SUM($F436:BB436))/($E497+$C497-BC$7))</f>
        <v>0</v>
      </c>
      <c r="BD497" s="289">
        <f>IF(OR($C497&gt;BD$7,$C497+$E497-1&lt;BD$7),0,($D497-SUM($F497:BC497)-SUM($F436:BC436))/($E497+$C497-BD$7))</f>
        <v>0</v>
      </c>
      <c r="BE497" s="289">
        <f>IF(OR($C497&gt;BE$7,$C497+$E497-1&lt;BE$7),0,($D497-SUM($F497:BD497)-SUM($F436:BD436))/($E497+$C497-BE$7))</f>
        <v>0</v>
      </c>
      <c r="BF497" s="289">
        <f>IF(OR($C497&gt;BF$7,$C497+$E497-1&lt;BF$7),0,($D497-SUM($F497:BE497)-SUM($F436:BE436))/($E497+$C497-BF$7))</f>
        <v>0</v>
      </c>
      <c r="BG497" s="289">
        <f>IF(OR($C497&gt;BG$7,$C497+$E497-1&lt;BG$7),0,($D497-SUM($F497:BF497)-SUM($F436:BF436))/($E497+$C497-BG$7))</f>
        <v>0</v>
      </c>
      <c r="BH497" s="289">
        <f>IF(OR($C497&gt;BH$7,$C497+$E497-1&lt;BH$7),0,($D497-SUM($F497:BG497)-SUM($F436:BG436))/($E497+$C497-BH$7))</f>
        <v>0</v>
      </c>
      <c r="BI497" s="289">
        <f>IF(OR($C497&gt;BI$7,$C497+$E497-1&lt;BI$7),0,($D497-SUM($F497:BH497)-SUM($F436:BH436))/($E497+$C497-BI$7))</f>
        <v>0</v>
      </c>
      <c r="BJ497" s="289">
        <f>IF(OR($C497&gt;BJ$7,$C497+$E497-1&lt;BJ$7),0,($D497-SUM($F497:BI497)-SUM($F436:BI436))/($E497+$C497-BJ$7))</f>
        <v>0</v>
      </c>
      <c r="BK497" s="289">
        <f>IF(OR($C497&gt;BK$7,$C497+$E497-1&lt;BK$7),0,($D497-SUM($F497:BJ497)-SUM($F436:BJ436))/($E497+$C497-BK$7))</f>
        <v>0</v>
      </c>
      <c r="BL497" s="289">
        <f>IF(OR($C497&gt;BL$7,$C497+$E497-1&lt;BL$7),0,($D497-SUM($F497:BK497)-SUM($F436:BK436))/($E497+$C497-BL$7))</f>
        <v>0</v>
      </c>
      <c r="BM497" s="289">
        <f>IF(OR($C497&gt;BM$7,$C497+$E497-1&lt;BM$7),0,($D497-SUM($F497:BL497)-SUM($F436:BL436))/($E497+$C497-BM$7))</f>
        <v>0</v>
      </c>
      <c r="BN497" s="289">
        <f>IF(OR($C497&gt;BN$7,$C497+$E497-1&lt;BN$7),0,($D497-SUM($F497:BM497)-SUM($F436:BM436))/($E497+$C497-BN$7))</f>
        <v>0</v>
      </c>
      <c r="BO497" s="289"/>
      <c r="BP497" s="289"/>
      <c r="BQ497" s="289"/>
      <c r="BR497" s="289"/>
      <c r="BS497" s="289"/>
      <c r="BT497" s="289"/>
      <c r="BU497" s="289"/>
      <c r="BV497" s="289"/>
      <c r="BW497" s="289"/>
      <c r="BX497" s="289"/>
      <c r="BY497" s="289"/>
      <c r="BZ497" s="289"/>
      <c r="CA497" s="198"/>
      <c r="CB497" s="198"/>
      <c r="CC497" s="198"/>
      <c r="CD497" s="198"/>
      <c r="CE497" s="198"/>
      <c r="CF497" s="198"/>
      <c r="CG497" s="198"/>
      <c r="CH497" s="198"/>
      <c r="CI497" s="198"/>
      <c r="CJ497" s="198"/>
      <c r="CK497" s="198"/>
      <c r="CL497" s="198"/>
    </row>
    <row r="498" spans="1:90" hidden="1" outlineLevel="1" x14ac:dyDescent="0.15">
      <c r="A498" s="89"/>
      <c r="B498" s="23"/>
      <c r="C498" s="26">
        <v>22</v>
      </c>
      <c r="D498" s="303">
        <f ca="1"/>
        <v>0.14074248291563302</v>
      </c>
      <c r="E498" s="26">
        <f>SAP_Leadsheet!$E$65</f>
        <v>5</v>
      </c>
      <c r="G498" s="289">
        <f>IF(OR($C498&gt;G$7,$C498+$E498-1&lt;G$7),0,($D498-SUM($F498:F498)-SUM($F437:F437))/($E498+$C498-G$7))</f>
        <v>0</v>
      </c>
      <c r="H498" s="289">
        <f>IF(OR($C498&gt;H$7,$C498+$E498-1&lt;H$7),0,($D498-SUM($F498:G498)-SUM($F437:G437))/($E498+$C498-H$7))</f>
        <v>0</v>
      </c>
      <c r="I498" s="289">
        <f>IF(OR($C498&gt;I$7,$C498+$E498-1&lt;I$7),0,($D498-SUM($F498:H498)-SUM($F437:H437))/($E498+$C498-I$7))</f>
        <v>0</v>
      </c>
      <c r="J498" s="289">
        <f>IF(OR($C498&gt;J$7,$C498+$E498-1&lt;J$7),0,($D498-SUM($F498:I498)-SUM($F437:I437))/($E498+$C498-J$7))</f>
        <v>0</v>
      </c>
      <c r="K498" s="289">
        <f>IF(OR($C498&gt;K$7,$C498+$E498-1&lt;K$7),0,($D498-SUM($F498:J498)-SUM($F437:J437))/($E498+$C498-K$7))</f>
        <v>0</v>
      </c>
      <c r="L498" s="289">
        <f>IF(OR($C498&gt;L$7,$C498+$E498-1&lt;L$7),0,($D498-SUM($F498:K498)-SUM($F437:K437))/($E498+$C498-L$7))</f>
        <v>0</v>
      </c>
      <c r="M498" s="289">
        <f>IF(OR($C498&gt;M$7,$C498+$E498-1&lt;M$7),0,($D498-SUM($F498:L498)-SUM($F437:L437))/($E498+$C498-M$7))</f>
        <v>0</v>
      </c>
      <c r="N498" s="289">
        <f>IF(OR($C498&gt;N$7,$C498+$E498-1&lt;N$7),0,($D498-SUM($F498:M498)-SUM($F437:M437))/($E498+$C498-N$7))</f>
        <v>0</v>
      </c>
      <c r="O498" s="289">
        <f>IF(OR($C498&gt;O$7,$C498+$E498-1&lt;O$7),0,($D498-SUM($F498:N498)-SUM($F437:N437))/($E498+$C498-O$7))</f>
        <v>0</v>
      </c>
      <c r="P498" s="289">
        <f>IF(OR($C498&gt;P$7,$C498+$E498-1&lt;P$7),0,($D498-SUM($F498:O498)-SUM($F437:O437))/($E498+$C498-P$7))</f>
        <v>0</v>
      </c>
      <c r="Q498" s="289">
        <f>IF(OR($C498&gt;Q$7,$C498+$E498-1&lt;Q$7),0,($D498-SUM($F498:P498)-SUM($F437:P437))/($E498+$C498-Q$7))</f>
        <v>0</v>
      </c>
      <c r="R498" s="289">
        <f>IF(OR($C498&gt;R$7,$C498+$E498-1&lt;R$7),0,($D498-SUM($F498:Q498)-SUM($F437:Q437))/($E498+$C498-R$7))</f>
        <v>0</v>
      </c>
      <c r="S498" s="289">
        <f>IF(OR($C498&gt;S$7,$C498+$E498-1&lt;S$7),0,($D498-SUM($F498:R498)-SUM($F437:R437))/($E498+$C498-S$7))</f>
        <v>0</v>
      </c>
      <c r="T498" s="289">
        <f>IF(OR($C498&gt;T$7,$C498+$E498-1&lt;T$7),0,($D498-SUM($F498:S498)-SUM($F437:S437))/($E498+$C498-T$7))</f>
        <v>0</v>
      </c>
      <c r="U498" s="289">
        <f>IF(OR($C498&gt;U$7,$C498+$E498-1&lt;U$7),0,($D498-SUM($F498:T498)-SUM($F437:T437))/($E498+$C498-U$7))</f>
        <v>0</v>
      </c>
      <c r="V498" s="289">
        <f>IF(OR($C498&gt;V$7,$C498+$E498-1&lt;V$7),0,($D498-SUM($F498:U498)-SUM($F437:U437))/($E498+$C498-V$7))</f>
        <v>0</v>
      </c>
      <c r="W498" s="289">
        <f>IF(OR($C498&gt;W$7,$C498+$E498-1&lt;W$7),0,($D498-SUM($F498:V498)-SUM($F437:V437))/($E498+$C498-W$7))</f>
        <v>0</v>
      </c>
      <c r="X498" s="289">
        <f>IF(OR($C498&gt;X$7,$C498+$E498-1&lt;X$7),0,($D498-SUM($F498:W498)-SUM($F437:W437))/($E498+$C498-X$7))</f>
        <v>0</v>
      </c>
      <c r="Y498" s="289">
        <f>IF(OR($C498&gt;Y$7,$C498+$E498-1&lt;Y$7),0,($D498-SUM($F498:X498)-SUM($F437:X437))/($E498+$C498-Y$7))</f>
        <v>0</v>
      </c>
      <c r="Z498" s="289">
        <f>IF(OR($C498&gt;Z$7,$C498+$E498-1&lt;Z$7),0,($D498-SUM($F498:Y498)-SUM($F437:Y437))/($E498+$C498-Z$7))</f>
        <v>0</v>
      </c>
      <c r="AA498" s="289">
        <f>IF(OR($C498&gt;AA$7,$C498+$E498-1&lt;AA$7),0,($D498-SUM($F498:Z498)-SUM($F437:Z437))/($E498+$C498-AA$7))</f>
        <v>0</v>
      </c>
      <c r="AB498" s="289">
        <f ca="1">IF(OR($C498&gt;AB$7,$C498+$E498-1&lt;AB$7),0,($D498-SUM($F498:AA498)-SUM($F437:AA437))/($E498+$C498-AB$7))</f>
        <v>2.8148496583126605E-2</v>
      </c>
      <c r="AC498" s="289">
        <f ca="1">IF(OR($C498&gt;AC$7,$C498+$E498-1&lt;AC$7),0,($D498-SUM($F498:AB498)-SUM($F437:AB437))/($E498+$C498-AC$7))</f>
        <v>2.8148496583126605E-2</v>
      </c>
      <c r="AD498" s="289">
        <f ca="1">IF(OR($C498&gt;AD$7,$C498+$E498-1&lt;AD$7),0,($D498-SUM($F498:AC498)-SUM($F437:AC437))/($E498+$C498-AD$7))</f>
        <v>2.8148496583126601E-2</v>
      </c>
      <c r="AE498" s="289">
        <f ca="1">IF(OR($C498&gt;AE$7,$C498+$E498-1&lt;AE$7),0,($D498-SUM($F498:AD498)-SUM($F437:AD437))/($E498+$C498-AE$7))</f>
        <v>2.8148496583126605E-2</v>
      </c>
      <c r="AF498" s="289">
        <f ca="1">IF(OR($C498&gt;AF$7,$C498+$E498-1&lt;AF$7),0,($D498-SUM($F498:AE498)-SUM($F437:AE437))/($E498+$C498-AF$7))</f>
        <v>2.8148496583126598E-2</v>
      </c>
      <c r="AG498" s="289">
        <f>IF(OR($C498&gt;AG$7,$C498+$E498-1&lt;AG$7),0,($D498-SUM($F498:AF498)-SUM($F437:AF437))/($E498+$C498-AG$7))</f>
        <v>0</v>
      </c>
      <c r="AH498" s="289">
        <f>IF(OR($C498&gt;AH$7,$C498+$E498-1&lt;AH$7),0,($D498-SUM($F498:AG498)-SUM($F437:AG437))/($E498+$C498-AH$7))</f>
        <v>0</v>
      </c>
      <c r="AI498" s="289">
        <f>IF(OR($C498&gt;AI$7,$C498+$E498-1&lt;AI$7),0,($D498-SUM($F498:AH498)-SUM($F437:AH437))/($E498+$C498-AI$7))</f>
        <v>0</v>
      </c>
      <c r="AJ498" s="289">
        <f>IF(OR($C498&gt;AJ$7,$C498+$E498-1&lt;AJ$7),0,($D498-SUM($F498:AI498)-SUM($F437:AI437))/($E498+$C498-AJ$7))</f>
        <v>0</v>
      </c>
      <c r="AK498" s="289">
        <f>IF(OR($C498&gt;AK$7,$C498+$E498-1&lt;AK$7),0,($D498-SUM($F498:AJ498)-SUM($F437:AJ437))/($E498+$C498-AK$7))</f>
        <v>0</v>
      </c>
      <c r="AL498" s="289">
        <f>IF(OR($C498&gt;AL$7,$C498+$E498-1&lt;AL$7),0,($D498-SUM($F498:AK498)-SUM($F437:AK437))/($E498+$C498-AL$7))</f>
        <v>0</v>
      </c>
      <c r="AM498" s="289">
        <f>IF(OR($C498&gt;AM$7,$C498+$E498-1&lt;AM$7),0,($D498-SUM($F498:AL498)-SUM($F437:AL437))/($E498+$C498-AM$7))</f>
        <v>0</v>
      </c>
      <c r="AN498" s="289">
        <f>IF(OR($C498&gt;AN$7,$C498+$E498-1&lt;AN$7),0,($D498-SUM($F498:AM498)-SUM($F437:AM437))/($E498+$C498-AN$7))</f>
        <v>0</v>
      </c>
      <c r="AO498" s="289">
        <f>IF(OR($C498&gt;AO$7,$C498+$E498-1&lt;AO$7),0,($D498-SUM($F498:AN498)-SUM($F437:AN437))/($E498+$C498-AO$7))</f>
        <v>0</v>
      </c>
      <c r="AP498" s="289">
        <f>IF(OR($C498&gt;AP$7,$C498+$E498-1&lt;AP$7),0,($D498-SUM($F498:AO498)-SUM($F437:AO437))/($E498+$C498-AP$7))</f>
        <v>0</v>
      </c>
      <c r="AQ498" s="289">
        <f>IF(OR($C498&gt;AQ$7,$C498+$E498-1&lt;AQ$7),0,($D498-SUM($F498:AP498)-SUM($F437:AP437))/($E498+$C498-AQ$7))</f>
        <v>0</v>
      </c>
      <c r="AR498" s="289">
        <f>IF(OR($C498&gt;AR$7,$C498+$E498-1&lt;AR$7),0,($D498-SUM($F498:AQ498)-SUM($F437:AQ437))/($E498+$C498-AR$7))</f>
        <v>0</v>
      </c>
      <c r="AS498" s="289">
        <f>IF(OR($C498&gt;AS$7,$C498+$E498-1&lt;AS$7),0,($D498-SUM($F498:AR498)-SUM($F437:AR437))/($E498+$C498-AS$7))</f>
        <v>0</v>
      </c>
      <c r="AT498" s="289">
        <f>IF(OR($C498&gt;AT$7,$C498+$E498-1&lt;AT$7),0,($D498-SUM($F498:AS498)-SUM($F437:AS437))/($E498+$C498-AT$7))</f>
        <v>0</v>
      </c>
      <c r="AU498" s="289">
        <f>IF(OR($C498&gt;AU$7,$C498+$E498-1&lt;AU$7),0,($D498-SUM($F498:AT498)-SUM($F437:AT437))/($E498+$C498-AU$7))</f>
        <v>0</v>
      </c>
      <c r="AV498" s="289">
        <f>IF(OR($C498&gt;AV$7,$C498+$E498-1&lt;AV$7),0,($D498-SUM($F498:AU498)-SUM($F437:AU437))/($E498+$C498-AV$7))</f>
        <v>0</v>
      </c>
      <c r="AW498" s="289">
        <f>IF(OR($C498&gt;AW$7,$C498+$E498-1&lt;AW$7),0,($D498-SUM($F498:AV498)-SUM($F437:AV437))/($E498+$C498-AW$7))</f>
        <v>0</v>
      </c>
      <c r="AX498" s="289">
        <f>IF(OR($C498&gt;AX$7,$C498+$E498-1&lt;AX$7),0,($D498-SUM($F498:AW498)-SUM($F437:AW437))/($E498+$C498-AX$7))</f>
        <v>0</v>
      </c>
      <c r="AY498" s="289">
        <f>IF(OR($C498&gt;AY$7,$C498+$E498-1&lt;AY$7),0,($D498-SUM($F498:AX498)-SUM($F437:AX437))/($E498+$C498-AY$7))</f>
        <v>0</v>
      </c>
      <c r="AZ498" s="289">
        <f>IF(OR($C498&gt;AZ$7,$C498+$E498-1&lt;AZ$7),0,($D498-SUM($F498:AY498)-SUM($F437:AY437))/($E498+$C498-AZ$7))</f>
        <v>0</v>
      </c>
      <c r="BA498" s="289">
        <f>IF(OR($C498&gt;BA$7,$C498+$E498-1&lt;BA$7),0,($D498-SUM($F498:AZ498)-SUM($F437:AZ437))/($E498+$C498-BA$7))</f>
        <v>0</v>
      </c>
      <c r="BB498" s="289">
        <f>IF(OR($C498&gt;BB$7,$C498+$E498-1&lt;BB$7),0,($D498-SUM($F498:BA498)-SUM($F437:BA437))/($E498+$C498-BB$7))</f>
        <v>0</v>
      </c>
      <c r="BC498" s="289">
        <f>IF(OR($C498&gt;BC$7,$C498+$E498-1&lt;BC$7),0,($D498-SUM($F498:BB498)-SUM($F437:BB437))/($E498+$C498-BC$7))</f>
        <v>0</v>
      </c>
      <c r="BD498" s="289">
        <f>IF(OR($C498&gt;BD$7,$C498+$E498-1&lt;BD$7),0,($D498-SUM($F498:BC498)-SUM($F437:BC437))/($E498+$C498-BD$7))</f>
        <v>0</v>
      </c>
      <c r="BE498" s="289">
        <f>IF(OR($C498&gt;BE$7,$C498+$E498-1&lt;BE$7),0,($D498-SUM($F498:BD498)-SUM($F437:BD437))/($E498+$C498-BE$7))</f>
        <v>0</v>
      </c>
      <c r="BF498" s="289">
        <f>IF(OR($C498&gt;BF$7,$C498+$E498-1&lt;BF$7),0,($D498-SUM($F498:BE498)-SUM($F437:BE437))/($E498+$C498-BF$7))</f>
        <v>0</v>
      </c>
      <c r="BG498" s="289">
        <f>IF(OR($C498&gt;BG$7,$C498+$E498-1&lt;BG$7),0,($D498-SUM($F498:BF498)-SUM($F437:BF437))/($E498+$C498-BG$7))</f>
        <v>0</v>
      </c>
      <c r="BH498" s="289">
        <f>IF(OR($C498&gt;BH$7,$C498+$E498-1&lt;BH$7),0,($D498-SUM($F498:BG498)-SUM($F437:BG437))/($E498+$C498-BH$7))</f>
        <v>0</v>
      </c>
      <c r="BI498" s="289">
        <f>IF(OR($C498&gt;BI$7,$C498+$E498-1&lt;BI$7),0,($D498-SUM($F498:BH498)-SUM($F437:BH437))/($E498+$C498-BI$7))</f>
        <v>0</v>
      </c>
      <c r="BJ498" s="289">
        <f>IF(OR($C498&gt;BJ$7,$C498+$E498-1&lt;BJ$7),0,($D498-SUM($F498:BI498)-SUM($F437:BI437))/($E498+$C498-BJ$7))</f>
        <v>0</v>
      </c>
      <c r="BK498" s="289">
        <f>IF(OR($C498&gt;BK$7,$C498+$E498-1&lt;BK$7),0,($D498-SUM($F498:BJ498)-SUM($F437:BJ437))/($E498+$C498-BK$7))</f>
        <v>0</v>
      </c>
      <c r="BL498" s="289">
        <f>IF(OR($C498&gt;BL$7,$C498+$E498-1&lt;BL$7),0,($D498-SUM($F498:BK498)-SUM($F437:BK437))/($E498+$C498-BL$7))</f>
        <v>0</v>
      </c>
      <c r="BM498" s="289">
        <f>IF(OR($C498&gt;BM$7,$C498+$E498-1&lt;BM$7),0,($D498-SUM($F498:BL498)-SUM($F437:BL437))/($E498+$C498-BM$7))</f>
        <v>0</v>
      </c>
      <c r="BN498" s="289">
        <f>IF(OR($C498&gt;BN$7,$C498+$E498-1&lt;BN$7),0,($D498-SUM($F498:BM498)-SUM($F437:BM437))/($E498+$C498-BN$7))</f>
        <v>0</v>
      </c>
      <c r="BO498" s="289"/>
      <c r="BP498" s="289"/>
      <c r="BQ498" s="289"/>
      <c r="BR498" s="289"/>
      <c r="BS498" s="289"/>
      <c r="BT498" s="289"/>
      <c r="BU498" s="289"/>
      <c r="BV498" s="289"/>
      <c r="BW498" s="289"/>
      <c r="BX498" s="289"/>
      <c r="BY498" s="289"/>
      <c r="BZ498" s="289"/>
      <c r="CA498" s="198"/>
      <c r="CB498" s="198"/>
      <c r="CC498" s="198"/>
      <c r="CD498" s="198"/>
      <c r="CE498" s="198"/>
      <c r="CF498" s="198"/>
      <c r="CG498" s="198"/>
      <c r="CH498" s="198"/>
      <c r="CI498" s="198"/>
      <c r="CJ498" s="198"/>
      <c r="CK498" s="198"/>
      <c r="CL498" s="198"/>
    </row>
    <row r="499" spans="1:90" hidden="1" outlineLevel="1" x14ac:dyDescent="0.15">
      <c r="A499" s="89"/>
      <c r="B499" s="23"/>
      <c r="C499" s="26">
        <v>23</v>
      </c>
      <c r="D499" s="303">
        <f ca="1"/>
        <v>0.13858722902236773</v>
      </c>
      <c r="E499" s="26">
        <f>SAP_Leadsheet!$E$65</f>
        <v>5</v>
      </c>
      <c r="G499" s="289">
        <f>IF(OR($C499&gt;G$7,$C499+$E499-1&lt;G$7),0,($D499-SUM($F499:F499)-SUM($F438:F438))/($E499+$C499-G$7))</f>
        <v>0</v>
      </c>
      <c r="H499" s="289">
        <f>IF(OR($C499&gt;H$7,$C499+$E499-1&lt;H$7),0,($D499-SUM($F499:G499)-SUM($F438:G438))/($E499+$C499-H$7))</f>
        <v>0</v>
      </c>
      <c r="I499" s="289">
        <f>IF(OR($C499&gt;I$7,$C499+$E499-1&lt;I$7),0,($D499-SUM($F499:H499)-SUM($F438:H438))/($E499+$C499-I$7))</f>
        <v>0</v>
      </c>
      <c r="J499" s="289">
        <f>IF(OR($C499&gt;J$7,$C499+$E499-1&lt;J$7),0,($D499-SUM($F499:I499)-SUM($F438:I438))/($E499+$C499-J$7))</f>
        <v>0</v>
      </c>
      <c r="K499" s="289">
        <f>IF(OR($C499&gt;K$7,$C499+$E499-1&lt;K$7),0,($D499-SUM($F499:J499)-SUM($F438:J438))/($E499+$C499-K$7))</f>
        <v>0</v>
      </c>
      <c r="L499" s="289">
        <f>IF(OR($C499&gt;L$7,$C499+$E499-1&lt;L$7),0,($D499-SUM($F499:K499)-SUM($F438:K438))/($E499+$C499-L$7))</f>
        <v>0</v>
      </c>
      <c r="M499" s="289">
        <f>IF(OR($C499&gt;M$7,$C499+$E499-1&lt;M$7),0,($D499-SUM($F499:L499)-SUM($F438:L438))/($E499+$C499-M$7))</f>
        <v>0</v>
      </c>
      <c r="N499" s="289">
        <f>IF(OR($C499&gt;N$7,$C499+$E499-1&lt;N$7),0,($D499-SUM($F499:M499)-SUM($F438:M438))/($E499+$C499-N$7))</f>
        <v>0</v>
      </c>
      <c r="O499" s="289">
        <f>IF(OR($C499&gt;O$7,$C499+$E499-1&lt;O$7),0,($D499-SUM($F499:N499)-SUM($F438:N438))/($E499+$C499-O$7))</f>
        <v>0</v>
      </c>
      <c r="P499" s="289">
        <f>IF(OR($C499&gt;P$7,$C499+$E499-1&lt;P$7),0,($D499-SUM($F499:O499)-SUM($F438:O438))/($E499+$C499-P$7))</f>
        <v>0</v>
      </c>
      <c r="Q499" s="289">
        <f>IF(OR($C499&gt;Q$7,$C499+$E499-1&lt;Q$7),0,($D499-SUM($F499:P499)-SUM($F438:P438))/($E499+$C499-Q$7))</f>
        <v>0</v>
      </c>
      <c r="R499" s="289">
        <f>IF(OR($C499&gt;R$7,$C499+$E499-1&lt;R$7),0,($D499-SUM($F499:Q499)-SUM($F438:Q438))/($E499+$C499-R$7))</f>
        <v>0</v>
      </c>
      <c r="S499" s="289">
        <f>IF(OR($C499&gt;S$7,$C499+$E499-1&lt;S$7),0,($D499-SUM($F499:R499)-SUM($F438:R438))/($E499+$C499-S$7))</f>
        <v>0</v>
      </c>
      <c r="T499" s="289">
        <f>IF(OR($C499&gt;T$7,$C499+$E499-1&lt;T$7),0,($D499-SUM($F499:S499)-SUM($F438:S438))/($E499+$C499-T$7))</f>
        <v>0</v>
      </c>
      <c r="U499" s="289">
        <f>IF(OR($C499&gt;U$7,$C499+$E499-1&lt;U$7),0,($D499-SUM($F499:T499)-SUM($F438:T438))/($E499+$C499-U$7))</f>
        <v>0</v>
      </c>
      <c r="V499" s="289">
        <f>IF(OR($C499&gt;V$7,$C499+$E499-1&lt;V$7),0,($D499-SUM($F499:U499)-SUM($F438:U438))/($E499+$C499-V$7))</f>
        <v>0</v>
      </c>
      <c r="W499" s="289">
        <f>IF(OR($C499&gt;W$7,$C499+$E499-1&lt;W$7),0,($D499-SUM($F499:V499)-SUM($F438:V438))/($E499+$C499-W$7))</f>
        <v>0</v>
      </c>
      <c r="X499" s="289">
        <f>IF(OR($C499&gt;X$7,$C499+$E499-1&lt;X$7),0,($D499-SUM($F499:W499)-SUM($F438:W438))/($E499+$C499-X$7))</f>
        <v>0</v>
      </c>
      <c r="Y499" s="289">
        <f>IF(OR($C499&gt;Y$7,$C499+$E499-1&lt;Y$7),0,($D499-SUM($F499:X499)-SUM($F438:X438))/($E499+$C499-Y$7))</f>
        <v>0</v>
      </c>
      <c r="Z499" s="289">
        <f>IF(OR($C499&gt;Z$7,$C499+$E499-1&lt;Z$7),0,($D499-SUM($F499:Y499)-SUM($F438:Y438))/($E499+$C499-Z$7))</f>
        <v>0</v>
      </c>
      <c r="AA499" s="289">
        <f>IF(OR($C499&gt;AA$7,$C499+$E499-1&lt;AA$7),0,($D499-SUM($F499:Z499)-SUM($F438:Z438))/($E499+$C499-AA$7))</f>
        <v>0</v>
      </c>
      <c r="AB499" s="289">
        <f>IF(OR($C499&gt;AB$7,$C499+$E499-1&lt;AB$7),0,($D499-SUM($F499:AA499)-SUM($F438:AA438))/($E499+$C499-AB$7))</f>
        <v>0</v>
      </c>
      <c r="AC499" s="289">
        <f ca="1">IF(OR($C499&gt;AC$7,$C499+$E499-1&lt;AC$7),0,($D499-SUM($F499:AB499)-SUM($F438:AB438))/($E499+$C499-AC$7))</f>
        <v>2.7717445804473544E-2</v>
      </c>
      <c r="AD499" s="289">
        <f ca="1">IF(OR($C499&gt;AD$7,$C499+$E499-1&lt;AD$7),0,($D499-SUM($F499:AC499)-SUM($F438:AC438))/($E499+$C499-AD$7))</f>
        <v>2.7717445804473544E-2</v>
      </c>
      <c r="AE499" s="289">
        <f ca="1">IF(OR($C499&gt;AE$7,$C499+$E499-1&lt;AE$7),0,($D499-SUM($F499:AD499)-SUM($F438:AD438))/($E499+$C499-AE$7))</f>
        <v>2.7717445804473547E-2</v>
      </c>
      <c r="AF499" s="289">
        <f ca="1">IF(OR($C499&gt;AF$7,$C499+$E499-1&lt;AF$7),0,($D499-SUM($F499:AE499)-SUM($F438:AE438))/($E499+$C499-AF$7))</f>
        <v>2.7717445804473544E-2</v>
      </c>
      <c r="AG499" s="289">
        <f ca="1">IF(OR($C499&gt;AG$7,$C499+$E499-1&lt;AG$7),0,($D499-SUM($F499:AF499)-SUM($F438:AF438))/($E499+$C499-AG$7))</f>
        <v>2.7717445804473551E-2</v>
      </c>
      <c r="AH499" s="289">
        <f>IF(OR($C499&gt;AH$7,$C499+$E499-1&lt;AH$7),0,($D499-SUM($F499:AG499)-SUM($F438:AG438))/($E499+$C499-AH$7))</f>
        <v>0</v>
      </c>
      <c r="AI499" s="289">
        <f>IF(OR($C499&gt;AI$7,$C499+$E499-1&lt;AI$7),0,($D499-SUM($F499:AH499)-SUM($F438:AH438))/($E499+$C499-AI$7))</f>
        <v>0</v>
      </c>
      <c r="AJ499" s="289">
        <f>IF(OR($C499&gt;AJ$7,$C499+$E499-1&lt;AJ$7),0,($D499-SUM($F499:AI499)-SUM($F438:AI438))/($E499+$C499-AJ$7))</f>
        <v>0</v>
      </c>
      <c r="AK499" s="289">
        <f>IF(OR($C499&gt;AK$7,$C499+$E499-1&lt;AK$7),0,($D499-SUM($F499:AJ499)-SUM($F438:AJ438))/($E499+$C499-AK$7))</f>
        <v>0</v>
      </c>
      <c r="AL499" s="289">
        <f>IF(OR($C499&gt;AL$7,$C499+$E499-1&lt;AL$7),0,($D499-SUM($F499:AK499)-SUM($F438:AK438))/($E499+$C499-AL$7))</f>
        <v>0</v>
      </c>
      <c r="AM499" s="289">
        <f>IF(OR($C499&gt;AM$7,$C499+$E499-1&lt;AM$7),0,($D499-SUM($F499:AL499)-SUM($F438:AL438))/($E499+$C499-AM$7))</f>
        <v>0</v>
      </c>
      <c r="AN499" s="289">
        <f>IF(OR($C499&gt;AN$7,$C499+$E499-1&lt;AN$7),0,($D499-SUM($F499:AM499)-SUM($F438:AM438))/($E499+$C499-AN$7))</f>
        <v>0</v>
      </c>
      <c r="AO499" s="289">
        <f>IF(OR($C499&gt;AO$7,$C499+$E499-1&lt;AO$7),0,($D499-SUM($F499:AN499)-SUM($F438:AN438))/($E499+$C499-AO$7))</f>
        <v>0</v>
      </c>
      <c r="AP499" s="289">
        <f>IF(OR($C499&gt;AP$7,$C499+$E499-1&lt;AP$7),0,($D499-SUM($F499:AO499)-SUM($F438:AO438))/($E499+$C499-AP$7))</f>
        <v>0</v>
      </c>
      <c r="AQ499" s="289">
        <f>IF(OR($C499&gt;AQ$7,$C499+$E499-1&lt;AQ$7),0,($D499-SUM($F499:AP499)-SUM($F438:AP438))/($E499+$C499-AQ$7))</f>
        <v>0</v>
      </c>
      <c r="AR499" s="289">
        <f>IF(OR($C499&gt;AR$7,$C499+$E499-1&lt;AR$7),0,($D499-SUM($F499:AQ499)-SUM($F438:AQ438))/($E499+$C499-AR$7))</f>
        <v>0</v>
      </c>
      <c r="AS499" s="289">
        <f>IF(OR($C499&gt;AS$7,$C499+$E499-1&lt;AS$7),0,($D499-SUM($F499:AR499)-SUM($F438:AR438))/($E499+$C499-AS$7))</f>
        <v>0</v>
      </c>
      <c r="AT499" s="289">
        <f>IF(OR($C499&gt;AT$7,$C499+$E499-1&lt;AT$7),0,($D499-SUM($F499:AS499)-SUM($F438:AS438))/($E499+$C499-AT$7))</f>
        <v>0</v>
      </c>
      <c r="AU499" s="289">
        <f>IF(OR($C499&gt;AU$7,$C499+$E499-1&lt;AU$7),0,($D499-SUM($F499:AT499)-SUM($F438:AT438))/($E499+$C499-AU$7))</f>
        <v>0</v>
      </c>
      <c r="AV499" s="289">
        <f>IF(OR($C499&gt;AV$7,$C499+$E499-1&lt;AV$7),0,($D499-SUM($F499:AU499)-SUM($F438:AU438))/($E499+$C499-AV$7))</f>
        <v>0</v>
      </c>
      <c r="AW499" s="289">
        <f>IF(OR($C499&gt;AW$7,$C499+$E499-1&lt;AW$7),0,($D499-SUM($F499:AV499)-SUM($F438:AV438))/($E499+$C499-AW$7))</f>
        <v>0</v>
      </c>
      <c r="AX499" s="289">
        <f>IF(OR($C499&gt;AX$7,$C499+$E499-1&lt;AX$7),0,($D499-SUM($F499:AW499)-SUM($F438:AW438))/($E499+$C499-AX$7))</f>
        <v>0</v>
      </c>
      <c r="AY499" s="289">
        <f>IF(OR($C499&gt;AY$7,$C499+$E499-1&lt;AY$7),0,($D499-SUM($F499:AX499)-SUM($F438:AX438))/($E499+$C499-AY$7))</f>
        <v>0</v>
      </c>
      <c r="AZ499" s="289">
        <f>IF(OR($C499&gt;AZ$7,$C499+$E499-1&lt;AZ$7),0,($D499-SUM($F499:AY499)-SUM($F438:AY438))/($E499+$C499-AZ$7))</f>
        <v>0</v>
      </c>
      <c r="BA499" s="289">
        <f>IF(OR($C499&gt;BA$7,$C499+$E499-1&lt;BA$7),0,($D499-SUM($F499:AZ499)-SUM($F438:AZ438))/($E499+$C499-BA$7))</f>
        <v>0</v>
      </c>
      <c r="BB499" s="289">
        <f>IF(OR($C499&gt;BB$7,$C499+$E499-1&lt;BB$7),0,($D499-SUM($F499:BA499)-SUM($F438:BA438))/($E499+$C499-BB$7))</f>
        <v>0</v>
      </c>
      <c r="BC499" s="289">
        <f>IF(OR($C499&gt;BC$7,$C499+$E499-1&lt;BC$7),0,($D499-SUM($F499:BB499)-SUM($F438:BB438))/($E499+$C499-BC$7))</f>
        <v>0</v>
      </c>
      <c r="BD499" s="289">
        <f>IF(OR($C499&gt;BD$7,$C499+$E499-1&lt;BD$7),0,($D499-SUM($F499:BC499)-SUM($F438:BC438))/($E499+$C499-BD$7))</f>
        <v>0</v>
      </c>
      <c r="BE499" s="289">
        <f>IF(OR($C499&gt;BE$7,$C499+$E499-1&lt;BE$7),0,($D499-SUM($F499:BD499)-SUM($F438:BD438))/($E499+$C499-BE$7))</f>
        <v>0</v>
      </c>
      <c r="BF499" s="289">
        <f>IF(OR($C499&gt;BF$7,$C499+$E499-1&lt;BF$7),0,($D499-SUM($F499:BE499)-SUM($F438:BE438))/($E499+$C499-BF$7))</f>
        <v>0</v>
      </c>
      <c r="BG499" s="289">
        <f>IF(OR($C499&gt;BG$7,$C499+$E499-1&lt;BG$7),0,($D499-SUM($F499:BF499)-SUM($F438:BF438))/($E499+$C499-BG$7))</f>
        <v>0</v>
      </c>
      <c r="BH499" s="289">
        <f>IF(OR($C499&gt;BH$7,$C499+$E499-1&lt;BH$7),0,($D499-SUM($F499:BG499)-SUM($F438:BG438))/($E499+$C499-BH$7))</f>
        <v>0</v>
      </c>
      <c r="BI499" s="289">
        <f>IF(OR($C499&gt;BI$7,$C499+$E499-1&lt;BI$7),0,($D499-SUM($F499:BH499)-SUM($F438:BH438))/($E499+$C499-BI$7))</f>
        <v>0</v>
      </c>
      <c r="BJ499" s="289">
        <f>IF(OR($C499&gt;BJ$7,$C499+$E499-1&lt;BJ$7),0,($D499-SUM($F499:BI499)-SUM($F438:BI438))/($E499+$C499-BJ$7))</f>
        <v>0</v>
      </c>
      <c r="BK499" s="289">
        <f>IF(OR($C499&gt;BK$7,$C499+$E499-1&lt;BK$7),0,($D499-SUM($F499:BJ499)-SUM($F438:BJ438))/($E499+$C499-BK$7))</f>
        <v>0</v>
      </c>
      <c r="BL499" s="289">
        <f>IF(OR($C499&gt;BL$7,$C499+$E499-1&lt;BL$7),0,($D499-SUM($F499:BK499)-SUM($F438:BK438))/($E499+$C499-BL$7))</f>
        <v>0</v>
      </c>
      <c r="BM499" s="289">
        <f>IF(OR($C499&gt;BM$7,$C499+$E499-1&lt;BM$7),0,($D499-SUM($F499:BL499)-SUM($F438:BL438))/($E499+$C499-BM$7))</f>
        <v>0</v>
      </c>
      <c r="BN499" s="289">
        <f>IF(OR($C499&gt;BN$7,$C499+$E499-1&lt;BN$7),0,($D499-SUM($F499:BM499)-SUM($F438:BM438))/($E499+$C499-BN$7))</f>
        <v>0</v>
      </c>
      <c r="BO499" s="289"/>
      <c r="BP499" s="289"/>
      <c r="BQ499" s="289"/>
      <c r="BR499" s="289"/>
      <c r="BS499" s="289"/>
      <c r="BT499" s="289"/>
      <c r="BU499" s="289"/>
      <c r="BV499" s="289"/>
      <c r="BW499" s="289"/>
      <c r="BX499" s="289"/>
      <c r="BY499" s="289"/>
      <c r="BZ499" s="289"/>
      <c r="CA499" s="198"/>
      <c r="CB499" s="198"/>
      <c r="CC499" s="198"/>
      <c r="CD499" s="198"/>
      <c r="CE499" s="198"/>
      <c r="CF499" s="198"/>
      <c r="CG499" s="198"/>
      <c r="CH499" s="198"/>
      <c r="CI499" s="198"/>
      <c r="CJ499" s="198"/>
      <c r="CK499" s="198"/>
      <c r="CL499" s="198"/>
    </row>
    <row r="500" spans="1:90" hidden="1" outlineLevel="1" x14ac:dyDescent="0.15">
      <c r="A500" s="89"/>
      <c r="B500" s="23"/>
      <c r="C500" s="26">
        <v>24</v>
      </c>
      <c r="D500" s="303">
        <f ca="1"/>
        <v>0.13643197512910243</v>
      </c>
      <c r="E500" s="26">
        <f>SAP_Leadsheet!$E$65</f>
        <v>5</v>
      </c>
      <c r="G500" s="289">
        <f>IF(OR($C500&gt;G$7,$C500+$E500-1&lt;G$7),0,($D500-SUM($F500:F500)-SUM($F439:F439))/($E500+$C500-G$7))</f>
        <v>0</v>
      </c>
      <c r="H500" s="289">
        <f>IF(OR($C500&gt;H$7,$C500+$E500-1&lt;H$7),0,($D500-SUM($F500:G500)-SUM($F439:G439))/($E500+$C500-H$7))</f>
        <v>0</v>
      </c>
      <c r="I500" s="289">
        <f>IF(OR($C500&gt;I$7,$C500+$E500-1&lt;I$7),0,($D500-SUM($F500:H500)-SUM($F439:H439))/($E500+$C500-I$7))</f>
        <v>0</v>
      </c>
      <c r="J500" s="289">
        <f>IF(OR($C500&gt;J$7,$C500+$E500-1&lt;J$7),0,($D500-SUM($F500:I500)-SUM($F439:I439))/($E500+$C500-J$7))</f>
        <v>0</v>
      </c>
      <c r="K500" s="289">
        <f>IF(OR($C500&gt;K$7,$C500+$E500-1&lt;K$7),0,($D500-SUM($F500:J500)-SUM($F439:J439))/($E500+$C500-K$7))</f>
        <v>0</v>
      </c>
      <c r="L500" s="289">
        <f>IF(OR($C500&gt;L$7,$C500+$E500-1&lt;L$7),0,($D500-SUM($F500:K500)-SUM($F439:K439))/($E500+$C500-L$7))</f>
        <v>0</v>
      </c>
      <c r="M500" s="289">
        <f>IF(OR($C500&gt;M$7,$C500+$E500-1&lt;M$7),0,($D500-SUM($F500:L500)-SUM($F439:L439))/($E500+$C500-M$7))</f>
        <v>0</v>
      </c>
      <c r="N500" s="289">
        <f>IF(OR($C500&gt;N$7,$C500+$E500-1&lt;N$7),0,($D500-SUM($F500:M500)-SUM($F439:M439))/($E500+$C500-N$7))</f>
        <v>0</v>
      </c>
      <c r="O500" s="289">
        <f>IF(OR($C500&gt;O$7,$C500+$E500-1&lt;O$7),0,($D500-SUM($F500:N500)-SUM($F439:N439))/($E500+$C500-O$7))</f>
        <v>0</v>
      </c>
      <c r="P500" s="289">
        <f>IF(OR($C500&gt;P$7,$C500+$E500-1&lt;P$7),0,($D500-SUM($F500:O500)-SUM($F439:O439))/($E500+$C500-P$7))</f>
        <v>0</v>
      </c>
      <c r="Q500" s="289">
        <f>IF(OR($C500&gt;Q$7,$C500+$E500-1&lt;Q$7),0,($D500-SUM($F500:P500)-SUM($F439:P439))/($E500+$C500-Q$7))</f>
        <v>0</v>
      </c>
      <c r="R500" s="289">
        <f>IF(OR($C500&gt;R$7,$C500+$E500-1&lt;R$7),0,($D500-SUM($F500:Q500)-SUM($F439:Q439))/($E500+$C500-R$7))</f>
        <v>0</v>
      </c>
      <c r="S500" s="289">
        <f>IF(OR($C500&gt;S$7,$C500+$E500-1&lt;S$7),0,($D500-SUM($F500:R500)-SUM($F439:R439))/($E500+$C500-S$7))</f>
        <v>0</v>
      </c>
      <c r="T500" s="289">
        <f>IF(OR($C500&gt;T$7,$C500+$E500-1&lt;T$7),0,($D500-SUM($F500:S500)-SUM($F439:S439))/($E500+$C500-T$7))</f>
        <v>0</v>
      </c>
      <c r="U500" s="289">
        <f>IF(OR($C500&gt;U$7,$C500+$E500-1&lt;U$7),0,($D500-SUM($F500:T500)-SUM($F439:T439))/($E500+$C500-U$7))</f>
        <v>0</v>
      </c>
      <c r="V500" s="289">
        <f>IF(OR($C500&gt;V$7,$C500+$E500-1&lt;V$7),0,($D500-SUM($F500:U500)-SUM($F439:U439))/($E500+$C500-V$7))</f>
        <v>0</v>
      </c>
      <c r="W500" s="289">
        <f>IF(OR($C500&gt;W$7,$C500+$E500-1&lt;W$7),0,($D500-SUM($F500:V500)-SUM($F439:V439))/($E500+$C500-W$7))</f>
        <v>0</v>
      </c>
      <c r="X500" s="289">
        <f>IF(OR($C500&gt;X$7,$C500+$E500-1&lt;X$7),0,($D500-SUM($F500:W500)-SUM($F439:W439))/($E500+$C500-X$7))</f>
        <v>0</v>
      </c>
      <c r="Y500" s="289">
        <f>IF(OR($C500&gt;Y$7,$C500+$E500-1&lt;Y$7),0,($D500-SUM($F500:X500)-SUM($F439:X439))/($E500+$C500-Y$7))</f>
        <v>0</v>
      </c>
      <c r="Z500" s="289">
        <f>IF(OR($C500&gt;Z$7,$C500+$E500-1&lt;Z$7),0,($D500-SUM($F500:Y500)-SUM($F439:Y439))/($E500+$C500-Z$7))</f>
        <v>0</v>
      </c>
      <c r="AA500" s="289">
        <f>IF(OR($C500&gt;AA$7,$C500+$E500-1&lt;AA$7),0,($D500-SUM($F500:Z500)-SUM($F439:Z439))/($E500+$C500-AA$7))</f>
        <v>0</v>
      </c>
      <c r="AB500" s="289">
        <f>IF(OR($C500&gt;AB$7,$C500+$E500-1&lt;AB$7),0,($D500-SUM($F500:AA500)-SUM($F439:AA439))/($E500+$C500-AB$7))</f>
        <v>0</v>
      </c>
      <c r="AC500" s="289">
        <f>IF(OR($C500&gt;AC$7,$C500+$E500-1&lt;AC$7),0,($D500-SUM($F500:AB500)-SUM($F439:AB439))/($E500+$C500-AC$7))</f>
        <v>0</v>
      </c>
      <c r="AD500" s="289">
        <f ca="1">IF(OR($C500&gt;AD$7,$C500+$E500-1&lt;AD$7),0,($D500-SUM($F500:AC500)-SUM($F439:AC439))/($E500+$C500-AD$7))</f>
        <v>2.7286395025820486E-2</v>
      </c>
      <c r="AE500" s="289">
        <f ca="1">IF(OR($C500&gt;AE$7,$C500+$E500-1&lt;AE$7),0,($D500-SUM($F500:AD500)-SUM($F439:AD439))/($E500+$C500-AE$7))</f>
        <v>2.7286395025820486E-2</v>
      </c>
      <c r="AF500" s="289">
        <f ca="1">IF(OR($C500&gt;AF$7,$C500+$E500-1&lt;AF$7),0,($D500-SUM($F500:AE500)-SUM($F439:AE439))/($E500+$C500-AF$7))</f>
        <v>2.7286395025820486E-2</v>
      </c>
      <c r="AG500" s="289">
        <f ca="1">IF(OR($C500&gt;AG$7,$C500+$E500-1&lt;AG$7),0,($D500-SUM($F500:AF500)-SUM($F439:AF439))/($E500+$C500-AG$7))</f>
        <v>2.728639502582049E-2</v>
      </c>
      <c r="AH500" s="289">
        <f ca="1">IF(OR($C500&gt;AH$7,$C500+$E500-1&lt;AH$7),0,($D500-SUM($F500:AG500)-SUM($F439:AG439))/($E500+$C500-AH$7))</f>
        <v>2.728639502582049E-2</v>
      </c>
      <c r="AI500" s="289">
        <f>IF(OR($C500&gt;AI$7,$C500+$E500-1&lt;AI$7),0,($D500-SUM($F500:AH500)-SUM($F439:AH439))/($E500+$C500-AI$7))</f>
        <v>0</v>
      </c>
      <c r="AJ500" s="289">
        <f>IF(OR($C500&gt;AJ$7,$C500+$E500-1&lt;AJ$7),0,($D500-SUM($F500:AI500)-SUM($F439:AI439))/($E500+$C500-AJ$7))</f>
        <v>0</v>
      </c>
      <c r="AK500" s="289">
        <f>IF(OR($C500&gt;AK$7,$C500+$E500-1&lt;AK$7),0,($D500-SUM($F500:AJ500)-SUM($F439:AJ439))/($E500+$C500-AK$7))</f>
        <v>0</v>
      </c>
      <c r="AL500" s="289">
        <f>IF(OR($C500&gt;AL$7,$C500+$E500-1&lt;AL$7),0,($D500-SUM($F500:AK500)-SUM($F439:AK439))/($E500+$C500-AL$7))</f>
        <v>0</v>
      </c>
      <c r="AM500" s="289">
        <f>IF(OR($C500&gt;AM$7,$C500+$E500-1&lt;AM$7),0,($D500-SUM($F500:AL500)-SUM($F439:AL439))/($E500+$C500-AM$7))</f>
        <v>0</v>
      </c>
      <c r="AN500" s="289">
        <f>IF(OR($C500&gt;AN$7,$C500+$E500-1&lt;AN$7),0,($D500-SUM($F500:AM500)-SUM($F439:AM439))/($E500+$C500-AN$7))</f>
        <v>0</v>
      </c>
      <c r="AO500" s="289">
        <f>IF(OR($C500&gt;AO$7,$C500+$E500-1&lt;AO$7),0,($D500-SUM($F500:AN500)-SUM($F439:AN439))/($E500+$C500-AO$7))</f>
        <v>0</v>
      </c>
      <c r="AP500" s="289">
        <f>IF(OR($C500&gt;AP$7,$C500+$E500-1&lt;AP$7),0,($D500-SUM($F500:AO500)-SUM($F439:AO439))/($E500+$C500-AP$7))</f>
        <v>0</v>
      </c>
      <c r="AQ500" s="289">
        <f>IF(OR($C500&gt;AQ$7,$C500+$E500-1&lt;AQ$7),0,($D500-SUM($F500:AP500)-SUM($F439:AP439))/($E500+$C500-AQ$7))</f>
        <v>0</v>
      </c>
      <c r="AR500" s="289">
        <f>IF(OR($C500&gt;AR$7,$C500+$E500-1&lt;AR$7),0,($D500-SUM($F500:AQ500)-SUM($F439:AQ439))/($E500+$C500-AR$7))</f>
        <v>0</v>
      </c>
      <c r="AS500" s="289">
        <f>IF(OR($C500&gt;AS$7,$C500+$E500-1&lt;AS$7),0,($D500-SUM($F500:AR500)-SUM($F439:AR439))/($E500+$C500-AS$7))</f>
        <v>0</v>
      </c>
      <c r="AT500" s="289">
        <f>IF(OR($C500&gt;AT$7,$C500+$E500-1&lt;AT$7),0,($D500-SUM($F500:AS500)-SUM($F439:AS439))/($E500+$C500-AT$7))</f>
        <v>0</v>
      </c>
      <c r="AU500" s="289">
        <f>IF(OR($C500&gt;AU$7,$C500+$E500-1&lt;AU$7),0,($D500-SUM($F500:AT500)-SUM($F439:AT439))/($E500+$C500-AU$7))</f>
        <v>0</v>
      </c>
      <c r="AV500" s="289">
        <f>IF(OR($C500&gt;AV$7,$C500+$E500-1&lt;AV$7),0,($D500-SUM($F500:AU500)-SUM($F439:AU439))/($E500+$C500-AV$7))</f>
        <v>0</v>
      </c>
      <c r="AW500" s="289">
        <f>IF(OR($C500&gt;AW$7,$C500+$E500-1&lt;AW$7),0,($D500-SUM($F500:AV500)-SUM($F439:AV439))/($E500+$C500-AW$7))</f>
        <v>0</v>
      </c>
      <c r="AX500" s="289">
        <f>IF(OR($C500&gt;AX$7,$C500+$E500-1&lt;AX$7),0,($D500-SUM($F500:AW500)-SUM($F439:AW439))/($E500+$C500-AX$7))</f>
        <v>0</v>
      </c>
      <c r="AY500" s="289">
        <f>IF(OR($C500&gt;AY$7,$C500+$E500-1&lt;AY$7),0,($D500-SUM($F500:AX500)-SUM($F439:AX439))/($E500+$C500-AY$7))</f>
        <v>0</v>
      </c>
      <c r="AZ500" s="289">
        <f>IF(OR($C500&gt;AZ$7,$C500+$E500-1&lt;AZ$7),0,($D500-SUM($F500:AY500)-SUM($F439:AY439))/($E500+$C500-AZ$7))</f>
        <v>0</v>
      </c>
      <c r="BA500" s="289">
        <f>IF(OR($C500&gt;BA$7,$C500+$E500-1&lt;BA$7),0,($D500-SUM($F500:AZ500)-SUM($F439:AZ439))/($E500+$C500-BA$7))</f>
        <v>0</v>
      </c>
      <c r="BB500" s="289">
        <f>IF(OR($C500&gt;BB$7,$C500+$E500-1&lt;BB$7),0,($D500-SUM($F500:BA500)-SUM($F439:BA439))/($E500+$C500-BB$7))</f>
        <v>0</v>
      </c>
      <c r="BC500" s="289">
        <f>IF(OR($C500&gt;BC$7,$C500+$E500-1&lt;BC$7),0,($D500-SUM($F500:BB500)-SUM($F439:BB439))/($E500+$C500-BC$7))</f>
        <v>0</v>
      </c>
      <c r="BD500" s="289">
        <f>IF(OR($C500&gt;BD$7,$C500+$E500-1&lt;BD$7),0,($D500-SUM($F500:BC500)-SUM($F439:BC439))/($E500+$C500-BD$7))</f>
        <v>0</v>
      </c>
      <c r="BE500" s="289">
        <f>IF(OR($C500&gt;BE$7,$C500+$E500-1&lt;BE$7),0,($D500-SUM($F500:BD500)-SUM($F439:BD439))/($E500+$C500-BE$7))</f>
        <v>0</v>
      </c>
      <c r="BF500" s="289">
        <f>IF(OR($C500&gt;BF$7,$C500+$E500-1&lt;BF$7),0,($D500-SUM($F500:BE500)-SUM($F439:BE439))/($E500+$C500-BF$7))</f>
        <v>0</v>
      </c>
      <c r="BG500" s="289">
        <f>IF(OR($C500&gt;BG$7,$C500+$E500-1&lt;BG$7),0,($D500-SUM($F500:BF500)-SUM($F439:BF439))/($E500+$C500-BG$7))</f>
        <v>0</v>
      </c>
      <c r="BH500" s="289">
        <f>IF(OR($C500&gt;BH$7,$C500+$E500-1&lt;BH$7),0,($D500-SUM($F500:BG500)-SUM($F439:BG439))/($E500+$C500-BH$7))</f>
        <v>0</v>
      </c>
      <c r="BI500" s="289">
        <f>IF(OR($C500&gt;BI$7,$C500+$E500-1&lt;BI$7),0,($D500-SUM($F500:BH500)-SUM($F439:BH439))/($E500+$C500-BI$7))</f>
        <v>0</v>
      </c>
      <c r="BJ500" s="289">
        <f>IF(OR($C500&gt;BJ$7,$C500+$E500-1&lt;BJ$7),0,($D500-SUM($F500:BI500)-SUM($F439:BI439))/($E500+$C500-BJ$7))</f>
        <v>0</v>
      </c>
      <c r="BK500" s="289">
        <f>IF(OR($C500&gt;BK$7,$C500+$E500-1&lt;BK$7),0,($D500-SUM($F500:BJ500)-SUM($F439:BJ439))/($E500+$C500-BK$7))</f>
        <v>0</v>
      </c>
      <c r="BL500" s="289">
        <f>IF(OR($C500&gt;BL$7,$C500+$E500-1&lt;BL$7),0,($D500-SUM($F500:BK500)-SUM($F439:BK439))/($E500+$C500-BL$7))</f>
        <v>0</v>
      </c>
      <c r="BM500" s="289">
        <f>IF(OR($C500&gt;BM$7,$C500+$E500-1&lt;BM$7),0,($D500-SUM($F500:BL500)-SUM($F439:BL439))/($E500+$C500-BM$7))</f>
        <v>0</v>
      </c>
      <c r="BN500" s="289">
        <f>IF(OR($C500&gt;BN$7,$C500+$E500-1&lt;BN$7),0,($D500-SUM($F500:BM500)-SUM($F439:BM439))/($E500+$C500-BN$7))</f>
        <v>0</v>
      </c>
      <c r="BO500" s="289"/>
      <c r="BP500" s="289"/>
      <c r="BQ500" s="289"/>
      <c r="BR500" s="289"/>
      <c r="BS500" s="289"/>
      <c r="BT500" s="289"/>
      <c r="BU500" s="289"/>
      <c r="BV500" s="289"/>
      <c r="BW500" s="289"/>
      <c r="BX500" s="289"/>
      <c r="BY500" s="289"/>
      <c r="BZ500" s="289"/>
      <c r="CA500" s="198"/>
      <c r="CB500" s="198"/>
      <c r="CC500" s="198"/>
      <c r="CD500" s="198"/>
      <c r="CE500" s="198"/>
      <c r="CF500" s="198"/>
      <c r="CG500" s="198"/>
      <c r="CH500" s="198"/>
      <c r="CI500" s="198"/>
      <c r="CJ500" s="198"/>
      <c r="CK500" s="198"/>
      <c r="CL500" s="198"/>
    </row>
    <row r="501" spans="1:90" hidden="1" outlineLevel="1" x14ac:dyDescent="0.15">
      <c r="A501" s="89"/>
      <c r="B501" s="23"/>
      <c r="C501" s="26">
        <v>25</v>
      </c>
      <c r="D501" s="303">
        <f ca="1"/>
        <v>0.13471946866486836</v>
      </c>
      <c r="E501" s="26">
        <f>SAP_Leadsheet!$E$65</f>
        <v>5</v>
      </c>
      <c r="G501" s="289">
        <f>IF(OR($C501&gt;G$7,$C501+$E501-1&lt;G$7),0,($D501-SUM($F501:F501)-SUM($F440:F440))/($E501+$C501-G$7))</f>
        <v>0</v>
      </c>
      <c r="H501" s="289">
        <f>IF(OR($C501&gt;H$7,$C501+$E501-1&lt;H$7),0,($D501-SUM($F501:G501)-SUM($F440:G440))/($E501+$C501-H$7))</f>
        <v>0</v>
      </c>
      <c r="I501" s="289">
        <f>IF(OR($C501&gt;I$7,$C501+$E501-1&lt;I$7),0,($D501-SUM($F501:H501)-SUM($F440:H440))/($E501+$C501-I$7))</f>
        <v>0</v>
      </c>
      <c r="J501" s="289">
        <f>IF(OR($C501&gt;J$7,$C501+$E501-1&lt;J$7),0,($D501-SUM($F501:I501)-SUM($F440:I440))/($E501+$C501-J$7))</f>
        <v>0</v>
      </c>
      <c r="K501" s="289">
        <f>IF(OR($C501&gt;K$7,$C501+$E501-1&lt;K$7),0,($D501-SUM($F501:J501)-SUM($F440:J440))/($E501+$C501-K$7))</f>
        <v>0</v>
      </c>
      <c r="L501" s="289">
        <f>IF(OR($C501&gt;L$7,$C501+$E501-1&lt;L$7),0,($D501-SUM($F501:K501)-SUM($F440:K440))/($E501+$C501-L$7))</f>
        <v>0</v>
      </c>
      <c r="M501" s="289">
        <f>IF(OR($C501&gt;M$7,$C501+$E501-1&lt;M$7),0,($D501-SUM($F501:L501)-SUM($F440:L440))/($E501+$C501-M$7))</f>
        <v>0</v>
      </c>
      <c r="N501" s="289">
        <f>IF(OR($C501&gt;N$7,$C501+$E501-1&lt;N$7),0,($D501-SUM($F501:M501)-SUM($F440:M440))/($E501+$C501-N$7))</f>
        <v>0</v>
      </c>
      <c r="O501" s="289">
        <f>IF(OR($C501&gt;O$7,$C501+$E501-1&lt;O$7),0,($D501-SUM($F501:N501)-SUM($F440:N440))/($E501+$C501-O$7))</f>
        <v>0</v>
      </c>
      <c r="P501" s="289">
        <f>IF(OR($C501&gt;P$7,$C501+$E501-1&lt;P$7),0,($D501-SUM($F501:O501)-SUM($F440:O440))/($E501+$C501-P$7))</f>
        <v>0</v>
      </c>
      <c r="Q501" s="289">
        <f>IF(OR($C501&gt;Q$7,$C501+$E501-1&lt;Q$7),0,($D501-SUM($F501:P501)-SUM($F440:P440))/($E501+$C501-Q$7))</f>
        <v>0</v>
      </c>
      <c r="R501" s="289">
        <f>IF(OR($C501&gt;R$7,$C501+$E501-1&lt;R$7),0,($D501-SUM($F501:Q501)-SUM($F440:Q440))/($E501+$C501-R$7))</f>
        <v>0</v>
      </c>
      <c r="S501" s="289">
        <f>IF(OR($C501&gt;S$7,$C501+$E501-1&lt;S$7),0,($D501-SUM($F501:R501)-SUM($F440:R440))/($E501+$C501-S$7))</f>
        <v>0</v>
      </c>
      <c r="T501" s="289">
        <f>IF(OR($C501&gt;T$7,$C501+$E501-1&lt;T$7),0,($D501-SUM($F501:S501)-SUM($F440:S440))/($E501+$C501-T$7))</f>
        <v>0</v>
      </c>
      <c r="U501" s="289">
        <f>IF(OR($C501&gt;U$7,$C501+$E501-1&lt;U$7),0,($D501-SUM($F501:T501)-SUM($F440:T440))/($E501+$C501-U$7))</f>
        <v>0</v>
      </c>
      <c r="V501" s="289">
        <f>IF(OR($C501&gt;V$7,$C501+$E501-1&lt;V$7),0,($D501-SUM($F501:U501)-SUM($F440:U440))/($E501+$C501-V$7))</f>
        <v>0</v>
      </c>
      <c r="W501" s="289">
        <f>IF(OR($C501&gt;W$7,$C501+$E501-1&lt;W$7),0,($D501-SUM($F501:V501)-SUM($F440:V440))/($E501+$C501-W$7))</f>
        <v>0</v>
      </c>
      <c r="X501" s="289">
        <f>IF(OR($C501&gt;X$7,$C501+$E501-1&lt;X$7),0,($D501-SUM($F501:W501)-SUM($F440:W440))/($E501+$C501-X$7))</f>
        <v>0</v>
      </c>
      <c r="Y501" s="289">
        <f>IF(OR($C501&gt;Y$7,$C501+$E501-1&lt;Y$7),0,($D501-SUM($F501:X501)-SUM($F440:X440))/($E501+$C501-Y$7))</f>
        <v>0</v>
      </c>
      <c r="Z501" s="289">
        <f>IF(OR($C501&gt;Z$7,$C501+$E501-1&lt;Z$7),0,($D501-SUM($F501:Y501)-SUM($F440:Y440))/($E501+$C501-Z$7))</f>
        <v>0</v>
      </c>
      <c r="AA501" s="289">
        <f>IF(OR($C501&gt;AA$7,$C501+$E501-1&lt;AA$7),0,($D501-SUM($F501:Z501)-SUM($F440:Z440))/($E501+$C501-AA$7))</f>
        <v>0</v>
      </c>
      <c r="AB501" s="289">
        <f>IF(OR($C501&gt;AB$7,$C501+$E501-1&lt;AB$7),0,($D501-SUM($F501:AA501)-SUM($F440:AA440))/($E501+$C501-AB$7))</f>
        <v>0</v>
      </c>
      <c r="AC501" s="289">
        <f>IF(OR($C501&gt;AC$7,$C501+$E501-1&lt;AC$7),0,($D501-SUM($F501:AB501)-SUM($F440:AB440))/($E501+$C501-AC$7))</f>
        <v>0</v>
      </c>
      <c r="AD501" s="289">
        <f>IF(OR($C501&gt;AD$7,$C501+$E501-1&lt;AD$7),0,($D501-SUM($F501:AC501)-SUM($F440:AC440))/($E501+$C501-AD$7))</f>
        <v>0</v>
      </c>
      <c r="AE501" s="289">
        <f ca="1">IF(OR($C501&gt;AE$7,$C501+$E501-1&lt;AE$7),0,($D501-SUM($F501:AD501)-SUM($F440:AD440))/($E501+$C501-AE$7))</f>
        <v>2.6943893732973671E-2</v>
      </c>
      <c r="AF501" s="289">
        <f ca="1">IF(OR($C501&gt;AF$7,$C501+$E501-1&lt;AF$7),0,($D501-SUM($F501:AE501)-SUM($F440:AE440))/($E501+$C501-AF$7))</f>
        <v>2.6943893732973671E-2</v>
      </c>
      <c r="AG501" s="289">
        <f ca="1">IF(OR($C501&gt;AG$7,$C501+$E501-1&lt;AG$7),0,($D501-SUM($F501:AF501)-SUM($F440:AF440))/($E501+$C501-AG$7))</f>
        <v>2.6943893732973675E-2</v>
      </c>
      <c r="AH501" s="289">
        <f ca="1">IF(OR($C501&gt;AH$7,$C501+$E501-1&lt;AH$7),0,($D501-SUM($F501:AG501)-SUM($F440:AG440))/($E501+$C501-AH$7))</f>
        <v>2.6943893732973671E-2</v>
      </c>
      <c r="AI501" s="289">
        <f ca="1">IF(OR($C501&gt;AI$7,$C501+$E501-1&lt;AI$7),0,($D501-SUM($F501:AH501)-SUM($F440:AH440))/($E501+$C501-AI$7))</f>
        <v>2.6943893732973678E-2</v>
      </c>
      <c r="AJ501" s="289">
        <f>IF(OR($C501&gt;AJ$7,$C501+$E501-1&lt;AJ$7),0,($D501-SUM($F501:AI501)-SUM($F440:AI440))/($E501+$C501-AJ$7))</f>
        <v>0</v>
      </c>
      <c r="AK501" s="289">
        <f>IF(OR($C501&gt;AK$7,$C501+$E501-1&lt;AK$7),0,($D501-SUM($F501:AJ501)-SUM($F440:AJ440))/($E501+$C501-AK$7))</f>
        <v>0</v>
      </c>
      <c r="AL501" s="289">
        <f>IF(OR($C501&gt;AL$7,$C501+$E501-1&lt;AL$7),0,($D501-SUM($F501:AK501)-SUM($F440:AK440))/($E501+$C501-AL$7))</f>
        <v>0</v>
      </c>
      <c r="AM501" s="289">
        <f>IF(OR($C501&gt;AM$7,$C501+$E501-1&lt;AM$7),0,($D501-SUM($F501:AL501)-SUM($F440:AL440))/($E501+$C501-AM$7))</f>
        <v>0</v>
      </c>
      <c r="AN501" s="289">
        <f>IF(OR($C501&gt;AN$7,$C501+$E501-1&lt;AN$7),0,($D501-SUM($F501:AM501)-SUM($F440:AM440))/($E501+$C501-AN$7))</f>
        <v>0</v>
      </c>
      <c r="AO501" s="289">
        <f>IF(OR($C501&gt;AO$7,$C501+$E501-1&lt;AO$7),0,($D501-SUM($F501:AN501)-SUM($F440:AN440))/($E501+$C501-AO$7))</f>
        <v>0</v>
      </c>
      <c r="AP501" s="289">
        <f>IF(OR($C501&gt;AP$7,$C501+$E501-1&lt;AP$7),0,($D501-SUM($F501:AO501)-SUM($F440:AO440))/($E501+$C501-AP$7))</f>
        <v>0</v>
      </c>
      <c r="AQ501" s="289">
        <f>IF(OR($C501&gt;AQ$7,$C501+$E501-1&lt;AQ$7),0,($D501-SUM($F501:AP501)-SUM($F440:AP440))/($E501+$C501-AQ$7))</f>
        <v>0</v>
      </c>
      <c r="AR501" s="289">
        <f>IF(OR($C501&gt;AR$7,$C501+$E501-1&lt;AR$7),0,($D501-SUM($F501:AQ501)-SUM($F440:AQ440))/($E501+$C501-AR$7))</f>
        <v>0</v>
      </c>
      <c r="AS501" s="289">
        <f>IF(OR($C501&gt;AS$7,$C501+$E501-1&lt;AS$7),0,($D501-SUM($F501:AR501)-SUM($F440:AR440))/($E501+$C501-AS$7))</f>
        <v>0</v>
      </c>
      <c r="AT501" s="289">
        <f>IF(OR($C501&gt;AT$7,$C501+$E501-1&lt;AT$7),0,($D501-SUM($F501:AS501)-SUM($F440:AS440))/($E501+$C501-AT$7))</f>
        <v>0</v>
      </c>
      <c r="AU501" s="289">
        <f>IF(OR($C501&gt;AU$7,$C501+$E501-1&lt;AU$7),0,($D501-SUM($F501:AT501)-SUM($F440:AT440))/($E501+$C501-AU$7))</f>
        <v>0</v>
      </c>
      <c r="AV501" s="289">
        <f>IF(OR($C501&gt;AV$7,$C501+$E501-1&lt;AV$7),0,($D501-SUM($F501:AU501)-SUM($F440:AU440))/($E501+$C501-AV$7))</f>
        <v>0</v>
      </c>
      <c r="AW501" s="289">
        <f>IF(OR($C501&gt;AW$7,$C501+$E501-1&lt;AW$7),0,($D501-SUM($F501:AV501)-SUM($F440:AV440))/($E501+$C501-AW$7))</f>
        <v>0</v>
      </c>
      <c r="AX501" s="289">
        <f>IF(OR($C501&gt;AX$7,$C501+$E501-1&lt;AX$7),0,($D501-SUM($F501:AW501)-SUM($F440:AW440))/($E501+$C501-AX$7))</f>
        <v>0</v>
      </c>
      <c r="AY501" s="289">
        <f>IF(OR($C501&gt;AY$7,$C501+$E501-1&lt;AY$7),0,($D501-SUM($F501:AX501)-SUM($F440:AX440))/($E501+$C501-AY$7))</f>
        <v>0</v>
      </c>
      <c r="AZ501" s="289">
        <f>IF(OR($C501&gt;AZ$7,$C501+$E501-1&lt;AZ$7),0,($D501-SUM($F501:AY501)-SUM($F440:AY440))/($E501+$C501-AZ$7))</f>
        <v>0</v>
      </c>
      <c r="BA501" s="289">
        <f>IF(OR($C501&gt;BA$7,$C501+$E501-1&lt;BA$7),0,($D501-SUM($F501:AZ501)-SUM($F440:AZ440))/($E501+$C501-BA$7))</f>
        <v>0</v>
      </c>
      <c r="BB501" s="289">
        <f>IF(OR($C501&gt;BB$7,$C501+$E501-1&lt;BB$7),0,($D501-SUM($F501:BA501)-SUM($F440:BA440))/($E501+$C501-BB$7))</f>
        <v>0</v>
      </c>
      <c r="BC501" s="289">
        <f>IF(OR($C501&gt;BC$7,$C501+$E501-1&lt;BC$7),0,($D501-SUM($F501:BB501)-SUM($F440:BB440))/($E501+$C501-BC$7))</f>
        <v>0</v>
      </c>
      <c r="BD501" s="289">
        <f>IF(OR($C501&gt;BD$7,$C501+$E501-1&lt;BD$7),0,($D501-SUM($F501:BC501)-SUM($F440:BC440))/($E501+$C501-BD$7))</f>
        <v>0</v>
      </c>
      <c r="BE501" s="289">
        <f>IF(OR($C501&gt;BE$7,$C501+$E501-1&lt;BE$7),0,($D501-SUM($F501:BD501)-SUM($F440:BD440))/($E501+$C501-BE$7))</f>
        <v>0</v>
      </c>
      <c r="BF501" s="289">
        <f>IF(OR($C501&gt;BF$7,$C501+$E501-1&lt;BF$7),0,($D501-SUM($F501:BE501)-SUM($F440:BE440))/($E501+$C501-BF$7))</f>
        <v>0</v>
      </c>
      <c r="BG501" s="289">
        <f>IF(OR($C501&gt;BG$7,$C501+$E501-1&lt;BG$7),0,($D501-SUM($F501:BF501)-SUM($F440:BF440))/($E501+$C501-BG$7))</f>
        <v>0</v>
      </c>
      <c r="BH501" s="289">
        <f>IF(OR($C501&gt;BH$7,$C501+$E501-1&lt;BH$7),0,($D501-SUM($F501:BG501)-SUM($F440:BG440))/($E501+$C501-BH$7))</f>
        <v>0</v>
      </c>
      <c r="BI501" s="289">
        <f>IF(OR($C501&gt;BI$7,$C501+$E501-1&lt;BI$7),0,($D501-SUM($F501:BH501)-SUM($F440:BH440))/($E501+$C501-BI$7))</f>
        <v>0</v>
      </c>
      <c r="BJ501" s="289">
        <f>IF(OR($C501&gt;BJ$7,$C501+$E501-1&lt;BJ$7),0,($D501-SUM($F501:BI501)-SUM($F440:BI440))/($E501+$C501-BJ$7))</f>
        <v>0</v>
      </c>
      <c r="BK501" s="289">
        <f>IF(OR($C501&gt;BK$7,$C501+$E501-1&lt;BK$7),0,($D501-SUM($F501:BJ501)-SUM($F440:BJ440))/($E501+$C501-BK$7))</f>
        <v>0</v>
      </c>
      <c r="BL501" s="289">
        <f>IF(OR($C501&gt;BL$7,$C501+$E501-1&lt;BL$7),0,($D501-SUM($F501:BK501)-SUM($F440:BK440))/($E501+$C501-BL$7))</f>
        <v>0</v>
      </c>
      <c r="BM501" s="289">
        <f>IF(OR($C501&gt;BM$7,$C501+$E501-1&lt;BM$7),0,($D501-SUM($F501:BL501)-SUM($F440:BL440))/($E501+$C501-BM$7))</f>
        <v>0</v>
      </c>
      <c r="BN501" s="289">
        <f>IF(OR($C501&gt;BN$7,$C501+$E501-1&lt;BN$7),0,($D501-SUM($F501:BM501)-SUM($F440:BM440))/($E501+$C501-BN$7))</f>
        <v>0</v>
      </c>
      <c r="BO501" s="289"/>
      <c r="BP501" s="289"/>
      <c r="BQ501" s="289"/>
      <c r="BR501" s="289"/>
      <c r="BS501" s="289"/>
      <c r="BT501" s="289"/>
      <c r="BU501" s="289"/>
      <c r="BV501" s="289"/>
      <c r="BW501" s="289"/>
      <c r="BX501" s="289"/>
      <c r="BY501" s="289"/>
      <c r="BZ501" s="289"/>
      <c r="CA501" s="198"/>
      <c r="CB501" s="198"/>
      <c r="CC501" s="198"/>
      <c r="CD501" s="198"/>
      <c r="CE501" s="198"/>
      <c r="CF501" s="198"/>
      <c r="CG501" s="198"/>
      <c r="CH501" s="198"/>
      <c r="CI501" s="198"/>
      <c r="CJ501" s="198"/>
      <c r="CK501" s="198"/>
      <c r="CL501" s="198"/>
    </row>
    <row r="502" spans="1:90" hidden="1" outlineLevel="1" x14ac:dyDescent="0.15">
      <c r="A502" s="89"/>
      <c r="B502" s="23"/>
      <c r="C502" s="26">
        <v>26</v>
      </c>
      <c r="D502" s="303">
        <f ca="1"/>
        <v>0.13300696220063429</v>
      </c>
      <c r="E502" s="26">
        <f>SAP_Leadsheet!$E$65</f>
        <v>5</v>
      </c>
      <c r="G502" s="289">
        <f>IF(OR($C502&gt;G$7,$C502+$E502-1&lt;G$7),0,($D502-SUM($F502:F502)-SUM($F441:F441))/($E502+$C502-G$7))</f>
        <v>0</v>
      </c>
      <c r="H502" s="289">
        <f>IF(OR($C502&gt;H$7,$C502+$E502-1&lt;H$7),0,($D502-SUM($F502:G502)-SUM($F441:G441))/($E502+$C502-H$7))</f>
        <v>0</v>
      </c>
      <c r="I502" s="289">
        <f>IF(OR($C502&gt;I$7,$C502+$E502-1&lt;I$7),0,($D502-SUM($F502:H502)-SUM($F441:H441))/($E502+$C502-I$7))</f>
        <v>0</v>
      </c>
      <c r="J502" s="289">
        <f>IF(OR($C502&gt;J$7,$C502+$E502-1&lt;J$7),0,($D502-SUM($F502:I502)-SUM($F441:I441))/($E502+$C502-J$7))</f>
        <v>0</v>
      </c>
      <c r="K502" s="289">
        <f>IF(OR($C502&gt;K$7,$C502+$E502-1&lt;K$7),0,($D502-SUM($F502:J502)-SUM($F441:J441))/($E502+$C502-K$7))</f>
        <v>0</v>
      </c>
      <c r="L502" s="289">
        <f>IF(OR($C502&gt;L$7,$C502+$E502-1&lt;L$7),0,($D502-SUM($F502:K502)-SUM($F441:K441))/($E502+$C502-L$7))</f>
        <v>0</v>
      </c>
      <c r="M502" s="289">
        <f>IF(OR($C502&gt;M$7,$C502+$E502-1&lt;M$7),0,($D502-SUM($F502:L502)-SUM($F441:L441))/($E502+$C502-M$7))</f>
        <v>0</v>
      </c>
      <c r="N502" s="289">
        <f>IF(OR($C502&gt;N$7,$C502+$E502-1&lt;N$7),0,($D502-SUM($F502:M502)-SUM($F441:M441))/($E502+$C502-N$7))</f>
        <v>0</v>
      </c>
      <c r="O502" s="289">
        <f>IF(OR($C502&gt;O$7,$C502+$E502-1&lt;O$7),0,($D502-SUM($F502:N502)-SUM($F441:N441))/($E502+$C502-O$7))</f>
        <v>0</v>
      </c>
      <c r="P502" s="289">
        <f>IF(OR($C502&gt;P$7,$C502+$E502-1&lt;P$7),0,($D502-SUM($F502:O502)-SUM($F441:O441))/($E502+$C502-P$7))</f>
        <v>0</v>
      </c>
      <c r="Q502" s="289">
        <f>IF(OR($C502&gt;Q$7,$C502+$E502-1&lt;Q$7),0,($D502-SUM($F502:P502)-SUM($F441:P441))/($E502+$C502-Q$7))</f>
        <v>0</v>
      </c>
      <c r="R502" s="289">
        <f>IF(OR($C502&gt;R$7,$C502+$E502-1&lt;R$7),0,($D502-SUM($F502:Q502)-SUM($F441:Q441))/($E502+$C502-R$7))</f>
        <v>0</v>
      </c>
      <c r="S502" s="289">
        <f>IF(OR($C502&gt;S$7,$C502+$E502-1&lt;S$7),0,($D502-SUM($F502:R502)-SUM($F441:R441))/($E502+$C502-S$7))</f>
        <v>0</v>
      </c>
      <c r="T502" s="289">
        <f>IF(OR($C502&gt;T$7,$C502+$E502-1&lt;T$7),0,($D502-SUM($F502:S502)-SUM($F441:S441))/($E502+$C502-T$7))</f>
        <v>0</v>
      </c>
      <c r="U502" s="289">
        <f>IF(OR($C502&gt;U$7,$C502+$E502-1&lt;U$7),0,($D502-SUM($F502:T502)-SUM($F441:T441))/($E502+$C502-U$7))</f>
        <v>0</v>
      </c>
      <c r="V502" s="289">
        <f>IF(OR($C502&gt;V$7,$C502+$E502-1&lt;V$7),0,($D502-SUM($F502:U502)-SUM($F441:U441))/($E502+$C502-V$7))</f>
        <v>0</v>
      </c>
      <c r="W502" s="289">
        <f>IF(OR($C502&gt;W$7,$C502+$E502-1&lt;W$7),0,($D502-SUM($F502:V502)-SUM($F441:V441))/($E502+$C502-W$7))</f>
        <v>0</v>
      </c>
      <c r="X502" s="289">
        <f>IF(OR($C502&gt;X$7,$C502+$E502-1&lt;X$7),0,($D502-SUM($F502:W502)-SUM($F441:W441))/($E502+$C502-X$7))</f>
        <v>0</v>
      </c>
      <c r="Y502" s="289">
        <f>IF(OR($C502&gt;Y$7,$C502+$E502-1&lt;Y$7),0,($D502-SUM($F502:X502)-SUM($F441:X441))/($E502+$C502-Y$7))</f>
        <v>0</v>
      </c>
      <c r="Z502" s="289">
        <f>IF(OR($C502&gt;Z$7,$C502+$E502-1&lt;Z$7),0,($D502-SUM($F502:Y502)-SUM($F441:Y441))/($E502+$C502-Z$7))</f>
        <v>0</v>
      </c>
      <c r="AA502" s="289">
        <f>IF(OR($C502&gt;AA$7,$C502+$E502-1&lt;AA$7),0,($D502-SUM($F502:Z502)-SUM($F441:Z441))/($E502+$C502-AA$7))</f>
        <v>0</v>
      </c>
      <c r="AB502" s="289">
        <f>IF(OR($C502&gt;AB$7,$C502+$E502-1&lt;AB$7),0,($D502-SUM($F502:AA502)-SUM($F441:AA441))/($E502+$C502-AB$7))</f>
        <v>0</v>
      </c>
      <c r="AC502" s="289">
        <f>IF(OR($C502&gt;AC$7,$C502+$E502-1&lt;AC$7),0,($D502-SUM($F502:AB502)-SUM($F441:AB441))/($E502+$C502-AC$7))</f>
        <v>0</v>
      </c>
      <c r="AD502" s="289">
        <f>IF(OR($C502&gt;AD$7,$C502+$E502-1&lt;AD$7),0,($D502-SUM($F502:AC502)-SUM($F441:AC441))/($E502+$C502-AD$7))</f>
        <v>0</v>
      </c>
      <c r="AE502" s="289">
        <f>IF(OR($C502&gt;AE$7,$C502+$E502-1&lt;AE$7),0,($D502-SUM($F502:AD502)-SUM($F441:AD441))/($E502+$C502-AE$7))</f>
        <v>0</v>
      </c>
      <c r="AF502" s="289">
        <f ca="1">IF(OR($C502&gt;AF$7,$C502+$E502-1&lt;AF$7),0,($D502-SUM($F502:AE502)-SUM($F441:AE441))/($E502+$C502-AF$7))</f>
        <v>2.660139244012686E-2</v>
      </c>
      <c r="AG502" s="289">
        <f ca="1">IF(OR($C502&gt;AG$7,$C502+$E502-1&lt;AG$7),0,($D502-SUM($F502:AF502)-SUM($F441:AF441))/($E502+$C502-AG$7))</f>
        <v>2.660139244012686E-2</v>
      </c>
      <c r="AH502" s="289">
        <f ca="1">IF(OR($C502&gt;AH$7,$C502+$E502-1&lt;AH$7),0,($D502-SUM($F502:AG502)-SUM($F441:AG441))/($E502+$C502-AH$7))</f>
        <v>2.6601392440126857E-2</v>
      </c>
      <c r="AI502" s="289">
        <f ca="1">IF(OR($C502&gt;AI$7,$C502+$E502-1&lt;AI$7),0,($D502-SUM($F502:AH502)-SUM($F441:AH441))/($E502+$C502-AI$7))</f>
        <v>2.660139244012686E-2</v>
      </c>
      <c r="AJ502" s="289">
        <f ca="1">IF(OR($C502&gt;AJ$7,$C502+$E502-1&lt;AJ$7),0,($D502-SUM($F502:AI502)-SUM($F441:AI441))/($E502+$C502-AJ$7))</f>
        <v>2.6601392440126853E-2</v>
      </c>
      <c r="AK502" s="289">
        <f>IF(OR($C502&gt;AK$7,$C502+$E502-1&lt;AK$7),0,($D502-SUM($F502:AJ502)-SUM($F441:AJ441))/($E502+$C502-AK$7))</f>
        <v>0</v>
      </c>
      <c r="AL502" s="289">
        <f>IF(OR($C502&gt;AL$7,$C502+$E502-1&lt;AL$7),0,($D502-SUM($F502:AK502)-SUM($F441:AK441))/($E502+$C502-AL$7))</f>
        <v>0</v>
      </c>
      <c r="AM502" s="289">
        <f>IF(OR($C502&gt;AM$7,$C502+$E502-1&lt;AM$7),0,($D502-SUM($F502:AL502)-SUM($F441:AL441))/($E502+$C502-AM$7))</f>
        <v>0</v>
      </c>
      <c r="AN502" s="289">
        <f>IF(OR($C502&gt;AN$7,$C502+$E502-1&lt;AN$7),0,($D502-SUM($F502:AM502)-SUM($F441:AM441))/($E502+$C502-AN$7))</f>
        <v>0</v>
      </c>
      <c r="AO502" s="289">
        <f>IF(OR($C502&gt;AO$7,$C502+$E502-1&lt;AO$7),0,($D502-SUM($F502:AN502)-SUM($F441:AN441))/($E502+$C502-AO$7))</f>
        <v>0</v>
      </c>
      <c r="AP502" s="289">
        <f>IF(OR($C502&gt;AP$7,$C502+$E502-1&lt;AP$7),0,($D502-SUM($F502:AO502)-SUM($F441:AO441))/($E502+$C502-AP$7))</f>
        <v>0</v>
      </c>
      <c r="AQ502" s="289">
        <f>IF(OR($C502&gt;AQ$7,$C502+$E502-1&lt;AQ$7),0,($D502-SUM($F502:AP502)-SUM($F441:AP441))/($E502+$C502-AQ$7))</f>
        <v>0</v>
      </c>
      <c r="AR502" s="289">
        <f>IF(OR($C502&gt;AR$7,$C502+$E502-1&lt;AR$7),0,($D502-SUM($F502:AQ502)-SUM($F441:AQ441))/($E502+$C502-AR$7))</f>
        <v>0</v>
      </c>
      <c r="AS502" s="289">
        <f>IF(OR($C502&gt;AS$7,$C502+$E502-1&lt;AS$7),0,($D502-SUM($F502:AR502)-SUM($F441:AR441))/($E502+$C502-AS$7))</f>
        <v>0</v>
      </c>
      <c r="AT502" s="289">
        <f>IF(OR($C502&gt;AT$7,$C502+$E502-1&lt;AT$7),0,($D502-SUM($F502:AS502)-SUM($F441:AS441))/($E502+$C502-AT$7))</f>
        <v>0</v>
      </c>
      <c r="AU502" s="289">
        <f>IF(OR($C502&gt;AU$7,$C502+$E502-1&lt;AU$7),0,($D502-SUM($F502:AT502)-SUM($F441:AT441))/($E502+$C502-AU$7))</f>
        <v>0</v>
      </c>
      <c r="AV502" s="289">
        <f>IF(OR($C502&gt;AV$7,$C502+$E502-1&lt;AV$7),0,($D502-SUM($F502:AU502)-SUM($F441:AU441))/($E502+$C502-AV$7))</f>
        <v>0</v>
      </c>
      <c r="AW502" s="289">
        <f>IF(OR($C502&gt;AW$7,$C502+$E502-1&lt;AW$7),0,($D502-SUM($F502:AV502)-SUM($F441:AV441))/($E502+$C502-AW$7))</f>
        <v>0</v>
      </c>
      <c r="AX502" s="289">
        <f>IF(OR($C502&gt;AX$7,$C502+$E502-1&lt;AX$7),0,($D502-SUM($F502:AW502)-SUM($F441:AW441))/($E502+$C502-AX$7))</f>
        <v>0</v>
      </c>
      <c r="AY502" s="289">
        <f>IF(OR($C502&gt;AY$7,$C502+$E502-1&lt;AY$7),0,($D502-SUM($F502:AX502)-SUM($F441:AX441))/($E502+$C502-AY$7))</f>
        <v>0</v>
      </c>
      <c r="AZ502" s="289">
        <f>IF(OR($C502&gt;AZ$7,$C502+$E502-1&lt;AZ$7),0,($D502-SUM($F502:AY502)-SUM($F441:AY441))/($E502+$C502-AZ$7))</f>
        <v>0</v>
      </c>
      <c r="BA502" s="289">
        <f>IF(OR($C502&gt;BA$7,$C502+$E502-1&lt;BA$7),0,($D502-SUM($F502:AZ502)-SUM($F441:AZ441))/($E502+$C502-BA$7))</f>
        <v>0</v>
      </c>
      <c r="BB502" s="289">
        <f>IF(OR($C502&gt;BB$7,$C502+$E502-1&lt;BB$7),0,($D502-SUM($F502:BA502)-SUM($F441:BA441))/($E502+$C502-BB$7))</f>
        <v>0</v>
      </c>
      <c r="BC502" s="289">
        <f>IF(OR($C502&gt;BC$7,$C502+$E502-1&lt;BC$7),0,($D502-SUM($F502:BB502)-SUM($F441:BB441))/($E502+$C502-BC$7))</f>
        <v>0</v>
      </c>
      <c r="BD502" s="289">
        <f>IF(OR($C502&gt;BD$7,$C502+$E502-1&lt;BD$7),0,($D502-SUM($F502:BC502)-SUM($F441:BC441))/($E502+$C502-BD$7))</f>
        <v>0</v>
      </c>
      <c r="BE502" s="289">
        <f>IF(OR($C502&gt;BE$7,$C502+$E502-1&lt;BE$7),0,($D502-SUM($F502:BD502)-SUM($F441:BD441))/($E502+$C502-BE$7))</f>
        <v>0</v>
      </c>
      <c r="BF502" s="289">
        <f>IF(OR($C502&gt;BF$7,$C502+$E502-1&lt;BF$7),0,($D502-SUM($F502:BE502)-SUM($F441:BE441))/($E502+$C502-BF$7))</f>
        <v>0</v>
      </c>
      <c r="BG502" s="289">
        <f>IF(OR($C502&gt;BG$7,$C502+$E502-1&lt;BG$7),0,($D502-SUM($F502:BF502)-SUM($F441:BF441))/($E502+$C502-BG$7))</f>
        <v>0</v>
      </c>
      <c r="BH502" s="289">
        <f>IF(OR($C502&gt;BH$7,$C502+$E502-1&lt;BH$7),0,($D502-SUM($F502:BG502)-SUM($F441:BG441))/($E502+$C502-BH$7))</f>
        <v>0</v>
      </c>
      <c r="BI502" s="289">
        <f>IF(OR($C502&gt;BI$7,$C502+$E502-1&lt;BI$7),0,($D502-SUM($F502:BH502)-SUM($F441:BH441))/($E502+$C502-BI$7))</f>
        <v>0</v>
      </c>
      <c r="BJ502" s="289">
        <f>IF(OR($C502&gt;BJ$7,$C502+$E502-1&lt;BJ$7),0,($D502-SUM($F502:BI502)-SUM($F441:BI441))/($E502+$C502-BJ$7))</f>
        <v>0</v>
      </c>
      <c r="BK502" s="289">
        <f>IF(OR($C502&gt;BK$7,$C502+$E502-1&lt;BK$7),0,($D502-SUM($F502:BJ502)-SUM($F441:BJ441))/($E502+$C502-BK$7))</f>
        <v>0</v>
      </c>
      <c r="BL502" s="289">
        <f>IF(OR($C502&gt;BL$7,$C502+$E502-1&lt;BL$7),0,($D502-SUM($F502:BK502)-SUM($F441:BK441))/($E502+$C502-BL$7))</f>
        <v>0</v>
      </c>
      <c r="BM502" s="289">
        <f>IF(OR($C502&gt;BM$7,$C502+$E502-1&lt;BM$7),0,($D502-SUM($F502:BL502)-SUM($F441:BL441))/($E502+$C502-BM$7))</f>
        <v>0</v>
      </c>
      <c r="BN502" s="289">
        <f>IF(OR($C502&gt;BN$7,$C502+$E502-1&lt;BN$7),0,($D502-SUM($F502:BM502)-SUM($F441:BM441))/($E502+$C502-BN$7))</f>
        <v>0</v>
      </c>
      <c r="BO502" s="289"/>
      <c r="BP502" s="289"/>
      <c r="BQ502" s="289"/>
      <c r="BR502" s="289"/>
      <c r="BS502" s="289"/>
      <c r="BT502" s="289"/>
      <c r="BU502" s="289"/>
      <c r="BV502" s="289"/>
      <c r="BW502" s="289"/>
      <c r="BX502" s="289"/>
      <c r="BY502" s="289"/>
      <c r="BZ502" s="289"/>
      <c r="CA502" s="198"/>
      <c r="CB502" s="198"/>
      <c r="CC502" s="198"/>
      <c r="CD502" s="198"/>
      <c r="CE502" s="198"/>
      <c r="CF502" s="198"/>
      <c r="CG502" s="198"/>
      <c r="CH502" s="198"/>
      <c r="CI502" s="198"/>
      <c r="CJ502" s="198"/>
      <c r="CK502" s="198"/>
      <c r="CL502" s="198"/>
    </row>
    <row r="503" spans="1:90" hidden="1" outlineLevel="1" x14ac:dyDescent="0.15">
      <c r="A503" s="89"/>
      <c r="B503" s="23"/>
      <c r="C503" s="26">
        <v>27</v>
      </c>
      <c r="D503" s="303">
        <f ca="1"/>
        <v>0.13129445573640022</v>
      </c>
      <c r="E503" s="26">
        <f>SAP_Leadsheet!$E$65</f>
        <v>5</v>
      </c>
      <c r="G503" s="289">
        <f>IF(OR($C503&gt;G$7,$C503+$E503-1&lt;G$7),0,($D503-SUM($F503:F503)-SUM($F442:F442))/($E503+$C503-G$7))</f>
        <v>0</v>
      </c>
      <c r="H503" s="289">
        <f>IF(OR($C503&gt;H$7,$C503+$E503-1&lt;H$7),0,($D503-SUM($F503:G503)-SUM($F442:G442))/($E503+$C503-H$7))</f>
        <v>0</v>
      </c>
      <c r="I503" s="289">
        <f>IF(OR($C503&gt;I$7,$C503+$E503-1&lt;I$7),0,($D503-SUM($F503:H503)-SUM($F442:H442))/($E503+$C503-I$7))</f>
        <v>0</v>
      </c>
      <c r="J503" s="289">
        <f>IF(OR($C503&gt;J$7,$C503+$E503-1&lt;J$7),0,($D503-SUM($F503:I503)-SUM($F442:I442))/($E503+$C503-J$7))</f>
        <v>0</v>
      </c>
      <c r="K503" s="289">
        <f>IF(OR($C503&gt;K$7,$C503+$E503-1&lt;K$7),0,($D503-SUM($F503:J503)-SUM($F442:J442))/($E503+$C503-K$7))</f>
        <v>0</v>
      </c>
      <c r="L503" s="289">
        <f>IF(OR($C503&gt;L$7,$C503+$E503-1&lt;L$7),0,($D503-SUM($F503:K503)-SUM($F442:K442))/($E503+$C503-L$7))</f>
        <v>0</v>
      </c>
      <c r="M503" s="289">
        <f>IF(OR($C503&gt;M$7,$C503+$E503-1&lt;M$7),0,($D503-SUM($F503:L503)-SUM($F442:L442))/($E503+$C503-M$7))</f>
        <v>0</v>
      </c>
      <c r="N503" s="289">
        <f>IF(OR($C503&gt;N$7,$C503+$E503-1&lt;N$7),0,($D503-SUM($F503:M503)-SUM($F442:M442))/($E503+$C503-N$7))</f>
        <v>0</v>
      </c>
      <c r="O503" s="289">
        <f>IF(OR($C503&gt;O$7,$C503+$E503-1&lt;O$7),0,($D503-SUM($F503:N503)-SUM($F442:N442))/($E503+$C503-O$7))</f>
        <v>0</v>
      </c>
      <c r="P503" s="289">
        <f>IF(OR($C503&gt;P$7,$C503+$E503-1&lt;P$7),0,($D503-SUM($F503:O503)-SUM($F442:O442))/($E503+$C503-P$7))</f>
        <v>0</v>
      </c>
      <c r="Q503" s="289">
        <f>IF(OR($C503&gt;Q$7,$C503+$E503-1&lt;Q$7),0,($D503-SUM($F503:P503)-SUM($F442:P442))/($E503+$C503-Q$7))</f>
        <v>0</v>
      </c>
      <c r="R503" s="289">
        <f>IF(OR($C503&gt;R$7,$C503+$E503-1&lt;R$7),0,($D503-SUM($F503:Q503)-SUM($F442:Q442))/($E503+$C503-R$7))</f>
        <v>0</v>
      </c>
      <c r="S503" s="289">
        <f>IF(OR($C503&gt;S$7,$C503+$E503-1&lt;S$7),0,($D503-SUM($F503:R503)-SUM($F442:R442))/($E503+$C503-S$7))</f>
        <v>0</v>
      </c>
      <c r="T503" s="289">
        <f>IF(OR($C503&gt;T$7,$C503+$E503-1&lt;T$7),0,($D503-SUM($F503:S503)-SUM($F442:S442))/($E503+$C503-T$7))</f>
        <v>0</v>
      </c>
      <c r="U503" s="289">
        <f>IF(OR($C503&gt;U$7,$C503+$E503-1&lt;U$7),0,($D503-SUM($F503:T503)-SUM($F442:T442))/($E503+$C503-U$7))</f>
        <v>0</v>
      </c>
      <c r="V503" s="289">
        <f>IF(OR($C503&gt;V$7,$C503+$E503-1&lt;V$7),0,($D503-SUM($F503:U503)-SUM($F442:U442))/($E503+$C503-V$7))</f>
        <v>0</v>
      </c>
      <c r="W503" s="289">
        <f>IF(OR($C503&gt;W$7,$C503+$E503-1&lt;W$7),0,($D503-SUM($F503:V503)-SUM($F442:V442))/($E503+$C503-W$7))</f>
        <v>0</v>
      </c>
      <c r="X503" s="289">
        <f>IF(OR($C503&gt;X$7,$C503+$E503-1&lt;X$7),0,($D503-SUM($F503:W503)-SUM($F442:W442))/($E503+$C503-X$7))</f>
        <v>0</v>
      </c>
      <c r="Y503" s="289">
        <f>IF(OR($C503&gt;Y$7,$C503+$E503-1&lt;Y$7),0,($D503-SUM($F503:X503)-SUM($F442:X442))/($E503+$C503-Y$7))</f>
        <v>0</v>
      </c>
      <c r="Z503" s="289">
        <f>IF(OR($C503&gt;Z$7,$C503+$E503-1&lt;Z$7),0,($D503-SUM($F503:Y503)-SUM($F442:Y442))/($E503+$C503-Z$7))</f>
        <v>0</v>
      </c>
      <c r="AA503" s="289">
        <f>IF(OR($C503&gt;AA$7,$C503+$E503-1&lt;AA$7),0,($D503-SUM($F503:Z503)-SUM($F442:Z442))/($E503+$C503-AA$7))</f>
        <v>0</v>
      </c>
      <c r="AB503" s="289">
        <f>IF(OR($C503&gt;AB$7,$C503+$E503-1&lt;AB$7),0,($D503-SUM($F503:AA503)-SUM($F442:AA442))/($E503+$C503-AB$7))</f>
        <v>0</v>
      </c>
      <c r="AC503" s="289">
        <f>IF(OR($C503&gt;AC$7,$C503+$E503-1&lt;AC$7),0,($D503-SUM($F503:AB503)-SUM($F442:AB442))/($E503+$C503-AC$7))</f>
        <v>0</v>
      </c>
      <c r="AD503" s="289">
        <f>IF(OR($C503&gt;AD$7,$C503+$E503-1&lt;AD$7),0,($D503-SUM($F503:AC503)-SUM($F442:AC442))/($E503+$C503-AD$7))</f>
        <v>0</v>
      </c>
      <c r="AE503" s="289">
        <f>IF(OR($C503&gt;AE$7,$C503+$E503-1&lt;AE$7),0,($D503-SUM($F503:AD503)-SUM($F442:AD442))/($E503+$C503-AE$7))</f>
        <v>0</v>
      </c>
      <c r="AF503" s="289">
        <f>IF(OR($C503&gt;AF$7,$C503+$E503-1&lt;AF$7),0,($D503-SUM($F503:AE503)-SUM($F442:AE442))/($E503+$C503-AF$7))</f>
        <v>0</v>
      </c>
      <c r="AG503" s="289">
        <f ca="1">IF(OR($C503&gt;AG$7,$C503+$E503-1&lt;AG$7),0,($D503-SUM($F503:AF503)-SUM($F442:AF442))/($E503+$C503-AG$7))</f>
        <v>2.6258891147280045E-2</v>
      </c>
      <c r="AH503" s="289">
        <f ca="1">IF(OR($C503&gt;AH$7,$C503+$E503-1&lt;AH$7),0,($D503-SUM($F503:AG503)-SUM($F442:AG442))/($E503+$C503-AH$7))</f>
        <v>2.6258891147280045E-2</v>
      </c>
      <c r="AI503" s="289">
        <f ca="1">IF(OR($C503&gt;AI$7,$C503+$E503-1&lt;AI$7),0,($D503-SUM($F503:AH503)-SUM($F442:AH442))/($E503+$C503-AI$7))</f>
        <v>2.6258891147280045E-2</v>
      </c>
      <c r="AJ503" s="289">
        <f ca="1">IF(OR($C503&gt;AJ$7,$C503+$E503-1&lt;AJ$7),0,($D503-SUM($F503:AI503)-SUM($F442:AI442))/($E503+$C503-AJ$7))</f>
        <v>2.6258891147280042E-2</v>
      </c>
      <c r="AK503" s="289">
        <f ca="1">IF(OR($C503&gt;AK$7,$C503+$E503-1&lt;AK$7),0,($D503-SUM($F503:AJ503)-SUM($F442:AJ442))/($E503+$C503-AK$7))</f>
        <v>2.6258891147280042E-2</v>
      </c>
      <c r="AL503" s="289">
        <f>IF(OR($C503&gt;AL$7,$C503+$E503-1&lt;AL$7),0,($D503-SUM($F503:AK503)-SUM($F442:AK442))/($E503+$C503-AL$7))</f>
        <v>0</v>
      </c>
      <c r="AM503" s="289">
        <f>IF(OR($C503&gt;AM$7,$C503+$E503-1&lt;AM$7),0,($D503-SUM($F503:AL503)-SUM($F442:AL442))/($E503+$C503-AM$7))</f>
        <v>0</v>
      </c>
      <c r="AN503" s="289">
        <f>IF(OR($C503&gt;AN$7,$C503+$E503-1&lt;AN$7),0,($D503-SUM($F503:AM503)-SUM($F442:AM442))/($E503+$C503-AN$7))</f>
        <v>0</v>
      </c>
      <c r="AO503" s="289">
        <f>IF(OR($C503&gt;AO$7,$C503+$E503-1&lt;AO$7),0,($D503-SUM($F503:AN503)-SUM($F442:AN442))/($E503+$C503-AO$7))</f>
        <v>0</v>
      </c>
      <c r="AP503" s="289">
        <f>IF(OR($C503&gt;AP$7,$C503+$E503-1&lt;AP$7),0,($D503-SUM($F503:AO503)-SUM($F442:AO442))/($E503+$C503-AP$7))</f>
        <v>0</v>
      </c>
      <c r="AQ503" s="289">
        <f>IF(OR($C503&gt;AQ$7,$C503+$E503-1&lt;AQ$7),0,($D503-SUM($F503:AP503)-SUM($F442:AP442))/($E503+$C503-AQ$7))</f>
        <v>0</v>
      </c>
      <c r="AR503" s="289">
        <f>IF(OR($C503&gt;AR$7,$C503+$E503-1&lt;AR$7),0,($D503-SUM($F503:AQ503)-SUM($F442:AQ442))/($E503+$C503-AR$7))</f>
        <v>0</v>
      </c>
      <c r="AS503" s="289">
        <f>IF(OR($C503&gt;AS$7,$C503+$E503-1&lt;AS$7),0,($D503-SUM($F503:AR503)-SUM($F442:AR442))/($E503+$C503-AS$7))</f>
        <v>0</v>
      </c>
      <c r="AT503" s="289">
        <f>IF(OR($C503&gt;AT$7,$C503+$E503-1&lt;AT$7),0,($D503-SUM($F503:AS503)-SUM($F442:AS442))/($E503+$C503-AT$7))</f>
        <v>0</v>
      </c>
      <c r="AU503" s="289">
        <f>IF(OR($C503&gt;AU$7,$C503+$E503-1&lt;AU$7),0,($D503-SUM($F503:AT503)-SUM($F442:AT442))/($E503+$C503-AU$7))</f>
        <v>0</v>
      </c>
      <c r="AV503" s="289">
        <f>IF(OR($C503&gt;AV$7,$C503+$E503-1&lt;AV$7),0,($D503-SUM($F503:AU503)-SUM($F442:AU442))/($E503+$C503-AV$7))</f>
        <v>0</v>
      </c>
      <c r="AW503" s="289">
        <f>IF(OR($C503&gt;AW$7,$C503+$E503-1&lt;AW$7),0,($D503-SUM($F503:AV503)-SUM($F442:AV442))/($E503+$C503-AW$7))</f>
        <v>0</v>
      </c>
      <c r="AX503" s="289">
        <f>IF(OR($C503&gt;AX$7,$C503+$E503-1&lt;AX$7),0,($D503-SUM($F503:AW503)-SUM($F442:AW442))/($E503+$C503-AX$7))</f>
        <v>0</v>
      </c>
      <c r="AY503" s="289">
        <f>IF(OR($C503&gt;AY$7,$C503+$E503-1&lt;AY$7),0,($D503-SUM($F503:AX503)-SUM($F442:AX442))/($E503+$C503-AY$7))</f>
        <v>0</v>
      </c>
      <c r="AZ503" s="289">
        <f>IF(OR($C503&gt;AZ$7,$C503+$E503-1&lt;AZ$7),0,($D503-SUM($F503:AY503)-SUM($F442:AY442))/($E503+$C503-AZ$7))</f>
        <v>0</v>
      </c>
      <c r="BA503" s="289">
        <f>IF(OR($C503&gt;BA$7,$C503+$E503-1&lt;BA$7),0,($D503-SUM($F503:AZ503)-SUM($F442:AZ442))/($E503+$C503-BA$7))</f>
        <v>0</v>
      </c>
      <c r="BB503" s="289">
        <f>IF(OR($C503&gt;BB$7,$C503+$E503-1&lt;BB$7),0,($D503-SUM($F503:BA503)-SUM($F442:BA442))/($E503+$C503-BB$7))</f>
        <v>0</v>
      </c>
      <c r="BC503" s="289">
        <f>IF(OR($C503&gt;BC$7,$C503+$E503-1&lt;BC$7),0,($D503-SUM($F503:BB503)-SUM($F442:BB442))/($E503+$C503-BC$7))</f>
        <v>0</v>
      </c>
      <c r="BD503" s="289">
        <f>IF(OR($C503&gt;BD$7,$C503+$E503-1&lt;BD$7),0,($D503-SUM($F503:BC503)-SUM($F442:BC442))/($E503+$C503-BD$7))</f>
        <v>0</v>
      </c>
      <c r="BE503" s="289">
        <f>IF(OR($C503&gt;BE$7,$C503+$E503-1&lt;BE$7),0,($D503-SUM($F503:BD503)-SUM($F442:BD442))/($E503+$C503-BE$7))</f>
        <v>0</v>
      </c>
      <c r="BF503" s="289">
        <f>IF(OR($C503&gt;BF$7,$C503+$E503-1&lt;BF$7),0,($D503-SUM($F503:BE503)-SUM($F442:BE442))/($E503+$C503-BF$7))</f>
        <v>0</v>
      </c>
      <c r="BG503" s="289">
        <f>IF(OR($C503&gt;BG$7,$C503+$E503-1&lt;BG$7),0,($D503-SUM($F503:BF503)-SUM($F442:BF442))/($E503+$C503-BG$7))</f>
        <v>0</v>
      </c>
      <c r="BH503" s="289">
        <f>IF(OR($C503&gt;BH$7,$C503+$E503-1&lt;BH$7),0,($D503-SUM($F503:BG503)-SUM($F442:BG442))/($E503+$C503-BH$7))</f>
        <v>0</v>
      </c>
      <c r="BI503" s="289">
        <f>IF(OR($C503&gt;BI$7,$C503+$E503-1&lt;BI$7),0,($D503-SUM($F503:BH503)-SUM($F442:BH442))/($E503+$C503-BI$7))</f>
        <v>0</v>
      </c>
      <c r="BJ503" s="289">
        <f>IF(OR($C503&gt;BJ$7,$C503+$E503-1&lt;BJ$7),0,($D503-SUM($F503:BI503)-SUM($F442:BI442))/($E503+$C503-BJ$7))</f>
        <v>0</v>
      </c>
      <c r="BK503" s="289">
        <f>IF(OR($C503&gt;BK$7,$C503+$E503-1&lt;BK$7),0,($D503-SUM($F503:BJ503)-SUM($F442:BJ442))/($E503+$C503-BK$7))</f>
        <v>0</v>
      </c>
      <c r="BL503" s="289">
        <f>IF(OR($C503&gt;BL$7,$C503+$E503-1&lt;BL$7),0,($D503-SUM($F503:BK503)-SUM($F442:BK442))/($E503+$C503-BL$7))</f>
        <v>0</v>
      </c>
      <c r="BM503" s="289">
        <f>IF(OR($C503&gt;BM$7,$C503+$E503-1&lt;BM$7),0,($D503-SUM($F503:BL503)-SUM($F442:BL442))/($E503+$C503-BM$7))</f>
        <v>0</v>
      </c>
      <c r="BN503" s="289">
        <f>IF(OR($C503&gt;BN$7,$C503+$E503-1&lt;BN$7),0,($D503-SUM($F503:BM503)-SUM($F442:BM442))/($E503+$C503-BN$7))</f>
        <v>0</v>
      </c>
      <c r="BO503" s="289"/>
      <c r="BP503" s="289"/>
      <c r="BQ503" s="289"/>
      <c r="BR503" s="289"/>
      <c r="BS503" s="289"/>
      <c r="BT503" s="289"/>
      <c r="BU503" s="289"/>
      <c r="BV503" s="289"/>
      <c r="BW503" s="289"/>
      <c r="BX503" s="289"/>
      <c r="BY503" s="289"/>
      <c r="BZ503" s="289"/>
      <c r="CA503" s="198"/>
      <c r="CB503" s="198"/>
      <c r="CC503" s="198"/>
      <c r="CD503" s="198"/>
      <c r="CE503" s="198"/>
      <c r="CF503" s="198"/>
      <c r="CG503" s="198"/>
      <c r="CH503" s="198"/>
      <c r="CI503" s="198"/>
      <c r="CJ503" s="198"/>
      <c r="CK503" s="198"/>
      <c r="CL503" s="198"/>
    </row>
    <row r="504" spans="1:90" hidden="1" outlineLevel="1" x14ac:dyDescent="0.15">
      <c r="A504" s="89"/>
      <c r="B504" s="23"/>
      <c r="C504" s="26">
        <v>28</v>
      </c>
      <c r="D504" s="303">
        <f ca="1"/>
        <v>0.12958194927216612</v>
      </c>
      <c r="E504" s="26">
        <f>SAP_Leadsheet!$E$65</f>
        <v>5</v>
      </c>
      <c r="G504" s="289">
        <f>IF(OR($C504&gt;G$7,$C504+$E504-1&lt;G$7),0,($D504-SUM($F504:F504)-SUM($F443:F443))/($E504+$C504-G$7))</f>
        <v>0</v>
      </c>
      <c r="H504" s="289">
        <f>IF(OR($C504&gt;H$7,$C504+$E504-1&lt;H$7),0,($D504-SUM($F504:G504)-SUM($F443:G443))/($E504+$C504-H$7))</f>
        <v>0</v>
      </c>
      <c r="I504" s="289">
        <f>IF(OR($C504&gt;I$7,$C504+$E504-1&lt;I$7),0,($D504-SUM($F504:H504)-SUM($F443:H443))/($E504+$C504-I$7))</f>
        <v>0</v>
      </c>
      <c r="J504" s="289">
        <f>IF(OR($C504&gt;J$7,$C504+$E504-1&lt;J$7),0,($D504-SUM($F504:I504)-SUM($F443:I443))/($E504+$C504-J$7))</f>
        <v>0</v>
      </c>
      <c r="K504" s="289">
        <f>IF(OR($C504&gt;K$7,$C504+$E504-1&lt;K$7),0,($D504-SUM($F504:J504)-SUM($F443:J443))/($E504+$C504-K$7))</f>
        <v>0</v>
      </c>
      <c r="L504" s="289">
        <f>IF(OR($C504&gt;L$7,$C504+$E504-1&lt;L$7),0,($D504-SUM($F504:K504)-SUM($F443:K443))/($E504+$C504-L$7))</f>
        <v>0</v>
      </c>
      <c r="M504" s="289">
        <f>IF(OR($C504&gt;M$7,$C504+$E504-1&lt;M$7),0,($D504-SUM($F504:L504)-SUM($F443:L443))/($E504+$C504-M$7))</f>
        <v>0</v>
      </c>
      <c r="N504" s="289">
        <f>IF(OR($C504&gt;N$7,$C504+$E504-1&lt;N$7),0,($D504-SUM($F504:M504)-SUM($F443:M443))/($E504+$C504-N$7))</f>
        <v>0</v>
      </c>
      <c r="O504" s="289">
        <f>IF(OR($C504&gt;O$7,$C504+$E504-1&lt;O$7),0,($D504-SUM($F504:N504)-SUM($F443:N443))/($E504+$C504-O$7))</f>
        <v>0</v>
      </c>
      <c r="P504" s="289">
        <f>IF(OR($C504&gt;P$7,$C504+$E504-1&lt;P$7),0,($D504-SUM($F504:O504)-SUM($F443:O443))/($E504+$C504-P$7))</f>
        <v>0</v>
      </c>
      <c r="Q504" s="289">
        <f>IF(OR($C504&gt;Q$7,$C504+$E504-1&lt;Q$7),0,($D504-SUM($F504:P504)-SUM($F443:P443))/($E504+$C504-Q$7))</f>
        <v>0</v>
      </c>
      <c r="R504" s="289">
        <f>IF(OR($C504&gt;R$7,$C504+$E504-1&lt;R$7),0,($D504-SUM($F504:Q504)-SUM($F443:Q443))/($E504+$C504-R$7))</f>
        <v>0</v>
      </c>
      <c r="S504" s="289">
        <f>IF(OR($C504&gt;S$7,$C504+$E504-1&lt;S$7),0,($D504-SUM($F504:R504)-SUM($F443:R443))/($E504+$C504-S$7))</f>
        <v>0</v>
      </c>
      <c r="T504" s="289">
        <f>IF(OR($C504&gt;T$7,$C504+$E504-1&lt;T$7),0,($D504-SUM($F504:S504)-SUM($F443:S443))/($E504+$C504-T$7))</f>
        <v>0</v>
      </c>
      <c r="U504" s="289">
        <f>IF(OR($C504&gt;U$7,$C504+$E504-1&lt;U$7),0,($D504-SUM($F504:T504)-SUM($F443:T443))/($E504+$C504-U$7))</f>
        <v>0</v>
      </c>
      <c r="V504" s="289">
        <f>IF(OR($C504&gt;V$7,$C504+$E504-1&lt;V$7),0,($D504-SUM($F504:U504)-SUM($F443:U443))/($E504+$C504-V$7))</f>
        <v>0</v>
      </c>
      <c r="W504" s="289">
        <f>IF(OR($C504&gt;W$7,$C504+$E504-1&lt;W$7),0,($D504-SUM($F504:V504)-SUM($F443:V443))/($E504+$C504-W$7))</f>
        <v>0</v>
      </c>
      <c r="X504" s="289">
        <f>IF(OR($C504&gt;X$7,$C504+$E504-1&lt;X$7),0,($D504-SUM($F504:W504)-SUM($F443:W443))/($E504+$C504-X$7))</f>
        <v>0</v>
      </c>
      <c r="Y504" s="289">
        <f>IF(OR($C504&gt;Y$7,$C504+$E504-1&lt;Y$7),0,($D504-SUM($F504:X504)-SUM($F443:X443))/($E504+$C504-Y$7))</f>
        <v>0</v>
      </c>
      <c r="Z504" s="289">
        <f>IF(OR($C504&gt;Z$7,$C504+$E504-1&lt;Z$7),0,($D504-SUM($F504:Y504)-SUM($F443:Y443))/($E504+$C504-Z$7))</f>
        <v>0</v>
      </c>
      <c r="AA504" s="289">
        <f>IF(OR($C504&gt;AA$7,$C504+$E504-1&lt;AA$7),0,($D504-SUM($F504:Z504)-SUM($F443:Z443))/($E504+$C504-AA$7))</f>
        <v>0</v>
      </c>
      <c r="AB504" s="289">
        <f>IF(OR($C504&gt;AB$7,$C504+$E504-1&lt;AB$7),0,($D504-SUM($F504:AA504)-SUM($F443:AA443))/($E504+$C504-AB$7))</f>
        <v>0</v>
      </c>
      <c r="AC504" s="289">
        <f>IF(OR($C504&gt;AC$7,$C504+$E504-1&lt;AC$7),0,($D504-SUM($F504:AB504)-SUM($F443:AB443))/($E504+$C504-AC$7))</f>
        <v>0</v>
      </c>
      <c r="AD504" s="289">
        <f>IF(OR($C504&gt;AD$7,$C504+$E504-1&lt;AD$7),0,($D504-SUM($F504:AC504)-SUM($F443:AC443))/($E504+$C504-AD$7))</f>
        <v>0</v>
      </c>
      <c r="AE504" s="289">
        <f>IF(OR($C504&gt;AE$7,$C504+$E504-1&lt;AE$7),0,($D504-SUM($F504:AD504)-SUM($F443:AD443))/($E504+$C504-AE$7))</f>
        <v>0</v>
      </c>
      <c r="AF504" s="289">
        <f>IF(OR($C504&gt;AF$7,$C504+$E504-1&lt;AF$7),0,($D504-SUM($F504:AE504)-SUM($F443:AE443))/($E504+$C504-AF$7))</f>
        <v>0</v>
      </c>
      <c r="AG504" s="289">
        <f>IF(OR($C504&gt;AG$7,$C504+$E504-1&lt;AG$7),0,($D504-SUM($F504:AF504)-SUM($F443:AF443))/($E504+$C504-AG$7))</f>
        <v>0</v>
      </c>
      <c r="AH504" s="289">
        <f ca="1">IF(OR($C504&gt;AH$7,$C504+$E504-1&lt;AH$7),0,($D504-SUM($F504:AG504)-SUM($F443:AG443))/($E504+$C504-AH$7))</f>
        <v>2.5916389854433224E-2</v>
      </c>
      <c r="AI504" s="289">
        <f ca="1">IF(OR($C504&gt;AI$7,$C504+$E504-1&lt;AI$7),0,($D504-SUM($F504:AH504)-SUM($F443:AH443))/($E504+$C504-AI$7))</f>
        <v>2.5916389854433224E-2</v>
      </c>
      <c r="AJ504" s="289">
        <f ca="1">IF(OR($C504&gt;AJ$7,$C504+$E504-1&lt;AJ$7),0,($D504-SUM($F504:AI504)-SUM($F443:AI443))/($E504+$C504-AJ$7))</f>
        <v>2.5916389854433227E-2</v>
      </c>
      <c r="AK504" s="289">
        <f ca="1">IF(OR($C504&gt;AK$7,$C504+$E504-1&lt;AK$7),0,($D504-SUM($F504:AJ504)-SUM($F443:AJ443))/($E504+$C504-AK$7))</f>
        <v>2.5916389854433224E-2</v>
      </c>
      <c r="AL504" s="289">
        <f ca="1">IF(OR($C504&gt;AL$7,$C504+$E504-1&lt;AL$7),0,($D504-SUM($F504:AK504)-SUM($F443:AK443))/($E504+$C504-AL$7))</f>
        <v>2.5916389854433231E-2</v>
      </c>
      <c r="AM504" s="289">
        <f>IF(OR($C504&gt;AM$7,$C504+$E504-1&lt;AM$7),0,($D504-SUM($F504:AL504)-SUM($F443:AL443))/($E504+$C504-AM$7))</f>
        <v>0</v>
      </c>
      <c r="AN504" s="289">
        <f>IF(OR($C504&gt;AN$7,$C504+$E504-1&lt;AN$7),0,($D504-SUM($F504:AM504)-SUM($F443:AM443))/($E504+$C504-AN$7))</f>
        <v>0</v>
      </c>
      <c r="AO504" s="289">
        <f>IF(OR($C504&gt;AO$7,$C504+$E504-1&lt;AO$7),0,($D504-SUM($F504:AN504)-SUM($F443:AN443))/($E504+$C504-AO$7))</f>
        <v>0</v>
      </c>
      <c r="AP504" s="289">
        <f>IF(OR($C504&gt;AP$7,$C504+$E504-1&lt;AP$7),0,($D504-SUM($F504:AO504)-SUM($F443:AO443))/($E504+$C504-AP$7))</f>
        <v>0</v>
      </c>
      <c r="AQ504" s="289">
        <f>IF(OR($C504&gt;AQ$7,$C504+$E504-1&lt;AQ$7),0,($D504-SUM($F504:AP504)-SUM($F443:AP443))/($E504+$C504-AQ$7))</f>
        <v>0</v>
      </c>
      <c r="AR504" s="289">
        <f>IF(OR($C504&gt;AR$7,$C504+$E504-1&lt;AR$7),0,($D504-SUM($F504:AQ504)-SUM($F443:AQ443))/($E504+$C504-AR$7))</f>
        <v>0</v>
      </c>
      <c r="AS504" s="289">
        <f>IF(OR($C504&gt;AS$7,$C504+$E504-1&lt;AS$7),0,($D504-SUM($F504:AR504)-SUM($F443:AR443))/($E504+$C504-AS$7))</f>
        <v>0</v>
      </c>
      <c r="AT504" s="289">
        <f>IF(OR($C504&gt;AT$7,$C504+$E504-1&lt;AT$7),0,($D504-SUM($F504:AS504)-SUM($F443:AS443))/($E504+$C504-AT$7))</f>
        <v>0</v>
      </c>
      <c r="AU504" s="289">
        <f>IF(OR($C504&gt;AU$7,$C504+$E504-1&lt;AU$7),0,($D504-SUM($F504:AT504)-SUM($F443:AT443))/($E504+$C504-AU$7))</f>
        <v>0</v>
      </c>
      <c r="AV504" s="289">
        <f>IF(OR($C504&gt;AV$7,$C504+$E504-1&lt;AV$7),0,($D504-SUM($F504:AU504)-SUM($F443:AU443))/($E504+$C504-AV$7))</f>
        <v>0</v>
      </c>
      <c r="AW504" s="289">
        <f>IF(OR($C504&gt;AW$7,$C504+$E504-1&lt;AW$7),0,($D504-SUM($F504:AV504)-SUM($F443:AV443))/($E504+$C504-AW$7))</f>
        <v>0</v>
      </c>
      <c r="AX504" s="289">
        <f>IF(OR($C504&gt;AX$7,$C504+$E504-1&lt;AX$7),0,($D504-SUM($F504:AW504)-SUM($F443:AW443))/($E504+$C504-AX$7))</f>
        <v>0</v>
      </c>
      <c r="AY504" s="289">
        <f>IF(OR($C504&gt;AY$7,$C504+$E504-1&lt;AY$7),0,($D504-SUM($F504:AX504)-SUM($F443:AX443))/($E504+$C504-AY$7))</f>
        <v>0</v>
      </c>
      <c r="AZ504" s="289">
        <f>IF(OR($C504&gt;AZ$7,$C504+$E504-1&lt;AZ$7),0,($D504-SUM($F504:AY504)-SUM($F443:AY443))/($E504+$C504-AZ$7))</f>
        <v>0</v>
      </c>
      <c r="BA504" s="289">
        <f>IF(OR($C504&gt;BA$7,$C504+$E504-1&lt;BA$7),0,($D504-SUM($F504:AZ504)-SUM($F443:AZ443))/($E504+$C504-BA$7))</f>
        <v>0</v>
      </c>
      <c r="BB504" s="289">
        <f>IF(OR($C504&gt;BB$7,$C504+$E504-1&lt;BB$7),0,($D504-SUM($F504:BA504)-SUM($F443:BA443))/($E504+$C504-BB$7))</f>
        <v>0</v>
      </c>
      <c r="BC504" s="289">
        <f>IF(OR($C504&gt;BC$7,$C504+$E504-1&lt;BC$7),0,($D504-SUM($F504:BB504)-SUM($F443:BB443))/($E504+$C504-BC$7))</f>
        <v>0</v>
      </c>
      <c r="BD504" s="289">
        <f>IF(OR($C504&gt;BD$7,$C504+$E504-1&lt;BD$7),0,($D504-SUM($F504:BC504)-SUM($F443:BC443))/($E504+$C504-BD$7))</f>
        <v>0</v>
      </c>
      <c r="BE504" s="289">
        <f>IF(OR($C504&gt;BE$7,$C504+$E504-1&lt;BE$7),0,($D504-SUM($F504:BD504)-SUM($F443:BD443))/($E504+$C504-BE$7))</f>
        <v>0</v>
      </c>
      <c r="BF504" s="289">
        <f>IF(OR($C504&gt;BF$7,$C504+$E504-1&lt;BF$7),0,($D504-SUM($F504:BE504)-SUM($F443:BE443))/($E504+$C504-BF$7))</f>
        <v>0</v>
      </c>
      <c r="BG504" s="289">
        <f>IF(OR($C504&gt;BG$7,$C504+$E504-1&lt;BG$7),0,($D504-SUM($F504:BF504)-SUM($F443:BF443))/($E504+$C504-BG$7))</f>
        <v>0</v>
      </c>
      <c r="BH504" s="289">
        <f>IF(OR($C504&gt;BH$7,$C504+$E504-1&lt;BH$7),0,($D504-SUM($F504:BG504)-SUM($F443:BG443))/($E504+$C504-BH$7))</f>
        <v>0</v>
      </c>
      <c r="BI504" s="289">
        <f>IF(OR($C504&gt;BI$7,$C504+$E504-1&lt;BI$7),0,($D504-SUM($F504:BH504)-SUM($F443:BH443))/($E504+$C504-BI$7))</f>
        <v>0</v>
      </c>
      <c r="BJ504" s="289">
        <f>IF(OR($C504&gt;BJ$7,$C504+$E504-1&lt;BJ$7),0,($D504-SUM($F504:BI504)-SUM($F443:BI443))/($E504+$C504-BJ$7))</f>
        <v>0</v>
      </c>
      <c r="BK504" s="289">
        <f>IF(OR($C504&gt;BK$7,$C504+$E504-1&lt;BK$7),0,($D504-SUM($F504:BJ504)-SUM($F443:BJ443))/($E504+$C504-BK$7))</f>
        <v>0</v>
      </c>
      <c r="BL504" s="289">
        <f>IF(OR($C504&gt;BL$7,$C504+$E504-1&lt;BL$7),0,($D504-SUM($F504:BK504)-SUM($F443:BK443))/($E504+$C504-BL$7))</f>
        <v>0</v>
      </c>
      <c r="BM504" s="289">
        <f>IF(OR($C504&gt;BM$7,$C504+$E504-1&lt;BM$7),0,($D504-SUM($F504:BL504)-SUM($F443:BL443))/($E504+$C504-BM$7))</f>
        <v>0</v>
      </c>
      <c r="BN504" s="289">
        <f>IF(OR($C504&gt;BN$7,$C504+$E504-1&lt;BN$7),0,($D504-SUM($F504:BM504)-SUM($F443:BM443))/($E504+$C504-BN$7))</f>
        <v>0</v>
      </c>
      <c r="BO504" s="289"/>
      <c r="BP504" s="289"/>
      <c r="BQ504" s="289"/>
      <c r="BR504" s="289"/>
      <c r="BS504" s="289"/>
      <c r="BT504" s="289"/>
      <c r="BU504" s="289"/>
      <c r="BV504" s="289"/>
      <c r="BW504" s="289"/>
      <c r="BX504" s="289"/>
      <c r="BY504" s="289"/>
      <c r="BZ504" s="289"/>
      <c r="CA504" s="198"/>
      <c r="CB504" s="198"/>
      <c r="CC504" s="198"/>
      <c r="CD504" s="198"/>
      <c r="CE504" s="198"/>
      <c r="CF504" s="198"/>
      <c r="CG504" s="198"/>
      <c r="CH504" s="198"/>
      <c r="CI504" s="198"/>
      <c r="CJ504" s="198"/>
      <c r="CK504" s="198"/>
      <c r="CL504" s="198"/>
    </row>
    <row r="505" spans="1:90" hidden="1" outlineLevel="1" x14ac:dyDescent="0.15">
      <c r="A505" s="89"/>
      <c r="B505" s="23"/>
      <c r="C505" s="26">
        <v>29</v>
      </c>
      <c r="D505" s="303">
        <f ca="1"/>
        <v>0.12786944280793208</v>
      </c>
      <c r="E505" s="26">
        <f>SAP_Leadsheet!$E$65</f>
        <v>5</v>
      </c>
      <c r="G505" s="289">
        <f>IF(OR($C505&gt;G$7,$C505+$E505-1&lt;G$7),0,($D505-SUM($F505:F505)-SUM($F444:F444))/($E505+$C505-G$7))</f>
        <v>0</v>
      </c>
      <c r="H505" s="289">
        <f>IF(OR($C505&gt;H$7,$C505+$E505-1&lt;H$7),0,($D505-SUM($F505:G505)-SUM($F444:G444))/($E505+$C505-H$7))</f>
        <v>0</v>
      </c>
      <c r="I505" s="289">
        <f>IF(OR($C505&gt;I$7,$C505+$E505-1&lt;I$7),0,($D505-SUM($F505:H505)-SUM($F444:H444))/($E505+$C505-I$7))</f>
        <v>0</v>
      </c>
      <c r="J505" s="289">
        <f>IF(OR($C505&gt;J$7,$C505+$E505-1&lt;J$7),0,($D505-SUM($F505:I505)-SUM($F444:I444))/($E505+$C505-J$7))</f>
        <v>0</v>
      </c>
      <c r="K505" s="289">
        <f>IF(OR($C505&gt;K$7,$C505+$E505-1&lt;K$7),0,($D505-SUM($F505:J505)-SUM($F444:J444))/($E505+$C505-K$7))</f>
        <v>0</v>
      </c>
      <c r="L505" s="289">
        <f>IF(OR($C505&gt;L$7,$C505+$E505-1&lt;L$7),0,($D505-SUM($F505:K505)-SUM($F444:K444))/($E505+$C505-L$7))</f>
        <v>0</v>
      </c>
      <c r="M505" s="289">
        <f>IF(OR($C505&gt;M$7,$C505+$E505-1&lt;M$7),0,($D505-SUM($F505:L505)-SUM($F444:L444))/($E505+$C505-M$7))</f>
        <v>0</v>
      </c>
      <c r="N505" s="289">
        <f>IF(OR($C505&gt;N$7,$C505+$E505-1&lt;N$7),0,($D505-SUM($F505:M505)-SUM($F444:M444))/($E505+$C505-N$7))</f>
        <v>0</v>
      </c>
      <c r="O505" s="289">
        <f>IF(OR($C505&gt;O$7,$C505+$E505-1&lt;O$7),0,($D505-SUM($F505:N505)-SUM($F444:N444))/($E505+$C505-O$7))</f>
        <v>0</v>
      </c>
      <c r="P505" s="289">
        <f>IF(OR($C505&gt;P$7,$C505+$E505-1&lt;P$7),0,($D505-SUM($F505:O505)-SUM($F444:O444))/($E505+$C505-P$7))</f>
        <v>0</v>
      </c>
      <c r="Q505" s="289">
        <f>IF(OR($C505&gt;Q$7,$C505+$E505-1&lt;Q$7),0,($D505-SUM($F505:P505)-SUM($F444:P444))/($E505+$C505-Q$7))</f>
        <v>0</v>
      </c>
      <c r="R505" s="289">
        <f>IF(OR($C505&gt;R$7,$C505+$E505-1&lt;R$7),0,($D505-SUM($F505:Q505)-SUM($F444:Q444))/($E505+$C505-R$7))</f>
        <v>0</v>
      </c>
      <c r="S505" s="289">
        <f>IF(OR($C505&gt;S$7,$C505+$E505-1&lt;S$7),0,($D505-SUM($F505:R505)-SUM($F444:R444))/($E505+$C505-S$7))</f>
        <v>0</v>
      </c>
      <c r="T505" s="289">
        <f>IF(OR($C505&gt;T$7,$C505+$E505-1&lt;T$7),0,($D505-SUM($F505:S505)-SUM($F444:S444))/($E505+$C505-T$7))</f>
        <v>0</v>
      </c>
      <c r="U505" s="289">
        <f>IF(OR($C505&gt;U$7,$C505+$E505-1&lt;U$7),0,($D505-SUM($F505:T505)-SUM($F444:T444))/($E505+$C505-U$7))</f>
        <v>0</v>
      </c>
      <c r="V505" s="289">
        <f>IF(OR($C505&gt;V$7,$C505+$E505-1&lt;V$7),0,($D505-SUM($F505:U505)-SUM($F444:U444))/($E505+$C505-V$7))</f>
        <v>0</v>
      </c>
      <c r="W505" s="289">
        <f>IF(OR($C505&gt;W$7,$C505+$E505-1&lt;W$7),0,($D505-SUM($F505:V505)-SUM($F444:V444))/($E505+$C505-W$7))</f>
        <v>0</v>
      </c>
      <c r="X505" s="289">
        <f>IF(OR($C505&gt;X$7,$C505+$E505-1&lt;X$7),0,($D505-SUM($F505:W505)-SUM($F444:W444))/($E505+$C505-X$7))</f>
        <v>0</v>
      </c>
      <c r="Y505" s="289">
        <f>IF(OR($C505&gt;Y$7,$C505+$E505-1&lt;Y$7),0,($D505-SUM($F505:X505)-SUM($F444:X444))/($E505+$C505-Y$7))</f>
        <v>0</v>
      </c>
      <c r="Z505" s="289">
        <f>IF(OR($C505&gt;Z$7,$C505+$E505-1&lt;Z$7),0,($D505-SUM($F505:Y505)-SUM($F444:Y444))/($E505+$C505-Z$7))</f>
        <v>0</v>
      </c>
      <c r="AA505" s="289">
        <f>IF(OR($C505&gt;AA$7,$C505+$E505-1&lt;AA$7),0,($D505-SUM($F505:Z505)-SUM($F444:Z444))/($E505+$C505-AA$7))</f>
        <v>0</v>
      </c>
      <c r="AB505" s="289">
        <f>IF(OR($C505&gt;AB$7,$C505+$E505-1&lt;AB$7),0,($D505-SUM($F505:AA505)-SUM($F444:AA444))/($E505+$C505-AB$7))</f>
        <v>0</v>
      </c>
      <c r="AC505" s="289">
        <f>IF(OR($C505&gt;AC$7,$C505+$E505-1&lt;AC$7),0,($D505-SUM($F505:AB505)-SUM($F444:AB444))/($E505+$C505-AC$7))</f>
        <v>0</v>
      </c>
      <c r="AD505" s="289">
        <f>IF(OR($C505&gt;AD$7,$C505+$E505-1&lt;AD$7),0,($D505-SUM($F505:AC505)-SUM($F444:AC444))/($E505+$C505-AD$7))</f>
        <v>0</v>
      </c>
      <c r="AE505" s="289">
        <f>IF(OR($C505&gt;AE$7,$C505+$E505-1&lt;AE$7),0,($D505-SUM($F505:AD505)-SUM($F444:AD444))/($E505+$C505-AE$7))</f>
        <v>0</v>
      </c>
      <c r="AF505" s="289">
        <f>IF(OR($C505&gt;AF$7,$C505+$E505-1&lt;AF$7),0,($D505-SUM($F505:AE505)-SUM($F444:AE444))/($E505+$C505-AF$7))</f>
        <v>0</v>
      </c>
      <c r="AG505" s="289">
        <f>IF(OR($C505&gt;AG$7,$C505+$E505-1&lt;AG$7),0,($D505-SUM($F505:AF505)-SUM($F444:AF444))/($E505+$C505-AG$7))</f>
        <v>0</v>
      </c>
      <c r="AH505" s="289">
        <f>IF(OR($C505&gt;AH$7,$C505+$E505-1&lt;AH$7),0,($D505-SUM($F505:AG505)-SUM($F444:AG444))/($E505+$C505-AH$7))</f>
        <v>0</v>
      </c>
      <c r="AI505" s="289">
        <f ca="1">IF(OR($C505&gt;AI$7,$C505+$E505-1&lt;AI$7),0,($D505-SUM($F505:AH505)-SUM($F444:AH444))/($E505+$C505-AI$7))</f>
        <v>2.5573888561586416E-2</v>
      </c>
      <c r="AJ505" s="289">
        <f ca="1">IF(OR($C505&gt;AJ$7,$C505+$E505-1&lt;AJ$7),0,($D505-SUM($F505:AI505)-SUM($F444:AI444))/($E505+$C505-AJ$7))</f>
        <v>2.5573888561586416E-2</v>
      </c>
      <c r="AK505" s="289">
        <f ca="1">IF(OR($C505&gt;AK$7,$C505+$E505-1&lt;AK$7),0,($D505-SUM($F505:AJ505)-SUM($F444:AJ444))/($E505+$C505-AK$7))</f>
        <v>2.5573888561586416E-2</v>
      </c>
      <c r="AL505" s="289">
        <f ca="1">IF(OR($C505&gt;AL$7,$C505+$E505-1&lt;AL$7),0,($D505-SUM($F505:AK505)-SUM($F444:AK444))/($E505+$C505-AL$7))</f>
        <v>2.5573888561586419E-2</v>
      </c>
      <c r="AM505" s="289">
        <f ca="1">IF(OR($C505&gt;AM$7,$C505+$E505-1&lt;AM$7),0,($D505-SUM($F505:AL505)-SUM($F444:AL444))/($E505+$C505-AM$7))</f>
        <v>2.5573888561586419E-2</v>
      </c>
      <c r="AN505" s="289">
        <f>IF(OR($C505&gt;AN$7,$C505+$E505-1&lt;AN$7),0,($D505-SUM($F505:AM505)-SUM($F444:AM444))/($E505+$C505-AN$7))</f>
        <v>0</v>
      </c>
      <c r="AO505" s="289">
        <f>IF(OR($C505&gt;AO$7,$C505+$E505-1&lt;AO$7),0,($D505-SUM($F505:AN505)-SUM($F444:AN444))/($E505+$C505-AO$7))</f>
        <v>0</v>
      </c>
      <c r="AP505" s="289">
        <f>IF(OR($C505&gt;AP$7,$C505+$E505-1&lt;AP$7),0,($D505-SUM($F505:AO505)-SUM($F444:AO444))/($E505+$C505-AP$7))</f>
        <v>0</v>
      </c>
      <c r="AQ505" s="289">
        <f>IF(OR($C505&gt;AQ$7,$C505+$E505-1&lt;AQ$7),0,($D505-SUM($F505:AP505)-SUM($F444:AP444))/($E505+$C505-AQ$7))</f>
        <v>0</v>
      </c>
      <c r="AR505" s="289">
        <f>IF(OR($C505&gt;AR$7,$C505+$E505-1&lt;AR$7),0,($D505-SUM($F505:AQ505)-SUM($F444:AQ444))/($E505+$C505-AR$7))</f>
        <v>0</v>
      </c>
      <c r="AS505" s="289">
        <f>IF(OR($C505&gt;AS$7,$C505+$E505-1&lt;AS$7),0,($D505-SUM($F505:AR505)-SUM($F444:AR444))/($E505+$C505-AS$7))</f>
        <v>0</v>
      </c>
      <c r="AT505" s="289">
        <f>IF(OR($C505&gt;AT$7,$C505+$E505-1&lt;AT$7),0,($D505-SUM($F505:AS505)-SUM($F444:AS444))/($E505+$C505-AT$7))</f>
        <v>0</v>
      </c>
      <c r="AU505" s="289">
        <f>IF(OR($C505&gt;AU$7,$C505+$E505-1&lt;AU$7),0,($D505-SUM($F505:AT505)-SUM($F444:AT444))/($E505+$C505-AU$7))</f>
        <v>0</v>
      </c>
      <c r="AV505" s="289">
        <f>IF(OR($C505&gt;AV$7,$C505+$E505-1&lt;AV$7),0,($D505-SUM($F505:AU505)-SUM($F444:AU444))/($E505+$C505-AV$7))</f>
        <v>0</v>
      </c>
      <c r="AW505" s="289">
        <f>IF(OR($C505&gt;AW$7,$C505+$E505-1&lt;AW$7),0,($D505-SUM($F505:AV505)-SUM($F444:AV444))/($E505+$C505-AW$7))</f>
        <v>0</v>
      </c>
      <c r="AX505" s="289">
        <f>IF(OR($C505&gt;AX$7,$C505+$E505-1&lt;AX$7),0,($D505-SUM($F505:AW505)-SUM($F444:AW444))/($E505+$C505-AX$7))</f>
        <v>0</v>
      </c>
      <c r="AY505" s="289">
        <f>IF(OR($C505&gt;AY$7,$C505+$E505-1&lt;AY$7),0,($D505-SUM($F505:AX505)-SUM($F444:AX444))/($E505+$C505-AY$7))</f>
        <v>0</v>
      </c>
      <c r="AZ505" s="289">
        <f>IF(OR($C505&gt;AZ$7,$C505+$E505-1&lt;AZ$7),0,($D505-SUM($F505:AY505)-SUM($F444:AY444))/($E505+$C505-AZ$7))</f>
        <v>0</v>
      </c>
      <c r="BA505" s="289">
        <f>IF(OR($C505&gt;BA$7,$C505+$E505-1&lt;BA$7),0,($D505-SUM($F505:AZ505)-SUM($F444:AZ444))/($E505+$C505-BA$7))</f>
        <v>0</v>
      </c>
      <c r="BB505" s="289">
        <f>IF(OR($C505&gt;BB$7,$C505+$E505-1&lt;BB$7),0,($D505-SUM($F505:BA505)-SUM($F444:BA444))/($E505+$C505-BB$7))</f>
        <v>0</v>
      </c>
      <c r="BC505" s="289">
        <f>IF(OR($C505&gt;BC$7,$C505+$E505-1&lt;BC$7),0,($D505-SUM($F505:BB505)-SUM($F444:BB444))/($E505+$C505-BC$7))</f>
        <v>0</v>
      </c>
      <c r="BD505" s="289">
        <f>IF(OR($C505&gt;BD$7,$C505+$E505-1&lt;BD$7),0,($D505-SUM($F505:BC505)-SUM($F444:BC444))/($E505+$C505-BD$7))</f>
        <v>0</v>
      </c>
      <c r="BE505" s="289">
        <f>IF(OR($C505&gt;BE$7,$C505+$E505-1&lt;BE$7),0,($D505-SUM($F505:BD505)-SUM($F444:BD444))/($E505+$C505-BE$7))</f>
        <v>0</v>
      </c>
      <c r="BF505" s="289">
        <f>IF(OR($C505&gt;BF$7,$C505+$E505-1&lt;BF$7),0,($D505-SUM($F505:BE505)-SUM($F444:BE444))/($E505+$C505-BF$7))</f>
        <v>0</v>
      </c>
      <c r="BG505" s="289">
        <f>IF(OR($C505&gt;BG$7,$C505+$E505-1&lt;BG$7),0,($D505-SUM($F505:BF505)-SUM($F444:BF444))/($E505+$C505-BG$7))</f>
        <v>0</v>
      </c>
      <c r="BH505" s="289">
        <f>IF(OR($C505&gt;BH$7,$C505+$E505-1&lt;BH$7),0,($D505-SUM($F505:BG505)-SUM($F444:BG444))/($E505+$C505-BH$7))</f>
        <v>0</v>
      </c>
      <c r="BI505" s="289">
        <f>IF(OR($C505&gt;BI$7,$C505+$E505-1&lt;BI$7),0,($D505-SUM($F505:BH505)-SUM($F444:BH444))/($E505+$C505-BI$7))</f>
        <v>0</v>
      </c>
      <c r="BJ505" s="289">
        <f>IF(OR($C505&gt;BJ$7,$C505+$E505-1&lt;BJ$7),0,($D505-SUM($F505:BI505)-SUM($F444:BI444))/($E505+$C505-BJ$7))</f>
        <v>0</v>
      </c>
      <c r="BK505" s="289">
        <f>IF(OR($C505&gt;BK$7,$C505+$E505-1&lt;BK$7),0,($D505-SUM($F505:BJ505)-SUM($F444:BJ444))/($E505+$C505-BK$7))</f>
        <v>0</v>
      </c>
      <c r="BL505" s="289">
        <f>IF(OR($C505&gt;BL$7,$C505+$E505-1&lt;BL$7),0,($D505-SUM($F505:BK505)-SUM($F444:BK444))/($E505+$C505-BL$7))</f>
        <v>0</v>
      </c>
      <c r="BM505" s="289">
        <f>IF(OR($C505&gt;BM$7,$C505+$E505-1&lt;BM$7),0,($D505-SUM($F505:BL505)-SUM($F444:BL444))/($E505+$C505-BM$7))</f>
        <v>0</v>
      </c>
      <c r="BN505" s="289">
        <f>IF(OR($C505&gt;BN$7,$C505+$E505-1&lt;BN$7),0,($D505-SUM($F505:BM505)-SUM($F444:BM444))/($E505+$C505-BN$7))</f>
        <v>0</v>
      </c>
      <c r="BO505" s="289"/>
      <c r="BP505" s="289"/>
      <c r="BQ505" s="289"/>
      <c r="BR505" s="289"/>
      <c r="BS505" s="289"/>
      <c r="BT505" s="289"/>
      <c r="BU505" s="289"/>
      <c r="BV505" s="289"/>
      <c r="BW505" s="289"/>
      <c r="BX505" s="289"/>
      <c r="BY505" s="289"/>
      <c r="BZ505" s="289"/>
      <c r="CA505" s="198"/>
      <c r="CB505" s="198"/>
      <c r="CC505" s="198"/>
      <c r="CD505" s="198"/>
      <c r="CE505" s="198"/>
      <c r="CF505" s="198"/>
      <c r="CG505" s="198"/>
      <c r="CH505" s="198"/>
      <c r="CI505" s="198"/>
      <c r="CJ505" s="198"/>
      <c r="CK505" s="198"/>
      <c r="CL505" s="198"/>
    </row>
    <row r="506" spans="1:90" hidden="1" outlineLevel="1" x14ac:dyDescent="0.15">
      <c r="A506" s="89"/>
      <c r="B506" s="23"/>
      <c r="C506" s="26">
        <v>30</v>
      </c>
      <c r="D506" s="303">
        <f ca="1"/>
        <v>0.12615693634369801</v>
      </c>
      <c r="E506" s="26">
        <f>SAP_Leadsheet!$E$65</f>
        <v>5</v>
      </c>
      <c r="G506" s="289">
        <f>IF(OR($C506&gt;G$7,$C506+$E506-1&lt;G$7),0,($D506-SUM($F506:F506)-SUM($F445:F445))/($E506+$C506-G$7))</f>
        <v>0</v>
      </c>
      <c r="H506" s="289">
        <f>IF(OR($C506&gt;H$7,$C506+$E506-1&lt;H$7),0,($D506-SUM($F506:G506)-SUM($F445:G445))/($E506+$C506-H$7))</f>
        <v>0</v>
      </c>
      <c r="I506" s="289">
        <f>IF(OR($C506&gt;I$7,$C506+$E506-1&lt;I$7),0,($D506-SUM($F506:H506)-SUM($F445:H445))/($E506+$C506-I$7))</f>
        <v>0</v>
      </c>
      <c r="J506" s="289">
        <f>IF(OR($C506&gt;J$7,$C506+$E506-1&lt;J$7),0,($D506-SUM($F506:I506)-SUM($F445:I445))/($E506+$C506-J$7))</f>
        <v>0</v>
      </c>
      <c r="K506" s="289">
        <f>IF(OR($C506&gt;K$7,$C506+$E506-1&lt;K$7),0,($D506-SUM($F506:J506)-SUM($F445:J445))/($E506+$C506-K$7))</f>
        <v>0</v>
      </c>
      <c r="L506" s="289">
        <f>IF(OR($C506&gt;L$7,$C506+$E506-1&lt;L$7),0,($D506-SUM($F506:K506)-SUM($F445:K445))/($E506+$C506-L$7))</f>
        <v>0</v>
      </c>
      <c r="M506" s="289">
        <f>IF(OR($C506&gt;M$7,$C506+$E506-1&lt;M$7),0,($D506-SUM($F506:L506)-SUM($F445:L445))/($E506+$C506-M$7))</f>
        <v>0</v>
      </c>
      <c r="N506" s="289">
        <f>IF(OR($C506&gt;N$7,$C506+$E506-1&lt;N$7),0,($D506-SUM($F506:M506)-SUM($F445:M445))/($E506+$C506-N$7))</f>
        <v>0</v>
      </c>
      <c r="O506" s="289">
        <f>IF(OR($C506&gt;O$7,$C506+$E506-1&lt;O$7),0,($D506-SUM($F506:N506)-SUM($F445:N445))/($E506+$C506-O$7))</f>
        <v>0</v>
      </c>
      <c r="P506" s="289">
        <f>IF(OR($C506&gt;P$7,$C506+$E506-1&lt;P$7),0,($D506-SUM($F506:O506)-SUM($F445:O445))/($E506+$C506-P$7))</f>
        <v>0</v>
      </c>
      <c r="Q506" s="289">
        <f>IF(OR($C506&gt;Q$7,$C506+$E506-1&lt;Q$7),0,($D506-SUM($F506:P506)-SUM($F445:P445))/($E506+$C506-Q$7))</f>
        <v>0</v>
      </c>
      <c r="R506" s="289">
        <f>IF(OR($C506&gt;R$7,$C506+$E506-1&lt;R$7),0,($D506-SUM($F506:Q506)-SUM($F445:Q445))/($E506+$C506-R$7))</f>
        <v>0</v>
      </c>
      <c r="S506" s="289">
        <f>IF(OR($C506&gt;S$7,$C506+$E506-1&lt;S$7),0,($D506-SUM($F506:R506)-SUM($F445:R445))/($E506+$C506-S$7))</f>
        <v>0</v>
      </c>
      <c r="T506" s="289">
        <f>IF(OR($C506&gt;T$7,$C506+$E506-1&lt;T$7),0,($D506-SUM($F506:S506)-SUM($F445:S445))/($E506+$C506-T$7))</f>
        <v>0</v>
      </c>
      <c r="U506" s="289">
        <f>IF(OR($C506&gt;U$7,$C506+$E506-1&lt;U$7),0,($D506-SUM($F506:T506)-SUM($F445:T445))/($E506+$C506-U$7))</f>
        <v>0</v>
      </c>
      <c r="V506" s="289">
        <f>IF(OR($C506&gt;V$7,$C506+$E506-1&lt;V$7),0,($D506-SUM($F506:U506)-SUM($F445:U445))/($E506+$C506-V$7))</f>
        <v>0</v>
      </c>
      <c r="W506" s="289">
        <f>IF(OR($C506&gt;W$7,$C506+$E506-1&lt;W$7),0,($D506-SUM($F506:V506)-SUM($F445:V445))/($E506+$C506-W$7))</f>
        <v>0</v>
      </c>
      <c r="X506" s="289">
        <f>IF(OR($C506&gt;X$7,$C506+$E506-1&lt;X$7),0,($D506-SUM($F506:W506)-SUM($F445:W445))/($E506+$C506-X$7))</f>
        <v>0</v>
      </c>
      <c r="Y506" s="289">
        <f>IF(OR($C506&gt;Y$7,$C506+$E506-1&lt;Y$7),0,($D506-SUM($F506:X506)-SUM($F445:X445))/($E506+$C506-Y$7))</f>
        <v>0</v>
      </c>
      <c r="Z506" s="289">
        <f>IF(OR($C506&gt;Z$7,$C506+$E506-1&lt;Z$7),0,($D506-SUM($F506:Y506)-SUM($F445:Y445))/($E506+$C506-Z$7))</f>
        <v>0</v>
      </c>
      <c r="AA506" s="289">
        <f>IF(OR($C506&gt;AA$7,$C506+$E506-1&lt;AA$7),0,($D506-SUM($F506:Z506)-SUM($F445:Z445))/($E506+$C506-AA$7))</f>
        <v>0</v>
      </c>
      <c r="AB506" s="289">
        <f>IF(OR($C506&gt;AB$7,$C506+$E506-1&lt;AB$7),0,($D506-SUM($F506:AA506)-SUM($F445:AA445))/($E506+$C506-AB$7))</f>
        <v>0</v>
      </c>
      <c r="AC506" s="289">
        <f>IF(OR($C506&gt;AC$7,$C506+$E506-1&lt;AC$7),0,($D506-SUM($F506:AB506)-SUM($F445:AB445))/($E506+$C506-AC$7))</f>
        <v>0</v>
      </c>
      <c r="AD506" s="289">
        <f>IF(OR($C506&gt;AD$7,$C506+$E506-1&lt;AD$7),0,($D506-SUM($F506:AC506)-SUM($F445:AC445))/($E506+$C506-AD$7))</f>
        <v>0</v>
      </c>
      <c r="AE506" s="289">
        <f>IF(OR($C506&gt;AE$7,$C506+$E506-1&lt;AE$7),0,($D506-SUM($F506:AD506)-SUM($F445:AD445))/($E506+$C506-AE$7))</f>
        <v>0</v>
      </c>
      <c r="AF506" s="289">
        <f>IF(OR($C506&gt;AF$7,$C506+$E506-1&lt;AF$7),0,($D506-SUM($F506:AE506)-SUM($F445:AE445))/($E506+$C506-AF$7))</f>
        <v>0</v>
      </c>
      <c r="AG506" s="289">
        <f>IF(OR($C506&gt;AG$7,$C506+$E506-1&lt;AG$7),0,($D506-SUM($F506:AF506)-SUM($F445:AF445))/($E506+$C506-AG$7))</f>
        <v>0</v>
      </c>
      <c r="AH506" s="289">
        <f>IF(OR($C506&gt;AH$7,$C506+$E506-1&lt;AH$7),0,($D506-SUM($F506:AG506)-SUM($F445:AG445))/($E506+$C506-AH$7))</f>
        <v>0</v>
      </c>
      <c r="AI506" s="289">
        <f>IF(OR($C506&gt;AI$7,$C506+$E506-1&lt;AI$7),0,($D506-SUM($F506:AH506)-SUM($F445:AH445))/($E506+$C506-AI$7))</f>
        <v>0</v>
      </c>
      <c r="AJ506" s="289">
        <f ca="1">IF(OR($C506&gt;AJ$7,$C506+$E506-1&lt;AJ$7),0,($D506-SUM($F506:AI506)-SUM($F445:AI445))/($E506+$C506-AJ$7))</f>
        <v>2.5231387268739601E-2</v>
      </c>
      <c r="AK506" s="289">
        <f ca="1">IF(OR($C506&gt;AK$7,$C506+$E506-1&lt;AK$7),0,($D506-SUM($F506:AJ506)-SUM($F445:AJ445))/($E506+$C506-AK$7))</f>
        <v>2.5231387268739601E-2</v>
      </c>
      <c r="AL506" s="289">
        <f ca="1">IF(OR($C506&gt;AL$7,$C506+$E506-1&lt;AL$7),0,($D506-SUM($F506:AK506)-SUM($F445:AK445))/($E506+$C506-AL$7))</f>
        <v>2.5231387268739604E-2</v>
      </c>
      <c r="AM506" s="289">
        <f ca="1">IF(OR($C506&gt;AM$7,$C506+$E506-1&lt;AM$7),0,($D506-SUM($F506:AL506)-SUM($F445:AL445))/($E506+$C506-AM$7))</f>
        <v>2.5231387268739601E-2</v>
      </c>
      <c r="AN506" s="289">
        <f ca="1">IF(OR($C506&gt;AN$7,$C506+$E506-1&lt;AN$7),0,($D506-SUM($F506:AM506)-SUM($F445:AM445))/($E506+$C506-AN$7))</f>
        <v>2.5231387268739608E-2</v>
      </c>
      <c r="AO506" s="289">
        <f>IF(OR($C506&gt;AO$7,$C506+$E506-1&lt;AO$7),0,($D506-SUM($F506:AN506)-SUM($F445:AN445))/($E506+$C506-AO$7))</f>
        <v>0</v>
      </c>
      <c r="AP506" s="289">
        <f>IF(OR($C506&gt;AP$7,$C506+$E506-1&lt;AP$7),0,($D506-SUM($F506:AO506)-SUM($F445:AO445))/($E506+$C506-AP$7))</f>
        <v>0</v>
      </c>
      <c r="AQ506" s="289">
        <f>IF(OR($C506&gt;AQ$7,$C506+$E506-1&lt;AQ$7),0,($D506-SUM($F506:AP506)-SUM($F445:AP445))/($E506+$C506-AQ$7))</f>
        <v>0</v>
      </c>
      <c r="AR506" s="289">
        <f>IF(OR($C506&gt;AR$7,$C506+$E506-1&lt;AR$7),0,($D506-SUM($F506:AQ506)-SUM($F445:AQ445))/($E506+$C506-AR$7))</f>
        <v>0</v>
      </c>
      <c r="AS506" s="289">
        <f>IF(OR($C506&gt;AS$7,$C506+$E506-1&lt;AS$7),0,($D506-SUM($F506:AR506)-SUM($F445:AR445))/($E506+$C506-AS$7))</f>
        <v>0</v>
      </c>
      <c r="AT506" s="289">
        <f>IF(OR($C506&gt;AT$7,$C506+$E506-1&lt;AT$7),0,($D506-SUM($F506:AS506)-SUM($F445:AS445))/($E506+$C506-AT$7))</f>
        <v>0</v>
      </c>
      <c r="AU506" s="289">
        <f>IF(OR($C506&gt;AU$7,$C506+$E506-1&lt;AU$7),0,($D506-SUM($F506:AT506)-SUM($F445:AT445))/($E506+$C506-AU$7))</f>
        <v>0</v>
      </c>
      <c r="AV506" s="289">
        <f>IF(OR($C506&gt;AV$7,$C506+$E506-1&lt;AV$7),0,($D506-SUM($F506:AU506)-SUM($F445:AU445))/($E506+$C506-AV$7))</f>
        <v>0</v>
      </c>
      <c r="AW506" s="289">
        <f>IF(OR($C506&gt;AW$7,$C506+$E506-1&lt;AW$7),0,($D506-SUM($F506:AV506)-SUM($F445:AV445))/($E506+$C506-AW$7))</f>
        <v>0</v>
      </c>
      <c r="AX506" s="289">
        <f>IF(OR($C506&gt;AX$7,$C506+$E506-1&lt;AX$7),0,($D506-SUM($F506:AW506)-SUM($F445:AW445))/($E506+$C506-AX$7))</f>
        <v>0</v>
      </c>
      <c r="AY506" s="289">
        <f>IF(OR($C506&gt;AY$7,$C506+$E506-1&lt;AY$7),0,($D506-SUM($F506:AX506)-SUM($F445:AX445))/($E506+$C506-AY$7))</f>
        <v>0</v>
      </c>
      <c r="AZ506" s="289">
        <f>IF(OR($C506&gt;AZ$7,$C506+$E506-1&lt;AZ$7),0,($D506-SUM($F506:AY506)-SUM($F445:AY445))/($E506+$C506-AZ$7))</f>
        <v>0</v>
      </c>
      <c r="BA506" s="289">
        <f>IF(OR($C506&gt;BA$7,$C506+$E506-1&lt;BA$7),0,($D506-SUM($F506:AZ506)-SUM($F445:AZ445))/($E506+$C506-BA$7))</f>
        <v>0</v>
      </c>
      <c r="BB506" s="289">
        <f>IF(OR($C506&gt;BB$7,$C506+$E506-1&lt;BB$7),0,($D506-SUM($F506:BA506)-SUM($F445:BA445))/($E506+$C506-BB$7))</f>
        <v>0</v>
      </c>
      <c r="BC506" s="289">
        <f>IF(OR($C506&gt;BC$7,$C506+$E506-1&lt;BC$7),0,($D506-SUM($F506:BB506)-SUM($F445:BB445))/($E506+$C506-BC$7))</f>
        <v>0</v>
      </c>
      <c r="BD506" s="289">
        <f>IF(OR($C506&gt;BD$7,$C506+$E506-1&lt;BD$7),0,($D506-SUM($F506:BC506)-SUM($F445:BC445))/($E506+$C506-BD$7))</f>
        <v>0</v>
      </c>
      <c r="BE506" s="289">
        <f>IF(OR($C506&gt;BE$7,$C506+$E506-1&lt;BE$7),0,($D506-SUM($F506:BD506)-SUM($F445:BD445))/($E506+$C506-BE$7))</f>
        <v>0</v>
      </c>
      <c r="BF506" s="289">
        <f>IF(OR($C506&gt;BF$7,$C506+$E506-1&lt;BF$7),0,($D506-SUM($F506:BE506)-SUM($F445:BE445))/($E506+$C506-BF$7))</f>
        <v>0</v>
      </c>
      <c r="BG506" s="289">
        <f>IF(OR($C506&gt;BG$7,$C506+$E506-1&lt;BG$7),0,($D506-SUM($F506:BF506)-SUM($F445:BF445))/($E506+$C506-BG$7))</f>
        <v>0</v>
      </c>
      <c r="BH506" s="289">
        <f>IF(OR($C506&gt;BH$7,$C506+$E506-1&lt;BH$7),0,($D506-SUM($F506:BG506)-SUM($F445:BG445))/($E506+$C506-BH$7))</f>
        <v>0</v>
      </c>
      <c r="BI506" s="289">
        <f>IF(OR($C506&gt;BI$7,$C506+$E506-1&lt;BI$7),0,($D506-SUM($F506:BH506)-SUM($F445:BH445))/($E506+$C506-BI$7))</f>
        <v>0</v>
      </c>
      <c r="BJ506" s="289">
        <f>IF(OR($C506&gt;BJ$7,$C506+$E506-1&lt;BJ$7),0,($D506-SUM($F506:BI506)-SUM($F445:BI445))/($E506+$C506-BJ$7))</f>
        <v>0</v>
      </c>
      <c r="BK506" s="289">
        <f>IF(OR($C506&gt;BK$7,$C506+$E506-1&lt;BK$7),0,($D506-SUM($F506:BJ506)-SUM($F445:BJ445))/($E506+$C506-BK$7))</f>
        <v>0</v>
      </c>
      <c r="BL506" s="289">
        <f>IF(OR($C506&gt;BL$7,$C506+$E506-1&lt;BL$7),0,($D506-SUM($F506:BK506)-SUM($F445:BK445))/($E506+$C506-BL$7))</f>
        <v>0</v>
      </c>
      <c r="BM506" s="289">
        <f>IF(OR($C506&gt;BM$7,$C506+$E506-1&lt;BM$7),0,($D506-SUM($F506:BL506)-SUM($F445:BL445))/($E506+$C506-BM$7))</f>
        <v>0</v>
      </c>
      <c r="BN506" s="289">
        <f>IF(OR($C506&gt;BN$7,$C506+$E506-1&lt;BN$7),0,($D506-SUM($F506:BM506)-SUM($F445:BM445))/($E506+$C506-BN$7))</f>
        <v>0</v>
      </c>
      <c r="BO506" s="289"/>
      <c r="BP506" s="289"/>
      <c r="BQ506" s="289"/>
      <c r="BR506" s="289"/>
      <c r="BS506" s="289"/>
      <c r="BT506" s="289"/>
      <c r="BU506" s="289"/>
      <c r="BV506" s="289"/>
      <c r="BW506" s="289"/>
      <c r="BX506" s="289"/>
      <c r="BY506" s="289"/>
      <c r="BZ506" s="289"/>
      <c r="CA506" s="198"/>
      <c r="CB506" s="198"/>
      <c r="CC506" s="198"/>
      <c r="CD506" s="198"/>
      <c r="CE506" s="198"/>
      <c r="CF506" s="198"/>
      <c r="CG506" s="198"/>
      <c r="CH506" s="198"/>
      <c r="CI506" s="198"/>
      <c r="CJ506" s="198"/>
      <c r="CK506" s="198"/>
      <c r="CL506" s="198"/>
    </row>
    <row r="507" spans="1:90" hidden="1" outlineLevel="1" x14ac:dyDescent="0.15">
      <c r="A507" s="89"/>
      <c r="B507" s="23"/>
      <c r="C507" s="26">
        <v>31</v>
      </c>
      <c r="D507" s="303">
        <f ca="1"/>
        <v>0.12444442987946391</v>
      </c>
      <c r="E507" s="26">
        <f>SAP_Leadsheet!$E$65</f>
        <v>5</v>
      </c>
      <c r="G507" s="289">
        <f>IF(OR($C507&gt;G$7,$C507+$E507-1&lt;G$7),0,($D507-SUM($F507:F507)-SUM($F446:F446))/($E507+$C507-G$7))</f>
        <v>0</v>
      </c>
      <c r="H507" s="289">
        <f>IF(OR($C507&gt;H$7,$C507+$E507-1&lt;H$7),0,($D507-SUM($F507:G507)-SUM($F446:G446))/($E507+$C507-H$7))</f>
        <v>0</v>
      </c>
      <c r="I507" s="289">
        <f>IF(OR($C507&gt;I$7,$C507+$E507-1&lt;I$7),0,($D507-SUM($F507:H507)-SUM($F446:H446))/($E507+$C507-I$7))</f>
        <v>0</v>
      </c>
      <c r="J507" s="289">
        <f>IF(OR($C507&gt;J$7,$C507+$E507-1&lt;J$7),0,($D507-SUM($F507:I507)-SUM($F446:I446))/($E507+$C507-J$7))</f>
        <v>0</v>
      </c>
      <c r="K507" s="289">
        <f>IF(OR($C507&gt;K$7,$C507+$E507-1&lt;K$7),0,($D507-SUM($F507:J507)-SUM($F446:J446))/($E507+$C507-K$7))</f>
        <v>0</v>
      </c>
      <c r="L507" s="289">
        <f>IF(OR($C507&gt;L$7,$C507+$E507-1&lt;L$7),0,($D507-SUM($F507:K507)-SUM($F446:K446))/($E507+$C507-L$7))</f>
        <v>0</v>
      </c>
      <c r="M507" s="289">
        <f>IF(OR($C507&gt;M$7,$C507+$E507-1&lt;M$7),0,($D507-SUM($F507:L507)-SUM($F446:L446))/($E507+$C507-M$7))</f>
        <v>0</v>
      </c>
      <c r="N507" s="289">
        <f>IF(OR($C507&gt;N$7,$C507+$E507-1&lt;N$7),0,($D507-SUM($F507:M507)-SUM($F446:M446))/($E507+$C507-N$7))</f>
        <v>0</v>
      </c>
      <c r="O507" s="289">
        <f>IF(OR($C507&gt;O$7,$C507+$E507-1&lt;O$7),0,($D507-SUM($F507:N507)-SUM($F446:N446))/($E507+$C507-O$7))</f>
        <v>0</v>
      </c>
      <c r="P507" s="289">
        <f>IF(OR($C507&gt;P$7,$C507+$E507-1&lt;P$7),0,($D507-SUM($F507:O507)-SUM($F446:O446))/($E507+$C507-P$7))</f>
        <v>0</v>
      </c>
      <c r="Q507" s="289">
        <f>IF(OR($C507&gt;Q$7,$C507+$E507-1&lt;Q$7),0,($D507-SUM($F507:P507)-SUM($F446:P446))/($E507+$C507-Q$7))</f>
        <v>0</v>
      </c>
      <c r="R507" s="289">
        <f>IF(OR($C507&gt;R$7,$C507+$E507-1&lt;R$7),0,($D507-SUM($F507:Q507)-SUM($F446:Q446))/($E507+$C507-R$7))</f>
        <v>0</v>
      </c>
      <c r="S507" s="289">
        <f>IF(OR($C507&gt;S$7,$C507+$E507-1&lt;S$7),0,($D507-SUM($F507:R507)-SUM($F446:R446))/($E507+$C507-S$7))</f>
        <v>0</v>
      </c>
      <c r="T507" s="289">
        <f>IF(OR($C507&gt;T$7,$C507+$E507-1&lt;T$7),0,($D507-SUM($F507:S507)-SUM($F446:S446))/($E507+$C507-T$7))</f>
        <v>0</v>
      </c>
      <c r="U507" s="289">
        <f>IF(OR($C507&gt;U$7,$C507+$E507-1&lt;U$7),0,($D507-SUM($F507:T507)-SUM($F446:T446))/($E507+$C507-U$7))</f>
        <v>0</v>
      </c>
      <c r="V507" s="289">
        <f>IF(OR($C507&gt;V$7,$C507+$E507-1&lt;V$7),0,($D507-SUM($F507:U507)-SUM($F446:U446))/($E507+$C507-V$7))</f>
        <v>0</v>
      </c>
      <c r="W507" s="289">
        <f>IF(OR($C507&gt;W$7,$C507+$E507-1&lt;W$7),0,($D507-SUM($F507:V507)-SUM($F446:V446))/($E507+$C507-W$7))</f>
        <v>0</v>
      </c>
      <c r="X507" s="289">
        <f>IF(OR($C507&gt;X$7,$C507+$E507-1&lt;X$7),0,($D507-SUM($F507:W507)-SUM($F446:W446))/($E507+$C507-X$7))</f>
        <v>0</v>
      </c>
      <c r="Y507" s="289">
        <f>IF(OR($C507&gt;Y$7,$C507+$E507-1&lt;Y$7),0,($D507-SUM($F507:X507)-SUM($F446:X446))/($E507+$C507-Y$7))</f>
        <v>0</v>
      </c>
      <c r="Z507" s="289">
        <f>IF(OR($C507&gt;Z$7,$C507+$E507-1&lt;Z$7),0,($D507-SUM($F507:Y507)-SUM($F446:Y446))/($E507+$C507-Z$7))</f>
        <v>0</v>
      </c>
      <c r="AA507" s="289">
        <f>IF(OR($C507&gt;AA$7,$C507+$E507-1&lt;AA$7),0,($D507-SUM($F507:Z507)-SUM($F446:Z446))/($E507+$C507-AA$7))</f>
        <v>0</v>
      </c>
      <c r="AB507" s="289">
        <f>IF(OR($C507&gt;AB$7,$C507+$E507-1&lt;AB$7),0,($D507-SUM($F507:AA507)-SUM($F446:AA446))/($E507+$C507-AB$7))</f>
        <v>0</v>
      </c>
      <c r="AC507" s="289">
        <f>IF(OR($C507&gt;AC$7,$C507+$E507-1&lt;AC$7),0,($D507-SUM($F507:AB507)-SUM($F446:AB446))/($E507+$C507-AC$7))</f>
        <v>0</v>
      </c>
      <c r="AD507" s="289">
        <f>IF(OR($C507&gt;AD$7,$C507+$E507-1&lt;AD$7),0,($D507-SUM($F507:AC507)-SUM($F446:AC446))/($E507+$C507-AD$7))</f>
        <v>0</v>
      </c>
      <c r="AE507" s="289">
        <f>IF(OR($C507&gt;AE$7,$C507+$E507-1&lt;AE$7),0,($D507-SUM($F507:AD507)-SUM($F446:AD446))/($E507+$C507-AE$7))</f>
        <v>0</v>
      </c>
      <c r="AF507" s="289">
        <f>IF(OR($C507&gt;AF$7,$C507+$E507-1&lt;AF$7),0,($D507-SUM($F507:AE507)-SUM($F446:AE446))/($E507+$C507-AF$7))</f>
        <v>0</v>
      </c>
      <c r="AG507" s="289">
        <f>IF(OR($C507&gt;AG$7,$C507+$E507-1&lt;AG$7),0,($D507-SUM($F507:AF507)-SUM($F446:AF446))/($E507+$C507-AG$7))</f>
        <v>0</v>
      </c>
      <c r="AH507" s="289">
        <f>IF(OR($C507&gt;AH$7,$C507+$E507-1&lt;AH$7),0,($D507-SUM($F507:AG507)-SUM($F446:AG446))/($E507+$C507-AH$7))</f>
        <v>0</v>
      </c>
      <c r="AI507" s="289">
        <f>IF(OR($C507&gt;AI$7,$C507+$E507-1&lt;AI$7),0,($D507-SUM($F507:AH507)-SUM($F446:AH446))/($E507+$C507-AI$7))</f>
        <v>0</v>
      </c>
      <c r="AJ507" s="289">
        <f>IF(OR($C507&gt;AJ$7,$C507+$E507-1&lt;AJ$7),0,($D507-SUM($F507:AI507)-SUM($F446:AI446))/($E507+$C507-AJ$7))</f>
        <v>0</v>
      </c>
      <c r="AK507" s="289">
        <f ca="1">IF(OR($C507&gt;AK$7,$C507+$E507-1&lt;AK$7),0,($D507-SUM($F507:AJ507)-SUM($F446:AJ446))/($E507+$C507-AK$7))</f>
        <v>2.4888885975892783E-2</v>
      </c>
      <c r="AL507" s="289">
        <f ca="1">IF(OR($C507&gt;AL$7,$C507+$E507-1&lt;AL$7),0,($D507-SUM($F507:AK507)-SUM($F446:AK446))/($E507+$C507-AL$7))</f>
        <v>2.4888885975892783E-2</v>
      </c>
      <c r="AM507" s="289">
        <f ca="1">IF(OR($C507&gt;AM$7,$C507+$E507-1&lt;AM$7),0,($D507-SUM($F507:AL507)-SUM($F446:AL446))/($E507+$C507-AM$7))</f>
        <v>2.4888885975892783E-2</v>
      </c>
      <c r="AN507" s="289">
        <f ca="1">IF(OR($C507&gt;AN$7,$C507+$E507-1&lt;AN$7),0,($D507-SUM($F507:AM507)-SUM($F446:AM446))/($E507+$C507-AN$7))</f>
        <v>2.4888885975892783E-2</v>
      </c>
      <c r="AO507" s="289">
        <f ca="1">IF(OR($C507&gt;AO$7,$C507+$E507-1&lt;AO$7),0,($D507-SUM($F507:AN507)-SUM($F446:AN446))/($E507+$C507-AO$7))</f>
        <v>2.4888885975892783E-2</v>
      </c>
      <c r="AP507" s="289">
        <f>IF(OR($C507&gt;AP$7,$C507+$E507-1&lt;AP$7),0,($D507-SUM($F507:AO507)-SUM($F446:AO446))/($E507+$C507-AP$7))</f>
        <v>0</v>
      </c>
      <c r="AQ507" s="289">
        <f>IF(OR($C507&gt;AQ$7,$C507+$E507-1&lt;AQ$7),0,($D507-SUM($F507:AP507)-SUM($F446:AP446))/($E507+$C507-AQ$7))</f>
        <v>0</v>
      </c>
      <c r="AR507" s="289">
        <f>IF(OR($C507&gt;AR$7,$C507+$E507-1&lt;AR$7),0,($D507-SUM($F507:AQ507)-SUM($F446:AQ446))/($E507+$C507-AR$7))</f>
        <v>0</v>
      </c>
      <c r="AS507" s="289">
        <f>IF(OR($C507&gt;AS$7,$C507+$E507-1&lt;AS$7),0,($D507-SUM($F507:AR507)-SUM($F446:AR446))/($E507+$C507-AS$7))</f>
        <v>0</v>
      </c>
      <c r="AT507" s="289">
        <f>IF(OR($C507&gt;AT$7,$C507+$E507-1&lt;AT$7),0,($D507-SUM($F507:AS507)-SUM($F446:AS446))/($E507+$C507-AT$7))</f>
        <v>0</v>
      </c>
      <c r="AU507" s="289">
        <f>IF(OR($C507&gt;AU$7,$C507+$E507-1&lt;AU$7),0,($D507-SUM($F507:AT507)-SUM($F446:AT446))/($E507+$C507-AU$7))</f>
        <v>0</v>
      </c>
      <c r="AV507" s="289">
        <f>IF(OR($C507&gt;AV$7,$C507+$E507-1&lt;AV$7),0,($D507-SUM($F507:AU507)-SUM($F446:AU446))/($E507+$C507-AV$7))</f>
        <v>0</v>
      </c>
      <c r="AW507" s="289">
        <f>IF(OR($C507&gt;AW$7,$C507+$E507-1&lt;AW$7),0,($D507-SUM($F507:AV507)-SUM($F446:AV446))/($E507+$C507-AW$7))</f>
        <v>0</v>
      </c>
      <c r="AX507" s="289">
        <f>IF(OR($C507&gt;AX$7,$C507+$E507-1&lt;AX$7),0,($D507-SUM($F507:AW507)-SUM($F446:AW446))/($E507+$C507-AX$7))</f>
        <v>0</v>
      </c>
      <c r="AY507" s="289">
        <f>IF(OR($C507&gt;AY$7,$C507+$E507-1&lt;AY$7),0,($D507-SUM($F507:AX507)-SUM($F446:AX446))/($E507+$C507-AY$7))</f>
        <v>0</v>
      </c>
      <c r="AZ507" s="289">
        <f>IF(OR($C507&gt;AZ$7,$C507+$E507-1&lt;AZ$7),0,($D507-SUM($F507:AY507)-SUM($F446:AY446))/($E507+$C507-AZ$7))</f>
        <v>0</v>
      </c>
      <c r="BA507" s="289">
        <f>IF(OR($C507&gt;BA$7,$C507+$E507-1&lt;BA$7),0,($D507-SUM($F507:AZ507)-SUM($F446:AZ446))/($E507+$C507-BA$7))</f>
        <v>0</v>
      </c>
      <c r="BB507" s="289">
        <f>IF(OR($C507&gt;BB$7,$C507+$E507-1&lt;BB$7),0,($D507-SUM($F507:BA507)-SUM($F446:BA446))/($E507+$C507-BB$7))</f>
        <v>0</v>
      </c>
      <c r="BC507" s="289">
        <f>IF(OR($C507&gt;BC$7,$C507+$E507-1&lt;BC$7),0,($D507-SUM($F507:BB507)-SUM($F446:BB446))/($E507+$C507-BC$7))</f>
        <v>0</v>
      </c>
      <c r="BD507" s="289">
        <f>IF(OR($C507&gt;BD$7,$C507+$E507-1&lt;BD$7),0,($D507-SUM($F507:BC507)-SUM($F446:BC446))/($E507+$C507-BD$7))</f>
        <v>0</v>
      </c>
      <c r="BE507" s="289">
        <f>IF(OR($C507&gt;BE$7,$C507+$E507-1&lt;BE$7),0,($D507-SUM($F507:BD507)-SUM($F446:BD446))/($E507+$C507-BE$7))</f>
        <v>0</v>
      </c>
      <c r="BF507" s="289">
        <f>IF(OR($C507&gt;BF$7,$C507+$E507-1&lt;BF$7),0,($D507-SUM($F507:BE507)-SUM($F446:BE446))/($E507+$C507-BF$7))</f>
        <v>0</v>
      </c>
      <c r="BG507" s="289">
        <f>IF(OR($C507&gt;BG$7,$C507+$E507-1&lt;BG$7),0,($D507-SUM($F507:BF507)-SUM($F446:BF446))/($E507+$C507-BG$7))</f>
        <v>0</v>
      </c>
      <c r="BH507" s="289">
        <f>IF(OR($C507&gt;BH$7,$C507+$E507-1&lt;BH$7),0,($D507-SUM($F507:BG507)-SUM($F446:BG446))/($E507+$C507-BH$7))</f>
        <v>0</v>
      </c>
      <c r="BI507" s="289">
        <f>IF(OR($C507&gt;BI$7,$C507+$E507-1&lt;BI$7),0,($D507-SUM($F507:BH507)-SUM($F446:BH446))/($E507+$C507-BI$7))</f>
        <v>0</v>
      </c>
      <c r="BJ507" s="289">
        <f>IF(OR($C507&gt;BJ$7,$C507+$E507-1&lt;BJ$7),0,($D507-SUM($F507:BI507)-SUM($F446:BI446))/($E507+$C507-BJ$7))</f>
        <v>0</v>
      </c>
      <c r="BK507" s="289">
        <f>IF(OR($C507&gt;BK$7,$C507+$E507-1&lt;BK$7),0,($D507-SUM($F507:BJ507)-SUM($F446:BJ446))/($E507+$C507-BK$7))</f>
        <v>0</v>
      </c>
      <c r="BL507" s="289">
        <f>IF(OR($C507&gt;BL$7,$C507+$E507-1&lt;BL$7),0,($D507-SUM($F507:BK507)-SUM($F446:BK446))/($E507+$C507-BL$7))</f>
        <v>0</v>
      </c>
      <c r="BM507" s="289">
        <f>IF(OR($C507&gt;BM$7,$C507+$E507-1&lt;BM$7),0,($D507-SUM($F507:BL507)-SUM($F446:BL446))/($E507+$C507-BM$7))</f>
        <v>0</v>
      </c>
      <c r="BN507" s="289">
        <f>IF(OR($C507&gt;BN$7,$C507+$E507-1&lt;BN$7),0,($D507-SUM($F507:BM507)-SUM($F446:BM446))/($E507+$C507-BN$7))</f>
        <v>0</v>
      </c>
      <c r="BO507" s="289"/>
      <c r="BP507" s="289"/>
      <c r="BQ507" s="289"/>
      <c r="BR507" s="289"/>
      <c r="BS507" s="289"/>
      <c r="BT507" s="289"/>
      <c r="BU507" s="289"/>
      <c r="BV507" s="289"/>
      <c r="BW507" s="289"/>
      <c r="BX507" s="289"/>
      <c r="BY507" s="289"/>
      <c r="BZ507" s="289"/>
      <c r="CA507" s="198"/>
      <c r="CB507" s="198"/>
      <c r="CC507" s="198"/>
      <c r="CD507" s="198"/>
      <c r="CE507" s="198"/>
      <c r="CF507" s="198"/>
      <c r="CG507" s="198"/>
      <c r="CH507" s="198"/>
      <c r="CI507" s="198"/>
      <c r="CJ507" s="198"/>
      <c r="CK507" s="198"/>
      <c r="CL507" s="198"/>
    </row>
    <row r="508" spans="1:90" hidden="1" outlineLevel="1" x14ac:dyDescent="0.15">
      <c r="A508" s="89"/>
      <c r="B508" s="23"/>
      <c r="C508" s="26">
        <v>32</v>
      </c>
      <c r="D508" s="303">
        <f ca="1"/>
        <v>0.12273192341522984</v>
      </c>
      <c r="E508" s="26">
        <f>SAP_Leadsheet!$E$65</f>
        <v>5</v>
      </c>
      <c r="G508" s="289">
        <f>IF(OR($C508&gt;G$7,$C508+$E508-1&lt;G$7),0,($D508-SUM($F508:F508)-SUM($F447:F447))/($E508+$C508-G$7))</f>
        <v>0</v>
      </c>
      <c r="H508" s="289">
        <f>IF(OR($C508&gt;H$7,$C508+$E508-1&lt;H$7),0,($D508-SUM($F508:G508)-SUM($F447:G447))/($E508+$C508-H$7))</f>
        <v>0</v>
      </c>
      <c r="I508" s="289">
        <f>IF(OR($C508&gt;I$7,$C508+$E508-1&lt;I$7),0,($D508-SUM($F508:H508)-SUM($F447:H447))/($E508+$C508-I$7))</f>
        <v>0</v>
      </c>
      <c r="J508" s="289">
        <f>IF(OR($C508&gt;J$7,$C508+$E508-1&lt;J$7),0,($D508-SUM($F508:I508)-SUM($F447:I447))/($E508+$C508-J$7))</f>
        <v>0</v>
      </c>
      <c r="K508" s="289">
        <f>IF(OR($C508&gt;K$7,$C508+$E508-1&lt;K$7),0,($D508-SUM($F508:J508)-SUM($F447:J447))/($E508+$C508-K$7))</f>
        <v>0</v>
      </c>
      <c r="L508" s="289">
        <f>IF(OR($C508&gt;L$7,$C508+$E508-1&lt;L$7),0,($D508-SUM($F508:K508)-SUM($F447:K447))/($E508+$C508-L$7))</f>
        <v>0</v>
      </c>
      <c r="M508" s="289">
        <f>IF(OR($C508&gt;M$7,$C508+$E508-1&lt;M$7),0,($D508-SUM($F508:L508)-SUM($F447:L447))/($E508+$C508-M$7))</f>
        <v>0</v>
      </c>
      <c r="N508" s="289">
        <f>IF(OR($C508&gt;N$7,$C508+$E508-1&lt;N$7),0,($D508-SUM($F508:M508)-SUM($F447:M447))/($E508+$C508-N$7))</f>
        <v>0</v>
      </c>
      <c r="O508" s="289">
        <f>IF(OR($C508&gt;O$7,$C508+$E508-1&lt;O$7),0,($D508-SUM($F508:N508)-SUM($F447:N447))/($E508+$C508-O$7))</f>
        <v>0</v>
      </c>
      <c r="P508" s="289">
        <f>IF(OR($C508&gt;P$7,$C508+$E508-1&lt;P$7),0,($D508-SUM($F508:O508)-SUM($F447:O447))/($E508+$C508-P$7))</f>
        <v>0</v>
      </c>
      <c r="Q508" s="289">
        <f>IF(OR($C508&gt;Q$7,$C508+$E508-1&lt;Q$7),0,($D508-SUM($F508:P508)-SUM($F447:P447))/($E508+$C508-Q$7))</f>
        <v>0</v>
      </c>
      <c r="R508" s="289">
        <f>IF(OR($C508&gt;R$7,$C508+$E508-1&lt;R$7),0,($D508-SUM($F508:Q508)-SUM($F447:Q447))/($E508+$C508-R$7))</f>
        <v>0</v>
      </c>
      <c r="S508" s="289">
        <f>IF(OR($C508&gt;S$7,$C508+$E508-1&lt;S$7),0,($D508-SUM($F508:R508)-SUM($F447:R447))/($E508+$C508-S$7))</f>
        <v>0</v>
      </c>
      <c r="T508" s="289">
        <f>IF(OR($C508&gt;T$7,$C508+$E508-1&lt;T$7),0,($D508-SUM($F508:S508)-SUM($F447:S447))/($E508+$C508-T$7))</f>
        <v>0</v>
      </c>
      <c r="U508" s="289">
        <f>IF(OR($C508&gt;U$7,$C508+$E508-1&lt;U$7),0,($D508-SUM($F508:T508)-SUM($F447:T447))/($E508+$C508-U$7))</f>
        <v>0</v>
      </c>
      <c r="V508" s="289">
        <f>IF(OR($C508&gt;V$7,$C508+$E508-1&lt;V$7),0,($D508-SUM($F508:U508)-SUM($F447:U447))/($E508+$C508-V$7))</f>
        <v>0</v>
      </c>
      <c r="W508" s="289">
        <f>IF(OR($C508&gt;W$7,$C508+$E508-1&lt;W$7),0,($D508-SUM($F508:V508)-SUM($F447:V447))/($E508+$C508-W$7))</f>
        <v>0</v>
      </c>
      <c r="X508" s="289">
        <f>IF(OR($C508&gt;X$7,$C508+$E508-1&lt;X$7),0,($D508-SUM($F508:W508)-SUM($F447:W447))/($E508+$C508-X$7))</f>
        <v>0</v>
      </c>
      <c r="Y508" s="289">
        <f>IF(OR($C508&gt;Y$7,$C508+$E508-1&lt;Y$7),0,($D508-SUM($F508:X508)-SUM($F447:X447))/($E508+$C508-Y$7))</f>
        <v>0</v>
      </c>
      <c r="Z508" s="289">
        <f>IF(OR($C508&gt;Z$7,$C508+$E508-1&lt;Z$7),0,($D508-SUM($F508:Y508)-SUM($F447:Y447))/($E508+$C508-Z$7))</f>
        <v>0</v>
      </c>
      <c r="AA508" s="289">
        <f>IF(OR($C508&gt;AA$7,$C508+$E508-1&lt;AA$7),0,($D508-SUM($F508:Z508)-SUM($F447:Z447))/($E508+$C508-AA$7))</f>
        <v>0</v>
      </c>
      <c r="AB508" s="289">
        <f>IF(OR($C508&gt;AB$7,$C508+$E508-1&lt;AB$7),0,($D508-SUM($F508:AA508)-SUM($F447:AA447))/($E508+$C508-AB$7))</f>
        <v>0</v>
      </c>
      <c r="AC508" s="289">
        <f>IF(OR($C508&gt;AC$7,$C508+$E508-1&lt;AC$7),0,($D508-SUM($F508:AB508)-SUM($F447:AB447))/($E508+$C508-AC$7))</f>
        <v>0</v>
      </c>
      <c r="AD508" s="289">
        <f>IF(OR($C508&gt;AD$7,$C508+$E508-1&lt;AD$7),0,($D508-SUM($F508:AC508)-SUM($F447:AC447))/($E508+$C508-AD$7))</f>
        <v>0</v>
      </c>
      <c r="AE508" s="289">
        <f>IF(OR($C508&gt;AE$7,$C508+$E508-1&lt;AE$7),0,($D508-SUM($F508:AD508)-SUM($F447:AD447))/($E508+$C508-AE$7))</f>
        <v>0</v>
      </c>
      <c r="AF508" s="289">
        <f>IF(OR($C508&gt;AF$7,$C508+$E508-1&lt;AF$7),0,($D508-SUM($F508:AE508)-SUM($F447:AE447))/($E508+$C508-AF$7))</f>
        <v>0</v>
      </c>
      <c r="AG508" s="289">
        <f>IF(OR($C508&gt;AG$7,$C508+$E508-1&lt;AG$7),0,($D508-SUM($F508:AF508)-SUM($F447:AF447))/($E508+$C508-AG$7))</f>
        <v>0</v>
      </c>
      <c r="AH508" s="289">
        <f>IF(OR($C508&gt;AH$7,$C508+$E508-1&lt;AH$7),0,($D508-SUM($F508:AG508)-SUM($F447:AG447))/($E508+$C508-AH$7))</f>
        <v>0</v>
      </c>
      <c r="AI508" s="289">
        <f>IF(OR($C508&gt;AI$7,$C508+$E508-1&lt;AI$7),0,($D508-SUM($F508:AH508)-SUM($F447:AH447))/($E508+$C508-AI$7))</f>
        <v>0</v>
      </c>
      <c r="AJ508" s="289">
        <f>IF(OR($C508&gt;AJ$7,$C508+$E508-1&lt;AJ$7),0,($D508-SUM($F508:AI508)-SUM($F447:AI447))/($E508+$C508-AJ$7))</f>
        <v>0</v>
      </c>
      <c r="AK508" s="289">
        <f>IF(OR($C508&gt;AK$7,$C508+$E508-1&lt;AK$7),0,($D508-SUM($F508:AJ508)-SUM($F447:AJ447))/($E508+$C508-AK$7))</f>
        <v>0</v>
      </c>
      <c r="AL508" s="289">
        <f ca="1">IF(OR($C508&gt;AL$7,$C508+$E508-1&lt;AL$7),0,($D508-SUM($F508:AK508)-SUM($F447:AK447))/($E508+$C508-AL$7))</f>
        <v>2.4546384683045968E-2</v>
      </c>
      <c r="AM508" s="289">
        <f ca="1">IF(OR($C508&gt;AM$7,$C508+$E508-1&lt;AM$7),0,($D508-SUM($F508:AL508)-SUM($F447:AL447))/($E508+$C508-AM$7))</f>
        <v>2.4546384683045968E-2</v>
      </c>
      <c r="AN508" s="289">
        <f ca="1">IF(OR($C508&gt;AN$7,$C508+$E508-1&lt;AN$7),0,($D508-SUM($F508:AM508)-SUM($F447:AM447))/($E508+$C508-AN$7))</f>
        <v>2.4546384683045968E-2</v>
      </c>
      <c r="AO508" s="289">
        <f ca="1">IF(OR($C508&gt;AO$7,$C508+$E508-1&lt;AO$7),0,($D508-SUM($F508:AN508)-SUM($F447:AN447))/($E508+$C508-AO$7))</f>
        <v>2.4546384683045971E-2</v>
      </c>
      <c r="AP508" s="289">
        <f ca="1">IF(OR($C508&gt;AP$7,$C508+$E508-1&lt;AP$7),0,($D508-SUM($F508:AO508)-SUM($F447:AO447))/($E508+$C508-AP$7))</f>
        <v>2.4546384683045971E-2</v>
      </c>
      <c r="AQ508" s="289">
        <f>IF(OR($C508&gt;AQ$7,$C508+$E508-1&lt;AQ$7),0,($D508-SUM($F508:AP508)-SUM($F447:AP447))/($E508+$C508-AQ$7))</f>
        <v>0</v>
      </c>
      <c r="AR508" s="289">
        <f>IF(OR($C508&gt;AR$7,$C508+$E508-1&lt;AR$7),0,($D508-SUM($F508:AQ508)-SUM($F447:AQ447))/($E508+$C508-AR$7))</f>
        <v>0</v>
      </c>
      <c r="AS508" s="289">
        <f>IF(OR($C508&gt;AS$7,$C508+$E508-1&lt;AS$7),0,($D508-SUM($F508:AR508)-SUM($F447:AR447))/($E508+$C508-AS$7))</f>
        <v>0</v>
      </c>
      <c r="AT508" s="289">
        <f>IF(OR($C508&gt;AT$7,$C508+$E508-1&lt;AT$7),0,($D508-SUM($F508:AS508)-SUM($F447:AS447))/($E508+$C508-AT$7))</f>
        <v>0</v>
      </c>
      <c r="AU508" s="289">
        <f>IF(OR($C508&gt;AU$7,$C508+$E508-1&lt;AU$7),0,($D508-SUM($F508:AT508)-SUM($F447:AT447))/($E508+$C508-AU$7))</f>
        <v>0</v>
      </c>
      <c r="AV508" s="289">
        <f>IF(OR($C508&gt;AV$7,$C508+$E508-1&lt;AV$7),0,($D508-SUM($F508:AU508)-SUM($F447:AU447))/($E508+$C508-AV$7))</f>
        <v>0</v>
      </c>
      <c r="AW508" s="289">
        <f>IF(OR($C508&gt;AW$7,$C508+$E508-1&lt;AW$7),0,($D508-SUM($F508:AV508)-SUM($F447:AV447))/($E508+$C508-AW$7))</f>
        <v>0</v>
      </c>
      <c r="AX508" s="289">
        <f>IF(OR($C508&gt;AX$7,$C508+$E508-1&lt;AX$7),0,($D508-SUM($F508:AW508)-SUM($F447:AW447))/($E508+$C508-AX$7))</f>
        <v>0</v>
      </c>
      <c r="AY508" s="289">
        <f>IF(OR($C508&gt;AY$7,$C508+$E508-1&lt;AY$7),0,($D508-SUM($F508:AX508)-SUM($F447:AX447))/($E508+$C508-AY$7))</f>
        <v>0</v>
      </c>
      <c r="AZ508" s="289">
        <f>IF(OR($C508&gt;AZ$7,$C508+$E508-1&lt;AZ$7),0,($D508-SUM($F508:AY508)-SUM($F447:AY447))/($E508+$C508-AZ$7))</f>
        <v>0</v>
      </c>
      <c r="BA508" s="289">
        <f>IF(OR($C508&gt;BA$7,$C508+$E508-1&lt;BA$7),0,($D508-SUM($F508:AZ508)-SUM($F447:AZ447))/($E508+$C508-BA$7))</f>
        <v>0</v>
      </c>
      <c r="BB508" s="289">
        <f>IF(OR($C508&gt;BB$7,$C508+$E508-1&lt;BB$7),0,($D508-SUM($F508:BA508)-SUM($F447:BA447))/($E508+$C508-BB$7))</f>
        <v>0</v>
      </c>
      <c r="BC508" s="289">
        <f>IF(OR($C508&gt;BC$7,$C508+$E508-1&lt;BC$7),0,($D508-SUM($F508:BB508)-SUM($F447:BB447))/($E508+$C508-BC$7))</f>
        <v>0</v>
      </c>
      <c r="BD508" s="289">
        <f>IF(OR($C508&gt;BD$7,$C508+$E508-1&lt;BD$7),0,($D508-SUM($F508:BC508)-SUM($F447:BC447))/($E508+$C508-BD$7))</f>
        <v>0</v>
      </c>
      <c r="BE508" s="289">
        <f>IF(OR($C508&gt;BE$7,$C508+$E508-1&lt;BE$7),0,($D508-SUM($F508:BD508)-SUM($F447:BD447))/($E508+$C508-BE$7))</f>
        <v>0</v>
      </c>
      <c r="BF508" s="289">
        <f>IF(OR($C508&gt;BF$7,$C508+$E508-1&lt;BF$7),0,($D508-SUM($F508:BE508)-SUM($F447:BE447))/($E508+$C508-BF$7))</f>
        <v>0</v>
      </c>
      <c r="BG508" s="289">
        <f>IF(OR($C508&gt;BG$7,$C508+$E508-1&lt;BG$7),0,($D508-SUM($F508:BF508)-SUM($F447:BF447))/($E508+$C508-BG$7))</f>
        <v>0</v>
      </c>
      <c r="BH508" s="289">
        <f>IF(OR($C508&gt;BH$7,$C508+$E508-1&lt;BH$7),0,($D508-SUM($F508:BG508)-SUM($F447:BG447))/($E508+$C508-BH$7))</f>
        <v>0</v>
      </c>
      <c r="BI508" s="289">
        <f>IF(OR($C508&gt;BI$7,$C508+$E508-1&lt;BI$7),0,($D508-SUM($F508:BH508)-SUM($F447:BH447))/($E508+$C508-BI$7))</f>
        <v>0</v>
      </c>
      <c r="BJ508" s="289">
        <f>IF(OR($C508&gt;BJ$7,$C508+$E508-1&lt;BJ$7),0,($D508-SUM($F508:BI508)-SUM($F447:BI447))/($E508+$C508-BJ$7))</f>
        <v>0</v>
      </c>
      <c r="BK508" s="289">
        <f>IF(OR($C508&gt;BK$7,$C508+$E508-1&lt;BK$7),0,($D508-SUM($F508:BJ508)-SUM($F447:BJ447))/($E508+$C508-BK$7))</f>
        <v>0</v>
      </c>
      <c r="BL508" s="289">
        <f>IF(OR($C508&gt;BL$7,$C508+$E508-1&lt;BL$7),0,($D508-SUM($F508:BK508)-SUM($F447:BK447))/($E508+$C508-BL$7))</f>
        <v>0</v>
      </c>
      <c r="BM508" s="289">
        <f>IF(OR($C508&gt;BM$7,$C508+$E508-1&lt;BM$7),0,($D508-SUM($F508:BL508)-SUM($F447:BL447))/($E508+$C508-BM$7))</f>
        <v>0</v>
      </c>
      <c r="BN508" s="289">
        <f>IF(OR($C508&gt;BN$7,$C508+$E508-1&lt;BN$7),0,($D508-SUM($F508:BM508)-SUM($F447:BM447))/($E508+$C508-BN$7))</f>
        <v>0</v>
      </c>
      <c r="BO508" s="289"/>
      <c r="BP508" s="289"/>
      <c r="BQ508" s="289"/>
      <c r="BR508" s="289"/>
      <c r="BS508" s="289"/>
      <c r="BT508" s="289"/>
      <c r="BU508" s="289"/>
      <c r="BV508" s="289"/>
      <c r="BW508" s="289"/>
      <c r="BX508" s="289"/>
      <c r="BY508" s="289"/>
      <c r="BZ508" s="289"/>
      <c r="CA508" s="198"/>
      <c r="CB508" s="198"/>
      <c r="CC508" s="198"/>
      <c r="CD508" s="198"/>
      <c r="CE508" s="198"/>
      <c r="CF508" s="198"/>
      <c r="CG508" s="198"/>
      <c r="CH508" s="198"/>
      <c r="CI508" s="198"/>
      <c r="CJ508" s="198"/>
      <c r="CK508" s="198"/>
      <c r="CL508" s="198"/>
    </row>
    <row r="509" spans="1:90" hidden="1" outlineLevel="1" x14ac:dyDescent="0.15">
      <c r="A509" s="89"/>
      <c r="B509" s="23"/>
      <c r="C509" s="26">
        <v>33</v>
      </c>
      <c r="D509" s="303">
        <f ca="1"/>
        <v>0.12101941695099577</v>
      </c>
      <c r="E509" s="26">
        <f>SAP_Leadsheet!$E$65</f>
        <v>5</v>
      </c>
      <c r="G509" s="289">
        <f>IF(OR($C509&gt;G$7,$C509+$E509-1&lt;G$7),0,($D509-SUM($F509:F509)-SUM($F448:F448))/($E509+$C509-G$7))</f>
        <v>0</v>
      </c>
      <c r="H509" s="289">
        <f>IF(OR($C509&gt;H$7,$C509+$E509-1&lt;H$7),0,($D509-SUM($F509:G509)-SUM($F448:G448))/($E509+$C509-H$7))</f>
        <v>0</v>
      </c>
      <c r="I509" s="289">
        <f>IF(OR($C509&gt;I$7,$C509+$E509-1&lt;I$7),0,($D509-SUM($F509:H509)-SUM($F448:H448))/($E509+$C509-I$7))</f>
        <v>0</v>
      </c>
      <c r="J509" s="289">
        <f>IF(OR($C509&gt;J$7,$C509+$E509-1&lt;J$7),0,($D509-SUM($F509:I509)-SUM($F448:I448))/($E509+$C509-J$7))</f>
        <v>0</v>
      </c>
      <c r="K509" s="289">
        <f>IF(OR($C509&gt;K$7,$C509+$E509-1&lt;K$7),0,($D509-SUM($F509:J509)-SUM($F448:J448))/($E509+$C509-K$7))</f>
        <v>0</v>
      </c>
      <c r="L509" s="289">
        <f>IF(OR($C509&gt;L$7,$C509+$E509-1&lt;L$7),0,($D509-SUM($F509:K509)-SUM($F448:K448))/($E509+$C509-L$7))</f>
        <v>0</v>
      </c>
      <c r="M509" s="289">
        <f>IF(OR($C509&gt;M$7,$C509+$E509-1&lt;M$7),0,($D509-SUM($F509:L509)-SUM($F448:L448))/($E509+$C509-M$7))</f>
        <v>0</v>
      </c>
      <c r="N509" s="289">
        <f>IF(OR($C509&gt;N$7,$C509+$E509-1&lt;N$7),0,($D509-SUM($F509:M509)-SUM($F448:M448))/($E509+$C509-N$7))</f>
        <v>0</v>
      </c>
      <c r="O509" s="289">
        <f>IF(OR($C509&gt;O$7,$C509+$E509-1&lt;O$7),0,($D509-SUM($F509:N509)-SUM($F448:N448))/($E509+$C509-O$7))</f>
        <v>0</v>
      </c>
      <c r="P509" s="289">
        <f>IF(OR($C509&gt;P$7,$C509+$E509-1&lt;P$7),0,($D509-SUM($F509:O509)-SUM($F448:O448))/($E509+$C509-P$7))</f>
        <v>0</v>
      </c>
      <c r="Q509" s="289">
        <f>IF(OR($C509&gt;Q$7,$C509+$E509-1&lt;Q$7),0,($D509-SUM($F509:P509)-SUM($F448:P448))/($E509+$C509-Q$7))</f>
        <v>0</v>
      </c>
      <c r="R509" s="289">
        <f>IF(OR($C509&gt;R$7,$C509+$E509-1&lt;R$7),0,($D509-SUM($F509:Q509)-SUM($F448:Q448))/($E509+$C509-R$7))</f>
        <v>0</v>
      </c>
      <c r="S509" s="289">
        <f>IF(OR($C509&gt;S$7,$C509+$E509-1&lt;S$7),0,($D509-SUM($F509:R509)-SUM($F448:R448))/($E509+$C509-S$7))</f>
        <v>0</v>
      </c>
      <c r="T509" s="289">
        <f>IF(OR($C509&gt;T$7,$C509+$E509-1&lt;T$7),0,($D509-SUM($F509:S509)-SUM($F448:S448))/($E509+$C509-T$7))</f>
        <v>0</v>
      </c>
      <c r="U509" s="289">
        <f>IF(OR($C509&gt;U$7,$C509+$E509-1&lt;U$7),0,($D509-SUM($F509:T509)-SUM($F448:T448))/($E509+$C509-U$7))</f>
        <v>0</v>
      </c>
      <c r="V509" s="289">
        <f>IF(OR($C509&gt;V$7,$C509+$E509-1&lt;V$7),0,($D509-SUM($F509:U509)-SUM($F448:U448))/($E509+$C509-V$7))</f>
        <v>0</v>
      </c>
      <c r="W509" s="289">
        <f>IF(OR($C509&gt;W$7,$C509+$E509-1&lt;W$7),0,($D509-SUM($F509:V509)-SUM($F448:V448))/($E509+$C509-W$7))</f>
        <v>0</v>
      </c>
      <c r="X509" s="289">
        <f>IF(OR($C509&gt;X$7,$C509+$E509-1&lt;X$7),0,($D509-SUM($F509:W509)-SUM($F448:W448))/($E509+$C509-X$7))</f>
        <v>0</v>
      </c>
      <c r="Y509" s="289">
        <f>IF(OR($C509&gt;Y$7,$C509+$E509-1&lt;Y$7),0,($D509-SUM($F509:X509)-SUM($F448:X448))/($E509+$C509-Y$7))</f>
        <v>0</v>
      </c>
      <c r="Z509" s="289">
        <f>IF(OR($C509&gt;Z$7,$C509+$E509-1&lt;Z$7),0,($D509-SUM($F509:Y509)-SUM($F448:Y448))/($E509+$C509-Z$7))</f>
        <v>0</v>
      </c>
      <c r="AA509" s="289">
        <f>IF(OR($C509&gt;AA$7,$C509+$E509-1&lt;AA$7),0,($D509-SUM($F509:Z509)-SUM($F448:Z448))/($E509+$C509-AA$7))</f>
        <v>0</v>
      </c>
      <c r="AB509" s="289">
        <f>IF(OR($C509&gt;AB$7,$C509+$E509-1&lt;AB$7),0,($D509-SUM($F509:AA509)-SUM($F448:AA448))/($E509+$C509-AB$7))</f>
        <v>0</v>
      </c>
      <c r="AC509" s="289">
        <f>IF(OR($C509&gt;AC$7,$C509+$E509-1&lt;AC$7),0,($D509-SUM($F509:AB509)-SUM($F448:AB448))/($E509+$C509-AC$7))</f>
        <v>0</v>
      </c>
      <c r="AD509" s="289">
        <f>IF(OR($C509&gt;AD$7,$C509+$E509-1&lt;AD$7),0,($D509-SUM($F509:AC509)-SUM($F448:AC448))/($E509+$C509-AD$7))</f>
        <v>0</v>
      </c>
      <c r="AE509" s="289">
        <f>IF(OR($C509&gt;AE$7,$C509+$E509-1&lt;AE$7),0,($D509-SUM($F509:AD509)-SUM($F448:AD448))/($E509+$C509-AE$7))</f>
        <v>0</v>
      </c>
      <c r="AF509" s="289">
        <f>IF(OR($C509&gt;AF$7,$C509+$E509-1&lt;AF$7),0,($D509-SUM($F509:AE509)-SUM($F448:AE448))/($E509+$C509-AF$7))</f>
        <v>0</v>
      </c>
      <c r="AG509" s="289">
        <f>IF(OR($C509&gt;AG$7,$C509+$E509-1&lt;AG$7),0,($D509-SUM($F509:AF509)-SUM($F448:AF448))/($E509+$C509-AG$7))</f>
        <v>0</v>
      </c>
      <c r="AH509" s="289">
        <f>IF(OR($C509&gt;AH$7,$C509+$E509-1&lt;AH$7),0,($D509-SUM($F509:AG509)-SUM($F448:AG448))/($E509+$C509-AH$7))</f>
        <v>0</v>
      </c>
      <c r="AI509" s="289">
        <f>IF(OR($C509&gt;AI$7,$C509+$E509-1&lt;AI$7),0,($D509-SUM($F509:AH509)-SUM($F448:AH448))/($E509+$C509-AI$7))</f>
        <v>0</v>
      </c>
      <c r="AJ509" s="289">
        <f>IF(OR($C509&gt;AJ$7,$C509+$E509-1&lt;AJ$7),0,($D509-SUM($F509:AI509)-SUM($F448:AI448))/($E509+$C509-AJ$7))</f>
        <v>0</v>
      </c>
      <c r="AK509" s="289">
        <f>IF(OR($C509&gt;AK$7,$C509+$E509-1&lt;AK$7),0,($D509-SUM($F509:AJ509)-SUM($F448:AJ448))/($E509+$C509-AK$7))</f>
        <v>0</v>
      </c>
      <c r="AL509" s="289">
        <f>IF(OR($C509&gt;AL$7,$C509+$E509-1&lt;AL$7),0,($D509-SUM($F509:AK509)-SUM($F448:AK448))/($E509+$C509-AL$7))</f>
        <v>0</v>
      </c>
      <c r="AM509" s="289">
        <f ca="1">IF(OR($C509&gt;AM$7,$C509+$E509-1&lt;AM$7),0,($D509-SUM($F509:AL509)-SUM($F448:AL448))/($E509+$C509-AM$7))</f>
        <v>2.4203883390199153E-2</v>
      </c>
      <c r="AN509" s="289">
        <f ca="1">IF(OR($C509&gt;AN$7,$C509+$E509-1&lt;AN$7),0,($D509-SUM($F509:AM509)-SUM($F448:AM448))/($E509+$C509-AN$7))</f>
        <v>2.4203883390199153E-2</v>
      </c>
      <c r="AO509" s="289">
        <f ca="1">IF(OR($C509&gt;AO$7,$C509+$E509-1&lt;AO$7),0,($D509-SUM($F509:AN509)-SUM($F448:AN448))/($E509+$C509-AO$7))</f>
        <v>2.4203883390199157E-2</v>
      </c>
      <c r="AP509" s="289">
        <f ca="1">IF(OR($C509&gt;AP$7,$C509+$E509-1&lt;AP$7),0,($D509-SUM($F509:AO509)-SUM($F448:AO448))/($E509+$C509-AP$7))</f>
        <v>2.4203883390199153E-2</v>
      </c>
      <c r="AQ509" s="289">
        <f ca="1">IF(OR($C509&gt;AQ$7,$C509+$E509-1&lt;AQ$7),0,($D509-SUM($F509:AP509)-SUM($F448:AP448))/($E509+$C509-AQ$7))</f>
        <v>2.420388339019916E-2</v>
      </c>
      <c r="AR509" s="289">
        <f>IF(OR($C509&gt;AR$7,$C509+$E509-1&lt;AR$7),0,($D509-SUM($F509:AQ509)-SUM($F448:AQ448))/($E509+$C509-AR$7))</f>
        <v>0</v>
      </c>
      <c r="AS509" s="289">
        <f>IF(OR($C509&gt;AS$7,$C509+$E509-1&lt;AS$7),0,($D509-SUM($F509:AR509)-SUM($F448:AR448))/($E509+$C509-AS$7))</f>
        <v>0</v>
      </c>
      <c r="AT509" s="289">
        <f>IF(OR($C509&gt;AT$7,$C509+$E509-1&lt;AT$7),0,($D509-SUM($F509:AS509)-SUM($F448:AS448))/($E509+$C509-AT$7))</f>
        <v>0</v>
      </c>
      <c r="AU509" s="289">
        <f>IF(OR($C509&gt;AU$7,$C509+$E509-1&lt;AU$7),0,($D509-SUM($F509:AT509)-SUM($F448:AT448))/($E509+$C509-AU$7))</f>
        <v>0</v>
      </c>
      <c r="AV509" s="289">
        <f>IF(OR($C509&gt;AV$7,$C509+$E509-1&lt;AV$7),0,($D509-SUM($F509:AU509)-SUM($F448:AU448))/($E509+$C509-AV$7))</f>
        <v>0</v>
      </c>
      <c r="AW509" s="289">
        <f>IF(OR($C509&gt;AW$7,$C509+$E509-1&lt;AW$7),0,($D509-SUM($F509:AV509)-SUM($F448:AV448))/($E509+$C509-AW$7))</f>
        <v>0</v>
      </c>
      <c r="AX509" s="289">
        <f>IF(OR($C509&gt;AX$7,$C509+$E509-1&lt;AX$7),0,($D509-SUM($F509:AW509)-SUM($F448:AW448))/($E509+$C509-AX$7))</f>
        <v>0</v>
      </c>
      <c r="AY509" s="289">
        <f>IF(OR($C509&gt;AY$7,$C509+$E509-1&lt;AY$7),0,($D509-SUM($F509:AX509)-SUM($F448:AX448))/($E509+$C509-AY$7))</f>
        <v>0</v>
      </c>
      <c r="AZ509" s="289">
        <f>IF(OR($C509&gt;AZ$7,$C509+$E509-1&lt;AZ$7),0,($D509-SUM($F509:AY509)-SUM($F448:AY448))/($E509+$C509-AZ$7))</f>
        <v>0</v>
      </c>
      <c r="BA509" s="289">
        <f>IF(OR($C509&gt;BA$7,$C509+$E509-1&lt;BA$7),0,($D509-SUM($F509:AZ509)-SUM($F448:AZ448))/($E509+$C509-BA$7))</f>
        <v>0</v>
      </c>
      <c r="BB509" s="289">
        <f>IF(OR($C509&gt;BB$7,$C509+$E509-1&lt;BB$7),0,($D509-SUM($F509:BA509)-SUM($F448:BA448))/($E509+$C509-BB$7))</f>
        <v>0</v>
      </c>
      <c r="BC509" s="289">
        <f>IF(OR($C509&gt;BC$7,$C509+$E509-1&lt;BC$7),0,($D509-SUM($F509:BB509)-SUM($F448:BB448))/($E509+$C509-BC$7))</f>
        <v>0</v>
      </c>
      <c r="BD509" s="289">
        <f>IF(OR($C509&gt;BD$7,$C509+$E509-1&lt;BD$7),0,($D509-SUM($F509:BC509)-SUM($F448:BC448))/($E509+$C509-BD$7))</f>
        <v>0</v>
      </c>
      <c r="BE509" s="289">
        <f>IF(OR($C509&gt;BE$7,$C509+$E509-1&lt;BE$7),0,($D509-SUM($F509:BD509)-SUM($F448:BD448))/($E509+$C509-BE$7))</f>
        <v>0</v>
      </c>
      <c r="BF509" s="289">
        <f>IF(OR($C509&gt;BF$7,$C509+$E509-1&lt;BF$7),0,($D509-SUM($F509:BE509)-SUM($F448:BE448))/($E509+$C509-BF$7))</f>
        <v>0</v>
      </c>
      <c r="BG509" s="289">
        <f>IF(OR($C509&gt;BG$7,$C509+$E509-1&lt;BG$7),0,($D509-SUM($F509:BF509)-SUM($F448:BF448))/($E509+$C509-BG$7))</f>
        <v>0</v>
      </c>
      <c r="BH509" s="289">
        <f>IF(OR($C509&gt;BH$7,$C509+$E509-1&lt;BH$7),0,($D509-SUM($F509:BG509)-SUM($F448:BG448))/($E509+$C509-BH$7))</f>
        <v>0</v>
      </c>
      <c r="BI509" s="289">
        <f>IF(OR($C509&gt;BI$7,$C509+$E509-1&lt;BI$7),0,($D509-SUM($F509:BH509)-SUM($F448:BH448))/($E509+$C509-BI$7))</f>
        <v>0</v>
      </c>
      <c r="BJ509" s="289">
        <f>IF(OR($C509&gt;BJ$7,$C509+$E509-1&lt;BJ$7),0,($D509-SUM($F509:BI509)-SUM($F448:BI448))/($E509+$C509-BJ$7))</f>
        <v>0</v>
      </c>
      <c r="BK509" s="289">
        <f>IF(OR($C509&gt;BK$7,$C509+$E509-1&lt;BK$7),0,($D509-SUM($F509:BJ509)-SUM($F448:BJ448))/($E509+$C509-BK$7))</f>
        <v>0</v>
      </c>
      <c r="BL509" s="289">
        <f>IF(OR($C509&gt;BL$7,$C509+$E509-1&lt;BL$7),0,($D509-SUM($F509:BK509)-SUM($F448:BK448))/($E509+$C509-BL$7))</f>
        <v>0</v>
      </c>
      <c r="BM509" s="289">
        <f>IF(OR($C509&gt;BM$7,$C509+$E509-1&lt;BM$7),0,($D509-SUM($F509:BL509)-SUM($F448:BL448))/($E509+$C509-BM$7))</f>
        <v>0</v>
      </c>
      <c r="BN509" s="289">
        <f>IF(OR($C509&gt;BN$7,$C509+$E509-1&lt;BN$7),0,($D509-SUM($F509:BM509)-SUM($F448:BM448))/($E509+$C509-BN$7))</f>
        <v>0</v>
      </c>
      <c r="BO509" s="289"/>
      <c r="BP509" s="289"/>
      <c r="BQ509" s="289"/>
      <c r="BR509" s="289"/>
      <c r="BS509" s="289"/>
      <c r="BT509" s="289"/>
      <c r="BU509" s="289"/>
      <c r="BV509" s="289"/>
      <c r="BW509" s="289"/>
      <c r="BX509" s="289"/>
      <c r="BY509" s="289"/>
      <c r="BZ509" s="289"/>
      <c r="CA509" s="198"/>
      <c r="CB509" s="198"/>
      <c r="CC509" s="198"/>
      <c r="CD509" s="198"/>
      <c r="CE509" s="198"/>
      <c r="CF509" s="198"/>
      <c r="CG509" s="198"/>
      <c r="CH509" s="198"/>
      <c r="CI509" s="198"/>
      <c r="CJ509" s="198"/>
      <c r="CK509" s="198"/>
      <c r="CL509" s="198"/>
    </row>
    <row r="510" spans="1:90" hidden="1" outlineLevel="1" x14ac:dyDescent="0.15">
      <c r="A510" s="89"/>
      <c r="B510" s="23"/>
      <c r="C510" s="26">
        <v>34</v>
      </c>
      <c r="D510" s="303">
        <f ca="1"/>
        <v>0.11930691048676169</v>
      </c>
      <c r="E510" s="26">
        <f>SAP_Leadsheet!$E$65</f>
        <v>5</v>
      </c>
      <c r="G510" s="289">
        <f>IF(OR($C510&gt;G$7,$C510+$E510-1&lt;G$7),0,($D510-SUM($F510:F510)-SUM($F449:F449))/($E510+$C510-G$7))</f>
        <v>0</v>
      </c>
      <c r="H510" s="289">
        <f>IF(OR($C510&gt;H$7,$C510+$E510-1&lt;H$7),0,($D510-SUM($F510:G510)-SUM($F449:G449))/($E510+$C510-H$7))</f>
        <v>0</v>
      </c>
      <c r="I510" s="289">
        <f>IF(OR($C510&gt;I$7,$C510+$E510-1&lt;I$7),0,($D510-SUM($F510:H510)-SUM($F449:H449))/($E510+$C510-I$7))</f>
        <v>0</v>
      </c>
      <c r="J510" s="289">
        <f>IF(OR($C510&gt;J$7,$C510+$E510-1&lt;J$7),0,($D510-SUM($F510:I510)-SUM($F449:I449))/($E510+$C510-J$7))</f>
        <v>0</v>
      </c>
      <c r="K510" s="289">
        <f>IF(OR($C510&gt;K$7,$C510+$E510-1&lt;K$7),0,($D510-SUM($F510:J510)-SUM($F449:J449))/($E510+$C510-K$7))</f>
        <v>0</v>
      </c>
      <c r="L510" s="289">
        <f>IF(OR($C510&gt;L$7,$C510+$E510-1&lt;L$7),0,($D510-SUM($F510:K510)-SUM($F449:K449))/($E510+$C510-L$7))</f>
        <v>0</v>
      </c>
      <c r="M510" s="289">
        <f>IF(OR($C510&gt;M$7,$C510+$E510-1&lt;M$7),0,($D510-SUM($F510:L510)-SUM($F449:L449))/($E510+$C510-M$7))</f>
        <v>0</v>
      </c>
      <c r="N510" s="289">
        <f>IF(OR($C510&gt;N$7,$C510+$E510-1&lt;N$7),0,($D510-SUM($F510:M510)-SUM($F449:M449))/($E510+$C510-N$7))</f>
        <v>0</v>
      </c>
      <c r="O510" s="289">
        <f>IF(OR($C510&gt;O$7,$C510+$E510-1&lt;O$7),0,($D510-SUM($F510:N510)-SUM($F449:N449))/($E510+$C510-O$7))</f>
        <v>0</v>
      </c>
      <c r="P510" s="289">
        <f>IF(OR($C510&gt;P$7,$C510+$E510-1&lt;P$7),0,($D510-SUM($F510:O510)-SUM($F449:O449))/($E510+$C510-P$7))</f>
        <v>0</v>
      </c>
      <c r="Q510" s="289">
        <f>IF(OR($C510&gt;Q$7,$C510+$E510-1&lt;Q$7),0,($D510-SUM($F510:P510)-SUM($F449:P449))/($E510+$C510-Q$7))</f>
        <v>0</v>
      </c>
      <c r="R510" s="289">
        <f>IF(OR($C510&gt;R$7,$C510+$E510-1&lt;R$7),0,($D510-SUM($F510:Q510)-SUM($F449:Q449))/($E510+$C510-R$7))</f>
        <v>0</v>
      </c>
      <c r="S510" s="289">
        <f>IF(OR($C510&gt;S$7,$C510+$E510-1&lt;S$7),0,($D510-SUM($F510:R510)-SUM($F449:R449))/($E510+$C510-S$7))</f>
        <v>0</v>
      </c>
      <c r="T510" s="289">
        <f>IF(OR($C510&gt;T$7,$C510+$E510-1&lt;T$7),0,($D510-SUM($F510:S510)-SUM($F449:S449))/($E510+$C510-T$7))</f>
        <v>0</v>
      </c>
      <c r="U510" s="289">
        <f>IF(OR($C510&gt;U$7,$C510+$E510-1&lt;U$7),0,($D510-SUM($F510:T510)-SUM($F449:T449))/($E510+$C510-U$7))</f>
        <v>0</v>
      </c>
      <c r="V510" s="289">
        <f>IF(OR($C510&gt;V$7,$C510+$E510-1&lt;V$7),0,($D510-SUM($F510:U510)-SUM($F449:U449))/($E510+$C510-V$7))</f>
        <v>0</v>
      </c>
      <c r="W510" s="289">
        <f>IF(OR($C510&gt;W$7,$C510+$E510-1&lt;W$7),0,($D510-SUM($F510:V510)-SUM($F449:V449))/($E510+$C510-W$7))</f>
        <v>0</v>
      </c>
      <c r="X510" s="289">
        <f>IF(OR($C510&gt;X$7,$C510+$E510-1&lt;X$7),0,($D510-SUM($F510:W510)-SUM($F449:W449))/($E510+$C510-X$7))</f>
        <v>0</v>
      </c>
      <c r="Y510" s="289">
        <f>IF(OR($C510&gt;Y$7,$C510+$E510-1&lt;Y$7),0,($D510-SUM($F510:X510)-SUM($F449:X449))/($E510+$C510-Y$7))</f>
        <v>0</v>
      </c>
      <c r="Z510" s="289">
        <f>IF(OR($C510&gt;Z$7,$C510+$E510-1&lt;Z$7),0,($D510-SUM($F510:Y510)-SUM($F449:Y449))/($E510+$C510-Z$7))</f>
        <v>0</v>
      </c>
      <c r="AA510" s="289">
        <f>IF(OR($C510&gt;AA$7,$C510+$E510-1&lt;AA$7),0,($D510-SUM($F510:Z510)-SUM($F449:Z449))/($E510+$C510-AA$7))</f>
        <v>0</v>
      </c>
      <c r="AB510" s="289">
        <f>IF(OR($C510&gt;AB$7,$C510+$E510-1&lt;AB$7),0,($D510-SUM($F510:AA510)-SUM($F449:AA449))/($E510+$C510-AB$7))</f>
        <v>0</v>
      </c>
      <c r="AC510" s="289">
        <f>IF(OR($C510&gt;AC$7,$C510+$E510-1&lt;AC$7),0,($D510-SUM($F510:AB510)-SUM($F449:AB449))/($E510+$C510-AC$7))</f>
        <v>0</v>
      </c>
      <c r="AD510" s="289">
        <f>IF(OR($C510&gt;AD$7,$C510+$E510-1&lt;AD$7),0,($D510-SUM($F510:AC510)-SUM($F449:AC449))/($E510+$C510-AD$7))</f>
        <v>0</v>
      </c>
      <c r="AE510" s="289">
        <f>IF(OR($C510&gt;AE$7,$C510+$E510-1&lt;AE$7),0,($D510-SUM($F510:AD510)-SUM($F449:AD449))/($E510+$C510-AE$7))</f>
        <v>0</v>
      </c>
      <c r="AF510" s="289">
        <f>IF(OR($C510&gt;AF$7,$C510+$E510-1&lt;AF$7),0,($D510-SUM($F510:AE510)-SUM($F449:AE449))/($E510+$C510-AF$7))</f>
        <v>0</v>
      </c>
      <c r="AG510" s="289">
        <f>IF(OR($C510&gt;AG$7,$C510+$E510-1&lt;AG$7),0,($D510-SUM($F510:AF510)-SUM($F449:AF449))/($E510+$C510-AG$7))</f>
        <v>0</v>
      </c>
      <c r="AH510" s="289">
        <f>IF(OR($C510&gt;AH$7,$C510+$E510-1&lt;AH$7),0,($D510-SUM($F510:AG510)-SUM($F449:AG449))/($E510+$C510-AH$7))</f>
        <v>0</v>
      </c>
      <c r="AI510" s="289">
        <f>IF(OR($C510&gt;AI$7,$C510+$E510-1&lt;AI$7),0,($D510-SUM($F510:AH510)-SUM($F449:AH449))/($E510+$C510-AI$7))</f>
        <v>0</v>
      </c>
      <c r="AJ510" s="289">
        <f>IF(OR($C510&gt;AJ$7,$C510+$E510-1&lt;AJ$7),0,($D510-SUM($F510:AI510)-SUM($F449:AI449))/($E510+$C510-AJ$7))</f>
        <v>0</v>
      </c>
      <c r="AK510" s="289">
        <f>IF(OR($C510&gt;AK$7,$C510+$E510-1&lt;AK$7),0,($D510-SUM($F510:AJ510)-SUM($F449:AJ449))/($E510+$C510-AK$7))</f>
        <v>0</v>
      </c>
      <c r="AL510" s="289">
        <f>IF(OR($C510&gt;AL$7,$C510+$E510-1&lt;AL$7),0,($D510-SUM($F510:AK510)-SUM($F449:AK449))/($E510+$C510-AL$7))</f>
        <v>0</v>
      </c>
      <c r="AM510" s="289">
        <f>IF(OR($C510&gt;AM$7,$C510+$E510-1&lt;AM$7),0,($D510-SUM($F510:AL510)-SUM($F449:AL449))/($E510+$C510-AM$7))</f>
        <v>0</v>
      </c>
      <c r="AN510" s="289">
        <f ca="1">IF(OR($C510&gt;AN$7,$C510+$E510-1&lt;AN$7),0,($D510-SUM($F510:AM510)-SUM($F449:AM449))/($E510+$C510-AN$7))</f>
        <v>2.3861382097352338E-2</v>
      </c>
      <c r="AO510" s="289">
        <f ca="1">IF(OR($C510&gt;AO$7,$C510+$E510-1&lt;AO$7),0,($D510-SUM($F510:AN510)-SUM($F449:AN449))/($E510+$C510-AO$7))</f>
        <v>2.3861382097352338E-2</v>
      </c>
      <c r="AP510" s="289">
        <f ca="1">IF(OR($C510&gt;AP$7,$C510+$E510-1&lt;AP$7),0,($D510-SUM($F510:AO510)-SUM($F449:AO449))/($E510+$C510-AP$7))</f>
        <v>2.3861382097352335E-2</v>
      </c>
      <c r="AQ510" s="289">
        <f ca="1">IF(OR($C510&gt;AQ$7,$C510+$E510-1&lt;AQ$7),0,($D510-SUM($F510:AP510)-SUM($F449:AP449))/($E510+$C510-AQ$7))</f>
        <v>2.3861382097352342E-2</v>
      </c>
      <c r="AR510" s="289">
        <f ca="1">IF(OR($C510&gt;AR$7,$C510+$E510-1&lt;AR$7),0,($D510-SUM($F510:AQ510)-SUM($F449:AQ449))/($E510+$C510-AR$7))</f>
        <v>2.3861382097352349E-2</v>
      </c>
      <c r="AS510" s="289">
        <f>IF(OR($C510&gt;AS$7,$C510+$E510-1&lt;AS$7),0,($D510-SUM($F510:AR510)-SUM($F449:AR449))/($E510+$C510-AS$7))</f>
        <v>0</v>
      </c>
      <c r="AT510" s="289">
        <f>IF(OR($C510&gt;AT$7,$C510+$E510-1&lt;AT$7),0,($D510-SUM($F510:AS510)-SUM($F449:AS449))/($E510+$C510-AT$7))</f>
        <v>0</v>
      </c>
      <c r="AU510" s="289">
        <f>IF(OR($C510&gt;AU$7,$C510+$E510-1&lt;AU$7),0,($D510-SUM($F510:AT510)-SUM($F449:AT449))/($E510+$C510-AU$7))</f>
        <v>0</v>
      </c>
      <c r="AV510" s="289">
        <f>IF(OR($C510&gt;AV$7,$C510+$E510-1&lt;AV$7),0,($D510-SUM($F510:AU510)-SUM($F449:AU449))/($E510+$C510-AV$7))</f>
        <v>0</v>
      </c>
      <c r="AW510" s="289">
        <f>IF(OR($C510&gt;AW$7,$C510+$E510-1&lt;AW$7),0,($D510-SUM($F510:AV510)-SUM($F449:AV449))/($E510+$C510-AW$7))</f>
        <v>0</v>
      </c>
      <c r="AX510" s="289">
        <f>IF(OR($C510&gt;AX$7,$C510+$E510-1&lt;AX$7),0,($D510-SUM($F510:AW510)-SUM($F449:AW449))/($E510+$C510-AX$7))</f>
        <v>0</v>
      </c>
      <c r="AY510" s="289">
        <f>IF(OR($C510&gt;AY$7,$C510+$E510-1&lt;AY$7),0,($D510-SUM($F510:AX510)-SUM($F449:AX449))/($E510+$C510-AY$7))</f>
        <v>0</v>
      </c>
      <c r="AZ510" s="289">
        <f>IF(OR($C510&gt;AZ$7,$C510+$E510-1&lt;AZ$7),0,($D510-SUM($F510:AY510)-SUM($F449:AY449))/($E510+$C510-AZ$7))</f>
        <v>0</v>
      </c>
      <c r="BA510" s="289">
        <f>IF(OR($C510&gt;BA$7,$C510+$E510-1&lt;BA$7),0,($D510-SUM($F510:AZ510)-SUM($F449:AZ449))/($E510+$C510-BA$7))</f>
        <v>0</v>
      </c>
      <c r="BB510" s="289">
        <f>IF(OR($C510&gt;BB$7,$C510+$E510-1&lt;BB$7),0,($D510-SUM($F510:BA510)-SUM($F449:BA449))/($E510+$C510-BB$7))</f>
        <v>0</v>
      </c>
      <c r="BC510" s="289">
        <f>IF(OR($C510&gt;BC$7,$C510+$E510-1&lt;BC$7),0,($D510-SUM($F510:BB510)-SUM($F449:BB449))/($E510+$C510-BC$7))</f>
        <v>0</v>
      </c>
      <c r="BD510" s="289">
        <f>IF(OR($C510&gt;BD$7,$C510+$E510-1&lt;BD$7),0,($D510-SUM($F510:BC510)-SUM($F449:BC449))/($E510+$C510-BD$7))</f>
        <v>0</v>
      </c>
      <c r="BE510" s="289">
        <f>IF(OR($C510&gt;BE$7,$C510+$E510-1&lt;BE$7),0,($D510-SUM($F510:BD510)-SUM($F449:BD449))/($E510+$C510-BE$7))</f>
        <v>0</v>
      </c>
      <c r="BF510" s="289">
        <f>IF(OR($C510&gt;BF$7,$C510+$E510-1&lt;BF$7),0,($D510-SUM($F510:BE510)-SUM($F449:BE449))/($E510+$C510-BF$7))</f>
        <v>0</v>
      </c>
      <c r="BG510" s="289">
        <f>IF(OR($C510&gt;BG$7,$C510+$E510-1&lt;BG$7),0,($D510-SUM($F510:BF510)-SUM($F449:BF449))/($E510+$C510-BG$7))</f>
        <v>0</v>
      </c>
      <c r="BH510" s="289">
        <f>IF(OR($C510&gt;BH$7,$C510+$E510-1&lt;BH$7),0,($D510-SUM($F510:BG510)-SUM($F449:BG449))/($E510+$C510-BH$7))</f>
        <v>0</v>
      </c>
      <c r="BI510" s="289">
        <f>IF(OR($C510&gt;BI$7,$C510+$E510-1&lt;BI$7),0,($D510-SUM($F510:BH510)-SUM($F449:BH449))/($E510+$C510-BI$7))</f>
        <v>0</v>
      </c>
      <c r="BJ510" s="289">
        <f>IF(OR($C510&gt;BJ$7,$C510+$E510-1&lt;BJ$7),0,($D510-SUM($F510:BI510)-SUM($F449:BI449))/($E510+$C510-BJ$7))</f>
        <v>0</v>
      </c>
      <c r="BK510" s="289">
        <f>IF(OR($C510&gt;BK$7,$C510+$E510-1&lt;BK$7),0,($D510-SUM($F510:BJ510)-SUM($F449:BJ449))/($E510+$C510-BK$7))</f>
        <v>0</v>
      </c>
      <c r="BL510" s="289">
        <f>IF(OR($C510&gt;BL$7,$C510+$E510-1&lt;BL$7),0,($D510-SUM($F510:BK510)-SUM($F449:BK449))/($E510+$C510-BL$7))</f>
        <v>0</v>
      </c>
      <c r="BM510" s="289">
        <f>IF(OR($C510&gt;BM$7,$C510+$E510-1&lt;BM$7),0,($D510-SUM($F510:BL510)-SUM($F449:BL449))/($E510+$C510-BM$7))</f>
        <v>0</v>
      </c>
      <c r="BN510" s="289">
        <f>IF(OR($C510&gt;BN$7,$C510+$E510-1&lt;BN$7),0,($D510-SUM($F510:BM510)-SUM($F449:BM449))/($E510+$C510-BN$7))</f>
        <v>0</v>
      </c>
      <c r="BO510" s="289"/>
      <c r="BP510" s="289"/>
      <c r="BQ510" s="289"/>
      <c r="BR510" s="289"/>
      <c r="BS510" s="289"/>
      <c r="BT510" s="289"/>
      <c r="BU510" s="289"/>
      <c r="BV510" s="289"/>
      <c r="BW510" s="289"/>
      <c r="BX510" s="289"/>
      <c r="BY510" s="289"/>
      <c r="BZ510" s="289"/>
      <c r="CA510" s="198"/>
      <c r="CB510" s="198"/>
      <c r="CC510" s="198"/>
      <c r="CD510" s="198"/>
      <c r="CE510" s="198"/>
      <c r="CF510" s="198"/>
      <c r="CG510" s="198"/>
      <c r="CH510" s="198"/>
      <c r="CI510" s="198"/>
      <c r="CJ510" s="198"/>
      <c r="CK510" s="198"/>
      <c r="CL510" s="198"/>
    </row>
    <row r="511" spans="1:90" hidden="1" outlineLevel="1" x14ac:dyDescent="0.15">
      <c r="A511" s="89"/>
      <c r="B511" s="23"/>
      <c r="C511" s="26">
        <v>35</v>
      </c>
      <c r="D511" s="303">
        <f ca="1"/>
        <v>0.11759440402252763</v>
      </c>
      <c r="E511" s="26">
        <f>SAP_Leadsheet!$E$65</f>
        <v>5</v>
      </c>
      <c r="G511" s="289">
        <f>IF(OR($C511&gt;G$7,$C511+$E511-1&lt;G$7),0,($D511-SUM($F511:F511)-SUM($F450:F450))/($E511+$C511-G$7))</f>
        <v>0</v>
      </c>
      <c r="H511" s="289">
        <f>IF(OR($C511&gt;H$7,$C511+$E511-1&lt;H$7),0,($D511-SUM($F511:G511)-SUM($F450:G450))/($E511+$C511-H$7))</f>
        <v>0</v>
      </c>
      <c r="I511" s="289">
        <f>IF(OR($C511&gt;I$7,$C511+$E511-1&lt;I$7),0,($D511-SUM($F511:H511)-SUM($F450:H450))/($E511+$C511-I$7))</f>
        <v>0</v>
      </c>
      <c r="J511" s="289">
        <f>IF(OR($C511&gt;J$7,$C511+$E511-1&lt;J$7),0,($D511-SUM($F511:I511)-SUM($F450:I450))/($E511+$C511-J$7))</f>
        <v>0</v>
      </c>
      <c r="K511" s="289">
        <f>IF(OR($C511&gt;K$7,$C511+$E511-1&lt;K$7),0,($D511-SUM($F511:J511)-SUM($F450:J450))/($E511+$C511-K$7))</f>
        <v>0</v>
      </c>
      <c r="L511" s="289">
        <f>IF(OR($C511&gt;L$7,$C511+$E511-1&lt;L$7),0,($D511-SUM($F511:K511)-SUM($F450:K450))/($E511+$C511-L$7))</f>
        <v>0</v>
      </c>
      <c r="M511" s="289">
        <f>IF(OR($C511&gt;M$7,$C511+$E511-1&lt;M$7),0,($D511-SUM($F511:L511)-SUM($F450:L450))/($E511+$C511-M$7))</f>
        <v>0</v>
      </c>
      <c r="N511" s="289">
        <f>IF(OR($C511&gt;N$7,$C511+$E511-1&lt;N$7),0,($D511-SUM($F511:M511)-SUM($F450:M450))/($E511+$C511-N$7))</f>
        <v>0</v>
      </c>
      <c r="O511" s="289">
        <f>IF(OR($C511&gt;O$7,$C511+$E511-1&lt;O$7),0,($D511-SUM($F511:N511)-SUM($F450:N450))/($E511+$C511-O$7))</f>
        <v>0</v>
      </c>
      <c r="P511" s="289">
        <f>IF(OR($C511&gt;P$7,$C511+$E511-1&lt;P$7),0,($D511-SUM($F511:O511)-SUM($F450:O450))/($E511+$C511-P$7))</f>
        <v>0</v>
      </c>
      <c r="Q511" s="289">
        <f>IF(OR($C511&gt;Q$7,$C511+$E511-1&lt;Q$7),0,($D511-SUM($F511:P511)-SUM($F450:P450))/($E511+$C511-Q$7))</f>
        <v>0</v>
      </c>
      <c r="R511" s="289">
        <f>IF(OR($C511&gt;R$7,$C511+$E511-1&lt;R$7),0,($D511-SUM($F511:Q511)-SUM($F450:Q450))/($E511+$C511-R$7))</f>
        <v>0</v>
      </c>
      <c r="S511" s="289">
        <f>IF(OR($C511&gt;S$7,$C511+$E511-1&lt;S$7),0,($D511-SUM($F511:R511)-SUM($F450:R450))/($E511+$C511-S$7))</f>
        <v>0</v>
      </c>
      <c r="T511" s="289">
        <f>IF(OR($C511&gt;T$7,$C511+$E511-1&lt;T$7),0,($D511-SUM($F511:S511)-SUM($F450:S450))/($E511+$C511-T$7))</f>
        <v>0</v>
      </c>
      <c r="U511" s="289">
        <f>IF(OR($C511&gt;U$7,$C511+$E511-1&lt;U$7),0,($D511-SUM($F511:T511)-SUM($F450:T450))/($E511+$C511-U$7))</f>
        <v>0</v>
      </c>
      <c r="V511" s="289">
        <f>IF(OR($C511&gt;V$7,$C511+$E511-1&lt;V$7),0,($D511-SUM($F511:U511)-SUM($F450:U450))/($E511+$C511-V$7))</f>
        <v>0</v>
      </c>
      <c r="W511" s="289">
        <f>IF(OR($C511&gt;W$7,$C511+$E511-1&lt;W$7),0,($D511-SUM($F511:V511)-SUM($F450:V450))/($E511+$C511-W$7))</f>
        <v>0</v>
      </c>
      <c r="X511" s="289">
        <f>IF(OR($C511&gt;X$7,$C511+$E511-1&lt;X$7),0,($D511-SUM($F511:W511)-SUM($F450:W450))/($E511+$C511-X$7))</f>
        <v>0</v>
      </c>
      <c r="Y511" s="289">
        <f>IF(OR($C511&gt;Y$7,$C511+$E511-1&lt;Y$7),0,($D511-SUM($F511:X511)-SUM($F450:X450))/($E511+$C511-Y$7))</f>
        <v>0</v>
      </c>
      <c r="Z511" s="289">
        <f>IF(OR($C511&gt;Z$7,$C511+$E511-1&lt;Z$7),0,($D511-SUM($F511:Y511)-SUM($F450:Y450))/($E511+$C511-Z$7))</f>
        <v>0</v>
      </c>
      <c r="AA511" s="289">
        <f>IF(OR($C511&gt;AA$7,$C511+$E511-1&lt;AA$7),0,($D511-SUM($F511:Z511)-SUM($F450:Z450))/($E511+$C511-AA$7))</f>
        <v>0</v>
      </c>
      <c r="AB511" s="289">
        <f>IF(OR($C511&gt;AB$7,$C511+$E511-1&lt;AB$7),0,($D511-SUM($F511:AA511)-SUM($F450:AA450))/($E511+$C511-AB$7))</f>
        <v>0</v>
      </c>
      <c r="AC511" s="289">
        <f>IF(OR($C511&gt;AC$7,$C511+$E511-1&lt;AC$7),0,($D511-SUM($F511:AB511)-SUM($F450:AB450))/($E511+$C511-AC$7))</f>
        <v>0</v>
      </c>
      <c r="AD511" s="289">
        <f>IF(OR($C511&gt;AD$7,$C511+$E511-1&lt;AD$7),0,($D511-SUM($F511:AC511)-SUM($F450:AC450))/($E511+$C511-AD$7))</f>
        <v>0</v>
      </c>
      <c r="AE511" s="289">
        <f>IF(OR($C511&gt;AE$7,$C511+$E511-1&lt;AE$7),0,($D511-SUM($F511:AD511)-SUM($F450:AD450))/($E511+$C511-AE$7))</f>
        <v>0</v>
      </c>
      <c r="AF511" s="289">
        <f>IF(OR($C511&gt;AF$7,$C511+$E511-1&lt;AF$7),0,($D511-SUM($F511:AE511)-SUM($F450:AE450))/($E511+$C511-AF$7))</f>
        <v>0</v>
      </c>
      <c r="AG511" s="289">
        <f>IF(OR($C511&gt;AG$7,$C511+$E511-1&lt;AG$7),0,($D511-SUM($F511:AF511)-SUM($F450:AF450))/($E511+$C511-AG$7))</f>
        <v>0</v>
      </c>
      <c r="AH511" s="289">
        <f>IF(OR($C511&gt;AH$7,$C511+$E511-1&lt;AH$7),0,($D511-SUM($F511:AG511)-SUM($F450:AG450))/($E511+$C511-AH$7))</f>
        <v>0</v>
      </c>
      <c r="AI511" s="289">
        <f>IF(OR($C511&gt;AI$7,$C511+$E511-1&lt;AI$7),0,($D511-SUM($F511:AH511)-SUM($F450:AH450))/($E511+$C511-AI$7))</f>
        <v>0</v>
      </c>
      <c r="AJ511" s="289">
        <f>IF(OR($C511&gt;AJ$7,$C511+$E511-1&lt;AJ$7),0,($D511-SUM($F511:AI511)-SUM($F450:AI450))/($E511+$C511-AJ$7))</f>
        <v>0</v>
      </c>
      <c r="AK511" s="289">
        <f>IF(OR($C511&gt;AK$7,$C511+$E511-1&lt;AK$7),0,($D511-SUM($F511:AJ511)-SUM($F450:AJ450))/($E511+$C511-AK$7))</f>
        <v>0</v>
      </c>
      <c r="AL511" s="289">
        <f>IF(OR($C511&gt;AL$7,$C511+$E511-1&lt;AL$7),0,($D511-SUM($F511:AK511)-SUM($F450:AK450))/($E511+$C511-AL$7))</f>
        <v>0</v>
      </c>
      <c r="AM511" s="289">
        <f>IF(OR($C511&gt;AM$7,$C511+$E511-1&lt;AM$7),0,($D511-SUM($F511:AL511)-SUM($F450:AL450))/($E511+$C511-AM$7))</f>
        <v>0</v>
      </c>
      <c r="AN511" s="289">
        <f>IF(OR($C511&gt;AN$7,$C511+$E511-1&lt;AN$7),0,($D511-SUM($F511:AM511)-SUM($F450:AM450))/($E511+$C511-AN$7))</f>
        <v>0</v>
      </c>
      <c r="AO511" s="289">
        <f ca="1">IF(OR($C511&gt;AO$7,$C511+$E511-1&lt;AO$7),0,($D511-SUM($F511:AN511)-SUM($F450:AN450))/($E511+$C511-AO$7))</f>
        <v>2.3518880804505527E-2</v>
      </c>
      <c r="AP511" s="289">
        <f ca="1">IF(OR($C511&gt;AP$7,$C511+$E511-1&lt;AP$7),0,($D511-SUM($F511:AO511)-SUM($F450:AO450))/($E511+$C511-AP$7))</f>
        <v>2.3518880804505527E-2</v>
      </c>
      <c r="AQ511" s="289">
        <f ca="1">IF(OR($C511&gt;AQ$7,$C511+$E511-1&lt;AQ$7),0,($D511-SUM($F511:AP511)-SUM($F450:AP450))/($E511+$C511-AQ$7))</f>
        <v>2.3518880804505527E-2</v>
      </c>
      <c r="AR511" s="289">
        <f ca="1">IF(OR($C511&gt;AR$7,$C511+$E511-1&lt;AR$7),0,($D511-SUM($F511:AQ511)-SUM($F450:AQ450))/($E511+$C511-AR$7))</f>
        <v>2.3518880804505524E-2</v>
      </c>
      <c r="AS511" s="289">
        <f ca="1">IF(OR($C511&gt;AS$7,$C511+$E511-1&lt;AS$7),0,($D511-SUM($F511:AR511)-SUM($F450:AR450))/($E511+$C511-AS$7))</f>
        <v>2.3518880804505524E-2</v>
      </c>
      <c r="AT511" s="289">
        <f>IF(OR($C511&gt;AT$7,$C511+$E511-1&lt;AT$7),0,($D511-SUM($F511:AS511)-SUM($F450:AS450))/($E511+$C511-AT$7))</f>
        <v>0</v>
      </c>
      <c r="AU511" s="289">
        <f>IF(OR($C511&gt;AU$7,$C511+$E511-1&lt;AU$7),0,($D511-SUM($F511:AT511)-SUM($F450:AT450))/($E511+$C511-AU$7))</f>
        <v>0</v>
      </c>
      <c r="AV511" s="289">
        <f>IF(OR($C511&gt;AV$7,$C511+$E511-1&lt;AV$7),0,($D511-SUM($F511:AU511)-SUM($F450:AU450))/($E511+$C511-AV$7))</f>
        <v>0</v>
      </c>
      <c r="AW511" s="289">
        <f>IF(OR($C511&gt;AW$7,$C511+$E511-1&lt;AW$7),0,($D511-SUM($F511:AV511)-SUM($F450:AV450))/($E511+$C511-AW$7))</f>
        <v>0</v>
      </c>
      <c r="AX511" s="289">
        <f>IF(OR($C511&gt;AX$7,$C511+$E511-1&lt;AX$7),0,($D511-SUM($F511:AW511)-SUM($F450:AW450))/($E511+$C511-AX$7))</f>
        <v>0</v>
      </c>
      <c r="AY511" s="289">
        <f>IF(OR($C511&gt;AY$7,$C511+$E511-1&lt;AY$7),0,($D511-SUM($F511:AX511)-SUM($F450:AX450))/($E511+$C511-AY$7))</f>
        <v>0</v>
      </c>
      <c r="AZ511" s="289">
        <f>IF(OR($C511&gt;AZ$7,$C511+$E511-1&lt;AZ$7),0,($D511-SUM($F511:AY511)-SUM($F450:AY450))/($E511+$C511-AZ$7))</f>
        <v>0</v>
      </c>
      <c r="BA511" s="289">
        <f>IF(OR($C511&gt;BA$7,$C511+$E511-1&lt;BA$7),0,($D511-SUM($F511:AZ511)-SUM($F450:AZ450))/($E511+$C511-BA$7))</f>
        <v>0</v>
      </c>
      <c r="BB511" s="289">
        <f>IF(OR($C511&gt;BB$7,$C511+$E511-1&lt;BB$7),0,($D511-SUM($F511:BA511)-SUM($F450:BA450))/($E511+$C511-BB$7))</f>
        <v>0</v>
      </c>
      <c r="BC511" s="289">
        <f>IF(OR($C511&gt;BC$7,$C511+$E511-1&lt;BC$7),0,($D511-SUM($F511:BB511)-SUM($F450:BB450))/($E511+$C511-BC$7))</f>
        <v>0</v>
      </c>
      <c r="BD511" s="289">
        <f>IF(OR($C511&gt;BD$7,$C511+$E511-1&lt;BD$7),0,($D511-SUM($F511:BC511)-SUM($F450:BC450))/($E511+$C511-BD$7))</f>
        <v>0</v>
      </c>
      <c r="BE511" s="289">
        <f>IF(OR($C511&gt;BE$7,$C511+$E511-1&lt;BE$7),0,($D511-SUM($F511:BD511)-SUM($F450:BD450))/($E511+$C511-BE$7))</f>
        <v>0</v>
      </c>
      <c r="BF511" s="289">
        <f>IF(OR($C511&gt;BF$7,$C511+$E511-1&lt;BF$7),0,($D511-SUM($F511:BE511)-SUM($F450:BE450))/($E511+$C511-BF$7))</f>
        <v>0</v>
      </c>
      <c r="BG511" s="289">
        <f>IF(OR($C511&gt;BG$7,$C511+$E511-1&lt;BG$7),0,($D511-SUM($F511:BF511)-SUM($F450:BF450))/($E511+$C511-BG$7))</f>
        <v>0</v>
      </c>
      <c r="BH511" s="289">
        <f>IF(OR($C511&gt;BH$7,$C511+$E511-1&lt;BH$7),0,($D511-SUM($F511:BG511)-SUM($F450:BG450))/($E511+$C511-BH$7))</f>
        <v>0</v>
      </c>
      <c r="BI511" s="289">
        <f>IF(OR($C511&gt;BI$7,$C511+$E511-1&lt;BI$7),0,($D511-SUM($F511:BH511)-SUM($F450:BH450))/($E511+$C511-BI$7))</f>
        <v>0</v>
      </c>
      <c r="BJ511" s="289">
        <f>IF(OR($C511&gt;BJ$7,$C511+$E511-1&lt;BJ$7),0,($D511-SUM($F511:BI511)-SUM($F450:BI450))/($E511+$C511-BJ$7))</f>
        <v>0</v>
      </c>
      <c r="BK511" s="289">
        <f>IF(OR($C511&gt;BK$7,$C511+$E511-1&lt;BK$7),0,($D511-SUM($F511:BJ511)-SUM($F450:BJ450))/($E511+$C511-BK$7))</f>
        <v>0</v>
      </c>
      <c r="BL511" s="289">
        <f>IF(OR($C511&gt;BL$7,$C511+$E511-1&lt;BL$7),0,($D511-SUM($F511:BK511)-SUM($F450:BK450))/($E511+$C511-BL$7))</f>
        <v>0</v>
      </c>
      <c r="BM511" s="289">
        <f>IF(OR($C511&gt;BM$7,$C511+$E511-1&lt;BM$7),0,($D511-SUM($F511:BL511)-SUM($F450:BL450))/($E511+$C511-BM$7))</f>
        <v>0</v>
      </c>
      <c r="BN511" s="289">
        <f>IF(OR($C511&gt;BN$7,$C511+$E511-1&lt;BN$7),0,($D511-SUM($F511:BM511)-SUM($F450:BM450))/($E511+$C511-BN$7))</f>
        <v>0</v>
      </c>
      <c r="BO511" s="289"/>
      <c r="BP511" s="289"/>
      <c r="BQ511" s="289"/>
      <c r="BR511" s="289"/>
      <c r="BS511" s="289"/>
      <c r="BT511" s="289"/>
      <c r="BU511" s="289"/>
      <c r="BV511" s="289"/>
      <c r="BW511" s="289"/>
      <c r="BX511" s="289"/>
      <c r="BY511" s="289"/>
      <c r="BZ511" s="289"/>
      <c r="CA511" s="198"/>
      <c r="CB511" s="198"/>
      <c r="CC511" s="198"/>
      <c r="CD511" s="198"/>
      <c r="CE511" s="198"/>
      <c r="CF511" s="198"/>
      <c r="CG511" s="198"/>
      <c r="CH511" s="198"/>
      <c r="CI511" s="198"/>
      <c r="CJ511" s="198"/>
      <c r="CK511" s="198"/>
      <c r="CL511" s="198"/>
    </row>
    <row r="512" spans="1:90" hidden="1" outlineLevel="1" x14ac:dyDescent="0.15">
      <c r="A512" s="89"/>
      <c r="B512" s="23"/>
      <c r="C512" s="26">
        <v>36</v>
      </c>
      <c r="D512" s="303">
        <f ca="1"/>
        <v>0.11588189755829356</v>
      </c>
      <c r="E512" s="26">
        <f>SAP_Leadsheet!$E$65</f>
        <v>5</v>
      </c>
      <c r="G512" s="289">
        <f>IF(OR($C512&gt;G$7,$C512+$E512-1&lt;G$7),0,($D512-SUM($F512:F512)-SUM($F451:F451))/($E512+$C512-G$7))</f>
        <v>0</v>
      </c>
      <c r="H512" s="289">
        <f>IF(OR($C512&gt;H$7,$C512+$E512-1&lt;H$7),0,($D512-SUM($F512:G512)-SUM($F451:G451))/($E512+$C512-H$7))</f>
        <v>0</v>
      </c>
      <c r="I512" s="289">
        <f>IF(OR($C512&gt;I$7,$C512+$E512-1&lt;I$7),0,($D512-SUM($F512:H512)-SUM($F451:H451))/($E512+$C512-I$7))</f>
        <v>0</v>
      </c>
      <c r="J512" s="289">
        <f>IF(OR($C512&gt;J$7,$C512+$E512-1&lt;J$7),0,($D512-SUM($F512:I512)-SUM($F451:I451))/($E512+$C512-J$7))</f>
        <v>0</v>
      </c>
      <c r="K512" s="289">
        <f>IF(OR($C512&gt;K$7,$C512+$E512-1&lt;K$7),0,($D512-SUM($F512:J512)-SUM($F451:J451))/($E512+$C512-K$7))</f>
        <v>0</v>
      </c>
      <c r="L512" s="289">
        <f>IF(OR($C512&gt;L$7,$C512+$E512-1&lt;L$7),0,($D512-SUM($F512:K512)-SUM($F451:K451))/($E512+$C512-L$7))</f>
        <v>0</v>
      </c>
      <c r="M512" s="289">
        <f>IF(OR($C512&gt;M$7,$C512+$E512-1&lt;M$7),0,($D512-SUM($F512:L512)-SUM($F451:L451))/($E512+$C512-M$7))</f>
        <v>0</v>
      </c>
      <c r="N512" s="289">
        <f>IF(OR($C512&gt;N$7,$C512+$E512-1&lt;N$7),0,($D512-SUM($F512:M512)-SUM($F451:M451))/($E512+$C512-N$7))</f>
        <v>0</v>
      </c>
      <c r="O512" s="289">
        <f>IF(OR($C512&gt;O$7,$C512+$E512-1&lt;O$7),0,($D512-SUM($F512:N512)-SUM($F451:N451))/($E512+$C512-O$7))</f>
        <v>0</v>
      </c>
      <c r="P512" s="289">
        <f>IF(OR($C512&gt;P$7,$C512+$E512-1&lt;P$7),0,($D512-SUM($F512:O512)-SUM($F451:O451))/($E512+$C512-P$7))</f>
        <v>0</v>
      </c>
      <c r="Q512" s="289">
        <f>IF(OR($C512&gt;Q$7,$C512+$E512-1&lt;Q$7),0,($D512-SUM($F512:P512)-SUM($F451:P451))/($E512+$C512-Q$7))</f>
        <v>0</v>
      </c>
      <c r="R512" s="289">
        <f>IF(OR($C512&gt;R$7,$C512+$E512-1&lt;R$7),0,($D512-SUM($F512:Q512)-SUM($F451:Q451))/($E512+$C512-R$7))</f>
        <v>0</v>
      </c>
      <c r="S512" s="289">
        <f>IF(OR($C512&gt;S$7,$C512+$E512-1&lt;S$7),0,($D512-SUM($F512:R512)-SUM($F451:R451))/($E512+$C512-S$7))</f>
        <v>0</v>
      </c>
      <c r="T512" s="289">
        <f>IF(OR($C512&gt;T$7,$C512+$E512-1&lt;T$7),0,($D512-SUM($F512:S512)-SUM($F451:S451))/($E512+$C512-T$7))</f>
        <v>0</v>
      </c>
      <c r="U512" s="289">
        <f>IF(OR($C512&gt;U$7,$C512+$E512-1&lt;U$7),0,($D512-SUM($F512:T512)-SUM($F451:T451))/($E512+$C512-U$7))</f>
        <v>0</v>
      </c>
      <c r="V512" s="289">
        <f>IF(OR($C512&gt;V$7,$C512+$E512-1&lt;V$7),0,($D512-SUM($F512:U512)-SUM($F451:U451))/($E512+$C512-V$7))</f>
        <v>0</v>
      </c>
      <c r="W512" s="289">
        <f>IF(OR($C512&gt;W$7,$C512+$E512-1&lt;W$7),0,($D512-SUM($F512:V512)-SUM($F451:V451))/($E512+$C512-W$7))</f>
        <v>0</v>
      </c>
      <c r="X512" s="289">
        <f>IF(OR($C512&gt;X$7,$C512+$E512-1&lt;X$7),0,($D512-SUM($F512:W512)-SUM($F451:W451))/($E512+$C512-X$7))</f>
        <v>0</v>
      </c>
      <c r="Y512" s="289">
        <f>IF(OR($C512&gt;Y$7,$C512+$E512-1&lt;Y$7),0,($D512-SUM($F512:X512)-SUM($F451:X451))/($E512+$C512-Y$7))</f>
        <v>0</v>
      </c>
      <c r="Z512" s="289">
        <f>IF(OR($C512&gt;Z$7,$C512+$E512-1&lt;Z$7),0,($D512-SUM($F512:Y512)-SUM($F451:Y451))/($E512+$C512-Z$7))</f>
        <v>0</v>
      </c>
      <c r="AA512" s="289">
        <f>IF(OR($C512&gt;AA$7,$C512+$E512-1&lt;AA$7),0,($D512-SUM($F512:Z512)-SUM($F451:Z451))/($E512+$C512-AA$7))</f>
        <v>0</v>
      </c>
      <c r="AB512" s="289">
        <f>IF(OR($C512&gt;AB$7,$C512+$E512-1&lt;AB$7),0,($D512-SUM($F512:AA512)-SUM($F451:AA451))/($E512+$C512-AB$7))</f>
        <v>0</v>
      </c>
      <c r="AC512" s="289">
        <f>IF(OR($C512&gt;AC$7,$C512+$E512-1&lt;AC$7),0,($D512-SUM($F512:AB512)-SUM($F451:AB451))/($E512+$C512-AC$7))</f>
        <v>0</v>
      </c>
      <c r="AD512" s="289">
        <f>IF(OR($C512&gt;AD$7,$C512+$E512-1&lt;AD$7),0,($D512-SUM($F512:AC512)-SUM($F451:AC451))/($E512+$C512-AD$7))</f>
        <v>0</v>
      </c>
      <c r="AE512" s="289">
        <f>IF(OR($C512&gt;AE$7,$C512+$E512-1&lt;AE$7),0,($D512-SUM($F512:AD512)-SUM($F451:AD451))/($E512+$C512-AE$7))</f>
        <v>0</v>
      </c>
      <c r="AF512" s="289">
        <f>IF(OR($C512&gt;AF$7,$C512+$E512-1&lt;AF$7),0,($D512-SUM($F512:AE512)-SUM($F451:AE451))/($E512+$C512-AF$7))</f>
        <v>0</v>
      </c>
      <c r="AG512" s="289">
        <f>IF(OR($C512&gt;AG$7,$C512+$E512-1&lt;AG$7),0,($D512-SUM($F512:AF512)-SUM($F451:AF451))/($E512+$C512-AG$7))</f>
        <v>0</v>
      </c>
      <c r="AH512" s="289">
        <f>IF(OR($C512&gt;AH$7,$C512+$E512-1&lt;AH$7),0,($D512-SUM($F512:AG512)-SUM($F451:AG451))/($E512+$C512-AH$7))</f>
        <v>0</v>
      </c>
      <c r="AI512" s="289">
        <f>IF(OR($C512&gt;AI$7,$C512+$E512-1&lt;AI$7),0,($D512-SUM($F512:AH512)-SUM($F451:AH451))/($E512+$C512-AI$7))</f>
        <v>0</v>
      </c>
      <c r="AJ512" s="289">
        <f>IF(OR($C512&gt;AJ$7,$C512+$E512-1&lt;AJ$7),0,($D512-SUM($F512:AI512)-SUM($F451:AI451))/($E512+$C512-AJ$7))</f>
        <v>0</v>
      </c>
      <c r="AK512" s="289">
        <f>IF(OR($C512&gt;AK$7,$C512+$E512-1&lt;AK$7),0,($D512-SUM($F512:AJ512)-SUM($F451:AJ451))/($E512+$C512-AK$7))</f>
        <v>0</v>
      </c>
      <c r="AL512" s="289">
        <f>IF(OR($C512&gt;AL$7,$C512+$E512-1&lt;AL$7),0,($D512-SUM($F512:AK512)-SUM($F451:AK451))/($E512+$C512-AL$7))</f>
        <v>0</v>
      </c>
      <c r="AM512" s="289">
        <f>IF(OR($C512&gt;AM$7,$C512+$E512-1&lt;AM$7),0,($D512-SUM($F512:AL512)-SUM($F451:AL451))/($E512+$C512-AM$7))</f>
        <v>0</v>
      </c>
      <c r="AN512" s="289">
        <f>IF(OR($C512&gt;AN$7,$C512+$E512-1&lt;AN$7),0,($D512-SUM($F512:AM512)-SUM($F451:AM451))/($E512+$C512-AN$7))</f>
        <v>0</v>
      </c>
      <c r="AO512" s="289">
        <f>IF(OR($C512&gt;AO$7,$C512+$E512-1&lt;AO$7),0,($D512-SUM($F512:AN512)-SUM($F451:AN451))/($E512+$C512-AO$7))</f>
        <v>0</v>
      </c>
      <c r="AP512" s="289">
        <f ca="1">IF(OR($C512&gt;AP$7,$C512+$E512-1&lt;AP$7),0,($D512-SUM($F512:AO512)-SUM($F451:AO451))/($E512+$C512-AP$7))</f>
        <v>2.3176379511658712E-2</v>
      </c>
      <c r="AQ512" s="289">
        <f ca="1">IF(OR($C512&gt;AQ$7,$C512+$E512-1&lt;AQ$7),0,($D512-SUM($F512:AP512)-SUM($F451:AP451))/($E512+$C512-AQ$7))</f>
        <v>2.3176379511658712E-2</v>
      </c>
      <c r="AR512" s="289">
        <f ca="1">IF(OR($C512&gt;AR$7,$C512+$E512-1&lt;AR$7),0,($D512-SUM($F512:AQ512)-SUM($F451:AQ451))/($E512+$C512-AR$7))</f>
        <v>2.3176379511658712E-2</v>
      </c>
      <c r="AS512" s="289">
        <f ca="1">IF(OR($C512&gt;AS$7,$C512+$E512-1&lt;AS$7),0,($D512-SUM($F512:AR512)-SUM($F451:AR451))/($E512+$C512-AS$7))</f>
        <v>2.3176379511658712E-2</v>
      </c>
      <c r="AT512" s="289">
        <f ca="1">IF(OR($C512&gt;AT$7,$C512+$E512-1&lt;AT$7),0,($D512-SUM($F512:AS512)-SUM($F451:AS451))/($E512+$C512-AT$7))</f>
        <v>2.3176379511658712E-2</v>
      </c>
      <c r="AU512" s="289">
        <f>IF(OR($C512&gt;AU$7,$C512+$E512-1&lt;AU$7),0,($D512-SUM($F512:AT512)-SUM($F451:AT451))/($E512+$C512-AU$7))</f>
        <v>0</v>
      </c>
      <c r="AV512" s="289">
        <f>IF(OR($C512&gt;AV$7,$C512+$E512-1&lt;AV$7),0,($D512-SUM($F512:AU512)-SUM($F451:AU451))/($E512+$C512-AV$7))</f>
        <v>0</v>
      </c>
      <c r="AW512" s="289">
        <f>IF(OR($C512&gt;AW$7,$C512+$E512-1&lt;AW$7),0,($D512-SUM($F512:AV512)-SUM($F451:AV451))/($E512+$C512-AW$7))</f>
        <v>0</v>
      </c>
      <c r="AX512" s="289">
        <f>IF(OR($C512&gt;AX$7,$C512+$E512-1&lt;AX$7),0,($D512-SUM($F512:AW512)-SUM($F451:AW451))/($E512+$C512-AX$7))</f>
        <v>0</v>
      </c>
      <c r="AY512" s="289">
        <f>IF(OR($C512&gt;AY$7,$C512+$E512-1&lt;AY$7),0,($D512-SUM($F512:AX512)-SUM($F451:AX451))/($E512+$C512-AY$7))</f>
        <v>0</v>
      </c>
      <c r="AZ512" s="289">
        <f>IF(OR($C512&gt;AZ$7,$C512+$E512-1&lt;AZ$7),0,($D512-SUM($F512:AY512)-SUM($F451:AY451))/($E512+$C512-AZ$7))</f>
        <v>0</v>
      </c>
      <c r="BA512" s="289">
        <f>IF(OR($C512&gt;BA$7,$C512+$E512-1&lt;BA$7),0,($D512-SUM($F512:AZ512)-SUM($F451:AZ451))/($E512+$C512-BA$7))</f>
        <v>0</v>
      </c>
      <c r="BB512" s="289">
        <f>IF(OR($C512&gt;BB$7,$C512+$E512-1&lt;BB$7),0,($D512-SUM($F512:BA512)-SUM($F451:BA451))/($E512+$C512-BB$7))</f>
        <v>0</v>
      </c>
      <c r="BC512" s="289">
        <f>IF(OR($C512&gt;BC$7,$C512+$E512-1&lt;BC$7),0,($D512-SUM($F512:BB512)-SUM($F451:BB451))/($E512+$C512-BC$7))</f>
        <v>0</v>
      </c>
      <c r="BD512" s="289">
        <f>IF(OR($C512&gt;BD$7,$C512+$E512-1&lt;BD$7),0,($D512-SUM($F512:BC512)-SUM($F451:BC451))/($E512+$C512-BD$7))</f>
        <v>0</v>
      </c>
      <c r="BE512" s="289">
        <f>IF(OR($C512&gt;BE$7,$C512+$E512-1&lt;BE$7),0,($D512-SUM($F512:BD512)-SUM($F451:BD451))/($E512+$C512-BE$7))</f>
        <v>0</v>
      </c>
      <c r="BF512" s="289">
        <f>IF(OR($C512&gt;BF$7,$C512+$E512-1&lt;BF$7),0,($D512-SUM($F512:BE512)-SUM($F451:BE451))/($E512+$C512-BF$7))</f>
        <v>0</v>
      </c>
      <c r="BG512" s="289">
        <f>IF(OR($C512&gt;BG$7,$C512+$E512-1&lt;BG$7),0,($D512-SUM($F512:BF512)-SUM($F451:BF451))/($E512+$C512-BG$7))</f>
        <v>0</v>
      </c>
      <c r="BH512" s="289">
        <f>IF(OR($C512&gt;BH$7,$C512+$E512-1&lt;BH$7),0,($D512-SUM($F512:BG512)-SUM($F451:BG451))/($E512+$C512-BH$7))</f>
        <v>0</v>
      </c>
      <c r="BI512" s="289">
        <f>IF(OR($C512&gt;BI$7,$C512+$E512-1&lt;BI$7),0,($D512-SUM($F512:BH512)-SUM($F451:BH451))/($E512+$C512-BI$7))</f>
        <v>0</v>
      </c>
      <c r="BJ512" s="289">
        <f>IF(OR($C512&gt;BJ$7,$C512+$E512-1&lt;BJ$7),0,($D512-SUM($F512:BI512)-SUM($F451:BI451))/($E512+$C512-BJ$7))</f>
        <v>0</v>
      </c>
      <c r="BK512" s="289">
        <f>IF(OR($C512&gt;BK$7,$C512+$E512-1&lt;BK$7),0,($D512-SUM($F512:BJ512)-SUM($F451:BJ451))/($E512+$C512-BK$7))</f>
        <v>0</v>
      </c>
      <c r="BL512" s="289">
        <f>IF(OR($C512&gt;BL$7,$C512+$E512-1&lt;BL$7),0,($D512-SUM($F512:BK512)-SUM($F451:BK451))/($E512+$C512-BL$7))</f>
        <v>0</v>
      </c>
      <c r="BM512" s="289">
        <f>IF(OR($C512&gt;BM$7,$C512+$E512-1&lt;BM$7),0,($D512-SUM($F512:BL512)-SUM($F451:BL451))/($E512+$C512-BM$7))</f>
        <v>0</v>
      </c>
      <c r="BN512" s="289">
        <f>IF(OR($C512&gt;BN$7,$C512+$E512-1&lt;BN$7),0,($D512-SUM($F512:BM512)-SUM($F451:BM451))/($E512+$C512-BN$7))</f>
        <v>0</v>
      </c>
      <c r="BO512" s="289"/>
      <c r="BP512" s="289"/>
      <c r="BQ512" s="289"/>
      <c r="BR512" s="289"/>
      <c r="BS512" s="289"/>
      <c r="BT512" s="289"/>
      <c r="BU512" s="289"/>
      <c r="BV512" s="289"/>
      <c r="BW512" s="289"/>
      <c r="BX512" s="289"/>
      <c r="BY512" s="289"/>
      <c r="BZ512" s="289"/>
      <c r="CA512" s="198"/>
      <c r="CB512" s="198"/>
      <c r="CC512" s="198"/>
      <c r="CD512" s="198"/>
      <c r="CE512" s="198"/>
      <c r="CF512" s="198"/>
      <c r="CG512" s="198"/>
      <c r="CH512" s="198"/>
      <c r="CI512" s="198"/>
      <c r="CJ512" s="198"/>
      <c r="CK512" s="198"/>
      <c r="CL512" s="198"/>
    </row>
    <row r="513" spans="1:90" hidden="1" outlineLevel="1" x14ac:dyDescent="0.15">
      <c r="A513" s="89"/>
      <c r="B513" s="23"/>
      <c r="C513" s="26">
        <v>37</v>
      </c>
      <c r="D513" s="303">
        <f ca="1"/>
        <v>0.1145408332642483</v>
      </c>
      <c r="E513" s="26">
        <f>SAP_Leadsheet!$E$65</f>
        <v>5</v>
      </c>
      <c r="G513" s="289">
        <f>IF(OR($C513&gt;G$7,$C513+$E513-1&lt;G$7),0,($D513-SUM($F513:F513)-SUM($F452:F452))/($E513+$C513-G$7))</f>
        <v>0</v>
      </c>
      <c r="H513" s="289">
        <f>IF(OR($C513&gt;H$7,$C513+$E513-1&lt;H$7),0,($D513-SUM($F513:G513)-SUM($F452:G452))/($E513+$C513-H$7))</f>
        <v>0</v>
      </c>
      <c r="I513" s="289">
        <f>IF(OR($C513&gt;I$7,$C513+$E513-1&lt;I$7),0,($D513-SUM($F513:H513)-SUM($F452:H452))/($E513+$C513-I$7))</f>
        <v>0</v>
      </c>
      <c r="J513" s="289">
        <f>IF(OR($C513&gt;J$7,$C513+$E513-1&lt;J$7),0,($D513-SUM($F513:I513)-SUM($F452:I452))/($E513+$C513-J$7))</f>
        <v>0</v>
      </c>
      <c r="K513" s="289">
        <f>IF(OR($C513&gt;K$7,$C513+$E513-1&lt;K$7),0,($D513-SUM($F513:J513)-SUM($F452:J452))/($E513+$C513-K$7))</f>
        <v>0</v>
      </c>
      <c r="L513" s="289">
        <f>IF(OR($C513&gt;L$7,$C513+$E513-1&lt;L$7),0,($D513-SUM($F513:K513)-SUM($F452:K452))/($E513+$C513-L$7))</f>
        <v>0</v>
      </c>
      <c r="M513" s="289">
        <f>IF(OR($C513&gt;M$7,$C513+$E513-1&lt;M$7),0,($D513-SUM($F513:L513)-SUM($F452:L452))/($E513+$C513-M$7))</f>
        <v>0</v>
      </c>
      <c r="N513" s="289">
        <f>IF(OR($C513&gt;N$7,$C513+$E513-1&lt;N$7),0,($D513-SUM($F513:M513)-SUM($F452:M452))/($E513+$C513-N$7))</f>
        <v>0</v>
      </c>
      <c r="O513" s="289">
        <f>IF(OR($C513&gt;O$7,$C513+$E513-1&lt;O$7),0,($D513-SUM($F513:N513)-SUM($F452:N452))/($E513+$C513-O$7))</f>
        <v>0</v>
      </c>
      <c r="P513" s="289">
        <f>IF(OR($C513&gt;P$7,$C513+$E513-1&lt;P$7),0,($D513-SUM($F513:O513)-SUM($F452:O452))/($E513+$C513-P$7))</f>
        <v>0</v>
      </c>
      <c r="Q513" s="289">
        <f>IF(OR($C513&gt;Q$7,$C513+$E513-1&lt;Q$7),0,($D513-SUM($F513:P513)-SUM($F452:P452))/($E513+$C513-Q$7))</f>
        <v>0</v>
      </c>
      <c r="R513" s="289">
        <f>IF(OR($C513&gt;R$7,$C513+$E513-1&lt;R$7),0,($D513-SUM($F513:Q513)-SUM($F452:Q452))/($E513+$C513-R$7))</f>
        <v>0</v>
      </c>
      <c r="S513" s="289">
        <f>IF(OR($C513&gt;S$7,$C513+$E513-1&lt;S$7),0,($D513-SUM($F513:R513)-SUM($F452:R452))/($E513+$C513-S$7))</f>
        <v>0</v>
      </c>
      <c r="T513" s="289">
        <f>IF(OR($C513&gt;T$7,$C513+$E513-1&lt;T$7),0,($D513-SUM($F513:S513)-SUM($F452:S452))/($E513+$C513-T$7))</f>
        <v>0</v>
      </c>
      <c r="U513" s="289">
        <f>IF(OR($C513&gt;U$7,$C513+$E513-1&lt;U$7),0,($D513-SUM($F513:T513)-SUM($F452:T452))/($E513+$C513-U$7))</f>
        <v>0</v>
      </c>
      <c r="V513" s="289">
        <f>IF(OR($C513&gt;V$7,$C513+$E513-1&lt;V$7),0,($D513-SUM($F513:U513)-SUM($F452:U452))/($E513+$C513-V$7))</f>
        <v>0</v>
      </c>
      <c r="W513" s="289">
        <f>IF(OR($C513&gt;W$7,$C513+$E513-1&lt;W$7),0,($D513-SUM($F513:V513)-SUM($F452:V452))/($E513+$C513-W$7))</f>
        <v>0</v>
      </c>
      <c r="X513" s="289">
        <f>IF(OR($C513&gt;X$7,$C513+$E513-1&lt;X$7),0,($D513-SUM($F513:W513)-SUM($F452:W452))/($E513+$C513-X$7))</f>
        <v>0</v>
      </c>
      <c r="Y513" s="289">
        <f>IF(OR($C513&gt;Y$7,$C513+$E513-1&lt;Y$7),0,($D513-SUM($F513:X513)-SUM($F452:X452))/($E513+$C513-Y$7))</f>
        <v>0</v>
      </c>
      <c r="Z513" s="289">
        <f>IF(OR($C513&gt;Z$7,$C513+$E513-1&lt;Z$7),0,($D513-SUM($F513:Y513)-SUM($F452:Y452))/($E513+$C513-Z$7))</f>
        <v>0</v>
      </c>
      <c r="AA513" s="289">
        <f>IF(OR($C513&gt;AA$7,$C513+$E513-1&lt;AA$7),0,($D513-SUM($F513:Z513)-SUM($F452:Z452))/($E513+$C513-AA$7))</f>
        <v>0</v>
      </c>
      <c r="AB513" s="289">
        <f>IF(OR($C513&gt;AB$7,$C513+$E513-1&lt;AB$7),0,($D513-SUM($F513:AA513)-SUM($F452:AA452))/($E513+$C513-AB$7))</f>
        <v>0</v>
      </c>
      <c r="AC513" s="289">
        <f>IF(OR($C513&gt;AC$7,$C513+$E513-1&lt;AC$7),0,($D513-SUM($F513:AB513)-SUM($F452:AB452))/($E513+$C513-AC$7))</f>
        <v>0</v>
      </c>
      <c r="AD513" s="289">
        <f>IF(OR($C513&gt;AD$7,$C513+$E513-1&lt;AD$7),0,($D513-SUM($F513:AC513)-SUM($F452:AC452))/($E513+$C513-AD$7))</f>
        <v>0</v>
      </c>
      <c r="AE513" s="289">
        <f>IF(OR($C513&gt;AE$7,$C513+$E513-1&lt;AE$7),0,($D513-SUM($F513:AD513)-SUM($F452:AD452))/($E513+$C513-AE$7))</f>
        <v>0</v>
      </c>
      <c r="AF513" s="289">
        <f>IF(OR($C513&gt;AF$7,$C513+$E513-1&lt;AF$7),0,($D513-SUM($F513:AE513)-SUM($F452:AE452))/($E513+$C513-AF$7))</f>
        <v>0</v>
      </c>
      <c r="AG513" s="289">
        <f>IF(OR($C513&gt;AG$7,$C513+$E513-1&lt;AG$7),0,($D513-SUM($F513:AF513)-SUM($F452:AF452))/($E513+$C513-AG$7))</f>
        <v>0</v>
      </c>
      <c r="AH513" s="289">
        <f>IF(OR($C513&gt;AH$7,$C513+$E513-1&lt;AH$7),0,($D513-SUM($F513:AG513)-SUM($F452:AG452))/($E513+$C513-AH$7))</f>
        <v>0</v>
      </c>
      <c r="AI513" s="289">
        <f>IF(OR($C513&gt;AI$7,$C513+$E513-1&lt;AI$7),0,($D513-SUM($F513:AH513)-SUM($F452:AH452))/($E513+$C513-AI$7))</f>
        <v>0</v>
      </c>
      <c r="AJ513" s="289">
        <f>IF(OR($C513&gt;AJ$7,$C513+$E513-1&lt;AJ$7),0,($D513-SUM($F513:AI513)-SUM($F452:AI452))/($E513+$C513-AJ$7))</f>
        <v>0</v>
      </c>
      <c r="AK513" s="289">
        <f>IF(OR($C513&gt;AK$7,$C513+$E513-1&lt;AK$7),0,($D513-SUM($F513:AJ513)-SUM($F452:AJ452))/($E513+$C513-AK$7))</f>
        <v>0</v>
      </c>
      <c r="AL513" s="289">
        <f>IF(OR($C513&gt;AL$7,$C513+$E513-1&lt;AL$7),0,($D513-SUM($F513:AK513)-SUM($F452:AK452))/($E513+$C513-AL$7))</f>
        <v>0</v>
      </c>
      <c r="AM513" s="289">
        <f>IF(OR($C513&gt;AM$7,$C513+$E513-1&lt;AM$7),0,($D513-SUM($F513:AL513)-SUM($F452:AL452))/($E513+$C513-AM$7))</f>
        <v>0</v>
      </c>
      <c r="AN513" s="289">
        <f>IF(OR($C513&gt;AN$7,$C513+$E513-1&lt;AN$7),0,($D513-SUM($F513:AM513)-SUM($F452:AM452))/($E513+$C513-AN$7))</f>
        <v>0</v>
      </c>
      <c r="AO513" s="289">
        <f>IF(OR($C513&gt;AO$7,$C513+$E513-1&lt;AO$7),0,($D513-SUM($F513:AN513)-SUM($F452:AN452))/($E513+$C513-AO$7))</f>
        <v>0</v>
      </c>
      <c r="AP513" s="289">
        <f>IF(OR($C513&gt;AP$7,$C513+$E513-1&lt;AP$7),0,($D513-SUM($F513:AO513)-SUM($F452:AO452))/($E513+$C513-AP$7))</f>
        <v>0</v>
      </c>
      <c r="AQ513" s="289">
        <f ca="1">IF(OR($C513&gt;AQ$7,$C513+$E513-1&lt;AQ$7),0,($D513-SUM($F513:AP513)-SUM($F452:AP452))/($E513+$C513-AQ$7))</f>
        <v>2.290816665284966E-2</v>
      </c>
      <c r="AR513" s="289">
        <f ca="1">IF(OR($C513&gt;AR$7,$C513+$E513-1&lt;AR$7),0,($D513-SUM($F513:AQ513)-SUM($F452:AQ452))/($E513+$C513-AR$7))</f>
        <v>2.290816665284966E-2</v>
      </c>
      <c r="AS513" s="289">
        <f ca="1">IF(OR($C513&gt;AS$7,$C513+$E513-1&lt;AS$7),0,($D513-SUM($F513:AR513)-SUM($F452:AR452))/($E513+$C513-AS$7))</f>
        <v>2.290816665284966E-2</v>
      </c>
      <c r="AT513" s="289">
        <f ca="1">IF(OR($C513&gt;AT$7,$C513+$E513-1&lt;AT$7),0,($D513-SUM($F513:AS513)-SUM($F452:AS452))/($E513+$C513-AT$7))</f>
        <v>2.2908166652849657E-2</v>
      </c>
      <c r="AU513" s="289">
        <f ca="1">IF(OR($C513&gt;AU$7,$C513+$E513-1&lt;AU$7),0,($D513-SUM($F513:AT513)-SUM($F452:AT452))/($E513+$C513-AU$7))</f>
        <v>2.2908166652849657E-2</v>
      </c>
      <c r="AV513" s="289">
        <f>IF(OR($C513&gt;AV$7,$C513+$E513-1&lt;AV$7),0,($D513-SUM($F513:AU513)-SUM($F452:AU452))/($E513+$C513-AV$7))</f>
        <v>0</v>
      </c>
      <c r="AW513" s="289">
        <f>IF(OR($C513&gt;AW$7,$C513+$E513-1&lt;AW$7),0,($D513-SUM($F513:AV513)-SUM($F452:AV452))/($E513+$C513-AW$7))</f>
        <v>0</v>
      </c>
      <c r="AX513" s="289">
        <f>IF(OR($C513&gt;AX$7,$C513+$E513-1&lt;AX$7),0,($D513-SUM($F513:AW513)-SUM($F452:AW452))/($E513+$C513-AX$7))</f>
        <v>0</v>
      </c>
      <c r="AY513" s="289">
        <f>IF(OR($C513&gt;AY$7,$C513+$E513-1&lt;AY$7),0,($D513-SUM($F513:AX513)-SUM($F452:AX452))/($E513+$C513-AY$7))</f>
        <v>0</v>
      </c>
      <c r="AZ513" s="289">
        <f>IF(OR($C513&gt;AZ$7,$C513+$E513-1&lt;AZ$7),0,($D513-SUM($F513:AY513)-SUM($F452:AY452))/($E513+$C513-AZ$7))</f>
        <v>0</v>
      </c>
      <c r="BA513" s="289">
        <f>IF(OR($C513&gt;BA$7,$C513+$E513-1&lt;BA$7),0,($D513-SUM($F513:AZ513)-SUM($F452:AZ452))/($E513+$C513-BA$7))</f>
        <v>0</v>
      </c>
      <c r="BB513" s="289">
        <f>IF(OR($C513&gt;BB$7,$C513+$E513-1&lt;BB$7),0,($D513-SUM($F513:BA513)-SUM($F452:BA452))/($E513+$C513-BB$7))</f>
        <v>0</v>
      </c>
      <c r="BC513" s="289">
        <f>IF(OR($C513&gt;BC$7,$C513+$E513-1&lt;BC$7),0,($D513-SUM($F513:BB513)-SUM($F452:BB452))/($E513+$C513-BC$7))</f>
        <v>0</v>
      </c>
      <c r="BD513" s="289">
        <f>IF(OR($C513&gt;BD$7,$C513+$E513-1&lt;BD$7),0,($D513-SUM($F513:BC513)-SUM($F452:BC452))/($E513+$C513-BD$7))</f>
        <v>0</v>
      </c>
      <c r="BE513" s="289">
        <f>IF(OR($C513&gt;BE$7,$C513+$E513-1&lt;BE$7),0,($D513-SUM($F513:BD513)-SUM($F452:BD452))/($E513+$C513-BE$7))</f>
        <v>0</v>
      </c>
      <c r="BF513" s="289">
        <f>IF(OR($C513&gt;BF$7,$C513+$E513-1&lt;BF$7),0,($D513-SUM($F513:BE513)-SUM($F452:BE452))/($E513+$C513-BF$7))</f>
        <v>0</v>
      </c>
      <c r="BG513" s="289">
        <f>IF(OR($C513&gt;BG$7,$C513+$E513-1&lt;BG$7),0,($D513-SUM($F513:BF513)-SUM($F452:BF452))/($E513+$C513-BG$7))</f>
        <v>0</v>
      </c>
      <c r="BH513" s="289">
        <f>IF(OR($C513&gt;BH$7,$C513+$E513-1&lt;BH$7),0,($D513-SUM($F513:BG513)-SUM($F452:BG452))/($E513+$C513-BH$7))</f>
        <v>0</v>
      </c>
      <c r="BI513" s="289">
        <f>IF(OR($C513&gt;BI$7,$C513+$E513-1&lt;BI$7),0,($D513-SUM($F513:BH513)-SUM($F452:BH452))/($E513+$C513-BI$7))</f>
        <v>0</v>
      </c>
      <c r="BJ513" s="289">
        <f>IF(OR($C513&gt;BJ$7,$C513+$E513-1&lt;BJ$7),0,($D513-SUM($F513:BI513)-SUM($F452:BI452))/($E513+$C513-BJ$7))</f>
        <v>0</v>
      </c>
      <c r="BK513" s="289">
        <f>IF(OR($C513&gt;BK$7,$C513+$E513-1&lt;BK$7),0,($D513-SUM($F513:BJ513)-SUM($F452:BJ452))/($E513+$C513-BK$7))</f>
        <v>0</v>
      </c>
      <c r="BL513" s="289">
        <f>IF(OR($C513&gt;BL$7,$C513+$E513-1&lt;BL$7),0,($D513-SUM($F513:BK513)-SUM($F452:BK452))/($E513+$C513-BL$7))</f>
        <v>0</v>
      </c>
      <c r="BM513" s="289">
        <f>IF(OR($C513&gt;BM$7,$C513+$E513-1&lt;BM$7),0,($D513-SUM($F513:BL513)-SUM($F452:BL452))/($E513+$C513-BM$7))</f>
        <v>0</v>
      </c>
      <c r="BN513" s="289">
        <f>IF(OR($C513&gt;BN$7,$C513+$E513-1&lt;BN$7),0,($D513-SUM($F513:BM513)-SUM($F452:BM452))/($E513+$C513-BN$7))</f>
        <v>0</v>
      </c>
      <c r="BO513" s="289"/>
      <c r="BP513" s="289"/>
      <c r="BQ513" s="289"/>
      <c r="BR513" s="289"/>
      <c r="BS513" s="289"/>
      <c r="BT513" s="289"/>
      <c r="BU513" s="289"/>
      <c r="BV513" s="289"/>
      <c r="BW513" s="289"/>
      <c r="BX513" s="289"/>
      <c r="BY513" s="289"/>
      <c r="BZ513" s="289"/>
      <c r="CA513" s="198"/>
      <c r="CB513" s="198"/>
      <c r="CC513" s="198"/>
      <c r="CD513" s="198"/>
      <c r="CE513" s="198"/>
      <c r="CF513" s="198"/>
      <c r="CG513" s="198"/>
      <c r="CH513" s="198"/>
      <c r="CI513" s="198"/>
      <c r="CJ513" s="198"/>
      <c r="CK513" s="198"/>
      <c r="CL513" s="198"/>
    </row>
    <row r="514" spans="1:90" hidden="1" outlineLevel="1" x14ac:dyDescent="0.15">
      <c r="A514" s="89"/>
      <c r="B514" s="23"/>
      <c r="C514" s="26">
        <v>38</v>
      </c>
      <c r="D514" s="303">
        <f ca="1"/>
        <v>0.11319976897020304</v>
      </c>
      <c r="E514" s="26">
        <f>SAP_Leadsheet!$E$65</f>
        <v>5</v>
      </c>
      <c r="G514" s="289">
        <f>IF(OR($C514&gt;G$7,$C514+$E514-1&lt;G$7),0,($D514-SUM($F514:F514)-SUM($F453:F453))/($E514+$C514-G$7))</f>
        <v>0</v>
      </c>
      <c r="H514" s="289">
        <f>IF(OR($C514&gt;H$7,$C514+$E514-1&lt;H$7),0,($D514-SUM($F514:G514)-SUM($F453:G453))/($E514+$C514-H$7))</f>
        <v>0</v>
      </c>
      <c r="I514" s="289">
        <f>IF(OR($C514&gt;I$7,$C514+$E514-1&lt;I$7),0,($D514-SUM($F514:H514)-SUM($F453:H453))/($E514+$C514-I$7))</f>
        <v>0</v>
      </c>
      <c r="J514" s="289">
        <f>IF(OR($C514&gt;J$7,$C514+$E514-1&lt;J$7),0,($D514-SUM($F514:I514)-SUM($F453:I453))/($E514+$C514-J$7))</f>
        <v>0</v>
      </c>
      <c r="K514" s="289">
        <f>IF(OR($C514&gt;K$7,$C514+$E514-1&lt;K$7),0,($D514-SUM($F514:J514)-SUM($F453:J453))/($E514+$C514-K$7))</f>
        <v>0</v>
      </c>
      <c r="L514" s="289">
        <f>IF(OR($C514&gt;L$7,$C514+$E514-1&lt;L$7),0,($D514-SUM($F514:K514)-SUM($F453:K453))/($E514+$C514-L$7))</f>
        <v>0</v>
      </c>
      <c r="M514" s="289">
        <f>IF(OR($C514&gt;M$7,$C514+$E514-1&lt;M$7),0,($D514-SUM($F514:L514)-SUM($F453:L453))/($E514+$C514-M$7))</f>
        <v>0</v>
      </c>
      <c r="N514" s="289">
        <f>IF(OR($C514&gt;N$7,$C514+$E514-1&lt;N$7),0,($D514-SUM($F514:M514)-SUM($F453:M453))/($E514+$C514-N$7))</f>
        <v>0</v>
      </c>
      <c r="O514" s="289">
        <f>IF(OR($C514&gt;O$7,$C514+$E514-1&lt;O$7),0,($D514-SUM($F514:N514)-SUM($F453:N453))/($E514+$C514-O$7))</f>
        <v>0</v>
      </c>
      <c r="P514" s="289">
        <f>IF(OR($C514&gt;P$7,$C514+$E514-1&lt;P$7),0,($D514-SUM($F514:O514)-SUM($F453:O453))/($E514+$C514-P$7))</f>
        <v>0</v>
      </c>
      <c r="Q514" s="289">
        <f>IF(OR($C514&gt;Q$7,$C514+$E514-1&lt;Q$7),0,($D514-SUM($F514:P514)-SUM($F453:P453))/($E514+$C514-Q$7))</f>
        <v>0</v>
      </c>
      <c r="R514" s="289">
        <f>IF(OR($C514&gt;R$7,$C514+$E514-1&lt;R$7),0,($D514-SUM($F514:Q514)-SUM($F453:Q453))/($E514+$C514-R$7))</f>
        <v>0</v>
      </c>
      <c r="S514" s="289">
        <f>IF(OR($C514&gt;S$7,$C514+$E514-1&lt;S$7),0,($D514-SUM($F514:R514)-SUM($F453:R453))/($E514+$C514-S$7))</f>
        <v>0</v>
      </c>
      <c r="T514" s="289">
        <f>IF(OR($C514&gt;T$7,$C514+$E514-1&lt;T$7),0,($D514-SUM($F514:S514)-SUM($F453:S453))/($E514+$C514-T$7))</f>
        <v>0</v>
      </c>
      <c r="U514" s="289">
        <f>IF(OR($C514&gt;U$7,$C514+$E514-1&lt;U$7),0,($D514-SUM($F514:T514)-SUM($F453:T453))/($E514+$C514-U$7))</f>
        <v>0</v>
      </c>
      <c r="V514" s="289">
        <f>IF(OR($C514&gt;V$7,$C514+$E514-1&lt;V$7),0,($D514-SUM($F514:U514)-SUM($F453:U453))/($E514+$C514-V$7))</f>
        <v>0</v>
      </c>
      <c r="W514" s="289">
        <f>IF(OR($C514&gt;W$7,$C514+$E514-1&lt;W$7),0,($D514-SUM($F514:V514)-SUM($F453:V453))/($E514+$C514-W$7))</f>
        <v>0</v>
      </c>
      <c r="X514" s="289">
        <f>IF(OR($C514&gt;X$7,$C514+$E514-1&lt;X$7),0,($D514-SUM($F514:W514)-SUM($F453:W453))/($E514+$C514-X$7))</f>
        <v>0</v>
      </c>
      <c r="Y514" s="289">
        <f>IF(OR($C514&gt;Y$7,$C514+$E514-1&lt;Y$7),0,($D514-SUM($F514:X514)-SUM($F453:X453))/($E514+$C514-Y$7))</f>
        <v>0</v>
      </c>
      <c r="Z514" s="289">
        <f>IF(OR($C514&gt;Z$7,$C514+$E514-1&lt;Z$7),0,($D514-SUM($F514:Y514)-SUM($F453:Y453))/($E514+$C514-Z$7))</f>
        <v>0</v>
      </c>
      <c r="AA514" s="289">
        <f>IF(OR($C514&gt;AA$7,$C514+$E514-1&lt;AA$7),0,($D514-SUM($F514:Z514)-SUM($F453:Z453))/($E514+$C514-AA$7))</f>
        <v>0</v>
      </c>
      <c r="AB514" s="289">
        <f>IF(OR($C514&gt;AB$7,$C514+$E514-1&lt;AB$7),0,($D514-SUM($F514:AA514)-SUM($F453:AA453))/($E514+$C514-AB$7))</f>
        <v>0</v>
      </c>
      <c r="AC514" s="289">
        <f>IF(OR($C514&gt;AC$7,$C514+$E514-1&lt;AC$7),0,($D514-SUM($F514:AB514)-SUM($F453:AB453))/($E514+$C514-AC$7))</f>
        <v>0</v>
      </c>
      <c r="AD514" s="289">
        <f>IF(OR($C514&gt;AD$7,$C514+$E514-1&lt;AD$7),0,($D514-SUM($F514:AC514)-SUM($F453:AC453))/($E514+$C514-AD$7))</f>
        <v>0</v>
      </c>
      <c r="AE514" s="289">
        <f>IF(OR($C514&gt;AE$7,$C514+$E514-1&lt;AE$7),0,($D514-SUM($F514:AD514)-SUM($F453:AD453))/($E514+$C514-AE$7))</f>
        <v>0</v>
      </c>
      <c r="AF514" s="289">
        <f>IF(OR($C514&gt;AF$7,$C514+$E514-1&lt;AF$7),0,($D514-SUM($F514:AE514)-SUM($F453:AE453))/($E514+$C514-AF$7))</f>
        <v>0</v>
      </c>
      <c r="AG514" s="289">
        <f>IF(OR($C514&gt;AG$7,$C514+$E514-1&lt;AG$7),0,($D514-SUM($F514:AF514)-SUM($F453:AF453))/($E514+$C514-AG$7))</f>
        <v>0</v>
      </c>
      <c r="AH514" s="289">
        <f>IF(OR($C514&gt;AH$7,$C514+$E514-1&lt;AH$7),0,($D514-SUM($F514:AG514)-SUM($F453:AG453))/($E514+$C514-AH$7))</f>
        <v>0</v>
      </c>
      <c r="AI514" s="289">
        <f>IF(OR($C514&gt;AI$7,$C514+$E514-1&lt;AI$7),0,($D514-SUM($F514:AH514)-SUM($F453:AH453))/($E514+$C514-AI$7))</f>
        <v>0</v>
      </c>
      <c r="AJ514" s="289">
        <f>IF(OR($C514&gt;AJ$7,$C514+$E514-1&lt;AJ$7),0,($D514-SUM($F514:AI514)-SUM($F453:AI453))/($E514+$C514-AJ$7))</f>
        <v>0</v>
      </c>
      <c r="AK514" s="289">
        <f>IF(OR($C514&gt;AK$7,$C514+$E514-1&lt;AK$7),0,($D514-SUM($F514:AJ514)-SUM($F453:AJ453))/($E514+$C514-AK$7))</f>
        <v>0</v>
      </c>
      <c r="AL514" s="289">
        <f>IF(OR($C514&gt;AL$7,$C514+$E514-1&lt;AL$7),0,($D514-SUM($F514:AK514)-SUM($F453:AK453))/($E514+$C514-AL$7))</f>
        <v>0</v>
      </c>
      <c r="AM514" s="289">
        <f>IF(OR($C514&gt;AM$7,$C514+$E514-1&lt;AM$7),0,($D514-SUM($F514:AL514)-SUM($F453:AL453))/($E514+$C514-AM$7))</f>
        <v>0</v>
      </c>
      <c r="AN514" s="289">
        <f>IF(OR($C514&gt;AN$7,$C514+$E514-1&lt;AN$7),0,($D514-SUM($F514:AM514)-SUM($F453:AM453))/($E514+$C514-AN$7))</f>
        <v>0</v>
      </c>
      <c r="AO514" s="289">
        <f>IF(OR($C514&gt;AO$7,$C514+$E514-1&lt;AO$7),0,($D514-SUM($F514:AN514)-SUM($F453:AN453))/($E514+$C514-AO$7))</f>
        <v>0</v>
      </c>
      <c r="AP514" s="289">
        <f>IF(OR($C514&gt;AP$7,$C514+$E514-1&lt;AP$7),0,($D514-SUM($F514:AO514)-SUM($F453:AO453))/($E514+$C514-AP$7))</f>
        <v>0</v>
      </c>
      <c r="AQ514" s="289">
        <f>IF(OR($C514&gt;AQ$7,$C514+$E514-1&lt;AQ$7),0,($D514-SUM($F514:AP514)-SUM($F453:AP453))/($E514+$C514-AQ$7))</f>
        <v>0</v>
      </c>
      <c r="AR514" s="289">
        <f ca="1">IF(OR($C514&gt;AR$7,$C514+$E514-1&lt;AR$7),0,($D514-SUM($F514:AQ514)-SUM($F453:AQ453))/($E514+$C514-AR$7))</f>
        <v>2.2639953794040608E-2</v>
      </c>
      <c r="AS514" s="289">
        <f ca="1">IF(OR($C514&gt;AS$7,$C514+$E514-1&lt;AS$7),0,($D514-SUM($F514:AR514)-SUM($F453:AR453))/($E514+$C514-AS$7))</f>
        <v>2.2639953794040608E-2</v>
      </c>
      <c r="AT514" s="289">
        <f ca="1">IF(OR($C514&gt;AT$7,$C514+$E514-1&lt;AT$7),0,($D514-SUM($F514:AS514)-SUM($F453:AS453))/($E514+$C514-AT$7))</f>
        <v>2.2639953794040605E-2</v>
      </c>
      <c r="AU514" s="289">
        <f ca="1">IF(OR($C514&gt;AU$7,$C514+$E514-1&lt;AU$7),0,($D514-SUM($F514:AT514)-SUM($F453:AT453))/($E514+$C514-AU$7))</f>
        <v>2.2639953794040608E-2</v>
      </c>
      <c r="AV514" s="289">
        <f ca="1">IF(OR($C514&gt;AV$7,$C514+$E514-1&lt;AV$7),0,($D514-SUM($F514:AU514)-SUM($F453:AU453))/($E514+$C514-AV$7))</f>
        <v>2.2639953794040601E-2</v>
      </c>
      <c r="AW514" s="289">
        <f>IF(OR($C514&gt;AW$7,$C514+$E514-1&lt;AW$7),0,($D514-SUM($F514:AV514)-SUM($F453:AV453))/($E514+$C514-AW$7))</f>
        <v>0</v>
      </c>
      <c r="AX514" s="289">
        <f>IF(OR($C514&gt;AX$7,$C514+$E514-1&lt;AX$7),0,($D514-SUM($F514:AW514)-SUM($F453:AW453))/($E514+$C514-AX$7))</f>
        <v>0</v>
      </c>
      <c r="AY514" s="289">
        <f>IF(OR($C514&gt;AY$7,$C514+$E514-1&lt;AY$7),0,($D514-SUM($F514:AX514)-SUM($F453:AX453))/($E514+$C514-AY$7))</f>
        <v>0</v>
      </c>
      <c r="AZ514" s="289">
        <f>IF(OR($C514&gt;AZ$7,$C514+$E514-1&lt;AZ$7),0,($D514-SUM($F514:AY514)-SUM($F453:AY453))/($E514+$C514-AZ$7))</f>
        <v>0</v>
      </c>
      <c r="BA514" s="289">
        <f>IF(OR($C514&gt;BA$7,$C514+$E514-1&lt;BA$7),0,($D514-SUM($F514:AZ514)-SUM($F453:AZ453))/($E514+$C514-BA$7))</f>
        <v>0</v>
      </c>
      <c r="BB514" s="289">
        <f>IF(OR($C514&gt;BB$7,$C514+$E514-1&lt;BB$7),0,($D514-SUM($F514:BA514)-SUM($F453:BA453))/($E514+$C514-BB$7))</f>
        <v>0</v>
      </c>
      <c r="BC514" s="289">
        <f>IF(OR($C514&gt;BC$7,$C514+$E514-1&lt;BC$7),0,($D514-SUM($F514:BB514)-SUM($F453:BB453))/($E514+$C514-BC$7))</f>
        <v>0</v>
      </c>
      <c r="BD514" s="289">
        <f>IF(OR($C514&gt;BD$7,$C514+$E514-1&lt;BD$7),0,($D514-SUM($F514:BC514)-SUM($F453:BC453))/($E514+$C514-BD$7))</f>
        <v>0</v>
      </c>
      <c r="BE514" s="289">
        <f>IF(OR($C514&gt;BE$7,$C514+$E514-1&lt;BE$7),0,($D514-SUM($F514:BD514)-SUM($F453:BD453))/($E514+$C514-BE$7))</f>
        <v>0</v>
      </c>
      <c r="BF514" s="289">
        <f>IF(OR($C514&gt;BF$7,$C514+$E514-1&lt;BF$7),0,($D514-SUM($F514:BE514)-SUM($F453:BE453))/($E514+$C514-BF$7))</f>
        <v>0</v>
      </c>
      <c r="BG514" s="289">
        <f>IF(OR($C514&gt;BG$7,$C514+$E514-1&lt;BG$7),0,($D514-SUM($F514:BF514)-SUM($F453:BF453))/($E514+$C514-BG$7))</f>
        <v>0</v>
      </c>
      <c r="BH514" s="289">
        <f>IF(OR($C514&gt;BH$7,$C514+$E514-1&lt;BH$7),0,($D514-SUM($F514:BG514)-SUM($F453:BG453))/($E514+$C514-BH$7))</f>
        <v>0</v>
      </c>
      <c r="BI514" s="289">
        <f>IF(OR($C514&gt;BI$7,$C514+$E514-1&lt;BI$7),0,($D514-SUM($F514:BH514)-SUM($F453:BH453))/($E514+$C514-BI$7))</f>
        <v>0</v>
      </c>
      <c r="BJ514" s="289">
        <f>IF(OR($C514&gt;BJ$7,$C514+$E514-1&lt;BJ$7),0,($D514-SUM($F514:BI514)-SUM($F453:BI453))/($E514+$C514-BJ$7))</f>
        <v>0</v>
      </c>
      <c r="BK514" s="289">
        <f>IF(OR($C514&gt;BK$7,$C514+$E514-1&lt;BK$7),0,($D514-SUM($F514:BJ514)-SUM($F453:BJ453))/($E514+$C514-BK$7))</f>
        <v>0</v>
      </c>
      <c r="BL514" s="289">
        <f>IF(OR($C514&gt;BL$7,$C514+$E514-1&lt;BL$7),0,($D514-SUM($F514:BK514)-SUM($F453:BK453))/($E514+$C514-BL$7))</f>
        <v>0</v>
      </c>
      <c r="BM514" s="289">
        <f>IF(OR($C514&gt;BM$7,$C514+$E514-1&lt;BM$7),0,($D514-SUM($F514:BL514)-SUM($F453:BL453))/($E514+$C514-BM$7))</f>
        <v>0</v>
      </c>
      <c r="BN514" s="289">
        <f>IF(OR($C514&gt;BN$7,$C514+$E514-1&lt;BN$7),0,($D514-SUM($F514:BM514)-SUM($F453:BM453))/($E514+$C514-BN$7))</f>
        <v>0</v>
      </c>
      <c r="BO514" s="289"/>
      <c r="BP514" s="289"/>
      <c r="BQ514" s="289"/>
      <c r="BR514" s="289"/>
      <c r="BS514" s="289"/>
      <c r="BT514" s="289"/>
      <c r="BU514" s="289"/>
      <c r="BV514" s="289"/>
      <c r="BW514" s="289"/>
      <c r="BX514" s="289"/>
      <c r="BY514" s="289"/>
      <c r="BZ514" s="289"/>
      <c r="CA514" s="198"/>
      <c r="CB514" s="198"/>
      <c r="CC514" s="198"/>
      <c r="CD514" s="198"/>
      <c r="CE514" s="198"/>
      <c r="CF514" s="198"/>
      <c r="CG514" s="198"/>
      <c r="CH514" s="198"/>
      <c r="CI514" s="198"/>
      <c r="CJ514" s="198"/>
      <c r="CK514" s="198"/>
      <c r="CL514" s="198"/>
    </row>
    <row r="515" spans="1:90" hidden="1" outlineLevel="1" x14ac:dyDescent="0.15">
      <c r="A515" s="89"/>
      <c r="B515" s="23"/>
      <c r="C515" s="26">
        <v>39</v>
      </c>
      <c r="D515" s="303">
        <f ca="1"/>
        <v>0.11185870467615779</v>
      </c>
      <c r="E515" s="26">
        <f>SAP_Leadsheet!$E$65</f>
        <v>5</v>
      </c>
      <c r="G515" s="289">
        <f>IF(OR($C515&gt;G$7,$C515+$E515-1&lt;G$7),0,($D515-SUM($F515:F515)-SUM($F454:F454))/($E515+$C515-G$7))</f>
        <v>0</v>
      </c>
      <c r="H515" s="289">
        <f>IF(OR($C515&gt;H$7,$C515+$E515-1&lt;H$7),0,($D515-SUM($F515:G515)-SUM($F454:G454))/($E515+$C515-H$7))</f>
        <v>0</v>
      </c>
      <c r="I515" s="289">
        <f>IF(OR($C515&gt;I$7,$C515+$E515-1&lt;I$7),0,($D515-SUM($F515:H515)-SUM($F454:H454))/($E515+$C515-I$7))</f>
        <v>0</v>
      </c>
      <c r="J515" s="289">
        <f>IF(OR($C515&gt;J$7,$C515+$E515-1&lt;J$7),0,($D515-SUM($F515:I515)-SUM($F454:I454))/($E515+$C515-J$7))</f>
        <v>0</v>
      </c>
      <c r="K515" s="289">
        <f>IF(OR($C515&gt;K$7,$C515+$E515-1&lt;K$7),0,($D515-SUM($F515:J515)-SUM($F454:J454))/($E515+$C515-K$7))</f>
        <v>0</v>
      </c>
      <c r="L515" s="289">
        <f>IF(OR($C515&gt;L$7,$C515+$E515-1&lt;L$7),0,($D515-SUM($F515:K515)-SUM($F454:K454))/($E515+$C515-L$7))</f>
        <v>0</v>
      </c>
      <c r="M515" s="289">
        <f>IF(OR($C515&gt;M$7,$C515+$E515-1&lt;M$7),0,($D515-SUM($F515:L515)-SUM($F454:L454))/($E515+$C515-M$7))</f>
        <v>0</v>
      </c>
      <c r="N515" s="289">
        <f>IF(OR($C515&gt;N$7,$C515+$E515-1&lt;N$7),0,($D515-SUM($F515:M515)-SUM($F454:M454))/($E515+$C515-N$7))</f>
        <v>0</v>
      </c>
      <c r="O515" s="289">
        <f>IF(OR($C515&gt;O$7,$C515+$E515-1&lt;O$7),0,($D515-SUM($F515:N515)-SUM($F454:N454))/($E515+$C515-O$7))</f>
        <v>0</v>
      </c>
      <c r="P515" s="289">
        <f>IF(OR($C515&gt;P$7,$C515+$E515-1&lt;P$7),0,($D515-SUM($F515:O515)-SUM($F454:O454))/($E515+$C515-P$7))</f>
        <v>0</v>
      </c>
      <c r="Q515" s="289">
        <f>IF(OR($C515&gt;Q$7,$C515+$E515-1&lt;Q$7),0,($D515-SUM($F515:P515)-SUM($F454:P454))/($E515+$C515-Q$7))</f>
        <v>0</v>
      </c>
      <c r="R515" s="289">
        <f>IF(OR($C515&gt;R$7,$C515+$E515-1&lt;R$7),0,($D515-SUM($F515:Q515)-SUM($F454:Q454))/($E515+$C515-R$7))</f>
        <v>0</v>
      </c>
      <c r="S515" s="289">
        <f>IF(OR($C515&gt;S$7,$C515+$E515-1&lt;S$7),0,($D515-SUM($F515:R515)-SUM($F454:R454))/($E515+$C515-S$7))</f>
        <v>0</v>
      </c>
      <c r="T515" s="289">
        <f>IF(OR($C515&gt;T$7,$C515+$E515-1&lt;T$7),0,($D515-SUM($F515:S515)-SUM($F454:S454))/($E515+$C515-T$7))</f>
        <v>0</v>
      </c>
      <c r="U515" s="289">
        <f>IF(OR($C515&gt;U$7,$C515+$E515-1&lt;U$7),0,($D515-SUM($F515:T515)-SUM($F454:T454))/($E515+$C515-U$7))</f>
        <v>0</v>
      </c>
      <c r="V515" s="289">
        <f>IF(OR($C515&gt;V$7,$C515+$E515-1&lt;V$7),0,($D515-SUM($F515:U515)-SUM($F454:U454))/($E515+$C515-V$7))</f>
        <v>0</v>
      </c>
      <c r="W515" s="289">
        <f>IF(OR($C515&gt;W$7,$C515+$E515-1&lt;W$7),0,($D515-SUM($F515:V515)-SUM($F454:V454))/($E515+$C515-W$7))</f>
        <v>0</v>
      </c>
      <c r="X515" s="289">
        <f>IF(OR($C515&gt;X$7,$C515+$E515-1&lt;X$7),0,($D515-SUM($F515:W515)-SUM($F454:W454))/($E515+$C515-X$7))</f>
        <v>0</v>
      </c>
      <c r="Y515" s="289">
        <f>IF(OR($C515&gt;Y$7,$C515+$E515-1&lt;Y$7),0,($D515-SUM($F515:X515)-SUM($F454:X454))/($E515+$C515-Y$7))</f>
        <v>0</v>
      </c>
      <c r="Z515" s="289">
        <f>IF(OR($C515&gt;Z$7,$C515+$E515-1&lt;Z$7),0,($D515-SUM($F515:Y515)-SUM($F454:Y454))/($E515+$C515-Z$7))</f>
        <v>0</v>
      </c>
      <c r="AA515" s="289">
        <f>IF(OR($C515&gt;AA$7,$C515+$E515-1&lt;AA$7),0,($D515-SUM($F515:Z515)-SUM($F454:Z454))/($E515+$C515-AA$7))</f>
        <v>0</v>
      </c>
      <c r="AB515" s="289">
        <f>IF(OR($C515&gt;AB$7,$C515+$E515-1&lt;AB$7),0,($D515-SUM($F515:AA515)-SUM($F454:AA454))/($E515+$C515-AB$7))</f>
        <v>0</v>
      </c>
      <c r="AC515" s="289">
        <f>IF(OR($C515&gt;AC$7,$C515+$E515-1&lt;AC$7),0,($D515-SUM($F515:AB515)-SUM($F454:AB454))/($E515+$C515-AC$7))</f>
        <v>0</v>
      </c>
      <c r="AD515" s="289">
        <f>IF(OR($C515&gt;AD$7,$C515+$E515-1&lt;AD$7),0,($D515-SUM($F515:AC515)-SUM($F454:AC454))/($E515+$C515-AD$7))</f>
        <v>0</v>
      </c>
      <c r="AE515" s="289">
        <f>IF(OR($C515&gt;AE$7,$C515+$E515-1&lt;AE$7),0,($D515-SUM($F515:AD515)-SUM($F454:AD454))/($E515+$C515-AE$7))</f>
        <v>0</v>
      </c>
      <c r="AF515" s="289">
        <f>IF(OR($C515&gt;AF$7,$C515+$E515-1&lt;AF$7),0,($D515-SUM($F515:AE515)-SUM($F454:AE454))/($E515+$C515-AF$7))</f>
        <v>0</v>
      </c>
      <c r="AG515" s="289">
        <f>IF(OR($C515&gt;AG$7,$C515+$E515-1&lt;AG$7),0,($D515-SUM($F515:AF515)-SUM($F454:AF454))/($E515+$C515-AG$7))</f>
        <v>0</v>
      </c>
      <c r="AH515" s="289">
        <f>IF(OR($C515&gt;AH$7,$C515+$E515-1&lt;AH$7),0,($D515-SUM($F515:AG515)-SUM($F454:AG454))/($E515+$C515-AH$7))</f>
        <v>0</v>
      </c>
      <c r="AI515" s="289">
        <f>IF(OR($C515&gt;AI$7,$C515+$E515-1&lt;AI$7),0,($D515-SUM($F515:AH515)-SUM($F454:AH454))/($E515+$C515-AI$7))</f>
        <v>0</v>
      </c>
      <c r="AJ515" s="289">
        <f>IF(OR($C515&gt;AJ$7,$C515+$E515-1&lt;AJ$7),0,($D515-SUM($F515:AI515)-SUM($F454:AI454))/($E515+$C515-AJ$7))</f>
        <v>0</v>
      </c>
      <c r="AK515" s="289">
        <f>IF(OR($C515&gt;AK$7,$C515+$E515-1&lt;AK$7),0,($D515-SUM($F515:AJ515)-SUM($F454:AJ454))/($E515+$C515-AK$7))</f>
        <v>0</v>
      </c>
      <c r="AL515" s="289">
        <f>IF(OR($C515&gt;AL$7,$C515+$E515-1&lt;AL$7),0,($D515-SUM($F515:AK515)-SUM($F454:AK454))/($E515+$C515-AL$7))</f>
        <v>0</v>
      </c>
      <c r="AM515" s="289">
        <f>IF(OR($C515&gt;AM$7,$C515+$E515-1&lt;AM$7),0,($D515-SUM($F515:AL515)-SUM($F454:AL454))/($E515+$C515-AM$7))</f>
        <v>0</v>
      </c>
      <c r="AN515" s="289">
        <f>IF(OR($C515&gt;AN$7,$C515+$E515-1&lt;AN$7),0,($D515-SUM($F515:AM515)-SUM($F454:AM454))/($E515+$C515-AN$7))</f>
        <v>0</v>
      </c>
      <c r="AO515" s="289">
        <f>IF(OR($C515&gt;AO$7,$C515+$E515-1&lt;AO$7),0,($D515-SUM($F515:AN515)-SUM($F454:AN454))/($E515+$C515-AO$7))</f>
        <v>0</v>
      </c>
      <c r="AP515" s="289">
        <f>IF(OR($C515&gt;AP$7,$C515+$E515-1&lt;AP$7),0,($D515-SUM($F515:AO515)-SUM($F454:AO454))/($E515+$C515-AP$7))</f>
        <v>0</v>
      </c>
      <c r="AQ515" s="289">
        <f>IF(OR($C515&gt;AQ$7,$C515+$E515-1&lt;AQ$7),0,($D515-SUM($F515:AP515)-SUM($F454:AP454))/($E515+$C515-AQ$7))</f>
        <v>0</v>
      </c>
      <c r="AR515" s="289">
        <f>IF(OR($C515&gt;AR$7,$C515+$E515-1&lt;AR$7),0,($D515-SUM($F515:AQ515)-SUM($F454:AQ454))/($E515+$C515-AR$7))</f>
        <v>0</v>
      </c>
      <c r="AS515" s="289">
        <f ca="1">IF(OR($C515&gt;AS$7,$C515+$E515-1&lt;AS$7),0,($D515-SUM($F515:AR515)-SUM($F454:AR454))/($E515+$C515-AS$7))</f>
        <v>2.2371740935231556E-2</v>
      </c>
      <c r="AT515" s="289">
        <f ca="1">IF(OR($C515&gt;AT$7,$C515+$E515-1&lt;AT$7),0,($D515-SUM($F515:AS515)-SUM($F454:AS454))/($E515+$C515-AT$7))</f>
        <v>2.2371740935231556E-2</v>
      </c>
      <c r="AU515" s="289">
        <f ca="1">IF(OR($C515&gt;AU$7,$C515+$E515-1&lt;AU$7),0,($D515-SUM($F515:AT515)-SUM($F454:AT454))/($E515+$C515-AU$7))</f>
        <v>2.237174093523156E-2</v>
      </c>
      <c r="AV515" s="289">
        <f ca="1">IF(OR($C515&gt;AV$7,$C515+$E515-1&lt;AV$7),0,($D515-SUM($F515:AU515)-SUM($F454:AU454))/($E515+$C515-AV$7))</f>
        <v>2.2371740935231553E-2</v>
      </c>
      <c r="AW515" s="289">
        <f ca="1">IF(OR($C515&gt;AW$7,$C515+$E515-1&lt;AW$7),0,($D515-SUM($F515:AV515)-SUM($F454:AV454))/($E515+$C515-AW$7))</f>
        <v>2.2371740935231546E-2</v>
      </c>
      <c r="AX515" s="289">
        <f>IF(OR($C515&gt;AX$7,$C515+$E515-1&lt;AX$7),0,($D515-SUM($F515:AW515)-SUM($F454:AW454))/($E515+$C515-AX$7))</f>
        <v>0</v>
      </c>
      <c r="AY515" s="289">
        <f>IF(OR($C515&gt;AY$7,$C515+$E515-1&lt;AY$7),0,($D515-SUM($F515:AX515)-SUM($F454:AX454))/($E515+$C515-AY$7))</f>
        <v>0</v>
      </c>
      <c r="AZ515" s="289">
        <f>IF(OR($C515&gt;AZ$7,$C515+$E515-1&lt;AZ$7),0,($D515-SUM($F515:AY515)-SUM($F454:AY454))/($E515+$C515-AZ$7))</f>
        <v>0</v>
      </c>
      <c r="BA515" s="289">
        <f>IF(OR($C515&gt;BA$7,$C515+$E515-1&lt;BA$7),0,($D515-SUM($F515:AZ515)-SUM($F454:AZ454))/($E515+$C515-BA$7))</f>
        <v>0</v>
      </c>
      <c r="BB515" s="289">
        <f>IF(OR($C515&gt;BB$7,$C515+$E515-1&lt;BB$7),0,($D515-SUM($F515:BA515)-SUM($F454:BA454))/($E515+$C515-BB$7))</f>
        <v>0</v>
      </c>
      <c r="BC515" s="289">
        <f>IF(OR($C515&gt;BC$7,$C515+$E515-1&lt;BC$7),0,($D515-SUM($F515:BB515)-SUM($F454:BB454))/($E515+$C515-BC$7))</f>
        <v>0</v>
      </c>
      <c r="BD515" s="289">
        <f>IF(OR($C515&gt;BD$7,$C515+$E515-1&lt;BD$7),0,($D515-SUM($F515:BC515)-SUM($F454:BC454))/($E515+$C515-BD$7))</f>
        <v>0</v>
      </c>
      <c r="BE515" s="289">
        <f>IF(OR($C515&gt;BE$7,$C515+$E515-1&lt;BE$7),0,($D515-SUM($F515:BD515)-SUM($F454:BD454))/($E515+$C515-BE$7))</f>
        <v>0</v>
      </c>
      <c r="BF515" s="289">
        <f>IF(OR($C515&gt;BF$7,$C515+$E515-1&lt;BF$7),0,($D515-SUM($F515:BE515)-SUM($F454:BE454))/($E515+$C515-BF$7))</f>
        <v>0</v>
      </c>
      <c r="BG515" s="289">
        <f>IF(OR($C515&gt;BG$7,$C515+$E515-1&lt;BG$7),0,($D515-SUM($F515:BF515)-SUM($F454:BF454))/($E515+$C515-BG$7))</f>
        <v>0</v>
      </c>
      <c r="BH515" s="289">
        <f>IF(OR($C515&gt;BH$7,$C515+$E515-1&lt;BH$7),0,($D515-SUM($F515:BG515)-SUM($F454:BG454))/($E515+$C515-BH$7))</f>
        <v>0</v>
      </c>
      <c r="BI515" s="289">
        <f>IF(OR($C515&gt;BI$7,$C515+$E515-1&lt;BI$7),0,($D515-SUM($F515:BH515)-SUM($F454:BH454))/($E515+$C515-BI$7))</f>
        <v>0</v>
      </c>
      <c r="BJ515" s="289">
        <f>IF(OR($C515&gt;BJ$7,$C515+$E515-1&lt;BJ$7),0,($D515-SUM($F515:BI515)-SUM($F454:BI454))/($E515+$C515-BJ$7))</f>
        <v>0</v>
      </c>
      <c r="BK515" s="289">
        <f>IF(OR($C515&gt;BK$7,$C515+$E515-1&lt;BK$7),0,($D515-SUM($F515:BJ515)-SUM($F454:BJ454))/($E515+$C515-BK$7))</f>
        <v>0</v>
      </c>
      <c r="BL515" s="289">
        <f>IF(OR($C515&gt;BL$7,$C515+$E515-1&lt;BL$7),0,($D515-SUM($F515:BK515)-SUM($F454:BK454))/($E515+$C515-BL$7))</f>
        <v>0</v>
      </c>
      <c r="BM515" s="289">
        <f>IF(OR($C515&gt;BM$7,$C515+$E515-1&lt;BM$7),0,($D515-SUM($F515:BL515)-SUM($F454:BL454))/($E515+$C515-BM$7))</f>
        <v>0</v>
      </c>
      <c r="BN515" s="289">
        <f>IF(OR($C515&gt;BN$7,$C515+$E515-1&lt;BN$7),0,($D515-SUM($F515:BM515)-SUM($F454:BM454))/($E515+$C515-BN$7))</f>
        <v>0</v>
      </c>
      <c r="BO515" s="289"/>
      <c r="BP515" s="289"/>
      <c r="BQ515" s="289"/>
      <c r="BR515" s="289"/>
      <c r="BS515" s="289"/>
      <c r="BT515" s="289"/>
      <c r="BU515" s="289"/>
      <c r="BV515" s="289"/>
      <c r="BW515" s="289"/>
      <c r="BX515" s="289"/>
      <c r="BY515" s="289"/>
      <c r="BZ515" s="289"/>
      <c r="CA515" s="198"/>
      <c r="CB515" s="198"/>
      <c r="CC515" s="198"/>
      <c r="CD515" s="198"/>
      <c r="CE515" s="198"/>
      <c r="CF515" s="198"/>
      <c r="CG515" s="198"/>
      <c r="CH515" s="198"/>
      <c r="CI515" s="198"/>
      <c r="CJ515" s="198"/>
      <c r="CK515" s="198"/>
      <c r="CL515" s="198"/>
    </row>
    <row r="516" spans="1:90" hidden="1" outlineLevel="1" x14ac:dyDescent="0.15">
      <c r="A516" s="89"/>
      <c r="B516" s="23"/>
      <c r="C516" s="26">
        <v>40</v>
      </c>
      <c r="D516" s="303">
        <f ca="1"/>
        <v>0.11051764038211254</v>
      </c>
      <c r="E516" s="26">
        <f>SAP_Leadsheet!$E$65</f>
        <v>5</v>
      </c>
      <c r="G516" s="289">
        <f>IF(OR($C516&gt;G$7,$C516+$E516-1&lt;G$7),0,($D516-SUM($F516:F516)-SUM($F455:F455))/($E516+$C516-G$7))</f>
        <v>0</v>
      </c>
      <c r="H516" s="289">
        <f>IF(OR($C516&gt;H$7,$C516+$E516-1&lt;H$7),0,($D516-SUM($F516:G516)-SUM($F455:G455))/($E516+$C516-H$7))</f>
        <v>0</v>
      </c>
      <c r="I516" s="289">
        <f>IF(OR($C516&gt;I$7,$C516+$E516-1&lt;I$7),0,($D516-SUM($F516:H516)-SUM($F455:H455))/($E516+$C516-I$7))</f>
        <v>0</v>
      </c>
      <c r="J516" s="289">
        <f>IF(OR($C516&gt;J$7,$C516+$E516-1&lt;J$7),0,($D516-SUM($F516:I516)-SUM($F455:I455))/($E516+$C516-J$7))</f>
        <v>0</v>
      </c>
      <c r="K516" s="289">
        <f>IF(OR($C516&gt;K$7,$C516+$E516-1&lt;K$7),0,($D516-SUM($F516:J516)-SUM($F455:J455))/($E516+$C516-K$7))</f>
        <v>0</v>
      </c>
      <c r="L516" s="289">
        <f>IF(OR($C516&gt;L$7,$C516+$E516-1&lt;L$7),0,($D516-SUM($F516:K516)-SUM($F455:K455))/($E516+$C516-L$7))</f>
        <v>0</v>
      </c>
      <c r="M516" s="289">
        <f>IF(OR($C516&gt;M$7,$C516+$E516-1&lt;M$7),0,($D516-SUM($F516:L516)-SUM($F455:L455))/($E516+$C516-M$7))</f>
        <v>0</v>
      </c>
      <c r="N516" s="289">
        <f>IF(OR($C516&gt;N$7,$C516+$E516-1&lt;N$7),0,($D516-SUM($F516:M516)-SUM($F455:M455))/($E516+$C516-N$7))</f>
        <v>0</v>
      </c>
      <c r="O516" s="289">
        <f>IF(OR($C516&gt;O$7,$C516+$E516-1&lt;O$7),0,($D516-SUM($F516:N516)-SUM($F455:N455))/($E516+$C516-O$7))</f>
        <v>0</v>
      </c>
      <c r="P516" s="289">
        <f>IF(OR($C516&gt;P$7,$C516+$E516-1&lt;P$7),0,($D516-SUM($F516:O516)-SUM($F455:O455))/($E516+$C516-P$7))</f>
        <v>0</v>
      </c>
      <c r="Q516" s="289">
        <f>IF(OR($C516&gt;Q$7,$C516+$E516-1&lt;Q$7),0,($D516-SUM($F516:P516)-SUM($F455:P455))/($E516+$C516-Q$7))</f>
        <v>0</v>
      </c>
      <c r="R516" s="289">
        <f>IF(OR($C516&gt;R$7,$C516+$E516-1&lt;R$7),0,($D516-SUM($F516:Q516)-SUM($F455:Q455))/($E516+$C516-R$7))</f>
        <v>0</v>
      </c>
      <c r="S516" s="289">
        <f>IF(OR($C516&gt;S$7,$C516+$E516-1&lt;S$7),0,($D516-SUM($F516:R516)-SUM($F455:R455))/($E516+$C516-S$7))</f>
        <v>0</v>
      </c>
      <c r="T516" s="289">
        <f>IF(OR($C516&gt;T$7,$C516+$E516-1&lt;T$7),0,($D516-SUM($F516:S516)-SUM($F455:S455))/($E516+$C516-T$7))</f>
        <v>0</v>
      </c>
      <c r="U516" s="289">
        <f>IF(OR($C516&gt;U$7,$C516+$E516-1&lt;U$7),0,($D516-SUM($F516:T516)-SUM($F455:T455))/($E516+$C516-U$7))</f>
        <v>0</v>
      </c>
      <c r="V516" s="289">
        <f>IF(OR($C516&gt;V$7,$C516+$E516-1&lt;V$7),0,($D516-SUM($F516:U516)-SUM($F455:U455))/($E516+$C516-V$7))</f>
        <v>0</v>
      </c>
      <c r="W516" s="289">
        <f>IF(OR($C516&gt;W$7,$C516+$E516-1&lt;W$7),0,($D516-SUM($F516:V516)-SUM($F455:V455))/($E516+$C516-W$7))</f>
        <v>0</v>
      </c>
      <c r="X516" s="289">
        <f>IF(OR($C516&gt;X$7,$C516+$E516-1&lt;X$7),0,($D516-SUM($F516:W516)-SUM($F455:W455))/($E516+$C516-X$7))</f>
        <v>0</v>
      </c>
      <c r="Y516" s="289">
        <f>IF(OR($C516&gt;Y$7,$C516+$E516-1&lt;Y$7),0,($D516-SUM($F516:X516)-SUM($F455:X455))/($E516+$C516-Y$7))</f>
        <v>0</v>
      </c>
      <c r="Z516" s="289">
        <f>IF(OR($C516&gt;Z$7,$C516+$E516-1&lt;Z$7),0,($D516-SUM($F516:Y516)-SUM($F455:Y455))/($E516+$C516-Z$7))</f>
        <v>0</v>
      </c>
      <c r="AA516" s="289">
        <f>IF(OR($C516&gt;AA$7,$C516+$E516-1&lt;AA$7),0,($D516-SUM($F516:Z516)-SUM($F455:Z455))/($E516+$C516-AA$7))</f>
        <v>0</v>
      </c>
      <c r="AB516" s="289">
        <f>IF(OR($C516&gt;AB$7,$C516+$E516-1&lt;AB$7),0,($D516-SUM($F516:AA516)-SUM($F455:AA455))/($E516+$C516-AB$7))</f>
        <v>0</v>
      </c>
      <c r="AC516" s="289">
        <f>IF(OR($C516&gt;AC$7,$C516+$E516-1&lt;AC$7),0,($D516-SUM($F516:AB516)-SUM($F455:AB455))/($E516+$C516-AC$7))</f>
        <v>0</v>
      </c>
      <c r="AD516" s="289">
        <f>IF(OR($C516&gt;AD$7,$C516+$E516-1&lt;AD$7),0,($D516-SUM($F516:AC516)-SUM($F455:AC455))/($E516+$C516-AD$7))</f>
        <v>0</v>
      </c>
      <c r="AE516" s="289">
        <f>IF(OR($C516&gt;AE$7,$C516+$E516-1&lt;AE$7),0,($D516-SUM($F516:AD516)-SUM($F455:AD455))/($E516+$C516-AE$7))</f>
        <v>0</v>
      </c>
      <c r="AF516" s="289">
        <f>IF(OR($C516&gt;AF$7,$C516+$E516-1&lt;AF$7),0,($D516-SUM($F516:AE516)-SUM($F455:AE455))/($E516+$C516-AF$7))</f>
        <v>0</v>
      </c>
      <c r="AG516" s="289">
        <f>IF(OR($C516&gt;AG$7,$C516+$E516-1&lt;AG$7),0,($D516-SUM($F516:AF516)-SUM($F455:AF455))/($E516+$C516-AG$7))</f>
        <v>0</v>
      </c>
      <c r="AH516" s="289">
        <f>IF(OR($C516&gt;AH$7,$C516+$E516-1&lt;AH$7),0,($D516-SUM($F516:AG516)-SUM($F455:AG455))/($E516+$C516-AH$7))</f>
        <v>0</v>
      </c>
      <c r="AI516" s="289">
        <f>IF(OR($C516&gt;AI$7,$C516+$E516-1&lt;AI$7),0,($D516-SUM($F516:AH516)-SUM($F455:AH455))/($E516+$C516-AI$7))</f>
        <v>0</v>
      </c>
      <c r="AJ516" s="289">
        <f>IF(OR($C516&gt;AJ$7,$C516+$E516-1&lt;AJ$7),0,($D516-SUM($F516:AI516)-SUM($F455:AI455))/($E516+$C516-AJ$7))</f>
        <v>0</v>
      </c>
      <c r="AK516" s="289">
        <f>IF(OR($C516&gt;AK$7,$C516+$E516-1&lt;AK$7),0,($D516-SUM($F516:AJ516)-SUM($F455:AJ455))/($E516+$C516-AK$7))</f>
        <v>0</v>
      </c>
      <c r="AL516" s="289">
        <f>IF(OR($C516&gt;AL$7,$C516+$E516-1&lt;AL$7),0,($D516-SUM($F516:AK516)-SUM($F455:AK455))/($E516+$C516-AL$7))</f>
        <v>0</v>
      </c>
      <c r="AM516" s="289">
        <f>IF(OR($C516&gt;AM$7,$C516+$E516-1&lt;AM$7),0,($D516-SUM($F516:AL516)-SUM($F455:AL455))/($E516+$C516-AM$7))</f>
        <v>0</v>
      </c>
      <c r="AN516" s="289">
        <f>IF(OR($C516&gt;AN$7,$C516+$E516-1&lt;AN$7),0,($D516-SUM($F516:AM516)-SUM($F455:AM455))/($E516+$C516-AN$7))</f>
        <v>0</v>
      </c>
      <c r="AO516" s="289">
        <f>IF(OR($C516&gt;AO$7,$C516+$E516-1&lt;AO$7),0,($D516-SUM($F516:AN516)-SUM($F455:AN455))/($E516+$C516-AO$7))</f>
        <v>0</v>
      </c>
      <c r="AP516" s="289">
        <f>IF(OR($C516&gt;AP$7,$C516+$E516-1&lt;AP$7),0,($D516-SUM($F516:AO516)-SUM($F455:AO455))/($E516+$C516-AP$7))</f>
        <v>0</v>
      </c>
      <c r="AQ516" s="289">
        <f>IF(OR($C516&gt;AQ$7,$C516+$E516-1&lt;AQ$7),0,($D516-SUM($F516:AP516)-SUM($F455:AP455))/($E516+$C516-AQ$7))</f>
        <v>0</v>
      </c>
      <c r="AR516" s="289">
        <f>IF(OR($C516&gt;AR$7,$C516+$E516-1&lt;AR$7),0,($D516-SUM($F516:AQ516)-SUM($F455:AQ455))/($E516+$C516-AR$7))</f>
        <v>0</v>
      </c>
      <c r="AS516" s="289">
        <f>IF(OR($C516&gt;AS$7,$C516+$E516-1&lt;AS$7),0,($D516-SUM($F516:AR516)-SUM($F455:AR455))/($E516+$C516-AS$7))</f>
        <v>0</v>
      </c>
      <c r="AT516" s="289">
        <f ca="1">IF(OR($C516&gt;AT$7,$C516+$E516-1&lt;AT$7),0,($D516-SUM($F516:AS516)-SUM($F455:AS455))/($E516+$C516-AT$7))</f>
        <v>2.2103528076422508E-2</v>
      </c>
      <c r="AU516" s="289">
        <f ca="1">IF(OR($C516&gt;AU$7,$C516+$E516-1&lt;AU$7),0,($D516-SUM($F516:AT516)-SUM($F455:AT455))/($E516+$C516-AU$7))</f>
        <v>2.2103528076422508E-2</v>
      </c>
      <c r="AV516" s="289">
        <f ca="1">IF(OR($C516&gt;AV$7,$C516+$E516-1&lt;AV$7),0,($D516-SUM($F516:AU516)-SUM($F455:AU455))/($E516+$C516-AV$7))</f>
        <v>2.2103528076422508E-2</v>
      </c>
      <c r="AW516" s="289">
        <f ca="1">IF(OR($C516&gt;AW$7,$C516+$E516-1&lt;AW$7),0,($D516-SUM($F516:AV516)-SUM($F455:AV455))/($E516+$C516-AW$7))</f>
        <v>2.2103528076422505E-2</v>
      </c>
      <c r="AX516" s="289">
        <f ca="1">IF(OR($C516&gt;AX$7,$C516+$E516-1&lt;AX$7),0,($D516-SUM($F516:AW516)-SUM($F455:AW455))/($E516+$C516-AX$7))</f>
        <v>2.2103528076422505E-2</v>
      </c>
      <c r="AY516" s="289">
        <f>IF(OR($C516&gt;AY$7,$C516+$E516-1&lt;AY$7),0,($D516-SUM($F516:AX516)-SUM($F455:AX455))/($E516+$C516-AY$7))</f>
        <v>0</v>
      </c>
      <c r="AZ516" s="289">
        <f>IF(OR($C516&gt;AZ$7,$C516+$E516-1&lt;AZ$7),0,($D516-SUM($F516:AY516)-SUM($F455:AY455))/($E516+$C516-AZ$7))</f>
        <v>0</v>
      </c>
      <c r="BA516" s="289">
        <f>IF(OR($C516&gt;BA$7,$C516+$E516-1&lt;BA$7),0,($D516-SUM($F516:AZ516)-SUM($F455:AZ455))/($E516+$C516-BA$7))</f>
        <v>0</v>
      </c>
      <c r="BB516" s="289">
        <f>IF(OR($C516&gt;BB$7,$C516+$E516-1&lt;BB$7),0,($D516-SUM($F516:BA516)-SUM($F455:BA455))/($E516+$C516-BB$7))</f>
        <v>0</v>
      </c>
      <c r="BC516" s="289">
        <f>IF(OR($C516&gt;BC$7,$C516+$E516-1&lt;BC$7),0,($D516-SUM($F516:BB516)-SUM($F455:BB455))/($E516+$C516-BC$7))</f>
        <v>0</v>
      </c>
      <c r="BD516" s="289">
        <f>IF(OR($C516&gt;BD$7,$C516+$E516-1&lt;BD$7),0,($D516-SUM($F516:BC516)-SUM($F455:BC455))/($E516+$C516-BD$7))</f>
        <v>0</v>
      </c>
      <c r="BE516" s="289">
        <f>IF(OR($C516&gt;BE$7,$C516+$E516-1&lt;BE$7),0,($D516-SUM($F516:BD516)-SUM($F455:BD455))/($E516+$C516-BE$7))</f>
        <v>0</v>
      </c>
      <c r="BF516" s="289">
        <f>IF(OR($C516&gt;BF$7,$C516+$E516-1&lt;BF$7),0,($D516-SUM($F516:BE516)-SUM($F455:BE455))/($E516+$C516-BF$7))</f>
        <v>0</v>
      </c>
      <c r="BG516" s="289">
        <f>IF(OR($C516&gt;BG$7,$C516+$E516-1&lt;BG$7),0,($D516-SUM($F516:BF516)-SUM($F455:BF455))/($E516+$C516-BG$7))</f>
        <v>0</v>
      </c>
      <c r="BH516" s="289">
        <f>IF(OR($C516&gt;BH$7,$C516+$E516-1&lt;BH$7),0,($D516-SUM($F516:BG516)-SUM($F455:BG455))/($E516+$C516-BH$7))</f>
        <v>0</v>
      </c>
      <c r="BI516" s="289">
        <f>IF(OR($C516&gt;BI$7,$C516+$E516-1&lt;BI$7),0,($D516-SUM($F516:BH516)-SUM($F455:BH455))/($E516+$C516-BI$7))</f>
        <v>0</v>
      </c>
      <c r="BJ516" s="289">
        <f>IF(OR($C516&gt;BJ$7,$C516+$E516-1&lt;BJ$7),0,($D516-SUM($F516:BI516)-SUM($F455:BI455))/($E516+$C516-BJ$7))</f>
        <v>0</v>
      </c>
      <c r="BK516" s="289">
        <f>IF(OR($C516&gt;BK$7,$C516+$E516-1&lt;BK$7),0,($D516-SUM($F516:BJ516)-SUM($F455:BJ455))/($E516+$C516-BK$7))</f>
        <v>0</v>
      </c>
      <c r="BL516" s="289">
        <f>IF(OR($C516&gt;BL$7,$C516+$E516-1&lt;BL$7),0,($D516-SUM($F516:BK516)-SUM($F455:BK455))/($E516+$C516-BL$7))</f>
        <v>0</v>
      </c>
      <c r="BM516" s="289">
        <f>IF(OR($C516&gt;BM$7,$C516+$E516-1&lt;BM$7),0,($D516-SUM($F516:BL516)-SUM($F455:BL455))/($E516+$C516-BM$7))</f>
        <v>0</v>
      </c>
      <c r="BN516" s="289">
        <f>IF(OR($C516&gt;BN$7,$C516+$E516-1&lt;BN$7),0,($D516-SUM($F516:BM516)-SUM($F455:BM455))/($E516+$C516-BN$7))</f>
        <v>0</v>
      </c>
      <c r="BO516" s="289"/>
      <c r="BP516" s="289"/>
      <c r="BQ516" s="289"/>
      <c r="BR516" s="289"/>
      <c r="BS516" s="289"/>
      <c r="BT516" s="289"/>
      <c r="BU516" s="289"/>
      <c r="BV516" s="289"/>
      <c r="BW516" s="289"/>
      <c r="BX516" s="289"/>
      <c r="BY516" s="289"/>
      <c r="BZ516" s="289"/>
      <c r="CA516" s="198"/>
      <c r="CB516" s="198"/>
      <c r="CC516" s="198"/>
      <c r="CD516" s="198"/>
      <c r="CE516" s="198"/>
      <c r="CF516" s="198"/>
      <c r="CG516" s="198"/>
      <c r="CH516" s="198"/>
      <c r="CI516" s="198"/>
      <c r="CJ516" s="198"/>
      <c r="CK516" s="198"/>
      <c r="CL516" s="198"/>
    </row>
    <row r="517" spans="1:90" hidden="1" outlineLevel="1" x14ac:dyDescent="0.15">
      <c r="A517" s="89"/>
      <c r="B517" s="23"/>
      <c r="C517" s="26">
        <v>41</v>
      </c>
      <c r="D517" s="303">
        <f ca="1"/>
        <v>0.10917657608806727</v>
      </c>
      <c r="E517" s="26">
        <f>SAP_Leadsheet!$E$65</f>
        <v>5</v>
      </c>
      <c r="G517" s="289">
        <f>IF(OR($C517&gt;G$7,$C517+$E517-1&lt;G$7),0,($D517-SUM($F517:F517)-SUM($F456:F456))/($E517+$C517-G$7))</f>
        <v>0</v>
      </c>
      <c r="H517" s="289">
        <f>IF(OR($C517&gt;H$7,$C517+$E517-1&lt;H$7),0,($D517-SUM($F517:G517)-SUM($F456:G456))/($E517+$C517-H$7))</f>
        <v>0</v>
      </c>
      <c r="I517" s="289">
        <f>IF(OR($C517&gt;I$7,$C517+$E517-1&lt;I$7),0,($D517-SUM($F517:H517)-SUM($F456:H456))/($E517+$C517-I$7))</f>
        <v>0</v>
      </c>
      <c r="J517" s="289">
        <f>IF(OR($C517&gt;J$7,$C517+$E517-1&lt;J$7),0,($D517-SUM($F517:I517)-SUM($F456:I456))/($E517+$C517-J$7))</f>
        <v>0</v>
      </c>
      <c r="K517" s="289">
        <f>IF(OR($C517&gt;K$7,$C517+$E517-1&lt;K$7),0,($D517-SUM($F517:J517)-SUM($F456:J456))/($E517+$C517-K$7))</f>
        <v>0</v>
      </c>
      <c r="L517" s="289">
        <f>IF(OR($C517&gt;L$7,$C517+$E517-1&lt;L$7),0,($D517-SUM($F517:K517)-SUM($F456:K456))/($E517+$C517-L$7))</f>
        <v>0</v>
      </c>
      <c r="M517" s="289">
        <f>IF(OR($C517&gt;M$7,$C517+$E517-1&lt;M$7),0,($D517-SUM($F517:L517)-SUM($F456:L456))/($E517+$C517-M$7))</f>
        <v>0</v>
      </c>
      <c r="N517" s="289">
        <f>IF(OR($C517&gt;N$7,$C517+$E517-1&lt;N$7),0,($D517-SUM($F517:M517)-SUM($F456:M456))/($E517+$C517-N$7))</f>
        <v>0</v>
      </c>
      <c r="O517" s="289">
        <f>IF(OR($C517&gt;O$7,$C517+$E517-1&lt;O$7),0,($D517-SUM($F517:N517)-SUM($F456:N456))/($E517+$C517-O$7))</f>
        <v>0</v>
      </c>
      <c r="P517" s="289">
        <f>IF(OR($C517&gt;P$7,$C517+$E517-1&lt;P$7),0,($D517-SUM($F517:O517)-SUM($F456:O456))/($E517+$C517-P$7))</f>
        <v>0</v>
      </c>
      <c r="Q517" s="289">
        <f>IF(OR($C517&gt;Q$7,$C517+$E517-1&lt;Q$7),0,($D517-SUM($F517:P517)-SUM($F456:P456))/($E517+$C517-Q$7))</f>
        <v>0</v>
      </c>
      <c r="R517" s="289">
        <f>IF(OR($C517&gt;R$7,$C517+$E517-1&lt;R$7),0,($D517-SUM($F517:Q517)-SUM($F456:Q456))/($E517+$C517-R$7))</f>
        <v>0</v>
      </c>
      <c r="S517" s="289">
        <f>IF(OR($C517&gt;S$7,$C517+$E517-1&lt;S$7),0,($D517-SUM($F517:R517)-SUM($F456:R456))/($E517+$C517-S$7))</f>
        <v>0</v>
      </c>
      <c r="T517" s="289">
        <f>IF(OR($C517&gt;T$7,$C517+$E517-1&lt;T$7),0,($D517-SUM($F517:S517)-SUM($F456:S456))/($E517+$C517-T$7))</f>
        <v>0</v>
      </c>
      <c r="U517" s="289">
        <f>IF(OR($C517&gt;U$7,$C517+$E517-1&lt;U$7),0,($D517-SUM($F517:T517)-SUM($F456:T456))/($E517+$C517-U$7))</f>
        <v>0</v>
      </c>
      <c r="V517" s="289">
        <f>IF(OR($C517&gt;V$7,$C517+$E517-1&lt;V$7),0,($D517-SUM($F517:U517)-SUM($F456:U456))/($E517+$C517-V$7))</f>
        <v>0</v>
      </c>
      <c r="W517" s="289">
        <f>IF(OR($C517&gt;W$7,$C517+$E517-1&lt;W$7),0,($D517-SUM($F517:V517)-SUM($F456:V456))/($E517+$C517-W$7))</f>
        <v>0</v>
      </c>
      <c r="X517" s="289">
        <f>IF(OR($C517&gt;X$7,$C517+$E517-1&lt;X$7),0,($D517-SUM($F517:W517)-SUM($F456:W456))/($E517+$C517-X$7))</f>
        <v>0</v>
      </c>
      <c r="Y517" s="289">
        <f>IF(OR($C517&gt;Y$7,$C517+$E517-1&lt;Y$7),0,($D517-SUM($F517:X517)-SUM($F456:X456))/($E517+$C517-Y$7))</f>
        <v>0</v>
      </c>
      <c r="Z517" s="289">
        <f>IF(OR($C517&gt;Z$7,$C517+$E517-1&lt;Z$7),0,($D517-SUM($F517:Y517)-SUM($F456:Y456))/($E517+$C517-Z$7))</f>
        <v>0</v>
      </c>
      <c r="AA517" s="289">
        <f>IF(OR($C517&gt;AA$7,$C517+$E517-1&lt;AA$7),0,($D517-SUM($F517:Z517)-SUM($F456:Z456))/($E517+$C517-AA$7))</f>
        <v>0</v>
      </c>
      <c r="AB517" s="289">
        <f>IF(OR($C517&gt;AB$7,$C517+$E517-1&lt;AB$7),0,($D517-SUM($F517:AA517)-SUM($F456:AA456))/($E517+$C517-AB$7))</f>
        <v>0</v>
      </c>
      <c r="AC517" s="289">
        <f>IF(OR($C517&gt;AC$7,$C517+$E517-1&lt;AC$7),0,($D517-SUM($F517:AB517)-SUM($F456:AB456))/($E517+$C517-AC$7))</f>
        <v>0</v>
      </c>
      <c r="AD517" s="289">
        <f>IF(OR($C517&gt;AD$7,$C517+$E517-1&lt;AD$7),0,($D517-SUM($F517:AC517)-SUM($F456:AC456))/($E517+$C517-AD$7))</f>
        <v>0</v>
      </c>
      <c r="AE517" s="289">
        <f>IF(OR($C517&gt;AE$7,$C517+$E517-1&lt;AE$7),0,($D517-SUM($F517:AD517)-SUM($F456:AD456))/($E517+$C517-AE$7))</f>
        <v>0</v>
      </c>
      <c r="AF517" s="289">
        <f>IF(OR($C517&gt;AF$7,$C517+$E517-1&lt;AF$7),0,($D517-SUM($F517:AE517)-SUM($F456:AE456))/($E517+$C517-AF$7))</f>
        <v>0</v>
      </c>
      <c r="AG517" s="289">
        <f>IF(OR($C517&gt;AG$7,$C517+$E517-1&lt;AG$7),0,($D517-SUM($F517:AF517)-SUM($F456:AF456))/($E517+$C517-AG$7))</f>
        <v>0</v>
      </c>
      <c r="AH517" s="289">
        <f>IF(OR($C517&gt;AH$7,$C517+$E517-1&lt;AH$7),0,($D517-SUM($F517:AG517)-SUM($F456:AG456))/($E517+$C517-AH$7))</f>
        <v>0</v>
      </c>
      <c r="AI517" s="289">
        <f>IF(OR($C517&gt;AI$7,$C517+$E517-1&lt;AI$7),0,($D517-SUM($F517:AH517)-SUM($F456:AH456))/($E517+$C517-AI$7))</f>
        <v>0</v>
      </c>
      <c r="AJ517" s="289">
        <f>IF(OR($C517&gt;AJ$7,$C517+$E517-1&lt;AJ$7),0,($D517-SUM($F517:AI517)-SUM($F456:AI456))/($E517+$C517-AJ$7))</f>
        <v>0</v>
      </c>
      <c r="AK517" s="289">
        <f>IF(OR($C517&gt;AK$7,$C517+$E517-1&lt;AK$7),0,($D517-SUM($F517:AJ517)-SUM($F456:AJ456))/($E517+$C517-AK$7))</f>
        <v>0</v>
      </c>
      <c r="AL517" s="289">
        <f>IF(OR($C517&gt;AL$7,$C517+$E517-1&lt;AL$7),0,($D517-SUM($F517:AK517)-SUM($F456:AK456))/($E517+$C517-AL$7))</f>
        <v>0</v>
      </c>
      <c r="AM517" s="289">
        <f>IF(OR($C517&gt;AM$7,$C517+$E517-1&lt;AM$7),0,($D517-SUM($F517:AL517)-SUM($F456:AL456))/($E517+$C517-AM$7))</f>
        <v>0</v>
      </c>
      <c r="AN517" s="289">
        <f>IF(OR($C517&gt;AN$7,$C517+$E517-1&lt;AN$7),0,($D517-SUM($F517:AM517)-SUM($F456:AM456))/($E517+$C517-AN$7))</f>
        <v>0</v>
      </c>
      <c r="AO517" s="289">
        <f>IF(OR($C517&gt;AO$7,$C517+$E517-1&lt;AO$7),0,($D517-SUM($F517:AN517)-SUM($F456:AN456))/($E517+$C517-AO$7))</f>
        <v>0</v>
      </c>
      <c r="AP517" s="289">
        <f>IF(OR($C517&gt;AP$7,$C517+$E517-1&lt;AP$7),0,($D517-SUM($F517:AO517)-SUM($F456:AO456))/($E517+$C517-AP$7))</f>
        <v>0</v>
      </c>
      <c r="AQ517" s="289">
        <f>IF(OR($C517&gt;AQ$7,$C517+$E517-1&lt;AQ$7),0,($D517-SUM($F517:AP517)-SUM($F456:AP456))/($E517+$C517-AQ$7))</f>
        <v>0</v>
      </c>
      <c r="AR517" s="289">
        <f>IF(OR($C517&gt;AR$7,$C517+$E517-1&lt;AR$7),0,($D517-SUM($F517:AQ517)-SUM($F456:AQ456))/($E517+$C517-AR$7))</f>
        <v>0</v>
      </c>
      <c r="AS517" s="289">
        <f>IF(OR($C517&gt;AS$7,$C517+$E517-1&lt;AS$7),0,($D517-SUM($F517:AR517)-SUM($F456:AR456))/($E517+$C517-AS$7))</f>
        <v>0</v>
      </c>
      <c r="AT517" s="289">
        <f>IF(OR($C517&gt;AT$7,$C517+$E517-1&lt;AT$7),0,($D517-SUM($F517:AS517)-SUM($F456:AS456))/($E517+$C517-AT$7))</f>
        <v>0</v>
      </c>
      <c r="AU517" s="289">
        <f ca="1">IF(OR($C517&gt;AU$7,$C517+$E517-1&lt;AU$7),0,($D517-SUM($F517:AT517)-SUM($F456:AT456))/($E517+$C517-AU$7))</f>
        <v>2.1835315217613456E-2</v>
      </c>
      <c r="AV517" s="289">
        <f ca="1">IF(OR($C517&gt;AV$7,$C517+$E517-1&lt;AV$7),0,($D517-SUM($F517:AU517)-SUM($F456:AU456))/($E517+$C517-AV$7))</f>
        <v>2.1835315217613456E-2</v>
      </c>
      <c r="AW517" s="289">
        <f ca="1">IF(OR($C517&gt;AW$7,$C517+$E517-1&lt;AW$7),0,($D517-SUM($F517:AV517)-SUM($F456:AV456))/($E517+$C517-AW$7))</f>
        <v>2.1835315217613453E-2</v>
      </c>
      <c r="AX517" s="289">
        <f ca="1">IF(OR($C517&gt;AX$7,$C517+$E517-1&lt;AX$7),0,($D517-SUM($F517:AW517)-SUM($F456:AW456))/($E517+$C517-AX$7))</f>
        <v>2.1835315217613456E-2</v>
      </c>
      <c r="AY517" s="289">
        <f ca="1">IF(OR($C517&gt;AY$7,$C517+$E517-1&lt;AY$7),0,($D517-SUM($F517:AX517)-SUM($F456:AX456))/($E517+$C517-AY$7))</f>
        <v>2.1835315217613449E-2</v>
      </c>
      <c r="AZ517" s="289">
        <f>IF(OR($C517&gt;AZ$7,$C517+$E517-1&lt;AZ$7),0,($D517-SUM($F517:AY517)-SUM($F456:AY456))/($E517+$C517-AZ$7))</f>
        <v>0</v>
      </c>
      <c r="BA517" s="289">
        <f>IF(OR($C517&gt;BA$7,$C517+$E517-1&lt;BA$7),0,($D517-SUM($F517:AZ517)-SUM($F456:AZ456))/($E517+$C517-BA$7))</f>
        <v>0</v>
      </c>
      <c r="BB517" s="289">
        <f>IF(OR($C517&gt;BB$7,$C517+$E517-1&lt;BB$7),0,($D517-SUM($F517:BA517)-SUM($F456:BA456))/($E517+$C517-BB$7))</f>
        <v>0</v>
      </c>
      <c r="BC517" s="289">
        <f>IF(OR($C517&gt;BC$7,$C517+$E517-1&lt;BC$7),0,($D517-SUM($F517:BB517)-SUM($F456:BB456))/($E517+$C517-BC$7))</f>
        <v>0</v>
      </c>
      <c r="BD517" s="289">
        <f>IF(OR($C517&gt;BD$7,$C517+$E517-1&lt;BD$7),0,($D517-SUM($F517:BC517)-SUM($F456:BC456))/($E517+$C517-BD$7))</f>
        <v>0</v>
      </c>
      <c r="BE517" s="289">
        <f>IF(OR($C517&gt;BE$7,$C517+$E517-1&lt;BE$7),0,($D517-SUM($F517:BD517)-SUM($F456:BD456))/($E517+$C517-BE$7))</f>
        <v>0</v>
      </c>
      <c r="BF517" s="289">
        <f>IF(OR($C517&gt;BF$7,$C517+$E517-1&lt;BF$7),0,($D517-SUM($F517:BE517)-SUM($F456:BE456))/($E517+$C517-BF$7))</f>
        <v>0</v>
      </c>
      <c r="BG517" s="289">
        <f>IF(OR($C517&gt;BG$7,$C517+$E517-1&lt;BG$7),0,($D517-SUM($F517:BF517)-SUM($F456:BF456))/($E517+$C517-BG$7))</f>
        <v>0</v>
      </c>
      <c r="BH517" s="289">
        <f>IF(OR($C517&gt;BH$7,$C517+$E517-1&lt;BH$7),0,($D517-SUM($F517:BG517)-SUM($F456:BG456))/($E517+$C517-BH$7))</f>
        <v>0</v>
      </c>
      <c r="BI517" s="289">
        <f>IF(OR($C517&gt;BI$7,$C517+$E517-1&lt;BI$7),0,($D517-SUM($F517:BH517)-SUM($F456:BH456))/($E517+$C517-BI$7))</f>
        <v>0</v>
      </c>
      <c r="BJ517" s="289">
        <f>IF(OR($C517&gt;BJ$7,$C517+$E517-1&lt;BJ$7),0,($D517-SUM($F517:BI517)-SUM($F456:BI456))/($E517+$C517-BJ$7))</f>
        <v>0</v>
      </c>
      <c r="BK517" s="289">
        <f>IF(OR($C517&gt;BK$7,$C517+$E517-1&lt;BK$7),0,($D517-SUM($F517:BJ517)-SUM($F456:BJ456))/($E517+$C517-BK$7))</f>
        <v>0</v>
      </c>
      <c r="BL517" s="289">
        <f>IF(OR($C517&gt;BL$7,$C517+$E517-1&lt;BL$7),0,($D517-SUM($F517:BK517)-SUM($F456:BK456))/($E517+$C517-BL$7))</f>
        <v>0</v>
      </c>
      <c r="BM517" s="289">
        <f>IF(OR($C517&gt;BM$7,$C517+$E517-1&lt;BM$7),0,($D517-SUM($F517:BL517)-SUM($F456:BL456))/($E517+$C517-BM$7))</f>
        <v>0</v>
      </c>
      <c r="BN517" s="289">
        <f>IF(OR($C517&gt;BN$7,$C517+$E517-1&lt;BN$7),0,($D517-SUM($F517:BM517)-SUM($F456:BM456))/($E517+$C517-BN$7))</f>
        <v>0</v>
      </c>
      <c r="BO517" s="289"/>
      <c r="BP517" s="289"/>
      <c r="BQ517" s="289"/>
      <c r="BR517" s="289"/>
      <c r="BS517" s="289"/>
      <c r="BT517" s="289"/>
      <c r="BU517" s="289"/>
      <c r="BV517" s="289"/>
      <c r="BW517" s="289"/>
      <c r="BX517" s="289"/>
      <c r="BY517" s="289"/>
      <c r="BZ517" s="289"/>
      <c r="CA517" s="198"/>
      <c r="CB517" s="198"/>
      <c r="CC517" s="198"/>
      <c r="CD517" s="198"/>
      <c r="CE517" s="198"/>
      <c r="CF517" s="198"/>
      <c r="CG517" s="198"/>
      <c r="CH517" s="198"/>
      <c r="CI517" s="198"/>
      <c r="CJ517" s="198"/>
      <c r="CK517" s="198"/>
      <c r="CL517" s="198"/>
    </row>
    <row r="518" spans="1:90" hidden="1" outlineLevel="1" x14ac:dyDescent="0.15">
      <c r="A518" s="89"/>
      <c r="B518" s="23"/>
      <c r="C518" s="26">
        <v>42</v>
      </c>
      <c r="D518" s="303">
        <f ca="1"/>
        <v>0.10783551179402201</v>
      </c>
      <c r="E518" s="26">
        <f>SAP_Leadsheet!$E$65</f>
        <v>5</v>
      </c>
      <c r="G518" s="289">
        <f>IF(OR($C518&gt;G$7,$C518+$E518-1&lt;G$7),0,($D518-SUM($F518:F518)-SUM($F457:F457))/($E518+$C518-G$7))</f>
        <v>0</v>
      </c>
      <c r="H518" s="289">
        <f>IF(OR($C518&gt;H$7,$C518+$E518-1&lt;H$7),0,($D518-SUM($F518:G518)-SUM($F457:G457))/($E518+$C518-H$7))</f>
        <v>0</v>
      </c>
      <c r="I518" s="289">
        <f>IF(OR($C518&gt;I$7,$C518+$E518-1&lt;I$7),0,($D518-SUM($F518:H518)-SUM($F457:H457))/($E518+$C518-I$7))</f>
        <v>0</v>
      </c>
      <c r="J518" s="289">
        <f>IF(OR($C518&gt;J$7,$C518+$E518-1&lt;J$7),0,($D518-SUM($F518:I518)-SUM($F457:I457))/($E518+$C518-J$7))</f>
        <v>0</v>
      </c>
      <c r="K518" s="289">
        <f>IF(OR($C518&gt;K$7,$C518+$E518-1&lt;K$7),0,($D518-SUM($F518:J518)-SUM($F457:J457))/($E518+$C518-K$7))</f>
        <v>0</v>
      </c>
      <c r="L518" s="289">
        <f>IF(OR($C518&gt;L$7,$C518+$E518-1&lt;L$7),0,($D518-SUM($F518:K518)-SUM($F457:K457))/($E518+$C518-L$7))</f>
        <v>0</v>
      </c>
      <c r="M518" s="289">
        <f>IF(OR($C518&gt;M$7,$C518+$E518-1&lt;M$7),0,($D518-SUM($F518:L518)-SUM($F457:L457))/($E518+$C518-M$7))</f>
        <v>0</v>
      </c>
      <c r="N518" s="289">
        <f>IF(OR($C518&gt;N$7,$C518+$E518-1&lt;N$7),0,($D518-SUM($F518:M518)-SUM($F457:M457))/($E518+$C518-N$7))</f>
        <v>0</v>
      </c>
      <c r="O518" s="289">
        <f>IF(OR($C518&gt;O$7,$C518+$E518-1&lt;O$7),0,($D518-SUM($F518:N518)-SUM($F457:N457))/($E518+$C518-O$7))</f>
        <v>0</v>
      </c>
      <c r="P518" s="289">
        <f>IF(OR($C518&gt;P$7,$C518+$E518-1&lt;P$7),0,($D518-SUM($F518:O518)-SUM($F457:O457))/($E518+$C518-P$7))</f>
        <v>0</v>
      </c>
      <c r="Q518" s="289">
        <f>IF(OR($C518&gt;Q$7,$C518+$E518-1&lt;Q$7),0,($D518-SUM($F518:P518)-SUM($F457:P457))/($E518+$C518-Q$7))</f>
        <v>0</v>
      </c>
      <c r="R518" s="289">
        <f>IF(OR($C518&gt;R$7,$C518+$E518-1&lt;R$7),0,($D518-SUM($F518:Q518)-SUM($F457:Q457))/($E518+$C518-R$7))</f>
        <v>0</v>
      </c>
      <c r="S518" s="289">
        <f>IF(OR($C518&gt;S$7,$C518+$E518-1&lt;S$7),0,($D518-SUM($F518:R518)-SUM($F457:R457))/($E518+$C518-S$7))</f>
        <v>0</v>
      </c>
      <c r="T518" s="289">
        <f>IF(OR($C518&gt;T$7,$C518+$E518-1&lt;T$7),0,($D518-SUM($F518:S518)-SUM($F457:S457))/($E518+$C518-T$7))</f>
        <v>0</v>
      </c>
      <c r="U518" s="289">
        <f>IF(OR($C518&gt;U$7,$C518+$E518-1&lt;U$7),0,($D518-SUM($F518:T518)-SUM($F457:T457))/($E518+$C518-U$7))</f>
        <v>0</v>
      </c>
      <c r="V518" s="289">
        <f>IF(OR($C518&gt;V$7,$C518+$E518-1&lt;V$7),0,($D518-SUM($F518:U518)-SUM($F457:U457))/($E518+$C518-V$7))</f>
        <v>0</v>
      </c>
      <c r="W518" s="289">
        <f>IF(OR($C518&gt;W$7,$C518+$E518-1&lt;W$7),0,($D518-SUM($F518:V518)-SUM($F457:V457))/($E518+$C518-W$7))</f>
        <v>0</v>
      </c>
      <c r="X518" s="289">
        <f>IF(OR($C518&gt;X$7,$C518+$E518-1&lt;X$7),0,($D518-SUM($F518:W518)-SUM($F457:W457))/($E518+$C518-X$7))</f>
        <v>0</v>
      </c>
      <c r="Y518" s="289">
        <f>IF(OR($C518&gt;Y$7,$C518+$E518-1&lt;Y$7),0,($D518-SUM($F518:X518)-SUM($F457:X457))/($E518+$C518-Y$7))</f>
        <v>0</v>
      </c>
      <c r="Z518" s="289">
        <f>IF(OR($C518&gt;Z$7,$C518+$E518-1&lt;Z$7),0,($D518-SUM($F518:Y518)-SUM($F457:Y457))/($E518+$C518-Z$7))</f>
        <v>0</v>
      </c>
      <c r="AA518" s="289">
        <f>IF(OR($C518&gt;AA$7,$C518+$E518-1&lt;AA$7),0,($D518-SUM($F518:Z518)-SUM($F457:Z457))/($E518+$C518-AA$7))</f>
        <v>0</v>
      </c>
      <c r="AB518" s="289">
        <f>IF(OR($C518&gt;AB$7,$C518+$E518-1&lt;AB$7),0,($D518-SUM($F518:AA518)-SUM($F457:AA457))/($E518+$C518-AB$7))</f>
        <v>0</v>
      </c>
      <c r="AC518" s="289">
        <f>IF(OR($C518&gt;AC$7,$C518+$E518-1&lt;AC$7),0,($D518-SUM($F518:AB518)-SUM($F457:AB457))/($E518+$C518-AC$7))</f>
        <v>0</v>
      </c>
      <c r="AD518" s="289">
        <f>IF(OR($C518&gt;AD$7,$C518+$E518-1&lt;AD$7),0,($D518-SUM($F518:AC518)-SUM($F457:AC457))/($E518+$C518-AD$7))</f>
        <v>0</v>
      </c>
      <c r="AE518" s="289">
        <f>IF(OR($C518&gt;AE$7,$C518+$E518-1&lt;AE$7),0,($D518-SUM($F518:AD518)-SUM($F457:AD457))/($E518+$C518-AE$7))</f>
        <v>0</v>
      </c>
      <c r="AF518" s="289">
        <f>IF(OR($C518&gt;AF$7,$C518+$E518-1&lt;AF$7),0,($D518-SUM($F518:AE518)-SUM($F457:AE457))/($E518+$C518-AF$7))</f>
        <v>0</v>
      </c>
      <c r="AG518" s="289">
        <f>IF(OR($C518&gt;AG$7,$C518+$E518-1&lt;AG$7),0,($D518-SUM($F518:AF518)-SUM($F457:AF457))/($E518+$C518-AG$7))</f>
        <v>0</v>
      </c>
      <c r="AH518" s="289">
        <f>IF(OR($C518&gt;AH$7,$C518+$E518-1&lt;AH$7),0,($D518-SUM($F518:AG518)-SUM($F457:AG457))/($E518+$C518-AH$7))</f>
        <v>0</v>
      </c>
      <c r="AI518" s="289">
        <f>IF(OR($C518&gt;AI$7,$C518+$E518-1&lt;AI$7),0,($D518-SUM($F518:AH518)-SUM($F457:AH457))/($E518+$C518-AI$7))</f>
        <v>0</v>
      </c>
      <c r="AJ518" s="289">
        <f>IF(OR($C518&gt;AJ$7,$C518+$E518-1&lt;AJ$7),0,($D518-SUM($F518:AI518)-SUM($F457:AI457))/($E518+$C518-AJ$7))</f>
        <v>0</v>
      </c>
      <c r="AK518" s="289">
        <f>IF(OR($C518&gt;AK$7,$C518+$E518-1&lt;AK$7),0,($D518-SUM($F518:AJ518)-SUM($F457:AJ457))/($E518+$C518-AK$7))</f>
        <v>0</v>
      </c>
      <c r="AL518" s="289">
        <f>IF(OR($C518&gt;AL$7,$C518+$E518-1&lt;AL$7),0,($D518-SUM($F518:AK518)-SUM($F457:AK457))/($E518+$C518-AL$7))</f>
        <v>0</v>
      </c>
      <c r="AM518" s="289">
        <f>IF(OR($C518&gt;AM$7,$C518+$E518-1&lt;AM$7),0,($D518-SUM($F518:AL518)-SUM($F457:AL457))/($E518+$C518-AM$7))</f>
        <v>0</v>
      </c>
      <c r="AN518" s="289">
        <f>IF(OR($C518&gt;AN$7,$C518+$E518-1&lt;AN$7),0,($D518-SUM($F518:AM518)-SUM($F457:AM457))/($E518+$C518-AN$7))</f>
        <v>0</v>
      </c>
      <c r="AO518" s="289">
        <f>IF(OR($C518&gt;AO$7,$C518+$E518-1&lt;AO$7),0,($D518-SUM($F518:AN518)-SUM($F457:AN457))/($E518+$C518-AO$7))</f>
        <v>0</v>
      </c>
      <c r="AP518" s="289">
        <f>IF(OR($C518&gt;AP$7,$C518+$E518-1&lt;AP$7),0,($D518-SUM($F518:AO518)-SUM($F457:AO457))/($E518+$C518-AP$7))</f>
        <v>0</v>
      </c>
      <c r="AQ518" s="289">
        <f>IF(OR($C518&gt;AQ$7,$C518+$E518-1&lt;AQ$7),0,($D518-SUM($F518:AP518)-SUM($F457:AP457))/($E518+$C518-AQ$7))</f>
        <v>0</v>
      </c>
      <c r="AR518" s="289">
        <f>IF(OR($C518&gt;AR$7,$C518+$E518-1&lt;AR$7),0,($D518-SUM($F518:AQ518)-SUM($F457:AQ457))/($E518+$C518-AR$7))</f>
        <v>0</v>
      </c>
      <c r="AS518" s="289">
        <f>IF(OR($C518&gt;AS$7,$C518+$E518-1&lt;AS$7),0,($D518-SUM($F518:AR518)-SUM($F457:AR457))/($E518+$C518-AS$7))</f>
        <v>0</v>
      </c>
      <c r="AT518" s="289">
        <f>IF(OR($C518&gt;AT$7,$C518+$E518-1&lt;AT$7),0,($D518-SUM($F518:AS518)-SUM($F457:AS457))/($E518+$C518-AT$7))</f>
        <v>0</v>
      </c>
      <c r="AU518" s="289">
        <f>IF(OR($C518&gt;AU$7,$C518+$E518-1&lt;AU$7),0,($D518-SUM($F518:AT518)-SUM($F457:AT457))/($E518+$C518-AU$7))</f>
        <v>0</v>
      </c>
      <c r="AV518" s="289">
        <f ca="1">IF(OR($C518&gt;AV$7,$C518+$E518-1&lt;AV$7),0,($D518-SUM($F518:AU518)-SUM($F457:AU457))/($E518+$C518-AV$7))</f>
        <v>2.1567102358804401E-2</v>
      </c>
      <c r="AW518" s="289">
        <f ca="1">IF(OR($C518&gt;AW$7,$C518+$E518-1&lt;AW$7),0,($D518-SUM($F518:AV518)-SUM($F457:AV457))/($E518+$C518-AW$7))</f>
        <v>2.1567102358804401E-2</v>
      </c>
      <c r="AX518" s="289">
        <f ca="1">IF(OR($C518&gt;AX$7,$C518+$E518-1&lt;AX$7),0,($D518-SUM($F518:AW518)-SUM($F457:AW457))/($E518+$C518-AX$7))</f>
        <v>2.1567102358804404E-2</v>
      </c>
      <c r="AY518" s="289">
        <f ca="1">IF(OR($C518&gt;AY$7,$C518+$E518-1&lt;AY$7),0,($D518-SUM($F518:AX518)-SUM($F457:AX457))/($E518+$C518-AY$7))</f>
        <v>2.1567102358804401E-2</v>
      </c>
      <c r="AZ518" s="289">
        <f ca="1">IF(OR($C518&gt;AZ$7,$C518+$E518-1&lt;AZ$7),0,($D518-SUM($F518:AY518)-SUM($F457:AY457))/($E518+$C518-AZ$7))</f>
        <v>2.1567102358804408E-2</v>
      </c>
      <c r="BA518" s="289">
        <f>IF(OR($C518&gt;BA$7,$C518+$E518-1&lt;BA$7),0,($D518-SUM($F518:AZ518)-SUM($F457:AZ457))/($E518+$C518-BA$7))</f>
        <v>0</v>
      </c>
      <c r="BB518" s="289">
        <f>IF(OR($C518&gt;BB$7,$C518+$E518-1&lt;BB$7),0,($D518-SUM($F518:BA518)-SUM($F457:BA457))/($E518+$C518-BB$7))</f>
        <v>0</v>
      </c>
      <c r="BC518" s="289">
        <f>IF(OR($C518&gt;BC$7,$C518+$E518-1&lt;BC$7),0,($D518-SUM($F518:BB518)-SUM($F457:BB457))/($E518+$C518-BC$7))</f>
        <v>0</v>
      </c>
      <c r="BD518" s="289">
        <f>IF(OR($C518&gt;BD$7,$C518+$E518-1&lt;BD$7),0,($D518-SUM($F518:BC518)-SUM($F457:BC457))/($E518+$C518-BD$7))</f>
        <v>0</v>
      </c>
      <c r="BE518" s="289">
        <f>IF(OR($C518&gt;BE$7,$C518+$E518-1&lt;BE$7),0,($D518-SUM($F518:BD518)-SUM($F457:BD457))/($E518+$C518-BE$7))</f>
        <v>0</v>
      </c>
      <c r="BF518" s="289">
        <f>IF(OR($C518&gt;BF$7,$C518+$E518-1&lt;BF$7),0,($D518-SUM($F518:BE518)-SUM($F457:BE457))/($E518+$C518-BF$7))</f>
        <v>0</v>
      </c>
      <c r="BG518" s="289">
        <f>IF(OR($C518&gt;BG$7,$C518+$E518-1&lt;BG$7),0,($D518-SUM($F518:BF518)-SUM($F457:BF457))/($E518+$C518-BG$7))</f>
        <v>0</v>
      </c>
      <c r="BH518" s="289">
        <f>IF(OR($C518&gt;BH$7,$C518+$E518-1&lt;BH$7),0,($D518-SUM($F518:BG518)-SUM($F457:BG457))/($E518+$C518-BH$7))</f>
        <v>0</v>
      </c>
      <c r="BI518" s="289">
        <f>IF(OR($C518&gt;BI$7,$C518+$E518-1&lt;BI$7),0,($D518-SUM($F518:BH518)-SUM($F457:BH457))/($E518+$C518-BI$7))</f>
        <v>0</v>
      </c>
      <c r="BJ518" s="289">
        <f>IF(OR($C518&gt;BJ$7,$C518+$E518-1&lt;BJ$7),0,($D518-SUM($F518:BI518)-SUM($F457:BI457))/($E518+$C518-BJ$7))</f>
        <v>0</v>
      </c>
      <c r="BK518" s="289">
        <f>IF(OR($C518&gt;BK$7,$C518+$E518-1&lt;BK$7),0,($D518-SUM($F518:BJ518)-SUM($F457:BJ457))/($E518+$C518-BK$7))</f>
        <v>0</v>
      </c>
      <c r="BL518" s="289">
        <f>IF(OR($C518&gt;BL$7,$C518+$E518-1&lt;BL$7),0,($D518-SUM($F518:BK518)-SUM($F457:BK457))/($E518+$C518-BL$7))</f>
        <v>0</v>
      </c>
      <c r="BM518" s="289">
        <f>IF(OR($C518&gt;BM$7,$C518+$E518-1&lt;BM$7),0,($D518-SUM($F518:BL518)-SUM($F457:BL457))/($E518+$C518-BM$7))</f>
        <v>0</v>
      </c>
      <c r="BN518" s="289">
        <f>IF(OR($C518&gt;BN$7,$C518+$E518-1&lt;BN$7),0,($D518-SUM($F518:BM518)-SUM($F457:BM457))/($E518+$C518-BN$7))</f>
        <v>0</v>
      </c>
      <c r="BO518" s="289"/>
      <c r="BP518" s="289"/>
      <c r="BQ518" s="289"/>
      <c r="BR518" s="289"/>
      <c r="BS518" s="289"/>
      <c r="BT518" s="289"/>
      <c r="BU518" s="289"/>
      <c r="BV518" s="289"/>
      <c r="BW518" s="289"/>
      <c r="BX518" s="289"/>
      <c r="BY518" s="289"/>
      <c r="BZ518" s="289"/>
      <c r="CA518" s="198"/>
      <c r="CB518" s="198"/>
      <c r="CC518" s="198"/>
      <c r="CD518" s="198"/>
      <c r="CE518" s="198"/>
      <c r="CF518" s="198"/>
      <c r="CG518" s="198"/>
      <c r="CH518" s="198"/>
      <c r="CI518" s="198"/>
      <c r="CJ518" s="198"/>
      <c r="CK518" s="198"/>
      <c r="CL518" s="198"/>
    </row>
    <row r="519" spans="1:90" hidden="1" outlineLevel="1" x14ac:dyDescent="0.15">
      <c r="A519" s="89"/>
      <c r="B519" s="23"/>
      <c r="C519" s="26">
        <v>43</v>
      </c>
      <c r="D519" s="303">
        <f ca="1"/>
        <v>0.10649444749997675</v>
      </c>
      <c r="E519" s="26">
        <f>SAP_Leadsheet!$E$65</f>
        <v>5</v>
      </c>
      <c r="G519" s="289">
        <f>IF(OR($C519&gt;G$7,$C519+$E519-1&lt;G$7),0,($D519-SUM($F519:F519)-SUM($F458:F458))/($E519+$C519-G$7))</f>
        <v>0</v>
      </c>
      <c r="H519" s="289">
        <f>IF(OR($C519&gt;H$7,$C519+$E519-1&lt;H$7),0,($D519-SUM($F519:G519)-SUM($F458:G458))/($E519+$C519-H$7))</f>
        <v>0</v>
      </c>
      <c r="I519" s="289">
        <f>IF(OR($C519&gt;I$7,$C519+$E519-1&lt;I$7),0,($D519-SUM($F519:H519)-SUM($F458:H458))/($E519+$C519-I$7))</f>
        <v>0</v>
      </c>
      <c r="J519" s="289">
        <f>IF(OR($C519&gt;J$7,$C519+$E519-1&lt;J$7),0,($D519-SUM($F519:I519)-SUM($F458:I458))/($E519+$C519-J$7))</f>
        <v>0</v>
      </c>
      <c r="K519" s="289">
        <f>IF(OR($C519&gt;K$7,$C519+$E519-1&lt;K$7),0,($D519-SUM($F519:J519)-SUM($F458:J458))/($E519+$C519-K$7))</f>
        <v>0</v>
      </c>
      <c r="L519" s="289">
        <f>IF(OR($C519&gt;L$7,$C519+$E519-1&lt;L$7),0,($D519-SUM($F519:K519)-SUM($F458:K458))/($E519+$C519-L$7))</f>
        <v>0</v>
      </c>
      <c r="M519" s="289">
        <f>IF(OR($C519&gt;M$7,$C519+$E519-1&lt;M$7),0,($D519-SUM($F519:L519)-SUM($F458:L458))/($E519+$C519-M$7))</f>
        <v>0</v>
      </c>
      <c r="N519" s="289">
        <f>IF(OR($C519&gt;N$7,$C519+$E519-1&lt;N$7),0,($D519-SUM($F519:M519)-SUM($F458:M458))/($E519+$C519-N$7))</f>
        <v>0</v>
      </c>
      <c r="O519" s="289">
        <f>IF(OR($C519&gt;O$7,$C519+$E519-1&lt;O$7),0,($D519-SUM($F519:N519)-SUM($F458:N458))/($E519+$C519-O$7))</f>
        <v>0</v>
      </c>
      <c r="P519" s="289">
        <f>IF(OR($C519&gt;P$7,$C519+$E519-1&lt;P$7),0,($D519-SUM($F519:O519)-SUM($F458:O458))/($E519+$C519-P$7))</f>
        <v>0</v>
      </c>
      <c r="Q519" s="289">
        <f>IF(OR($C519&gt;Q$7,$C519+$E519-1&lt;Q$7),0,($D519-SUM($F519:P519)-SUM($F458:P458))/($E519+$C519-Q$7))</f>
        <v>0</v>
      </c>
      <c r="R519" s="289">
        <f>IF(OR($C519&gt;R$7,$C519+$E519-1&lt;R$7),0,($D519-SUM($F519:Q519)-SUM($F458:Q458))/($E519+$C519-R$7))</f>
        <v>0</v>
      </c>
      <c r="S519" s="289">
        <f>IF(OR($C519&gt;S$7,$C519+$E519-1&lt;S$7),0,($D519-SUM($F519:R519)-SUM($F458:R458))/($E519+$C519-S$7))</f>
        <v>0</v>
      </c>
      <c r="T519" s="289">
        <f>IF(OR($C519&gt;T$7,$C519+$E519-1&lt;T$7),0,($D519-SUM($F519:S519)-SUM($F458:S458))/($E519+$C519-T$7))</f>
        <v>0</v>
      </c>
      <c r="U519" s="289">
        <f>IF(OR($C519&gt;U$7,$C519+$E519-1&lt;U$7),0,($D519-SUM($F519:T519)-SUM($F458:T458))/($E519+$C519-U$7))</f>
        <v>0</v>
      </c>
      <c r="V519" s="289">
        <f>IF(OR($C519&gt;V$7,$C519+$E519-1&lt;V$7),0,($D519-SUM($F519:U519)-SUM($F458:U458))/($E519+$C519-V$7))</f>
        <v>0</v>
      </c>
      <c r="W519" s="289">
        <f>IF(OR($C519&gt;W$7,$C519+$E519-1&lt;W$7),0,($D519-SUM($F519:V519)-SUM($F458:V458))/($E519+$C519-W$7))</f>
        <v>0</v>
      </c>
      <c r="X519" s="289">
        <f>IF(OR($C519&gt;X$7,$C519+$E519-1&lt;X$7),0,($D519-SUM($F519:W519)-SUM($F458:W458))/($E519+$C519-X$7))</f>
        <v>0</v>
      </c>
      <c r="Y519" s="289">
        <f>IF(OR($C519&gt;Y$7,$C519+$E519-1&lt;Y$7),0,($D519-SUM($F519:X519)-SUM($F458:X458))/($E519+$C519-Y$7))</f>
        <v>0</v>
      </c>
      <c r="Z519" s="289">
        <f>IF(OR($C519&gt;Z$7,$C519+$E519-1&lt;Z$7),0,($D519-SUM($F519:Y519)-SUM($F458:Y458))/($E519+$C519-Z$7))</f>
        <v>0</v>
      </c>
      <c r="AA519" s="289">
        <f>IF(OR($C519&gt;AA$7,$C519+$E519-1&lt;AA$7),0,($D519-SUM($F519:Z519)-SUM($F458:Z458))/($E519+$C519-AA$7))</f>
        <v>0</v>
      </c>
      <c r="AB519" s="289">
        <f>IF(OR($C519&gt;AB$7,$C519+$E519-1&lt;AB$7),0,($D519-SUM($F519:AA519)-SUM($F458:AA458))/($E519+$C519-AB$7))</f>
        <v>0</v>
      </c>
      <c r="AC519" s="289">
        <f>IF(OR($C519&gt;AC$7,$C519+$E519-1&lt;AC$7),0,($D519-SUM($F519:AB519)-SUM($F458:AB458))/($E519+$C519-AC$7))</f>
        <v>0</v>
      </c>
      <c r="AD519" s="289">
        <f>IF(OR($C519&gt;AD$7,$C519+$E519-1&lt;AD$7),0,($D519-SUM($F519:AC519)-SUM($F458:AC458))/($E519+$C519-AD$7))</f>
        <v>0</v>
      </c>
      <c r="AE519" s="289">
        <f>IF(OR($C519&gt;AE$7,$C519+$E519-1&lt;AE$7),0,($D519-SUM($F519:AD519)-SUM($F458:AD458))/($E519+$C519-AE$7))</f>
        <v>0</v>
      </c>
      <c r="AF519" s="289">
        <f>IF(OR($C519&gt;AF$7,$C519+$E519-1&lt;AF$7),0,($D519-SUM($F519:AE519)-SUM($F458:AE458))/($E519+$C519-AF$7))</f>
        <v>0</v>
      </c>
      <c r="AG519" s="289">
        <f>IF(OR($C519&gt;AG$7,$C519+$E519-1&lt;AG$7),0,($D519-SUM($F519:AF519)-SUM($F458:AF458))/($E519+$C519-AG$7))</f>
        <v>0</v>
      </c>
      <c r="AH519" s="289">
        <f>IF(OR($C519&gt;AH$7,$C519+$E519-1&lt;AH$7),0,($D519-SUM($F519:AG519)-SUM($F458:AG458))/($E519+$C519-AH$7))</f>
        <v>0</v>
      </c>
      <c r="AI519" s="289">
        <f>IF(OR($C519&gt;AI$7,$C519+$E519-1&lt;AI$7),0,($D519-SUM($F519:AH519)-SUM($F458:AH458))/($E519+$C519-AI$7))</f>
        <v>0</v>
      </c>
      <c r="AJ519" s="289">
        <f>IF(OR($C519&gt;AJ$7,$C519+$E519-1&lt;AJ$7),0,($D519-SUM($F519:AI519)-SUM($F458:AI458))/($E519+$C519-AJ$7))</f>
        <v>0</v>
      </c>
      <c r="AK519" s="289">
        <f>IF(OR($C519&gt;AK$7,$C519+$E519-1&lt;AK$7),0,($D519-SUM($F519:AJ519)-SUM($F458:AJ458))/($E519+$C519-AK$7))</f>
        <v>0</v>
      </c>
      <c r="AL519" s="289">
        <f>IF(OR($C519&gt;AL$7,$C519+$E519-1&lt;AL$7),0,($D519-SUM($F519:AK519)-SUM($F458:AK458))/($E519+$C519-AL$7))</f>
        <v>0</v>
      </c>
      <c r="AM519" s="289">
        <f>IF(OR($C519&gt;AM$7,$C519+$E519-1&lt;AM$7),0,($D519-SUM($F519:AL519)-SUM($F458:AL458))/($E519+$C519-AM$7))</f>
        <v>0</v>
      </c>
      <c r="AN519" s="289">
        <f>IF(OR($C519&gt;AN$7,$C519+$E519-1&lt;AN$7),0,($D519-SUM($F519:AM519)-SUM($F458:AM458))/($E519+$C519-AN$7))</f>
        <v>0</v>
      </c>
      <c r="AO519" s="289">
        <f>IF(OR($C519&gt;AO$7,$C519+$E519-1&lt;AO$7),0,($D519-SUM($F519:AN519)-SUM($F458:AN458))/($E519+$C519-AO$7))</f>
        <v>0</v>
      </c>
      <c r="AP519" s="289">
        <f>IF(OR($C519&gt;AP$7,$C519+$E519-1&lt;AP$7),0,($D519-SUM($F519:AO519)-SUM($F458:AO458))/($E519+$C519-AP$7))</f>
        <v>0</v>
      </c>
      <c r="AQ519" s="289">
        <f>IF(OR($C519&gt;AQ$7,$C519+$E519-1&lt;AQ$7),0,($D519-SUM($F519:AP519)-SUM($F458:AP458))/($E519+$C519-AQ$7))</f>
        <v>0</v>
      </c>
      <c r="AR519" s="289">
        <f>IF(OR($C519&gt;AR$7,$C519+$E519-1&lt;AR$7),0,($D519-SUM($F519:AQ519)-SUM($F458:AQ458))/($E519+$C519-AR$7))</f>
        <v>0</v>
      </c>
      <c r="AS519" s="289">
        <f>IF(OR($C519&gt;AS$7,$C519+$E519-1&lt;AS$7),0,($D519-SUM($F519:AR519)-SUM($F458:AR458))/($E519+$C519-AS$7))</f>
        <v>0</v>
      </c>
      <c r="AT519" s="289">
        <f>IF(OR($C519&gt;AT$7,$C519+$E519-1&lt;AT$7),0,($D519-SUM($F519:AS519)-SUM($F458:AS458))/($E519+$C519-AT$7))</f>
        <v>0</v>
      </c>
      <c r="AU519" s="289">
        <f>IF(OR($C519&gt;AU$7,$C519+$E519-1&lt;AU$7),0,($D519-SUM($F519:AT519)-SUM($F458:AT458))/($E519+$C519-AU$7))</f>
        <v>0</v>
      </c>
      <c r="AV519" s="289">
        <f>IF(OR($C519&gt;AV$7,$C519+$E519-1&lt;AV$7),0,($D519-SUM($F519:AU519)-SUM($F458:AU458))/($E519+$C519-AV$7))</f>
        <v>0</v>
      </c>
      <c r="AW519" s="289">
        <f ca="1">IF(OR($C519&gt;AW$7,$C519+$E519-1&lt;AW$7),0,($D519-SUM($F519:AV519)-SUM($F458:AV458))/($E519+$C519-AW$7))</f>
        <v>2.1298889499995349E-2</v>
      </c>
      <c r="AX519" s="289">
        <f ca="1">IF(OR($C519&gt;AX$7,$C519+$E519-1&lt;AX$7),0,($D519-SUM($F519:AW519)-SUM($F458:AW458))/($E519+$C519-AX$7))</f>
        <v>2.1298889499995349E-2</v>
      </c>
      <c r="AY519" s="289">
        <f ca="1">IF(OR($C519&gt;AY$7,$C519+$E519-1&lt;AY$7),0,($D519-SUM($F519:AX519)-SUM($F458:AX458))/($E519+$C519-AY$7))</f>
        <v>2.1298889499995349E-2</v>
      </c>
      <c r="AZ519" s="289">
        <f ca="1">IF(OR($C519&gt;AZ$7,$C519+$E519-1&lt;AZ$7),0,($D519-SUM($F519:AY519)-SUM($F458:AY458))/($E519+$C519-AZ$7))</f>
        <v>2.1298889499995352E-2</v>
      </c>
      <c r="BA519" s="289">
        <f ca="1">IF(OR($C519&gt;BA$7,$C519+$E519-1&lt;BA$7),0,($D519-SUM($F519:AZ519)-SUM($F458:AZ458))/($E519+$C519-BA$7))</f>
        <v>2.1298889499995352E-2</v>
      </c>
      <c r="BB519" s="289">
        <f>IF(OR($C519&gt;BB$7,$C519+$E519-1&lt;BB$7),0,($D519-SUM($F519:BA519)-SUM($F458:BA458))/($E519+$C519-BB$7))</f>
        <v>0</v>
      </c>
      <c r="BC519" s="289">
        <f>IF(OR($C519&gt;BC$7,$C519+$E519-1&lt;BC$7),0,($D519-SUM($F519:BB519)-SUM($F458:BB458))/($E519+$C519-BC$7))</f>
        <v>0</v>
      </c>
      <c r="BD519" s="289">
        <f>IF(OR($C519&gt;BD$7,$C519+$E519-1&lt;BD$7),0,($D519-SUM($F519:BC519)-SUM($F458:BC458))/($E519+$C519-BD$7))</f>
        <v>0</v>
      </c>
      <c r="BE519" s="289">
        <f>IF(OR($C519&gt;BE$7,$C519+$E519-1&lt;BE$7),0,($D519-SUM($F519:BD519)-SUM($F458:BD458))/($E519+$C519-BE$7))</f>
        <v>0</v>
      </c>
      <c r="BF519" s="289">
        <f>IF(OR($C519&gt;BF$7,$C519+$E519-1&lt;BF$7),0,($D519-SUM($F519:BE519)-SUM($F458:BE458))/($E519+$C519-BF$7))</f>
        <v>0</v>
      </c>
      <c r="BG519" s="289">
        <f>IF(OR($C519&gt;BG$7,$C519+$E519-1&lt;BG$7),0,($D519-SUM($F519:BF519)-SUM($F458:BF458))/($E519+$C519-BG$7))</f>
        <v>0</v>
      </c>
      <c r="BH519" s="289">
        <f>IF(OR($C519&gt;BH$7,$C519+$E519-1&lt;BH$7),0,($D519-SUM($F519:BG519)-SUM($F458:BG458))/($E519+$C519-BH$7))</f>
        <v>0</v>
      </c>
      <c r="BI519" s="289">
        <f>IF(OR($C519&gt;BI$7,$C519+$E519-1&lt;BI$7),0,($D519-SUM($F519:BH519)-SUM($F458:BH458))/($E519+$C519-BI$7))</f>
        <v>0</v>
      </c>
      <c r="BJ519" s="289">
        <f>IF(OR($C519&gt;BJ$7,$C519+$E519-1&lt;BJ$7),0,($D519-SUM($F519:BI519)-SUM($F458:BI458))/($E519+$C519-BJ$7))</f>
        <v>0</v>
      </c>
      <c r="BK519" s="289">
        <f>IF(OR($C519&gt;BK$7,$C519+$E519-1&lt;BK$7),0,($D519-SUM($F519:BJ519)-SUM($F458:BJ458))/($E519+$C519-BK$7))</f>
        <v>0</v>
      </c>
      <c r="BL519" s="289">
        <f>IF(OR($C519&gt;BL$7,$C519+$E519-1&lt;BL$7),0,($D519-SUM($F519:BK519)-SUM($F458:BK458))/($E519+$C519-BL$7))</f>
        <v>0</v>
      </c>
      <c r="BM519" s="289">
        <f>IF(OR($C519&gt;BM$7,$C519+$E519-1&lt;BM$7),0,($D519-SUM($F519:BL519)-SUM($F458:BL458))/($E519+$C519-BM$7))</f>
        <v>0</v>
      </c>
      <c r="BN519" s="289">
        <f>IF(OR($C519&gt;BN$7,$C519+$E519-1&lt;BN$7),0,($D519-SUM($F519:BM519)-SUM($F458:BM458))/($E519+$C519-BN$7))</f>
        <v>0</v>
      </c>
      <c r="BO519" s="289"/>
      <c r="BP519" s="289"/>
      <c r="BQ519" s="289"/>
      <c r="BR519" s="289"/>
      <c r="BS519" s="289"/>
      <c r="BT519" s="289"/>
      <c r="BU519" s="289"/>
      <c r="BV519" s="289"/>
      <c r="BW519" s="289"/>
      <c r="BX519" s="289"/>
      <c r="BY519" s="289"/>
      <c r="BZ519" s="289"/>
      <c r="CA519" s="198"/>
      <c r="CB519" s="198"/>
      <c r="CC519" s="198"/>
      <c r="CD519" s="198"/>
      <c r="CE519" s="198"/>
      <c r="CF519" s="198"/>
      <c r="CG519" s="198"/>
      <c r="CH519" s="198"/>
      <c r="CI519" s="198"/>
      <c r="CJ519" s="198"/>
      <c r="CK519" s="198"/>
      <c r="CL519" s="198"/>
    </row>
    <row r="520" spans="1:90" hidden="1" outlineLevel="1" x14ac:dyDescent="0.15">
      <c r="A520" s="89"/>
      <c r="B520" s="23"/>
      <c r="C520" s="26">
        <v>44</v>
      </c>
      <c r="D520" s="303">
        <f ca="1"/>
        <v>0.1051533832059315</v>
      </c>
      <c r="E520" s="26">
        <f>SAP_Leadsheet!$E$65</f>
        <v>5</v>
      </c>
      <c r="G520" s="289">
        <f>IF(OR($C520&gt;G$7,$C520+$E520-1&lt;G$7),0,($D520-SUM($F520:F520)-SUM($F459:F459))/($E520+$C520-G$7))</f>
        <v>0</v>
      </c>
      <c r="H520" s="289">
        <f>IF(OR($C520&gt;H$7,$C520+$E520-1&lt;H$7),0,($D520-SUM($F520:G520)-SUM($F459:G459))/($E520+$C520-H$7))</f>
        <v>0</v>
      </c>
      <c r="I520" s="289">
        <f>IF(OR($C520&gt;I$7,$C520+$E520-1&lt;I$7),0,($D520-SUM($F520:H520)-SUM($F459:H459))/($E520+$C520-I$7))</f>
        <v>0</v>
      </c>
      <c r="J520" s="289">
        <f>IF(OR($C520&gt;J$7,$C520+$E520-1&lt;J$7),0,($D520-SUM($F520:I520)-SUM($F459:I459))/($E520+$C520-J$7))</f>
        <v>0</v>
      </c>
      <c r="K520" s="289">
        <f>IF(OR($C520&gt;K$7,$C520+$E520-1&lt;K$7),0,($D520-SUM($F520:J520)-SUM($F459:J459))/($E520+$C520-K$7))</f>
        <v>0</v>
      </c>
      <c r="L520" s="289">
        <f>IF(OR($C520&gt;L$7,$C520+$E520-1&lt;L$7),0,($D520-SUM($F520:K520)-SUM($F459:K459))/($E520+$C520-L$7))</f>
        <v>0</v>
      </c>
      <c r="M520" s="289">
        <f>IF(OR($C520&gt;M$7,$C520+$E520-1&lt;M$7),0,($D520-SUM($F520:L520)-SUM($F459:L459))/($E520+$C520-M$7))</f>
        <v>0</v>
      </c>
      <c r="N520" s="289">
        <f>IF(OR($C520&gt;N$7,$C520+$E520-1&lt;N$7),0,($D520-SUM($F520:M520)-SUM($F459:M459))/($E520+$C520-N$7))</f>
        <v>0</v>
      </c>
      <c r="O520" s="289">
        <f>IF(OR($C520&gt;O$7,$C520+$E520-1&lt;O$7),0,($D520-SUM($F520:N520)-SUM($F459:N459))/($E520+$C520-O$7))</f>
        <v>0</v>
      </c>
      <c r="P520" s="289">
        <f>IF(OR($C520&gt;P$7,$C520+$E520-1&lt;P$7),0,($D520-SUM($F520:O520)-SUM($F459:O459))/($E520+$C520-P$7))</f>
        <v>0</v>
      </c>
      <c r="Q520" s="289">
        <f>IF(OR($C520&gt;Q$7,$C520+$E520-1&lt;Q$7),0,($D520-SUM($F520:P520)-SUM($F459:P459))/($E520+$C520-Q$7))</f>
        <v>0</v>
      </c>
      <c r="R520" s="289">
        <f>IF(OR($C520&gt;R$7,$C520+$E520-1&lt;R$7),0,($D520-SUM($F520:Q520)-SUM($F459:Q459))/($E520+$C520-R$7))</f>
        <v>0</v>
      </c>
      <c r="S520" s="289">
        <f>IF(OR($C520&gt;S$7,$C520+$E520-1&lt;S$7),0,($D520-SUM($F520:R520)-SUM($F459:R459))/($E520+$C520-S$7))</f>
        <v>0</v>
      </c>
      <c r="T520" s="289">
        <f>IF(OR($C520&gt;T$7,$C520+$E520-1&lt;T$7),0,($D520-SUM($F520:S520)-SUM($F459:S459))/($E520+$C520-T$7))</f>
        <v>0</v>
      </c>
      <c r="U520" s="289">
        <f>IF(OR($C520&gt;U$7,$C520+$E520-1&lt;U$7),0,($D520-SUM($F520:T520)-SUM($F459:T459))/($E520+$C520-U$7))</f>
        <v>0</v>
      </c>
      <c r="V520" s="289">
        <f>IF(OR($C520&gt;V$7,$C520+$E520-1&lt;V$7),0,($D520-SUM($F520:U520)-SUM($F459:U459))/($E520+$C520-V$7))</f>
        <v>0</v>
      </c>
      <c r="W520" s="289">
        <f>IF(OR($C520&gt;W$7,$C520+$E520-1&lt;W$7),0,($D520-SUM($F520:V520)-SUM($F459:V459))/($E520+$C520-W$7))</f>
        <v>0</v>
      </c>
      <c r="X520" s="289">
        <f>IF(OR($C520&gt;X$7,$C520+$E520-1&lt;X$7),0,($D520-SUM($F520:W520)-SUM($F459:W459))/($E520+$C520-X$7))</f>
        <v>0</v>
      </c>
      <c r="Y520" s="289">
        <f>IF(OR($C520&gt;Y$7,$C520+$E520-1&lt;Y$7),0,($D520-SUM($F520:X520)-SUM($F459:X459))/($E520+$C520-Y$7))</f>
        <v>0</v>
      </c>
      <c r="Z520" s="289">
        <f>IF(OR($C520&gt;Z$7,$C520+$E520-1&lt;Z$7),0,($D520-SUM($F520:Y520)-SUM($F459:Y459))/($E520+$C520-Z$7))</f>
        <v>0</v>
      </c>
      <c r="AA520" s="289">
        <f>IF(OR($C520&gt;AA$7,$C520+$E520-1&lt;AA$7),0,($D520-SUM($F520:Z520)-SUM($F459:Z459))/($E520+$C520-AA$7))</f>
        <v>0</v>
      </c>
      <c r="AB520" s="289">
        <f>IF(OR($C520&gt;AB$7,$C520+$E520-1&lt;AB$7),0,($D520-SUM($F520:AA520)-SUM($F459:AA459))/($E520+$C520-AB$7))</f>
        <v>0</v>
      </c>
      <c r="AC520" s="289">
        <f>IF(OR($C520&gt;AC$7,$C520+$E520-1&lt;AC$7),0,($D520-SUM($F520:AB520)-SUM($F459:AB459))/($E520+$C520-AC$7))</f>
        <v>0</v>
      </c>
      <c r="AD520" s="289">
        <f>IF(OR($C520&gt;AD$7,$C520+$E520-1&lt;AD$7),0,($D520-SUM($F520:AC520)-SUM($F459:AC459))/($E520+$C520-AD$7))</f>
        <v>0</v>
      </c>
      <c r="AE520" s="289">
        <f>IF(OR($C520&gt;AE$7,$C520+$E520-1&lt;AE$7),0,($D520-SUM($F520:AD520)-SUM($F459:AD459))/($E520+$C520-AE$7))</f>
        <v>0</v>
      </c>
      <c r="AF520" s="289">
        <f>IF(OR($C520&gt;AF$7,$C520+$E520-1&lt;AF$7),0,($D520-SUM($F520:AE520)-SUM($F459:AE459))/($E520+$C520-AF$7))</f>
        <v>0</v>
      </c>
      <c r="AG520" s="289">
        <f>IF(OR($C520&gt;AG$7,$C520+$E520-1&lt;AG$7),0,($D520-SUM($F520:AF520)-SUM($F459:AF459))/($E520+$C520-AG$7))</f>
        <v>0</v>
      </c>
      <c r="AH520" s="289">
        <f>IF(OR($C520&gt;AH$7,$C520+$E520-1&lt;AH$7),0,($D520-SUM($F520:AG520)-SUM($F459:AG459))/($E520+$C520-AH$7))</f>
        <v>0</v>
      </c>
      <c r="AI520" s="289">
        <f>IF(OR($C520&gt;AI$7,$C520+$E520-1&lt;AI$7),0,($D520-SUM($F520:AH520)-SUM($F459:AH459))/($E520+$C520-AI$7))</f>
        <v>0</v>
      </c>
      <c r="AJ520" s="289">
        <f>IF(OR($C520&gt;AJ$7,$C520+$E520-1&lt;AJ$7),0,($D520-SUM($F520:AI520)-SUM($F459:AI459))/($E520+$C520-AJ$7))</f>
        <v>0</v>
      </c>
      <c r="AK520" s="289">
        <f>IF(OR($C520&gt;AK$7,$C520+$E520-1&lt;AK$7),0,($D520-SUM($F520:AJ520)-SUM($F459:AJ459))/($E520+$C520-AK$7))</f>
        <v>0</v>
      </c>
      <c r="AL520" s="289">
        <f>IF(OR($C520&gt;AL$7,$C520+$E520-1&lt;AL$7),0,($D520-SUM($F520:AK520)-SUM($F459:AK459))/($E520+$C520-AL$7))</f>
        <v>0</v>
      </c>
      <c r="AM520" s="289">
        <f>IF(OR($C520&gt;AM$7,$C520+$E520-1&lt;AM$7),0,($D520-SUM($F520:AL520)-SUM($F459:AL459))/($E520+$C520-AM$7))</f>
        <v>0</v>
      </c>
      <c r="AN520" s="289">
        <f>IF(OR($C520&gt;AN$7,$C520+$E520-1&lt;AN$7),0,($D520-SUM($F520:AM520)-SUM($F459:AM459))/($E520+$C520-AN$7))</f>
        <v>0</v>
      </c>
      <c r="AO520" s="289">
        <f>IF(OR($C520&gt;AO$7,$C520+$E520-1&lt;AO$7),0,($D520-SUM($F520:AN520)-SUM($F459:AN459))/($E520+$C520-AO$7))</f>
        <v>0</v>
      </c>
      <c r="AP520" s="289">
        <f>IF(OR($C520&gt;AP$7,$C520+$E520-1&lt;AP$7),0,($D520-SUM($F520:AO520)-SUM($F459:AO459))/($E520+$C520-AP$7))</f>
        <v>0</v>
      </c>
      <c r="AQ520" s="289">
        <f>IF(OR($C520&gt;AQ$7,$C520+$E520-1&lt;AQ$7),0,($D520-SUM($F520:AP520)-SUM($F459:AP459))/($E520+$C520-AQ$7))</f>
        <v>0</v>
      </c>
      <c r="AR520" s="289">
        <f>IF(OR($C520&gt;AR$7,$C520+$E520-1&lt;AR$7),0,($D520-SUM($F520:AQ520)-SUM($F459:AQ459))/($E520+$C520-AR$7))</f>
        <v>0</v>
      </c>
      <c r="AS520" s="289">
        <f>IF(OR($C520&gt;AS$7,$C520+$E520-1&lt;AS$7),0,($D520-SUM($F520:AR520)-SUM($F459:AR459))/($E520+$C520-AS$7))</f>
        <v>0</v>
      </c>
      <c r="AT520" s="289">
        <f>IF(OR($C520&gt;AT$7,$C520+$E520-1&lt;AT$7),0,($D520-SUM($F520:AS520)-SUM($F459:AS459))/($E520+$C520-AT$7))</f>
        <v>0</v>
      </c>
      <c r="AU520" s="289">
        <f>IF(OR($C520&gt;AU$7,$C520+$E520-1&lt;AU$7),0,($D520-SUM($F520:AT520)-SUM($F459:AT459))/($E520+$C520-AU$7))</f>
        <v>0</v>
      </c>
      <c r="AV520" s="289">
        <f>IF(OR($C520&gt;AV$7,$C520+$E520-1&lt;AV$7),0,($D520-SUM($F520:AU520)-SUM($F459:AU459))/($E520+$C520-AV$7))</f>
        <v>0</v>
      </c>
      <c r="AW520" s="289">
        <f>IF(OR($C520&gt;AW$7,$C520+$E520-1&lt;AW$7),0,($D520-SUM($F520:AV520)-SUM($F459:AV459))/($E520+$C520-AW$7))</f>
        <v>0</v>
      </c>
      <c r="AX520" s="289">
        <f ca="1">IF(OR($C520&gt;AX$7,$C520+$E520-1&lt;AX$7),0,($D520-SUM($F520:AW520)-SUM($F459:AW459))/($E520+$C520-AX$7))</f>
        <v>2.10306766411863E-2</v>
      </c>
      <c r="AY520" s="289">
        <f ca="1">IF(OR($C520&gt;AY$7,$C520+$E520-1&lt;AY$7),0,($D520-SUM($F520:AX520)-SUM($F459:AX459))/($E520+$C520-AY$7))</f>
        <v>2.10306766411863E-2</v>
      </c>
      <c r="AZ520" s="289">
        <f ca="1">IF(OR($C520&gt;AZ$7,$C520+$E520-1&lt;AZ$7),0,($D520-SUM($F520:AY520)-SUM($F459:AY459))/($E520+$C520-AZ$7))</f>
        <v>2.1030676641186297E-2</v>
      </c>
      <c r="BA520" s="289">
        <f ca="1">IF(OR($C520&gt;BA$7,$C520+$E520-1&lt;BA$7),0,($D520-SUM($F520:AZ520)-SUM($F459:AZ459))/($E520+$C520-BA$7))</f>
        <v>2.1030676641186304E-2</v>
      </c>
      <c r="BB520" s="289">
        <f ca="1">IF(OR($C520&gt;BB$7,$C520+$E520-1&lt;BB$7),0,($D520-SUM($F520:BA520)-SUM($F459:BA459))/($E520+$C520-BB$7))</f>
        <v>2.1030676641186311E-2</v>
      </c>
      <c r="BC520" s="289">
        <f>IF(OR($C520&gt;BC$7,$C520+$E520-1&lt;BC$7),0,($D520-SUM($F520:BB520)-SUM($F459:BB459))/($E520+$C520-BC$7))</f>
        <v>0</v>
      </c>
      <c r="BD520" s="289">
        <f>IF(OR($C520&gt;BD$7,$C520+$E520-1&lt;BD$7),0,($D520-SUM($F520:BC520)-SUM($F459:BC459))/($E520+$C520-BD$7))</f>
        <v>0</v>
      </c>
      <c r="BE520" s="289">
        <f>IF(OR($C520&gt;BE$7,$C520+$E520-1&lt;BE$7),0,($D520-SUM($F520:BD520)-SUM($F459:BD459))/($E520+$C520-BE$7))</f>
        <v>0</v>
      </c>
      <c r="BF520" s="289">
        <f>IF(OR($C520&gt;BF$7,$C520+$E520-1&lt;BF$7),0,($D520-SUM($F520:BE520)-SUM($F459:BE459))/($E520+$C520-BF$7))</f>
        <v>0</v>
      </c>
      <c r="BG520" s="289">
        <f>IF(OR($C520&gt;BG$7,$C520+$E520-1&lt;BG$7),0,($D520-SUM($F520:BF520)-SUM($F459:BF459))/($E520+$C520-BG$7))</f>
        <v>0</v>
      </c>
      <c r="BH520" s="289">
        <f>IF(OR($C520&gt;BH$7,$C520+$E520-1&lt;BH$7),0,($D520-SUM($F520:BG520)-SUM($F459:BG459))/($E520+$C520-BH$7))</f>
        <v>0</v>
      </c>
      <c r="BI520" s="289">
        <f>IF(OR($C520&gt;BI$7,$C520+$E520-1&lt;BI$7),0,($D520-SUM($F520:BH520)-SUM($F459:BH459))/($E520+$C520-BI$7))</f>
        <v>0</v>
      </c>
      <c r="BJ520" s="289">
        <f>IF(OR($C520&gt;BJ$7,$C520+$E520-1&lt;BJ$7),0,($D520-SUM($F520:BI520)-SUM($F459:BI459))/($E520+$C520-BJ$7))</f>
        <v>0</v>
      </c>
      <c r="BK520" s="289">
        <f>IF(OR($C520&gt;BK$7,$C520+$E520-1&lt;BK$7),0,($D520-SUM($F520:BJ520)-SUM($F459:BJ459))/($E520+$C520-BK$7))</f>
        <v>0</v>
      </c>
      <c r="BL520" s="289">
        <f>IF(OR($C520&gt;BL$7,$C520+$E520-1&lt;BL$7),0,($D520-SUM($F520:BK520)-SUM($F459:BK459))/($E520+$C520-BL$7))</f>
        <v>0</v>
      </c>
      <c r="BM520" s="289">
        <f>IF(OR($C520&gt;BM$7,$C520+$E520-1&lt;BM$7),0,($D520-SUM($F520:BL520)-SUM($F459:BL459))/($E520+$C520-BM$7))</f>
        <v>0</v>
      </c>
      <c r="BN520" s="289">
        <f>IF(OR($C520&gt;BN$7,$C520+$E520-1&lt;BN$7),0,($D520-SUM($F520:BM520)-SUM($F459:BM459))/($E520+$C520-BN$7))</f>
        <v>0</v>
      </c>
      <c r="BO520" s="289"/>
      <c r="BP520" s="289"/>
      <c r="BQ520" s="289"/>
      <c r="BR520" s="289"/>
      <c r="BS520" s="289"/>
      <c r="BT520" s="289"/>
      <c r="BU520" s="289"/>
      <c r="BV520" s="289"/>
      <c r="BW520" s="289"/>
      <c r="BX520" s="289"/>
      <c r="BY520" s="289"/>
      <c r="BZ520" s="289"/>
      <c r="CA520" s="198"/>
      <c r="CB520" s="198"/>
      <c r="CC520" s="198"/>
      <c r="CD520" s="198"/>
      <c r="CE520" s="198"/>
      <c r="CF520" s="198"/>
      <c r="CG520" s="198"/>
      <c r="CH520" s="198"/>
      <c r="CI520" s="198"/>
      <c r="CJ520" s="198"/>
      <c r="CK520" s="198"/>
      <c r="CL520" s="198"/>
    </row>
    <row r="521" spans="1:90" hidden="1" outlineLevel="1" x14ac:dyDescent="0.15">
      <c r="A521" s="89"/>
      <c r="B521" s="23"/>
      <c r="C521" s="26">
        <v>45</v>
      </c>
      <c r="D521" s="303">
        <f ca="1"/>
        <v>0.10381231891188623</v>
      </c>
      <c r="E521" s="26">
        <f>SAP_Leadsheet!$E$65</f>
        <v>5</v>
      </c>
      <c r="G521" s="289">
        <f>IF(OR($C521&gt;G$7,$C521+$E521-1&lt;G$7),0,($D521-SUM($F521:F521)-SUM($F460:F460))/($E521+$C521-G$7))</f>
        <v>0</v>
      </c>
      <c r="H521" s="289">
        <f>IF(OR($C521&gt;H$7,$C521+$E521-1&lt;H$7),0,($D521-SUM($F521:G521)-SUM($F460:G460))/($E521+$C521-H$7))</f>
        <v>0</v>
      </c>
      <c r="I521" s="289">
        <f>IF(OR($C521&gt;I$7,$C521+$E521-1&lt;I$7),0,($D521-SUM($F521:H521)-SUM($F460:H460))/($E521+$C521-I$7))</f>
        <v>0</v>
      </c>
      <c r="J521" s="289">
        <f>IF(OR($C521&gt;J$7,$C521+$E521-1&lt;J$7),0,($D521-SUM($F521:I521)-SUM($F460:I460))/($E521+$C521-J$7))</f>
        <v>0</v>
      </c>
      <c r="K521" s="289">
        <f>IF(OR($C521&gt;K$7,$C521+$E521-1&lt;K$7),0,($D521-SUM($F521:J521)-SUM($F460:J460))/($E521+$C521-K$7))</f>
        <v>0</v>
      </c>
      <c r="L521" s="289">
        <f>IF(OR($C521&gt;L$7,$C521+$E521-1&lt;L$7),0,($D521-SUM($F521:K521)-SUM($F460:K460))/($E521+$C521-L$7))</f>
        <v>0</v>
      </c>
      <c r="M521" s="289">
        <f>IF(OR($C521&gt;M$7,$C521+$E521-1&lt;M$7),0,($D521-SUM($F521:L521)-SUM($F460:L460))/($E521+$C521-M$7))</f>
        <v>0</v>
      </c>
      <c r="N521" s="289">
        <f>IF(OR($C521&gt;N$7,$C521+$E521-1&lt;N$7),0,($D521-SUM($F521:M521)-SUM($F460:M460))/($E521+$C521-N$7))</f>
        <v>0</v>
      </c>
      <c r="O521" s="289">
        <f>IF(OR($C521&gt;O$7,$C521+$E521-1&lt;O$7),0,($D521-SUM($F521:N521)-SUM($F460:N460))/($E521+$C521-O$7))</f>
        <v>0</v>
      </c>
      <c r="P521" s="289">
        <f>IF(OR($C521&gt;P$7,$C521+$E521-1&lt;P$7),0,($D521-SUM($F521:O521)-SUM($F460:O460))/($E521+$C521-P$7))</f>
        <v>0</v>
      </c>
      <c r="Q521" s="289">
        <f>IF(OR($C521&gt;Q$7,$C521+$E521-1&lt;Q$7),0,($D521-SUM($F521:P521)-SUM($F460:P460))/($E521+$C521-Q$7))</f>
        <v>0</v>
      </c>
      <c r="R521" s="289">
        <f>IF(OR($C521&gt;R$7,$C521+$E521-1&lt;R$7),0,($D521-SUM($F521:Q521)-SUM($F460:Q460))/($E521+$C521-R$7))</f>
        <v>0</v>
      </c>
      <c r="S521" s="289">
        <f>IF(OR($C521&gt;S$7,$C521+$E521-1&lt;S$7),0,($D521-SUM($F521:R521)-SUM($F460:R460))/($E521+$C521-S$7))</f>
        <v>0</v>
      </c>
      <c r="T521" s="289">
        <f>IF(OR($C521&gt;T$7,$C521+$E521-1&lt;T$7),0,($D521-SUM($F521:S521)-SUM($F460:S460))/($E521+$C521-T$7))</f>
        <v>0</v>
      </c>
      <c r="U521" s="289">
        <f>IF(OR($C521&gt;U$7,$C521+$E521-1&lt;U$7),0,($D521-SUM($F521:T521)-SUM($F460:T460))/($E521+$C521-U$7))</f>
        <v>0</v>
      </c>
      <c r="V521" s="289">
        <f>IF(OR($C521&gt;V$7,$C521+$E521-1&lt;V$7),0,($D521-SUM($F521:U521)-SUM($F460:U460))/($E521+$C521-V$7))</f>
        <v>0</v>
      </c>
      <c r="W521" s="289">
        <f>IF(OR($C521&gt;W$7,$C521+$E521-1&lt;W$7),0,($D521-SUM($F521:V521)-SUM($F460:V460))/($E521+$C521-W$7))</f>
        <v>0</v>
      </c>
      <c r="X521" s="289">
        <f>IF(OR($C521&gt;X$7,$C521+$E521-1&lt;X$7),0,($D521-SUM($F521:W521)-SUM($F460:W460))/($E521+$C521-X$7))</f>
        <v>0</v>
      </c>
      <c r="Y521" s="289">
        <f>IF(OR($C521&gt;Y$7,$C521+$E521-1&lt;Y$7),0,($D521-SUM($F521:X521)-SUM($F460:X460))/($E521+$C521-Y$7))</f>
        <v>0</v>
      </c>
      <c r="Z521" s="289">
        <f>IF(OR($C521&gt;Z$7,$C521+$E521-1&lt;Z$7),0,($D521-SUM($F521:Y521)-SUM($F460:Y460))/($E521+$C521-Z$7))</f>
        <v>0</v>
      </c>
      <c r="AA521" s="289">
        <f>IF(OR($C521&gt;AA$7,$C521+$E521-1&lt;AA$7),0,($D521-SUM($F521:Z521)-SUM($F460:Z460))/($E521+$C521-AA$7))</f>
        <v>0</v>
      </c>
      <c r="AB521" s="289">
        <f>IF(OR($C521&gt;AB$7,$C521+$E521-1&lt;AB$7),0,($D521-SUM($F521:AA521)-SUM($F460:AA460))/($E521+$C521-AB$7))</f>
        <v>0</v>
      </c>
      <c r="AC521" s="289">
        <f>IF(OR($C521&gt;AC$7,$C521+$E521-1&lt;AC$7),0,($D521-SUM($F521:AB521)-SUM($F460:AB460))/($E521+$C521-AC$7))</f>
        <v>0</v>
      </c>
      <c r="AD521" s="289">
        <f>IF(OR($C521&gt;AD$7,$C521+$E521-1&lt;AD$7),0,($D521-SUM($F521:AC521)-SUM($F460:AC460))/($E521+$C521-AD$7))</f>
        <v>0</v>
      </c>
      <c r="AE521" s="289">
        <f>IF(OR($C521&gt;AE$7,$C521+$E521-1&lt;AE$7),0,($D521-SUM($F521:AD521)-SUM($F460:AD460))/($E521+$C521-AE$7))</f>
        <v>0</v>
      </c>
      <c r="AF521" s="289">
        <f>IF(OR($C521&gt;AF$7,$C521+$E521-1&lt;AF$7),0,($D521-SUM($F521:AE521)-SUM($F460:AE460))/($E521+$C521-AF$7))</f>
        <v>0</v>
      </c>
      <c r="AG521" s="289">
        <f>IF(OR($C521&gt;AG$7,$C521+$E521-1&lt;AG$7),0,($D521-SUM($F521:AF521)-SUM($F460:AF460))/($E521+$C521-AG$7))</f>
        <v>0</v>
      </c>
      <c r="AH521" s="289">
        <f>IF(OR($C521&gt;AH$7,$C521+$E521-1&lt;AH$7),0,($D521-SUM($F521:AG521)-SUM($F460:AG460))/($E521+$C521-AH$7))</f>
        <v>0</v>
      </c>
      <c r="AI521" s="289">
        <f>IF(OR($C521&gt;AI$7,$C521+$E521-1&lt;AI$7),0,($D521-SUM($F521:AH521)-SUM($F460:AH460))/($E521+$C521-AI$7))</f>
        <v>0</v>
      </c>
      <c r="AJ521" s="289">
        <f>IF(OR($C521&gt;AJ$7,$C521+$E521-1&lt;AJ$7),0,($D521-SUM($F521:AI521)-SUM($F460:AI460))/($E521+$C521-AJ$7))</f>
        <v>0</v>
      </c>
      <c r="AK521" s="289">
        <f>IF(OR($C521&gt;AK$7,$C521+$E521-1&lt;AK$7),0,($D521-SUM($F521:AJ521)-SUM($F460:AJ460))/($E521+$C521-AK$7))</f>
        <v>0</v>
      </c>
      <c r="AL521" s="289">
        <f>IF(OR($C521&gt;AL$7,$C521+$E521-1&lt;AL$7),0,($D521-SUM($F521:AK521)-SUM($F460:AK460))/($E521+$C521-AL$7))</f>
        <v>0</v>
      </c>
      <c r="AM521" s="289">
        <f>IF(OR($C521&gt;AM$7,$C521+$E521-1&lt;AM$7),0,($D521-SUM($F521:AL521)-SUM($F460:AL460))/($E521+$C521-AM$7))</f>
        <v>0</v>
      </c>
      <c r="AN521" s="289">
        <f>IF(OR($C521&gt;AN$7,$C521+$E521-1&lt;AN$7),0,($D521-SUM($F521:AM521)-SUM($F460:AM460))/($E521+$C521-AN$7))</f>
        <v>0</v>
      </c>
      <c r="AO521" s="289">
        <f>IF(OR($C521&gt;AO$7,$C521+$E521-1&lt;AO$7),0,($D521-SUM($F521:AN521)-SUM($F460:AN460))/($E521+$C521-AO$7))</f>
        <v>0</v>
      </c>
      <c r="AP521" s="289">
        <f>IF(OR($C521&gt;AP$7,$C521+$E521-1&lt;AP$7),0,($D521-SUM($F521:AO521)-SUM($F460:AO460))/($E521+$C521-AP$7))</f>
        <v>0</v>
      </c>
      <c r="AQ521" s="289">
        <f>IF(OR($C521&gt;AQ$7,$C521+$E521-1&lt;AQ$7),0,($D521-SUM($F521:AP521)-SUM($F460:AP460))/($E521+$C521-AQ$7))</f>
        <v>0</v>
      </c>
      <c r="AR521" s="289">
        <f>IF(OR($C521&gt;AR$7,$C521+$E521-1&lt;AR$7),0,($D521-SUM($F521:AQ521)-SUM($F460:AQ460))/($E521+$C521-AR$7))</f>
        <v>0</v>
      </c>
      <c r="AS521" s="289">
        <f>IF(OR($C521&gt;AS$7,$C521+$E521-1&lt;AS$7),0,($D521-SUM($F521:AR521)-SUM($F460:AR460))/($E521+$C521-AS$7))</f>
        <v>0</v>
      </c>
      <c r="AT521" s="289">
        <f>IF(OR($C521&gt;AT$7,$C521+$E521-1&lt;AT$7),0,($D521-SUM($F521:AS521)-SUM($F460:AS460))/($E521+$C521-AT$7))</f>
        <v>0</v>
      </c>
      <c r="AU521" s="289">
        <f>IF(OR($C521&gt;AU$7,$C521+$E521-1&lt;AU$7),0,($D521-SUM($F521:AT521)-SUM($F460:AT460))/($E521+$C521-AU$7))</f>
        <v>0</v>
      </c>
      <c r="AV521" s="289">
        <f>IF(OR($C521&gt;AV$7,$C521+$E521-1&lt;AV$7),0,($D521-SUM($F521:AU521)-SUM($F460:AU460))/($E521+$C521-AV$7))</f>
        <v>0</v>
      </c>
      <c r="AW521" s="289">
        <f>IF(OR($C521&gt;AW$7,$C521+$E521-1&lt;AW$7),0,($D521-SUM($F521:AV521)-SUM($F460:AV460))/($E521+$C521-AW$7))</f>
        <v>0</v>
      </c>
      <c r="AX521" s="289">
        <f>IF(OR($C521&gt;AX$7,$C521+$E521-1&lt;AX$7),0,($D521-SUM($F521:AW521)-SUM($F460:AW460))/($E521+$C521-AX$7))</f>
        <v>0</v>
      </c>
      <c r="AY521" s="289">
        <f ca="1">IF(OR($C521&gt;AY$7,$C521+$E521-1&lt;AY$7),0,($D521-SUM($F521:AX521)-SUM($F460:AX460))/($E521+$C521-AY$7))</f>
        <v>2.0762463782377248E-2</v>
      </c>
      <c r="AZ521" s="289">
        <f ca="1">IF(OR($C521&gt;AZ$7,$C521+$E521-1&lt;AZ$7),0,($D521-SUM($F521:AY521)-SUM($F460:AY460))/($E521+$C521-AZ$7))</f>
        <v>2.0762463782377248E-2</v>
      </c>
      <c r="BA521" s="289">
        <f ca="1">IF(OR($C521&gt;BA$7,$C521+$E521-1&lt;BA$7),0,($D521-SUM($F521:AZ521)-SUM($F460:AZ460))/($E521+$C521-BA$7))</f>
        <v>2.0762463782377245E-2</v>
      </c>
      <c r="BB521" s="289">
        <f ca="1">IF(OR($C521&gt;BB$7,$C521+$E521-1&lt;BB$7),0,($D521-SUM($F521:BA521)-SUM($F460:BA460))/($E521+$C521-BB$7))</f>
        <v>2.0762463782377248E-2</v>
      </c>
      <c r="BC521" s="289">
        <f ca="1">IF(OR($C521&gt;BC$7,$C521+$E521-1&lt;BC$7),0,($D521-SUM($F521:BB521)-SUM($F460:BB460))/($E521+$C521-BC$7))</f>
        <v>2.0762463782377241E-2</v>
      </c>
      <c r="BD521" s="289">
        <f>IF(OR($C521&gt;BD$7,$C521+$E521-1&lt;BD$7),0,($D521-SUM($F521:BC521)-SUM($F460:BC460))/($E521+$C521-BD$7))</f>
        <v>0</v>
      </c>
      <c r="BE521" s="289">
        <f>IF(OR($C521&gt;BE$7,$C521+$E521-1&lt;BE$7),0,($D521-SUM($F521:BD521)-SUM($F460:BD460))/($E521+$C521-BE$7))</f>
        <v>0</v>
      </c>
      <c r="BF521" s="289">
        <f>IF(OR($C521&gt;BF$7,$C521+$E521-1&lt;BF$7),0,($D521-SUM($F521:BE521)-SUM($F460:BE460))/($E521+$C521-BF$7))</f>
        <v>0</v>
      </c>
      <c r="BG521" s="289">
        <f>IF(OR($C521&gt;BG$7,$C521+$E521-1&lt;BG$7),0,($D521-SUM($F521:BF521)-SUM($F460:BF460))/($E521+$C521-BG$7))</f>
        <v>0</v>
      </c>
      <c r="BH521" s="289">
        <f>IF(OR($C521&gt;BH$7,$C521+$E521-1&lt;BH$7),0,($D521-SUM($F521:BG521)-SUM($F460:BG460))/($E521+$C521-BH$7))</f>
        <v>0</v>
      </c>
      <c r="BI521" s="289">
        <f>IF(OR($C521&gt;BI$7,$C521+$E521-1&lt;BI$7),0,($D521-SUM($F521:BH521)-SUM($F460:BH460))/($E521+$C521-BI$7))</f>
        <v>0</v>
      </c>
      <c r="BJ521" s="289">
        <f>IF(OR($C521&gt;BJ$7,$C521+$E521-1&lt;BJ$7),0,($D521-SUM($F521:BI521)-SUM($F460:BI460))/($E521+$C521-BJ$7))</f>
        <v>0</v>
      </c>
      <c r="BK521" s="289">
        <f>IF(OR($C521&gt;BK$7,$C521+$E521-1&lt;BK$7),0,($D521-SUM($F521:BJ521)-SUM($F460:BJ460))/($E521+$C521-BK$7))</f>
        <v>0</v>
      </c>
      <c r="BL521" s="289">
        <f>IF(OR($C521&gt;BL$7,$C521+$E521-1&lt;BL$7),0,($D521-SUM($F521:BK521)-SUM($F460:BK460))/($E521+$C521-BL$7))</f>
        <v>0</v>
      </c>
      <c r="BM521" s="289">
        <f>IF(OR($C521&gt;BM$7,$C521+$E521-1&lt;BM$7),0,($D521-SUM($F521:BL521)-SUM($F460:BL460))/($E521+$C521-BM$7))</f>
        <v>0</v>
      </c>
      <c r="BN521" s="289">
        <f>IF(OR($C521&gt;BN$7,$C521+$E521-1&lt;BN$7),0,($D521-SUM($F521:BM521)-SUM($F460:BM460))/($E521+$C521-BN$7))</f>
        <v>0</v>
      </c>
      <c r="BO521" s="289"/>
      <c r="BP521" s="289"/>
      <c r="BQ521" s="289"/>
      <c r="BR521" s="289"/>
      <c r="BS521" s="289"/>
      <c r="BT521" s="289"/>
      <c r="BU521" s="289"/>
      <c r="BV521" s="289"/>
      <c r="BW521" s="289"/>
      <c r="BX521" s="289"/>
      <c r="BY521" s="289"/>
      <c r="BZ521" s="289"/>
      <c r="CA521" s="198"/>
      <c r="CB521" s="198"/>
      <c r="CC521" s="198"/>
      <c r="CD521" s="198"/>
      <c r="CE521" s="198"/>
      <c r="CF521" s="198"/>
      <c r="CG521" s="198"/>
      <c r="CH521" s="198"/>
      <c r="CI521" s="198"/>
      <c r="CJ521" s="198"/>
      <c r="CK521" s="198"/>
      <c r="CL521" s="198"/>
    </row>
    <row r="522" spans="1:90" hidden="1" outlineLevel="1" x14ac:dyDescent="0.15">
      <c r="A522" s="89"/>
      <c r="B522" s="23"/>
      <c r="C522" s="26">
        <v>46</v>
      </c>
      <c r="D522" s="303">
        <f ca="1"/>
        <v>0.10247125461784098</v>
      </c>
      <c r="E522" s="26">
        <f>SAP_Leadsheet!$E$65</f>
        <v>5</v>
      </c>
      <c r="G522" s="289">
        <f>IF(OR($C522&gt;G$7,$C522+$E522-1&lt;G$7),0,($D522-SUM($F522:F522)-SUM($F461:F461))/($E522+$C522-G$7))</f>
        <v>0</v>
      </c>
      <c r="H522" s="289">
        <f>IF(OR($C522&gt;H$7,$C522+$E522-1&lt;H$7),0,($D522-SUM($F522:G522)-SUM($F461:G461))/($E522+$C522-H$7))</f>
        <v>0</v>
      </c>
      <c r="I522" s="289">
        <f>IF(OR($C522&gt;I$7,$C522+$E522-1&lt;I$7),0,($D522-SUM($F522:H522)-SUM($F461:H461))/($E522+$C522-I$7))</f>
        <v>0</v>
      </c>
      <c r="J522" s="289">
        <f>IF(OR($C522&gt;J$7,$C522+$E522-1&lt;J$7),0,($D522-SUM($F522:I522)-SUM($F461:I461))/($E522+$C522-J$7))</f>
        <v>0</v>
      </c>
      <c r="K522" s="289">
        <f>IF(OR($C522&gt;K$7,$C522+$E522-1&lt;K$7),0,($D522-SUM($F522:J522)-SUM($F461:J461))/($E522+$C522-K$7))</f>
        <v>0</v>
      </c>
      <c r="L522" s="289">
        <f>IF(OR($C522&gt;L$7,$C522+$E522-1&lt;L$7),0,($D522-SUM($F522:K522)-SUM($F461:K461))/($E522+$C522-L$7))</f>
        <v>0</v>
      </c>
      <c r="M522" s="289">
        <f>IF(OR($C522&gt;M$7,$C522+$E522-1&lt;M$7),0,($D522-SUM($F522:L522)-SUM($F461:L461))/($E522+$C522-M$7))</f>
        <v>0</v>
      </c>
      <c r="N522" s="289">
        <f>IF(OR($C522&gt;N$7,$C522+$E522-1&lt;N$7),0,($D522-SUM($F522:M522)-SUM($F461:M461))/($E522+$C522-N$7))</f>
        <v>0</v>
      </c>
      <c r="O522" s="289">
        <f>IF(OR($C522&gt;O$7,$C522+$E522-1&lt;O$7),0,($D522-SUM($F522:N522)-SUM($F461:N461))/($E522+$C522-O$7))</f>
        <v>0</v>
      </c>
      <c r="P522" s="289">
        <f>IF(OR($C522&gt;P$7,$C522+$E522-1&lt;P$7),0,($D522-SUM($F522:O522)-SUM($F461:O461))/($E522+$C522-P$7))</f>
        <v>0</v>
      </c>
      <c r="Q522" s="289">
        <f>IF(OR($C522&gt;Q$7,$C522+$E522-1&lt;Q$7),0,($D522-SUM($F522:P522)-SUM($F461:P461))/($E522+$C522-Q$7))</f>
        <v>0</v>
      </c>
      <c r="R522" s="289">
        <f>IF(OR($C522&gt;R$7,$C522+$E522-1&lt;R$7),0,($D522-SUM($F522:Q522)-SUM($F461:Q461))/($E522+$C522-R$7))</f>
        <v>0</v>
      </c>
      <c r="S522" s="289">
        <f>IF(OR($C522&gt;S$7,$C522+$E522-1&lt;S$7),0,($D522-SUM($F522:R522)-SUM($F461:R461))/($E522+$C522-S$7))</f>
        <v>0</v>
      </c>
      <c r="T522" s="289">
        <f>IF(OR($C522&gt;T$7,$C522+$E522-1&lt;T$7),0,($D522-SUM($F522:S522)-SUM($F461:S461))/($E522+$C522-T$7))</f>
        <v>0</v>
      </c>
      <c r="U522" s="289">
        <f>IF(OR($C522&gt;U$7,$C522+$E522-1&lt;U$7),0,($D522-SUM($F522:T522)-SUM($F461:T461))/($E522+$C522-U$7))</f>
        <v>0</v>
      </c>
      <c r="V522" s="289">
        <f>IF(OR($C522&gt;V$7,$C522+$E522-1&lt;V$7),0,($D522-SUM($F522:U522)-SUM($F461:U461))/($E522+$C522-V$7))</f>
        <v>0</v>
      </c>
      <c r="W522" s="289">
        <f>IF(OR($C522&gt;W$7,$C522+$E522-1&lt;W$7),0,($D522-SUM($F522:V522)-SUM($F461:V461))/($E522+$C522-W$7))</f>
        <v>0</v>
      </c>
      <c r="X522" s="289">
        <f>IF(OR($C522&gt;X$7,$C522+$E522-1&lt;X$7),0,($D522-SUM($F522:W522)-SUM($F461:W461))/($E522+$C522-X$7))</f>
        <v>0</v>
      </c>
      <c r="Y522" s="289">
        <f>IF(OR($C522&gt;Y$7,$C522+$E522-1&lt;Y$7),0,($D522-SUM($F522:X522)-SUM($F461:X461))/($E522+$C522-Y$7))</f>
        <v>0</v>
      </c>
      <c r="Z522" s="289">
        <f>IF(OR($C522&gt;Z$7,$C522+$E522-1&lt;Z$7),0,($D522-SUM($F522:Y522)-SUM($F461:Y461))/($E522+$C522-Z$7))</f>
        <v>0</v>
      </c>
      <c r="AA522" s="289">
        <f>IF(OR($C522&gt;AA$7,$C522+$E522-1&lt;AA$7),0,($D522-SUM($F522:Z522)-SUM($F461:Z461))/($E522+$C522-AA$7))</f>
        <v>0</v>
      </c>
      <c r="AB522" s="289">
        <f>IF(OR($C522&gt;AB$7,$C522+$E522-1&lt;AB$7),0,($D522-SUM($F522:AA522)-SUM($F461:AA461))/($E522+$C522-AB$7))</f>
        <v>0</v>
      </c>
      <c r="AC522" s="289">
        <f>IF(OR($C522&gt;AC$7,$C522+$E522-1&lt;AC$7),0,($D522-SUM($F522:AB522)-SUM($F461:AB461))/($E522+$C522-AC$7))</f>
        <v>0</v>
      </c>
      <c r="AD522" s="289">
        <f>IF(OR($C522&gt;AD$7,$C522+$E522-1&lt;AD$7),0,($D522-SUM($F522:AC522)-SUM($F461:AC461))/($E522+$C522-AD$7))</f>
        <v>0</v>
      </c>
      <c r="AE522" s="289">
        <f>IF(OR($C522&gt;AE$7,$C522+$E522-1&lt;AE$7),0,($D522-SUM($F522:AD522)-SUM($F461:AD461))/($E522+$C522-AE$7))</f>
        <v>0</v>
      </c>
      <c r="AF522" s="289">
        <f>IF(OR($C522&gt;AF$7,$C522+$E522-1&lt;AF$7),0,($D522-SUM($F522:AE522)-SUM($F461:AE461))/($E522+$C522-AF$7))</f>
        <v>0</v>
      </c>
      <c r="AG522" s="289">
        <f>IF(OR($C522&gt;AG$7,$C522+$E522-1&lt;AG$7),0,($D522-SUM($F522:AF522)-SUM($F461:AF461))/($E522+$C522-AG$7))</f>
        <v>0</v>
      </c>
      <c r="AH522" s="289">
        <f>IF(OR($C522&gt;AH$7,$C522+$E522-1&lt;AH$7),0,($D522-SUM($F522:AG522)-SUM($F461:AG461))/($E522+$C522-AH$7))</f>
        <v>0</v>
      </c>
      <c r="AI522" s="289">
        <f>IF(OR($C522&gt;AI$7,$C522+$E522-1&lt;AI$7),0,($D522-SUM($F522:AH522)-SUM($F461:AH461))/($E522+$C522-AI$7))</f>
        <v>0</v>
      </c>
      <c r="AJ522" s="289">
        <f>IF(OR($C522&gt;AJ$7,$C522+$E522-1&lt;AJ$7),0,($D522-SUM($F522:AI522)-SUM($F461:AI461))/($E522+$C522-AJ$7))</f>
        <v>0</v>
      </c>
      <c r="AK522" s="289">
        <f>IF(OR($C522&gt;AK$7,$C522+$E522-1&lt;AK$7),0,($D522-SUM($F522:AJ522)-SUM($F461:AJ461))/($E522+$C522-AK$7))</f>
        <v>0</v>
      </c>
      <c r="AL522" s="289">
        <f>IF(OR($C522&gt;AL$7,$C522+$E522-1&lt;AL$7),0,($D522-SUM($F522:AK522)-SUM($F461:AK461))/($E522+$C522-AL$7))</f>
        <v>0</v>
      </c>
      <c r="AM522" s="289">
        <f>IF(OR($C522&gt;AM$7,$C522+$E522-1&lt;AM$7),0,($D522-SUM($F522:AL522)-SUM($F461:AL461))/($E522+$C522-AM$7))</f>
        <v>0</v>
      </c>
      <c r="AN522" s="289">
        <f>IF(OR($C522&gt;AN$7,$C522+$E522-1&lt;AN$7),0,($D522-SUM($F522:AM522)-SUM($F461:AM461))/($E522+$C522-AN$7))</f>
        <v>0</v>
      </c>
      <c r="AO522" s="289">
        <f>IF(OR($C522&gt;AO$7,$C522+$E522-1&lt;AO$7),0,($D522-SUM($F522:AN522)-SUM($F461:AN461))/($E522+$C522-AO$7))</f>
        <v>0</v>
      </c>
      <c r="AP522" s="289">
        <f>IF(OR($C522&gt;AP$7,$C522+$E522-1&lt;AP$7),0,($D522-SUM($F522:AO522)-SUM($F461:AO461))/($E522+$C522-AP$7))</f>
        <v>0</v>
      </c>
      <c r="AQ522" s="289">
        <f>IF(OR($C522&gt;AQ$7,$C522+$E522-1&lt;AQ$7),0,($D522-SUM($F522:AP522)-SUM($F461:AP461))/($E522+$C522-AQ$7))</f>
        <v>0</v>
      </c>
      <c r="AR522" s="289">
        <f>IF(OR($C522&gt;AR$7,$C522+$E522-1&lt;AR$7),0,($D522-SUM($F522:AQ522)-SUM($F461:AQ461))/($E522+$C522-AR$7))</f>
        <v>0</v>
      </c>
      <c r="AS522" s="289">
        <f>IF(OR($C522&gt;AS$7,$C522+$E522-1&lt;AS$7),0,($D522-SUM($F522:AR522)-SUM($F461:AR461))/($E522+$C522-AS$7))</f>
        <v>0</v>
      </c>
      <c r="AT522" s="289">
        <f>IF(OR($C522&gt;AT$7,$C522+$E522-1&lt;AT$7),0,($D522-SUM($F522:AS522)-SUM($F461:AS461))/($E522+$C522-AT$7))</f>
        <v>0</v>
      </c>
      <c r="AU522" s="289">
        <f>IF(OR($C522&gt;AU$7,$C522+$E522-1&lt;AU$7),0,($D522-SUM($F522:AT522)-SUM($F461:AT461))/($E522+$C522-AU$7))</f>
        <v>0</v>
      </c>
      <c r="AV522" s="289">
        <f>IF(OR($C522&gt;AV$7,$C522+$E522-1&lt;AV$7),0,($D522-SUM($F522:AU522)-SUM($F461:AU461))/($E522+$C522-AV$7))</f>
        <v>0</v>
      </c>
      <c r="AW522" s="289">
        <f>IF(OR($C522&gt;AW$7,$C522+$E522-1&lt;AW$7),0,($D522-SUM($F522:AV522)-SUM($F461:AV461))/($E522+$C522-AW$7))</f>
        <v>0</v>
      </c>
      <c r="AX522" s="289">
        <f>IF(OR($C522&gt;AX$7,$C522+$E522-1&lt;AX$7),0,($D522-SUM($F522:AW522)-SUM($F461:AW461))/($E522+$C522-AX$7))</f>
        <v>0</v>
      </c>
      <c r="AY522" s="289">
        <f>IF(OR($C522&gt;AY$7,$C522+$E522-1&lt;AY$7),0,($D522-SUM($F522:AX522)-SUM($F461:AX461))/($E522+$C522-AY$7))</f>
        <v>0</v>
      </c>
      <c r="AZ522" s="289">
        <f ca="1">IF(OR($C522&gt;AZ$7,$C522+$E522-1&lt;AZ$7),0,($D522-SUM($F522:AY522)-SUM($F461:AY461))/($E522+$C522-AZ$7))</f>
        <v>2.0494250923568196E-2</v>
      </c>
      <c r="BA522" s="289">
        <f ca="1">IF(OR($C522&gt;BA$7,$C522+$E522-1&lt;BA$7),0,($D522-SUM($F522:AZ522)-SUM($F461:AZ461))/($E522+$C522-BA$7))</f>
        <v>2.0494250923568196E-2</v>
      </c>
      <c r="BB522" s="289">
        <f ca="1">IF(OR($C522&gt;BB$7,$C522+$E522-1&lt;BB$7),0,($D522-SUM($F522:BA522)-SUM($F461:BA461))/($E522+$C522-BB$7))</f>
        <v>2.0494250923568196E-2</v>
      </c>
      <c r="BC522" s="289">
        <f ca="1">IF(OR($C522&gt;BC$7,$C522+$E522-1&lt;BC$7),0,($D522-SUM($F522:BB522)-SUM($F461:BB461))/($E522+$C522-BC$7))</f>
        <v>2.04942509235682E-2</v>
      </c>
      <c r="BD522" s="289">
        <f ca="1">IF(OR($C522&gt;BD$7,$C522+$E522-1&lt;BD$7),0,($D522-SUM($F522:BC522)-SUM($F461:BC461))/($E522+$C522-BD$7))</f>
        <v>2.04942509235682E-2</v>
      </c>
      <c r="BE522" s="289">
        <f>IF(OR($C522&gt;BE$7,$C522+$E522-1&lt;BE$7),0,($D522-SUM($F522:BD522)-SUM($F461:BD461))/($E522+$C522-BE$7))</f>
        <v>0</v>
      </c>
      <c r="BF522" s="289">
        <f>IF(OR($C522&gt;BF$7,$C522+$E522-1&lt;BF$7),0,($D522-SUM($F522:BE522)-SUM($F461:BE461))/($E522+$C522-BF$7))</f>
        <v>0</v>
      </c>
      <c r="BG522" s="289">
        <f>IF(OR($C522&gt;BG$7,$C522+$E522-1&lt;BG$7),0,($D522-SUM($F522:BF522)-SUM($F461:BF461))/($E522+$C522-BG$7))</f>
        <v>0</v>
      </c>
      <c r="BH522" s="289">
        <f>IF(OR($C522&gt;BH$7,$C522+$E522-1&lt;BH$7),0,($D522-SUM($F522:BG522)-SUM($F461:BG461))/($E522+$C522-BH$7))</f>
        <v>0</v>
      </c>
      <c r="BI522" s="289">
        <f>IF(OR($C522&gt;BI$7,$C522+$E522-1&lt;BI$7),0,($D522-SUM($F522:BH522)-SUM($F461:BH461))/($E522+$C522-BI$7))</f>
        <v>0</v>
      </c>
      <c r="BJ522" s="289">
        <f>IF(OR($C522&gt;BJ$7,$C522+$E522-1&lt;BJ$7),0,($D522-SUM($F522:BI522)-SUM($F461:BI461))/($E522+$C522-BJ$7))</f>
        <v>0</v>
      </c>
      <c r="BK522" s="289">
        <f>IF(OR($C522&gt;BK$7,$C522+$E522-1&lt;BK$7),0,($D522-SUM($F522:BJ522)-SUM($F461:BJ461))/($E522+$C522-BK$7))</f>
        <v>0</v>
      </c>
      <c r="BL522" s="289">
        <f>IF(OR($C522&gt;BL$7,$C522+$E522-1&lt;BL$7),0,($D522-SUM($F522:BK522)-SUM($F461:BK461))/($E522+$C522-BL$7))</f>
        <v>0</v>
      </c>
      <c r="BM522" s="289">
        <f>IF(OR($C522&gt;BM$7,$C522+$E522-1&lt;BM$7),0,($D522-SUM($F522:BL522)-SUM($F461:BL461))/($E522+$C522-BM$7))</f>
        <v>0</v>
      </c>
      <c r="BN522" s="289">
        <f>IF(OR($C522&gt;BN$7,$C522+$E522-1&lt;BN$7),0,($D522-SUM($F522:BM522)-SUM($F461:BM461))/($E522+$C522-BN$7))</f>
        <v>0</v>
      </c>
      <c r="BO522" s="289"/>
      <c r="BP522" s="289"/>
      <c r="BQ522" s="289"/>
      <c r="BR522" s="289"/>
      <c r="BS522" s="289"/>
      <c r="BT522" s="289"/>
      <c r="BU522" s="289"/>
      <c r="BV522" s="289"/>
      <c r="BW522" s="289"/>
      <c r="BX522" s="289"/>
      <c r="BY522" s="289"/>
      <c r="BZ522" s="289"/>
      <c r="CA522" s="198"/>
      <c r="CB522" s="198"/>
      <c r="CC522" s="198"/>
      <c r="CD522" s="198"/>
      <c r="CE522" s="198"/>
      <c r="CF522" s="198"/>
      <c r="CG522" s="198"/>
      <c r="CH522" s="198"/>
      <c r="CI522" s="198"/>
      <c r="CJ522" s="198"/>
      <c r="CK522" s="198"/>
      <c r="CL522" s="198"/>
    </row>
    <row r="523" spans="1:90" hidden="1" outlineLevel="1" x14ac:dyDescent="0.15">
      <c r="A523" s="89"/>
      <c r="B523" s="23"/>
      <c r="C523" s="26">
        <v>47</v>
      </c>
      <c r="D523" s="303">
        <f ca="1"/>
        <v>0.10113019032379572</v>
      </c>
      <c r="E523" s="26">
        <f>SAP_Leadsheet!$E$65</f>
        <v>5</v>
      </c>
      <c r="G523" s="289">
        <f>IF(OR($C523&gt;G$7,$C523+$E523-1&lt;G$7),0,($D523-SUM($F523:F523)-SUM($F462:F462))/($E523+$C523-G$7))</f>
        <v>0</v>
      </c>
      <c r="H523" s="289">
        <f>IF(OR($C523&gt;H$7,$C523+$E523-1&lt;H$7),0,($D523-SUM($F523:G523)-SUM($F462:G462))/($E523+$C523-H$7))</f>
        <v>0</v>
      </c>
      <c r="I523" s="289">
        <f>IF(OR($C523&gt;I$7,$C523+$E523-1&lt;I$7),0,($D523-SUM($F523:H523)-SUM($F462:H462))/($E523+$C523-I$7))</f>
        <v>0</v>
      </c>
      <c r="J523" s="289">
        <f>IF(OR($C523&gt;J$7,$C523+$E523-1&lt;J$7),0,($D523-SUM($F523:I523)-SUM($F462:I462))/($E523+$C523-J$7))</f>
        <v>0</v>
      </c>
      <c r="K523" s="289">
        <f>IF(OR($C523&gt;K$7,$C523+$E523-1&lt;K$7),0,($D523-SUM($F523:J523)-SUM($F462:J462))/($E523+$C523-K$7))</f>
        <v>0</v>
      </c>
      <c r="L523" s="289">
        <f>IF(OR($C523&gt;L$7,$C523+$E523-1&lt;L$7),0,($D523-SUM($F523:K523)-SUM($F462:K462))/($E523+$C523-L$7))</f>
        <v>0</v>
      </c>
      <c r="M523" s="289">
        <f>IF(OR($C523&gt;M$7,$C523+$E523-1&lt;M$7),0,($D523-SUM($F523:L523)-SUM($F462:L462))/($E523+$C523-M$7))</f>
        <v>0</v>
      </c>
      <c r="N523" s="289">
        <f>IF(OR($C523&gt;N$7,$C523+$E523-1&lt;N$7),0,($D523-SUM($F523:M523)-SUM($F462:M462))/($E523+$C523-N$7))</f>
        <v>0</v>
      </c>
      <c r="O523" s="289">
        <f>IF(OR($C523&gt;O$7,$C523+$E523-1&lt;O$7),0,($D523-SUM($F523:N523)-SUM($F462:N462))/($E523+$C523-O$7))</f>
        <v>0</v>
      </c>
      <c r="P523" s="289">
        <f>IF(OR($C523&gt;P$7,$C523+$E523-1&lt;P$7),0,($D523-SUM($F523:O523)-SUM($F462:O462))/($E523+$C523-P$7))</f>
        <v>0</v>
      </c>
      <c r="Q523" s="289">
        <f>IF(OR($C523&gt;Q$7,$C523+$E523-1&lt;Q$7),0,($D523-SUM($F523:P523)-SUM($F462:P462))/($E523+$C523-Q$7))</f>
        <v>0</v>
      </c>
      <c r="R523" s="289">
        <f>IF(OR($C523&gt;R$7,$C523+$E523-1&lt;R$7),0,($D523-SUM($F523:Q523)-SUM($F462:Q462))/($E523+$C523-R$7))</f>
        <v>0</v>
      </c>
      <c r="S523" s="289">
        <f>IF(OR($C523&gt;S$7,$C523+$E523-1&lt;S$7),0,($D523-SUM($F523:R523)-SUM($F462:R462))/($E523+$C523-S$7))</f>
        <v>0</v>
      </c>
      <c r="T523" s="289">
        <f>IF(OR($C523&gt;T$7,$C523+$E523-1&lt;T$7),0,($D523-SUM($F523:S523)-SUM($F462:S462))/($E523+$C523-T$7))</f>
        <v>0</v>
      </c>
      <c r="U523" s="289">
        <f>IF(OR($C523&gt;U$7,$C523+$E523-1&lt;U$7),0,($D523-SUM($F523:T523)-SUM($F462:T462))/($E523+$C523-U$7))</f>
        <v>0</v>
      </c>
      <c r="V523" s="289">
        <f>IF(OR($C523&gt;V$7,$C523+$E523-1&lt;V$7),0,($D523-SUM($F523:U523)-SUM($F462:U462))/($E523+$C523-V$7))</f>
        <v>0</v>
      </c>
      <c r="W523" s="289">
        <f>IF(OR($C523&gt;W$7,$C523+$E523-1&lt;W$7),0,($D523-SUM($F523:V523)-SUM($F462:V462))/($E523+$C523-W$7))</f>
        <v>0</v>
      </c>
      <c r="X523" s="289">
        <f>IF(OR($C523&gt;X$7,$C523+$E523-1&lt;X$7),0,($D523-SUM($F523:W523)-SUM($F462:W462))/($E523+$C523-X$7))</f>
        <v>0</v>
      </c>
      <c r="Y523" s="289">
        <f>IF(OR($C523&gt;Y$7,$C523+$E523-1&lt;Y$7),0,($D523-SUM($F523:X523)-SUM($F462:X462))/($E523+$C523-Y$7))</f>
        <v>0</v>
      </c>
      <c r="Z523" s="289">
        <f>IF(OR($C523&gt;Z$7,$C523+$E523-1&lt;Z$7),0,($D523-SUM($F523:Y523)-SUM($F462:Y462))/($E523+$C523-Z$7))</f>
        <v>0</v>
      </c>
      <c r="AA523" s="289">
        <f>IF(OR($C523&gt;AA$7,$C523+$E523-1&lt;AA$7),0,($D523-SUM($F523:Z523)-SUM($F462:Z462))/($E523+$C523-AA$7))</f>
        <v>0</v>
      </c>
      <c r="AB523" s="289">
        <f>IF(OR($C523&gt;AB$7,$C523+$E523-1&lt;AB$7),0,($D523-SUM($F523:AA523)-SUM($F462:AA462))/($E523+$C523-AB$7))</f>
        <v>0</v>
      </c>
      <c r="AC523" s="289">
        <f>IF(OR($C523&gt;AC$7,$C523+$E523-1&lt;AC$7),0,($D523-SUM($F523:AB523)-SUM($F462:AB462))/($E523+$C523-AC$7))</f>
        <v>0</v>
      </c>
      <c r="AD523" s="289">
        <f>IF(OR($C523&gt;AD$7,$C523+$E523-1&lt;AD$7),0,($D523-SUM($F523:AC523)-SUM($F462:AC462))/($E523+$C523-AD$7))</f>
        <v>0</v>
      </c>
      <c r="AE523" s="289">
        <f>IF(OR($C523&gt;AE$7,$C523+$E523-1&lt;AE$7),0,($D523-SUM($F523:AD523)-SUM($F462:AD462))/($E523+$C523-AE$7))</f>
        <v>0</v>
      </c>
      <c r="AF523" s="289">
        <f>IF(OR($C523&gt;AF$7,$C523+$E523-1&lt;AF$7),0,($D523-SUM($F523:AE523)-SUM($F462:AE462))/($E523+$C523-AF$7))</f>
        <v>0</v>
      </c>
      <c r="AG523" s="289">
        <f>IF(OR($C523&gt;AG$7,$C523+$E523-1&lt;AG$7),0,($D523-SUM($F523:AF523)-SUM($F462:AF462))/($E523+$C523-AG$7))</f>
        <v>0</v>
      </c>
      <c r="AH523" s="289">
        <f>IF(OR($C523&gt;AH$7,$C523+$E523-1&lt;AH$7),0,($D523-SUM($F523:AG523)-SUM($F462:AG462))/($E523+$C523-AH$7))</f>
        <v>0</v>
      </c>
      <c r="AI523" s="289">
        <f>IF(OR($C523&gt;AI$7,$C523+$E523-1&lt;AI$7),0,($D523-SUM($F523:AH523)-SUM($F462:AH462))/($E523+$C523-AI$7))</f>
        <v>0</v>
      </c>
      <c r="AJ523" s="289">
        <f>IF(OR($C523&gt;AJ$7,$C523+$E523-1&lt;AJ$7),0,($D523-SUM($F523:AI523)-SUM($F462:AI462))/($E523+$C523-AJ$7))</f>
        <v>0</v>
      </c>
      <c r="AK523" s="289">
        <f>IF(OR($C523&gt;AK$7,$C523+$E523-1&lt;AK$7),0,($D523-SUM($F523:AJ523)-SUM($F462:AJ462))/($E523+$C523-AK$7))</f>
        <v>0</v>
      </c>
      <c r="AL523" s="289">
        <f>IF(OR($C523&gt;AL$7,$C523+$E523-1&lt;AL$7),0,($D523-SUM($F523:AK523)-SUM($F462:AK462))/($E523+$C523-AL$7))</f>
        <v>0</v>
      </c>
      <c r="AM523" s="289">
        <f>IF(OR($C523&gt;AM$7,$C523+$E523-1&lt;AM$7),0,($D523-SUM($F523:AL523)-SUM($F462:AL462))/($E523+$C523-AM$7))</f>
        <v>0</v>
      </c>
      <c r="AN523" s="289">
        <f>IF(OR($C523&gt;AN$7,$C523+$E523-1&lt;AN$7),0,($D523-SUM($F523:AM523)-SUM($F462:AM462))/($E523+$C523-AN$7))</f>
        <v>0</v>
      </c>
      <c r="AO523" s="289">
        <f>IF(OR($C523&gt;AO$7,$C523+$E523-1&lt;AO$7),0,($D523-SUM($F523:AN523)-SUM($F462:AN462))/($E523+$C523-AO$7))</f>
        <v>0</v>
      </c>
      <c r="AP523" s="289">
        <f>IF(OR($C523&gt;AP$7,$C523+$E523-1&lt;AP$7),0,($D523-SUM($F523:AO523)-SUM($F462:AO462))/($E523+$C523-AP$7))</f>
        <v>0</v>
      </c>
      <c r="AQ523" s="289">
        <f>IF(OR($C523&gt;AQ$7,$C523+$E523-1&lt;AQ$7),0,($D523-SUM($F523:AP523)-SUM($F462:AP462))/($E523+$C523-AQ$7))</f>
        <v>0</v>
      </c>
      <c r="AR523" s="289">
        <f>IF(OR($C523&gt;AR$7,$C523+$E523-1&lt;AR$7),0,($D523-SUM($F523:AQ523)-SUM($F462:AQ462))/($E523+$C523-AR$7))</f>
        <v>0</v>
      </c>
      <c r="AS523" s="289">
        <f>IF(OR($C523&gt;AS$7,$C523+$E523-1&lt;AS$7),0,($D523-SUM($F523:AR523)-SUM($F462:AR462))/($E523+$C523-AS$7))</f>
        <v>0</v>
      </c>
      <c r="AT523" s="289">
        <f>IF(OR($C523&gt;AT$7,$C523+$E523-1&lt;AT$7),0,($D523-SUM($F523:AS523)-SUM($F462:AS462))/($E523+$C523-AT$7))</f>
        <v>0</v>
      </c>
      <c r="AU523" s="289">
        <f>IF(OR($C523&gt;AU$7,$C523+$E523-1&lt;AU$7),0,($D523-SUM($F523:AT523)-SUM($F462:AT462))/($E523+$C523-AU$7))</f>
        <v>0</v>
      </c>
      <c r="AV523" s="289">
        <f>IF(OR($C523&gt;AV$7,$C523+$E523-1&lt;AV$7),0,($D523-SUM($F523:AU523)-SUM($F462:AU462))/($E523+$C523-AV$7))</f>
        <v>0</v>
      </c>
      <c r="AW523" s="289">
        <f>IF(OR($C523&gt;AW$7,$C523+$E523-1&lt;AW$7),0,($D523-SUM($F523:AV523)-SUM($F462:AV462))/($E523+$C523-AW$7))</f>
        <v>0</v>
      </c>
      <c r="AX523" s="289">
        <f>IF(OR($C523&gt;AX$7,$C523+$E523-1&lt;AX$7),0,($D523-SUM($F523:AW523)-SUM($F462:AW462))/($E523+$C523-AX$7))</f>
        <v>0</v>
      </c>
      <c r="AY523" s="289">
        <f>IF(OR($C523&gt;AY$7,$C523+$E523-1&lt;AY$7),0,($D523-SUM($F523:AX523)-SUM($F462:AX462))/($E523+$C523-AY$7))</f>
        <v>0</v>
      </c>
      <c r="AZ523" s="289">
        <f>IF(OR($C523&gt;AZ$7,$C523+$E523-1&lt;AZ$7),0,($D523-SUM($F523:AY523)-SUM($F462:AY462))/($E523+$C523-AZ$7))</f>
        <v>0</v>
      </c>
      <c r="BA523" s="289">
        <f ca="1">IF(OR($C523&gt;BA$7,$C523+$E523-1&lt;BA$7),0,($D523-SUM($F523:AZ523)-SUM($F462:AZ462))/($E523+$C523-BA$7))</f>
        <v>2.0226038064759144E-2</v>
      </c>
      <c r="BB523" s="289">
        <f ca="1">IF(OR($C523&gt;BB$7,$C523+$E523-1&lt;BB$7),0,($D523-SUM($F523:BA523)-SUM($F462:BA462))/($E523+$C523-BB$7))</f>
        <v>2.0226038064759144E-2</v>
      </c>
      <c r="BC523" s="289">
        <f ca="1">IF(OR($C523&gt;BC$7,$C523+$E523-1&lt;BC$7),0,($D523-SUM($F523:BB523)-SUM($F462:BB462))/($E523+$C523-BC$7))</f>
        <v>2.0226038064759144E-2</v>
      </c>
      <c r="BD523" s="289">
        <f ca="1">IF(OR($C523&gt;BD$7,$C523+$E523-1&lt;BD$7),0,($D523-SUM($F523:BC523)-SUM($F462:BC462))/($E523+$C523-BD$7))</f>
        <v>2.0226038064759144E-2</v>
      </c>
      <c r="BE523" s="289">
        <f ca="1">IF(OR($C523&gt;BE$7,$C523+$E523-1&lt;BE$7),0,($D523-SUM($F523:BD523)-SUM($F462:BD462))/($E523+$C523-BE$7))</f>
        <v>2.0226038064759144E-2</v>
      </c>
      <c r="BF523" s="289">
        <f>IF(OR($C523&gt;BF$7,$C523+$E523-1&lt;BF$7),0,($D523-SUM($F523:BE523)-SUM($F462:BE462))/($E523+$C523-BF$7))</f>
        <v>0</v>
      </c>
      <c r="BG523" s="289">
        <f>IF(OR($C523&gt;BG$7,$C523+$E523-1&lt;BG$7),0,($D523-SUM($F523:BF523)-SUM($F462:BF462))/($E523+$C523-BG$7))</f>
        <v>0</v>
      </c>
      <c r="BH523" s="289">
        <f>IF(OR($C523&gt;BH$7,$C523+$E523-1&lt;BH$7),0,($D523-SUM($F523:BG523)-SUM($F462:BG462))/($E523+$C523-BH$7))</f>
        <v>0</v>
      </c>
      <c r="BI523" s="289">
        <f>IF(OR($C523&gt;BI$7,$C523+$E523-1&lt;BI$7),0,($D523-SUM($F523:BH523)-SUM($F462:BH462))/($E523+$C523-BI$7))</f>
        <v>0</v>
      </c>
      <c r="BJ523" s="289">
        <f>IF(OR($C523&gt;BJ$7,$C523+$E523-1&lt;BJ$7),0,($D523-SUM($F523:BI523)-SUM($F462:BI462))/($E523+$C523-BJ$7))</f>
        <v>0</v>
      </c>
      <c r="BK523" s="289">
        <f>IF(OR($C523&gt;BK$7,$C523+$E523-1&lt;BK$7),0,($D523-SUM($F523:BJ523)-SUM($F462:BJ462))/($E523+$C523-BK$7))</f>
        <v>0</v>
      </c>
      <c r="BL523" s="289">
        <f>IF(OR($C523&gt;BL$7,$C523+$E523-1&lt;BL$7),0,($D523-SUM($F523:BK523)-SUM($F462:BK462))/($E523+$C523-BL$7))</f>
        <v>0</v>
      </c>
      <c r="BM523" s="289">
        <f>IF(OR($C523&gt;BM$7,$C523+$E523-1&lt;BM$7),0,($D523-SUM($F523:BL523)-SUM($F462:BL462))/($E523+$C523-BM$7))</f>
        <v>0</v>
      </c>
      <c r="BN523" s="289">
        <f>IF(OR($C523&gt;BN$7,$C523+$E523-1&lt;BN$7),0,($D523-SUM($F523:BM523)-SUM($F462:BM462))/($E523+$C523-BN$7))</f>
        <v>0</v>
      </c>
      <c r="BO523" s="289"/>
      <c r="BP523" s="289"/>
      <c r="BQ523" s="289"/>
      <c r="BR523" s="289"/>
      <c r="BS523" s="289"/>
      <c r="BT523" s="289"/>
      <c r="BU523" s="289"/>
      <c r="BV523" s="289"/>
      <c r="BW523" s="289"/>
      <c r="BX523" s="289"/>
      <c r="BY523" s="289"/>
      <c r="BZ523" s="289"/>
      <c r="CA523" s="198"/>
      <c r="CB523" s="198"/>
      <c r="CC523" s="198"/>
      <c r="CD523" s="198"/>
      <c r="CE523" s="198"/>
      <c r="CF523" s="198"/>
      <c r="CG523" s="198"/>
      <c r="CH523" s="198"/>
      <c r="CI523" s="198"/>
      <c r="CJ523" s="198"/>
      <c r="CK523" s="198"/>
      <c r="CL523" s="198"/>
    </row>
    <row r="524" spans="1:90" hidden="1" outlineLevel="1" x14ac:dyDescent="0.15">
      <c r="A524" s="89"/>
      <c r="B524" s="23"/>
      <c r="C524" s="26">
        <v>48</v>
      </c>
      <c r="D524" s="303">
        <f ca="1"/>
        <v>9.9789126029750472E-2</v>
      </c>
      <c r="E524" s="26">
        <f>SAP_Leadsheet!$E$65</f>
        <v>5</v>
      </c>
      <c r="G524" s="289">
        <f>IF(OR($C524&gt;G$7,$C524+$E524-1&lt;G$7),0,($D524-SUM($F524:F524)-SUM($F463:F463))/($E524+$C524-G$7))</f>
        <v>0</v>
      </c>
      <c r="H524" s="289">
        <f>IF(OR($C524&gt;H$7,$C524+$E524-1&lt;H$7),0,($D524-SUM($F524:G524)-SUM($F463:G463))/($E524+$C524-H$7))</f>
        <v>0</v>
      </c>
      <c r="I524" s="289">
        <f>IF(OR($C524&gt;I$7,$C524+$E524-1&lt;I$7),0,($D524-SUM($F524:H524)-SUM($F463:H463))/($E524+$C524-I$7))</f>
        <v>0</v>
      </c>
      <c r="J524" s="289">
        <f>IF(OR($C524&gt;J$7,$C524+$E524-1&lt;J$7),0,($D524-SUM($F524:I524)-SUM($F463:I463))/($E524+$C524-J$7))</f>
        <v>0</v>
      </c>
      <c r="K524" s="289">
        <f>IF(OR($C524&gt;K$7,$C524+$E524-1&lt;K$7),0,($D524-SUM($F524:J524)-SUM($F463:J463))/($E524+$C524-K$7))</f>
        <v>0</v>
      </c>
      <c r="L524" s="289">
        <f>IF(OR($C524&gt;L$7,$C524+$E524-1&lt;L$7),0,($D524-SUM($F524:K524)-SUM($F463:K463))/($E524+$C524-L$7))</f>
        <v>0</v>
      </c>
      <c r="M524" s="289">
        <f>IF(OR($C524&gt;M$7,$C524+$E524-1&lt;M$7),0,($D524-SUM($F524:L524)-SUM($F463:L463))/($E524+$C524-M$7))</f>
        <v>0</v>
      </c>
      <c r="N524" s="289">
        <f>IF(OR($C524&gt;N$7,$C524+$E524-1&lt;N$7),0,($D524-SUM($F524:M524)-SUM($F463:M463))/($E524+$C524-N$7))</f>
        <v>0</v>
      </c>
      <c r="O524" s="289">
        <f>IF(OR($C524&gt;O$7,$C524+$E524-1&lt;O$7),0,($D524-SUM($F524:N524)-SUM($F463:N463))/($E524+$C524-O$7))</f>
        <v>0</v>
      </c>
      <c r="P524" s="289">
        <f>IF(OR($C524&gt;P$7,$C524+$E524-1&lt;P$7),0,($D524-SUM($F524:O524)-SUM($F463:O463))/($E524+$C524-P$7))</f>
        <v>0</v>
      </c>
      <c r="Q524" s="289">
        <f>IF(OR($C524&gt;Q$7,$C524+$E524-1&lt;Q$7),0,($D524-SUM($F524:P524)-SUM($F463:P463))/($E524+$C524-Q$7))</f>
        <v>0</v>
      </c>
      <c r="R524" s="289">
        <f>IF(OR($C524&gt;R$7,$C524+$E524-1&lt;R$7),0,($D524-SUM($F524:Q524)-SUM($F463:Q463))/($E524+$C524-R$7))</f>
        <v>0</v>
      </c>
      <c r="S524" s="289">
        <f>IF(OR($C524&gt;S$7,$C524+$E524-1&lt;S$7),0,($D524-SUM($F524:R524)-SUM($F463:R463))/($E524+$C524-S$7))</f>
        <v>0</v>
      </c>
      <c r="T524" s="289">
        <f>IF(OR($C524&gt;T$7,$C524+$E524-1&lt;T$7),0,($D524-SUM($F524:S524)-SUM($F463:S463))/($E524+$C524-T$7))</f>
        <v>0</v>
      </c>
      <c r="U524" s="289">
        <f>IF(OR($C524&gt;U$7,$C524+$E524-1&lt;U$7),0,($D524-SUM($F524:T524)-SUM($F463:T463))/($E524+$C524-U$7))</f>
        <v>0</v>
      </c>
      <c r="V524" s="289">
        <f>IF(OR($C524&gt;V$7,$C524+$E524-1&lt;V$7),0,($D524-SUM($F524:U524)-SUM($F463:U463))/($E524+$C524-V$7))</f>
        <v>0</v>
      </c>
      <c r="W524" s="289">
        <f>IF(OR($C524&gt;W$7,$C524+$E524-1&lt;W$7),0,($D524-SUM($F524:V524)-SUM($F463:V463))/($E524+$C524-W$7))</f>
        <v>0</v>
      </c>
      <c r="X524" s="289">
        <f>IF(OR($C524&gt;X$7,$C524+$E524-1&lt;X$7),0,($D524-SUM($F524:W524)-SUM($F463:W463))/($E524+$C524-X$7))</f>
        <v>0</v>
      </c>
      <c r="Y524" s="289">
        <f>IF(OR($C524&gt;Y$7,$C524+$E524-1&lt;Y$7),0,($D524-SUM($F524:X524)-SUM($F463:X463))/($E524+$C524-Y$7))</f>
        <v>0</v>
      </c>
      <c r="Z524" s="289">
        <f>IF(OR($C524&gt;Z$7,$C524+$E524-1&lt;Z$7),0,($D524-SUM($F524:Y524)-SUM($F463:Y463))/($E524+$C524-Z$7))</f>
        <v>0</v>
      </c>
      <c r="AA524" s="289">
        <f>IF(OR($C524&gt;AA$7,$C524+$E524-1&lt;AA$7),0,($D524-SUM($F524:Z524)-SUM($F463:Z463))/($E524+$C524-AA$7))</f>
        <v>0</v>
      </c>
      <c r="AB524" s="289">
        <f>IF(OR($C524&gt;AB$7,$C524+$E524-1&lt;AB$7),0,($D524-SUM($F524:AA524)-SUM($F463:AA463))/($E524+$C524-AB$7))</f>
        <v>0</v>
      </c>
      <c r="AC524" s="289">
        <f>IF(OR($C524&gt;AC$7,$C524+$E524-1&lt;AC$7),0,($D524-SUM($F524:AB524)-SUM($F463:AB463))/($E524+$C524-AC$7))</f>
        <v>0</v>
      </c>
      <c r="AD524" s="289">
        <f>IF(OR($C524&gt;AD$7,$C524+$E524-1&lt;AD$7),0,($D524-SUM($F524:AC524)-SUM($F463:AC463))/($E524+$C524-AD$7))</f>
        <v>0</v>
      </c>
      <c r="AE524" s="289">
        <f>IF(OR($C524&gt;AE$7,$C524+$E524-1&lt;AE$7),0,($D524-SUM($F524:AD524)-SUM($F463:AD463))/($E524+$C524-AE$7))</f>
        <v>0</v>
      </c>
      <c r="AF524" s="289">
        <f>IF(OR($C524&gt;AF$7,$C524+$E524-1&lt;AF$7),0,($D524-SUM($F524:AE524)-SUM($F463:AE463))/($E524+$C524-AF$7))</f>
        <v>0</v>
      </c>
      <c r="AG524" s="289">
        <f>IF(OR($C524&gt;AG$7,$C524+$E524-1&lt;AG$7),0,($D524-SUM($F524:AF524)-SUM($F463:AF463))/($E524+$C524-AG$7))</f>
        <v>0</v>
      </c>
      <c r="AH524" s="289">
        <f>IF(OR($C524&gt;AH$7,$C524+$E524-1&lt;AH$7),0,($D524-SUM($F524:AG524)-SUM($F463:AG463))/($E524+$C524-AH$7))</f>
        <v>0</v>
      </c>
      <c r="AI524" s="289">
        <f>IF(OR($C524&gt;AI$7,$C524+$E524-1&lt;AI$7),0,($D524-SUM($F524:AH524)-SUM($F463:AH463))/($E524+$C524-AI$7))</f>
        <v>0</v>
      </c>
      <c r="AJ524" s="289">
        <f>IF(OR($C524&gt;AJ$7,$C524+$E524-1&lt;AJ$7),0,($D524-SUM($F524:AI524)-SUM($F463:AI463))/($E524+$C524-AJ$7))</f>
        <v>0</v>
      </c>
      <c r="AK524" s="289">
        <f>IF(OR($C524&gt;AK$7,$C524+$E524-1&lt;AK$7),0,($D524-SUM($F524:AJ524)-SUM($F463:AJ463))/($E524+$C524-AK$7))</f>
        <v>0</v>
      </c>
      <c r="AL524" s="289">
        <f>IF(OR($C524&gt;AL$7,$C524+$E524-1&lt;AL$7),0,($D524-SUM($F524:AK524)-SUM($F463:AK463))/($E524+$C524-AL$7))</f>
        <v>0</v>
      </c>
      <c r="AM524" s="289">
        <f>IF(OR($C524&gt;AM$7,$C524+$E524-1&lt;AM$7),0,($D524-SUM($F524:AL524)-SUM($F463:AL463))/($E524+$C524-AM$7))</f>
        <v>0</v>
      </c>
      <c r="AN524" s="289">
        <f>IF(OR($C524&gt;AN$7,$C524+$E524-1&lt;AN$7),0,($D524-SUM($F524:AM524)-SUM($F463:AM463))/($E524+$C524-AN$7))</f>
        <v>0</v>
      </c>
      <c r="AO524" s="289">
        <f>IF(OR($C524&gt;AO$7,$C524+$E524-1&lt;AO$7),0,($D524-SUM($F524:AN524)-SUM($F463:AN463))/($E524+$C524-AO$7))</f>
        <v>0</v>
      </c>
      <c r="AP524" s="289">
        <f>IF(OR($C524&gt;AP$7,$C524+$E524-1&lt;AP$7),0,($D524-SUM($F524:AO524)-SUM($F463:AO463))/($E524+$C524-AP$7))</f>
        <v>0</v>
      </c>
      <c r="AQ524" s="289">
        <f>IF(OR($C524&gt;AQ$7,$C524+$E524-1&lt;AQ$7),0,($D524-SUM($F524:AP524)-SUM($F463:AP463))/($E524+$C524-AQ$7))</f>
        <v>0</v>
      </c>
      <c r="AR524" s="289">
        <f>IF(OR($C524&gt;AR$7,$C524+$E524-1&lt;AR$7),0,($D524-SUM($F524:AQ524)-SUM($F463:AQ463))/($E524+$C524-AR$7))</f>
        <v>0</v>
      </c>
      <c r="AS524" s="289">
        <f>IF(OR($C524&gt;AS$7,$C524+$E524-1&lt;AS$7),0,($D524-SUM($F524:AR524)-SUM($F463:AR463))/($E524+$C524-AS$7))</f>
        <v>0</v>
      </c>
      <c r="AT524" s="289">
        <f>IF(OR($C524&gt;AT$7,$C524+$E524-1&lt;AT$7),0,($D524-SUM($F524:AS524)-SUM($F463:AS463))/($E524+$C524-AT$7))</f>
        <v>0</v>
      </c>
      <c r="AU524" s="289">
        <f>IF(OR($C524&gt;AU$7,$C524+$E524-1&lt;AU$7),0,($D524-SUM($F524:AT524)-SUM($F463:AT463))/($E524+$C524-AU$7))</f>
        <v>0</v>
      </c>
      <c r="AV524" s="289">
        <f>IF(OR($C524&gt;AV$7,$C524+$E524-1&lt;AV$7),0,($D524-SUM($F524:AU524)-SUM($F463:AU463))/($E524+$C524-AV$7))</f>
        <v>0</v>
      </c>
      <c r="AW524" s="289">
        <f>IF(OR($C524&gt;AW$7,$C524+$E524-1&lt;AW$7),0,($D524-SUM($F524:AV524)-SUM($F463:AV463))/($E524+$C524-AW$7))</f>
        <v>0</v>
      </c>
      <c r="AX524" s="289">
        <f>IF(OR($C524&gt;AX$7,$C524+$E524-1&lt;AX$7),0,($D524-SUM($F524:AW524)-SUM($F463:AW463))/($E524+$C524-AX$7))</f>
        <v>0</v>
      </c>
      <c r="AY524" s="289">
        <f>IF(OR($C524&gt;AY$7,$C524+$E524-1&lt;AY$7),0,($D524-SUM($F524:AX524)-SUM($F463:AX463))/($E524+$C524-AY$7))</f>
        <v>0</v>
      </c>
      <c r="AZ524" s="289">
        <f>IF(OR($C524&gt;AZ$7,$C524+$E524-1&lt;AZ$7),0,($D524-SUM($F524:AY524)-SUM($F463:AY463))/($E524+$C524-AZ$7))</f>
        <v>0</v>
      </c>
      <c r="BA524" s="289">
        <f>IF(OR($C524&gt;BA$7,$C524+$E524-1&lt;BA$7),0,($D524-SUM($F524:AZ524)-SUM($F463:AZ463))/($E524+$C524-BA$7))</f>
        <v>0</v>
      </c>
      <c r="BB524" s="289">
        <f ca="1">IF(OR($C524&gt;BB$7,$C524+$E524-1&lt;BB$7),0,($D524-SUM($F524:BA524)-SUM($F463:BA463))/($E524+$C524-BB$7))</f>
        <v>1.9957825205950096E-2</v>
      </c>
      <c r="BC524" s="289">
        <f ca="1">IF(OR($C524&gt;BC$7,$C524+$E524-1&lt;BC$7),0,($D524-SUM($F524:BB524)-SUM($F463:BB463))/($E524+$C524-BC$7))</f>
        <v>1.9957825205950096E-2</v>
      </c>
      <c r="BD524" s="289">
        <f ca="1">IF(OR($C524&gt;BD$7,$C524+$E524-1&lt;BD$7),0,($D524-SUM($F524:BC524)-SUM($F463:BC463))/($E524+$C524-BD$7))</f>
        <v>1.9957825205950092E-2</v>
      </c>
      <c r="BE524" s="289">
        <f ca="1">IF(OR($C524&gt;BE$7,$C524+$E524-1&lt;BE$7),0,($D524-SUM($F524:BD524)-SUM($F463:BD463))/($E524+$C524-BE$7))</f>
        <v>1.9957825205950096E-2</v>
      </c>
      <c r="BF524" s="289">
        <f ca="1">IF(OR($C524&gt;BF$7,$C524+$E524-1&lt;BF$7),0,($D524-SUM($F524:BE524)-SUM($F463:BE463))/($E524+$C524-BF$7))</f>
        <v>1.9957825205950089E-2</v>
      </c>
      <c r="BG524" s="289">
        <f>IF(OR($C524&gt;BG$7,$C524+$E524-1&lt;BG$7),0,($D524-SUM($F524:BF524)-SUM($F463:BF463))/($E524+$C524-BG$7))</f>
        <v>0</v>
      </c>
      <c r="BH524" s="289">
        <f>IF(OR($C524&gt;BH$7,$C524+$E524-1&lt;BH$7),0,($D524-SUM($F524:BG524)-SUM($F463:BG463))/($E524+$C524-BH$7))</f>
        <v>0</v>
      </c>
      <c r="BI524" s="289">
        <f>IF(OR($C524&gt;BI$7,$C524+$E524-1&lt;BI$7),0,($D524-SUM($F524:BH524)-SUM($F463:BH463))/($E524+$C524-BI$7))</f>
        <v>0</v>
      </c>
      <c r="BJ524" s="289">
        <f>IF(OR($C524&gt;BJ$7,$C524+$E524-1&lt;BJ$7),0,($D524-SUM($F524:BI524)-SUM($F463:BI463))/($E524+$C524-BJ$7))</f>
        <v>0</v>
      </c>
      <c r="BK524" s="289">
        <f>IF(OR($C524&gt;BK$7,$C524+$E524-1&lt;BK$7),0,($D524-SUM($F524:BJ524)-SUM($F463:BJ463))/($E524+$C524-BK$7))</f>
        <v>0</v>
      </c>
      <c r="BL524" s="289">
        <f>IF(OR($C524&gt;BL$7,$C524+$E524-1&lt;BL$7),0,($D524-SUM($F524:BK524)-SUM($F463:BK463))/($E524+$C524-BL$7))</f>
        <v>0</v>
      </c>
      <c r="BM524" s="289">
        <f>IF(OR($C524&gt;BM$7,$C524+$E524-1&lt;BM$7),0,($D524-SUM($F524:BL524)-SUM($F463:BL463))/($E524+$C524-BM$7))</f>
        <v>0</v>
      </c>
      <c r="BN524" s="289">
        <f>IF(OR($C524&gt;BN$7,$C524+$E524-1&lt;BN$7),0,($D524-SUM($F524:BM524)-SUM($F463:BM463))/($E524+$C524-BN$7))</f>
        <v>0</v>
      </c>
      <c r="BO524" s="289"/>
      <c r="BP524" s="289"/>
      <c r="BQ524" s="289"/>
      <c r="BR524" s="289"/>
      <c r="BS524" s="289"/>
      <c r="BT524" s="289"/>
      <c r="BU524" s="289"/>
      <c r="BV524" s="289"/>
      <c r="BW524" s="289"/>
      <c r="BX524" s="289"/>
      <c r="BY524" s="289"/>
      <c r="BZ524" s="289"/>
      <c r="CA524" s="198"/>
      <c r="CB524" s="198"/>
      <c r="CC524" s="198"/>
      <c r="CD524" s="198"/>
      <c r="CE524" s="198"/>
      <c r="CF524" s="198"/>
      <c r="CG524" s="198"/>
      <c r="CH524" s="198"/>
      <c r="CI524" s="198"/>
      <c r="CJ524" s="198"/>
      <c r="CK524" s="198"/>
      <c r="CL524" s="198"/>
    </row>
    <row r="525" spans="1:90" hidden="1" outlineLevel="1" x14ac:dyDescent="0.15">
      <c r="A525" s="89"/>
      <c r="B525" s="23"/>
      <c r="C525" s="26">
        <v>49</v>
      </c>
      <c r="D525" s="303">
        <f ca="1"/>
        <v>9.8749412508522288E-2</v>
      </c>
      <c r="E525" s="26">
        <f>SAP_Leadsheet!$E$65</f>
        <v>5</v>
      </c>
      <c r="G525" s="289">
        <f>IF(OR($C525&gt;G$7,$C525+$E525-1&lt;G$7),0,($D525-SUM($F525:F525)-SUM($F464:F464))/($E525+$C525-G$7))</f>
        <v>0</v>
      </c>
      <c r="H525" s="289">
        <f>IF(OR($C525&gt;H$7,$C525+$E525-1&lt;H$7),0,($D525-SUM($F525:G525)-SUM($F464:G464))/($E525+$C525-H$7))</f>
        <v>0</v>
      </c>
      <c r="I525" s="289">
        <f>IF(OR($C525&gt;I$7,$C525+$E525-1&lt;I$7),0,($D525-SUM($F525:H525)-SUM($F464:H464))/($E525+$C525-I$7))</f>
        <v>0</v>
      </c>
      <c r="J525" s="289">
        <f>IF(OR($C525&gt;J$7,$C525+$E525-1&lt;J$7),0,($D525-SUM($F525:I525)-SUM($F464:I464))/($E525+$C525-J$7))</f>
        <v>0</v>
      </c>
      <c r="K525" s="289">
        <f>IF(OR($C525&gt;K$7,$C525+$E525-1&lt;K$7),0,($D525-SUM($F525:J525)-SUM($F464:J464))/($E525+$C525-K$7))</f>
        <v>0</v>
      </c>
      <c r="L525" s="289">
        <f>IF(OR($C525&gt;L$7,$C525+$E525-1&lt;L$7),0,($D525-SUM($F525:K525)-SUM($F464:K464))/($E525+$C525-L$7))</f>
        <v>0</v>
      </c>
      <c r="M525" s="289">
        <f>IF(OR($C525&gt;M$7,$C525+$E525-1&lt;M$7),0,($D525-SUM($F525:L525)-SUM($F464:L464))/($E525+$C525-M$7))</f>
        <v>0</v>
      </c>
      <c r="N525" s="289">
        <f>IF(OR($C525&gt;N$7,$C525+$E525-1&lt;N$7),0,($D525-SUM($F525:M525)-SUM($F464:M464))/($E525+$C525-N$7))</f>
        <v>0</v>
      </c>
      <c r="O525" s="289">
        <f>IF(OR($C525&gt;O$7,$C525+$E525-1&lt;O$7),0,($D525-SUM($F525:N525)-SUM($F464:N464))/($E525+$C525-O$7))</f>
        <v>0</v>
      </c>
      <c r="P525" s="289">
        <f>IF(OR($C525&gt;P$7,$C525+$E525-1&lt;P$7),0,($D525-SUM($F525:O525)-SUM($F464:O464))/($E525+$C525-P$7))</f>
        <v>0</v>
      </c>
      <c r="Q525" s="289">
        <f>IF(OR($C525&gt;Q$7,$C525+$E525-1&lt;Q$7),0,($D525-SUM($F525:P525)-SUM($F464:P464))/($E525+$C525-Q$7))</f>
        <v>0</v>
      </c>
      <c r="R525" s="289">
        <f>IF(OR($C525&gt;R$7,$C525+$E525-1&lt;R$7),0,($D525-SUM($F525:Q525)-SUM($F464:Q464))/($E525+$C525-R$7))</f>
        <v>0</v>
      </c>
      <c r="S525" s="289">
        <f>IF(OR($C525&gt;S$7,$C525+$E525-1&lt;S$7),0,($D525-SUM($F525:R525)-SUM($F464:R464))/($E525+$C525-S$7))</f>
        <v>0</v>
      </c>
      <c r="T525" s="289">
        <f>IF(OR($C525&gt;T$7,$C525+$E525-1&lt;T$7),0,($D525-SUM($F525:S525)-SUM($F464:S464))/($E525+$C525-T$7))</f>
        <v>0</v>
      </c>
      <c r="U525" s="289">
        <f>IF(OR($C525&gt;U$7,$C525+$E525-1&lt;U$7),0,($D525-SUM($F525:T525)-SUM($F464:T464))/($E525+$C525-U$7))</f>
        <v>0</v>
      </c>
      <c r="V525" s="289">
        <f>IF(OR($C525&gt;V$7,$C525+$E525-1&lt;V$7),0,($D525-SUM($F525:U525)-SUM($F464:U464))/($E525+$C525-V$7))</f>
        <v>0</v>
      </c>
      <c r="W525" s="289">
        <f>IF(OR($C525&gt;W$7,$C525+$E525-1&lt;W$7),0,($D525-SUM($F525:V525)-SUM($F464:V464))/($E525+$C525-W$7))</f>
        <v>0</v>
      </c>
      <c r="X525" s="289">
        <f>IF(OR($C525&gt;X$7,$C525+$E525-1&lt;X$7),0,($D525-SUM($F525:W525)-SUM($F464:W464))/($E525+$C525-X$7))</f>
        <v>0</v>
      </c>
      <c r="Y525" s="289">
        <f>IF(OR($C525&gt;Y$7,$C525+$E525-1&lt;Y$7),0,($D525-SUM($F525:X525)-SUM($F464:X464))/($E525+$C525-Y$7))</f>
        <v>0</v>
      </c>
      <c r="Z525" s="289">
        <f>IF(OR($C525&gt;Z$7,$C525+$E525-1&lt;Z$7),0,($D525-SUM($F525:Y525)-SUM($F464:Y464))/($E525+$C525-Z$7))</f>
        <v>0</v>
      </c>
      <c r="AA525" s="289">
        <f>IF(OR($C525&gt;AA$7,$C525+$E525-1&lt;AA$7),0,($D525-SUM($F525:Z525)-SUM($F464:Z464))/($E525+$C525-AA$7))</f>
        <v>0</v>
      </c>
      <c r="AB525" s="289">
        <f>IF(OR($C525&gt;AB$7,$C525+$E525-1&lt;AB$7),0,($D525-SUM($F525:AA525)-SUM($F464:AA464))/($E525+$C525-AB$7))</f>
        <v>0</v>
      </c>
      <c r="AC525" s="289">
        <f>IF(OR($C525&gt;AC$7,$C525+$E525-1&lt;AC$7),0,($D525-SUM($F525:AB525)-SUM($F464:AB464))/($E525+$C525-AC$7))</f>
        <v>0</v>
      </c>
      <c r="AD525" s="289">
        <f>IF(OR($C525&gt;AD$7,$C525+$E525-1&lt;AD$7),0,($D525-SUM($F525:AC525)-SUM($F464:AC464))/($E525+$C525-AD$7))</f>
        <v>0</v>
      </c>
      <c r="AE525" s="289">
        <f>IF(OR($C525&gt;AE$7,$C525+$E525-1&lt;AE$7),0,($D525-SUM($F525:AD525)-SUM($F464:AD464))/($E525+$C525-AE$7))</f>
        <v>0</v>
      </c>
      <c r="AF525" s="289">
        <f>IF(OR($C525&gt;AF$7,$C525+$E525-1&lt;AF$7),0,($D525-SUM($F525:AE525)-SUM($F464:AE464))/($E525+$C525-AF$7))</f>
        <v>0</v>
      </c>
      <c r="AG525" s="289">
        <f>IF(OR($C525&gt;AG$7,$C525+$E525-1&lt;AG$7),0,($D525-SUM($F525:AF525)-SUM($F464:AF464))/($E525+$C525-AG$7))</f>
        <v>0</v>
      </c>
      <c r="AH525" s="289">
        <f>IF(OR($C525&gt;AH$7,$C525+$E525-1&lt;AH$7),0,($D525-SUM($F525:AG525)-SUM($F464:AG464))/($E525+$C525-AH$7))</f>
        <v>0</v>
      </c>
      <c r="AI525" s="289">
        <f>IF(OR($C525&gt;AI$7,$C525+$E525-1&lt;AI$7),0,($D525-SUM($F525:AH525)-SUM($F464:AH464))/($E525+$C525-AI$7))</f>
        <v>0</v>
      </c>
      <c r="AJ525" s="289">
        <f>IF(OR($C525&gt;AJ$7,$C525+$E525-1&lt;AJ$7),0,($D525-SUM($F525:AI525)-SUM($F464:AI464))/($E525+$C525-AJ$7))</f>
        <v>0</v>
      </c>
      <c r="AK525" s="289">
        <f>IF(OR($C525&gt;AK$7,$C525+$E525-1&lt;AK$7),0,($D525-SUM($F525:AJ525)-SUM($F464:AJ464))/($E525+$C525-AK$7))</f>
        <v>0</v>
      </c>
      <c r="AL525" s="289">
        <f>IF(OR($C525&gt;AL$7,$C525+$E525-1&lt;AL$7),0,($D525-SUM($F525:AK525)-SUM($F464:AK464))/($E525+$C525-AL$7))</f>
        <v>0</v>
      </c>
      <c r="AM525" s="289">
        <f>IF(OR($C525&gt;AM$7,$C525+$E525-1&lt;AM$7),0,($D525-SUM($F525:AL525)-SUM($F464:AL464))/($E525+$C525-AM$7))</f>
        <v>0</v>
      </c>
      <c r="AN525" s="289">
        <f>IF(OR($C525&gt;AN$7,$C525+$E525-1&lt;AN$7),0,($D525-SUM($F525:AM525)-SUM($F464:AM464))/($E525+$C525-AN$7))</f>
        <v>0</v>
      </c>
      <c r="AO525" s="289">
        <f>IF(OR($C525&gt;AO$7,$C525+$E525-1&lt;AO$7),0,($D525-SUM($F525:AN525)-SUM($F464:AN464))/($E525+$C525-AO$7))</f>
        <v>0</v>
      </c>
      <c r="AP525" s="289">
        <f>IF(OR($C525&gt;AP$7,$C525+$E525-1&lt;AP$7),0,($D525-SUM($F525:AO525)-SUM($F464:AO464))/($E525+$C525-AP$7))</f>
        <v>0</v>
      </c>
      <c r="AQ525" s="289">
        <f>IF(OR($C525&gt;AQ$7,$C525+$E525-1&lt;AQ$7),0,($D525-SUM($F525:AP525)-SUM($F464:AP464))/($E525+$C525-AQ$7))</f>
        <v>0</v>
      </c>
      <c r="AR525" s="289">
        <f>IF(OR($C525&gt;AR$7,$C525+$E525-1&lt;AR$7),0,($D525-SUM($F525:AQ525)-SUM($F464:AQ464))/($E525+$C525-AR$7))</f>
        <v>0</v>
      </c>
      <c r="AS525" s="289">
        <f>IF(OR($C525&gt;AS$7,$C525+$E525-1&lt;AS$7),0,($D525-SUM($F525:AR525)-SUM($F464:AR464))/($E525+$C525-AS$7))</f>
        <v>0</v>
      </c>
      <c r="AT525" s="289">
        <f>IF(OR($C525&gt;AT$7,$C525+$E525-1&lt;AT$7),0,($D525-SUM($F525:AS525)-SUM($F464:AS464))/($E525+$C525-AT$7))</f>
        <v>0</v>
      </c>
      <c r="AU525" s="289">
        <f>IF(OR($C525&gt;AU$7,$C525+$E525-1&lt;AU$7),0,($D525-SUM($F525:AT525)-SUM($F464:AT464))/($E525+$C525-AU$7))</f>
        <v>0</v>
      </c>
      <c r="AV525" s="289">
        <f>IF(OR($C525&gt;AV$7,$C525+$E525-1&lt;AV$7),0,($D525-SUM($F525:AU525)-SUM($F464:AU464))/($E525+$C525-AV$7))</f>
        <v>0</v>
      </c>
      <c r="AW525" s="289">
        <f>IF(OR($C525&gt;AW$7,$C525+$E525-1&lt;AW$7),0,($D525-SUM($F525:AV525)-SUM($F464:AV464))/($E525+$C525-AW$7))</f>
        <v>0</v>
      </c>
      <c r="AX525" s="289">
        <f>IF(OR($C525&gt;AX$7,$C525+$E525-1&lt;AX$7),0,($D525-SUM($F525:AW525)-SUM($F464:AW464))/($E525+$C525-AX$7))</f>
        <v>0</v>
      </c>
      <c r="AY525" s="289">
        <f>IF(OR($C525&gt;AY$7,$C525+$E525-1&lt;AY$7),0,($D525-SUM($F525:AX525)-SUM($F464:AX464))/($E525+$C525-AY$7))</f>
        <v>0</v>
      </c>
      <c r="AZ525" s="289">
        <f>IF(OR($C525&gt;AZ$7,$C525+$E525-1&lt;AZ$7),0,($D525-SUM($F525:AY525)-SUM($F464:AY464))/($E525+$C525-AZ$7))</f>
        <v>0</v>
      </c>
      <c r="BA525" s="289">
        <f>IF(OR($C525&gt;BA$7,$C525+$E525-1&lt;BA$7),0,($D525-SUM($F525:AZ525)-SUM($F464:AZ464))/($E525+$C525-BA$7))</f>
        <v>0</v>
      </c>
      <c r="BB525" s="289">
        <f>IF(OR($C525&gt;BB$7,$C525+$E525-1&lt;BB$7),0,($D525-SUM($F525:BA525)-SUM($F464:BA464))/($E525+$C525-BB$7))</f>
        <v>0</v>
      </c>
      <c r="BC525" s="289">
        <f ca="1">IF(OR($C525&gt;BC$7,$C525+$E525-1&lt;BC$7),0,($D525-SUM($F525:BB525)-SUM($F464:BB464))/($E525+$C525-BC$7))</f>
        <v>1.9749882501704459E-2</v>
      </c>
      <c r="BD525" s="289">
        <f ca="1">IF(OR($C525&gt;BD$7,$C525+$E525-1&lt;BD$7),0,($D525-SUM($F525:BC525)-SUM($F464:BC464))/($E525+$C525-BD$7))</f>
        <v>1.9749882501704459E-2</v>
      </c>
      <c r="BE525" s="289">
        <f ca="1">IF(OR($C525&gt;BE$7,$C525+$E525-1&lt;BE$7),0,($D525-SUM($F525:BD525)-SUM($F464:BD464))/($E525+$C525-BE$7))</f>
        <v>1.9749882501704456E-2</v>
      </c>
      <c r="BF525" s="289">
        <f ca="1">IF(OR($C525&gt;BF$7,$C525+$E525-1&lt;BF$7),0,($D525-SUM($F525:BE525)-SUM($F464:BE464))/($E525+$C525-BF$7))</f>
        <v>1.9749882501704459E-2</v>
      </c>
      <c r="BG525" s="289">
        <f ca="1">IF(OR($C525&gt;BG$7,$C525+$E525-1&lt;BG$7),0,($D525-SUM($F525:BF525)-SUM($F464:BF464))/($E525+$C525-BG$7))</f>
        <v>1.9749882501704452E-2</v>
      </c>
      <c r="BH525" s="289">
        <f>IF(OR($C525&gt;BH$7,$C525+$E525-1&lt;BH$7),0,($D525-SUM($F525:BG525)-SUM($F464:BG464))/($E525+$C525-BH$7))</f>
        <v>0</v>
      </c>
      <c r="BI525" s="289">
        <f>IF(OR($C525&gt;BI$7,$C525+$E525-1&lt;BI$7),0,($D525-SUM($F525:BH525)-SUM($F464:BH464))/($E525+$C525-BI$7))</f>
        <v>0</v>
      </c>
      <c r="BJ525" s="289">
        <f>IF(OR($C525&gt;BJ$7,$C525+$E525-1&lt;BJ$7),0,($D525-SUM($F525:BI525)-SUM($F464:BI464))/($E525+$C525-BJ$7))</f>
        <v>0</v>
      </c>
      <c r="BK525" s="289">
        <f>IF(OR($C525&gt;BK$7,$C525+$E525-1&lt;BK$7),0,($D525-SUM($F525:BJ525)-SUM($F464:BJ464))/($E525+$C525-BK$7))</f>
        <v>0</v>
      </c>
      <c r="BL525" s="289">
        <f>IF(OR($C525&gt;BL$7,$C525+$E525-1&lt;BL$7),0,($D525-SUM($F525:BK525)-SUM($F464:BK464))/($E525+$C525-BL$7))</f>
        <v>0</v>
      </c>
      <c r="BM525" s="289">
        <f>IF(OR($C525&gt;BM$7,$C525+$E525-1&lt;BM$7),0,($D525-SUM($F525:BL525)-SUM($F464:BL464))/($E525+$C525-BM$7))</f>
        <v>0</v>
      </c>
      <c r="BN525" s="289">
        <f>IF(OR($C525&gt;BN$7,$C525+$E525-1&lt;BN$7),0,($D525-SUM($F525:BM525)-SUM($F464:BM464))/($E525+$C525-BN$7))</f>
        <v>0</v>
      </c>
      <c r="BO525" s="289"/>
      <c r="BP525" s="289"/>
      <c r="BQ525" s="289"/>
      <c r="BR525" s="289"/>
      <c r="BS525" s="289"/>
      <c r="BT525" s="289"/>
      <c r="BU525" s="289"/>
      <c r="BV525" s="289"/>
      <c r="BW525" s="289"/>
      <c r="BX525" s="289"/>
      <c r="BY525" s="289"/>
      <c r="BZ525" s="289"/>
      <c r="CA525" s="198"/>
      <c r="CB525" s="198"/>
      <c r="CC525" s="198"/>
      <c r="CD525" s="198"/>
      <c r="CE525" s="198"/>
      <c r="CF525" s="198"/>
      <c r="CG525" s="198"/>
      <c r="CH525" s="198"/>
      <c r="CI525" s="198"/>
      <c r="CJ525" s="198"/>
      <c r="CK525" s="198"/>
      <c r="CL525" s="198"/>
    </row>
    <row r="526" spans="1:90" hidden="1" outlineLevel="1" x14ac:dyDescent="0.15">
      <c r="A526" s="89"/>
      <c r="B526" s="23"/>
      <c r="C526" s="26">
        <v>50</v>
      </c>
      <c r="D526" s="303">
        <f ca="1"/>
        <v>9.7709698987294091E-2</v>
      </c>
      <c r="E526" s="26">
        <f>SAP_Leadsheet!$E$65</f>
        <v>5</v>
      </c>
      <c r="G526" s="289">
        <f>IF(OR($C526&gt;G$7,$C526+$E526-1&lt;G$7),0,($D526-SUM($F526:F526)-SUM($F465:F465))/($E526+$C526-G$7))</f>
        <v>0</v>
      </c>
      <c r="H526" s="289">
        <f>IF(OR($C526&gt;H$7,$C526+$E526-1&lt;H$7),0,($D526-SUM($F526:G526)-SUM($F465:G465))/($E526+$C526-H$7))</f>
        <v>0</v>
      </c>
      <c r="I526" s="289">
        <f>IF(OR($C526&gt;I$7,$C526+$E526-1&lt;I$7),0,($D526-SUM($F526:H526)-SUM($F465:H465))/($E526+$C526-I$7))</f>
        <v>0</v>
      </c>
      <c r="J526" s="289">
        <f>IF(OR($C526&gt;J$7,$C526+$E526-1&lt;J$7),0,($D526-SUM($F526:I526)-SUM($F465:I465))/($E526+$C526-J$7))</f>
        <v>0</v>
      </c>
      <c r="K526" s="289">
        <f>IF(OR($C526&gt;K$7,$C526+$E526-1&lt;K$7),0,($D526-SUM($F526:J526)-SUM($F465:J465))/($E526+$C526-K$7))</f>
        <v>0</v>
      </c>
      <c r="L526" s="289">
        <f>IF(OR($C526&gt;L$7,$C526+$E526-1&lt;L$7),0,($D526-SUM($F526:K526)-SUM($F465:K465))/($E526+$C526-L$7))</f>
        <v>0</v>
      </c>
      <c r="M526" s="289">
        <f>IF(OR($C526&gt;M$7,$C526+$E526-1&lt;M$7),0,($D526-SUM($F526:L526)-SUM($F465:L465))/($E526+$C526-M$7))</f>
        <v>0</v>
      </c>
      <c r="N526" s="289">
        <f>IF(OR($C526&gt;N$7,$C526+$E526-1&lt;N$7),0,($D526-SUM($F526:M526)-SUM($F465:M465))/($E526+$C526-N$7))</f>
        <v>0</v>
      </c>
      <c r="O526" s="289">
        <f>IF(OR($C526&gt;O$7,$C526+$E526-1&lt;O$7),0,($D526-SUM($F526:N526)-SUM($F465:N465))/($E526+$C526-O$7))</f>
        <v>0</v>
      </c>
      <c r="P526" s="289">
        <f>IF(OR($C526&gt;P$7,$C526+$E526-1&lt;P$7),0,($D526-SUM($F526:O526)-SUM($F465:O465))/($E526+$C526-P$7))</f>
        <v>0</v>
      </c>
      <c r="Q526" s="289">
        <f>IF(OR($C526&gt;Q$7,$C526+$E526-1&lt;Q$7),0,($D526-SUM($F526:P526)-SUM($F465:P465))/($E526+$C526-Q$7))</f>
        <v>0</v>
      </c>
      <c r="R526" s="289">
        <f>IF(OR($C526&gt;R$7,$C526+$E526-1&lt;R$7),0,($D526-SUM($F526:Q526)-SUM($F465:Q465))/($E526+$C526-R$7))</f>
        <v>0</v>
      </c>
      <c r="S526" s="289">
        <f>IF(OR($C526&gt;S$7,$C526+$E526-1&lt;S$7),0,($D526-SUM($F526:R526)-SUM($F465:R465))/($E526+$C526-S$7))</f>
        <v>0</v>
      </c>
      <c r="T526" s="289">
        <f>IF(OR($C526&gt;T$7,$C526+$E526-1&lt;T$7),0,($D526-SUM($F526:S526)-SUM($F465:S465))/($E526+$C526-T$7))</f>
        <v>0</v>
      </c>
      <c r="U526" s="289">
        <f>IF(OR($C526&gt;U$7,$C526+$E526-1&lt;U$7),0,($D526-SUM($F526:T526)-SUM($F465:T465))/($E526+$C526-U$7))</f>
        <v>0</v>
      </c>
      <c r="V526" s="289">
        <f>IF(OR($C526&gt;V$7,$C526+$E526-1&lt;V$7),0,($D526-SUM($F526:U526)-SUM($F465:U465))/($E526+$C526-V$7))</f>
        <v>0</v>
      </c>
      <c r="W526" s="289">
        <f>IF(OR($C526&gt;W$7,$C526+$E526-1&lt;W$7),0,($D526-SUM($F526:V526)-SUM($F465:V465))/($E526+$C526-W$7))</f>
        <v>0</v>
      </c>
      <c r="X526" s="289">
        <f>IF(OR($C526&gt;X$7,$C526+$E526-1&lt;X$7),0,($D526-SUM($F526:W526)-SUM($F465:W465))/($E526+$C526-X$7))</f>
        <v>0</v>
      </c>
      <c r="Y526" s="289">
        <f>IF(OR($C526&gt;Y$7,$C526+$E526-1&lt;Y$7),0,($D526-SUM($F526:X526)-SUM($F465:X465))/($E526+$C526-Y$7))</f>
        <v>0</v>
      </c>
      <c r="Z526" s="289">
        <f>IF(OR($C526&gt;Z$7,$C526+$E526-1&lt;Z$7),0,($D526-SUM($F526:Y526)-SUM($F465:Y465))/($E526+$C526-Z$7))</f>
        <v>0</v>
      </c>
      <c r="AA526" s="289">
        <f>IF(OR($C526&gt;AA$7,$C526+$E526-1&lt;AA$7),0,($D526-SUM($F526:Z526)-SUM($F465:Z465))/($E526+$C526-AA$7))</f>
        <v>0</v>
      </c>
      <c r="AB526" s="289">
        <f>IF(OR($C526&gt;AB$7,$C526+$E526-1&lt;AB$7),0,($D526-SUM($F526:AA526)-SUM($F465:AA465))/($E526+$C526-AB$7))</f>
        <v>0</v>
      </c>
      <c r="AC526" s="289">
        <f>IF(OR($C526&gt;AC$7,$C526+$E526-1&lt;AC$7),0,($D526-SUM($F526:AB526)-SUM($F465:AB465))/($E526+$C526-AC$7))</f>
        <v>0</v>
      </c>
      <c r="AD526" s="289">
        <f>IF(OR($C526&gt;AD$7,$C526+$E526-1&lt;AD$7),0,($D526-SUM($F526:AC526)-SUM($F465:AC465))/($E526+$C526-AD$7))</f>
        <v>0</v>
      </c>
      <c r="AE526" s="289">
        <f>IF(OR($C526&gt;AE$7,$C526+$E526-1&lt;AE$7),0,($D526-SUM($F526:AD526)-SUM($F465:AD465))/($E526+$C526-AE$7))</f>
        <v>0</v>
      </c>
      <c r="AF526" s="289">
        <f>IF(OR($C526&gt;AF$7,$C526+$E526-1&lt;AF$7),0,($D526-SUM($F526:AE526)-SUM($F465:AE465))/($E526+$C526-AF$7))</f>
        <v>0</v>
      </c>
      <c r="AG526" s="289">
        <f>IF(OR($C526&gt;AG$7,$C526+$E526-1&lt;AG$7),0,($D526-SUM($F526:AF526)-SUM($F465:AF465))/($E526+$C526-AG$7))</f>
        <v>0</v>
      </c>
      <c r="AH526" s="289">
        <f>IF(OR($C526&gt;AH$7,$C526+$E526-1&lt;AH$7),0,($D526-SUM($F526:AG526)-SUM($F465:AG465))/($E526+$C526-AH$7))</f>
        <v>0</v>
      </c>
      <c r="AI526" s="289">
        <f>IF(OR($C526&gt;AI$7,$C526+$E526-1&lt;AI$7),0,($D526-SUM($F526:AH526)-SUM($F465:AH465))/($E526+$C526-AI$7))</f>
        <v>0</v>
      </c>
      <c r="AJ526" s="289">
        <f>IF(OR($C526&gt;AJ$7,$C526+$E526-1&lt;AJ$7),0,($D526-SUM($F526:AI526)-SUM($F465:AI465))/($E526+$C526-AJ$7))</f>
        <v>0</v>
      </c>
      <c r="AK526" s="289">
        <f>IF(OR($C526&gt;AK$7,$C526+$E526-1&lt;AK$7),0,($D526-SUM($F526:AJ526)-SUM($F465:AJ465))/($E526+$C526-AK$7))</f>
        <v>0</v>
      </c>
      <c r="AL526" s="289">
        <f>IF(OR($C526&gt;AL$7,$C526+$E526-1&lt;AL$7),0,($D526-SUM($F526:AK526)-SUM($F465:AK465))/($E526+$C526-AL$7))</f>
        <v>0</v>
      </c>
      <c r="AM526" s="289">
        <f>IF(OR($C526&gt;AM$7,$C526+$E526-1&lt;AM$7),0,($D526-SUM($F526:AL526)-SUM($F465:AL465))/($E526+$C526-AM$7))</f>
        <v>0</v>
      </c>
      <c r="AN526" s="289">
        <f>IF(OR($C526&gt;AN$7,$C526+$E526-1&lt;AN$7),0,($D526-SUM($F526:AM526)-SUM($F465:AM465))/($E526+$C526-AN$7))</f>
        <v>0</v>
      </c>
      <c r="AO526" s="289">
        <f>IF(OR($C526&gt;AO$7,$C526+$E526-1&lt;AO$7),0,($D526-SUM($F526:AN526)-SUM($F465:AN465))/($E526+$C526-AO$7))</f>
        <v>0</v>
      </c>
      <c r="AP526" s="289">
        <f>IF(OR($C526&gt;AP$7,$C526+$E526-1&lt;AP$7),0,($D526-SUM($F526:AO526)-SUM($F465:AO465))/($E526+$C526-AP$7))</f>
        <v>0</v>
      </c>
      <c r="AQ526" s="289">
        <f>IF(OR($C526&gt;AQ$7,$C526+$E526-1&lt;AQ$7),0,($D526-SUM($F526:AP526)-SUM($F465:AP465))/($E526+$C526-AQ$7))</f>
        <v>0</v>
      </c>
      <c r="AR526" s="289">
        <f>IF(OR($C526&gt;AR$7,$C526+$E526-1&lt;AR$7),0,($D526-SUM($F526:AQ526)-SUM($F465:AQ465))/($E526+$C526-AR$7))</f>
        <v>0</v>
      </c>
      <c r="AS526" s="289">
        <f>IF(OR($C526&gt;AS$7,$C526+$E526-1&lt;AS$7),0,($D526-SUM($F526:AR526)-SUM($F465:AR465))/($E526+$C526-AS$7))</f>
        <v>0</v>
      </c>
      <c r="AT526" s="289">
        <f>IF(OR($C526&gt;AT$7,$C526+$E526-1&lt;AT$7),0,($D526-SUM($F526:AS526)-SUM($F465:AS465))/($E526+$C526-AT$7))</f>
        <v>0</v>
      </c>
      <c r="AU526" s="289">
        <f>IF(OR($C526&gt;AU$7,$C526+$E526-1&lt;AU$7),0,($D526-SUM($F526:AT526)-SUM($F465:AT465))/($E526+$C526-AU$7))</f>
        <v>0</v>
      </c>
      <c r="AV526" s="289">
        <f>IF(OR($C526&gt;AV$7,$C526+$E526-1&lt;AV$7),0,($D526-SUM($F526:AU526)-SUM($F465:AU465))/($E526+$C526-AV$7))</f>
        <v>0</v>
      </c>
      <c r="AW526" s="289">
        <f>IF(OR($C526&gt;AW$7,$C526+$E526-1&lt;AW$7),0,($D526-SUM($F526:AV526)-SUM($F465:AV465))/($E526+$C526-AW$7))</f>
        <v>0</v>
      </c>
      <c r="AX526" s="289">
        <f>IF(OR($C526&gt;AX$7,$C526+$E526-1&lt;AX$7),0,($D526-SUM($F526:AW526)-SUM($F465:AW465))/($E526+$C526-AX$7))</f>
        <v>0</v>
      </c>
      <c r="AY526" s="289">
        <f>IF(OR($C526&gt;AY$7,$C526+$E526-1&lt;AY$7),0,($D526-SUM($F526:AX526)-SUM($F465:AX465))/($E526+$C526-AY$7))</f>
        <v>0</v>
      </c>
      <c r="AZ526" s="289">
        <f>IF(OR($C526&gt;AZ$7,$C526+$E526-1&lt;AZ$7),0,($D526-SUM($F526:AY526)-SUM($F465:AY465))/($E526+$C526-AZ$7))</f>
        <v>0</v>
      </c>
      <c r="BA526" s="289">
        <f>IF(OR($C526&gt;BA$7,$C526+$E526-1&lt;BA$7),0,($D526-SUM($F526:AZ526)-SUM($F465:AZ465))/($E526+$C526-BA$7))</f>
        <v>0</v>
      </c>
      <c r="BB526" s="289">
        <f>IF(OR($C526&gt;BB$7,$C526+$E526-1&lt;BB$7),0,($D526-SUM($F526:BA526)-SUM($F465:BA465))/($E526+$C526-BB$7))</f>
        <v>0</v>
      </c>
      <c r="BC526" s="289">
        <f>IF(OR($C526&gt;BC$7,$C526+$E526-1&lt;BC$7),0,($D526-SUM($F526:BB526)-SUM($F465:BB465))/($E526+$C526-BC$7))</f>
        <v>0</v>
      </c>
      <c r="BD526" s="289">
        <f ca="1">IF(OR($C526&gt;BD$7,$C526+$E526-1&lt;BD$7),0,($D526-SUM($F526:BC526)-SUM($F465:BC465))/($E526+$C526-BD$7))</f>
        <v>1.9541939797458819E-2</v>
      </c>
      <c r="BE526" s="289">
        <f ca="1">IF(OR($C526&gt;BE$7,$C526+$E526-1&lt;BE$7),0,($D526-SUM($F526:BD526)-SUM($F465:BD465))/($E526+$C526-BE$7))</f>
        <v>1.9541939797458819E-2</v>
      </c>
      <c r="BF526" s="289">
        <f ca="1">IF(OR($C526&gt;BF$7,$C526+$E526-1&lt;BF$7),0,($D526-SUM($F526:BE526)-SUM($F465:BE465))/($E526+$C526-BF$7))</f>
        <v>1.9541939797458819E-2</v>
      </c>
      <c r="BG526" s="289">
        <f ca="1">IF(OR($C526&gt;BG$7,$C526+$E526-1&lt;BG$7),0,($D526-SUM($F526:BF526)-SUM($F465:BF465))/($E526+$C526-BG$7))</f>
        <v>1.9541939797458815E-2</v>
      </c>
      <c r="BH526" s="289">
        <f ca="1">IF(OR($C526&gt;BH$7,$C526+$E526-1&lt;BH$7),0,($D526-SUM($F526:BG526)-SUM($F465:BG465))/($E526+$C526-BH$7))</f>
        <v>1.9541939797458815E-2</v>
      </c>
      <c r="BI526" s="289">
        <f>IF(OR($C526&gt;BI$7,$C526+$E526-1&lt;BI$7),0,($D526-SUM($F526:BH526)-SUM($F465:BH465))/($E526+$C526-BI$7))</f>
        <v>0</v>
      </c>
      <c r="BJ526" s="289">
        <f>IF(OR($C526&gt;BJ$7,$C526+$E526-1&lt;BJ$7),0,($D526-SUM($F526:BI526)-SUM($F465:BI465))/($E526+$C526-BJ$7))</f>
        <v>0</v>
      </c>
      <c r="BK526" s="289">
        <f>IF(OR($C526&gt;BK$7,$C526+$E526-1&lt;BK$7),0,($D526-SUM($F526:BJ526)-SUM($F465:BJ465))/($E526+$C526-BK$7))</f>
        <v>0</v>
      </c>
      <c r="BL526" s="289">
        <f>IF(OR($C526&gt;BL$7,$C526+$E526-1&lt;BL$7),0,($D526-SUM($F526:BK526)-SUM($F465:BK465))/($E526+$C526-BL$7))</f>
        <v>0</v>
      </c>
      <c r="BM526" s="289">
        <f>IF(OR($C526&gt;BM$7,$C526+$E526-1&lt;BM$7),0,($D526-SUM($F526:BL526)-SUM($F465:BL465))/($E526+$C526-BM$7))</f>
        <v>0</v>
      </c>
      <c r="BN526" s="289">
        <f>IF(OR($C526&gt;BN$7,$C526+$E526-1&lt;BN$7),0,($D526-SUM($F526:BM526)-SUM($F465:BM465))/($E526+$C526-BN$7))</f>
        <v>0</v>
      </c>
      <c r="BO526" s="289"/>
      <c r="BP526" s="289"/>
      <c r="BQ526" s="289"/>
      <c r="BR526" s="289"/>
      <c r="BS526" s="289"/>
      <c r="BT526" s="289"/>
      <c r="BU526" s="289"/>
      <c r="BV526" s="289"/>
      <c r="BW526" s="289"/>
      <c r="BX526" s="289"/>
      <c r="BY526" s="289"/>
      <c r="BZ526" s="289"/>
      <c r="CA526" s="198"/>
      <c r="CB526" s="198"/>
      <c r="CC526" s="198"/>
      <c r="CD526" s="198"/>
      <c r="CE526" s="198"/>
      <c r="CF526" s="198"/>
      <c r="CG526" s="198"/>
      <c r="CH526" s="198"/>
      <c r="CI526" s="198"/>
      <c r="CJ526" s="198"/>
      <c r="CK526" s="198"/>
      <c r="CL526" s="198"/>
    </row>
    <row r="527" spans="1:90" hidden="1" outlineLevel="1" x14ac:dyDescent="0.15">
      <c r="A527" s="89"/>
      <c r="B527" s="23"/>
      <c r="C527" s="26">
        <v>51</v>
      </c>
      <c r="D527" s="303">
        <f ca="1"/>
        <v>9.6669985466065908E-2</v>
      </c>
      <c r="E527" s="26">
        <f>SAP_Leadsheet!$E$65</f>
        <v>5</v>
      </c>
      <c r="G527" s="289">
        <f>IF(OR($C527&gt;G$7,$C527+$E527-1&lt;G$7),0,($D527-SUM($F527:F527)-SUM($F466:F466))/($E527+$C527-G$7))</f>
        <v>0</v>
      </c>
      <c r="H527" s="289">
        <f>IF(OR($C527&gt;H$7,$C527+$E527-1&lt;H$7),0,($D527-SUM($F527:G527)-SUM($F466:G466))/($E527+$C527-H$7))</f>
        <v>0</v>
      </c>
      <c r="I527" s="289">
        <f>IF(OR($C527&gt;I$7,$C527+$E527-1&lt;I$7),0,($D527-SUM($F527:H527)-SUM($F466:H466))/($E527+$C527-I$7))</f>
        <v>0</v>
      </c>
      <c r="J527" s="289">
        <f>IF(OR($C527&gt;J$7,$C527+$E527-1&lt;J$7),0,($D527-SUM($F527:I527)-SUM($F466:I466))/($E527+$C527-J$7))</f>
        <v>0</v>
      </c>
      <c r="K527" s="289">
        <f>IF(OR($C527&gt;K$7,$C527+$E527-1&lt;K$7),0,($D527-SUM($F527:J527)-SUM($F466:J466))/($E527+$C527-K$7))</f>
        <v>0</v>
      </c>
      <c r="L527" s="289">
        <f>IF(OR($C527&gt;L$7,$C527+$E527-1&lt;L$7),0,($D527-SUM($F527:K527)-SUM($F466:K466))/($E527+$C527-L$7))</f>
        <v>0</v>
      </c>
      <c r="M527" s="289">
        <f>IF(OR($C527&gt;M$7,$C527+$E527-1&lt;M$7),0,($D527-SUM($F527:L527)-SUM($F466:L466))/($E527+$C527-M$7))</f>
        <v>0</v>
      </c>
      <c r="N527" s="289">
        <f>IF(OR($C527&gt;N$7,$C527+$E527-1&lt;N$7),0,($D527-SUM($F527:M527)-SUM($F466:M466))/($E527+$C527-N$7))</f>
        <v>0</v>
      </c>
      <c r="O527" s="289">
        <f>IF(OR($C527&gt;O$7,$C527+$E527-1&lt;O$7),0,($D527-SUM($F527:N527)-SUM($F466:N466))/($E527+$C527-O$7))</f>
        <v>0</v>
      </c>
      <c r="P527" s="289">
        <f>IF(OR($C527&gt;P$7,$C527+$E527-1&lt;P$7),0,($D527-SUM($F527:O527)-SUM($F466:O466))/($E527+$C527-P$7))</f>
        <v>0</v>
      </c>
      <c r="Q527" s="289">
        <f>IF(OR($C527&gt;Q$7,$C527+$E527-1&lt;Q$7),0,($D527-SUM($F527:P527)-SUM($F466:P466))/($E527+$C527-Q$7))</f>
        <v>0</v>
      </c>
      <c r="R527" s="289">
        <f>IF(OR($C527&gt;R$7,$C527+$E527-1&lt;R$7),0,($D527-SUM($F527:Q527)-SUM($F466:Q466))/($E527+$C527-R$7))</f>
        <v>0</v>
      </c>
      <c r="S527" s="289">
        <f>IF(OR($C527&gt;S$7,$C527+$E527-1&lt;S$7),0,($D527-SUM($F527:R527)-SUM($F466:R466))/($E527+$C527-S$7))</f>
        <v>0</v>
      </c>
      <c r="T527" s="289">
        <f>IF(OR($C527&gt;T$7,$C527+$E527-1&lt;T$7),0,($D527-SUM($F527:S527)-SUM($F466:S466))/($E527+$C527-T$7))</f>
        <v>0</v>
      </c>
      <c r="U527" s="289">
        <f>IF(OR($C527&gt;U$7,$C527+$E527-1&lt;U$7),0,($D527-SUM($F527:T527)-SUM($F466:T466))/($E527+$C527-U$7))</f>
        <v>0</v>
      </c>
      <c r="V527" s="289">
        <f>IF(OR($C527&gt;V$7,$C527+$E527-1&lt;V$7),0,($D527-SUM($F527:U527)-SUM($F466:U466))/($E527+$C527-V$7))</f>
        <v>0</v>
      </c>
      <c r="W527" s="289">
        <f>IF(OR($C527&gt;W$7,$C527+$E527-1&lt;W$7),0,($D527-SUM($F527:V527)-SUM($F466:V466))/($E527+$C527-W$7))</f>
        <v>0</v>
      </c>
      <c r="X527" s="289">
        <f>IF(OR($C527&gt;X$7,$C527+$E527-1&lt;X$7),0,($D527-SUM($F527:W527)-SUM($F466:W466))/($E527+$C527-X$7))</f>
        <v>0</v>
      </c>
      <c r="Y527" s="289">
        <f>IF(OR($C527&gt;Y$7,$C527+$E527-1&lt;Y$7),0,($D527-SUM($F527:X527)-SUM($F466:X466))/($E527+$C527-Y$7))</f>
        <v>0</v>
      </c>
      <c r="Z527" s="289">
        <f>IF(OR($C527&gt;Z$7,$C527+$E527-1&lt;Z$7),0,($D527-SUM($F527:Y527)-SUM($F466:Y466))/($E527+$C527-Z$7))</f>
        <v>0</v>
      </c>
      <c r="AA527" s="289">
        <f>IF(OR($C527&gt;AA$7,$C527+$E527-1&lt;AA$7),0,($D527-SUM($F527:Z527)-SUM($F466:Z466))/($E527+$C527-AA$7))</f>
        <v>0</v>
      </c>
      <c r="AB527" s="289">
        <f>IF(OR($C527&gt;AB$7,$C527+$E527-1&lt;AB$7),0,($D527-SUM($F527:AA527)-SUM($F466:AA466))/($E527+$C527-AB$7))</f>
        <v>0</v>
      </c>
      <c r="AC527" s="289">
        <f>IF(OR($C527&gt;AC$7,$C527+$E527-1&lt;AC$7),0,($D527-SUM($F527:AB527)-SUM($F466:AB466))/($E527+$C527-AC$7))</f>
        <v>0</v>
      </c>
      <c r="AD527" s="289">
        <f>IF(OR($C527&gt;AD$7,$C527+$E527-1&lt;AD$7),0,($D527-SUM($F527:AC527)-SUM($F466:AC466))/($E527+$C527-AD$7))</f>
        <v>0</v>
      </c>
      <c r="AE527" s="289">
        <f>IF(OR($C527&gt;AE$7,$C527+$E527-1&lt;AE$7),0,($D527-SUM($F527:AD527)-SUM($F466:AD466))/($E527+$C527-AE$7))</f>
        <v>0</v>
      </c>
      <c r="AF527" s="289">
        <f>IF(OR($C527&gt;AF$7,$C527+$E527-1&lt;AF$7),0,($D527-SUM($F527:AE527)-SUM($F466:AE466))/($E527+$C527-AF$7))</f>
        <v>0</v>
      </c>
      <c r="AG527" s="289">
        <f>IF(OR($C527&gt;AG$7,$C527+$E527-1&lt;AG$7),0,($D527-SUM($F527:AF527)-SUM($F466:AF466))/($E527+$C527-AG$7))</f>
        <v>0</v>
      </c>
      <c r="AH527" s="289">
        <f>IF(OR($C527&gt;AH$7,$C527+$E527-1&lt;AH$7),0,($D527-SUM($F527:AG527)-SUM($F466:AG466))/($E527+$C527-AH$7))</f>
        <v>0</v>
      </c>
      <c r="AI527" s="289">
        <f>IF(OR($C527&gt;AI$7,$C527+$E527-1&lt;AI$7),0,($D527-SUM($F527:AH527)-SUM($F466:AH466))/($E527+$C527-AI$7))</f>
        <v>0</v>
      </c>
      <c r="AJ527" s="289">
        <f>IF(OR($C527&gt;AJ$7,$C527+$E527-1&lt;AJ$7),0,($D527-SUM($F527:AI527)-SUM($F466:AI466))/($E527+$C527-AJ$7))</f>
        <v>0</v>
      </c>
      <c r="AK527" s="289">
        <f>IF(OR($C527&gt;AK$7,$C527+$E527-1&lt;AK$7),0,($D527-SUM($F527:AJ527)-SUM($F466:AJ466))/($E527+$C527-AK$7))</f>
        <v>0</v>
      </c>
      <c r="AL527" s="289">
        <f>IF(OR($C527&gt;AL$7,$C527+$E527-1&lt;AL$7),0,($D527-SUM($F527:AK527)-SUM($F466:AK466))/($E527+$C527-AL$7))</f>
        <v>0</v>
      </c>
      <c r="AM527" s="289">
        <f>IF(OR($C527&gt;AM$7,$C527+$E527-1&lt;AM$7),0,($D527-SUM($F527:AL527)-SUM($F466:AL466))/($E527+$C527-AM$7))</f>
        <v>0</v>
      </c>
      <c r="AN527" s="289">
        <f>IF(OR($C527&gt;AN$7,$C527+$E527-1&lt;AN$7),0,($D527-SUM($F527:AM527)-SUM($F466:AM466))/($E527+$C527-AN$7))</f>
        <v>0</v>
      </c>
      <c r="AO527" s="289">
        <f>IF(OR($C527&gt;AO$7,$C527+$E527-1&lt;AO$7),0,($D527-SUM($F527:AN527)-SUM($F466:AN466))/($E527+$C527-AO$7))</f>
        <v>0</v>
      </c>
      <c r="AP527" s="289">
        <f>IF(OR($C527&gt;AP$7,$C527+$E527-1&lt;AP$7),0,($D527-SUM($F527:AO527)-SUM($F466:AO466))/($E527+$C527-AP$7))</f>
        <v>0</v>
      </c>
      <c r="AQ527" s="289">
        <f>IF(OR($C527&gt;AQ$7,$C527+$E527-1&lt;AQ$7),0,($D527-SUM($F527:AP527)-SUM($F466:AP466))/($E527+$C527-AQ$7))</f>
        <v>0</v>
      </c>
      <c r="AR527" s="289">
        <f>IF(OR($C527&gt;AR$7,$C527+$E527-1&lt;AR$7),0,($D527-SUM($F527:AQ527)-SUM($F466:AQ466))/($E527+$C527-AR$7))</f>
        <v>0</v>
      </c>
      <c r="AS527" s="289">
        <f>IF(OR($C527&gt;AS$7,$C527+$E527-1&lt;AS$7),0,($D527-SUM($F527:AR527)-SUM($F466:AR466))/($E527+$C527-AS$7))</f>
        <v>0</v>
      </c>
      <c r="AT527" s="289">
        <f>IF(OR($C527&gt;AT$7,$C527+$E527-1&lt;AT$7),0,($D527-SUM($F527:AS527)-SUM($F466:AS466))/($E527+$C527-AT$7))</f>
        <v>0</v>
      </c>
      <c r="AU527" s="289">
        <f>IF(OR($C527&gt;AU$7,$C527+$E527-1&lt;AU$7),0,($D527-SUM($F527:AT527)-SUM($F466:AT466))/($E527+$C527-AU$7))</f>
        <v>0</v>
      </c>
      <c r="AV527" s="289">
        <f>IF(OR($C527&gt;AV$7,$C527+$E527-1&lt;AV$7),0,($D527-SUM($F527:AU527)-SUM($F466:AU466))/($E527+$C527-AV$7))</f>
        <v>0</v>
      </c>
      <c r="AW527" s="289">
        <f>IF(OR($C527&gt;AW$7,$C527+$E527-1&lt;AW$7),0,($D527-SUM($F527:AV527)-SUM($F466:AV466))/($E527+$C527-AW$7))</f>
        <v>0</v>
      </c>
      <c r="AX527" s="289">
        <f>IF(OR($C527&gt;AX$7,$C527+$E527-1&lt;AX$7),0,($D527-SUM($F527:AW527)-SUM($F466:AW466))/($E527+$C527-AX$7))</f>
        <v>0</v>
      </c>
      <c r="AY527" s="289">
        <f>IF(OR($C527&gt;AY$7,$C527+$E527-1&lt;AY$7),0,($D527-SUM($F527:AX527)-SUM($F466:AX466))/($E527+$C527-AY$7))</f>
        <v>0</v>
      </c>
      <c r="AZ527" s="289">
        <f>IF(OR($C527&gt;AZ$7,$C527+$E527-1&lt;AZ$7),0,($D527-SUM($F527:AY527)-SUM($F466:AY466))/($E527+$C527-AZ$7))</f>
        <v>0</v>
      </c>
      <c r="BA527" s="289">
        <f>IF(OR($C527&gt;BA$7,$C527+$E527-1&lt;BA$7),0,($D527-SUM($F527:AZ527)-SUM($F466:AZ466))/($E527+$C527-BA$7))</f>
        <v>0</v>
      </c>
      <c r="BB527" s="289">
        <f>IF(OR($C527&gt;BB$7,$C527+$E527-1&lt;BB$7),0,($D527-SUM($F527:BA527)-SUM($F466:BA466))/($E527+$C527-BB$7))</f>
        <v>0</v>
      </c>
      <c r="BC527" s="289">
        <f>IF(OR($C527&gt;BC$7,$C527+$E527-1&lt;BC$7),0,($D527-SUM($F527:BB527)-SUM($F466:BB466))/($E527+$C527-BC$7))</f>
        <v>0</v>
      </c>
      <c r="BD527" s="289">
        <f>IF(OR($C527&gt;BD$7,$C527+$E527-1&lt;BD$7),0,($D527-SUM($F527:BC527)-SUM($F466:BC466))/($E527+$C527-BD$7))</f>
        <v>0</v>
      </c>
      <c r="BE527" s="289">
        <f ca="1">IF(OR($C527&gt;BE$7,$C527+$E527-1&lt;BE$7),0,($D527-SUM($F527:BD527)-SUM($F466:BD466))/($E527+$C527-BE$7))</f>
        <v>1.9333997093213182E-2</v>
      </c>
      <c r="BF527" s="289">
        <f ca="1">IF(OR($C527&gt;BF$7,$C527+$E527-1&lt;BF$7),0,($D527-SUM($F527:BE527)-SUM($F466:BE466))/($E527+$C527-BF$7))</f>
        <v>1.9333997093213182E-2</v>
      </c>
      <c r="BG527" s="289">
        <f ca="1">IF(OR($C527&gt;BG$7,$C527+$E527-1&lt;BG$7),0,($D527-SUM($F527:BF527)-SUM($F466:BF466))/($E527+$C527-BG$7))</f>
        <v>1.9333997093213182E-2</v>
      </c>
      <c r="BH527" s="289">
        <f ca="1">IF(OR($C527&gt;BH$7,$C527+$E527-1&lt;BH$7),0,($D527-SUM($F527:BG527)-SUM($F466:BG466))/($E527+$C527-BH$7))</f>
        <v>1.9333997093213179E-2</v>
      </c>
      <c r="BI527" s="289">
        <f ca="1">IF(OR($C527&gt;BI$7,$C527+$E527-1&lt;BI$7),0,($D527-SUM($F527:BH527)-SUM($F466:BH466))/($E527+$C527-BI$7))</f>
        <v>1.9333997093213179E-2</v>
      </c>
      <c r="BJ527" s="289">
        <f>IF(OR($C527&gt;BJ$7,$C527+$E527-1&lt;BJ$7),0,($D527-SUM($F527:BI527)-SUM($F466:BI466))/($E527+$C527-BJ$7))</f>
        <v>0</v>
      </c>
      <c r="BK527" s="289">
        <f>IF(OR($C527&gt;BK$7,$C527+$E527-1&lt;BK$7),0,($D527-SUM($F527:BJ527)-SUM($F466:BJ466))/($E527+$C527-BK$7))</f>
        <v>0</v>
      </c>
      <c r="BL527" s="289">
        <f>IF(OR($C527&gt;BL$7,$C527+$E527-1&lt;BL$7),0,($D527-SUM($F527:BK527)-SUM($F466:BK466))/($E527+$C527-BL$7))</f>
        <v>0</v>
      </c>
      <c r="BM527" s="289">
        <f>IF(OR($C527&gt;BM$7,$C527+$E527-1&lt;BM$7),0,($D527-SUM($F527:BL527)-SUM($F466:BL466))/($E527+$C527-BM$7))</f>
        <v>0</v>
      </c>
      <c r="BN527" s="289">
        <f>IF(OR($C527&gt;BN$7,$C527+$E527-1&lt;BN$7),0,($D527-SUM($F527:BM527)-SUM($F466:BM466))/($E527+$C527-BN$7))</f>
        <v>0</v>
      </c>
      <c r="BO527" s="289"/>
      <c r="BP527" s="289"/>
      <c r="BQ527" s="289"/>
      <c r="BR527" s="289"/>
      <c r="BS527" s="289"/>
      <c r="BT527" s="289"/>
      <c r="BU527" s="289"/>
      <c r="BV527" s="289"/>
      <c r="BW527" s="289"/>
      <c r="BX527" s="289"/>
      <c r="BY527" s="289"/>
      <c r="BZ527" s="289"/>
      <c r="CA527" s="198"/>
      <c r="CB527" s="198"/>
      <c r="CC527" s="198"/>
      <c r="CD527" s="198"/>
      <c r="CE527" s="198"/>
      <c r="CF527" s="198"/>
      <c r="CG527" s="198"/>
      <c r="CH527" s="198"/>
      <c r="CI527" s="198"/>
      <c r="CJ527" s="198"/>
      <c r="CK527" s="198"/>
      <c r="CL527" s="198"/>
    </row>
    <row r="528" spans="1:90" hidden="1" outlineLevel="1" x14ac:dyDescent="0.15">
      <c r="A528" s="89"/>
      <c r="B528" s="23"/>
      <c r="C528" s="26">
        <v>52</v>
      </c>
      <c r="D528" s="303">
        <f ca="1"/>
        <v>9.5630271944837725E-2</v>
      </c>
      <c r="E528" s="26">
        <f>SAP_Leadsheet!$E$65</f>
        <v>5</v>
      </c>
      <c r="G528" s="289">
        <f>IF(OR($C528&gt;G$7,$C528+$E528-1&lt;G$7),0,($D528-SUM($F528:F528)-SUM($F467:F467))/($E528+$C528-G$7))</f>
        <v>0</v>
      </c>
      <c r="H528" s="289">
        <f>IF(OR($C528&gt;H$7,$C528+$E528-1&lt;H$7),0,($D528-SUM($F528:G528)-SUM($F467:G467))/($E528+$C528-H$7))</f>
        <v>0</v>
      </c>
      <c r="I528" s="289">
        <f>IF(OR($C528&gt;I$7,$C528+$E528-1&lt;I$7),0,($D528-SUM($F528:H528)-SUM($F467:H467))/($E528+$C528-I$7))</f>
        <v>0</v>
      </c>
      <c r="J528" s="289">
        <f>IF(OR($C528&gt;J$7,$C528+$E528-1&lt;J$7),0,($D528-SUM($F528:I528)-SUM($F467:I467))/($E528+$C528-J$7))</f>
        <v>0</v>
      </c>
      <c r="K528" s="289">
        <f>IF(OR($C528&gt;K$7,$C528+$E528-1&lt;K$7),0,($D528-SUM($F528:J528)-SUM($F467:J467))/($E528+$C528-K$7))</f>
        <v>0</v>
      </c>
      <c r="L528" s="289">
        <f>IF(OR($C528&gt;L$7,$C528+$E528-1&lt;L$7),0,($D528-SUM($F528:K528)-SUM($F467:K467))/($E528+$C528-L$7))</f>
        <v>0</v>
      </c>
      <c r="M528" s="289">
        <f>IF(OR($C528&gt;M$7,$C528+$E528-1&lt;M$7),0,($D528-SUM($F528:L528)-SUM($F467:L467))/($E528+$C528-M$7))</f>
        <v>0</v>
      </c>
      <c r="N528" s="289">
        <f>IF(OR($C528&gt;N$7,$C528+$E528-1&lt;N$7),0,($D528-SUM($F528:M528)-SUM($F467:M467))/($E528+$C528-N$7))</f>
        <v>0</v>
      </c>
      <c r="O528" s="289">
        <f>IF(OR($C528&gt;O$7,$C528+$E528-1&lt;O$7),0,($D528-SUM($F528:N528)-SUM($F467:N467))/($E528+$C528-O$7))</f>
        <v>0</v>
      </c>
      <c r="P528" s="289">
        <f>IF(OR($C528&gt;P$7,$C528+$E528-1&lt;P$7),0,($D528-SUM($F528:O528)-SUM($F467:O467))/($E528+$C528-P$7))</f>
        <v>0</v>
      </c>
      <c r="Q528" s="289">
        <f>IF(OR($C528&gt;Q$7,$C528+$E528-1&lt;Q$7),0,($D528-SUM($F528:P528)-SUM($F467:P467))/($E528+$C528-Q$7))</f>
        <v>0</v>
      </c>
      <c r="R528" s="289">
        <f>IF(OR($C528&gt;R$7,$C528+$E528-1&lt;R$7),0,($D528-SUM($F528:Q528)-SUM($F467:Q467))/($E528+$C528-R$7))</f>
        <v>0</v>
      </c>
      <c r="S528" s="289">
        <f>IF(OR($C528&gt;S$7,$C528+$E528-1&lt;S$7),0,($D528-SUM($F528:R528)-SUM($F467:R467))/($E528+$C528-S$7))</f>
        <v>0</v>
      </c>
      <c r="T528" s="289">
        <f>IF(OR($C528&gt;T$7,$C528+$E528-1&lt;T$7),0,($D528-SUM($F528:S528)-SUM($F467:S467))/($E528+$C528-T$7))</f>
        <v>0</v>
      </c>
      <c r="U528" s="289">
        <f>IF(OR($C528&gt;U$7,$C528+$E528-1&lt;U$7),0,($D528-SUM($F528:T528)-SUM($F467:T467))/($E528+$C528-U$7))</f>
        <v>0</v>
      </c>
      <c r="V528" s="289">
        <f>IF(OR($C528&gt;V$7,$C528+$E528-1&lt;V$7),0,($D528-SUM($F528:U528)-SUM($F467:U467))/($E528+$C528-V$7))</f>
        <v>0</v>
      </c>
      <c r="W528" s="289">
        <f>IF(OR($C528&gt;W$7,$C528+$E528-1&lt;W$7),0,($D528-SUM($F528:V528)-SUM($F467:V467))/($E528+$C528-W$7))</f>
        <v>0</v>
      </c>
      <c r="X528" s="289">
        <f>IF(OR($C528&gt;X$7,$C528+$E528-1&lt;X$7),0,($D528-SUM($F528:W528)-SUM($F467:W467))/($E528+$C528-X$7))</f>
        <v>0</v>
      </c>
      <c r="Y528" s="289">
        <f>IF(OR($C528&gt;Y$7,$C528+$E528-1&lt;Y$7),0,($D528-SUM($F528:X528)-SUM($F467:X467))/($E528+$C528-Y$7))</f>
        <v>0</v>
      </c>
      <c r="Z528" s="289">
        <f>IF(OR($C528&gt;Z$7,$C528+$E528-1&lt;Z$7),0,($D528-SUM($F528:Y528)-SUM($F467:Y467))/($E528+$C528-Z$7))</f>
        <v>0</v>
      </c>
      <c r="AA528" s="289">
        <f>IF(OR($C528&gt;AA$7,$C528+$E528-1&lt;AA$7),0,($D528-SUM($F528:Z528)-SUM($F467:Z467))/($E528+$C528-AA$7))</f>
        <v>0</v>
      </c>
      <c r="AB528" s="289">
        <f>IF(OR($C528&gt;AB$7,$C528+$E528-1&lt;AB$7),0,($D528-SUM($F528:AA528)-SUM($F467:AA467))/($E528+$C528-AB$7))</f>
        <v>0</v>
      </c>
      <c r="AC528" s="289">
        <f>IF(OR($C528&gt;AC$7,$C528+$E528-1&lt;AC$7),0,($D528-SUM($F528:AB528)-SUM($F467:AB467))/($E528+$C528-AC$7))</f>
        <v>0</v>
      </c>
      <c r="AD528" s="289">
        <f>IF(OR($C528&gt;AD$7,$C528+$E528-1&lt;AD$7),0,($D528-SUM($F528:AC528)-SUM($F467:AC467))/($E528+$C528-AD$7))</f>
        <v>0</v>
      </c>
      <c r="AE528" s="289">
        <f>IF(OR($C528&gt;AE$7,$C528+$E528-1&lt;AE$7),0,($D528-SUM($F528:AD528)-SUM($F467:AD467))/($E528+$C528-AE$7))</f>
        <v>0</v>
      </c>
      <c r="AF528" s="289">
        <f>IF(OR($C528&gt;AF$7,$C528+$E528-1&lt;AF$7),0,($D528-SUM($F528:AE528)-SUM($F467:AE467))/($E528+$C528-AF$7))</f>
        <v>0</v>
      </c>
      <c r="AG528" s="289">
        <f>IF(OR($C528&gt;AG$7,$C528+$E528-1&lt;AG$7),0,($D528-SUM($F528:AF528)-SUM($F467:AF467))/($E528+$C528-AG$7))</f>
        <v>0</v>
      </c>
      <c r="AH528" s="289">
        <f>IF(OR($C528&gt;AH$7,$C528+$E528-1&lt;AH$7),0,($D528-SUM($F528:AG528)-SUM($F467:AG467))/($E528+$C528-AH$7))</f>
        <v>0</v>
      </c>
      <c r="AI528" s="289">
        <f>IF(OR($C528&gt;AI$7,$C528+$E528-1&lt;AI$7),0,($D528-SUM($F528:AH528)-SUM($F467:AH467))/($E528+$C528-AI$7))</f>
        <v>0</v>
      </c>
      <c r="AJ528" s="289">
        <f>IF(OR($C528&gt;AJ$7,$C528+$E528-1&lt;AJ$7),0,($D528-SUM($F528:AI528)-SUM($F467:AI467))/($E528+$C528-AJ$7))</f>
        <v>0</v>
      </c>
      <c r="AK528" s="289">
        <f>IF(OR($C528&gt;AK$7,$C528+$E528-1&lt;AK$7),0,($D528-SUM($F528:AJ528)-SUM($F467:AJ467))/($E528+$C528-AK$7))</f>
        <v>0</v>
      </c>
      <c r="AL528" s="289">
        <f>IF(OR($C528&gt;AL$7,$C528+$E528-1&lt;AL$7),0,($D528-SUM($F528:AK528)-SUM($F467:AK467))/($E528+$C528-AL$7))</f>
        <v>0</v>
      </c>
      <c r="AM528" s="289">
        <f>IF(OR($C528&gt;AM$7,$C528+$E528-1&lt;AM$7),0,($D528-SUM($F528:AL528)-SUM($F467:AL467))/($E528+$C528-AM$7))</f>
        <v>0</v>
      </c>
      <c r="AN528" s="289">
        <f>IF(OR($C528&gt;AN$7,$C528+$E528-1&lt;AN$7),0,($D528-SUM($F528:AM528)-SUM($F467:AM467))/($E528+$C528-AN$7))</f>
        <v>0</v>
      </c>
      <c r="AO528" s="289">
        <f>IF(OR($C528&gt;AO$7,$C528+$E528-1&lt;AO$7),0,($D528-SUM($F528:AN528)-SUM($F467:AN467))/($E528+$C528-AO$7))</f>
        <v>0</v>
      </c>
      <c r="AP528" s="289">
        <f>IF(OR($C528&gt;AP$7,$C528+$E528-1&lt;AP$7),0,($D528-SUM($F528:AO528)-SUM($F467:AO467))/($E528+$C528-AP$7))</f>
        <v>0</v>
      </c>
      <c r="AQ528" s="289">
        <f>IF(OR($C528&gt;AQ$7,$C528+$E528-1&lt;AQ$7),0,($D528-SUM($F528:AP528)-SUM($F467:AP467))/($E528+$C528-AQ$7))</f>
        <v>0</v>
      </c>
      <c r="AR528" s="289">
        <f>IF(OR($C528&gt;AR$7,$C528+$E528-1&lt;AR$7),0,($D528-SUM($F528:AQ528)-SUM($F467:AQ467))/($E528+$C528-AR$7))</f>
        <v>0</v>
      </c>
      <c r="AS528" s="289">
        <f>IF(OR($C528&gt;AS$7,$C528+$E528-1&lt;AS$7),0,($D528-SUM($F528:AR528)-SUM($F467:AR467))/($E528+$C528-AS$7))</f>
        <v>0</v>
      </c>
      <c r="AT528" s="289">
        <f>IF(OR($C528&gt;AT$7,$C528+$E528-1&lt;AT$7),0,($D528-SUM($F528:AS528)-SUM($F467:AS467))/($E528+$C528-AT$7))</f>
        <v>0</v>
      </c>
      <c r="AU528" s="289">
        <f>IF(OR($C528&gt;AU$7,$C528+$E528-1&lt;AU$7),0,($D528-SUM($F528:AT528)-SUM($F467:AT467))/($E528+$C528-AU$7))</f>
        <v>0</v>
      </c>
      <c r="AV528" s="289">
        <f>IF(OR($C528&gt;AV$7,$C528+$E528-1&lt;AV$7),0,($D528-SUM($F528:AU528)-SUM($F467:AU467))/($E528+$C528-AV$7))</f>
        <v>0</v>
      </c>
      <c r="AW528" s="289">
        <f>IF(OR($C528&gt;AW$7,$C528+$E528-1&lt;AW$7),0,($D528-SUM($F528:AV528)-SUM($F467:AV467))/($E528+$C528-AW$7))</f>
        <v>0</v>
      </c>
      <c r="AX528" s="289">
        <f>IF(OR($C528&gt;AX$7,$C528+$E528-1&lt;AX$7),0,($D528-SUM($F528:AW528)-SUM($F467:AW467))/($E528+$C528-AX$7))</f>
        <v>0</v>
      </c>
      <c r="AY528" s="289">
        <f>IF(OR($C528&gt;AY$7,$C528+$E528-1&lt;AY$7),0,($D528-SUM($F528:AX528)-SUM($F467:AX467))/($E528+$C528-AY$7))</f>
        <v>0</v>
      </c>
      <c r="AZ528" s="289">
        <f>IF(OR($C528&gt;AZ$7,$C528+$E528-1&lt;AZ$7),0,($D528-SUM($F528:AY528)-SUM($F467:AY467))/($E528+$C528-AZ$7))</f>
        <v>0</v>
      </c>
      <c r="BA528" s="289">
        <f>IF(OR($C528&gt;BA$7,$C528+$E528-1&lt;BA$7),0,($D528-SUM($F528:AZ528)-SUM($F467:AZ467))/($E528+$C528-BA$7))</f>
        <v>0</v>
      </c>
      <c r="BB528" s="289">
        <f>IF(OR($C528&gt;BB$7,$C528+$E528-1&lt;BB$7),0,($D528-SUM($F528:BA528)-SUM($F467:BA467))/($E528+$C528-BB$7))</f>
        <v>0</v>
      </c>
      <c r="BC528" s="289">
        <f>IF(OR($C528&gt;BC$7,$C528+$E528-1&lt;BC$7),0,($D528-SUM($F528:BB528)-SUM($F467:BB467))/($E528+$C528-BC$7))</f>
        <v>0</v>
      </c>
      <c r="BD528" s="289">
        <f>IF(OR($C528&gt;BD$7,$C528+$E528-1&lt;BD$7),0,($D528-SUM($F528:BC528)-SUM($F467:BC467))/($E528+$C528-BD$7))</f>
        <v>0</v>
      </c>
      <c r="BE528" s="289">
        <f>IF(OR($C528&gt;BE$7,$C528+$E528-1&lt;BE$7),0,($D528-SUM($F528:BD528)-SUM($F467:BD467))/($E528+$C528-BE$7))</f>
        <v>0</v>
      </c>
      <c r="BF528" s="289">
        <f ca="1">IF(OR($C528&gt;BF$7,$C528+$E528-1&lt;BF$7),0,($D528-SUM($F528:BE528)-SUM($F467:BE467))/($E528+$C528-BF$7))</f>
        <v>1.9126054388967546E-2</v>
      </c>
      <c r="BG528" s="289">
        <f ca="1">IF(OR($C528&gt;BG$7,$C528+$E528-1&lt;BG$7),0,($D528-SUM($F528:BF528)-SUM($F467:BF467))/($E528+$C528-BG$7))</f>
        <v>1.9126054388967546E-2</v>
      </c>
      <c r="BH528" s="289">
        <f ca="1">IF(OR($C528&gt;BH$7,$C528+$E528-1&lt;BH$7),0,($D528-SUM($F528:BG528)-SUM($F467:BG467))/($E528+$C528-BH$7))</f>
        <v>1.9126054388967546E-2</v>
      </c>
      <c r="BI528" s="289">
        <f ca="1">IF(OR($C528&gt;BI$7,$C528+$E528-1&lt;BI$7),0,($D528-SUM($F528:BH528)-SUM($F467:BH467))/($E528+$C528-BI$7))</f>
        <v>1.9126054388967542E-2</v>
      </c>
      <c r="BJ528" s="289">
        <f ca="1">IF(OR($C528&gt;BJ$7,$C528+$E528-1&lt;BJ$7),0,($D528-SUM($F528:BI528)-SUM($F467:BI467))/($E528+$C528-BJ$7))</f>
        <v>1.9126054388967542E-2</v>
      </c>
      <c r="BK528" s="289">
        <f>IF(OR($C528&gt;BK$7,$C528+$E528-1&lt;BK$7),0,($D528-SUM($F528:BJ528)-SUM($F467:BJ467))/($E528+$C528-BK$7))</f>
        <v>0</v>
      </c>
      <c r="BL528" s="289">
        <f>IF(OR($C528&gt;BL$7,$C528+$E528-1&lt;BL$7),0,($D528-SUM($F528:BK528)-SUM($F467:BK467))/($E528+$C528-BL$7))</f>
        <v>0</v>
      </c>
      <c r="BM528" s="289">
        <f>IF(OR($C528&gt;BM$7,$C528+$E528-1&lt;BM$7),0,($D528-SUM($F528:BL528)-SUM($F467:BL467))/($E528+$C528-BM$7))</f>
        <v>0</v>
      </c>
      <c r="BN528" s="289">
        <f>IF(OR($C528&gt;BN$7,$C528+$E528-1&lt;BN$7),0,($D528-SUM($F528:BM528)-SUM($F467:BM467))/($E528+$C528-BN$7))</f>
        <v>0</v>
      </c>
      <c r="BO528" s="289"/>
      <c r="BP528" s="289"/>
      <c r="BQ528" s="289"/>
      <c r="BR528" s="289"/>
      <c r="BS528" s="289"/>
      <c r="BT528" s="289"/>
      <c r="BU528" s="289"/>
      <c r="BV528" s="289"/>
      <c r="BW528" s="289"/>
      <c r="BX528" s="289"/>
      <c r="BY528" s="289"/>
      <c r="BZ528" s="289"/>
      <c r="CA528" s="198"/>
      <c r="CB528" s="198"/>
      <c r="CC528" s="198"/>
      <c r="CD528" s="198"/>
      <c r="CE528" s="198"/>
      <c r="CF528" s="198"/>
      <c r="CG528" s="198"/>
      <c r="CH528" s="198"/>
      <c r="CI528" s="198"/>
      <c r="CJ528" s="198"/>
      <c r="CK528" s="198"/>
      <c r="CL528" s="198"/>
    </row>
    <row r="529" spans="1:90" hidden="1" outlineLevel="1" x14ac:dyDescent="0.15">
      <c r="A529" s="89"/>
      <c r="B529" s="23"/>
      <c r="C529" s="26">
        <v>53</v>
      </c>
      <c r="D529" s="303">
        <f ca="1"/>
        <v>9.4590558423609528E-2</v>
      </c>
      <c r="E529" s="26">
        <f>SAP_Leadsheet!$E$65</f>
        <v>5</v>
      </c>
      <c r="G529" s="289">
        <f>IF(OR($C529&gt;G$7,$C529+$E529-1&lt;G$7),0,($D529-SUM($F529:F529)-SUM($F468:F468))/($E529+$C529-G$7))</f>
        <v>0</v>
      </c>
      <c r="H529" s="289">
        <f>IF(OR($C529&gt;H$7,$C529+$E529-1&lt;H$7),0,($D529-SUM($F529:G529)-SUM($F468:G468))/($E529+$C529-H$7))</f>
        <v>0</v>
      </c>
      <c r="I529" s="289">
        <f>IF(OR($C529&gt;I$7,$C529+$E529-1&lt;I$7),0,($D529-SUM($F529:H529)-SUM($F468:H468))/($E529+$C529-I$7))</f>
        <v>0</v>
      </c>
      <c r="J529" s="289">
        <f>IF(OR($C529&gt;J$7,$C529+$E529-1&lt;J$7),0,($D529-SUM($F529:I529)-SUM($F468:I468))/($E529+$C529-J$7))</f>
        <v>0</v>
      </c>
      <c r="K529" s="289">
        <f>IF(OR($C529&gt;K$7,$C529+$E529-1&lt;K$7),0,($D529-SUM($F529:J529)-SUM($F468:J468))/($E529+$C529-K$7))</f>
        <v>0</v>
      </c>
      <c r="L529" s="289">
        <f>IF(OR($C529&gt;L$7,$C529+$E529-1&lt;L$7),0,($D529-SUM($F529:K529)-SUM($F468:K468))/($E529+$C529-L$7))</f>
        <v>0</v>
      </c>
      <c r="M529" s="289">
        <f>IF(OR($C529&gt;M$7,$C529+$E529-1&lt;M$7),0,($D529-SUM($F529:L529)-SUM($F468:L468))/($E529+$C529-M$7))</f>
        <v>0</v>
      </c>
      <c r="N529" s="289">
        <f>IF(OR($C529&gt;N$7,$C529+$E529-1&lt;N$7),0,($D529-SUM($F529:M529)-SUM($F468:M468))/($E529+$C529-N$7))</f>
        <v>0</v>
      </c>
      <c r="O529" s="289">
        <f>IF(OR($C529&gt;O$7,$C529+$E529-1&lt;O$7),0,($D529-SUM($F529:N529)-SUM($F468:N468))/($E529+$C529-O$7))</f>
        <v>0</v>
      </c>
      <c r="P529" s="289">
        <f>IF(OR($C529&gt;P$7,$C529+$E529-1&lt;P$7),0,($D529-SUM($F529:O529)-SUM($F468:O468))/($E529+$C529-P$7))</f>
        <v>0</v>
      </c>
      <c r="Q529" s="289">
        <f>IF(OR($C529&gt;Q$7,$C529+$E529-1&lt;Q$7),0,($D529-SUM($F529:P529)-SUM($F468:P468))/($E529+$C529-Q$7))</f>
        <v>0</v>
      </c>
      <c r="R529" s="289">
        <f>IF(OR($C529&gt;R$7,$C529+$E529-1&lt;R$7),0,($D529-SUM($F529:Q529)-SUM($F468:Q468))/($E529+$C529-R$7))</f>
        <v>0</v>
      </c>
      <c r="S529" s="289">
        <f>IF(OR($C529&gt;S$7,$C529+$E529-1&lt;S$7),0,($D529-SUM($F529:R529)-SUM($F468:R468))/($E529+$C529-S$7))</f>
        <v>0</v>
      </c>
      <c r="T529" s="289">
        <f>IF(OR($C529&gt;T$7,$C529+$E529-1&lt;T$7),0,($D529-SUM($F529:S529)-SUM($F468:S468))/($E529+$C529-T$7))</f>
        <v>0</v>
      </c>
      <c r="U529" s="289">
        <f>IF(OR($C529&gt;U$7,$C529+$E529-1&lt;U$7),0,($D529-SUM($F529:T529)-SUM($F468:T468))/($E529+$C529-U$7))</f>
        <v>0</v>
      </c>
      <c r="V529" s="289">
        <f>IF(OR($C529&gt;V$7,$C529+$E529-1&lt;V$7),0,($D529-SUM($F529:U529)-SUM($F468:U468))/($E529+$C529-V$7))</f>
        <v>0</v>
      </c>
      <c r="W529" s="289">
        <f>IF(OR($C529&gt;W$7,$C529+$E529-1&lt;W$7),0,($D529-SUM($F529:V529)-SUM($F468:V468))/($E529+$C529-W$7))</f>
        <v>0</v>
      </c>
      <c r="X529" s="289">
        <f>IF(OR($C529&gt;X$7,$C529+$E529-1&lt;X$7),0,($D529-SUM($F529:W529)-SUM($F468:W468))/($E529+$C529-X$7))</f>
        <v>0</v>
      </c>
      <c r="Y529" s="289">
        <f>IF(OR($C529&gt;Y$7,$C529+$E529-1&lt;Y$7),0,($D529-SUM($F529:X529)-SUM($F468:X468))/($E529+$C529-Y$7))</f>
        <v>0</v>
      </c>
      <c r="Z529" s="289">
        <f>IF(OR($C529&gt;Z$7,$C529+$E529-1&lt;Z$7),0,($D529-SUM($F529:Y529)-SUM($F468:Y468))/($E529+$C529-Z$7))</f>
        <v>0</v>
      </c>
      <c r="AA529" s="289">
        <f>IF(OR($C529&gt;AA$7,$C529+$E529-1&lt;AA$7),0,($D529-SUM($F529:Z529)-SUM($F468:Z468))/($E529+$C529-AA$7))</f>
        <v>0</v>
      </c>
      <c r="AB529" s="289">
        <f>IF(OR($C529&gt;AB$7,$C529+$E529-1&lt;AB$7),0,($D529-SUM($F529:AA529)-SUM($F468:AA468))/($E529+$C529-AB$7))</f>
        <v>0</v>
      </c>
      <c r="AC529" s="289">
        <f>IF(OR($C529&gt;AC$7,$C529+$E529-1&lt;AC$7),0,($D529-SUM($F529:AB529)-SUM($F468:AB468))/($E529+$C529-AC$7))</f>
        <v>0</v>
      </c>
      <c r="AD529" s="289">
        <f>IF(OR($C529&gt;AD$7,$C529+$E529-1&lt;AD$7),0,($D529-SUM($F529:AC529)-SUM($F468:AC468))/($E529+$C529-AD$7))</f>
        <v>0</v>
      </c>
      <c r="AE529" s="289">
        <f>IF(OR($C529&gt;AE$7,$C529+$E529-1&lt;AE$7),0,($D529-SUM($F529:AD529)-SUM($F468:AD468))/($E529+$C529-AE$7))</f>
        <v>0</v>
      </c>
      <c r="AF529" s="289">
        <f>IF(OR($C529&gt;AF$7,$C529+$E529-1&lt;AF$7),0,($D529-SUM($F529:AE529)-SUM($F468:AE468))/($E529+$C529-AF$7))</f>
        <v>0</v>
      </c>
      <c r="AG529" s="289">
        <f>IF(OR($C529&gt;AG$7,$C529+$E529-1&lt;AG$7),0,($D529-SUM($F529:AF529)-SUM($F468:AF468))/($E529+$C529-AG$7))</f>
        <v>0</v>
      </c>
      <c r="AH529" s="289">
        <f>IF(OR($C529&gt;AH$7,$C529+$E529-1&lt;AH$7),0,($D529-SUM($F529:AG529)-SUM($F468:AG468))/($E529+$C529-AH$7))</f>
        <v>0</v>
      </c>
      <c r="AI529" s="289">
        <f>IF(OR($C529&gt;AI$7,$C529+$E529-1&lt;AI$7),0,($D529-SUM($F529:AH529)-SUM($F468:AH468))/($E529+$C529-AI$7))</f>
        <v>0</v>
      </c>
      <c r="AJ529" s="289">
        <f>IF(OR($C529&gt;AJ$7,$C529+$E529-1&lt;AJ$7),0,($D529-SUM($F529:AI529)-SUM($F468:AI468))/($E529+$C529-AJ$7))</f>
        <v>0</v>
      </c>
      <c r="AK529" s="289">
        <f>IF(OR($C529&gt;AK$7,$C529+$E529-1&lt;AK$7),0,($D529-SUM($F529:AJ529)-SUM($F468:AJ468))/($E529+$C529-AK$7))</f>
        <v>0</v>
      </c>
      <c r="AL529" s="289">
        <f>IF(OR($C529&gt;AL$7,$C529+$E529-1&lt;AL$7),0,($D529-SUM($F529:AK529)-SUM($F468:AK468))/($E529+$C529-AL$7))</f>
        <v>0</v>
      </c>
      <c r="AM529" s="289">
        <f>IF(OR($C529&gt;AM$7,$C529+$E529-1&lt;AM$7),0,($D529-SUM($F529:AL529)-SUM($F468:AL468))/($E529+$C529-AM$7))</f>
        <v>0</v>
      </c>
      <c r="AN529" s="289">
        <f>IF(OR($C529&gt;AN$7,$C529+$E529-1&lt;AN$7),0,($D529-SUM($F529:AM529)-SUM($F468:AM468))/($E529+$C529-AN$7))</f>
        <v>0</v>
      </c>
      <c r="AO529" s="289">
        <f>IF(OR($C529&gt;AO$7,$C529+$E529-1&lt;AO$7),0,($D529-SUM($F529:AN529)-SUM($F468:AN468))/($E529+$C529-AO$7))</f>
        <v>0</v>
      </c>
      <c r="AP529" s="289">
        <f>IF(OR($C529&gt;AP$7,$C529+$E529-1&lt;AP$7),0,($D529-SUM($F529:AO529)-SUM($F468:AO468))/($E529+$C529-AP$7))</f>
        <v>0</v>
      </c>
      <c r="AQ529" s="289">
        <f>IF(OR($C529&gt;AQ$7,$C529+$E529-1&lt;AQ$7),0,($D529-SUM($F529:AP529)-SUM($F468:AP468))/($E529+$C529-AQ$7))</f>
        <v>0</v>
      </c>
      <c r="AR529" s="289">
        <f>IF(OR($C529&gt;AR$7,$C529+$E529-1&lt;AR$7),0,($D529-SUM($F529:AQ529)-SUM($F468:AQ468))/($E529+$C529-AR$7))</f>
        <v>0</v>
      </c>
      <c r="AS529" s="289">
        <f>IF(OR($C529&gt;AS$7,$C529+$E529-1&lt;AS$7),0,($D529-SUM($F529:AR529)-SUM($F468:AR468))/($E529+$C529-AS$7))</f>
        <v>0</v>
      </c>
      <c r="AT529" s="289">
        <f>IF(OR($C529&gt;AT$7,$C529+$E529-1&lt;AT$7),0,($D529-SUM($F529:AS529)-SUM($F468:AS468))/($E529+$C529-AT$7))</f>
        <v>0</v>
      </c>
      <c r="AU529" s="289">
        <f>IF(OR($C529&gt;AU$7,$C529+$E529-1&lt;AU$7),0,($D529-SUM($F529:AT529)-SUM($F468:AT468))/($E529+$C529-AU$7))</f>
        <v>0</v>
      </c>
      <c r="AV529" s="289">
        <f>IF(OR($C529&gt;AV$7,$C529+$E529-1&lt;AV$7),0,($D529-SUM($F529:AU529)-SUM($F468:AU468))/($E529+$C529-AV$7))</f>
        <v>0</v>
      </c>
      <c r="AW529" s="289">
        <f>IF(OR($C529&gt;AW$7,$C529+$E529-1&lt;AW$7),0,($D529-SUM($F529:AV529)-SUM($F468:AV468))/($E529+$C529-AW$7))</f>
        <v>0</v>
      </c>
      <c r="AX529" s="289">
        <f>IF(OR($C529&gt;AX$7,$C529+$E529-1&lt;AX$7),0,($D529-SUM($F529:AW529)-SUM($F468:AW468))/($E529+$C529-AX$7))</f>
        <v>0</v>
      </c>
      <c r="AY529" s="289">
        <f>IF(OR($C529&gt;AY$7,$C529+$E529-1&lt;AY$7),0,($D529-SUM($F529:AX529)-SUM($F468:AX468))/($E529+$C529-AY$7))</f>
        <v>0</v>
      </c>
      <c r="AZ529" s="289">
        <f>IF(OR($C529&gt;AZ$7,$C529+$E529-1&lt;AZ$7),0,($D529-SUM($F529:AY529)-SUM($F468:AY468))/($E529+$C529-AZ$7))</f>
        <v>0</v>
      </c>
      <c r="BA529" s="289">
        <f>IF(OR($C529&gt;BA$7,$C529+$E529-1&lt;BA$7),0,($D529-SUM($F529:AZ529)-SUM($F468:AZ468))/($E529+$C529-BA$7))</f>
        <v>0</v>
      </c>
      <c r="BB529" s="289">
        <f>IF(OR($C529&gt;BB$7,$C529+$E529-1&lt;BB$7),0,($D529-SUM($F529:BA529)-SUM($F468:BA468))/($E529+$C529-BB$7))</f>
        <v>0</v>
      </c>
      <c r="BC529" s="289">
        <f>IF(OR($C529&gt;BC$7,$C529+$E529-1&lt;BC$7),0,($D529-SUM($F529:BB529)-SUM($F468:BB468))/($E529+$C529-BC$7))</f>
        <v>0</v>
      </c>
      <c r="BD529" s="289">
        <f>IF(OR($C529&gt;BD$7,$C529+$E529-1&lt;BD$7),0,($D529-SUM($F529:BC529)-SUM($F468:BC468))/($E529+$C529-BD$7))</f>
        <v>0</v>
      </c>
      <c r="BE529" s="289">
        <f>IF(OR($C529&gt;BE$7,$C529+$E529-1&lt;BE$7),0,($D529-SUM($F529:BD529)-SUM($F468:BD468))/($E529+$C529-BE$7))</f>
        <v>0</v>
      </c>
      <c r="BF529" s="289">
        <f>IF(OR($C529&gt;BF$7,$C529+$E529-1&lt;BF$7),0,($D529-SUM($F529:BE529)-SUM($F468:BE468))/($E529+$C529-BF$7))</f>
        <v>0</v>
      </c>
      <c r="BG529" s="289">
        <f ca="1">IF(OR($C529&gt;BG$7,$C529+$E529-1&lt;BG$7),0,($D529-SUM($F529:BF529)-SUM($F468:BF468))/($E529+$C529-BG$7))</f>
        <v>1.8918111684721906E-2</v>
      </c>
      <c r="BH529" s="289">
        <f ca="1">IF(OR($C529&gt;BH$7,$C529+$E529-1&lt;BH$7),0,($D529-SUM($F529:BG529)-SUM($F468:BG468))/($E529+$C529-BH$7))</f>
        <v>1.8918111684721906E-2</v>
      </c>
      <c r="BI529" s="289">
        <f ca="1">IF(OR($C529&gt;BI$7,$C529+$E529-1&lt;BI$7),0,($D529-SUM($F529:BH529)-SUM($F468:BH468))/($E529+$C529-BI$7))</f>
        <v>1.8918111684721906E-2</v>
      </c>
      <c r="BJ529" s="289">
        <f ca="1">IF(OR($C529&gt;BJ$7,$C529+$E529-1&lt;BJ$7),0,($D529-SUM($F529:BI529)-SUM($F468:BI468))/($E529+$C529-BJ$7))</f>
        <v>1.8918111684721906E-2</v>
      </c>
      <c r="BK529" s="289">
        <f ca="1">IF(OR($C529&gt;BK$7,$C529+$E529-1&lt;BK$7),0,($D529-SUM($F529:BJ529)-SUM($F468:BJ468))/($E529+$C529-BK$7))</f>
        <v>1.8918111684721906E-2</v>
      </c>
      <c r="BL529" s="289">
        <f>IF(OR($C529&gt;BL$7,$C529+$E529-1&lt;BL$7),0,($D529-SUM($F529:BK529)-SUM($F468:BK468))/($E529+$C529-BL$7))</f>
        <v>0</v>
      </c>
      <c r="BM529" s="289">
        <f>IF(OR($C529&gt;BM$7,$C529+$E529-1&lt;BM$7),0,($D529-SUM($F529:BL529)-SUM($F468:BL468))/($E529+$C529-BM$7))</f>
        <v>0</v>
      </c>
      <c r="BN529" s="289">
        <f>IF(OR($C529&gt;BN$7,$C529+$E529-1&lt;BN$7),0,($D529-SUM($F529:BM529)-SUM($F468:BM468))/($E529+$C529-BN$7))</f>
        <v>0</v>
      </c>
      <c r="BO529" s="289"/>
      <c r="BP529" s="289"/>
      <c r="BQ529" s="289"/>
      <c r="BR529" s="289"/>
      <c r="BS529" s="289"/>
      <c r="BT529" s="289"/>
      <c r="BU529" s="289"/>
      <c r="BV529" s="289"/>
      <c r="BW529" s="289"/>
      <c r="BX529" s="289"/>
      <c r="BY529" s="289"/>
      <c r="BZ529" s="289"/>
      <c r="CA529" s="198"/>
      <c r="CB529" s="198"/>
      <c r="CC529" s="198"/>
      <c r="CD529" s="198"/>
      <c r="CE529" s="198"/>
      <c r="CF529" s="198"/>
      <c r="CG529" s="198"/>
      <c r="CH529" s="198"/>
      <c r="CI529" s="198"/>
      <c r="CJ529" s="198"/>
      <c r="CK529" s="198"/>
      <c r="CL529" s="198"/>
    </row>
    <row r="530" spans="1:90" hidden="1" outlineLevel="1" x14ac:dyDescent="0.15">
      <c r="A530" s="89"/>
      <c r="B530" s="23"/>
      <c r="C530" s="26">
        <v>54</v>
      </c>
      <c r="D530" s="303">
        <f ca="1"/>
        <v>9.3550844902381344E-2</v>
      </c>
      <c r="E530" s="26">
        <f>SAP_Leadsheet!$E$65</f>
        <v>5</v>
      </c>
      <c r="G530" s="289">
        <f>IF(OR($C530&gt;G$7,$C530+$E530-1&lt;G$7),0,($D530-SUM($F530:F530)-SUM($F469:F469))/($E530+$C530-G$7))</f>
        <v>0</v>
      </c>
      <c r="H530" s="289">
        <f>IF(OR($C530&gt;H$7,$C530+$E530-1&lt;H$7),0,($D530-SUM($F530:G530)-SUM($F469:G469))/($E530+$C530-H$7))</f>
        <v>0</v>
      </c>
      <c r="I530" s="289">
        <f>IF(OR($C530&gt;I$7,$C530+$E530-1&lt;I$7),0,($D530-SUM($F530:H530)-SUM($F469:H469))/($E530+$C530-I$7))</f>
        <v>0</v>
      </c>
      <c r="J530" s="289">
        <f>IF(OR($C530&gt;J$7,$C530+$E530-1&lt;J$7),0,($D530-SUM($F530:I530)-SUM($F469:I469))/($E530+$C530-J$7))</f>
        <v>0</v>
      </c>
      <c r="K530" s="289">
        <f>IF(OR($C530&gt;K$7,$C530+$E530-1&lt;K$7),0,($D530-SUM($F530:J530)-SUM($F469:J469))/($E530+$C530-K$7))</f>
        <v>0</v>
      </c>
      <c r="L530" s="289">
        <f>IF(OR($C530&gt;L$7,$C530+$E530-1&lt;L$7),0,($D530-SUM($F530:K530)-SUM($F469:K469))/($E530+$C530-L$7))</f>
        <v>0</v>
      </c>
      <c r="M530" s="289">
        <f>IF(OR($C530&gt;M$7,$C530+$E530-1&lt;M$7),0,($D530-SUM($F530:L530)-SUM($F469:L469))/($E530+$C530-M$7))</f>
        <v>0</v>
      </c>
      <c r="N530" s="289">
        <f>IF(OR($C530&gt;N$7,$C530+$E530-1&lt;N$7),0,($D530-SUM($F530:M530)-SUM($F469:M469))/($E530+$C530-N$7))</f>
        <v>0</v>
      </c>
      <c r="O530" s="289">
        <f>IF(OR($C530&gt;O$7,$C530+$E530-1&lt;O$7),0,($D530-SUM($F530:N530)-SUM($F469:N469))/($E530+$C530-O$7))</f>
        <v>0</v>
      </c>
      <c r="P530" s="289">
        <f>IF(OR($C530&gt;P$7,$C530+$E530-1&lt;P$7),0,($D530-SUM($F530:O530)-SUM($F469:O469))/($E530+$C530-P$7))</f>
        <v>0</v>
      </c>
      <c r="Q530" s="289">
        <f>IF(OR($C530&gt;Q$7,$C530+$E530-1&lt;Q$7),0,($D530-SUM($F530:P530)-SUM($F469:P469))/($E530+$C530-Q$7))</f>
        <v>0</v>
      </c>
      <c r="R530" s="289">
        <f>IF(OR($C530&gt;R$7,$C530+$E530-1&lt;R$7),0,($D530-SUM($F530:Q530)-SUM($F469:Q469))/($E530+$C530-R$7))</f>
        <v>0</v>
      </c>
      <c r="S530" s="289">
        <f>IF(OR($C530&gt;S$7,$C530+$E530-1&lt;S$7),0,($D530-SUM($F530:R530)-SUM($F469:R469))/($E530+$C530-S$7))</f>
        <v>0</v>
      </c>
      <c r="T530" s="289">
        <f>IF(OR($C530&gt;T$7,$C530+$E530-1&lt;T$7),0,($D530-SUM($F530:S530)-SUM($F469:S469))/($E530+$C530-T$7))</f>
        <v>0</v>
      </c>
      <c r="U530" s="289">
        <f>IF(OR($C530&gt;U$7,$C530+$E530-1&lt;U$7),0,($D530-SUM($F530:T530)-SUM($F469:T469))/($E530+$C530-U$7))</f>
        <v>0</v>
      </c>
      <c r="V530" s="289">
        <f>IF(OR($C530&gt;V$7,$C530+$E530-1&lt;V$7),0,($D530-SUM($F530:U530)-SUM($F469:U469))/($E530+$C530-V$7))</f>
        <v>0</v>
      </c>
      <c r="W530" s="289">
        <f>IF(OR($C530&gt;W$7,$C530+$E530-1&lt;W$7),0,($D530-SUM($F530:V530)-SUM($F469:V469))/($E530+$C530-W$7))</f>
        <v>0</v>
      </c>
      <c r="X530" s="289">
        <f>IF(OR($C530&gt;X$7,$C530+$E530-1&lt;X$7),0,($D530-SUM($F530:W530)-SUM($F469:W469))/($E530+$C530-X$7))</f>
        <v>0</v>
      </c>
      <c r="Y530" s="289">
        <f>IF(OR($C530&gt;Y$7,$C530+$E530-1&lt;Y$7),0,($D530-SUM($F530:X530)-SUM($F469:X469))/($E530+$C530-Y$7))</f>
        <v>0</v>
      </c>
      <c r="Z530" s="289">
        <f>IF(OR($C530&gt;Z$7,$C530+$E530-1&lt;Z$7),0,($D530-SUM($F530:Y530)-SUM($F469:Y469))/($E530+$C530-Z$7))</f>
        <v>0</v>
      </c>
      <c r="AA530" s="289">
        <f>IF(OR($C530&gt;AA$7,$C530+$E530-1&lt;AA$7),0,($D530-SUM($F530:Z530)-SUM($F469:Z469))/($E530+$C530-AA$7))</f>
        <v>0</v>
      </c>
      <c r="AB530" s="289">
        <f>IF(OR($C530&gt;AB$7,$C530+$E530-1&lt;AB$7),0,($D530-SUM($F530:AA530)-SUM($F469:AA469))/($E530+$C530-AB$7))</f>
        <v>0</v>
      </c>
      <c r="AC530" s="289">
        <f>IF(OR($C530&gt;AC$7,$C530+$E530-1&lt;AC$7),0,($D530-SUM($F530:AB530)-SUM($F469:AB469))/($E530+$C530-AC$7))</f>
        <v>0</v>
      </c>
      <c r="AD530" s="289">
        <f>IF(OR($C530&gt;AD$7,$C530+$E530-1&lt;AD$7),0,($D530-SUM($F530:AC530)-SUM($F469:AC469))/($E530+$C530-AD$7))</f>
        <v>0</v>
      </c>
      <c r="AE530" s="289">
        <f>IF(OR($C530&gt;AE$7,$C530+$E530-1&lt;AE$7),0,($D530-SUM($F530:AD530)-SUM($F469:AD469))/($E530+$C530-AE$7))</f>
        <v>0</v>
      </c>
      <c r="AF530" s="289">
        <f>IF(OR($C530&gt;AF$7,$C530+$E530-1&lt;AF$7),0,($D530-SUM($F530:AE530)-SUM($F469:AE469))/($E530+$C530-AF$7))</f>
        <v>0</v>
      </c>
      <c r="AG530" s="289">
        <f>IF(OR($C530&gt;AG$7,$C530+$E530-1&lt;AG$7),0,($D530-SUM($F530:AF530)-SUM($F469:AF469))/($E530+$C530-AG$7))</f>
        <v>0</v>
      </c>
      <c r="AH530" s="289">
        <f>IF(OR($C530&gt;AH$7,$C530+$E530-1&lt;AH$7),0,($D530-SUM($F530:AG530)-SUM($F469:AG469))/($E530+$C530-AH$7))</f>
        <v>0</v>
      </c>
      <c r="AI530" s="289">
        <f>IF(OR($C530&gt;AI$7,$C530+$E530-1&lt;AI$7),0,($D530-SUM($F530:AH530)-SUM($F469:AH469))/($E530+$C530-AI$7))</f>
        <v>0</v>
      </c>
      <c r="AJ530" s="289">
        <f>IF(OR($C530&gt;AJ$7,$C530+$E530-1&lt;AJ$7),0,($D530-SUM($F530:AI530)-SUM($F469:AI469))/($E530+$C530-AJ$7))</f>
        <v>0</v>
      </c>
      <c r="AK530" s="289">
        <f>IF(OR($C530&gt;AK$7,$C530+$E530-1&lt;AK$7),0,($D530-SUM($F530:AJ530)-SUM($F469:AJ469))/($E530+$C530-AK$7))</f>
        <v>0</v>
      </c>
      <c r="AL530" s="289">
        <f>IF(OR($C530&gt;AL$7,$C530+$E530-1&lt;AL$7),0,($D530-SUM($F530:AK530)-SUM($F469:AK469))/($E530+$C530-AL$7))</f>
        <v>0</v>
      </c>
      <c r="AM530" s="289">
        <f>IF(OR($C530&gt;AM$7,$C530+$E530-1&lt;AM$7),0,($D530-SUM($F530:AL530)-SUM($F469:AL469))/($E530+$C530-AM$7))</f>
        <v>0</v>
      </c>
      <c r="AN530" s="289">
        <f>IF(OR($C530&gt;AN$7,$C530+$E530-1&lt;AN$7),0,($D530-SUM($F530:AM530)-SUM($F469:AM469))/($E530+$C530-AN$7))</f>
        <v>0</v>
      </c>
      <c r="AO530" s="289">
        <f>IF(OR($C530&gt;AO$7,$C530+$E530-1&lt;AO$7),0,($D530-SUM($F530:AN530)-SUM($F469:AN469))/($E530+$C530-AO$7))</f>
        <v>0</v>
      </c>
      <c r="AP530" s="289">
        <f>IF(OR($C530&gt;AP$7,$C530+$E530-1&lt;AP$7),0,($D530-SUM($F530:AO530)-SUM($F469:AO469))/($E530+$C530-AP$7))</f>
        <v>0</v>
      </c>
      <c r="AQ530" s="289">
        <f>IF(OR($C530&gt;AQ$7,$C530+$E530-1&lt;AQ$7),0,($D530-SUM($F530:AP530)-SUM($F469:AP469))/($E530+$C530-AQ$7))</f>
        <v>0</v>
      </c>
      <c r="AR530" s="289">
        <f>IF(OR($C530&gt;AR$7,$C530+$E530-1&lt;AR$7),0,($D530-SUM($F530:AQ530)-SUM($F469:AQ469))/($E530+$C530-AR$7))</f>
        <v>0</v>
      </c>
      <c r="AS530" s="289">
        <f>IF(OR($C530&gt;AS$7,$C530+$E530-1&lt;AS$7),0,($D530-SUM($F530:AR530)-SUM($F469:AR469))/($E530+$C530-AS$7))</f>
        <v>0</v>
      </c>
      <c r="AT530" s="289">
        <f>IF(OR($C530&gt;AT$7,$C530+$E530-1&lt;AT$7),0,($D530-SUM($F530:AS530)-SUM($F469:AS469))/($E530+$C530-AT$7))</f>
        <v>0</v>
      </c>
      <c r="AU530" s="289">
        <f>IF(OR($C530&gt;AU$7,$C530+$E530-1&lt;AU$7),0,($D530-SUM($F530:AT530)-SUM($F469:AT469))/($E530+$C530-AU$7))</f>
        <v>0</v>
      </c>
      <c r="AV530" s="289">
        <f>IF(OR($C530&gt;AV$7,$C530+$E530-1&lt;AV$7),0,($D530-SUM($F530:AU530)-SUM($F469:AU469))/($E530+$C530-AV$7))</f>
        <v>0</v>
      </c>
      <c r="AW530" s="289">
        <f>IF(OR($C530&gt;AW$7,$C530+$E530-1&lt;AW$7),0,($D530-SUM($F530:AV530)-SUM($F469:AV469))/($E530+$C530-AW$7))</f>
        <v>0</v>
      </c>
      <c r="AX530" s="289">
        <f>IF(OR($C530&gt;AX$7,$C530+$E530-1&lt;AX$7),0,($D530-SUM($F530:AW530)-SUM($F469:AW469))/($E530+$C530-AX$7))</f>
        <v>0</v>
      </c>
      <c r="AY530" s="289">
        <f>IF(OR($C530&gt;AY$7,$C530+$E530-1&lt;AY$7),0,($D530-SUM($F530:AX530)-SUM($F469:AX469))/($E530+$C530-AY$7))</f>
        <v>0</v>
      </c>
      <c r="AZ530" s="289">
        <f>IF(OR($C530&gt;AZ$7,$C530+$E530-1&lt;AZ$7),0,($D530-SUM($F530:AY530)-SUM($F469:AY469))/($E530+$C530-AZ$7))</f>
        <v>0</v>
      </c>
      <c r="BA530" s="289">
        <f>IF(OR($C530&gt;BA$7,$C530+$E530-1&lt;BA$7),0,($D530-SUM($F530:AZ530)-SUM($F469:AZ469))/($E530+$C530-BA$7))</f>
        <v>0</v>
      </c>
      <c r="BB530" s="289">
        <f>IF(OR($C530&gt;BB$7,$C530+$E530-1&lt;BB$7),0,($D530-SUM($F530:BA530)-SUM($F469:BA469))/($E530+$C530-BB$7))</f>
        <v>0</v>
      </c>
      <c r="BC530" s="289">
        <f>IF(OR($C530&gt;BC$7,$C530+$E530-1&lt;BC$7),0,($D530-SUM($F530:BB530)-SUM($F469:BB469))/($E530+$C530-BC$7))</f>
        <v>0</v>
      </c>
      <c r="BD530" s="289">
        <f>IF(OR($C530&gt;BD$7,$C530+$E530-1&lt;BD$7),0,($D530-SUM($F530:BC530)-SUM($F469:BC469))/($E530+$C530-BD$7))</f>
        <v>0</v>
      </c>
      <c r="BE530" s="289">
        <f>IF(OR($C530&gt;BE$7,$C530+$E530-1&lt;BE$7),0,($D530-SUM($F530:BD530)-SUM($F469:BD469))/($E530+$C530-BE$7))</f>
        <v>0</v>
      </c>
      <c r="BF530" s="289">
        <f>IF(OR($C530&gt;BF$7,$C530+$E530-1&lt;BF$7),0,($D530-SUM($F530:BE530)-SUM($F469:BE469))/($E530+$C530-BF$7))</f>
        <v>0</v>
      </c>
      <c r="BG530" s="289">
        <f>IF(OR($C530&gt;BG$7,$C530+$E530-1&lt;BG$7),0,($D530-SUM($F530:BF530)-SUM($F469:BF469))/($E530+$C530-BG$7))</f>
        <v>0</v>
      </c>
      <c r="BH530" s="289">
        <f ca="1">IF(OR($C530&gt;BH$7,$C530+$E530-1&lt;BH$7),0,($D530-SUM($F530:BG530)-SUM($F469:BG469))/($E530+$C530-BH$7))</f>
        <v>1.8710168980476269E-2</v>
      </c>
      <c r="BI530" s="289">
        <f ca="1">IF(OR($C530&gt;BI$7,$C530+$E530-1&lt;BI$7),0,($D530-SUM($F530:BH530)-SUM($F469:BH469))/($E530+$C530-BI$7))</f>
        <v>1.8710168980476269E-2</v>
      </c>
      <c r="BJ530" s="289">
        <f ca="1">IF(OR($C530&gt;BJ$7,$C530+$E530-1&lt;BJ$7),0,($D530-SUM($F530:BI530)-SUM($F469:BI469))/($E530+$C530-BJ$7))</f>
        <v>1.8710168980476269E-2</v>
      </c>
      <c r="BK530" s="289">
        <f ca="1">IF(OR($C530&gt;BK$7,$C530+$E530-1&lt;BK$7),0,($D530-SUM($F530:BJ530)-SUM($F469:BJ469))/($E530+$C530-BK$7))</f>
        <v>1.8710168980476269E-2</v>
      </c>
      <c r="BL530" s="289">
        <f ca="1">IF(OR($C530&gt;BL$7,$C530+$E530-1&lt;BL$7),0,($D530-SUM($F530:BK530)-SUM($F469:BK469))/($E530+$C530-BL$7))</f>
        <v>1.8710168980476269E-2</v>
      </c>
      <c r="BM530" s="289">
        <f>IF(OR($C530&gt;BM$7,$C530+$E530-1&lt;BM$7),0,($D530-SUM($F530:BL530)-SUM($F469:BL469))/($E530+$C530-BM$7))</f>
        <v>0</v>
      </c>
      <c r="BN530" s="289">
        <f>IF(OR($C530&gt;BN$7,$C530+$E530-1&lt;BN$7),0,($D530-SUM($F530:BM530)-SUM($F469:BM469))/($E530+$C530-BN$7))</f>
        <v>0</v>
      </c>
      <c r="BO530" s="289"/>
      <c r="BP530" s="289"/>
      <c r="BQ530" s="289"/>
      <c r="BR530" s="289"/>
      <c r="BS530" s="289"/>
      <c r="BT530" s="289"/>
      <c r="BU530" s="289"/>
      <c r="BV530" s="289"/>
      <c r="BW530" s="289"/>
      <c r="BX530" s="289"/>
      <c r="BY530" s="289"/>
      <c r="BZ530" s="289"/>
      <c r="CA530" s="198"/>
      <c r="CB530" s="198"/>
      <c r="CC530" s="198"/>
      <c r="CD530" s="198"/>
      <c r="CE530" s="198"/>
      <c r="CF530" s="198"/>
      <c r="CG530" s="198"/>
      <c r="CH530" s="198"/>
      <c r="CI530" s="198"/>
      <c r="CJ530" s="198"/>
      <c r="CK530" s="198"/>
      <c r="CL530" s="198"/>
    </row>
    <row r="531" spans="1:90" hidden="1" outlineLevel="1" x14ac:dyDescent="0.15">
      <c r="A531" s="89"/>
      <c r="B531" s="23"/>
      <c r="C531" s="26">
        <v>55</v>
      </c>
      <c r="D531" s="303">
        <f ca="1"/>
        <v>9.2511131381153161E-2</v>
      </c>
      <c r="E531" s="26">
        <f>SAP_Leadsheet!$E$65</f>
        <v>5</v>
      </c>
      <c r="G531" s="289">
        <f>IF(OR($C531&gt;G$7,$C531+$E531-1&lt;G$7),0,($D531-SUM($F531:F531)-SUM($F470:F470))/($E531+$C531-G$7))</f>
        <v>0</v>
      </c>
      <c r="H531" s="289">
        <f>IF(OR($C531&gt;H$7,$C531+$E531-1&lt;H$7),0,($D531-SUM($F531:G531)-SUM($F470:G470))/($E531+$C531-H$7))</f>
        <v>0</v>
      </c>
      <c r="I531" s="289">
        <f>IF(OR($C531&gt;I$7,$C531+$E531-1&lt;I$7),0,($D531-SUM($F531:H531)-SUM($F470:H470))/($E531+$C531-I$7))</f>
        <v>0</v>
      </c>
      <c r="J531" s="289">
        <f>IF(OR($C531&gt;J$7,$C531+$E531-1&lt;J$7),0,($D531-SUM($F531:I531)-SUM($F470:I470))/($E531+$C531-J$7))</f>
        <v>0</v>
      </c>
      <c r="K531" s="289">
        <f>IF(OR($C531&gt;K$7,$C531+$E531-1&lt;K$7),0,($D531-SUM($F531:J531)-SUM($F470:J470))/($E531+$C531-K$7))</f>
        <v>0</v>
      </c>
      <c r="L531" s="289">
        <f>IF(OR($C531&gt;L$7,$C531+$E531-1&lt;L$7),0,($D531-SUM($F531:K531)-SUM($F470:K470))/($E531+$C531-L$7))</f>
        <v>0</v>
      </c>
      <c r="M531" s="289">
        <f>IF(OR($C531&gt;M$7,$C531+$E531-1&lt;M$7),0,($D531-SUM($F531:L531)-SUM($F470:L470))/($E531+$C531-M$7))</f>
        <v>0</v>
      </c>
      <c r="N531" s="289">
        <f>IF(OR($C531&gt;N$7,$C531+$E531-1&lt;N$7),0,($D531-SUM($F531:M531)-SUM($F470:M470))/($E531+$C531-N$7))</f>
        <v>0</v>
      </c>
      <c r="O531" s="289">
        <f>IF(OR($C531&gt;O$7,$C531+$E531-1&lt;O$7),0,($D531-SUM($F531:N531)-SUM($F470:N470))/($E531+$C531-O$7))</f>
        <v>0</v>
      </c>
      <c r="P531" s="289">
        <f>IF(OR($C531&gt;P$7,$C531+$E531-1&lt;P$7),0,($D531-SUM($F531:O531)-SUM($F470:O470))/($E531+$C531-P$7))</f>
        <v>0</v>
      </c>
      <c r="Q531" s="289">
        <f>IF(OR($C531&gt;Q$7,$C531+$E531-1&lt;Q$7),0,($D531-SUM($F531:P531)-SUM($F470:P470))/($E531+$C531-Q$7))</f>
        <v>0</v>
      </c>
      <c r="R531" s="289">
        <f>IF(OR($C531&gt;R$7,$C531+$E531-1&lt;R$7),0,($D531-SUM($F531:Q531)-SUM($F470:Q470))/($E531+$C531-R$7))</f>
        <v>0</v>
      </c>
      <c r="S531" s="289">
        <f>IF(OR($C531&gt;S$7,$C531+$E531-1&lt;S$7),0,($D531-SUM($F531:R531)-SUM($F470:R470))/($E531+$C531-S$7))</f>
        <v>0</v>
      </c>
      <c r="T531" s="289">
        <f>IF(OR($C531&gt;T$7,$C531+$E531-1&lt;T$7),0,($D531-SUM($F531:S531)-SUM($F470:S470))/($E531+$C531-T$7))</f>
        <v>0</v>
      </c>
      <c r="U531" s="289">
        <f>IF(OR($C531&gt;U$7,$C531+$E531-1&lt;U$7),0,($D531-SUM($F531:T531)-SUM($F470:T470))/($E531+$C531-U$7))</f>
        <v>0</v>
      </c>
      <c r="V531" s="289">
        <f>IF(OR($C531&gt;V$7,$C531+$E531-1&lt;V$7),0,($D531-SUM($F531:U531)-SUM($F470:U470))/($E531+$C531-V$7))</f>
        <v>0</v>
      </c>
      <c r="W531" s="289">
        <f>IF(OR($C531&gt;W$7,$C531+$E531-1&lt;W$7),0,($D531-SUM($F531:V531)-SUM($F470:V470))/($E531+$C531-W$7))</f>
        <v>0</v>
      </c>
      <c r="X531" s="289">
        <f>IF(OR($C531&gt;X$7,$C531+$E531-1&lt;X$7),0,($D531-SUM($F531:W531)-SUM($F470:W470))/($E531+$C531-X$7))</f>
        <v>0</v>
      </c>
      <c r="Y531" s="289">
        <f>IF(OR($C531&gt;Y$7,$C531+$E531-1&lt;Y$7),0,($D531-SUM($F531:X531)-SUM($F470:X470))/($E531+$C531-Y$7))</f>
        <v>0</v>
      </c>
      <c r="Z531" s="289">
        <f>IF(OR($C531&gt;Z$7,$C531+$E531-1&lt;Z$7),0,($D531-SUM($F531:Y531)-SUM($F470:Y470))/($E531+$C531-Z$7))</f>
        <v>0</v>
      </c>
      <c r="AA531" s="289">
        <f>IF(OR($C531&gt;AA$7,$C531+$E531-1&lt;AA$7),0,($D531-SUM($F531:Z531)-SUM($F470:Z470))/($E531+$C531-AA$7))</f>
        <v>0</v>
      </c>
      <c r="AB531" s="289">
        <f>IF(OR($C531&gt;AB$7,$C531+$E531-1&lt;AB$7),0,($D531-SUM($F531:AA531)-SUM($F470:AA470))/($E531+$C531-AB$7))</f>
        <v>0</v>
      </c>
      <c r="AC531" s="289">
        <f>IF(OR($C531&gt;AC$7,$C531+$E531-1&lt;AC$7),0,($D531-SUM($F531:AB531)-SUM($F470:AB470))/($E531+$C531-AC$7))</f>
        <v>0</v>
      </c>
      <c r="AD531" s="289">
        <f>IF(OR($C531&gt;AD$7,$C531+$E531-1&lt;AD$7),0,($D531-SUM($F531:AC531)-SUM($F470:AC470))/($E531+$C531-AD$7))</f>
        <v>0</v>
      </c>
      <c r="AE531" s="289">
        <f>IF(OR($C531&gt;AE$7,$C531+$E531-1&lt;AE$7),0,($D531-SUM($F531:AD531)-SUM($F470:AD470))/($E531+$C531-AE$7))</f>
        <v>0</v>
      </c>
      <c r="AF531" s="289">
        <f>IF(OR($C531&gt;AF$7,$C531+$E531-1&lt;AF$7),0,($D531-SUM($F531:AE531)-SUM($F470:AE470))/($E531+$C531-AF$7))</f>
        <v>0</v>
      </c>
      <c r="AG531" s="289">
        <f>IF(OR($C531&gt;AG$7,$C531+$E531-1&lt;AG$7),0,($D531-SUM($F531:AF531)-SUM($F470:AF470))/($E531+$C531-AG$7))</f>
        <v>0</v>
      </c>
      <c r="AH531" s="289">
        <f>IF(OR($C531&gt;AH$7,$C531+$E531-1&lt;AH$7),0,($D531-SUM($F531:AG531)-SUM($F470:AG470))/($E531+$C531-AH$7))</f>
        <v>0</v>
      </c>
      <c r="AI531" s="289">
        <f>IF(OR($C531&gt;AI$7,$C531+$E531-1&lt;AI$7),0,($D531-SUM($F531:AH531)-SUM($F470:AH470))/($E531+$C531-AI$7))</f>
        <v>0</v>
      </c>
      <c r="AJ531" s="289">
        <f>IF(OR($C531&gt;AJ$7,$C531+$E531-1&lt;AJ$7),0,($D531-SUM($F531:AI531)-SUM($F470:AI470))/($E531+$C531-AJ$7))</f>
        <v>0</v>
      </c>
      <c r="AK531" s="289">
        <f>IF(OR($C531&gt;AK$7,$C531+$E531-1&lt;AK$7),0,($D531-SUM($F531:AJ531)-SUM($F470:AJ470))/($E531+$C531-AK$7))</f>
        <v>0</v>
      </c>
      <c r="AL531" s="289">
        <f>IF(OR($C531&gt;AL$7,$C531+$E531-1&lt;AL$7),0,($D531-SUM($F531:AK531)-SUM($F470:AK470))/($E531+$C531-AL$7))</f>
        <v>0</v>
      </c>
      <c r="AM531" s="289">
        <f>IF(OR($C531&gt;AM$7,$C531+$E531-1&lt;AM$7),0,($D531-SUM($F531:AL531)-SUM($F470:AL470))/($E531+$C531-AM$7))</f>
        <v>0</v>
      </c>
      <c r="AN531" s="289">
        <f>IF(OR($C531&gt;AN$7,$C531+$E531-1&lt;AN$7),0,($D531-SUM($F531:AM531)-SUM($F470:AM470))/($E531+$C531-AN$7))</f>
        <v>0</v>
      </c>
      <c r="AO531" s="289">
        <f>IF(OR($C531&gt;AO$7,$C531+$E531-1&lt;AO$7),0,($D531-SUM($F531:AN531)-SUM($F470:AN470))/($E531+$C531-AO$7))</f>
        <v>0</v>
      </c>
      <c r="AP531" s="289">
        <f>IF(OR($C531&gt;AP$7,$C531+$E531-1&lt;AP$7),0,($D531-SUM($F531:AO531)-SUM($F470:AO470))/($E531+$C531-AP$7))</f>
        <v>0</v>
      </c>
      <c r="AQ531" s="289">
        <f>IF(OR($C531&gt;AQ$7,$C531+$E531-1&lt;AQ$7),0,($D531-SUM($F531:AP531)-SUM($F470:AP470))/($E531+$C531-AQ$7))</f>
        <v>0</v>
      </c>
      <c r="AR531" s="289">
        <f>IF(OR($C531&gt;AR$7,$C531+$E531-1&lt;AR$7),0,($D531-SUM($F531:AQ531)-SUM($F470:AQ470))/($E531+$C531-AR$7))</f>
        <v>0</v>
      </c>
      <c r="AS531" s="289">
        <f>IF(OR($C531&gt;AS$7,$C531+$E531-1&lt;AS$7),0,($D531-SUM($F531:AR531)-SUM($F470:AR470))/($E531+$C531-AS$7))</f>
        <v>0</v>
      </c>
      <c r="AT531" s="289">
        <f>IF(OR($C531&gt;AT$7,$C531+$E531-1&lt;AT$7),0,($D531-SUM($F531:AS531)-SUM($F470:AS470))/($E531+$C531-AT$7))</f>
        <v>0</v>
      </c>
      <c r="AU531" s="289">
        <f>IF(OR($C531&gt;AU$7,$C531+$E531-1&lt;AU$7),0,($D531-SUM($F531:AT531)-SUM($F470:AT470))/($E531+$C531-AU$7))</f>
        <v>0</v>
      </c>
      <c r="AV531" s="289">
        <f>IF(OR($C531&gt;AV$7,$C531+$E531-1&lt;AV$7),0,($D531-SUM($F531:AU531)-SUM($F470:AU470))/($E531+$C531-AV$7))</f>
        <v>0</v>
      </c>
      <c r="AW531" s="289">
        <f>IF(OR($C531&gt;AW$7,$C531+$E531-1&lt;AW$7),0,($D531-SUM($F531:AV531)-SUM($F470:AV470))/($E531+$C531-AW$7))</f>
        <v>0</v>
      </c>
      <c r="AX531" s="289">
        <f>IF(OR($C531&gt;AX$7,$C531+$E531-1&lt;AX$7),0,($D531-SUM($F531:AW531)-SUM($F470:AW470))/($E531+$C531-AX$7))</f>
        <v>0</v>
      </c>
      <c r="AY531" s="289">
        <f>IF(OR($C531&gt;AY$7,$C531+$E531-1&lt;AY$7),0,($D531-SUM($F531:AX531)-SUM($F470:AX470))/($E531+$C531-AY$7))</f>
        <v>0</v>
      </c>
      <c r="AZ531" s="289">
        <f>IF(OR($C531&gt;AZ$7,$C531+$E531-1&lt;AZ$7),0,($D531-SUM($F531:AY531)-SUM($F470:AY470))/($E531+$C531-AZ$7))</f>
        <v>0</v>
      </c>
      <c r="BA531" s="289">
        <f>IF(OR($C531&gt;BA$7,$C531+$E531-1&lt;BA$7),0,($D531-SUM($F531:AZ531)-SUM($F470:AZ470))/($E531+$C531-BA$7))</f>
        <v>0</v>
      </c>
      <c r="BB531" s="289">
        <f>IF(OR($C531&gt;BB$7,$C531+$E531-1&lt;BB$7),0,($D531-SUM($F531:BA531)-SUM($F470:BA470))/($E531+$C531-BB$7))</f>
        <v>0</v>
      </c>
      <c r="BC531" s="289">
        <f>IF(OR($C531&gt;BC$7,$C531+$E531-1&lt;BC$7),0,($D531-SUM($F531:BB531)-SUM($F470:BB470))/($E531+$C531-BC$7))</f>
        <v>0</v>
      </c>
      <c r="BD531" s="289">
        <f>IF(OR($C531&gt;BD$7,$C531+$E531-1&lt;BD$7),0,($D531-SUM($F531:BC531)-SUM($F470:BC470))/($E531+$C531-BD$7))</f>
        <v>0</v>
      </c>
      <c r="BE531" s="289">
        <f>IF(OR($C531&gt;BE$7,$C531+$E531-1&lt;BE$7),0,($D531-SUM($F531:BD531)-SUM($F470:BD470))/($E531+$C531-BE$7))</f>
        <v>0</v>
      </c>
      <c r="BF531" s="289">
        <f>IF(OR($C531&gt;BF$7,$C531+$E531-1&lt;BF$7),0,($D531-SUM($F531:BE531)-SUM($F470:BE470))/($E531+$C531-BF$7))</f>
        <v>0</v>
      </c>
      <c r="BG531" s="289">
        <f>IF(OR($C531&gt;BG$7,$C531+$E531-1&lt;BG$7),0,($D531-SUM($F531:BF531)-SUM($F470:BF470))/($E531+$C531-BG$7))</f>
        <v>0</v>
      </c>
      <c r="BH531" s="289">
        <f>IF(OR($C531&gt;BH$7,$C531+$E531-1&lt;BH$7),0,($D531-SUM($F531:BG531)-SUM($F470:BG470))/($E531+$C531-BH$7))</f>
        <v>0</v>
      </c>
      <c r="BI531" s="289">
        <f ca="1">IF(OR($C531&gt;BI$7,$C531+$E531-1&lt;BI$7),0,($D531-SUM($F531:BH531)-SUM($F470:BH470))/($E531+$C531-BI$7))</f>
        <v>1.8502226276230632E-2</v>
      </c>
      <c r="BJ531" s="289">
        <f ca="1">IF(OR($C531&gt;BJ$7,$C531+$E531-1&lt;BJ$7),0,($D531-SUM($F531:BI531)-SUM($F470:BI470))/($E531+$C531-BJ$7))</f>
        <v>1.8502226276230632E-2</v>
      </c>
      <c r="BK531" s="289">
        <f ca="1">IF(OR($C531&gt;BK$7,$C531+$E531-1&lt;BK$7),0,($D531-SUM($F531:BJ531)-SUM($F470:BJ470))/($E531+$C531-BK$7))</f>
        <v>1.8502226276230632E-2</v>
      </c>
      <c r="BL531" s="289">
        <f ca="1">IF(OR($C531&gt;BL$7,$C531+$E531-1&lt;BL$7),0,($D531-SUM($F531:BK531)-SUM($F470:BK470))/($E531+$C531-BL$7))</f>
        <v>1.8502226276230632E-2</v>
      </c>
      <c r="BM531" s="289">
        <f ca="1">IF(OR($C531&gt;BM$7,$C531+$E531-1&lt;BM$7),0,($D531-SUM($F531:BL531)-SUM($F470:BL470))/($E531+$C531-BM$7))</f>
        <v>1.8502226276230632E-2</v>
      </c>
      <c r="BN531" s="289">
        <f>IF(OR($C531&gt;BN$7,$C531+$E531-1&lt;BN$7),0,($D531-SUM($F531:BM531)-SUM($F470:BM470))/($E531+$C531-BN$7))</f>
        <v>0</v>
      </c>
      <c r="BO531" s="289"/>
      <c r="BP531" s="289"/>
      <c r="BQ531" s="289"/>
      <c r="BR531" s="289"/>
      <c r="BS531" s="289"/>
      <c r="BT531" s="289"/>
      <c r="BU531" s="289"/>
      <c r="BV531" s="289"/>
      <c r="BW531" s="289"/>
      <c r="BX531" s="289"/>
      <c r="BY531" s="289"/>
      <c r="BZ531" s="289"/>
      <c r="CA531" s="198"/>
      <c r="CB531" s="198"/>
      <c r="CC531" s="198"/>
      <c r="CD531" s="198"/>
      <c r="CE531" s="198"/>
      <c r="CF531" s="198"/>
      <c r="CG531" s="198"/>
      <c r="CH531" s="198"/>
      <c r="CI531" s="198"/>
      <c r="CJ531" s="198"/>
      <c r="CK531" s="198"/>
      <c r="CL531" s="198"/>
    </row>
    <row r="532" spans="1:90" hidden="1" outlineLevel="1" x14ac:dyDescent="0.15">
      <c r="A532" s="89"/>
      <c r="B532" s="23"/>
      <c r="C532" s="26">
        <v>56</v>
      </c>
      <c r="D532" s="303">
        <f ca="1"/>
        <v>9.1471417859924964E-2</v>
      </c>
      <c r="E532" s="26">
        <f>SAP_Leadsheet!$E$65</f>
        <v>5</v>
      </c>
      <c r="G532" s="289">
        <f>IF(OR($C532&gt;G$7,$C532+$E532-1&lt;G$7),0,($D532-SUM($F532:F532)-SUM($F471:F471))/($E532+$C532-G$7))</f>
        <v>0</v>
      </c>
      <c r="H532" s="289">
        <f>IF(OR($C532&gt;H$7,$C532+$E532-1&lt;H$7),0,($D532-SUM($F532:G532)-SUM($F471:G471))/($E532+$C532-H$7))</f>
        <v>0</v>
      </c>
      <c r="I532" s="289">
        <f>IF(OR($C532&gt;I$7,$C532+$E532-1&lt;I$7),0,($D532-SUM($F532:H532)-SUM($F471:H471))/($E532+$C532-I$7))</f>
        <v>0</v>
      </c>
      <c r="J532" s="289">
        <f>IF(OR($C532&gt;J$7,$C532+$E532-1&lt;J$7),0,($D532-SUM($F532:I532)-SUM($F471:I471))/($E532+$C532-J$7))</f>
        <v>0</v>
      </c>
      <c r="K532" s="289">
        <f>IF(OR($C532&gt;K$7,$C532+$E532-1&lt;K$7),0,($D532-SUM($F532:J532)-SUM($F471:J471))/($E532+$C532-K$7))</f>
        <v>0</v>
      </c>
      <c r="L532" s="289">
        <f>IF(OR($C532&gt;L$7,$C532+$E532-1&lt;L$7),0,($D532-SUM($F532:K532)-SUM($F471:K471))/($E532+$C532-L$7))</f>
        <v>0</v>
      </c>
      <c r="M532" s="289">
        <f>IF(OR($C532&gt;M$7,$C532+$E532-1&lt;M$7),0,($D532-SUM($F532:L532)-SUM($F471:L471))/($E532+$C532-M$7))</f>
        <v>0</v>
      </c>
      <c r="N532" s="289">
        <f>IF(OR($C532&gt;N$7,$C532+$E532-1&lt;N$7),0,($D532-SUM($F532:M532)-SUM($F471:M471))/($E532+$C532-N$7))</f>
        <v>0</v>
      </c>
      <c r="O532" s="289">
        <f>IF(OR($C532&gt;O$7,$C532+$E532-1&lt;O$7),0,($D532-SUM($F532:N532)-SUM($F471:N471))/($E532+$C532-O$7))</f>
        <v>0</v>
      </c>
      <c r="P532" s="289">
        <f>IF(OR($C532&gt;P$7,$C532+$E532-1&lt;P$7),0,($D532-SUM($F532:O532)-SUM($F471:O471))/($E532+$C532-P$7))</f>
        <v>0</v>
      </c>
      <c r="Q532" s="289">
        <f>IF(OR($C532&gt;Q$7,$C532+$E532-1&lt;Q$7),0,($D532-SUM($F532:P532)-SUM($F471:P471))/($E532+$C532-Q$7))</f>
        <v>0</v>
      </c>
      <c r="R532" s="289">
        <f>IF(OR($C532&gt;R$7,$C532+$E532-1&lt;R$7),0,($D532-SUM($F532:Q532)-SUM($F471:Q471))/($E532+$C532-R$7))</f>
        <v>0</v>
      </c>
      <c r="S532" s="289">
        <f>IF(OR($C532&gt;S$7,$C532+$E532-1&lt;S$7),0,($D532-SUM($F532:R532)-SUM($F471:R471))/($E532+$C532-S$7))</f>
        <v>0</v>
      </c>
      <c r="T532" s="289">
        <f>IF(OR($C532&gt;T$7,$C532+$E532-1&lt;T$7),0,($D532-SUM($F532:S532)-SUM($F471:S471))/($E532+$C532-T$7))</f>
        <v>0</v>
      </c>
      <c r="U532" s="289">
        <f>IF(OR($C532&gt;U$7,$C532+$E532-1&lt;U$7),0,($D532-SUM($F532:T532)-SUM($F471:T471))/($E532+$C532-U$7))</f>
        <v>0</v>
      </c>
      <c r="V532" s="289">
        <f>IF(OR($C532&gt;V$7,$C532+$E532-1&lt;V$7),0,($D532-SUM($F532:U532)-SUM($F471:U471))/($E532+$C532-V$7))</f>
        <v>0</v>
      </c>
      <c r="W532" s="289">
        <f>IF(OR($C532&gt;W$7,$C532+$E532-1&lt;W$7),0,($D532-SUM($F532:V532)-SUM($F471:V471))/($E532+$C532-W$7))</f>
        <v>0</v>
      </c>
      <c r="X532" s="289">
        <f>IF(OR($C532&gt;X$7,$C532+$E532-1&lt;X$7),0,($D532-SUM($F532:W532)-SUM($F471:W471))/($E532+$C532-X$7))</f>
        <v>0</v>
      </c>
      <c r="Y532" s="289">
        <f>IF(OR($C532&gt;Y$7,$C532+$E532-1&lt;Y$7),0,($D532-SUM($F532:X532)-SUM($F471:X471))/($E532+$C532-Y$7))</f>
        <v>0</v>
      </c>
      <c r="Z532" s="289">
        <f>IF(OR($C532&gt;Z$7,$C532+$E532-1&lt;Z$7),0,($D532-SUM($F532:Y532)-SUM($F471:Y471))/($E532+$C532-Z$7))</f>
        <v>0</v>
      </c>
      <c r="AA532" s="289">
        <f>IF(OR($C532&gt;AA$7,$C532+$E532-1&lt;AA$7),0,($D532-SUM($F532:Z532)-SUM($F471:Z471))/($E532+$C532-AA$7))</f>
        <v>0</v>
      </c>
      <c r="AB532" s="289">
        <f>IF(OR($C532&gt;AB$7,$C532+$E532-1&lt;AB$7),0,($D532-SUM($F532:AA532)-SUM($F471:AA471))/($E532+$C532-AB$7))</f>
        <v>0</v>
      </c>
      <c r="AC532" s="289">
        <f>IF(OR($C532&gt;AC$7,$C532+$E532-1&lt;AC$7),0,($D532-SUM($F532:AB532)-SUM($F471:AB471))/($E532+$C532-AC$7))</f>
        <v>0</v>
      </c>
      <c r="AD532" s="289">
        <f>IF(OR($C532&gt;AD$7,$C532+$E532-1&lt;AD$7),0,($D532-SUM($F532:AC532)-SUM($F471:AC471))/($E532+$C532-AD$7))</f>
        <v>0</v>
      </c>
      <c r="AE532" s="289">
        <f>IF(OR($C532&gt;AE$7,$C532+$E532-1&lt;AE$7),0,($D532-SUM($F532:AD532)-SUM($F471:AD471))/($E532+$C532-AE$7))</f>
        <v>0</v>
      </c>
      <c r="AF532" s="289">
        <f>IF(OR($C532&gt;AF$7,$C532+$E532-1&lt;AF$7),0,($D532-SUM($F532:AE532)-SUM($F471:AE471))/($E532+$C532-AF$7))</f>
        <v>0</v>
      </c>
      <c r="AG532" s="289">
        <f>IF(OR($C532&gt;AG$7,$C532+$E532-1&lt;AG$7),0,($D532-SUM($F532:AF532)-SUM($F471:AF471))/($E532+$C532-AG$7))</f>
        <v>0</v>
      </c>
      <c r="AH532" s="289">
        <f>IF(OR($C532&gt;AH$7,$C532+$E532-1&lt;AH$7),0,($D532-SUM($F532:AG532)-SUM($F471:AG471))/($E532+$C532-AH$7))</f>
        <v>0</v>
      </c>
      <c r="AI532" s="289">
        <f>IF(OR($C532&gt;AI$7,$C532+$E532-1&lt;AI$7),0,($D532-SUM($F532:AH532)-SUM($F471:AH471))/($E532+$C532-AI$7))</f>
        <v>0</v>
      </c>
      <c r="AJ532" s="289">
        <f>IF(OR($C532&gt;AJ$7,$C532+$E532-1&lt;AJ$7),0,($D532-SUM($F532:AI532)-SUM($F471:AI471))/($E532+$C532-AJ$7))</f>
        <v>0</v>
      </c>
      <c r="AK532" s="289">
        <f>IF(OR($C532&gt;AK$7,$C532+$E532-1&lt;AK$7),0,($D532-SUM($F532:AJ532)-SUM($F471:AJ471))/($E532+$C532-AK$7))</f>
        <v>0</v>
      </c>
      <c r="AL532" s="289">
        <f>IF(OR($C532&gt;AL$7,$C532+$E532-1&lt;AL$7),0,($D532-SUM($F532:AK532)-SUM($F471:AK471))/($E532+$C532-AL$7))</f>
        <v>0</v>
      </c>
      <c r="AM532" s="289">
        <f>IF(OR($C532&gt;AM$7,$C532+$E532-1&lt;AM$7),0,($D532-SUM($F532:AL532)-SUM($F471:AL471))/($E532+$C532-AM$7))</f>
        <v>0</v>
      </c>
      <c r="AN532" s="289">
        <f>IF(OR($C532&gt;AN$7,$C532+$E532-1&lt;AN$7),0,($D532-SUM($F532:AM532)-SUM($F471:AM471))/($E532+$C532-AN$7))</f>
        <v>0</v>
      </c>
      <c r="AO532" s="289">
        <f>IF(OR($C532&gt;AO$7,$C532+$E532-1&lt;AO$7),0,($D532-SUM($F532:AN532)-SUM($F471:AN471))/($E532+$C532-AO$7))</f>
        <v>0</v>
      </c>
      <c r="AP532" s="289">
        <f>IF(OR($C532&gt;AP$7,$C532+$E532-1&lt;AP$7),0,($D532-SUM($F532:AO532)-SUM($F471:AO471))/($E532+$C532-AP$7))</f>
        <v>0</v>
      </c>
      <c r="AQ532" s="289">
        <f>IF(OR($C532&gt;AQ$7,$C532+$E532-1&lt;AQ$7),0,($D532-SUM($F532:AP532)-SUM($F471:AP471))/($E532+$C532-AQ$7))</f>
        <v>0</v>
      </c>
      <c r="AR532" s="289">
        <f>IF(OR($C532&gt;AR$7,$C532+$E532-1&lt;AR$7),0,($D532-SUM($F532:AQ532)-SUM($F471:AQ471))/($E532+$C532-AR$7))</f>
        <v>0</v>
      </c>
      <c r="AS532" s="289">
        <f>IF(OR($C532&gt;AS$7,$C532+$E532-1&lt;AS$7),0,($D532-SUM($F532:AR532)-SUM($F471:AR471))/($E532+$C532-AS$7))</f>
        <v>0</v>
      </c>
      <c r="AT532" s="289">
        <f>IF(OR($C532&gt;AT$7,$C532+$E532-1&lt;AT$7),0,($D532-SUM($F532:AS532)-SUM($F471:AS471))/($E532+$C532-AT$7))</f>
        <v>0</v>
      </c>
      <c r="AU532" s="289">
        <f>IF(OR($C532&gt;AU$7,$C532+$E532-1&lt;AU$7),0,($D532-SUM($F532:AT532)-SUM($F471:AT471))/($E532+$C532-AU$7))</f>
        <v>0</v>
      </c>
      <c r="AV532" s="289">
        <f>IF(OR($C532&gt;AV$7,$C532+$E532-1&lt;AV$7),0,($D532-SUM($F532:AU532)-SUM($F471:AU471))/($E532+$C532-AV$7))</f>
        <v>0</v>
      </c>
      <c r="AW532" s="289">
        <f>IF(OR($C532&gt;AW$7,$C532+$E532-1&lt;AW$7),0,($D532-SUM($F532:AV532)-SUM($F471:AV471))/($E532+$C532-AW$7))</f>
        <v>0</v>
      </c>
      <c r="AX532" s="289">
        <f>IF(OR($C532&gt;AX$7,$C532+$E532-1&lt;AX$7),0,($D532-SUM($F532:AW532)-SUM($F471:AW471))/($E532+$C532-AX$7))</f>
        <v>0</v>
      </c>
      <c r="AY532" s="289">
        <f>IF(OR($C532&gt;AY$7,$C532+$E532-1&lt;AY$7),0,($D532-SUM($F532:AX532)-SUM($F471:AX471))/($E532+$C532-AY$7))</f>
        <v>0</v>
      </c>
      <c r="AZ532" s="289">
        <f>IF(OR($C532&gt;AZ$7,$C532+$E532-1&lt;AZ$7),0,($D532-SUM($F532:AY532)-SUM($F471:AY471))/($E532+$C532-AZ$7))</f>
        <v>0</v>
      </c>
      <c r="BA532" s="289">
        <f>IF(OR($C532&gt;BA$7,$C532+$E532-1&lt;BA$7),0,($D532-SUM($F532:AZ532)-SUM($F471:AZ471))/($E532+$C532-BA$7))</f>
        <v>0</v>
      </c>
      <c r="BB532" s="289">
        <f>IF(OR($C532&gt;BB$7,$C532+$E532-1&lt;BB$7),0,($D532-SUM($F532:BA532)-SUM($F471:BA471))/($E532+$C532-BB$7))</f>
        <v>0</v>
      </c>
      <c r="BC532" s="289">
        <f>IF(OR($C532&gt;BC$7,$C532+$E532-1&lt;BC$7),0,($D532-SUM($F532:BB532)-SUM($F471:BB471))/($E532+$C532-BC$7))</f>
        <v>0</v>
      </c>
      <c r="BD532" s="289">
        <f>IF(OR($C532&gt;BD$7,$C532+$E532-1&lt;BD$7),0,($D532-SUM($F532:BC532)-SUM($F471:BC471))/($E532+$C532-BD$7))</f>
        <v>0</v>
      </c>
      <c r="BE532" s="289">
        <f>IF(OR($C532&gt;BE$7,$C532+$E532-1&lt;BE$7),0,($D532-SUM($F532:BD532)-SUM($F471:BD471))/($E532+$C532-BE$7))</f>
        <v>0</v>
      </c>
      <c r="BF532" s="289">
        <f>IF(OR($C532&gt;BF$7,$C532+$E532-1&lt;BF$7),0,($D532-SUM($F532:BE532)-SUM($F471:BE471))/($E532+$C532-BF$7))</f>
        <v>0</v>
      </c>
      <c r="BG532" s="289">
        <f>IF(OR($C532&gt;BG$7,$C532+$E532-1&lt;BG$7),0,($D532-SUM($F532:BF532)-SUM($F471:BF471))/($E532+$C532-BG$7))</f>
        <v>0</v>
      </c>
      <c r="BH532" s="289">
        <f>IF(OR($C532&gt;BH$7,$C532+$E532-1&lt;BH$7),0,($D532-SUM($F532:BG532)-SUM($F471:BG471))/($E532+$C532-BH$7))</f>
        <v>0</v>
      </c>
      <c r="BI532" s="289">
        <f>IF(OR($C532&gt;BI$7,$C532+$E532-1&lt;BI$7),0,($D532-SUM($F532:BH532)-SUM($F471:BH471))/($E532+$C532-BI$7))</f>
        <v>0</v>
      </c>
      <c r="BJ532" s="289">
        <f ca="1">IF(OR($C532&gt;BJ$7,$C532+$E532-1&lt;BJ$7),0,($D532-SUM($F532:BI532)-SUM($F471:BI471))/($E532+$C532-BJ$7))</f>
        <v>1.8294283571984992E-2</v>
      </c>
      <c r="BK532" s="289">
        <f ca="1">IF(OR($C532&gt;BK$7,$C532+$E532-1&lt;BK$7),0,($D532-SUM($F532:BJ532)-SUM($F471:BJ471))/($E532+$C532-BK$7))</f>
        <v>1.8294283571984992E-2</v>
      </c>
      <c r="BL532" s="289">
        <f ca="1">IF(OR($C532&gt;BL$7,$C532+$E532-1&lt;BL$7),0,($D532-SUM($F532:BK532)-SUM($F471:BK471))/($E532+$C532-BL$7))</f>
        <v>1.8294283571984992E-2</v>
      </c>
      <c r="BM532" s="289">
        <f ca="1">IF(OR($C532&gt;BM$7,$C532+$E532-1&lt;BM$7),0,($D532-SUM($F532:BL532)-SUM($F471:BL471))/($E532+$C532-BM$7))</f>
        <v>1.8294283571984996E-2</v>
      </c>
      <c r="BN532" s="289">
        <f ca="1">IF(OR($C532&gt;BN$7,$C532+$E532-1&lt;BN$7),0,($D532-SUM($F532:BM532)-SUM($F471:BM471))/($E532+$C532-BN$7))</f>
        <v>1.8294283571984996E-2</v>
      </c>
      <c r="BO532" s="289"/>
      <c r="BP532" s="289"/>
      <c r="BQ532" s="289"/>
      <c r="BR532" s="289"/>
      <c r="BS532" s="289"/>
      <c r="BT532" s="289"/>
      <c r="BU532" s="289"/>
      <c r="BV532" s="289"/>
      <c r="BW532" s="289"/>
      <c r="BX532" s="289"/>
      <c r="BY532" s="289"/>
      <c r="BZ532" s="289"/>
      <c r="CA532" s="198"/>
      <c r="CB532" s="198"/>
      <c r="CC532" s="198"/>
      <c r="CD532" s="198"/>
      <c r="CE532" s="198"/>
      <c r="CF532" s="198"/>
      <c r="CG532" s="198"/>
      <c r="CH532" s="198"/>
      <c r="CI532" s="198"/>
      <c r="CJ532" s="198"/>
      <c r="CK532" s="198"/>
      <c r="CL532" s="198"/>
    </row>
    <row r="533" spans="1:90" hidden="1" outlineLevel="1" x14ac:dyDescent="0.15">
      <c r="A533" s="89"/>
      <c r="B533" s="23"/>
      <c r="C533" s="26">
        <v>57</v>
      </c>
      <c r="D533" s="303">
        <f ca="1"/>
        <v>0</v>
      </c>
      <c r="E533" s="26">
        <f>SAP_Leadsheet!$E$65</f>
        <v>5</v>
      </c>
      <c r="G533" s="289">
        <f>IF(OR($C533&gt;G$7,$C533+$E533-1&lt;G$7),0,($D533-SUM($F533:F533)-SUM($F472:F472))/($E533+$C533-G$7))</f>
        <v>0</v>
      </c>
      <c r="H533" s="289">
        <f>IF(OR($C533&gt;H$7,$C533+$E533-1&lt;H$7),0,($D533-SUM($F533:G533)-SUM($F472:G472))/($E533+$C533-H$7))</f>
        <v>0</v>
      </c>
      <c r="I533" s="289">
        <f>IF(OR($C533&gt;I$7,$C533+$E533-1&lt;I$7),0,($D533-SUM($F533:H533)-SUM($F472:H472))/($E533+$C533-I$7))</f>
        <v>0</v>
      </c>
      <c r="J533" s="289">
        <f>IF(OR($C533&gt;J$7,$C533+$E533-1&lt;J$7),0,($D533-SUM($F533:I533)-SUM($F472:I472))/($E533+$C533-J$7))</f>
        <v>0</v>
      </c>
      <c r="K533" s="289">
        <f>IF(OR($C533&gt;K$7,$C533+$E533-1&lt;K$7),0,($D533-SUM($F533:J533)-SUM($F472:J472))/($E533+$C533-K$7))</f>
        <v>0</v>
      </c>
      <c r="L533" s="289">
        <f>IF(OR($C533&gt;L$7,$C533+$E533-1&lt;L$7),0,($D533-SUM($F533:K533)-SUM($F472:K472))/($E533+$C533-L$7))</f>
        <v>0</v>
      </c>
      <c r="M533" s="289">
        <f>IF(OR($C533&gt;M$7,$C533+$E533-1&lt;M$7),0,($D533-SUM($F533:L533)-SUM($F472:L472))/($E533+$C533-M$7))</f>
        <v>0</v>
      </c>
      <c r="N533" s="289">
        <f>IF(OR($C533&gt;N$7,$C533+$E533-1&lt;N$7),0,($D533-SUM($F533:M533)-SUM($F472:M472))/($E533+$C533-N$7))</f>
        <v>0</v>
      </c>
      <c r="O533" s="289">
        <f>IF(OR($C533&gt;O$7,$C533+$E533-1&lt;O$7),0,($D533-SUM($F533:N533)-SUM($F472:N472))/($E533+$C533-O$7))</f>
        <v>0</v>
      </c>
      <c r="P533" s="289">
        <f>IF(OR($C533&gt;P$7,$C533+$E533-1&lt;P$7),0,($D533-SUM($F533:O533)-SUM($F472:O472))/($E533+$C533-P$7))</f>
        <v>0</v>
      </c>
      <c r="Q533" s="289">
        <f>IF(OR($C533&gt;Q$7,$C533+$E533-1&lt;Q$7),0,($D533-SUM($F533:P533)-SUM($F472:P472))/($E533+$C533-Q$7))</f>
        <v>0</v>
      </c>
      <c r="R533" s="289">
        <f>IF(OR($C533&gt;R$7,$C533+$E533-1&lt;R$7),0,($D533-SUM($F533:Q533)-SUM($F472:Q472))/($E533+$C533-R$7))</f>
        <v>0</v>
      </c>
      <c r="S533" s="289">
        <f>IF(OR($C533&gt;S$7,$C533+$E533-1&lt;S$7),0,($D533-SUM($F533:R533)-SUM($F472:R472))/($E533+$C533-S$7))</f>
        <v>0</v>
      </c>
      <c r="T533" s="289">
        <f>IF(OR($C533&gt;T$7,$C533+$E533-1&lt;T$7),0,($D533-SUM($F533:S533)-SUM($F472:S472))/($E533+$C533-T$7))</f>
        <v>0</v>
      </c>
      <c r="U533" s="289">
        <f>IF(OR($C533&gt;U$7,$C533+$E533-1&lt;U$7),0,($D533-SUM($F533:T533)-SUM($F472:T472))/($E533+$C533-U$7))</f>
        <v>0</v>
      </c>
      <c r="V533" s="289">
        <f>IF(OR($C533&gt;V$7,$C533+$E533-1&lt;V$7),0,($D533-SUM($F533:U533)-SUM($F472:U472))/($E533+$C533-V$7))</f>
        <v>0</v>
      </c>
      <c r="W533" s="289">
        <f>IF(OR($C533&gt;W$7,$C533+$E533-1&lt;W$7),0,($D533-SUM($F533:V533)-SUM($F472:V472))/($E533+$C533-W$7))</f>
        <v>0</v>
      </c>
      <c r="X533" s="289">
        <f>IF(OR($C533&gt;X$7,$C533+$E533-1&lt;X$7),0,($D533-SUM($F533:W533)-SUM($F472:W472))/($E533+$C533-X$7))</f>
        <v>0</v>
      </c>
      <c r="Y533" s="289">
        <f>IF(OR($C533&gt;Y$7,$C533+$E533-1&lt;Y$7),0,($D533-SUM($F533:X533)-SUM($F472:X472))/($E533+$C533-Y$7))</f>
        <v>0</v>
      </c>
      <c r="Z533" s="289">
        <f>IF(OR($C533&gt;Z$7,$C533+$E533-1&lt;Z$7),0,($D533-SUM($F533:Y533)-SUM($F472:Y472))/($E533+$C533-Z$7))</f>
        <v>0</v>
      </c>
      <c r="AA533" s="289">
        <f>IF(OR($C533&gt;AA$7,$C533+$E533-1&lt;AA$7),0,($D533-SUM($F533:Z533)-SUM($F472:Z472))/($E533+$C533-AA$7))</f>
        <v>0</v>
      </c>
      <c r="AB533" s="289">
        <f>IF(OR($C533&gt;AB$7,$C533+$E533-1&lt;AB$7),0,($D533-SUM($F533:AA533)-SUM($F472:AA472))/($E533+$C533-AB$7))</f>
        <v>0</v>
      </c>
      <c r="AC533" s="289">
        <f>IF(OR($C533&gt;AC$7,$C533+$E533-1&lt;AC$7),0,($D533-SUM($F533:AB533)-SUM($F472:AB472))/($E533+$C533-AC$7))</f>
        <v>0</v>
      </c>
      <c r="AD533" s="289">
        <f>IF(OR($C533&gt;AD$7,$C533+$E533-1&lt;AD$7),0,($D533-SUM($F533:AC533)-SUM($F472:AC472))/($E533+$C533-AD$7))</f>
        <v>0</v>
      </c>
      <c r="AE533" s="289">
        <f>IF(OR($C533&gt;AE$7,$C533+$E533-1&lt;AE$7),0,($D533-SUM($F533:AD533)-SUM($F472:AD472))/($E533+$C533-AE$7))</f>
        <v>0</v>
      </c>
      <c r="AF533" s="289">
        <f>IF(OR($C533&gt;AF$7,$C533+$E533-1&lt;AF$7),0,($D533-SUM($F533:AE533)-SUM($F472:AE472))/($E533+$C533-AF$7))</f>
        <v>0</v>
      </c>
      <c r="AG533" s="289">
        <f>IF(OR($C533&gt;AG$7,$C533+$E533-1&lt;AG$7),0,($D533-SUM($F533:AF533)-SUM($F472:AF472))/($E533+$C533-AG$7))</f>
        <v>0</v>
      </c>
      <c r="AH533" s="289">
        <f>IF(OR($C533&gt;AH$7,$C533+$E533-1&lt;AH$7),0,($D533-SUM($F533:AG533)-SUM($F472:AG472))/($E533+$C533-AH$7))</f>
        <v>0</v>
      </c>
      <c r="AI533" s="289">
        <f>IF(OR($C533&gt;AI$7,$C533+$E533-1&lt;AI$7),0,($D533-SUM($F533:AH533)-SUM($F472:AH472))/($E533+$C533-AI$7))</f>
        <v>0</v>
      </c>
      <c r="AJ533" s="289">
        <f>IF(OR($C533&gt;AJ$7,$C533+$E533-1&lt;AJ$7),0,($D533-SUM($F533:AI533)-SUM($F472:AI472))/($E533+$C533-AJ$7))</f>
        <v>0</v>
      </c>
      <c r="AK533" s="289">
        <f>IF(OR($C533&gt;AK$7,$C533+$E533-1&lt;AK$7),0,($D533-SUM($F533:AJ533)-SUM($F472:AJ472))/($E533+$C533-AK$7))</f>
        <v>0</v>
      </c>
      <c r="AL533" s="289">
        <f>IF(OR($C533&gt;AL$7,$C533+$E533-1&lt;AL$7),0,($D533-SUM($F533:AK533)-SUM($F472:AK472))/($E533+$C533-AL$7))</f>
        <v>0</v>
      </c>
      <c r="AM533" s="289">
        <f>IF(OR($C533&gt;AM$7,$C533+$E533-1&lt;AM$7),0,($D533-SUM($F533:AL533)-SUM($F472:AL472))/($E533+$C533-AM$7))</f>
        <v>0</v>
      </c>
      <c r="AN533" s="289">
        <f>IF(OR($C533&gt;AN$7,$C533+$E533-1&lt;AN$7),0,($D533-SUM($F533:AM533)-SUM($F472:AM472))/($E533+$C533-AN$7))</f>
        <v>0</v>
      </c>
      <c r="AO533" s="289">
        <f>IF(OR($C533&gt;AO$7,$C533+$E533-1&lt;AO$7),0,($D533-SUM($F533:AN533)-SUM($F472:AN472))/($E533+$C533-AO$7))</f>
        <v>0</v>
      </c>
      <c r="AP533" s="289">
        <f>IF(OR($C533&gt;AP$7,$C533+$E533-1&lt;AP$7),0,($D533-SUM($F533:AO533)-SUM($F472:AO472))/($E533+$C533-AP$7))</f>
        <v>0</v>
      </c>
      <c r="AQ533" s="289">
        <f>IF(OR($C533&gt;AQ$7,$C533+$E533-1&lt;AQ$7),0,($D533-SUM($F533:AP533)-SUM($F472:AP472))/($E533+$C533-AQ$7))</f>
        <v>0</v>
      </c>
      <c r="AR533" s="289">
        <f>IF(OR($C533&gt;AR$7,$C533+$E533-1&lt;AR$7),0,($D533-SUM($F533:AQ533)-SUM($F472:AQ472))/($E533+$C533-AR$7))</f>
        <v>0</v>
      </c>
      <c r="AS533" s="289">
        <f>IF(OR($C533&gt;AS$7,$C533+$E533-1&lt;AS$7),0,($D533-SUM($F533:AR533)-SUM($F472:AR472))/($E533+$C533-AS$7))</f>
        <v>0</v>
      </c>
      <c r="AT533" s="289">
        <f>IF(OR($C533&gt;AT$7,$C533+$E533-1&lt;AT$7),0,($D533-SUM($F533:AS533)-SUM($F472:AS472))/($E533+$C533-AT$7))</f>
        <v>0</v>
      </c>
      <c r="AU533" s="289">
        <f>IF(OR($C533&gt;AU$7,$C533+$E533-1&lt;AU$7),0,($D533-SUM($F533:AT533)-SUM($F472:AT472))/($E533+$C533-AU$7))</f>
        <v>0</v>
      </c>
      <c r="AV533" s="289">
        <f>IF(OR($C533&gt;AV$7,$C533+$E533-1&lt;AV$7),0,($D533-SUM($F533:AU533)-SUM($F472:AU472))/($E533+$C533-AV$7))</f>
        <v>0</v>
      </c>
      <c r="AW533" s="289">
        <f>IF(OR($C533&gt;AW$7,$C533+$E533-1&lt;AW$7),0,($D533-SUM($F533:AV533)-SUM($F472:AV472))/($E533+$C533-AW$7))</f>
        <v>0</v>
      </c>
      <c r="AX533" s="289">
        <f>IF(OR($C533&gt;AX$7,$C533+$E533-1&lt;AX$7),0,($D533-SUM($F533:AW533)-SUM($F472:AW472))/($E533+$C533-AX$7))</f>
        <v>0</v>
      </c>
      <c r="AY533" s="289">
        <f>IF(OR($C533&gt;AY$7,$C533+$E533-1&lt;AY$7),0,($D533-SUM($F533:AX533)-SUM($F472:AX472))/($E533+$C533-AY$7))</f>
        <v>0</v>
      </c>
      <c r="AZ533" s="289">
        <f>IF(OR($C533&gt;AZ$7,$C533+$E533-1&lt;AZ$7),0,($D533-SUM($F533:AY533)-SUM($F472:AY472))/($E533+$C533-AZ$7))</f>
        <v>0</v>
      </c>
      <c r="BA533" s="289">
        <f>IF(OR($C533&gt;BA$7,$C533+$E533-1&lt;BA$7),0,($D533-SUM($F533:AZ533)-SUM($F472:AZ472))/($E533+$C533-BA$7))</f>
        <v>0</v>
      </c>
      <c r="BB533" s="289">
        <f>IF(OR($C533&gt;BB$7,$C533+$E533-1&lt;BB$7),0,($D533-SUM($F533:BA533)-SUM($F472:BA472))/($E533+$C533-BB$7))</f>
        <v>0</v>
      </c>
      <c r="BC533" s="289">
        <f>IF(OR($C533&gt;BC$7,$C533+$E533-1&lt;BC$7),0,($D533-SUM($F533:BB533)-SUM($F472:BB472))/($E533+$C533-BC$7))</f>
        <v>0</v>
      </c>
      <c r="BD533" s="289">
        <f>IF(OR($C533&gt;BD$7,$C533+$E533-1&lt;BD$7),0,($D533-SUM($F533:BC533)-SUM($F472:BC472))/($E533+$C533-BD$7))</f>
        <v>0</v>
      </c>
      <c r="BE533" s="289">
        <f>IF(OR($C533&gt;BE$7,$C533+$E533-1&lt;BE$7),0,($D533-SUM($F533:BD533)-SUM($F472:BD472))/($E533+$C533-BE$7))</f>
        <v>0</v>
      </c>
      <c r="BF533" s="289">
        <f>IF(OR($C533&gt;BF$7,$C533+$E533-1&lt;BF$7),0,($D533-SUM($F533:BE533)-SUM($F472:BE472))/($E533+$C533-BF$7))</f>
        <v>0</v>
      </c>
      <c r="BG533" s="289">
        <f>IF(OR($C533&gt;BG$7,$C533+$E533-1&lt;BG$7),0,($D533-SUM($F533:BF533)-SUM($F472:BF472))/($E533+$C533-BG$7))</f>
        <v>0</v>
      </c>
      <c r="BH533" s="289">
        <f>IF(OR($C533&gt;BH$7,$C533+$E533-1&lt;BH$7),0,($D533-SUM($F533:BG533)-SUM($F472:BG472))/($E533+$C533-BH$7))</f>
        <v>0</v>
      </c>
      <c r="BI533" s="289">
        <f>IF(OR($C533&gt;BI$7,$C533+$E533-1&lt;BI$7),0,($D533-SUM($F533:BH533)-SUM($F472:BH472))/($E533+$C533-BI$7))</f>
        <v>0</v>
      </c>
      <c r="BJ533" s="289">
        <f>IF(OR($C533&gt;BJ$7,$C533+$E533-1&lt;BJ$7),0,($D533-SUM($F533:BI533)-SUM($F472:BI472))/($E533+$C533-BJ$7))</f>
        <v>0</v>
      </c>
      <c r="BK533" s="289">
        <f ca="1">IF(OR($C533&gt;BK$7,$C533+$E533-1&lt;BK$7),0,($D533-SUM($F533:BJ533)-SUM($F472:BJ472))/($E533+$C533-BK$7))</f>
        <v>0</v>
      </c>
      <c r="BL533" s="289">
        <f ca="1">IF(OR($C533&gt;BL$7,$C533+$E533-1&lt;BL$7),0,($D533-SUM($F533:BK533)-SUM($F472:BK472))/($E533+$C533-BL$7))</f>
        <v>0</v>
      </c>
      <c r="BM533" s="289">
        <f ca="1">IF(OR($C533&gt;BM$7,$C533+$E533-1&lt;BM$7),0,($D533-SUM($F533:BL533)-SUM($F472:BL472))/($E533+$C533-BM$7))</f>
        <v>0</v>
      </c>
      <c r="BN533" s="289">
        <f ca="1">IF(OR($C533&gt;BN$7,$C533+$E533-1&lt;BN$7),0,($D533-SUM($F533:BM533)-SUM($F472:BM472))/($E533+$C533-BN$7))</f>
        <v>0</v>
      </c>
      <c r="BO533" s="289"/>
      <c r="BP533" s="289"/>
      <c r="BQ533" s="289"/>
      <c r="BR533" s="289"/>
      <c r="BS533" s="289"/>
      <c r="BT533" s="289"/>
      <c r="BU533" s="289"/>
      <c r="BV533" s="289"/>
      <c r="BW533" s="289"/>
      <c r="BX533" s="289"/>
      <c r="BY533" s="289"/>
      <c r="BZ533" s="289"/>
      <c r="CA533" s="198"/>
      <c r="CB533" s="198"/>
      <c r="CC533" s="198"/>
      <c r="CD533" s="198"/>
      <c r="CE533" s="198"/>
      <c r="CF533" s="198"/>
      <c r="CG533" s="198"/>
      <c r="CH533" s="198"/>
      <c r="CI533" s="198"/>
      <c r="CJ533" s="198"/>
      <c r="CK533" s="198"/>
      <c r="CL533" s="198"/>
    </row>
    <row r="534" spans="1:90" hidden="1" outlineLevel="1" x14ac:dyDescent="0.15">
      <c r="A534" s="89"/>
      <c r="B534" s="23"/>
      <c r="C534" s="26">
        <v>58</v>
      </c>
      <c r="D534" s="303">
        <f ca="1"/>
        <v>0</v>
      </c>
      <c r="E534" s="26">
        <f>SAP_Leadsheet!$E$65</f>
        <v>5</v>
      </c>
      <c r="G534" s="289">
        <f>IF(OR($C534&gt;G$7,$C534+$E534-1&lt;G$7),0,($D534-SUM($F534:F534)-SUM($F473:F473))/($E534+$C534-G$7))</f>
        <v>0</v>
      </c>
      <c r="H534" s="289">
        <f>IF(OR($C534&gt;H$7,$C534+$E534-1&lt;H$7),0,($D534-SUM($F534:G534)-SUM($F473:G473))/($E534+$C534-H$7))</f>
        <v>0</v>
      </c>
      <c r="I534" s="289">
        <f>IF(OR($C534&gt;I$7,$C534+$E534-1&lt;I$7),0,($D534-SUM($F534:H534)-SUM($F473:H473))/($E534+$C534-I$7))</f>
        <v>0</v>
      </c>
      <c r="J534" s="289">
        <f>IF(OR($C534&gt;J$7,$C534+$E534-1&lt;J$7),0,($D534-SUM($F534:I534)-SUM($F473:I473))/($E534+$C534-J$7))</f>
        <v>0</v>
      </c>
      <c r="K534" s="289">
        <f>IF(OR($C534&gt;K$7,$C534+$E534-1&lt;K$7),0,($D534-SUM($F534:J534)-SUM($F473:J473))/($E534+$C534-K$7))</f>
        <v>0</v>
      </c>
      <c r="L534" s="289">
        <f>IF(OR($C534&gt;L$7,$C534+$E534-1&lt;L$7),0,($D534-SUM($F534:K534)-SUM($F473:K473))/($E534+$C534-L$7))</f>
        <v>0</v>
      </c>
      <c r="M534" s="289">
        <f>IF(OR($C534&gt;M$7,$C534+$E534-1&lt;M$7),0,($D534-SUM($F534:L534)-SUM($F473:L473))/($E534+$C534-M$7))</f>
        <v>0</v>
      </c>
      <c r="N534" s="289">
        <f>IF(OR($C534&gt;N$7,$C534+$E534-1&lt;N$7),0,($D534-SUM($F534:M534)-SUM($F473:M473))/($E534+$C534-N$7))</f>
        <v>0</v>
      </c>
      <c r="O534" s="289">
        <f>IF(OR($C534&gt;O$7,$C534+$E534-1&lt;O$7),0,($D534-SUM($F534:N534)-SUM($F473:N473))/($E534+$C534-O$7))</f>
        <v>0</v>
      </c>
      <c r="P534" s="289">
        <f>IF(OR($C534&gt;P$7,$C534+$E534-1&lt;P$7),0,($D534-SUM($F534:O534)-SUM($F473:O473))/($E534+$C534-P$7))</f>
        <v>0</v>
      </c>
      <c r="Q534" s="289">
        <f>IF(OR($C534&gt;Q$7,$C534+$E534-1&lt;Q$7),0,($D534-SUM($F534:P534)-SUM($F473:P473))/($E534+$C534-Q$7))</f>
        <v>0</v>
      </c>
      <c r="R534" s="289">
        <f>IF(OR($C534&gt;R$7,$C534+$E534-1&lt;R$7),0,($D534-SUM($F534:Q534)-SUM($F473:Q473))/($E534+$C534-R$7))</f>
        <v>0</v>
      </c>
      <c r="S534" s="289">
        <f>IF(OR($C534&gt;S$7,$C534+$E534-1&lt;S$7),0,($D534-SUM($F534:R534)-SUM($F473:R473))/($E534+$C534-S$7))</f>
        <v>0</v>
      </c>
      <c r="T534" s="289">
        <f>IF(OR($C534&gt;T$7,$C534+$E534-1&lt;T$7),0,($D534-SUM($F534:S534)-SUM($F473:S473))/($E534+$C534-T$7))</f>
        <v>0</v>
      </c>
      <c r="U534" s="289">
        <f>IF(OR($C534&gt;U$7,$C534+$E534-1&lt;U$7),0,($D534-SUM($F534:T534)-SUM($F473:T473))/($E534+$C534-U$7))</f>
        <v>0</v>
      </c>
      <c r="V534" s="289">
        <f>IF(OR($C534&gt;V$7,$C534+$E534-1&lt;V$7),0,($D534-SUM($F534:U534)-SUM($F473:U473))/($E534+$C534-V$7))</f>
        <v>0</v>
      </c>
      <c r="W534" s="289">
        <f>IF(OR($C534&gt;W$7,$C534+$E534-1&lt;W$7),0,($D534-SUM($F534:V534)-SUM($F473:V473))/($E534+$C534-W$7))</f>
        <v>0</v>
      </c>
      <c r="X534" s="289">
        <f>IF(OR($C534&gt;X$7,$C534+$E534-1&lt;X$7),0,($D534-SUM($F534:W534)-SUM($F473:W473))/($E534+$C534-X$7))</f>
        <v>0</v>
      </c>
      <c r="Y534" s="289">
        <f>IF(OR($C534&gt;Y$7,$C534+$E534-1&lt;Y$7),0,($D534-SUM($F534:X534)-SUM($F473:X473))/($E534+$C534-Y$7))</f>
        <v>0</v>
      </c>
      <c r="Z534" s="289">
        <f>IF(OR($C534&gt;Z$7,$C534+$E534-1&lt;Z$7),0,($D534-SUM($F534:Y534)-SUM($F473:Y473))/($E534+$C534-Z$7))</f>
        <v>0</v>
      </c>
      <c r="AA534" s="289">
        <f>IF(OR($C534&gt;AA$7,$C534+$E534-1&lt;AA$7),0,($D534-SUM($F534:Z534)-SUM($F473:Z473))/($E534+$C534-AA$7))</f>
        <v>0</v>
      </c>
      <c r="AB534" s="289">
        <f>IF(OR($C534&gt;AB$7,$C534+$E534-1&lt;AB$7),0,($D534-SUM($F534:AA534)-SUM($F473:AA473))/($E534+$C534-AB$7))</f>
        <v>0</v>
      </c>
      <c r="AC534" s="289">
        <f>IF(OR($C534&gt;AC$7,$C534+$E534-1&lt;AC$7),0,($D534-SUM($F534:AB534)-SUM($F473:AB473))/($E534+$C534-AC$7))</f>
        <v>0</v>
      </c>
      <c r="AD534" s="289">
        <f>IF(OR($C534&gt;AD$7,$C534+$E534-1&lt;AD$7),0,($D534-SUM($F534:AC534)-SUM($F473:AC473))/($E534+$C534-AD$7))</f>
        <v>0</v>
      </c>
      <c r="AE534" s="289">
        <f>IF(OR($C534&gt;AE$7,$C534+$E534-1&lt;AE$7),0,($D534-SUM($F534:AD534)-SUM($F473:AD473))/($E534+$C534-AE$7))</f>
        <v>0</v>
      </c>
      <c r="AF534" s="289">
        <f>IF(OR($C534&gt;AF$7,$C534+$E534-1&lt;AF$7),0,($D534-SUM($F534:AE534)-SUM($F473:AE473))/($E534+$C534-AF$7))</f>
        <v>0</v>
      </c>
      <c r="AG534" s="289">
        <f>IF(OR($C534&gt;AG$7,$C534+$E534-1&lt;AG$7),0,($D534-SUM($F534:AF534)-SUM($F473:AF473))/($E534+$C534-AG$7))</f>
        <v>0</v>
      </c>
      <c r="AH534" s="289">
        <f>IF(OR($C534&gt;AH$7,$C534+$E534-1&lt;AH$7),0,($D534-SUM($F534:AG534)-SUM($F473:AG473))/($E534+$C534-AH$7))</f>
        <v>0</v>
      </c>
      <c r="AI534" s="289">
        <f>IF(OR($C534&gt;AI$7,$C534+$E534-1&lt;AI$7),0,($D534-SUM($F534:AH534)-SUM($F473:AH473))/($E534+$C534-AI$7))</f>
        <v>0</v>
      </c>
      <c r="AJ534" s="289">
        <f>IF(OR($C534&gt;AJ$7,$C534+$E534-1&lt;AJ$7),0,($D534-SUM($F534:AI534)-SUM($F473:AI473))/($E534+$C534-AJ$7))</f>
        <v>0</v>
      </c>
      <c r="AK534" s="289">
        <f>IF(OR($C534&gt;AK$7,$C534+$E534-1&lt;AK$7),0,($D534-SUM($F534:AJ534)-SUM($F473:AJ473))/($E534+$C534-AK$7))</f>
        <v>0</v>
      </c>
      <c r="AL534" s="289">
        <f>IF(OR($C534&gt;AL$7,$C534+$E534-1&lt;AL$7),0,($D534-SUM($F534:AK534)-SUM($F473:AK473))/($E534+$C534-AL$7))</f>
        <v>0</v>
      </c>
      <c r="AM534" s="289">
        <f>IF(OR($C534&gt;AM$7,$C534+$E534-1&lt;AM$7),0,($D534-SUM($F534:AL534)-SUM($F473:AL473))/($E534+$C534-AM$7))</f>
        <v>0</v>
      </c>
      <c r="AN534" s="289">
        <f>IF(OR($C534&gt;AN$7,$C534+$E534-1&lt;AN$7),0,($D534-SUM($F534:AM534)-SUM($F473:AM473))/($E534+$C534-AN$7))</f>
        <v>0</v>
      </c>
      <c r="AO534" s="289">
        <f>IF(OR($C534&gt;AO$7,$C534+$E534-1&lt;AO$7),0,($D534-SUM($F534:AN534)-SUM($F473:AN473))/($E534+$C534-AO$7))</f>
        <v>0</v>
      </c>
      <c r="AP534" s="289">
        <f>IF(OR($C534&gt;AP$7,$C534+$E534-1&lt;AP$7),0,($D534-SUM($F534:AO534)-SUM($F473:AO473))/($E534+$C534-AP$7))</f>
        <v>0</v>
      </c>
      <c r="AQ534" s="289">
        <f>IF(OR($C534&gt;AQ$7,$C534+$E534-1&lt;AQ$7),0,($D534-SUM($F534:AP534)-SUM($F473:AP473))/($E534+$C534-AQ$7))</f>
        <v>0</v>
      </c>
      <c r="AR534" s="289">
        <f>IF(OR($C534&gt;AR$7,$C534+$E534-1&lt;AR$7),0,($D534-SUM($F534:AQ534)-SUM($F473:AQ473))/($E534+$C534-AR$7))</f>
        <v>0</v>
      </c>
      <c r="AS534" s="289">
        <f>IF(OR($C534&gt;AS$7,$C534+$E534-1&lt;AS$7),0,($D534-SUM($F534:AR534)-SUM($F473:AR473))/($E534+$C534-AS$7))</f>
        <v>0</v>
      </c>
      <c r="AT534" s="289">
        <f>IF(OR($C534&gt;AT$7,$C534+$E534-1&lt;AT$7),0,($D534-SUM($F534:AS534)-SUM($F473:AS473))/($E534+$C534-AT$7))</f>
        <v>0</v>
      </c>
      <c r="AU534" s="289">
        <f>IF(OR($C534&gt;AU$7,$C534+$E534-1&lt;AU$7),0,($D534-SUM($F534:AT534)-SUM($F473:AT473))/($E534+$C534-AU$7))</f>
        <v>0</v>
      </c>
      <c r="AV534" s="289">
        <f>IF(OR($C534&gt;AV$7,$C534+$E534-1&lt;AV$7),0,($D534-SUM($F534:AU534)-SUM($F473:AU473))/($E534+$C534-AV$7))</f>
        <v>0</v>
      </c>
      <c r="AW534" s="289">
        <f>IF(OR($C534&gt;AW$7,$C534+$E534-1&lt;AW$7),0,($D534-SUM($F534:AV534)-SUM($F473:AV473))/($E534+$C534-AW$7))</f>
        <v>0</v>
      </c>
      <c r="AX534" s="289">
        <f>IF(OR($C534&gt;AX$7,$C534+$E534-1&lt;AX$7),0,($D534-SUM($F534:AW534)-SUM($F473:AW473))/($E534+$C534-AX$7))</f>
        <v>0</v>
      </c>
      <c r="AY534" s="289">
        <f>IF(OR($C534&gt;AY$7,$C534+$E534-1&lt;AY$7),0,($D534-SUM($F534:AX534)-SUM($F473:AX473))/($E534+$C534-AY$7))</f>
        <v>0</v>
      </c>
      <c r="AZ534" s="289">
        <f>IF(OR($C534&gt;AZ$7,$C534+$E534-1&lt;AZ$7),0,($D534-SUM($F534:AY534)-SUM($F473:AY473))/($E534+$C534-AZ$7))</f>
        <v>0</v>
      </c>
      <c r="BA534" s="289">
        <f>IF(OR($C534&gt;BA$7,$C534+$E534-1&lt;BA$7),0,($D534-SUM($F534:AZ534)-SUM($F473:AZ473))/($E534+$C534-BA$7))</f>
        <v>0</v>
      </c>
      <c r="BB534" s="289">
        <f>IF(OR($C534&gt;BB$7,$C534+$E534-1&lt;BB$7),0,($D534-SUM($F534:BA534)-SUM($F473:BA473))/($E534+$C534-BB$7))</f>
        <v>0</v>
      </c>
      <c r="BC534" s="289">
        <f>IF(OR($C534&gt;BC$7,$C534+$E534-1&lt;BC$7),0,($D534-SUM($F534:BB534)-SUM($F473:BB473))/($E534+$C534-BC$7))</f>
        <v>0</v>
      </c>
      <c r="BD534" s="289">
        <f>IF(OR($C534&gt;BD$7,$C534+$E534-1&lt;BD$7),0,($D534-SUM($F534:BC534)-SUM($F473:BC473))/($E534+$C534-BD$7))</f>
        <v>0</v>
      </c>
      <c r="BE534" s="289">
        <f>IF(OR($C534&gt;BE$7,$C534+$E534-1&lt;BE$7),0,($D534-SUM($F534:BD534)-SUM($F473:BD473))/($E534+$C534-BE$7))</f>
        <v>0</v>
      </c>
      <c r="BF534" s="289">
        <f>IF(OR($C534&gt;BF$7,$C534+$E534-1&lt;BF$7),0,($D534-SUM($F534:BE534)-SUM($F473:BE473))/($E534+$C534-BF$7))</f>
        <v>0</v>
      </c>
      <c r="BG534" s="289">
        <f>IF(OR($C534&gt;BG$7,$C534+$E534-1&lt;BG$7),0,($D534-SUM($F534:BF534)-SUM($F473:BF473))/($E534+$C534-BG$7))</f>
        <v>0</v>
      </c>
      <c r="BH534" s="289">
        <f>IF(OR($C534&gt;BH$7,$C534+$E534-1&lt;BH$7),0,($D534-SUM($F534:BG534)-SUM($F473:BG473))/($E534+$C534-BH$7))</f>
        <v>0</v>
      </c>
      <c r="BI534" s="289">
        <f>IF(OR($C534&gt;BI$7,$C534+$E534-1&lt;BI$7),0,($D534-SUM($F534:BH534)-SUM($F473:BH473))/($E534+$C534-BI$7))</f>
        <v>0</v>
      </c>
      <c r="BJ534" s="289">
        <f>IF(OR($C534&gt;BJ$7,$C534+$E534-1&lt;BJ$7),0,($D534-SUM($F534:BI534)-SUM($F473:BI473))/($E534+$C534-BJ$7))</f>
        <v>0</v>
      </c>
      <c r="BK534" s="289">
        <f>IF(OR($C534&gt;BK$7,$C534+$E534-1&lt;BK$7),0,($D534-SUM($F534:BJ534)-SUM($F473:BJ473))/($E534+$C534-BK$7))</f>
        <v>0</v>
      </c>
      <c r="BL534" s="289">
        <f ca="1">IF(OR($C534&gt;BL$7,$C534+$E534-1&lt;BL$7),0,($D534-SUM($F534:BK534)-SUM($F473:BK473))/($E534+$C534-BL$7))</f>
        <v>0</v>
      </c>
      <c r="BM534" s="289">
        <f ca="1">IF(OR($C534&gt;BM$7,$C534+$E534-1&lt;BM$7),0,($D534-SUM($F534:BL534)-SUM($F473:BL473))/($E534+$C534-BM$7))</f>
        <v>0</v>
      </c>
      <c r="BN534" s="289">
        <f ca="1">IF(OR($C534&gt;BN$7,$C534+$E534-1&lt;BN$7),0,($D534-SUM($F534:BM534)-SUM($F473:BM473))/($E534+$C534-BN$7))</f>
        <v>0</v>
      </c>
      <c r="BO534" s="289"/>
      <c r="BP534" s="289"/>
      <c r="BQ534" s="289"/>
      <c r="BR534" s="289"/>
      <c r="BS534" s="289"/>
      <c r="BT534" s="289"/>
      <c r="BU534" s="289"/>
      <c r="BV534" s="289"/>
      <c r="BW534" s="289"/>
      <c r="BX534" s="289"/>
      <c r="BY534" s="289"/>
      <c r="BZ534" s="289"/>
      <c r="CA534" s="198"/>
      <c r="CB534" s="198"/>
      <c r="CC534" s="198"/>
      <c r="CD534" s="198"/>
      <c r="CE534" s="198"/>
      <c r="CF534" s="198"/>
      <c r="CG534" s="198"/>
      <c r="CH534" s="198"/>
      <c r="CI534" s="198"/>
      <c r="CJ534" s="198"/>
      <c r="CK534" s="198"/>
      <c r="CL534" s="198"/>
    </row>
    <row r="535" spans="1:90" hidden="1" outlineLevel="1" x14ac:dyDescent="0.15">
      <c r="A535" s="89"/>
      <c r="B535" s="23"/>
      <c r="C535" s="26">
        <v>59</v>
      </c>
      <c r="D535" s="303">
        <f ca="1"/>
        <v>0</v>
      </c>
      <c r="E535" s="26">
        <f>SAP_Leadsheet!$E$65</f>
        <v>5</v>
      </c>
      <c r="G535" s="289">
        <f>IF(OR($C535&gt;G$7,$C535+$E535-1&lt;G$7),0,($D535-SUM($F535:F535)-SUM($F474:F474))/($E535+$C535-G$7))</f>
        <v>0</v>
      </c>
      <c r="H535" s="289">
        <f>IF(OR($C535&gt;H$7,$C535+$E535-1&lt;H$7),0,($D535-SUM($F535:G535)-SUM($F474:G474))/($E535+$C535-H$7))</f>
        <v>0</v>
      </c>
      <c r="I535" s="289">
        <f>IF(OR($C535&gt;I$7,$C535+$E535-1&lt;I$7),0,($D535-SUM($F535:H535)-SUM($F474:H474))/($E535+$C535-I$7))</f>
        <v>0</v>
      </c>
      <c r="J535" s="289">
        <f>IF(OR($C535&gt;J$7,$C535+$E535-1&lt;J$7),0,($D535-SUM($F535:I535)-SUM($F474:I474))/($E535+$C535-J$7))</f>
        <v>0</v>
      </c>
      <c r="K535" s="289">
        <f>IF(OR($C535&gt;K$7,$C535+$E535-1&lt;K$7),0,($D535-SUM($F535:J535)-SUM($F474:J474))/($E535+$C535-K$7))</f>
        <v>0</v>
      </c>
      <c r="L535" s="289">
        <f>IF(OR($C535&gt;L$7,$C535+$E535-1&lt;L$7),0,($D535-SUM($F535:K535)-SUM($F474:K474))/($E535+$C535-L$7))</f>
        <v>0</v>
      </c>
      <c r="M535" s="289">
        <f>IF(OR($C535&gt;M$7,$C535+$E535-1&lt;M$7),0,($D535-SUM($F535:L535)-SUM($F474:L474))/($E535+$C535-M$7))</f>
        <v>0</v>
      </c>
      <c r="N535" s="289">
        <f>IF(OR($C535&gt;N$7,$C535+$E535-1&lt;N$7),0,($D535-SUM($F535:M535)-SUM($F474:M474))/($E535+$C535-N$7))</f>
        <v>0</v>
      </c>
      <c r="O535" s="289">
        <f>IF(OR($C535&gt;O$7,$C535+$E535-1&lt;O$7),0,($D535-SUM($F535:N535)-SUM($F474:N474))/($E535+$C535-O$7))</f>
        <v>0</v>
      </c>
      <c r="P535" s="289">
        <f>IF(OR($C535&gt;P$7,$C535+$E535-1&lt;P$7),0,($D535-SUM($F535:O535)-SUM($F474:O474))/($E535+$C535-P$7))</f>
        <v>0</v>
      </c>
      <c r="Q535" s="289">
        <f>IF(OR($C535&gt;Q$7,$C535+$E535-1&lt;Q$7),0,($D535-SUM($F535:P535)-SUM($F474:P474))/($E535+$C535-Q$7))</f>
        <v>0</v>
      </c>
      <c r="R535" s="289">
        <f>IF(OR($C535&gt;R$7,$C535+$E535-1&lt;R$7),0,($D535-SUM($F535:Q535)-SUM($F474:Q474))/($E535+$C535-R$7))</f>
        <v>0</v>
      </c>
      <c r="S535" s="289">
        <f>IF(OR($C535&gt;S$7,$C535+$E535-1&lt;S$7),0,($D535-SUM($F535:R535)-SUM($F474:R474))/($E535+$C535-S$7))</f>
        <v>0</v>
      </c>
      <c r="T535" s="289">
        <f>IF(OR($C535&gt;T$7,$C535+$E535-1&lt;T$7),0,($D535-SUM($F535:S535)-SUM($F474:S474))/($E535+$C535-T$7))</f>
        <v>0</v>
      </c>
      <c r="U535" s="289">
        <f>IF(OR($C535&gt;U$7,$C535+$E535-1&lt;U$7),0,($D535-SUM($F535:T535)-SUM($F474:T474))/($E535+$C535-U$7))</f>
        <v>0</v>
      </c>
      <c r="V535" s="289">
        <f>IF(OR($C535&gt;V$7,$C535+$E535-1&lt;V$7),0,($D535-SUM($F535:U535)-SUM($F474:U474))/($E535+$C535-V$7))</f>
        <v>0</v>
      </c>
      <c r="W535" s="289">
        <f>IF(OR($C535&gt;W$7,$C535+$E535-1&lt;W$7),0,($D535-SUM($F535:V535)-SUM($F474:V474))/($E535+$C535-W$7))</f>
        <v>0</v>
      </c>
      <c r="X535" s="289">
        <f>IF(OR($C535&gt;X$7,$C535+$E535-1&lt;X$7),0,($D535-SUM($F535:W535)-SUM($F474:W474))/($E535+$C535-X$7))</f>
        <v>0</v>
      </c>
      <c r="Y535" s="289">
        <f>IF(OR($C535&gt;Y$7,$C535+$E535-1&lt;Y$7),0,($D535-SUM($F535:X535)-SUM($F474:X474))/($E535+$C535-Y$7))</f>
        <v>0</v>
      </c>
      <c r="Z535" s="289">
        <f>IF(OR($C535&gt;Z$7,$C535+$E535-1&lt;Z$7),0,($D535-SUM($F535:Y535)-SUM($F474:Y474))/($E535+$C535-Z$7))</f>
        <v>0</v>
      </c>
      <c r="AA535" s="289">
        <f>IF(OR($C535&gt;AA$7,$C535+$E535-1&lt;AA$7),0,($D535-SUM($F535:Z535)-SUM($F474:Z474))/($E535+$C535-AA$7))</f>
        <v>0</v>
      </c>
      <c r="AB535" s="289">
        <f>IF(OR($C535&gt;AB$7,$C535+$E535-1&lt;AB$7),0,($D535-SUM($F535:AA535)-SUM($F474:AA474))/($E535+$C535-AB$7))</f>
        <v>0</v>
      </c>
      <c r="AC535" s="289">
        <f>IF(OR($C535&gt;AC$7,$C535+$E535-1&lt;AC$7),0,($D535-SUM($F535:AB535)-SUM($F474:AB474))/($E535+$C535-AC$7))</f>
        <v>0</v>
      </c>
      <c r="AD535" s="289">
        <f>IF(OR($C535&gt;AD$7,$C535+$E535-1&lt;AD$7),0,($D535-SUM($F535:AC535)-SUM($F474:AC474))/($E535+$C535-AD$7))</f>
        <v>0</v>
      </c>
      <c r="AE535" s="289">
        <f>IF(OR($C535&gt;AE$7,$C535+$E535-1&lt;AE$7),0,($D535-SUM($F535:AD535)-SUM($F474:AD474))/($E535+$C535-AE$7))</f>
        <v>0</v>
      </c>
      <c r="AF535" s="289">
        <f>IF(OR($C535&gt;AF$7,$C535+$E535-1&lt;AF$7),0,($D535-SUM($F535:AE535)-SUM($F474:AE474))/($E535+$C535-AF$7))</f>
        <v>0</v>
      </c>
      <c r="AG535" s="289">
        <f>IF(OR($C535&gt;AG$7,$C535+$E535-1&lt;AG$7),0,($D535-SUM($F535:AF535)-SUM($F474:AF474))/($E535+$C535-AG$7))</f>
        <v>0</v>
      </c>
      <c r="AH535" s="289">
        <f>IF(OR($C535&gt;AH$7,$C535+$E535-1&lt;AH$7),0,($D535-SUM($F535:AG535)-SUM($F474:AG474))/($E535+$C535-AH$7))</f>
        <v>0</v>
      </c>
      <c r="AI535" s="289">
        <f>IF(OR($C535&gt;AI$7,$C535+$E535-1&lt;AI$7),0,($D535-SUM($F535:AH535)-SUM($F474:AH474))/($E535+$C535-AI$7))</f>
        <v>0</v>
      </c>
      <c r="AJ535" s="289">
        <f>IF(OR($C535&gt;AJ$7,$C535+$E535-1&lt;AJ$7),0,($D535-SUM($F535:AI535)-SUM($F474:AI474))/($E535+$C535-AJ$7))</f>
        <v>0</v>
      </c>
      <c r="AK535" s="289">
        <f>IF(OR($C535&gt;AK$7,$C535+$E535-1&lt;AK$7),0,($D535-SUM($F535:AJ535)-SUM($F474:AJ474))/($E535+$C535-AK$7))</f>
        <v>0</v>
      </c>
      <c r="AL535" s="289">
        <f>IF(OR($C535&gt;AL$7,$C535+$E535-1&lt;AL$7),0,($D535-SUM($F535:AK535)-SUM($F474:AK474))/($E535+$C535-AL$7))</f>
        <v>0</v>
      </c>
      <c r="AM535" s="289">
        <f>IF(OR($C535&gt;AM$7,$C535+$E535-1&lt;AM$7),0,($D535-SUM($F535:AL535)-SUM($F474:AL474))/($E535+$C535-AM$7))</f>
        <v>0</v>
      </c>
      <c r="AN535" s="289">
        <f>IF(OR($C535&gt;AN$7,$C535+$E535-1&lt;AN$7),0,($D535-SUM($F535:AM535)-SUM($F474:AM474))/($E535+$C535-AN$7))</f>
        <v>0</v>
      </c>
      <c r="AO535" s="289">
        <f>IF(OR($C535&gt;AO$7,$C535+$E535-1&lt;AO$7),0,($D535-SUM($F535:AN535)-SUM($F474:AN474))/($E535+$C535-AO$7))</f>
        <v>0</v>
      </c>
      <c r="AP535" s="289">
        <f>IF(OR($C535&gt;AP$7,$C535+$E535-1&lt;AP$7),0,($D535-SUM($F535:AO535)-SUM($F474:AO474))/($E535+$C535-AP$7))</f>
        <v>0</v>
      </c>
      <c r="AQ535" s="289">
        <f>IF(OR($C535&gt;AQ$7,$C535+$E535-1&lt;AQ$7),0,($D535-SUM($F535:AP535)-SUM($F474:AP474))/($E535+$C535-AQ$7))</f>
        <v>0</v>
      </c>
      <c r="AR535" s="289">
        <f>IF(OR($C535&gt;AR$7,$C535+$E535-1&lt;AR$7),0,($D535-SUM($F535:AQ535)-SUM($F474:AQ474))/($E535+$C535-AR$7))</f>
        <v>0</v>
      </c>
      <c r="AS535" s="289">
        <f>IF(OR($C535&gt;AS$7,$C535+$E535-1&lt;AS$7),0,($D535-SUM($F535:AR535)-SUM($F474:AR474))/($E535+$C535-AS$7))</f>
        <v>0</v>
      </c>
      <c r="AT535" s="289">
        <f>IF(OR($C535&gt;AT$7,$C535+$E535-1&lt;AT$7),0,($D535-SUM($F535:AS535)-SUM($F474:AS474))/($E535+$C535-AT$7))</f>
        <v>0</v>
      </c>
      <c r="AU535" s="289">
        <f>IF(OR($C535&gt;AU$7,$C535+$E535-1&lt;AU$7),0,($D535-SUM($F535:AT535)-SUM($F474:AT474))/($E535+$C535-AU$7))</f>
        <v>0</v>
      </c>
      <c r="AV535" s="289">
        <f>IF(OR($C535&gt;AV$7,$C535+$E535-1&lt;AV$7),0,($D535-SUM($F535:AU535)-SUM($F474:AU474))/($E535+$C535-AV$7))</f>
        <v>0</v>
      </c>
      <c r="AW535" s="289">
        <f>IF(OR($C535&gt;AW$7,$C535+$E535-1&lt;AW$7),0,($D535-SUM($F535:AV535)-SUM($F474:AV474))/($E535+$C535-AW$7))</f>
        <v>0</v>
      </c>
      <c r="AX535" s="289">
        <f>IF(OR($C535&gt;AX$7,$C535+$E535-1&lt;AX$7),0,($D535-SUM($F535:AW535)-SUM($F474:AW474))/($E535+$C535-AX$7))</f>
        <v>0</v>
      </c>
      <c r="AY535" s="289">
        <f>IF(OR($C535&gt;AY$7,$C535+$E535-1&lt;AY$7),0,($D535-SUM($F535:AX535)-SUM($F474:AX474))/($E535+$C535-AY$7))</f>
        <v>0</v>
      </c>
      <c r="AZ535" s="289">
        <f>IF(OR($C535&gt;AZ$7,$C535+$E535-1&lt;AZ$7),0,($D535-SUM($F535:AY535)-SUM($F474:AY474))/($E535+$C535-AZ$7))</f>
        <v>0</v>
      </c>
      <c r="BA535" s="289">
        <f>IF(OR($C535&gt;BA$7,$C535+$E535-1&lt;BA$7),0,($D535-SUM($F535:AZ535)-SUM($F474:AZ474))/($E535+$C535-BA$7))</f>
        <v>0</v>
      </c>
      <c r="BB535" s="289">
        <f>IF(OR($C535&gt;BB$7,$C535+$E535-1&lt;BB$7),0,($D535-SUM($F535:BA535)-SUM($F474:BA474))/($E535+$C535-BB$7))</f>
        <v>0</v>
      </c>
      <c r="BC535" s="289">
        <f>IF(OR($C535&gt;BC$7,$C535+$E535-1&lt;BC$7),0,($D535-SUM($F535:BB535)-SUM($F474:BB474))/($E535+$C535-BC$7))</f>
        <v>0</v>
      </c>
      <c r="BD535" s="289">
        <f>IF(OR($C535&gt;BD$7,$C535+$E535-1&lt;BD$7),0,($D535-SUM($F535:BC535)-SUM($F474:BC474))/($E535+$C535-BD$7))</f>
        <v>0</v>
      </c>
      <c r="BE535" s="289">
        <f>IF(OR($C535&gt;BE$7,$C535+$E535-1&lt;BE$7),0,($D535-SUM($F535:BD535)-SUM($F474:BD474))/($E535+$C535-BE$7))</f>
        <v>0</v>
      </c>
      <c r="BF535" s="289">
        <f>IF(OR($C535&gt;BF$7,$C535+$E535-1&lt;BF$7),0,($D535-SUM($F535:BE535)-SUM($F474:BE474))/($E535+$C535-BF$7))</f>
        <v>0</v>
      </c>
      <c r="BG535" s="289">
        <f>IF(OR($C535&gt;BG$7,$C535+$E535-1&lt;BG$7),0,($D535-SUM($F535:BF535)-SUM($F474:BF474))/($E535+$C535-BG$7))</f>
        <v>0</v>
      </c>
      <c r="BH535" s="289">
        <f>IF(OR($C535&gt;BH$7,$C535+$E535-1&lt;BH$7),0,($D535-SUM($F535:BG535)-SUM($F474:BG474))/($E535+$C535-BH$7))</f>
        <v>0</v>
      </c>
      <c r="BI535" s="289">
        <f>IF(OR($C535&gt;BI$7,$C535+$E535-1&lt;BI$7),0,($D535-SUM($F535:BH535)-SUM($F474:BH474))/($E535+$C535-BI$7))</f>
        <v>0</v>
      </c>
      <c r="BJ535" s="289">
        <f>IF(OR($C535&gt;BJ$7,$C535+$E535-1&lt;BJ$7),0,($D535-SUM($F535:BI535)-SUM($F474:BI474))/($E535+$C535-BJ$7))</f>
        <v>0</v>
      </c>
      <c r="BK535" s="289">
        <f>IF(OR($C535&gt;BK$7,$C535+$E535-1&lt;BK$7),0,($D535-SUM($F535:BJ535)-SUM($F474:BJ474))/($E535+$C535-BK$7))</f>
        <v>0</v>
      </c>
      <c r="BL535" s="289">
        <f>IF(OR($C535&gt;BL$7,$C535+$E535-1&lt;BL$7),0,($D535-SUM($F535:BK535)-SUM($F474:BK474))/($E535+$C535-BL$7))</f>
        <v>0</v>
      </c>
      <c r="BM535" s="289">
        <f ca="1">IF(OR($C535&gt;BM$7,$C535+$E535-1&lt;BM$7),0,($D535-SUM($F535:BL535)-SUM($F474:BL474))/($E535+$C535-BM$7))</f>
        <v>0</v>
      </c>
      <c r="BN535" s="289">
        <f ca="1">IF(OR($C535&gt;BN$7,$C535+$E535-1&lt;BN$7),0,($D535-SUM($F535:BM535)-SUM($F474:BM474))/($E535+$C535-BN$7))</f>
        <v>0</v>
      </c>
      <c r="BO535" s="289"/>
      <c r="BP535" s="289"/>
      <c r="BQ535" s="289"/>
      <c r="BR535" s="289"/>
      <c r="BS535" s="289"/>
      <c r="BT535" s="289"/>
      <c r="BU535" s="289"/>
      <c r="BV535" s="289"/>
      <c r="BW535" s="289"/>
      <c r="BX535" s="289"/>
      <c r="BY535" s="289"/>
      <c r="BZ535" s="289"/>
      <c r="CA535" s="198"/>
      <c r="CB535" s="198"/>
      <c r="CC535" s="198"/>
      <c r="CD535" s="198"/>
      <c r="CE535" s="198"/>
      <c r="CF535" s="198"/>
      <c r="CG535" s="198"/>
      <c r="CH535" s="198"/>
      <c r="CI535" s="198"/>
      <c r="CJ535" s="198"/>
      <c r="CK535" s="198"/>
      <c r="CL535" s="198"/>
    </row>
    <row r="536" spans="1:90" hidden="1" outlineLevel="1" x14ac:dyDescent="0.15">
      <c r="A536" s="89"/>
      <c r="B536" s="23"/>
      <c r="C536" s="26">
        <v>60</v>
      </c>
      <c r="D536" s="303">
        <f ca="1"/>
        <v>0</v>
      </c>
      <c r="E536" s="26">
        <f>SAP_Leadsheet!$E$65</f>
        <v>5</v>
      </c>
      <c r="G536" s="289">
        <f>IF(OR($C536&gt;G$7,$C536+$E536-1&lt;G$7),0,($D536-SUM($F536:F536)-SUM($F475:F475))/($E536+$C536-G$7))</f>
        <v>0</v>
      </c>
      <c r="H536" s="289">
        <f>IF(OR($C536&gt;H$7,$C536+$E536-1&lt;H$7),0,($D536-SUM($F536:G536)-SUM($F475:G475))/($E536+$C536-H$7))</f>
        <v>0</v>
      </c>
      <c r="I536" s="289">
        <f>IF(OR($C536&gt;I$7,$C536+$E536-1&lt;I$7),0,($D536-SUM($F536:H536)-SUM($F475:H475))/($E536+$C536-I$7))</f>
        <v>0</v>
      </c>
      <c r="J536" s="289">
        <f>IF(OR($C536&gt;J$7,$C536+$E536-1&lt;J$7),0,($D536-SUM($F536:I536)-SUM($F475:I475))/($E536+$C536-J$7))</f>
        <v>0</v>
      </c>
      <c r="K536" s="289">
        <f>IF(OR($C536&gt;K$7,$C536+$E536-1&lt;K$7),0,($D536-SUM($F536:J536)-SUM($F475:J475))/($E536+$C536-K$7))</f>
        <v>0</v>
      </c>
      <c r="L536" s="289">
        <f>IF(OR($C536&gt;L$7,$C536+$E536-1&lt;L$7),0,($D536-SUM($F536:K536)-SUM($F475:K475))/($E536+$C536-L$7))</f>
        <v>0</v>
      </c>
      <c r="M536" s="289">
        <f>IF(OR($C536&gt;M$7,$C536+$E536-1&lt;M$7),0,($D536-SUM($F536:L536)-SUM($F475:L475))/($E536+$C536-M$7))</f>
        <v>0</v>
      </c>
      <c r="N536" s="289">
        <f>IF(OR($C536&gt;N$7,$C536+$E536-1&lt;N$7),0,($D536-SUM($F536:M536)-SUM($F475:M475))/($E536+$C536-N$7))</f>
        <v>0</v>
      </c>
      <c r="O536" s="289">
        <f>IF(OR($C536&gt;O$7,$C536+$E536-1&lt;O$7),0,($D536-SUM($F536:N536)-SUM($F475:N475))/($E536+$C536-O$7))</f>
        <v>0</v>
      </c>
      <c r="P536" s="289">
        <f>IF(OR($C536&gt;P$7,$C536+$E536-1&lt;P$7),0,($D536-SUM($F536:O536)-SUM($F475:O475))/($E536+$C536-P$7))</f>
        <v>0</v>
      </c>
      <c r="Q536" s="289">
        <f>IF(OR($C536&gt;Q$7,$C536+$E536-1&lt;Q$7),0,($D536-SUM($F536:P536)-SUM($F475:P475))/($E536+$C536-Q$7))</f>
        <v>0</v>
      </c>
      <c r="R536" s="289">
        <f>IF(OR($C536&gt;R$7,$C536+$E536-1&lt;R$7),0,($D536-SUM($F536:Q536)-SUM($F475:Q475))/($E536+$C536-R$7))</f>
        <v>0</v>
      </c>
      <c r="S536" s="289">
        <f>IF(OR($C536&gt;S$7,$C536+$E536-1&lt;S$7),0,($D536-SUM($F536:R536)-SUM($F475:R475))/($E536+$C536-S$7))</f>
        <v>0</v>
      </c>
      <c r="T536" s="289">
        <f>IF(OR($C536&gt;T$7,$C536+$E536-1&lt;T$7),0,($D536-SUM($F536:S536)-SUM($F475:S475))/($E536+$C536-T$7))</f>
        <v>0</v>
      </c>
      <c r="U536" s="289">
        <f>IF(OR($C536&gt;U$7,$C536+$E536-1&lt;U$7),0,($D536-SUM($F536:T536)-SUM($F475:T475))/($E536+$C536-U$7))</f>
        <v>0</v>
      </c>
      <c r="V536" s="289">
        <f>IF(OR($C536&gt;V$7,$C536+$E536-1&lt;V$7),0,($D536-SUM($F536:U536)-SUM($F475:U475))/($E536+$C536-V$7))</f>
        <v>0</v>
      </c>
      <c r="W536" s="289">
        <f>IF(OR($C536&gt;W$7,$C536+$E536-1&lt;W$7),0,($D536-SUM($F536:V536)-SUM($F475:V475))/($E536+$C536-W$7))</f>
        <v>0</v>
      </c>
      <c r="X536" s="289">
        <f>IF(OR($C536&gt;X$7,$C536+$E536-1&lt;X$7),0,($D536-SUM($F536:W536)-SUM($F475:W475))/($E536+$C536-X$7))</f>
        <v>0</v>
      </c>
      <c r="Y536" s="289">
        <f>IF(OR($C536&gt;Y$7,$C536+$E536-1&lt;Y$7),0,($D536-SUM($F536:X536)-SUM($F475:X475))/($E536+$C536-Y$7))</f>
        <v>0</v>
      </c>
      <c r="Z536" s="289">
        <f>IF(OR($C536&gt;Z$7,$C536+$E536-1&lt;Z$7),0,($D536-SUM($F536:Y536)-SUM($F475:Y475))/($E536+$C536-Z$7))</f>
        <v>0</v>
      </c>
      <c r="AA536" s="289">
        <f>IF(OR($C536&gt;AA$7,$C536+$E536-1&lt;AA$7),0,($D536-SUM($F536:Z536)-SUM($F475:Z475))/($E536+$C536-AA$7))</f>
        <v>0</v>
      </c>
      <c r="AB536" s="289">
        <f>IF(OR($C536&gt;AB$7,$C536+$E536-1&lt;AB$7),0,($D536-SUM($F536:AA536)-SUM($F475:AA475))/($E536+$C536-AB$7))</f>
        <v>0</v>
      </c>
      <c r="AC536" s="289">
        <f>IF(OR($C536&gt;AC$7,$C536+$E536-1&lt;AC$7),0,($D536-SUM($F536:AB536)-SUM($F475:AB475))/($E536+$C536-AC$7))</f>
        <v>0</v>
      </c>
      <c r="AD536" s="289">
        <f>IF(OR($C536&gt;AD$7,$C536+$E536-1&lt;AD$7),0,($D536-SUM($F536:AC536)-SUM($F475:AC475))/($E536+$C536-AD$7))</f>
        <v>0</v>
      </c>
      <c r="AE536" s="289">
        <f>IF(OR($C536&gt;AE$7,$C536+$E536-1&lt;AE$7),0,($D536-SUM($F536:AD536)-SUM($F475:AD475))/($E536+$C536-AE$7))</f>
        <v>0</v>
      </c>
      <c r="AF536" s="289">
        <f>IF(OR($C536&gt;AF$7,$C536+$E536-1&lt;AF$7),0,($D536-SUM($F536:AE536)-SUM($F475:AE475))/($E536+$C536-AF$7))</f>
        <v>0</v>
      </c>
      <c r="AG536" s="289">
        <f>IF(OR($C536&gt;AG$7,$C536+$E536-1&lt;AG$7),0,($D536-SUM($F536:AF536)-SUM($F475:AF475))/($E536+$C536-AG$7))</f>
        <v>0</v>
      </c>
      <c r="AH536" s="289">
        <f>IF(OR($C536&gt;AH$7,$C536+$E536-1&lt;AH$7),0,($D536-SUM($F536:AG536)-SUM($F475:AG475))/($E536+$C536-AH$7))</f>
        <v>0</v>
      </c>
      <c r="AI536" s="289">
        <f>IF(OR($C536&gt;AI$7,$C536+$E536-1&lt;AI$7),0,($D536-SUM($F536:AH536)-SUM($F475:AH475))/($E536+$C536-AI$7))</f>
        <v>0</v>
      </c>
      <c r="AJ536" s="289">
        <f>IF(OR($C536&gt;AJ$7,$C536+$E536-1&lt;AJ$7),0,($D536-SUM($F536:AI536)-SUM($F475:AI475))/($E536+$C536-AJ$7))</f>
        <v>0</v>
      </c>
      <c r="AK536" s="289">
        <f>IF(OR($C536&gt;AK$7,$C536+$E536-1&lt;AK$7),0,($D536-SUM($F536:AJ536)-SUM($F475:AJ475))/($E536+$C536-AK$7))</f>
        <v>0</v>
      </c>
      <c r="AL536" s="289">
        <f>IF(OR($C536&gt;AL$7,$C536+$E536-1&lt;AL$7),0,($D536-SUM($F536:AK536)-SUM($F475:AK475))/($E536+$C536-AL$7))</f>
        <v>0</v>
      </c>
      <c r="AM536" s="289">
        <f>IF(OR($C536&gt;AM$7,$C536+$E536-1&lt;AM$7),0,($D536-SUM($F536:AL536)-SUM($F475:AL475))/($E536+$C536-AM$7))</f>
        <v>0</v>
      </c>
      <c r="AN536" s="289">
        <f>IF(OR($C536&gt;AN$7,$C536+$E536-1&lt;AN$7),0,($D536-SUM($F536:AM536)-SUM($F475:AM475))/($E536+$C536-AN$7))</f>
        <v>0</v>
      </c>
      <c r="AO536" s="289">
        <f>IF(OR($C536&gt;AO$7,$C536+$E536-1&lt;AO$7),0,($D536-SUM($F536:AN536)-SUM($F475:AN475))/($E536+$C536-AO$7))</f>
        <v>0</v>
      </c>
      <c r="AP536" s="289">
        <f>IF(OR($C536&gt;AP$7,$C536+$E536-1&lt;AP$7),0,($D536-SUM($F536:AO536)-SUM($F475:AO475))/($E536+$C536-AP$7))</f>
        <v>0</v>
      </c>
      <c r="AQ536" s="289">
        <f>IF(OR($C536&gt;AQ$7,$C536+$E536-1&lt;AQ$7),0,($D536-SUM($F536:AP536)-SUM($F475:AP475))/($E536+$C536-AQ$7))</f>
        <v>0</v>
      </c>
      <c r="AR536" s="289">
        <f>IF(OR($C536&gt;AR$7,$C536+$E536-1&lt;AR$7),0,($D536-SUM($F536:AQ536)-SUM($F475:AQ475))/($E536+$C536-AR$7))</f>
        <v>0</v>
      </c>
      <c r="AS536" s="289">
        <f>IF(OR($C536&gt;AS$7,$C536+$E536-1&lt;AS$7),0,($D536-SUM($F536:AR536)-SUM($F475:AR475))/($E536+$C536-AS$7))</f>
        <v>0</v>
      </c>
      <c r="AT536" s="289">
        <f>IF(OR($C536&gt;AT$7,$C536+$E536-1&lt;AT$7),0,($D536-SUM($F536:AS536)-SUM($F475:AS475))/($E536+$C536-AT$7))</f>
        <v>0</v>
      </c>
      <c r="AU536" s="289">
        <f>IF(OR($C536&gt;AU$7,$C536+$E536-1&lt;AU$7),0,($D536-SUM($F536:AT536)-SUM($F475:AT475))/($E536+$C536-AU$7))</f>
        <v>0</v>
      </c>
      <c r="AV536" s="289">
        <f>IF(OR($C536&gt;AV$7,$C536+$E536-1&lt;AV$7),0,($D536-SUM($F536:AU536)-SUM($F475:AU475))/($E536+$C536-AV$7))</f>
        <v>0</v>
      </c>
      <c r="AW536" s="289">
        <f>IF(OR($C536&gt;AW$7,$C536+$E536-1&lt;AW$7),0,($D536-SUM($F536:AV536)-SUM($F475:AV475))/($E536+$C536-AW$7))</f>
        <v>0</v>
      </c>
      <c r="AX536" s="289">
        <f>IF(OR($C536&gt;AX$7,$C536+$E536-1&lt;AX$7),0,($D536-SUM($F536:AW536)-SUM($F475:AW475))/($E536+$C536-AX$7))</f>
        <v>0</v>
      </c>
      <c r="AY536" s="289">
        <f>IF(OR($C536&gt;AY$7,$C536+$E536-1&lt;AY$7),0,($D536-SUM($F536:AX536)-SUM($F475:AX475))/($E536+$C536-AY$7))</f>
        <v>0</v>
      </c>
      <c r="AZ536" s="289">
        <f>IF(OR($C536&gt;AZ$7,$C536+$E536-1&lt;AZ$7),0,($D536-SUM($F536:AY536)-SUM($F475:AY475))/($E536+$C536-AZ$7))</f>
        <v>0</v>
      </c>
      <c r="BA536" s="289">
        <f>IF(OR($C536&gt;BA$7,$C536+$E536-1&lt;BA$7),0,($D536-SUM($F536:AZ536)-SUM($F475:AZ475))/($E536+$C536-BA$7))</f>
        <v>0</v>
      </c>
      <c r="BB536" s="289">
        <f>IF(OR($C536&gt;BB$7,$C536+$E536-1&lt;BB$7),0,($D536-SUM($F536:BA536)-SUM($F475:BA475))/($E536+$C536-BB$7))</f>
        <v>0</v>
      </c>
      <c r="BC536" s="289">
        <f>IF(OR($C536&gt;BC$7,$C536+$E536-1&lt;BC$7),0,($D536-SUM($F536:BB536)-SUM($F475:BB475))/($E536+$C536-BC$7))</f>
        <v>0</v>
      </c>
      <c r="BD536" s="289">
        <f>IF(OR($C536&gt;BD$7,$C536+$E536-1&lt;BD$7),0,($D536-SUM($F536:BC536)-SUM($F475:BC475))/($E536+$C536-BD$7))</f>
        <v>0</v>
      </c>
      <c r="BE536" s="289">
        <f>IF(OR($C536&gt;BE$7,$C536+$E536-1&lt;BE$7),0,($D536-SUM($F536:BD536)-SUM($F475:BD475))/($E536+$C536-BE$7))</f>
        <v>0</v>
      </c>
      <c r="BF536" s="289">
        <f>IF(OR($C536&gt;BF$7,$C536+$E536-1&lt;BF$7),0,($D536-SUM($F536:BE536)-SUM($F475:BE475))/($E536+$C536-BF$7))</f>
        <v>0</v>
      </c>
      <c r="BG536" s="289">
        <f>IF(OR($C536&gt;BG$7,$C536+$E536-1&lt;BG$7),0,($D536-SUM($F536:BF536)-SUM($F475:BF475))/($E536+$C536-BG$7))</f>
        <v>0</v>
      </c>
      <c r="BH536" s="289">
        <f>IF(OR($C536&gt;BH$7,$C536+$E536-1&lt;BH$7),0,($D536-SUM($F536:BG536)-SUM($F475:BG475))/($E536+$C536-BH$7))</f>
        <v>0</v>
      </c>
      <c r="BI536" s="289">
        <f>IF(OR($C536&gt;BI$7,$C536+$E536-1&lt;BI$7),0,($D536-SUM($F536:BH536)-SUM($F475:BH475))/($E536+$C536-BI$7))</f>
        <v>0</v>
      </c>
      <c r="BJ536" s="289">
        <f>IF(OR($C536&gt;BJ$7,$C536+$E536-1&lt;BJ$7),0,($D536-SUM($F536:BI536)-SUM($F475:BI475))/($E536+$C536-BJ$7))</f>
        <v>0</v>
      </c>
      <c r="BK536" s="289">
        <f>IF(OR($C536&gt;BK$7,$C536+$E536-1&lt;BK$7),0,($D536-SUM($F536:BJ536)-SUM($F475:BJ475))/($E536+$C536-BK$7))</f>
        <v>0</v>
      </c>
      <c r="BL536" s="289">
        <f>IF(OR($C536&gt;BL$7,$C536+$E536-1&lt;BL$7),0,($D536-SUM($F536:BK536)-SUM($F475:BK475))/($E536+$C536-BL$7))</f>
        <v>0</v>
      </c>
      <c r="BM536" s="289">
        <f>IF(OR($C536&gt;BM$7,$C536+$E536-1&lt;BM$7),0,($D536-SUM($F536:BL536)-SUM($F475:BL475))/($E536+$C536-BM$7))</f>
        <v>0</v>
      </c>
      <c r="BN536" s="289">
        <f ca="1">IF(OR($C536&gt;BN$7,$C536+$E536-1&lt;BN$7),0,($D536-SUM($F536:BM536)-SUM($F475:BM475))/($E536+$C536-BN$7))</f>
        <v>0</v>
      </c>
      <c r="BO536" s="289"/>
      <c r="BP536" s="289"/>
      <c r="BQ536" s="289"/>
      <c r="BR536" s="289"/>
      <c r="BS536" s="289"/>
      <c r="BT536" s="289"/>
      <c r="BU536" s="289"/>
      <c r="BV536" s="289"/>
      <c r="BW536" s="289"/>
      <c r="BX536" s="289"/>
      <c r="BY536" s="289"/>
      <c r="BZ536" s="289"/>
      <c r="CA536" s="198"/>
      <c r="CB536" s="198"/>
      <c r="CC536" s="198"/>
      <c r="CD536" s="198"/>
      <c r="CE536" s="198"/>
      <c r="CF536" s="198"/>
      <c r="CG536" s="198"/>
      <c r="CH536" s="198"/>
      <c r="CI536" s="198"/>
      <c r="CJ536" s="198"/>
      <c r="CK536" s="198"/>
      <c r="CL536" s="198"/>
    </row>
    <row r="537" spans="1:90" collapsed="1" x14ac:dyDescent="0.15">
      <c r="A537" s="89"/>
      <c r="B537" s="23"/>
      <c r="D537" s="23" t="s">
        <v>365</v>
      </c>
      <c r="E537" s="23"/>
      <c r="F537" s="23" t="s">
        <v>356</v>
      </c>
      <c r="G537" s="288">
        <f t="shared" ref="G537:BN537" ca="1" si="83">G412+G413+G414</f>
        <v>0.16025310767087475</v>
      </c>
      <c r="H537" s="288">
        <f t="shared" ca="1" si="83"/>
        <v>0.2776777484065539</v>
      </c>
      <c r="I537" s="288">
        <f t="shared" ca="1" si="83"/>
        <v>0.35296521971140665</v>
      </c>
      <c r="J537" s="288">
        <f t="shared" ca="1" si="83"/>
        <v>0.3868068190898023</v>
      </c>
      <c r="K537" s="288">
        <f t="shared" ca="1" si="83"/>
        <v>0.3798938440461101</v>
      </c>
      <c r="L537" s="288">
        <f t="shared" ca="1" si="83"/>
        <v>0.37298086900241778</v>
      </c>
      <c r="M537" s="288">
        <f t="shared" ca="1" si="83"/>
        <v>0.36606789395872558</v>
      </c>
      <c r="N537" s="288">
        <f t="shared" ca="1" si="83"/>
        <v>0.35915491891503332</v>
      </c>
      <c r="O537" s="288">
        <f t="shared" ca="1" si="83"/>
        <v>0.352241943871341</v>
      </c>
      <c r="P537" s="288">
        <f t="shared" ca="1" si="83"/>
        <v>0.34532896882764869</v>
      </c>
      <c r="Q537" s="288">
        <f t="shared" ca="1" si="83"/>
        <v>0.33841599378395643</v>
      </c>
      <c r="R537" s="288">
        <f t="shared" ca="1" si="83"/>
        <v>0.33150301874026417</v>
      </c>
      <c r="S537" s="288">
        <f t="shared" ca="1" si="83"/>
        <v>0.32563103059943654</v>
      </c>
      <c r="T537" s="288">
        <f t="shared" ca="1" si="83"/>
        <v>0.32053978263575744</v>
      </c>
      <c r="U537" s="288">
        <f t="shared" ca="1" si="83"/>
        <v>0.31596902812351069</v>
      </c>
      <c r="V537" s="288">
        <f t="shared" ca="1" si="83"/>
        <v>0.3116585203369801</v>
      </c>
      <c r="W537" s="288">
        <f t="shared" ca="1" si="83"/>
        <v>0.30734801255044952</v>
      </c>
      <c r="X537" s="288">
        <f t="shared" ca="1" si="83"/>
        <v>0.30303750476391894</v>
      </c>
      <c r="Y537" s="288">
        <f t="shared" ca="1" si="83"/>
        <v>0.29872699697738836</v>
      </c>
      <c r="Z537" s="288">
        <f t="shared" ca="1" si="83"/>
        <v>0.29441648919085778</v>
      </c>
      <c r="AA537" s="288">
        <f t="shared" ca="1" si="83"/>
        <v>0.2901059814043272</v>
      </c>
      <c r="AB537" s="288">
        <f t="shared" ca="1" si="83"/>
        <v>0.28579547361779661</v>
      </c>
      <c r="AC537" s="288">
        <f t="shared" ca="1" si="83"/>
        <v>0.28148496583126603</v>
      </c>
      <c r="AD537" s="288">
        <f t="shared" ca="1" si="83"/>
        <v>0.27717445804473551</v>
      </c>
      <c r="AE537" s="288">
        <f t="shared" ca="1" si="83"/>
        <v>0.27321814820142992</v>
      </c>
      <c r="AF537" s="288">
        <f t="shared" ca="1" si="83"/>
        <v>0.26952748681554306</v>
      </c>
      <c r="AG537" s="288">
        <f t="shared" ca="1" si="83"/>
        <v>0.26601392440126859</v>
      </c>
      <c r="AH537" s="288">
        <f t="shared" ca="1" si="83"/>
        <v>0.26258891147280045</v>
      </c>
      <c r="AI537" s="288">
        <f t="shared" ca="1" si="83"/>
        <v>0.25916389854433231</v>
      </c>
      <c r="AJ537" s="288">
        <f t="shared" ca="1" si="83"/>
        <v>0.25573888561586416</v>
      </c>
      <c r="AK537" s="288">
        <f t="shared" ca="1" si="83"/>
        <v>0.25231387268739602</v>
      </c>
      <c r="AL537" s="288">
        <f t="shared" ca="1" si="83"/>
        <v>0.24888885975892788</v>
      </c>
      <c r="AM537" s="288">
        <f t="shared" ca="1" si="83"/>
        <v>0.24546384683045974</v>
      </c>
      <c r="AN537" s="288">
        <f t="shared" ca="1" si="83"/>
        <v>0.24203883390199157</v>
      </c>
      <c r="AO537" s="288">
        <f t="shared" ca="1" si="83"/>
        <v>0.23861382097352341</v>
      </c>
      <c r="AP537" s="288">
        <f t="shared" ca="1" si="83"/>
        <v>0.23518880804505526</v>
      </c>
      <c r="AQ537" s="288">
        <f t="shared" ca="1" si="83"/>
        <v>0.23206094885273815</v>
      </c>
      <c r="AR537" s="288">
        <f t="shared" ca="1" si="83"/>
        <v>0.22915595496253435</v>
      </c>
      <c r="AS537" s="288">
        <f t="shared" ca="1" si="83"/>
        <v>0.2263995379404061</v>
      </c>
      <c r="AT537" s="288">
        <f t="shared" ca="1" si="83"/>
        <v>0.22371740935231563</v>
      </c>
      <c r="AU537" s="288">
        <f t="shared" ca="1" si="83"/>
        <v>0.2210352807642251</v>
      </c>
      <c r="AV537" s="288">
        <f t="shared" ca="1" si="83"/>
        <v>0.2183531521761346</v>
      </c>
      <c r="AW537" s="288">
        <f t="shared" ca="1" si="83"/>
        <v>0.21567102358804408</v>
      </c>
      <c r="AX537" s="288">
        <f t="shared" ca="1" si="83"/>
        <v>0.21298889499995355</v>
      </c>
      <c r="AY537" s="288">
        <f t="shared" ca="1" si="83"/>
        <v>0.21030676641186305</v>
      </c>
      <c r="AZ537" s="288">
        <f t="shared" ca="1" si="83"/>
        <v>0.20762463782377255</v>
      </c>
      <c r="BA537" s="288">
        <f t="shared" ca="1" si="83"/>
        <v>0.20494250923568202</v>
      </c>
      <c r="BB537" s="288">
        <f t="shared" ca="1" si="83"/>
        <v>0.20226038064759153</v>
      </c>
      <c r="BC537" s="288">
        <f t="shared" ca="1" si="83"/>
        <v>0.19981933267775467</v>
      </c>
      <c r="BD537" s="288">
        <f t="shared" ca="1" si="83"/>
        <v>0.19755909517160802</v>
      </c>
      <c r="BE537" s="288">
        <f t="shared" ca="1" si="83"/>
        <v>0.19541939797458824</v>
      </c>
      <c r="BF537" s="288">
        <f t="shared" ca="1" si="83"/>
        <v>0.19333997093213184</v>
      </c>
      <c r="BG537" s="288">
        <f t="shared" ca="1" si="83"/>
        <v>0.19126054388967548</v>
      </c>
      <c r="BH537" s="288">
        <f t="shared" ca="1" si="83"/>
        <v>0.18918111684721911</v>
      </c>
      <c r="BI537" s="288">
        <f t="shared" ca="1" si="83"/>
        <v>0.18710168980476272</v>
      </c>
      <c r="BJ537" s="288">
        <f t="shared" ca="1" si="83"/>
        <v>0.18502226276230632</v>
      </c>
      <c r="BK537" s="288">
        <f t="shared" ca="1" si="83"/>
        <v>0.11059747224889252</v>
      </c>
      <c r="BL537" s="288">
        <f t="shared" ca="1" si="83"/>
        <v>5.5090793420200623E-2</v>
      </c>
      <c r="BM537" s="288">
        <f t="shared" ca="1" si="83"/>
        <v>1.8294283571984996E-2</v>
      </c>
      <c r="BN537" s="288">
        <f t="shared" ca="1" si="83"/>
        <v>0</v>
      </c>
      <c r="BO537" s="289"/>
      <c r="BP537" s="289"/>
      <c r="BQ537" s="289"/>
      <c r="BR537" s="289"/>
      <c r="BS537" s="289"/>
      <c r="BT537" s="289"/>
      <c r="BU537" s="289"/>
      <c r="BV537" s="289"/>
      <c r="BW537" s="289"/>
      <c r="BX537" s="289"/>
      <c r="BY537" s="289"/>
      <c r="BZ537" s="289"/>
      <c r="CA537" s="198"/>
      <c r="CB537" s="198"/>
      <c r="CC537" s="198"/>
      <c r="CD537" s="198"/>
      <c r="CE537" s="198"/>
      <c r="CF537" s="198"/>
      <c r="CG537" s="198"/>
      <c r="CH537" s="198"/>
      <c r="CI537" s="198"/>
      <c r="CJ537" s="198"/>
      <c r="CK537" s="198"/>
      <c r="CL537" s="198"/>
    </row>
    <row r="538" spans="1:90" x14ac:dyDescent="0.15">
      <c r="A538" s="89"/>
      <c r="B538" s="23"/>
      <c r="D538" s="23"/>
      <c r="E538" s="23"/>
      <c r="F538" s="23"/>
      <c r="G538" s="288"/>
      <c r="H538" s="288"/>
      <c r="I538" s="288"/>
      <c r="J538" s="288"/>
      <c r="K538" s="288"/>
      <c r="L538" s="288"/>
      <c r="M538" s="288"/>
      <c r="N538" s="288"/>
      <c r="O538" s="288"/>
      <c r="P538" s="288"/>
      <c r="Q538" s="288"/>
      <c r="R538" s="288"/>
      <c r="S538" s="288"/>
      <c r="T538" s="288"/>
      <c r="U538" s="288"/>
      <c r="V538" s="288"/>
      <c r="W538" s="288"/>
      <c r="X538" s="288"/>
      <c r="Y538" s="288"/>
      <c r="Z538" s="288"/>
      <c r="AA538" s="288"/>
      <c r="AB538" s="288"/>
      <c r="AC538" s="288"/>
      <c r="AD538" s="288"/>
      <c r="AE538" s="288"/>
      <c r="AF538" s="288"/>
      <c r="AG538" s="288"/>
      <c r="AH538" s="288"/>
      <c r="AI538" s="288"/>
      <c r="AJ538" s="288"/>
      <c r="AK538" s="288"/>
      <c r="AL538" s="288"/>
      <c r="AM538" s="288"/>
      <c r="AN538" s="288"/>
      <c r="AO538" s="288"/>
      <c r="AP538" s="288"/>
      <c r="AQ538" s="288"/>
      <c r="AR538" s="288"/>
      <c r="AS538" s="288"/>
      <c r="AT538" s="288"/>
      <c r="AU538" s="288"/>
      <c r="AV538" s="288"/>
      <c r="AW538" s="288"/>
      <c r="AX538" s="288"/>
      <c r="AY538" s="288"/>
      <c r="AZ538" s="288"/>
      <c r="BA538" s="288"/>
      <c r="BB538" s="288"/>
      <c r="BC538" s="288"/>
      <c r="BD538" s="288"/>
      <c r="BE538" s="288"/>
      <c r="BF538" s="288"/>
      <c r="BG538" s="288"/>
      <c r="BH538" s="288"/>
      <c r="BI538" s="288"/>
      <c r="BJ538" s="288"/>
      <c r="BK538" s="288"/>
      <c r="BL538" s="288"/>
      <c r="BM538" s="288"/>
      <c r="BN538" s="288"/>
      <c r="BO538" s="289"/>
      <c r="BP538" s="289"/>
      <c r="BQ538" s="289"/>
      <c r="BR538" s="289"/>
      <c r="BS538" s="289"/>
      <c r="BT538" s="289"/>
      <c r="BU538" s="289"/>
      <c r="BV538" s="289"/>
      <c r="BW538" s="289"/>
      <c r="BX538" s="289"/>
      <c r="BY538" s="289"/>
      <c r="BZ538" s="289"/>
      <c r="CA538" s="198"/>
      <c r="CB538" s="198"/>
      <c r="CC538" s="198"/>
      <c r="CD538" s="198"/>
      <c r="CE538" s="198"/>
      <c r="CF538" s="198"/>
      <c r="CG538" s="198"/>
      <c r="CH538" s="198"/>
      <c r="CI538" s="198"/>
      <c r="CJ538" s="198"/>
      <c r="CK538" s="198"/>
      <c r="CL538" s="198"/>
    </row>
    <row r="539" spans="1:90" x14ac:dyDescent="0.15">
      <c r="A539" s="89"/>
      <c r="B539" s="23"/>
      <c r="C539" s="23"/>
      <c r="D539" s="23" t="s">
        <v>371</v>
      </c>
      <c r="G539" s="288">
        <f ca="1">SUM(G540:G599)</f>
        <v>0.20031638458859344</v>
      </c>
      <c r="H539" s="288">
        <f t="shared" ref="H539:BN539" ca="1" si="84">SUM(H540:H599)</f>
        <v>0.39717628165534075</v>
      </c>
      <c r="I539" s="288">
        <f t="shared" ca="1" si="84"/>
        <v>0.5905796912002419</v>
      </c>
      <c r="J539" s="288">
        <f t="shared" ca="1" si="84"/>
        <v>0.78052661322329686</v>
      </c>
      <c r="K539" s="288">
        <f t="shared" ca="1" si="84"/>
        <v>0.9670170477245057</v>
      </c>
      <c r="L539" s="288">
        <f t="shared" ca="1" si="84"/>
        <v>0.94973461011527505</v>
      </c>
      <c r="M539" s="288">
        <f t="shared" ca="1" si="84"/>
        <v>0.9324521725060444</v>
      </c>
      <c r="N539" s="288">
        <f t="shared" ca="1" si="84"/>
        <v>0.91516973489681375</v>
      </c>
      <c r="O539" s="288">
        <f t="shared" ca="1" si="84"/>
        <v>0.8978872972875831</v>
      </c>
      <c r="P539" s="288">
        <f t="shared" ca="1" si="84"/>
        <v>0.88060485967835245</v>
      </c>
      <c r="Q539" s="288">
        <f t="shared" ca="1" si="84"/>
        <v>0.86332242206912169</v>
      </c>
      <c r="R539" s="288">
        <f t="shared" ca="1" si="84"/>
        <v>0.84603998445989104</v>
      </c>
      <c r="S539" s="288">
        <f t="shared" ca="1" si="84"/>
        <v>0.8300587804792412</v>
      </c>
      <c r="T539" s="288">
        <f t="shared" ca="1" si="84"/>
        <v>0.81537881012717217</v>
      </c>
      <c r="U539" s="288">
        <f t="shared" ca="1" si="84"/>
        <v>0.80200007340368407</v>
      </c>
      <c r="V539" s="288">
        <f t="shared" ca="1" si="84"/>
        <v>0.78992257030877677</v>
      </c>
      <c r="W539" s="288">
        <f t="shared" ca="1" si="84"/>
        <v>0.77914630084245029</v>
      </c>
      <c r="X539" s="288">
        <f t="shared" ca="1" si="84"/>
        <v>0.7683700313761237</v>
      </c>
      <c r="Y539" s="288">
        <f t="shared" ca="1" si="84"/>
        <v>0.75759376190979733</v>
      </c>
      <c r="Z539" s="288">
        <f t="shared" ca="1" si="84"/>
        <v>0.74681749244347084</v>
      </c>
      <c r="AA539" s="288">
        <f t="shared" ca="1" si="84"/>
        <v>0.73604122297714447</v>
      </c>
      <c r="AB539" s="288">
        <f t="shared" ca="1" si="84"/>
        <v>0.72526495351081799</v>
      </c>
      <c r="AC539" s="288">
        <f t="shared" ca="1" si="84"/>
        <v>0.71448868404449151</v>
      </c>
      <c r="AD539" s="288">
        <f t="shared" ca="1" si="84"/>
        <v>0.70371241457816502</v>
      </c>
      <c r="AE539" s="288">
        <f t="shared" ca="1" si="84"/>
        <v>0.69337889254086993</v>
      </c>
      <c r="AF539" s="288">
        <f t="shared" ca="1" si="84"/>
        <v>0.68348811793260578</v>
      </c>
      <c r="AG539" s="288">
        <f t="shared" ca="1" si="84"/>
        <v>0.67404009075337301</v>
      </c>
      <c r="AH539" s="288">
        <f t="shared" ca="1" si="84"/>
        <v>0.66503481100317152</v>
      </c>
      <c r="AI539" s="288">
        <f t="shared" ca="1" si="84"/>
        <v>0.65647227868200109</v>
      </c>
      <c r="AJ539" s="288">
        <f t="shared" ca="1" si="84"/>
        <v>0.64790974636083076</v>
      </c>
      <c r="AK539" s="288">
        <f t="shared" ca="1" si="84"/>
        <v>0.63934721403966044</v>
      </c>
      <c r="AL539" s="288">
        <f t="shared" ca="1" si="84"/>
        <v>0.63078468171849</v>
      </c>
      <c r="AM539" s="288">
        <f t="shared" ca="1" si="84"/>
        <v>0.62222214939731968</v>
      </c>
      <c r="AN539" s="288">
        <f t="shared" ca="1" si="84"/>
        <v>0.61365961707614924</v>
      </c>
      <c r="AO539" s="288">
        <f t="shared" ca="1" si="84"/>
        <v>0.60509708475497881</v>
      </c>
      <c r="AP539" s="288">
        <f t="shared" ca="1" si="84"/>
        <v>0.59653455243380848</v>
      </c>
      <c r="AQ539" s="288">
        <f t="shared" ca="1" si="84"/>
        <v>0.58834346228282697</v>
      </c>
      <c r="AR539" s="288">
        <f t="shared" ca="1" si="84"/>
        <v>0.58052381430203426</v>
      </c>
      <c r="AS539" s="288">
        <f t="shared" ca="1" si="84"/>
        <v>0.57307560849143024</v>
      </c>
      <c r="AT539" s="288">
        <f t="shared" ca="1" si="84"/>
        <v>0.56599884485101515</v>
      </c>
      <c r="AU539" s="288">
        <f t="shared" ca="1" si="84"/>
        <v>0.55929352338078897</v>
      </c>
      <c r="AV539" s="288">
        <f t="shared" ca="1" si="84"/>
        <v>0.55258820191056257</v>
      </c>
      <c r="AW539" s="288">
        <f t="shared" ca="1" si="84"/>
        <v>0.54588288044033639</v>
      </c>
      <c r="AX539" s="288">
        <f t="shared" ca="1" si="84"/>
        <v>0.53917755897010999</v>
      </c>
      <c r="AY539" s="288">
        <f t="shared" ca="1" si="84"/>
        <v>0.5324722374998837</v>
      </c>
      <c r="AZ539" s="288">
        <f t="shared" ca="1" si="84"/>
        <v>0.52576691602965753</v>
      </c>
      <c r="BA539" s="288">
        <f t="shared" ca="1" si="84"/>
        <v>0.51906159455943124</v>
      </c>
      <c r="BB539" s="288">
        <f t="shared" ca="1" si="84"/>
        <v>0.51235627308920495</v>
      </c>
      <c r="BC539" s="288">
        <f t="shared" ca="1" si="84"/>
        <v>0.50595230239179567</v>
      </c>
      <c r="BD539" s="288">
        <f t="shared" ca="1" si="84"/>
        <v>0.49984968246720352</v>
      </c>
      <c r="BE539" s="288">
        <f t="shared" ca="1" si="84"/>
        <v>0.49404841331542854</v>
      </c>
      <c r="BF539" s="288">
        <f t="shared" ca="1" si="84"/>
        <v>0.48854849493647046</v>
      </c>
      <c r="BG539" s="288">
        <f t="shared" ca="1" si="84"/>
        <v>0.48334992733032955</v>
      </c>
      <c r="BH539" s="288">
        <f t="shared" ca="1" si="84"/>
        <v>0.4781513597241886</v>
      </c>
      <c r="BI539" s="288">
        <f t="shared" ca="1" si="84"/>
        <v>0.47295279211804764</v>
      </c>
      <c r="BJ539" s="288">
        <f t="shared" ca="1" si="84"/>
        <v>0.46775422451190674</v>
      </c>
      <c r="BK539" s="288">
        <f t="shared" ca="1" si="84"/>
        <v>0.37212395256706898</v>
      </c>
      <c r="BL539" s="288">
        <f t="shared" ca="1" si="84"/>
        <v>0.27753339414345946</v>
      </c>
      <c r="BM539" s="288">
        <f t="shared" ca="1" si="84"/>
        <v>0.18398254924107812</v>
      </c>
      <c r="BN539" s="288">
        <f t="shared" ca="1" si="84"/>
        <v>9.1471417859924964E-2</v>
      </c>
      <c r="BO539" s="289"/>
      <c r="BP539" s="289"/>
      <c r="BQ539" s="289"/>
      <c r="BR539" s="289"/>
      <c r="BS539" s="289"/>
      <c r="BT539" s="289"/>
      <c r="BU539" s="289"/>
      <c r="BV539" s="289"/>
      <c r="BW539" s="289"/>
      <c r="BX539" s="289"/>
      <c r="BY539" s="289"/>
      <c r="BZ539" s="289"/>
      <c r="CA539" s="198"/>
      <c r="CB539" s="198"/>
      <c r="CC539" s="198"/>
      <c r="CD539" s="198"/>
      <c r="CE539" s="198"/>
      <c r="CF539" s="198"/>
      <c r="CG539" s="198"/>
      <c r="CH539" s="198"/>
      <c r="CI539" s="198"/>
      <c r="CJ539" s="198"/>
      <c r="CK539" s="198"/>
      <c r="CL539" s="198"/>
    </row>
    <row r="540" spans="1:90" hidden="1" outlineLevel="1" x14ac:dyDescent="0.15">
      <c r="A540" s="89"/>
      <c r="B540" s="23"/>
      <c r="C540" s="26">
        <f t="shared" ref="C540:E555" si="85">C477</f>
        <v>1</v>
      </c>
      <c r="D540" s="303">
        <f t="shared" ca="1" si="85"/>
        <v>0.20031638458859344</v>
      </c>
      <c r="E540" s="26">
        <f t="shared" si="85"/>
        <v>5</v>
      </c>
      <c r="G540" s="289">
        <f ca="1">IF(OR($C540&gt;G$7,$C540+$E540-1&lt;G$7),0,$D540)</f>
        <v>0.20031638458859344</v>
      </c>
      <c r="H540" s="289">
        <f ca="1">IF(OR($C540&gt;H$7,$C540+$E540-1&lt;H$7),0,$D540)</f>
        <v>0.20031638458859344</v>
      </c>
      <c r="I540" s="289">
        <f t="shared" ref="I540:BN545" ca="1" si="86">IF(OR($C540&gt;I$7,$C540+$E540-1&lt;I$7),0,$D540)</f>
        <v>0.20031638458859344</v>
      </c>
      <c r="J540" s="289">
        <f t="shared" ca="1" si="86"/>
        <v>0.20031638458859344</v>
      </c>
      <c r="K540" s="289">
        <f t="shared" ca="1" si="86"/>
        <v>0.20031638458859344</v>
      </c>
      <c r="L540" s="289">
        <f t="shared" si="86"/>
        <v>0</v>
      </c>
      <c r="M540" s="289">
        <f t="shared" si="86"/>
        <v>0</v>
      </c>
      <c r="N540" s="289">
        <f t="shared" si="86"/>
        <v>0</v>
      </c>
      <c r="O540" s="289">
        <f t="shared" si="86"/>
        <v>0</v>
      </c>
      <c r="P540" s="289">
        <f t="shared" si="86"/>
        <v>0</v>
      </c>
      <c r="Q540" s="289">
        <f t="shared" si="86"/>
        <v>0</v>
      </c>
      <c r="R540" s="289">
        <f t="shared" si="86"/>
        <v>0</v>
      </c>
      <c r="S540" s="289">
        <f t="shared" si="86"/>
        <v>0</v>
      </c>
      <c r="T540" s="289">
        <f t="shared" si="86"/>
        <v>0</v>
      </c>
      <c r="U540" s="289">
        <f t="shared" si="86"/>
        <v>0</v>
      </c>
      <c r="V540" s="289">
        <f t="shared" si="86"/>
        <v>0</v>
      </c>
      <c r="W540" s="289">
        <f t="shared" si="86"/>
        <v>0</v>
      </c>
      <c r="X540" s="289">
        <f t="shared" si="86"/>
        <v>0</v>
      </c>
      <c r="Y540" s="289">
        <f t="shared" si="86"/>
        <v>0</v>
      </c>
      <c r="Z540" s="289">
        <f t="shared" si="86"/>
        <v>0</v>
      </c>
      <c r="AA540" s="289">
        <f t="shared" si="86"/>
        <v>0</v>
      </c>
      <c r="AB540" s="289">
        <f t="shared" si="86"/>
        <v>0</v>
      </c>
      <c r="AC540" s="289">
        <f t="shared" si="86"/>
        <v>0</v>
      </c>
      <c r="AD540" s="289">
        <f t="shared" si="86"/>
        <v>0</v>
      </c>
      <c r="AE540" s="289">
        <f t="shared" si="86"/>
        <v>0</v>
      </c>
      <c r="AF540" s="289">
        <f t="shared" si="86"/>
        <v>0</v>
      </c>
      <c r="AG540" s="289">
        <f t="shared" si="86"/>
        <v>0</v>
      </c>
      <c r="AH540" s="289">
        <f t="shared" si="86"/>
        <v>0</v>
      </c>
      <c r="AI540" s="289">
        <f t="shared" si="86"/>
        <v>0</v>
      </c>
      <c r="AJ540" s="289">
        <f t="shared" si="86"/>
        <v>0</v>
      </c>
      <c r="AK540" s="289">
        <f t="shared" si="86"/>
        <v>0</v>
      </c>
      <c r="AL540" s="289">
        <f t="shared" si="86"/>
        <v>0</v>
      </c>
      <c r="AM540" s="289">
        <f t="shared" si="86"/>
        <v>0</v>
      </c>
      <c r="AN540" s="289">
        <f t="shared" si="86"/>
        <v>0</v>
      </c>
      <c r="AO540" s="289">
        <f t="shared" si="86"/>
        <v>0</v>
      </c>
      <c r="AP540" s="289">
        <f t="shared" si="86"/>
        <v>0</v>
      </c>
      <c r="AQ540" s="289">
        <f t="shared" si="86"/>
        <v>0</v>
      </c>
      <c r="AR540" s="289">
        <f t="shared" si="86"/>
        <v>0</v>
      </c>
      <c r="AS540" s="289">
        <f t="shared" si="86"/>
        <v>0</v>
      </c>
      <c r="AT540" s="289">
        <f t="shared" si="86"/>
        <v>0</v>
      </c>
      <c r="AU540" s="289">
        <f t="shared" si="86"/>
        <v>0</v>
      </c>
      <c r="AV540" s="289">
        <f t="shared" si="86"/>
        <v>0</v>
      </c>
      <c r="AW540" s="289">
        <f t="shared" si="86"/>
        <v>0</v>
      </c>
      <c r="AX540" s="289">
        <f t="shared" si="86"/>
        <v>0</v>
      </c>
      <c r="AY540" s="289">
        <f t="shared" si="86"/>
        <v>0</v>
      </c>
      <c r="AZ540" s="289">
        <f t="shared" si="86"/>
        <v>0</v>
      </c>
      <c r="BA540" s="289">
        <f t="shared" si="86"/>
        <v>0</v>
      </c>
      <c r="BB540" s="289">
        <f t="shared" si="86"/>
        <v>0</v>
      </c>
      <c r="BC540" s="289">
        <f t="shared" si="86"/>
        <v>0</v>
      </c>
      <c r="BD540" s="289">
        <f t="shared" si="86"/>
        <v>0</v>
      </c>
      <c r="BE540" s="289">
        <f t="shared" si="86"/>
        <v>0</v>
      </c>
      <c r="BF540" s="289">
        <f t="shared" si="86"/>
        <v>0</v>
      </c>
      <c r="BG540" s="289">
        <f t="shared" si="86"/>
        <v>0</v>
      </c>
      <c r="BH540" s="289">
        <f t="shared" si="86"/>
        <v>0</v>
      </c>
      <c r="BI540" s="289">
        <f t="shared" si="86"/>
        <v>0</v>
      </c>
      <c r="BJ540" s="289">
        <f t="shared" si="86"/>
        <v>0</v>
      </c>
      <c r="BK540" s="289">
        <f t="shared" si="86"/>
        <v>0</v>
      </c>
      <c r="BL540" s="289">
        <f t="shared" si="86"/>
        <v>0</v>
      </c>
      <c r="BM540" s="289">
        <f t="shared" si="86"/>
        <v>0</v>
      </c>
      <c r="BN540" s="289">
        <f t="shared" si="86"/>
        <v>0</v>
      </c>
      <c r="BO540" s="289"/>
      <c r="BP540" s="289"/>
      <c r="BQ540" s="289"/>
      <c r="BR540" s="289"/>
      <c r="BS540" s="289"/>
      <c r="BT540" s="289"/>
      <c r="BU540" s="289"/>
      <c r="BV540" s="289"/>
      <c r="BW540" s="289"/>
      <c r="BX540" s="289"/>
      <c r="BY540" s="289"/>
      <c r="BZ540" s="289"/>
      <c r="CA540" s="198"/>
      <c r="CB540" s="198"/>
      <c r="CC540" s="198"/>
      <c r="CD540" s="198"/>
      <c r="CE540" s="198"/>
      <c r="CF540" s="198"/>
      <c r="CG540" s="198"/>
      <c r="CH540" s="198"/>
      <c r="CI540" s="198"/>
      <c r="CJ540" s="198"/>
      <c r="CK540" s="198"/>
      <c r="CL540" s="198"/>
    </row>
    <row r="541" spans="1:90" hidden="1" outlineLevel="1" x14ac:dyDescent="0.15">
      <c r="A541" s="89"/>
      <c r="B541" s="23"/>
      <c r="C541" s="26">
        <f t="shared" si="85"/>
        <v>2</v>
      </c>
      <c r="D541" s="303">
        <f t="shared" ca="1" si="85"/>
        <v>0.19685989706674731</v>
      </c>
      <c r="E541" s="26">
        <f t="shared" si="85"/>
        <v>5</v>
      </c>
      <c r="G541" s="289">
        <f t="shared" ref="G541:V556" si="87">IF(OR($C541&gt;G$7,$C541+$E541-1&lt;G$7),0,$D541)</f>
        <v>0</v>
      </c>
      <c r="H541" s="289">
        <f t="shared" ca="1" si="87"/>
        <v>0.19685989706674731</v>
      </c>
      <c r="I541" s="289">
        <f t="shared" ca="1" si="87"/>
        <v>0.19685989706674731</v>
      </c>
      <c r="J541" s="289">
        <f t="shared" ca="1" si="87"/>
        <v>0.19685989706674731</v>
      </c>
      <c r="K541" s="289">
        <f t="shared" ca="1" si="87"/>
        <v>0.19685989706674731</v>
      </c>
      <c r="L541" s="289">
        <f t="shared" ca="1" si="87"/>
        <v>0.19685989706674731</v>
      </c>
      <c r="M541" s="289">
        <f t="shared" si="87"/>
        <v>0</v>
      </c>
      <c r="N541" s="289">
        <f t="shared" si="87"/>
        <v>0</v>
      </c>
      <c r="O541" s="289">
        <f t="shared" si="87"/>
        <v>0</v>
      </c>
      <c r="P541" s="289">
        <f t="shared" si="87"/>
        <v>0</v>
      </c>
      <c r="Q541" s="289">
        <f t="shared" si="87"/>
        <v>0</v>
      </c>
      <c r="R541" s="289">
        <f t="shared" si="87"/>
        <v>0</v>
      </c>
      <c r="S541" s="289">
        <f t="shared" si="87"/>
        <v>0</v>
      </c>
      <c r="T541" s="289">
        <f t="shared" si="87"/>
        <v>0</v>
      </c>
      <c r="U541" s="289">
        <f t="shared" si="87"/>
        <v>0</v>
      </c>
      <c r="V541" s="289">
        <f t="shared" si="87"/>
        <v>0</v>
      </c>
      <c r="W541" s="289">
        <f t="shared" si="86"/>
        <v>0</v>
      </c>
      <c r="X541" s="289">
        <f t="shared" si="86"/>
        <v>0</v>
      </c>
      <c r="Y541" s="289">
        <f t="shared" si="86"/>
        <v>0</v>
      </c>
      <c r="Z541" s="289">
        <f t="shared" si="86"/>
        <v>0</v>
      </c>
      <c r="AA541" s="289">
        <f t="shared" si="86"/>
        <v>0</v>
      </c>
      <c r="AB541" s="289">
        <f t="shared" si="86"/>
        <v>0</v>
      </c>
      <c r="AC541" s="289">
        <f t="shared" si="86"/>
        <v>0</v>
      </c>
      <c r="AD541" s="289">
        <f t="shared" si="86"/>
        <v>0</v>
      </c>
      <c r="AE541" s="289">
        <f t="shared" si="86"/>
        <v>0</v>
      </c>
      <c r="AF541" s="289">
        <f t="shared" si="86"/>
        <v>0</v>
      </c>
      <c r="AG541" s="289">
        <f t="shared" si="86"/>
        <v>0</v>
      </c>
      <c r="AH541" s="289">
        <f t="shared" si="86"/>
        <v>0</v>
      </c>
      <c r="AI541" s="289">
        <f t="shared" si="86"/>
        <v>0</v>
      </c>
      <c r="AJ541" s="289">
        <f t="shared" si="86"/>
        <v>0</v>
      </c>
      <c r="AK541" s="289">
        <f t="shared" si="86"/>
        <v>0</v>
      </c>
      <c r="AL541" s="289">
        <f t="shared" si="86"/>
        <v>0</v>
      </c>
      <c r="AM541" s="289">
        <f t="shared" si="86"/>
        <v>0</v>
      </c>
      <c r="AN541" s="289">
        <f t="shared" si="86"/>
        <v>0</v>
      </c>
      <c r="AO541" s="289">
        <f t="shared" si="86"/>
        <v>0</v>
      </c>
      <c r="AP541" s="289">
        <f t="shared" si="86"/>
        <v>0</v>
      </c>
      <c r="AQ541" s="289">
        <f t="shared" si="86"/>
        <v>0</v>
      </c>
      <c r="AR541" s="289">
        <f t="shared" si="86"/>
        <v>0</v>
      </c>
      <c r="AS541" s="289">
        <f t="shared" si="86"/>
        <v>0</v>
      </c>
      <c r="AT541" s="289">
        <f t="shared" si="86"/>
        <v>0</v>
      </c>
      <c r="AU541" s="289">
        <f t="shared" si="86"/>
        <v>0</v>
      </c>
      <c r="AV541" s="289">
        <f t="shared" si="86"/>
        <v>0</v>
      </c>
      <c r="AW541" s="289">
        <f t="shared" si="86"/>
        <v>0</v>
      </c>
      <c r="AX541" s="289">
        <f t="shared" si="86"/>
        <v>0</v>
      </c>
      <c r="AY541" s="289">
        <f t="shared" si="86"/>
        <v>0</v>
      </c>
      <c r="AZ541" s="289">
        <f t="shared" si="86"/>
        <v>0</v>
      </c>
      <c r="BA541" s="289">
        <f t="shared" si="86"/>
        <v>0</v>
      </c>
      <c r="BB541" s="289">
        <f t="shared" si="86"/>
        <v>0</v>
      </c>
      <c r="BC541" s="289">
        <f t="shared" si="86"/>
        <v>0</v>
      </c>
      <c r="BD541" s="289">
        <f t="shared" si="86"/>
        <v>0</v>
      </c>
      <c r="BE541" s="289">
        <f t="shared" si="86"/>
        <v>0</v>
      </c>
      <c r="BF541" s="289">
        <f t="shared" si="86"/>
        <v>0</v>
      </c>
      <c r="BG541" s="289">
        <f t="shared" si="86"/>
        <v>0</v>
      </c>
      <c r="BH541" s="289">
        <f t="shared" si="86"/>
        <v>0</v>
      </c>
      <c r="BI541" s="289">
        <f t="shared" si="86"/>
        <v>0</v>
      </c>
      <c r="BJ541" s="289">
        <f t="shared" si="86"/>
        <v>0</v>
      </c>
      <c r="BK541" s="289">
        <f t="shared" si="86"/>
        <v>0</v>
      </c>
      <c r="BL541" s="289">
        <f t="shared" si="86"/>
        <v>0</v>
      </c>
      <c r="BM541" s="289">
        <f t="shared" si="86"/>
        <v>0</v>
      </c>
      <c r="BN541" s="289">
        <f t="shared" si="86"/>
        <v>0</v>
      </c>
      <c r="BO541" s="289"/>
      <c r="BP541" s="289"/>
      <c r="BQ541" s="289"/>
      <c r="BR541" s="289"/>
      <c r="BS541" s="289"/>
      <c r="BT541" s="289"/>
      <c r="BU541" s="289"/>
      <c r="BV541" s="289"/>
      <c r="BW541" s="289"/>
      <c r="BX541" s="289"/>
      <c r="BY541" s="289"/>
      <c r="BZ541" s="289"/>
      <c r="CA541" s="198"/>
      <c r="CB541" s="198"/>
      <c r="CC541" s="198"/>
      <c r="CD541" s="198"/>
      <c r="CE541" s="198"/>
      <c r="CF541" s="198"/>
      <c r="CG541" s="198"/>
      <c r="CH541" s="198"/>
      <c r="CI541" s="198"/>
      <c r="CJ541" s="198"/>
      <c r="CK541" s="198"/>
      <c r="CL541" s="198"/>
    </row>
    <row r="542" spans="1:90" hidden="1" outlineLevel="1" x14ac:dyDescent="0.15">
      <c r="A542" s="89"/>
      <c r="B542" s="23"/>
      <c r="C542" s="26">
        <f t="shared" si="85"/>
        <v>3</v>
      </c>
      <c r="D542" s="303">
        <f t="shared" ca="1" si="85"/>
        <v>0.19340340954490115</v>
      </c>
      <c r="E542" s="26">
        <f t="shared" si="85"/>
        <v>5</v>
      </c>
      <c r="G542" s="289">
        <f t="shared" si="87"/>
        <v>0</v>
      </c>
      <c r="H542" s="289">
        <f t="shared" si="87"/>
        <v>0</v>
      </c>
      <c r="I542" s="289">
        <f t="shared" ca="1" si="87"/>
        <v>0.19340340954490115</v>
      </c>
      <c r="J542" s="289">
        <f t="shared" ca="1" si="87"/>
        <v>0.19340340954490115</v>
      </c>
      <c r="K542" s="289">
        <f t="shared" ca="1" si="87"/>
        <v>0.19340340954490115</v>
      </c>
      <c r="L542" s="289">
        <f t="shared" ca="1" si="87"/>
        <v>0.19340340954490115</v>
      </c>
      <c r="M542" s="289">
        <f t="shared" ca="1" si="87"/>
        <v>0.19340340954490115</v>
      </c>
      <c r="N542" s="289">
        <f t="shared" si="87"/>
        <v>0</v>
      </c>
      <c r="O542" s="289">
        <f t="shared" si="87"/>
        <v>0</v>
      </c>
      <c r="P542" s="289">
        <f t="shared" si="87"/>
        <v>0</v>
      </c>
      <c r="Q542" s="289">
        <f t="shared" si="87"/>
        <v>0</v>
      </c>
      <c r="R542" s="289">
        <f t="shared" si="87"/>
        <v>0</v>
      </c>
      <c r="S542" s="289">
        <f t="shared" si="87"/>
        <v>0</v>
      </c>
      <c r="T542" s="289">
        <f t="shared" si="87"/>
        <v>0</v>
      </c>
      <c r="U542" s="289">
        <f t="shared" si="87"/>
        <v>0</v>
      </c>
      <c r="V542" s="289">
        <f t="shared" si="87"/>
        <v>0</v>
      </c>
      <c r="W542" s="289">
        <f t="shared" si="86"/>
        <v>0</v>
      </c>
      <c r="X542" s="289">
        <f t="shared" si="86"/>
        <v>0</v>
      </c>
      <c r="Y542" s="289">
        <f t="shared" si="86"/>
        <v>0</v>
      </c>
      <c r="Z542" s="289">
        <f t="shared" si="86"/>
        <v>0</v>
      </c>
      <c r="AA542" s="289">
        <f t="shared" si="86"/>
        <v>0</v>
      </c>
      <c r="AB542" s="289">
        <f t="shared" si="86"/>
        <v>0</v>
      </c>
      <c r="AC542" s="289">
        <f t="shared" si="86"/>
        <v>0</v>
      </c>
      <c r="AD542" s="289">
        <f t="shared" si="86"/>
        <v>0</v>
      </c>
      <c r="AE542" s="289">
        <f t="shared" si="86"/>
        <v>0</v>
      </c>
      <c r="AF542" s="289">
        <f t="shared" si="86"/>
        <v>0</v>
      </c>
      <c r="AG542" s="289">
        <f t="shared" si="86"/>
        <v>0</v>
      </c>
      <c r="AH542" s="289">
        <f t="shared" si="86"/>
        <v>0</v>
      </c>
      <c r="AI542" s="289">
        <f t="shared" si="86"/>
        <v>0</v>
      </c>
      <c r="AJ542" s="289">
        <f t="shared" si="86"/>
        <v>0</v>
      </c>
      <c r="AK542" s="289">
        <f t="shared" si="86"/>
        <v>0</v>
      </c>
      <c r="AL542" s="289">
        <f t="shared" si="86"/>
        <v>0</v>
      </c>
      <c r="AM542" s="289">
        <f t="shared" si="86"/>
        <v>0</v>
      </c>
      <c r="AN542" s="289">
        <f t="shared" si="86"/>
        <v>0</v>
      </c>
      <c r="AO542" s="289">
        <f t="shared" si="86"/>
        <v>0</v>
      </c>
      <c r="AP542" s="289">
        <f t="shared" si="86"/>
        <v>0</v>
      </c>
      <c r="AQ542" s="289">
        <f t="shared" si="86"/>
        <v>0</v>
      </c>
      <c r="AR542" s="289">
        <f t="shared" si="86"/>
        <v>0</v>
      </c>
      <c r="AS542" s="289">
        <f t="shared" si="86"/>
        <v>0</v>
      </c>
      <c r="AT542" s="289">
        <f t="shared" si="86"/>
        <v>0</v>
      </c>
      <c r="AU542" s="289">
        <f t="shared" si="86"/>
        <v>0</v>
      </c>
      <c r="AV542" s="289">
        <f t="shared" si="86"/>
        <v>0</v>
      </c>
      <c r="AW542" s="289">
        <f t="shared" si="86"/>
        <v>0</v>
      </c>
      <c r="AX542" s="289">
        <f t="shared" si="86"/>
        <v>0</v>
      </c>
      <c r="AY542" s="289">
        <f t="shared" si="86"/>
        <v>0</v>
      </c>
      <c r="AZ542" s="289">
        <f t="shared" si="86"/>
        <v>0</v>
      </c>
      <c r="BA542" s="289">
        <f t="shared" si="86"/>
        <v>0</v>
      </c>
      <c r="BB542" s="289">
        <f t="shared" si="86"/>
        <v>0</v>
      </c>
      <c r="BC542" s="289">
        <f t="shared" si="86"/>
        <v>0</v>
      </c>
      <c r="BD542" s="289">
        <f t="shared" si="86"/>
        <v>0</v>
      </c>
      <c r="BE542" s="289">
        <f t="shared" si="86"/>
        <v>0</v>
      </c>
      <c r="BF542" s="289">
        <f t="shared" si="86"/>
        <v>0</v>
      </c>
      <c r="BG542" s="289">
        <f t="shared" si="86"/>
        <v>0</v>
      </c>
      <c r="BH542" s="289">
        <f t="shared" si="86"/>
        <v>0</v>
      </c>
      <c r="BI542" s="289">
        <f t="shared" si="86"/>
        <v>0</v>
      </c>
      <c r="BJ542" s="289">
        <f t="shared" si="86"/>
        <v>0</v>
      </c>
      <c r="BK542" s="289">
        <f t="shared" si="86"/>
        <v>0</v>
      </c>
      <c r="BL542" s="289">
        <f t="shared" si="86"/>
        <v>0</v>
      </c>
      <c r="BM542" s="289">
        <f t="shared" si="86"/>
        <v>0</v>
      </c>
      <c r="BN542" s="289">
        <f t="shared" si="86"/>
        <v>0</v>
      </c>
      <c r="BO542" s="289"/>
      <c r="BP542" s="289"/>
      <c r="BQ542" s="289"/>
      <c r="BR542" s="289"/>
      <c r="BS542" s="289"/>
      <c r="BT542" s="289"/>
      <c r="BU542" s="289"/>
      <c r="BV542" s="289"/>
      <c r="BW542" s="289"/>
      <c r="BX542" s="289"/>
      <c r="BY542" s="289"/>
      <c r="BZ542" s="289"/>
      <c r="CA542" s="198"/>
      <c r="CB542" s="198"/>
      <c r="CC542" s="198"/>
      <c r="CD542" s="198"/>
      <c r="CE542" s="198"/>
      <c r="CF542" s="198"/>
      <c r="CG542" s="198"/>
      <c r="CH542" s="198"/>
      <c r="CI542" s="198"/>
      <c r="CJ542" s="198"/>
      <c r="CK542" s="198"/>
      <c r="CL542" s="198"/>
    </row>
    <row r="543" spans="1:90" hidden="1" outlineLevel="1" x14ac:dyDescent="0.15">
      <c r="A543" s="89"/>
      <c r="B543" s="23"/>
      <c r="C543" s="26">
        <f t="shared" si="85"/>
        <v>4</v>
      </c>
      <c r="D543" s="303">
        <f t="shared" ca="1" si="85"/>
        <v>0.18994692202305502</v>
      </c>
      <c r="E543" s="26">
        <f t="shared" si="85"/>
        <v>5</v>
      </c>
      <c r="G543" s="289">
        <f t="shared" si="87"/>
        <v>0</v>
      </c>
      <c r="H543" s="289">
        <f t="shared" si="87"/>
        <v>0</v>
      </c>
      <c r="I543" s="289">
        <f t="shared" si="87"/>
        <v>0</v>
      </c>
      <c r="J543" s="289">
        <f t="shared" ca="1" si="87"/>
        <v>0.18994692202305502</v>
      </c>
      <c r="K543" s="289">
        <f t="shared" ca="1" si="87"/>
        <v>0.18994692202305502</v>
      </c>
      <c r="L543" s="289">
        <f t="shared" ca="1" si="87"/>
        <v>0.18994692202305502</v>
      </c>
      <c r="M543" s="289">
        <f t="shared" ca="1" si="87"/>
        <v>0.18994692202305502</v>
      </c>
      <c r="N543" s="289">
        <f t="shared" ca="1" si="87"/>
        <v>0.18994692202305502</v>
      </c>
      <c r="O543" s="289">
        <f t="shared" si="87"/>
        <v>0</v>
      </c>
      <c r="P543" s="289">
        <f t="shared" si="87"/>
        <v>0</v>
      </c>
      <c r="Q543" s="289">
        <f t="shared" si="87"/>
        <v>0</v>
      </c>
      <c r="R543" s="289">
        <f t="shared" si="87"/>
        <v>0</v>
      </c>
      <c r="S543" s="289">
        <f t="shared" si="87"/>
        <v>0</v>
      </c>
      <c r="T543" s="289">
        <f t="shared" si="87"/>
        <v>0</v>
      </c>
      <c r="U543" s="289">
        <f t="shared" si="87"/>
        <v>0</v>
      </c>
      <c r="V543" s="289">
        <f t="shared" si="87"/>
        <v>0</v>
      </c>
      <c r="W543" s="289">
        <f t="shared" si="86"/>
        <v>0</v>
      </c>
      <c r="X543" s="289">
        <f t="shared" si="86"/>
        <v>0</v>
      </c>
      <c r="Y543" s="289">
        <f t="shared" si="86"/>
        <v>0</v>
      </c>
      <c r="Z543" s="289">
        <f t="shared" si="86"/>
        <v>0</v>
      </c>
      <c r="AA543" s="289">
        <f t="shared" si="86"/>
        <v>0</v>
      </c>
      <c r="AB543" s="289">
        <f t="shared" si="86"/>
        <v>0</v>
      </c>
      <c r="AC543" s="289">
        <f t="shared" si="86"/>
        <v>0</v>
      </c>
      <c r="AD543" s="289">
        <f t="shared" si="86"/>
        <v>0</v>
      </c>
      <c r="AE543" s="289">
        <f t="shared" si="86"/>
        <v>0</v>
      </c>
      <c r="AF543" s="289">
        <f t="shared" si="86"/>
        <v>0</v>
      </c>
      <c r="AG543" s="289">
        <f t="shared" si="86"/>
        <v>0</v>
      </c>
      <c r="AH543" s="289">
        <f t="shared" si="86"/>
        <v>0</v>
      </c>
      <c r="AI543" s="289">
        <f t="shared" si="86"/>
        <v>0</v>
      </c>
      <c r="AJ543" s="289">
        <f t="shared" si="86"/>
        <v>0</v>
      </c>
      <c r="AK543" s="289">
        <f t="shared" si="86"/>
        <v>0</v>
      </c>
      <c r="AL543" s="289">
        <f t="shared" si="86"/>
        <v>0</v>
      </c>
      <c r="AM543" s="289">
        <f t="shared" si="86"/>
        <v>0</v>
      </c>
      <c r="AN543" s="289">
        <f t="shared" si="86"/>
        <v>0</v>
      </c>
      <c r="AO543" s="289">
        <f t="shared" si="86"/>
        <v>0</v>
      </c>
      <c r="AP543" s="289">
        <f t="shared" si="86"/>
        <v>0</v>
      </c>
      <c r="AQ543" s="289">
        <f t="shared" si="86"/>
        <v>0</v>
      </c>
      <c r="AR543" s="289">
        <f t="shared" si="86"/>
        <v>0</v>
      </c>
      <c r="AS543" s="289">
        <f t="shared" si="86"/>
        <v>0</v>
      </c>
      <c r="AT543" s="289">
        <f t="shared" si="86"/>
        <v>0</v>
      </c>
      <c r="AU543" s="289">
        <f t="shared" si="86"/>
        <v>0</v>
      </c>
      <c r="AV543" s="289">
        <f t="shared" si="86"/>
        <v>0</v>
      </c>
      <c r="AW543" s="289">
        <f t="shared" si="86"/>
        <v>0</v>
      </c>
      <c r="AX543" s="289">
        <f t="shared" si="86"/>
        <v>0</v>
      </c>
      <c r="AY543" s="289">
        <f t="shared" si="86"/>
        <v>0</v>
      </c>
      <c r="AZ543" s="289">
        <f t="shared" si="86"/>
        <v>0</v>
      </c>
      <c r="BA543" s="289">
        <f t="shared" si="86"/>
        <v>0</v>
      </c>
      <c r="BB543" s="289">
        <f t="shared" si="86"/>
        <v>0</v>
      </c>
      <c r="BC543" s="289">
        <f t="shared" si="86"/>
        <v>0</v>
      </c>
      <c r="BD543" s="289">
        <f t="shared" si="86"/>
        <v>0</v>
      </c>
      <c r="BE543" s="289">
        <f t="shared" si="86"/>
        <v>0</v>
      </c>
      <c r="BF543" s="289">
        <f t="shared" si="86"/>
        <v>0</v>
      </c>
      <c r="BG543" s="289">
        <f t="shared" si="86"/>
        <v>0</v>
      </c>
      <c r="BH543" s="289">
        <f t="shared" si="86"/>
        <v>0</v>
      </c>
      <c r="BI543" s="289">
        <f t="shared" si="86"/>
        <v>0</v>
      </c>
      <c r="BJ543" s="289">
        <f t="shared" si="86"/>
        <v>0</v>
      </c>
      <c r="BK543" s="289">
        <f t="shared" si="86"/>
        <v>0</v>
      </c>
      <c r="BL543" s="289">
        <f t="shared" si="86"/>
        <v>0</v>
      </c>
      <c r="BM543" s="289">
        <f t="shared" si="86"/>
        <v>0</v>
      </c>
      <c r="BN543" s="289">
        <f t="shared" si="86"/>
        <v>0</v>
      </c>
      <c r="BO543" s="289"/>
      <c r="BP543" s="289"/>
      <c r="BQ543" s="289"/>
      <c r="BR543" s="289"/>
      <c r="BS543" s="289"/>
      <c r="BT543" s="289"/>
      <c r="BU543" s="289"/>
      <c r="BV543" s="289"/>
      <c r="BW543" s="289"/>
      <c r="BX543" s="289"/>
      <c r="BY543" s="289"/>
      <c r="BZ543" s="289"/>
      <c r="CA543" s="198"/>
      <c r="CB543" s="198"/>
      <c r="CC543" s="198"/>
      <c r="CD543" s="198"/>
      <c r="CE543" s="198"/>
      <c r="CF543" s="198"/>
      <c r="CG543" s="198"/>
      <c r="CH543" s="198"/>
      <c r="CI543" s="198"/>
      <c r="CJ543" s="198"/>
      <c r="CK543" s="198"/>
      <c r="CL543" s="198"/>
    </row>
    <row r="544" spans="1:90" hidden="1" outlineLevel="1" x14ac:dyDescent="0.15">
      <c r="A544" s="89"/>
      <c r="B544" s="23"/>
      <c r="C544" s="26">
        <f t="shared" si="85"/>
        <v>5</v>
      </c>
      <c r="D544" s="303">
        <f t="shared" ca="1" si="85"/>
        <v>0.18649043450120889</v>
      </c>
      <c r="E544" s="26">
        <f t="shared" si="85"/>
        <v>5</v>
      </c>
      <c r="G544" s="289">
        <f t="shared" si="87"/>
        <v>0</v>
      </c>
      <c r="H544" s="289">
        <f t="shared" si="87"/>
        <v>0</v>
      </c>
      <c r="I544" s="289">
        <f t="shared" si="87"/>
        <v>0</v>
      </c>
      <c r="J544" s="289">
        <f t="shared" si="87"/>
        <v>0</v>
      </c>
      <c r="K544" s="289">
        <f t="shared" ca="1" si="87"/>
        <v>0.18649043450120889</v>
      </c>
      <c r="L544" s="289">
        <f t="shared" ca="1" si="87"/>
        <v>0.18649043450120889</v>
      </c>
      <c r="M544" s="289">
        <f t="shared" ca="1" si="87"/>
        <v>0.18649043450120889</v>
      </c>
      <c r="N544" s="289">
        <f t="shared" ca="1" si="87"/>
        <v>0.18649043450120889</v>
      </c>
      <c r="O544" s="289">
        <f t="shared" ca="1" si="87"/>
        <v>0.18649043450120889</v>
      </c>
      <c r="P544" s="289">
        <f t="shared" si="87"/>
        <v>0</v>
      </c>
      <c r="Q544" s="289">
        <f t="shared" si="87"/>
        <v>0</v>
      </c>
      <c r="R544" s="289">
        <f t="shared" si="87"/>
        <v>0</v>
      </c>
      <c r="S544" s="289">
        <f t="shared" si="87"/>
        <v>0</v>
      </c>
      <c r="T544" s="289">
        <f t="shared" si="87"/>
        <v>0</v>
      </c>
      <c r="U544" s="289">
        <f t="shared" si="87"/>
        <v>0</v>
      </c>
      <c r="V544" s="289">
        <f t="shared" si="87"/>
        <v>0</v>
      </c>
      <c r="W544" s="289">
        <f t="shared" si="86"/>
        <v>0</v>
      </c>
      <c r="X544" s="289">
        <f t="shared" si="86"/>
        <v>0</v>
      </c>
      <c r="Y544" s="289">
        <f t="shared" si="86"/>
        <v>0</v>
      </c>
      <c r="Z544" s="289">
        <f t="shared" si="86"/>
        <v>0</v>
      </c>
      <c r="AA544" s="289">
        <f t="shared" si="86"/>
        <v>0</v>
      </c>
      <c r="AB544" s="289">
        <f t="shared" si="86"/>
        <v>0</v>
      </c>
      <c r="AC544" s="289">
        <f t="shared" si="86"/>
        <v>0</v>
      </c>
      <c r="AD544" s="289">
        <f t="shared" si="86"/>
        <v>0</v>
      </c>
      <c r="AE544" s="289">
        <f t="shared" si="86"/>
        <v>0</v>
      </c>
      <c r="AF544" s="289">
        <f t="shared" si="86"/>
        <v>0</v>
      </c>
      <c r="AG544" s="289">
        <f t="shared" si="86"/>
        <v>0</v>
      </c>
      <c r="AH544" s="289">
        <f t="shared" si="86"/>
        <v>0</v>
      </c>
      <c r="AI544" s="289">
        <f t="shared" si="86"/>
        <v>0</v>
      </c>
      <c r="AJ544" s="289">
        <f t="shared" si="86"/>
        <v>0</v>
      </c>
      <c r="AK544" s="289">
        <f t="shared" si="86"/>
        <v>0</v>
      </c>
      <c r="AL544" s="289">
        <f t="shared" si="86"/>
        <v>0</v>
      </c>
      <c r="AM544" s="289">
        <f t="shared" si="86"/>
        <v>0</v>
      </c>
      <c r="AN544" s="289">
        <f t="shared" si="86"/>
        <v>0</v>
      </c>
      <c r="AO544" s="289">
        <f t="shared" si="86"/>
        <v>0</v>
      </c>
      <c r="AP544" s="289">
        <f t="shared" si="86"/>
        <v>0</v>
      </c>
      <c r="AQ544" s="289">
        <f t="shared" si="86"/>
        <v>0</v>
      </c>
      <c r="AR544" s="289">
        <f t="shared" si="86"/>
        <v>0</v>
      </c>
      <c r="AS544" s="289">
        <f t="shared" si="86"/>
        <v>0</v>
      </c>
      <c r="AT544" s="289">
        <f t="shared" si="86"/>
        <v>0</v>
      </c>
      <c r="AU544" s="289">
        <f t="shared" si="86"/>
        <v>0</v>
      </c>
      <c r="AV544" s="289">
        <f t="shared" si="86"/>
        <v>0</v>
      </c>
      <c r="AW544" s="289">
        <f t="shared" si="86"/>
        <v>0</v>
      </c>
      <c r="AX544" s="289">
        <f t="shared" si="86"/>
        <v>0</v>
      </c>
      <c r="AY544" s="289">
        <f t="shared" si="86"/>
        <v>0</v>
      </c>
      <c r="AZ544" s="289">
        <f t="shared" si="86"/>
        <v>0</v>
      </c>
      <c r="BA544" s="289">
        <f t="shared" si="86"/>
        <v>0</v>
      </c>
      <c r="BB544" s="289">
        <f t="shared" si="86"/>
        <v>0</v>
      </c>
      <c r="BC544" s="289">
        <f t="shared" si="86"/>
        <v>0</v>
      </c>
      <c r="BD544" s="289">
        <f t="shared" si="86"/>
        <v>0</v>
      </c>
      <c r="BE544" s="289">
        <f t="shared" si="86"/>
        <v>0</v>
      </c>
      <c r="BF544" s="289">
        <f t="shared" si="86"/>
        <v>0</v>
      </c>
      <c r="BG544" s="289">
        <f t="shared" si="86"/>
        <v>0</v>
      </c>
      <c r="BH544" s="289">
        <f t="shared" si="86"/>
        <v>0</v>
      </c>
      <c r="BI544" s="289">
        <f t="shared" si="86"/>
        <v>0</v>
      </c>
      <c r="BJ544" s="289">
        <f t="shared" si="86"/>
        <v>0</v>
      </c>
      <c r="BK544" s="289">
        <f t="shared" si="86"/>
        <v>0</v>
      </c>
      <c r="BL544" s="289">
        <f t="shared" si="86"/>
        <v>0</v>
      </c>
      <c r="BM544" s="289">
        <f t="shared" si="86"/>
        <v>0</v>
      </c>
      <c r="BN544" s="289">
        <f t="shared" si="86"/>
        <v>0</v>
      </c>
      <c r="BO544" s="289"/>
      <c r="BP544" s="289"/>
      <c r="BQ544" s="289"/>
      <c r="BR544" s="289"/>
      <c r="BS544" s="289"/>
      <c r="BT544" s="289"/>
      <c r="BU544" s="289"/>
      <c r="BV544" s="289"/>
      <c r="BW544" s="289"/>
      <c r="BX544" s="289"/>
      <c r="BY544" s="289"/>
      <c r="BZ544" s="289"/>
      <c r="CA544" s="198"/>
      <c r="CB544" s="198"/>
      <c r="CC544" s="198"/>
      <c r="CD544" s="198"/>
      <c r="CE544" s="198"/>
      <c r="CF544" s="198"/>
      <c r="CG544" s="198"/>
      <c r="CH544" s="198"/>
      <c r="CI544" s="198"/>
      <c r="CJ544" s="198"/>
      <c r="CK544" s="198"/>
      <c r="CL544" s="198"/>
    </row>
    <row r="545" spans="1:90" hidden="1" outlineLevel="1" x14ac:dyDescent="0.15">
      <c r="A545" s="89"/>
      <c r="B545" s="23"/>
      <c r="C545" s="26">
        <f t="shared" si="85"/>
        <v>6</v>
      </c>
      <c r="D545" s="303">
        <f t="shared" ca="1" si="85"/>
        <v>0.18303394697936276</v>
      </c>
      <c r="E545" s="26">
        <f t="shared" si="85"/>
        <v>5</v>
      </c>
      <c r="G545" s="289">
        <f t="shared" si="87"/>
        <v>0</v>
      </c>
      <c r="H545" s="289">
        <f t="shared" si="87"/>
        <v>0</v>
      </c>
      <c r="I545" s="289">
        <f t="shared" si="87"/>
        <v>0</v>
      </c>
      <c r="J545" s="289">
        <f t="shared" si="87"/>
        <v>0</v>
      </c>
      <c r="K545" s="289">
        <f t="shared" si="87"/>
        <v>0</v>
      </c>
      <c r="L545" s="289">
        <f t="shared" ca="1" si="87"/>
        <v>0.18303394697936276</v>
      </c>
      <c r="M545" s="289">
        <f t="shared" ca="1" si="87"/>
        <v>0.18303394697936276</v>
      </c>
      <c r="N545" s="289">
        <f t="shared" ca="1" si="87"/>
        <v>0.18303394697936276</v>
      </c>
      <c r="O545" s="289">
        <f t="shared" ca="1" si="87"/>
        <v>0.18303394697936276</v>
      </c>
      <c r="P545" s="289">
        <f t="shared" ca="1" si="87"/>
        <v>0.18303394697936276</v>
      </c>
      <c r="Q545" s="289">
        <f t="shared" si="87"/>
        <v>0</v>
      </c>
      <c r="R545" s="289">
        <f t="shared" si="87"/>
        <v>0</v>
      </c>
      <c r="S545" s="289">
        <f t="shared" si="87"/>
        <v>0</v>
      </c>
      <c r="T545" s="289">
        <f t="shared" si="87"/>
        <v>0</v>
      </c>
      <c r="U545" s="289">
        <f t="shared" si="87"/>
        <v>0</v>
      </c>
      <c r="V545" s="289">
        <f t="shared" si="87"/>
        <v>0</v>
      </c>
      <c r="W545" s="289">
        <f t="shared" si="86"/>
        <v>0</v>
      </c>
      <c r="X545" s="289">
        <f t="shared" si="86"/>
        <v>0</v>
      </c>
      <c r="Y545" s="289">
        <f t="shared" si="86"/>
        <v>0</v>
      </c>
      <c r="Z545" s="289">
        <f t="shared" si="86"/>
        <v>0</v>
      </c>
      <c r="AA545" s="289">
        <f t="shared" si="86"/>
        <v>0</v>
      </c>
      <c r="AB545" s="289">
        <f t="shared" si="86"/>
        <v>0</v>
      </c>
      <c r="AC545" s="289">
        <f t="shared" si="86"/>
        <v>0</v>
      </c>
      <c r="AD545" s="289">
        <f t="shared" si="86"/>
        <v>0</v>
      </c>
      <c r="AE545" s="289">
        <f t="shared" si="86"/>
        <v>0</v>
      </c>
      <c r="AF545" s="289">
        <f t="shared" si="86"/>
        <v>0</v>
      </c>
      <c r="AG545" s="289">
        <f t="shared" si="86"/>
        <v>0</v>
      </c>
      <c r="AH545" s="289">
        <f t="shared" si="86"/>
        <v>0</v>
      </c>
      <c r="AI545" s="289">
        <f t="shared" si="86"/>
        <v>0</v>
      </c>
      <c r="AJ545" s="289">
        <f t="shared" si="86"/>
        <v>0</v>
      </c>
      <c r="AK545" s="289">
        <f t="shared" si="86"/>
        <v>0</v>
      </c>
      <c r="AL545" s="289">
        <f t="shared" si="86"/>
        <v>0</v>
      </c>
      <c r="AM545" s="289">
        <f t="shared" si="86"/>
        <v>0</v>
      </c>
      <c r="AN545" s="289">
        <f t="shared" si="86"/>
        <v>0</v>
      </c>
      <c r="AO545" s="289">
        <f t="shared" si="86"/>
        <v>0</v>
      </c>
      <c r="AP545" s="289">
        <f t="shared" si="86"/>
        <v>0</v>
      </c>
      <c r="AQ545" s="289">
        <f t="shared" si="86"/>
        <v>0</v>
      </c>
      <c r="AR545" s="289">
        <f t="shared" ref="AR545:BN545" si="88">IF(OR($C545&gt;AR$7,$C545+$E545-1&lt;AR$7),0,$D545)</f>
        <v>0</v>
      </c>
      <c r="AS545" s="289">
        <f t="shared" si="88"/>
        <v>0</v>
      </c>
      <c r="AT545" s="289">
        <f t="shared" si="88"/>
        <v>0</v>
      </c>
      <c r="AU545" s="289">
        <f t="shared" si="88"/>
        <v>0</v>
      </c>
      <c r="AV545" s="289">
        <f t="shared" si="88"/>
        <v>0</v>
      </c>
      <c r="AW545" s="289">
        <f t="shared" si="88"/>
        <v>0</v>
      </c>
      <c r="AX545" s="289">
        <f t="shared" si="88"/>
        <v>0</v>
      </c>
      <c r="AY545" s="289">
        <f t="shared" si="88"/>
        <v>0</v>
      </c>
      <c r="AZ545" s="289">
        <f t="shared" si="88"/>
        <v>0</v>
      </c>
      <c r="BA545" s="289">
        <f t="shared" si="88"/>
        <v>0</v>
      </c>
      <c r="BB545" s="289">
        <f t="shared" si="88"/>
        <v>0</v>
      </c>
      <c r="BC545" s="289">
        <f t="shared" si="88"/>
        <v>0</v>
      </c>
      <c r="BD545" s="289">
        <f t="shared" si="88"/>
        <v>0</v>
      </c>
      <c r="BE545" s="289">
        <f t="shared" si="88"/>
        <v>0</v>
      </c>
      <c r="BF545" s="289">
        <f t="shared" si="88"/>
        <v>0</v>
      </c>
      <c r="BG545" s="289">
        <f t="shared" si="88"/>
        <v>0</v>
      </c>
      <c r="BH545" s="289">
        <f t="shared" si="88"/>
        <v>0</v>
      </c>
      <c r="BI545" s="289">
        <f t="shared" si="88"/>
        <v>0</v>
      </c>
      <c r="BJ545" s="289">
        <f t="shared" si="88"/>
        <v>0</v>
      </c>
      <c r="BK545" s="289">
        <f t="shared" si="88"/>
        <v>0</v>
      </c>
      <c r="BL545" s="289">
        <f t="shared" si="88"/>
        <v>0</v>
      </c>
      <c r="BM545" s="289">
        <f t="shared" si="88"/>
        <v>0</v>
      </c>
      <c r="BN545" s="289">
        <f t="shared" si="88"/>
        <v>0</v>
      </c>
      <c r="BO545" s="289"/>
      <c r="BP545" s="289"/>
      <c r="BQ545" s="289"/>
      <c r="BR545" s="289"/>
      <c r="BS545" s="289"/>
      <c r="BT545" s="289"/>
      <c r="BU545" s="289"/>
      <c r="BV545" s="289"/>
      <c r="BW545" s="289"/>
      <c r="BX545" s="289"/>
      <c r="BY545" s="289"/>
      <c r="BZ545" s="289"/>
      <c r="CA545" s="198"/>
      <c r="CB545" s="198"/>
      <c r="CC545" s="198"/>
      <c r="CD545" s="198"/>
      <c r="CE545" s="198"/>
      <c r="CF545" s="198"/>
      <c r="CG545" s="198"/>
      <c r="CH545" s="198"/>
      <c r="CI545" s="198"/>
      <c r="CJ545" s="198"/>
      <c r="CK545" s="198"/>
      <c r="CL545" s="198"/>
    </row>
    <row r="546" spans="1:90" hidden="1" outlineLevel="1" x14ac:dyDescent="0.15">
      <c r="A546" s="89"/>
      <c r="B546" s="23"/>
      <c r="C546" s="26">
        <f t="shared" si="85"/>
        <v>7</v>
      </c>
      <c r="D546" s="303">
        <f t="shared" ca="1" si="85"/>
        <v>0.17957745945751663</v>
      </c>
      <c r="E546" s="26">
        <f t="shared" si="85"/>
        <v>5</v>
      </c>
      <c r="G546" s="289">
        <f t="shared" si="87"/>
        <v>0</v>
      </c>
      <c r="H546" s="289">
        <f t="shared" si="87"/>
        <v>0</v>
      </c>
      <c r="I546" s="289">
        <f t="shared" si="87"/>
        <v>0</v>
      </c>
      <c r="J546" s="289">
        <f t="shared" si="87"/>
        <v>0</v>
      </c>
      <c r="K546" s="289">
        <f t="shared" si="87"/>
        <v>0</v>
      </c>
      <c r="L546" s="289">
        <f t="shared" si="87"/>
        <v>0</v>
      </c>
      <c r="M546" s="289">
        <f t="shared" ca="1" si="87"/>
        <v>0.17957745945751663</v>
      </c>
      <c r="N546" s="289">
        <f t="shared" ca="1" si="87"/>
        <v>0.17957745945751663</v>
      </c>
      <c r="O546" s="289">
        <f t="shared" ca="1" si="87"/>
        <v>0.17957745945751663</v>
      </c>
      <c r="P546" s="289">
        <f t="shared" ca="1" si="87"/>
        <v>0.17957745945751663</v>
      </c>
      <c r="Q546" s="289">
        <f t="shared" ca="1" si="87"/>
        <v>0.17957745945751663</v>
      </c>
      <c r="R546" s="289">
        <f t="shared" si="87"/>
        <v>0</v>
      </c>
      <c r="S546" s="289">
        <f t="shared" si="87"/>
        <v>0</v>
      </c>
      <c r="T546" s="289">
        <f t="shared" si="87"/>
        <v>0</v>
      </c>
      <c r="U546" s="289">
        <f t="shared" si="87"/>
        <v>0</v>
      </c>
      <c r="V546" s="289">
        <f t="shared" si="87"/>
        <v>0</v>
      </c>
      <c r="W546" s="289">
        <f t="shared" ref="W546:BN551" si="89">IF(OR($C546&gt;W$7,$C546+$E546-1&lt;W$7),0,$D546)</f>
        <v>0</v>
      </c>
      <c r="X546" s="289">
        <f t="shared" si="89"/>
        <v>0</v>
      </c>
      <c r="Y546" s="289">
        <f t="shared" si="89"/>
        <v>0</v>
      </c>
      <c r="Z546" s="289">
        <f t="shared" si="89"/>
        <v>0</v>
      </c>
      <c r="AA546" s="289">
        <f t="shared" si="89"/>
        <v>0</v>
      </c>
      <c r="AB546" s="289">
        <f t="shared" si="89"/>
        <v>0</v>
      </c>
      <c r="AC546" s="289">
        <f t="shared" si="89"/>
        <v>0</v>
      </c>
      <c r="AD546" s="289">
        <f t="shared" si="89"/>
        <v>0</v>
      </c>
      <c r="AE546" s="289">
        <f t="shared" si="89"/>
        <v>0</v>
      </c>
      <c r="AF546" s="289">
        <f t="shared" si="89"/>
        <v>0</v>
      </c>
      <c r="AG546" s="289">
        <f t="shared" si="89"/>
        <v>0</v>
      </c>
      <c r="AH546" s="289">
        <f t="shared" si="89"/>
        <v>0</v>
      </c>
      <c r="AI546" s="289">
        <f t="shared" si="89"/>
        <v>0</v>
      </c>
      <c r="AJ546" s="289">
        <f t="shared" si="89"/>
        <v>0</v>
      </c>
      <c r="AK546" s="289">
        <f t="shared" si="89"/>
        <v>0</v>
      </c>
      <c r="AL546" s="289">
        <f t="shared" si="89"/>
        <v>0</v>
      </c>
      <c r="AM546" s="289">
        <f t="shared" si="89"/>
        <v>0</v>
      </c>
      <c r="AN546" s="289">
        <f t="shared" si="89"/>
        <v>0</v>
      </c>
      <c r="AO546" s="289">
        <f t="shared" si="89"/>
        <v>0</v>
      </c>
      <c r="AP546" s="289">
        <f t="shared" si="89"/>
        <v>0</v>
      </c>
      <c r="AQ546" s="289">
        <f t="shared" si="89"/>
        <v>0</v>
      </c>
      <c r="AR546" s="289">
        <f t="shared" si="89"/>
        <v>0</v>
      </c>
      <c r="AS546" s="289">
        <f t="shared" si="89"/>
        <v>0</v>
      </c>
      <c r="AT546" s="289">
        <f t="shared" si="89"/>
        <v>0</v>
      </c>
      <c r="AU546" s="289">
        <f t="shared" si="89"/>
        <v>0</v>
      </c>
      <c r="AV546" s="289">
        <f t="shared" si="89"/>
        <v>0</v>
      </c>
      <c r="AW546" s="289">
        <f t="shared" si="89"/>
        <v>0</v>
      </c>
      <c r="AX546" s="289">
        <f t="shared" si="89"/>
        <v>0</v>
      </c>
      <c r="AY546" s="289">
        <f t="shared" si="89"/>
        <v>0</v>
      </c>
      <c r="AZ546" s="289">
        <f t="shared" si="89"/>
        <v>0</v>
      </c>
      <c r="BA546" s="289">
        <f t="shared" si="89"/>
        <v>0</v>
      </c>
      <c r="BB546" s="289">
        <f t="shared" si="89"/>
        <v>0</v>
      </c>
      <c r="BC546" s="289">
        <f t="shared" si="89"/>
        <v>0</v>
      </c>
      <c r="BD546" s="289">
        <f t="shared" si="89"/>
        <v>0</v>
      </c>
      <c r="BE546" s="289">
        <f t="shared" si="89"/>
        <v>0</v>
      </c>
      <c r="BF546" s="289">
        <f t="shared" si="89"/>
        <v>0</v>
      </c>
      <c r="BG546" s="289">
        <f t="shared" si="89"/>
        <v>0</v>
      </c>
      <c r="BH546" s="289">
        <f t="shared" si="89"/>
        <v>0</v>
      </c>
      <c r="BI546" s="289">
        <f t="shared" si="89"/>
        <v>0</v>
      </c>
      <c r="BJ546" s="289">
        <f t="shared" si="89"/>
        <v>0</v>
      </c>
      <c r="BK546" s="289">
        <f t="shared" si="89"/>
        <v>0</v>
      </c>
      <c r="BL546" s="289">
        <f t="shared" si="89"/>
        <v>0</v>
      </c>
      <c r="BM546" s="289">
        <f t="shared" si="89"/>
        <v>0</v>
      </c>
      <c r="BN546" s="289">
        <f t="shared" si="89"/>
        <v>0</v>
      </c>
      <c r="BO546" s="289"/>
      <c r="BP546" s="289"/>
      <c r="BQ546" s="289"/>
      <c r="BR546" s="289"/>
      <c r="BS546" s="289"/>
      <c r="BT546" s="289"/>
      <c r="BU546" s="289"/>
      <c r="BV546" s="289"/>
      <c r="BW546" s="289"/>
      <c r="BX546" s="289"/>
      <c r="BY546" s="289"/>
      <c r="BZ546" s="289"/>
      <c r="CA546" s="198"/>
      <c r="CB546" s="198"/>
      <c r="CC546" s="198"/>
      <c r="CD546" s="198"/>
      <c r="CE546" s="198"/>
      <c r="CF546" s="198"/>
      <c r="CG546" s="198"/>
      <c r="CH546" s="198"/>
      <c r="CI546" s="198"/>
      <c r="CJ546" s="198"/>
      <c r="CK546" s="198"/>
      <c r="CL546" s="198"/>
    </row>
    <row r="547" spans="1:90" hidden="1" outlineLevel="1" x14ac:dyDescent="0.15">
      <c r="A547" s="89"/>
      <c r="B547" s="23"/>
      <c r="C547" s="26">
        <f t="shared" si="85"/>
        <v>8</v>
      </c>
      <c r="D547" s="303">
        <f t="shared" ca="1" si="85"/>
        <v>0.1761209719356705</v>
      </c>
      <c r="E547" s="26">
        <f t="shared" si="85"/>
        <v>5</v>
      </c>
      <c r="G547" s="289">
        <f t="shared" si="87"/>
        <v>0</v>
      </c>
      <c r="H547" s="289">
        <f t="shared" si="87"/>
        <v>0</v>
      </c>
      <c r="I547" s="289">
        <f t="shared" si="87"/>
        <v>0</v>
      </c>
      <c r="J547" s="289">
        <f t="shared" si="87"/>
        <v>0</v>
      </c>
      <c r="K547" s="289">
        <f t="shared" si="87"/>
        <v>0</v>
      </c>
      <c r="L547" s="289">
        <f t="shared" si="87"/>
        <v>0</v>
      </c>
      <c r="M547" s="289">
        <f t="shared" si="87"/>
        <v>0</v>
      </c>
      <c r="N547" s="289">
        <f t="shared" ca="1" si="87"/>
        <v>0.1761209719356705</v>
      </c>
      <c r="O547" s="289">
        <f t="shared" ca="1" si="87"/>
        <v>0.1761209719356705</v>
      </c>
      <c r="P547" s="289">
        <f t="shared" ca="1" si="87"/>
        <v>0.1761209719356705</v>
      </c>
      <c r="Q547" s="289">
        <f t="shared" ca="1" si="87"/>
        <v>0.1761209719356705</v>
      </c>
      <c r="R547" s="289">
        <f t="shared" ca="1" si="87"/>
        <v>0.1761209719356705</v>
      </c>
      <c r="S547" s="289">
        <f t="shared" si="87"/>
        <v>0</v>
      </c>
      <c r="T547" s="289">
        <f t="shared" si="87"/>
        <v>0</v>
      </c>
      <c r="U547" s="289">
        <f t="shared" si="87"/>
        <v>0</v>
      </c>
      <c r="V547" s="289">
        <f t="shared" si="87"/>
        <v>0</v>
      </c>
      <c r="W547" s="289">
        <f t="shared" si="89"/>
        <v>0</v>
      </c>
      <c r="X547" s="289">
        <f t="shared" si="89"/>
        <v>0</v>
      </c>
      <c r="Y547" s="289">
        <f t="shared" si="89"/>
        <v>0</v>
      </c>
      <c r="Z547" s="289">
        <f t="shared" si="89"/>
        <v>0</v>
      </c>
      <c r="AA547" s="289">
        <f t="shared" si="89"/>
        <v>0</v>
      </c>
      <c r="AB547" s="289">
        <f t="shared" si="89"/>
        <v>0</v>
      </c>
      <c r="AC547" s="289">
        <f t="shared" si="89"/>
        <v>0</v>
      </c>
      <c r="AD547" s="289">
        <f t="shared" si="89"/>
        <v>0</v>
      </c>
      <c r="AE547" s="289">
        <f t="shared" si="89"/>
        <v>0</v>
      </c>
      <c r="AF547" s="289">
        <f t="shared" si="89"/>
        <v>0</v>
      </c>
      <c r="AG547" s="289">
        <f t="shared" si="89"/>
        <v>0</v>
      </c>
      <c r="AH547" s="289">
        <f t="shared" si="89"/>
        <v>0</v>
      </c>
      <c r="AI547" s="289">
        <f t="shared" si="89"/>
        <v>0</v>
      </c>
      <c r="AJ547" s="289">
        <f t="shared" si="89"/>
        <v>0</v>
      </c>
      <c r="AK547" s="289">
        <f t="shared" si="89"/>
        <v>0</v>
      </c>
      <c r="AL547" s="289">
        <f t="shared" si="89"/>
        <v>0</v>
      </c>
      <c r="AM547" s="289">
        <f t="shared" si="89"/>
        <v>0</v>
      </c>
      <c r="AN547" s="289">
        <f t="shared" si="89"/>
        <v>0</v>
      </c>
      <c r="AO547" s="289">
        <f t="shared" si="89"/>
        <v>0</v>
      </c>
      <c r="AP547" s="289">
        <f t="shared" si="89"/>
        <v>0</v>
      </c>
      <c r="AQ547" s="289">
        <f t="shared" si="89"/>
        <v>0</v>
      </c>
      <c r="AR547" s="289">
        <f t="shared" si="89"/>
        <v>0</v>
      </c>
      <c r="AS547" s="289">
        <f t="shared" si="89"/>
        <v>0</v>
      </c>
      <c r="AT547" s="289">
        <f t="shared" si="89"/>
        <v>0</v>
      </c>
      <c r="AU547" s="289">
        <f t="shared" si="89"/>
        <v>0</v>
      </c>
      <c r="AV547" s="289">
        <f t="shared" si="89"/>
        <v>0</v>
      </c>
      <c r="AW547" s="289">
        <f t="shared" si="89"/>
        <v>0</v>
      </c>
      <c r="AX547" s="289">
        <f t="shared" si="89"/>
        <v>0</v>
      </c>
      <c r="AY547" s="289">
        <f t="shared" si="89"/>
        <v>0</v>
      </c>
      <c r="AZ547" s="289">
        <f t="shared" si="89"/>
        <v>0</v>
      </c>
      <c r="BA547" s="289">
        <f t="shared" si="89"/>
        <v>0</v>
      </c>
      <c r="BB547" s="289">
        <f t="shared" si="89"/>
        <v>0</v>
      </c>
      <c r="BC547" s="289">
        <f t="shared" si="89"/>
        <v>0</v>
      </c>
      <c r="BD547" s="289">
        <f t="shared" si="89"/>
        <v>0</v>
      </c>
      <c r="BE547" s="289">
        <f t="shared" si="89"/>
        <v>0</v>
      </c>
      <c r="BF547" s="289">
        <f t="shared" si="89"/>
        <v>0</v>
      </c>
      <c r="BG547" s="289">
        <f t="shared" si="89"/>
        <v>0</v>
      </c>
      <c r="BH547" s="289">
        <f t="shared" si="89"/>
        <v>0</v>
      </c>
      <c r="BI547" s="289">
        <f t="shared" si="89"/>
        <v>0</v>
      </c>
      <c r="BJ547" s="289">
        <f t="shared" si="89"/>
        <v>0</v>
      </c>
      <c r="BK547" s="289">
        <f t="shared" si="89"/>
        <v>0</v>
      </c>
      <c r="BL547" s="289">
        <f t="shared" si="89"/>
        <v>0</v>
      </c>
      <c r="BM547" s="289">
        <f t="shared" si="89"/>
        <v>0</v>
      </c>
      <c r="BN547" s="289">
        <f t="shared" si="89"/>
        <v>0</v>
      </c>
      <c r="BO547" s="289"/>
      <c r="BP547" s="289"/>
      <c r="BQ547" s="289"/>
      <c r="BR547" s="289"/>
      <c r="BS547" s="289"/>
      <c r="BT547" s="289"/>
      <c r="BU547" s="289"/>
      <c r="BV547" s="289"/>
      <c r="BW547" s="289"/>
      <c r="BX547" s="289"/>
      <c r="BY547" s="289"/>
      <c r="BZ547" s="289"/>
      <c r="CA547" s="198"/>
      <c r="CB547" s="198"/>
      <c r="CC547" s="198"/>
      <c r="CD547" s="198"/>
      <c r="CE547" s="198"/>
      <c r="CF547" s="198"/>
      <c r="CG547" s="198"/>
      <c r="CH547" s="198"/>
      <c r="CI547" s="198"/>
      <c r="CJ547" s="198"/>
      <c r="CK547" s="198"/>
      <c r="CL547" s="198"/>
    </row>
    <row r="548" spans="1:90" hidden="1" outlineLevel="1" x14ac:dyDescent="0.15">
      <c r="A548" s="89"/>
      <c r="B548" s="23"/>
      <c r="C548" s="26">
        <f t="shared" si="85"/>
        <v>9</v>
      </c>
      <c r="D548" s="303">
        <f t="shared" ca="1" si="85"/>
        <v>0.17266448441382434</v>
      </c>
      <c r="E548" s="26">
        <f t="shared" si="85"/>
        <v>5</v>
      </c>
      <c r="G548" s="289">
        <f t="shared" si="87"/>
        <v>0</v>
      </c>
      <c r="H548" s="289">
        <f t="shared" si="87"/>
        <v>0</v>
      </c>
      <c r="I548" s="289">
        <f t="shared" si="87"/>
        <v>0</v>
      </c>
      <c r="J548" s="289">
        <f t="shared" si="87"/>
        <v>0</v>
      </c>
      <c r="K548" s="289">
        <f t="shared" si="87"/>
        <v>0</v>
      </c>
      <c r="L548" s="289">
        <f t="shared" si="87"/>
        <v>0</v>
      </c>
      <c r="M548" s="289">
        <f t="shared" si="87"/>
        <v>0</v>
      </c>
      <c r="N548" s="289">
        <f t="shared" si="87"/>
        <v>0</v>
      </c>
      <c r="O548" s="289">
        <f t="shared" ca="1" si="87"/>
        <v>0.17266448441382434</v>
      </c>
      <c r="P548" s="289">
        <f t="shared" ca="1" si="87"/>
        <v>0.17266448441382434</v>
      </c>
      <c r="Q548" s="289">
        <f t="shared" ca="1" si="87"/>
        <v>0.17266448441382434</v>
      </c>
      <c r="R548" s="289">
        <f t="shared" ca="1" si="87"/>
        <v>0.17266448441382434</v>
      </c>
      <c r="S548" s="289">
        <f t="shared" ca="1" si="87"/>
        <v>0.17266448441382434</v>
      </c>
      <c r="T548" s="289">
        <f t="shared" si="87"/>
        <v>0</v>
      </c>
      <c r="U548" s="289">
        <f t="shared" si="87"/>
        <v>0</v>
      </c>
      <c r="V548" s="289">
        <f t="shared" si="87"/>
        <v>0</v>
      </c>
      <c r="W548" s="289">
        <f t="shared" si="89"/>
        <v>0</v>
      </c>
      <c r="X548" s="289">
        <f t="shared" si="89"/>
        <v>0</v>
      </c>
      <c r="Y548" s="289">
        <f t="shared" si="89"/>
        <v>0</v>
      </c>
      <c r="Z548" s="289">
        <f t="shared" si="89"/>
        <v>0</v>
      </c>
      <c r="AA548" s="289">
        <f t="shared" si="89"/>
        <v>0</v>
      </c>
      <c r="AB548" s="289">
        <f t="shared" si="89"/>
        <v>0</v>
      </c>
      <c r="AC548" s="289">
        <f t="shared" si="89"/>
        <v>0</v>
      </c>
      <c r="AD548" s="289">
        <f t="shared" si="89"/>
        <v>0</v>
      </c>
      <c r="AE548" s="289">
        <f t="shared" si="89"/>
        <v>0</v>
      </c>
      <c r="AF548" s="289">
        <f t="shared" si="89"/>
        <v>0</v>
      </c>
      <c r="AG548" s="289">
        <f t="shared" si="89"/>
        <v>0</v>
      </c>
      <c r="AH548" s="289">
        <f t="shared" si="89"/>
        <v>0</v>
      </c>
      <c r="AI548" s="289">
        <f t="shared" si="89"/>
        <v>0</v>
      </c>
      <c r="AJ548" s="289">
        <f t="shared" si="89"/>
        <v>0</v>
      </c>
      <c r="AK548" s="289">
        <f t="shared" si="89"/>
        <v>0</v>
      </c>
      <c r="AL548" s="289">
        <f t="shared" si="89"/>
        <v>0</v>
      </c>
      <c r="AM548" s="289">
        <f t="shared" si="89"/>
        <v>0</v>
      </c>
      <c r="AN548" s="289">
        <f t="shared" si="89"/>
        <v>0</v>
      </c>
      <c r="AO548" s="289">
        <f t="shared" si="89"/>
        <v>0</v>
      </c>
      <c r="AP548" s="289">
        <f t="shared" si="89"/>
        <v>0</v>
      </c>
      <c r="AQ548" s="289">
        <f t="shared" si="89"/>
        <v>0</v>
      </c>
      <c r="AR548" s="289">
        <f t="shared" si="89"/>
        <v>0</v>
      </c>
      <c r="AS548" s="289">
        <f t="shared" si="89"/>
        <v>0</v>
      </c>
      <c r="AT548" s="289">
        <f t="shared" si="89"/>
        <v>0</v>
      </c>
      <c r="AU548" s="289">
        <f t="shared" si="89"/>
        <v>0</v>
      </c>
      <c r="AV548" s="289">
        <f t="shared" si="89"/>
        <v>0</v>
      </c>
      <c r="AW548" s="289">
        <f t="shared" si="89"/>
        <v>0</v>
      </c>
      <c r="AX548" s="289">
        <f t="shared" si="89"/>
        <v>0</v>
      </c>
      <c r="AY548" s="289">
        <f t="shared" si="89"/>
        <v>0</v>
      </c>
      <c r="AZ548" s="289">
        <f t="shared" si="89"/>
        <v>0</v>
      </c>
      <c r="BA548" s="289">
        <f t="shared" si="89"/>
        <v>0</v>
      </c>
      <c r="BB548" s="289">
        <f t="shared" si="89"/>
        <v>0</v>
      </c>
      <c r="BC548" s="289">
        <f t="shared" si="89"/>
        <v>0</v>
      </c>
      <c r="BD548" s="289">
        <f t="shared" si="89"/>
        <v>0</v>
      </c>
      <c r="BE548" s="289">
        <f t="shared" si="89"/>
        <v>0</v>
      </c>
      <c r="BF548" s="289">
        <f t="shared" si="89"/>
        <v>0</v>
      </c>
      <c r="BG548" s="289">
        <f t="shared" si="89"/>
        <v>0</v>
      </c>
      <c r="BH548" s="289">
        <f t="shared" si="89"/>
        <v>0</v>
      </c>
      <c r="BI548" s="289">
        <f t="shared" si="89"/>
        <v>0</v>
      </c>
      <c r="BJ548" s="289">
        <f t="shared" si="89"/>
        <v>0</v>
      </c>
      <c r="BK548" s="289">
        <f t="shared" si="89"/>
        <v>0</v>
      </c>
      <c r="BL548" s="289">
        <f t="shared" si="89"/>
        <v>0</v>
      </c>
      <c r="BM548" s="289">
        <f t="shared" si="89"/>
        <v>0</v>
      </c>
      <c r="BN548" s="289">
        <f t="shared" si="89"/>
        <v>0</v>
      </c>
      <c r="BO548" s="289"/>
      <c r="BP548" s="289"/>
      <c r="BQ548" s="289"/>
      <c r="BR548" s="289"/>
      <c r="BS548" s="289"/>
      <c r="BT548" s="289"/>
      <c r="BU548" s="289"/>
      <c r="BV548" s="289"/>
      <c r="BW548" s="289"/>
      <c r="BX548" s="289"/>
      <c r="BY548" s="289"/>
      <c r="BZ548" s="289"/>
      <c r="CA548" s="198"/>
      <c r="CB548" s="198"/>
      <c r="CC548" s="198"/>
      <c r="CD548" s="198"/>
      <c r="CE548" s="198"/>
      <c r="CF548" s="198"/>
      <c r="CG548" s="198"/>
      <c r="CH548" s="198"/>
      <c r="CI548" s="198"/>
      <c r="CJ548" s="198"/>
      <c r="CK548" s="198"/>
      <c r="CL548" s="198"/>
    </row>
    <row r="549" spans="1:90" hidden="1" outlineLevel="1" x14ac:dyDescent="0.15">
      <c r="A549" s="89"/>
      <c r="B549" s="23"/>
      <c r="C549" s="26">
        <f t="shared" si="85"/>
        <v>10</v>
      </c>
      <c r="D549" s="303">
        <f t="shared" ca="1" si="85"/>
        <v>0.16920799689197821</v>
      </c>
      <c r="E549" s="26">
        <f t="shared" si="85"/>
        <v>5</v>
      </c>
      <c r="G549" s="289">
        <f t="shared" si="87"/>
        <v>0</v>
      </c>
      <c r="H549" s="289">
        <f t="shared" si="87"/>
        <v>0</v>
      </c>
      <c r="I549" s="289">
        <f t="shared" si="87"/>
        <v>0</v>
      </c>
      <c r="J549" s="289">
        <f t="shared" si="87"/>
        <v>0</v>
      </c>
      <c r="K549" s="289">
        <f t="shared" si="87"/>
        <v>0</v>
      </c>
      <c r="L549" s="289">
        <f t="shared" si="87"/>
        <v>0</v>
      </c>
      <c r="M549" s="289">
        <f t="shared" si="87"/>
        <v>0</v>
      </c>
      <c r="N549" s="289">
        <f t="shared" si="87"/>
        <v>0</v>
      </c>
      <c r="O549" s="289">
        <f t="shared" si="87"/>
        <v>0</v>
      </c>
      <c r="P549" s="289">
        <f t="shared" ca="1" si="87"/>
        <v>0.16920799689197821</v>
      </c>
      <c r="Q549" s="289">
        <f t="shared" ca="1" si="87"/>
        <v>0.16920799689197821</v>
      </c>
      <c r="R549" s="289">
        <f t="shared" ca="1" si="87"/>
        <v>0.16920799689197821</v>
      </c>
      <c r="S549" s="289">
        <f t="shared" ca="1" si="87"/>
        <v>0.16920799689197821</v>
      </c>
      <c r="T549" s="289">
        <f t="shared" ca="1" si="87"/>
        <v>0.16920799689197821</v>
      </c>
      <c r="U549" s="289">
        <f t="shared" si="87"/>
        <v>0</v>
      </c>
      <c r="V549" s="289">
        <f t="shared" si="87"/>
        <v>0</v>
      </c>
      <c r="W549" s="289">
        <f t="shared" si="89"/>
        <v>0</v>
      </c>
      <c r="X549" s="289">
        <f t="shared" si="89"/>
        <v>0</v>
      </c>
      <c r="Y549" s="289">
        <f t="shared" si="89"/>
        <v>0</v>
      </c>
      <c r="Z549" s="289">
        <f t="shared" si="89"/>
        <v>0</v>
      </c>
      <c r="AA549" s="289">
        <f t="shared" si="89"/>
        <v>0</v>
      </c>
      <c r="AB549" s="289">
        <f t="shared" si="89"/>
        <v>0</v>
      </c>
      <c r="AC549" s="289">
        <f t="shared" si="89"/>
        <v>0</v>
      </c>
      <c r="AD549" s="289">
        <f t="shared" si="89"/>
        <v>0</v>
      </c>
      <c r="AE549" s="289">
        <f t="shared" si="89"/>
        <v>0</v>
      </c>
      <c r="AF549" s="289">
        <f t="shared" si="89"/>
        <v>0</v>
      </c>
      <c r="AG549" s="289">
        <f t="shared" si="89"/>
        <v>0</v>
      </c>
      <c r="AH549" s="289">
        <f t="shared" si="89"/>
        <v>0</v>
      </c>
      <c r="AI549" s="289">
        <f t="shared" si="89"/>
        <v>0</v>
      </c>
      <c r="AJ549" s="289">
        <f t="shared" si="89"/>
        <v>0</v>
      </c>
      <c r="AK549" s="289">
        <f t="shared" si="89"/>
        <v>0</v>
      </c>
      <c r="AL549" s="289">
        <f t="shared" si="89"/>
        <v>0</v>
      </c>
      <c r="AM549" s="289">
        <f t="shared" si="89"/>
        <v>0</v>
      </c>
      <c r="AN549" s="289">
        <f t="shared" si="89"/>
        <v>0</v>
      </c>
      <c r="AO549" s="289">
        <f t="shared" si="89"/>
        <v>0</v>
      </c>
      <c r="AP549" s="289">
        <f t="shared" si="89"/>
        <v>0</v>
      </c>
      <c r="AQ549" s="289">
        <f t="shared" si="89"/>
        <v>0</v>
      </c>
      <c r="AR549" s="289">
        <f t="shared" si="89"/>
        <v>0</v>
      </c>
      <c r="AS549" s="289">
        <f t="shared" si="89"/>
        <v>0</v>
      </c>
      <c r="AT549" s="289">
        <f t="shared" si="89"/>
        <v>0</v>
      </c>
      <c r="AU549" s="289">
        <f t="shared" si="89"/>
        <v>0</v>
      </c>
      <c r="AV549" s="289">
        <f t="shared" si="89"/>
        <v>0</v>
      </c>
      <c r="AW549" s="289">
        <f t="shared" si="89"/>
        <v>0</v>
      </c>
      <c r="AX549" s="289">
        <f t="shared" si="89"/>
        <v>0</v>
      </c>
      <c r="AY549" s="289">
        <f t="shared" si="89"/>
        <v>0</v>
      </c>
      <c r="AZ549" s="289">
        <f t="shared" si="89"/>
        <v>0</v>
      </c>
      <c r="BA549" s="289">
        <f t="shared" si="89"/>
        <v>0</v>
      </c>
      <c r="BB549" s="289">
        <f t="shared" si="89"/>
        <v>0</v>
      </c>
      <c r="BC549" s="289">
        <f t="shared" si="89"/>
        <v>0</v>
      </c>
      <c r="BD549" s="289">
        <f t="shared" si="89"/>
        <v>0</v>
      </c>
      <c r="BE549" s="289">
        <f t="shared" si="89"/>
        <v>0</v>
      </c>
      <c r="BF549" s="289">
        <f t="shared" si="89"/>
        <v>0</v>
      </c>
      <c r="BG549" s="289">
        <f t="shared" si="89"/>
        <v>0</v>
      </c>
      <c r="BH549" s="289">
        <f t="shared" si="89"/>
        <v>0</v>
      </c>
      <c r="BI549" s="289">
        <f t="shared" si="89"/>
        <v>0</v>
      </c>
      <c r="BJ549" s="289">
        <f t="shared" si="89"/>
        <v>0</v>
      </c>
      <c r="BK549" s="289">
        <f t="shared" si="89"/>
        <v>0</v>
      </c>
      <c r="BL549" s="289">
        <f t="shared" si="89"/>
        <v>0</v>
      </c>
      <c r="BM549" s="289">
        <f t="shared" si="89"/>
        <v>0</v>
      </c>
      <c r="BN549" s="289">
        <f t="shared" si="89"/>
        <v>0</v>
      </c>
      <c r="BO549" s="289"/>
      <c r="BP549" s="289"/>
      <c r="BQ549" s="289"/>
      <c r="BR549" s="289"/>
      <c r="BS549" s="289"/>
      <c r="BT549" s="289"/>
      <c r="BU549" s="289"/>
      <c r="BV549" s="289"/>
      <c r="BW549" s="289"/>
      <c r="BX549" s="289"/>
      <c r="BY549" s="289"/>
      <c r="BZ549" s="289"/>
      <c r="CA549" s="198"/>
      <c r="CB549" s="198"/>
      <c r="CC549" s="198"/>
      <c r="CD549" s="198"/>
      <c r="CE549" s="198"/>
      <c r="CF549" s="198"/>
      <c r="CG549" s="198"/>
      <c r="CH549" s="198"/>
      <c r="CI549" s="198"/>
      <c r="CJ549" s="198"/>
      <c r="CK549" s="198"/>
      <c r="CL549" s="198"/>
    </row>
    <row r="550" spans="1:90" hidden="1" outlineLevel="1" x14ac:dyDescent="0.15">
      <c r="A550" s="89"/>
      <c r="B550" s="23"/>
      <c r="C550" s="26">
        <f t="shared" si="85"/>
        <v>11</v>
      </c>
      <c r="D550" s="303">
        <f t="shared" ca="1" si="85"/>
        <v>0.16575150937013208</v>
      </c>
      <c r="E550" s="26">
        <f t="shared" si="85"/>
        <v>5</v>
      </c>
      <c r="G550" s="289">
        <f t="shared" si="87"/>
        <v>0</v>
      </c>
      <c r="H550" s="289">
        <f t="shared" si="87"/>
        <v>0</v>
      </c>
      <c r="I550" s="289">
        <f t="shared" si="87"/>
        <v>0</v>
      </c>
      <c r="J550" s="289">
        <f t="shared" si="87"/>
        <v>0</v>
      </c>
      <c r="K550" s="289">
        <f t="shared" si="87"/>
        <v>0</v>
      </c>
      <c r="L550" s="289">
        <f t="shared" si="87"/>
        <v>0</v>
      </c>
      <c r="M550" s="289">
        <f t="shared" si="87"/>
        <v>0</v>
      </c>
      <c r="N550" s="289">
        <f t="shared" si="87"/>
        <v>0</v>
      </c>
      <c r="O550" s="289">
        <f t="shared" si="87"/>
        <v>0</v>
      </c>
      <c r="P550" s="289">
        <f t="shared" si="87"/>
        <v>0</v>
      </c>
      <c r="Q550" s="289">
        <f t="shared" ca="1" si="87"/>
        <v>0.16575150937013208</v>
      </c>
      <c r="R550" s="289">
        <f t="shared" ca="1" si="87"/>
        <v>0.16575150937013208</v>
      </c>
      <c r="S550" s="289">
        <f t="shared" ca="1" si="87"/>
        <v>0.16575150937013208</v>
      </c>
      <c r="T550" s="289">
        <f t="shared" ca="1" si="87"/>
        <v>0.16575150937013208</v>
      </c>
      <c r="U550" s="289">
        <f t="shared" ca="1" si="87"/>
        <v>0.16575150937013208</v>
      </c>
      <c r="V550" s="289">
        <f t="shared" si="87"/>
        <v>0</v>
      </c>
      <c r="W550" s="289">
        <f t="shared" si="89"/>
        <v>0</v>
      </c>
      <c r="X550" s="289">
        <f t="shared" si="89"/>
        <v>0</v>
      </c>
      <c r="Y550" s="289">
        <f t="shared" si="89"/>
        <v>0</v>
      </c>
      <c r="Z550" s="289">
        <f t="shared" si="89"/>
        <v>0</v>
      </c>
      <c r="AA550" s="289">
        <f t="shared" si="89"/>
        <v>0</v>
      </c>
      <c r="AB550" s="289">
        <f t="shared" si="89"/>
        <v>0</v>
      </c>
      <c r="AC550" s="289">
        <f t="shared" si="89"/>
        <v>0</v>
      </c>
      <c r="AD550" s="289">
        <f t="shared" si="89"/>
        <v>0</v>
      </c>
      <c r="AE550" s="289">
        <f t="shared" si="89"/>
        <v>0</v>
      </c>
      <c r="AF550" s="289">
        <f t="shared" si="89"/>
        <v>0</v>
      </c>
      <c r="AG550" s="289">
        <f t="shared" si="89"/>
        <v>0</v>
      </c>
      <c r="AH550" s="289">
        <f t="shared" si="89"/>
        <v>0</v>
      </c>
      <c r="AI550" s="289">
        <f t="shared" si="89"/>
        <v>0</v>
      </c>
      <c r="AJ550" s="289">
        <f t="shared" si="89"/>
        <v>0</v>
      </c>
      <c r="AK550" s="289">
        <f t="shared" si="89"/>
        <v>0</v>
      </c>
      <c r="AL550" s="289">
        <f t="shared" si="89"/>
        <v>0</v>
      </c>
      <c r="AM550" s="289">
        <f t="shared" si="89"/>
        <v>0</v>
      </c>
      <c r="AN550" s="289">
        <f t="shared" si="89"/>
        <v>0</v>
      </c>
      <c r="AO550" s="289">
        <f t="shared" si="89"/>
        <v>0</v>
      </c>
      <c r="AP550" s="289">
        <f t="shared" si="89"/>
        <v>0</v>
      </c>
      <c r="AQ550" s="289">
        <f t="shared" si="89"/>
        <v>0</v>
      </c>
      <c r="AR550" s="289">
        <f t="shared" si="89"/>
        <v>0</v>
      </c>
      <c r="AS550" s="289">
        <f t="shared" si="89"/>
        <v>0</v>
      </c>
      <c r="AT550" s="289">
        <f t="shared" si="89"/>
        <v>0</v>
      </c>
      <c r="AU550" s="289">
        <f t="shared" si="89"/>
        <v>0</v>
      </c>
      <c r="AV550" s="289">
        <f t="shared" si="89"/>
        <v>0</v>
      </c>
      <c r="AW550" s="289">
        <f t="shared" si="89"/>
        <v>0</v>
      </c>
      <c r="AX550" s="289">
        <f t="shared" si="89"/>
        <v>0</v>
      </c>
      <c r="AY550" s="289">
        <f t="shared" si="89"/>
        <v>0</v>
      </c>
      <c r="AZ550" s="289">
        <f t="shared" si="89"/>
        <v>0</v>
      </c>
      <c r="BA550" s="289">
        <f t="shared" si="89"/>
        <v>0</v>
      </c>
      <c r="BB550" s="289">
        <f t="shared" si="89"/>
        <v>0</v>
      </c>
      <c r="BC550" s="289">
        <f t="shared" si="89"/>
        <v>0</v>
      </c>
      <c r="BD550" s="289">
        <f t="shared" si="89"/>
        <v>0</v>
      </c>
      <c r="BE550" s="289">
        <f t="shared" si="89"/>
        <v>0</v>
      </c>
      <c r="BF550" s="289">
        <f t="shared" si="89"/>
        <v>0</v>
      </c>
      <c r="BG550" s="289">
        <f t="shared" si="89"/>
        <v>0</v>
      </c>
      <c r="BH550" s="289">
        <f t="shared" si="89"/>
        <v>0</v>
      </c>
      <c r="BI550" s="289">
        <f t="shared" si="89"/>
        <v>0</v>
      </c>
      <c r="BJ550" s="289">
        <f t="shared" si="89"/>
        <v>0</v>
      </c>
      <c r="BK550" s="289">
        <f t="shared" si="89"/>
        <v>0</v>
      </c>
      <c r="BL550" s="289">
        <f t="shared" si="89"/>
        <v>0</v>
      </c>
      <c r="BM550" s="289">
        <f t="shared" si="89"/>
        <v>0</v>
      </c>
      <c r="BN550" s="289">
        <f t="shared" si="89"/>
        <v>0</v>
      </c>
      <c r="BO550" s="289"/>
      <c r="BP550" s="289"/>
      <c r="BQ550" s="289"/>
      <c r="BR550" s="289"/>
      <c r="BS550" s="289"/>
      <c r="BT550" s="289"/>
      <c r="BU550" s="289"/>
      <c r="BV550" s="289"/>
      <c r="BW550" s="289"/>
      <c r="BX550" s="289"/>
      <c r="BY550" s="289"/>
      <c r="BZ550" s="289"/>
      <c r="CA550" s="198"/>
      <c r="CB550" s="198"/>
      <c r="CC550" s="198"/>
      <c r="CD550" s="198"/>
      <c r="CE550" s="198"/>
      <c r="CF550" s="198"/>
      <c r="CG550" s="198"/>
      <c r="CH550" s="198"/>
      <c r="CI550" s="198"/>
      <c r="CJ550" s="198"/>
      <c r="CK550" s="198"/>
      <c r="CL550" s="198"/>
    </row>
    <row r="551" spans="1:90" hidden="1" outlineLevel="1" x14ac:dyDescent="0.15">
      <c r="A551" s="89"/>
      <c r="B551" s="23"/>
      <c r="C551" s="26">
        <f t="shared" si="85"/>
        <v>12</v>
      </c>
      <c r="D551" s="303">
        <f t="shared" ca="1" si="85"/>
        <v>0.16229502184828595</v>
      </c>
      <c r="E551" s="26">
        <f t="shared" si="85"/>
        <v>5</v>
      </c>
      <c r="G551" s="289">
        <f t="shared" si="87"/>
        <v>0</v>
      </c>
      <c r="H551" s="289">
        <f t="shared" si="87"/>
        <v>0</v>
      </c>
      <c r="I551" s="289">
        <f t="shared" si="87"/>
        <v>0</v>
      </c>
      <c r="J551" s="289">
        <f t="shared" si="87"/>
        <v>0</v>
      </c>
      <c r="K551" s="289">
        <f t="shared" si="87"/>
        <v>0</v>
      </c>
      <c r="L551" s="289">
        <f t="shared" si="87"/>
        <v>0</v>
      </c>
      <c r="M551" s="289">
        <f t="shared" si="87"/>
        <v>0</v>
      </c>
      <c r="N551" s="289">
        <f t="shared" si="87"/>
        <v>0</v>
      </c>
      <c r="O551" s="289">
        <f t="shared" si="87"/>
        <v>0</v>
      </c>
      <c r="P551" s="289">
        <f t="shared" si="87"/>
        <v>0</v>
      </c>
      <c r="Q551" s="289">
        <f t="shared" si="87"/>
        <v>0</v>
      </c>
      <c r="R551" s="289">
        <f t="shared" ca="1" si="87"/>
        <v>0.16229502184828595</v>
      </c>
      <c r="S551" s="289">
        <f t="shared" ca="1" si="87"/>
        <v>0.16229502184828595</v>
      </c>
      <c r="T551" s="289">
        <f t="shared" ca="1" si="87"/>
        <v>0.16229502184828595</v>
      </c>
      <c r="U551" s="289">
        <f t="shared" ca="1" si="87"/>
        <v>0.16229502184828595</v>
      </c>
      <c r="V551" s="289">
        <f t="shared" ca="1" si="87"/>
        <v>0.16229502184828595</v>
      </c>
      <c r="W551" s="289">
        <f t="shared" si="89"/>
        <v>0</v>
      </c>
      <c r="X551" s="289">
        <f t="shared" si="89"/>
        <v>0</v>
      </c>
      <c r="Y551" s="289">
        <f t="shared" si="89"/>
        <v>0</v>
      </c>
      <c r="Z551" s="289">
        <f t="shared" si="89"/>
        <v>0</v>
      </c>
      <c r="AA551" s="289">
        <f t="shared" si="89"/>
        <v>0</v>
      </c>
      <c r="AB551" s="289">
        <f t="shared" si="89"/>
        <v>0</v>
      </c>
      <c r="AC551" s="289">
        <f t="shared" si="89"/>
        <v>0</v>
      </c>
      <c r="AD551" s="289">
        <f t="shared" si="89"/>
        <v>0</v>
      </c>
      <c r="AE551" s="289">
        <f t="shared" si="89"/>
        <v>0</v>
      </c>
      <c r="AF551" s="289">
        <f t="shared" si="89"/>
        <v>0</v>
      </c>
      <c r="AG551" s="289">
        <f t="shared" si="89"/>
        <v>0</v>
      </c>
      <c r="AH551" s="289">
        <f t="shared" si="89"/>
        <v>0</v>
      </c>
      <c r="AI551" s="289">
        <f t="shared" si="89"/>
        <v>0</v>
      </c>
      <c r="AJ551" s="289">
        <f t="shared" si="89"/>
        <v>0</v>
      </c>
      <c r="AK551" s="289">
        <f t="shared" si="89"/>
        <v>0</v>
      </c>
      <c r="AL551" s="289">
        <f t="shared" si="89"/>
        <v>0</v>
      </c>
      <c r="AM551" s="289">
        <f t="shared" si="89"/>
        <v>0</v>
      </c>
      <c r="AN551" s="289">
        <f t="shared" si="89"/>
        <v>0</v>
      </c>
      <c r="AO551" s="289">
        <f t="shared" si="89"/>
        <v>0</v>
      </c>
      <c r="AP551" s="289">
        <f t="shared" si="89"/>
        <v>0</v>
      </c>
      <c r="AQ551" s="289">
        <f t="shared" si="89"/>
        <v>0</v>
      </c>
      <c r="AR551" s="289">
        <f t="shared" si="89"/>
        <v>0</v>
      </c>
      <c r="AS551" s="289">
        <f t="shared" si="89"/>
        <v>0</v>
      </c>
      <c r="AT551" s="289">
        <f t="shared" si="89"/>
        <v>0</v>
      </c>
      <c r="AU551" s="289">
        <f t="shared" si="89"/>
        <v>0</v>
      </c>
      <c r="AV551" s="289">
        <f t="shared" si="89"/>
        <v>0</v>
      </c>
      <c r="AW551" s="289">
        <f t="shared" si="89"/>
        <v>0</v>
      </c>
      <c r="AX551" s="289">
        <f t="shared" si="89"/>
        <v>0</v>
      </c>
      <c r="AY551" s="289">
        <f t="shared" si="89"/>
        <v>0</v>
      </c>
      <c r="AZ551" s="289">
        <f t="shared" si="89"/>
        <v>0</v>
      </c>
      <c r="BA551" s="289">
        <f t="shared" si="89"/>
        <v>0</v>
      </c>
      <c r="BB551" s="289">
        <f t="shared" si="89"/>
        <v>0</v>
      </c>
      <c r="BC551" s="289">
        <f t="shared" si="89"/>
        <v>0</v>
      </c>
      <c r="BD551" s="289">
        <f t="shared" si="89"/>
        <v>0</v>
      </c>
      <c r="BE551" s="289">
        <f t="shared" si="89"/>
        <v>0</v>
      </c>
      <c r="BF551" s="289">
        <f t="shared" ref="BF551:BN551" si="90">IF(OR($C551&gt;BF$7,$C551+$E551-1&lt;BF$7),0,$D551)</f>
        <v>0</v>
      </c>
      <c r="BG551" s="289">
        <f t="shared" si="90"/>
        <v>0</v>
      </c>
      <c r="BH551" s="289">
        <f t="shared" si="90"/>
        <v>0</v>
      </c>
      <c r="BI551" s="289">
        <f t="shared" si="90"/>
        <v>0</v>
      </c>
      <c r="BJ551" s="289">
        <f t="shared" si="90"/>
        <v>0</v>
      </c>
      <c r="BK551" s="289">
        <f t="shared" si="90"/>
        <v>0</v>
      </c>
      <c r="BL551" s="289">
        <f t="shared" si="90"/>
        <v>0</v>
      </c>
      <c r="BM551" s="289">
        <f t="shared" si="90"/>
        <v>0</v>
      </c>
      <c r="BN551" s="289">
        <f t="shared" si="90"/>
        <v>0</v>
      </c>
      <c r="BO551" s="289"/>
      <c r="BP551" s="289"/>
      <c r="BQ551" s="289"/>
      <c r="BR551" s="289"/>
      <c r="BS551" s="289"/>
      <c r="BT551" s="289"/>
      <c r="BU551" s="289"/>
      <c r="BV551" s="289"/>
      <c r="BW551" s="289"/>
      <c r="BX551" s="289"/>
      <c r="BY551" s="289"/>
      <c r="BZ551" s="289"/>
      <c r="CA551" s="198"/>
      <c r="CB551" s="198"/>
      <c r="CC551" s="198"/>
      <c r="CD551" s="198"/>
      <c r="CE551" s="198"/>
      <c r="CF551" s="198"/>
      <c r="CG551" s="198"/>
      <c r="CH551" s="198"/>
      <c r="CI551" s="198"/>
      <c r="CJ551" s="198"/>
      <c r="CK551" s="198"/>
      <c r="CL551" s="198"/>
    </row>
    <row r="552" spans="1:90" hidden="1" outlineLevel="1" x14ac:dyDescent="0.15">
      <c r="A552" s="89"/>
      <c r="B552" s="23"/>
      <c r="C552" s="26">
        <f t="shared" si="85"/>
        <v>13</v>
      </c>
      <c r="D552" s="303">
        <f t="shared" ca="1" si="85"/>
        <v>0.16013976795502063</v>
      </c>
      <c r="E552" s="26">
        <f t="shared" si="85"/>
        <v>5</v>
      </c>
      <c r="G552" s="289">
        <f t="shared" si="87"/>
        <v>0</v>
      </c>
      <c r="H552" s="289">
        <f t="shared" si="87"/>
        <v>0</v>
      </c>
      <c r="I552" s="289">
        <f t="shared" si="87"/>
        <v>0</v>
      </c>
      <c r="J552" s="289">
        <f t="shared" si="87"/>
        <v>0</v>
      </c>
      <c r="K552" s="289">
        <f t="shared" si="87"/>
        <v>0</v>
      </c>
      <c r="L552" s="289">
        <f t="shared" si="87"/>
        <v>0</v>
      </c>
      <c r="M552" s="289">
        <f t="shared" si="87"/>
        <v>0</v>
      </c>
      <c r="N552" s="289">
        <f t="shared" si="87"/>
        <v>0</v>
      </c>
      <c r="O552" s="289">
        <f t="shared" si="87"/>
        <v>0</v>
      </c>
      <c r="P552" s="289">
        <f t="shared" si="87"/>
        <v>0</v>
      </c>
      <c r="Q552" s="289">
        <f t="shared" si="87"/>
        <v>0</v>
      </c>
      <c r="R552" s="289">
        <f t="shared" si="87"/>
        <v>0</v>
      </c>
      <c r="S552" s="289">
        <f t="shared" ca="1" si="87"/>
        <v>0.16013976795502063</v>
      </c>
      <c r="T552" s="289">
        <f t="shared" ca="1" si="87"/>
        <v>0.16013976795502063</v>
      </c>
      <c r="U552" s="289">
        <f t="shared" ca="1" si="87"/>
        <v>0.16013976795502063</v>
      </c>
      <c r="V552" s="289">
        <f t="shared" ca="1" si="87"/>
        <v>0.16013976795502063</v>
      </c>
      <c r="W552" s="289">
        <f t="shared" ref="W552:BN557" ca="1" si="91">IF(OR($C552&gt;W$7,$C552+$E552-1&lt;W$7),0,$D552)</f>
        <v>0.16013976795502063</v>
      </c>
      <c r="X552" s="289">
        <f t="shared" si="91"/>
        <v>0</v>
      </c>
      <c r="Y552" s="289">
        <f t="shared" si="91"/>
        <v>0</v>
      </c>
      <c r="Z552" s="289">
        <f t="shared" si="91"/>
        <v>0</v>
      </c>
      <c r="AA552" s="289">
        <f t="shared" si="91"/>
        <v>0</v>
      </c>
      <c r="AB552" s="289">
        <f t="shared" si="91"/>
        <v>0</v>
      </c>
      <c r="AC552" s="289">
        <f t="shared" si="91"/>
        <v>0</v>
      </c>
      <c r="AD552" s="289">
        <f t="shared" si="91"/>
        <v>0</v>
      </c>
      <c r="AE552" s="289">
        <f t="shared" si="91"/>
        <v>0</v>
      </c>
      <c r="AF552" s="289">
        <f t="shared" si="91"/>
        <v>0</v>
      </c>
      <c r="AG552" s="289">
        <f t="shared" si="91"/>
        <v>0</v>
      </c>
      <c r="AH552" s="289">
        <f t="shared" si="91"/>
        <v>0</v>
      </c>
      <c r="AI552" s="289">
        <f t="shared" si="91"/>
        <v>0</v>
      </c>
      <c r="AJ552" s="289">
        <f t="shared" si="91"/>
        <v>0</v>
      </c>
      <c r="AK552" s="289">
        <f t="shared" si="91"/>
        <v>0</v>
      </c>
      <c r="AL552" s="289">
        <f t="shared" si="91"/>
        <v>0</v>
      </c>
      <c r="AM552" s="289">
        <f t="shared" si="91"/>
        <v>0</v>
      </c>
      <c r="AN552" s="289">
        <f t="shared" si="91"/>
        <v>0</v>
      </c>
      <c r="AO552" s="289">
        <f t="shared" si="91"/>
        <v>0</v>
      </c>
      <c r="AP552" s="289">
        <f t="shared" si="91"/>
        <v>0</v>
      </c>
      <c r="AQ552" s="289">
        <f t="shared" si="91"/>
        <v>0</v>
      </c>
      <c r="AR552" s="289">
        <f t="shared" si="91"/>
        <v>0</v>
      </c>
      <c r="AS552" s="289">
        <f t="shared" si="91"/>
        <v>0</v>
      </c>
      <c r="AT552" s="289">
        <f t="shared" si="91"/>
        <v>0</v>
      </c>
      <c r="AU552" s="289">
        <f t="shared" si="91"/>
        <v>0</v>
      </c>
      <c r="AV552" s="289">
        <f t="shared" si="91"/>
        <v>0</v>
      </c>
      <c r="AW552" s="289">
        <f t="shared" si="91"/>
        <v>0</v>
      </c>
      <c r="AX552" s="289">
        <f t="shared" si="91"/>
        <v>0</v>
      </c>
      <c r="AY552" s="289">
        <f t="shared" si="91"/>
        <v>0</v>
      </c>
      <c r="AZ552" s="289">
        <f t="shared" si="91"/>
        <v>0</v>
      </c>
      <c r="BA552" s="289">
        <f t="shared" si="91"/>
        <v>0</v>
      </c>
      <c r="BB552" s="289">
        <f t="shared" si="91"/>
        <v>0</v>
      </c>
      <c r="BC552" s="289">
        <f t="shared" si="91"/>
        <v>0</v>
      </c>
      <c r="BD552" s="289">
        <f t="shared" si="91"/>
        <v>0</v>
      </c>
      <c r="BE552" s="289">
        <f t="shared" si="91"/>
        <v>0</v>
      </c>
      <c r="BF552" s="289">
        <f t="shared" si="91"/>
        <v>0</v>
      </c>
      <c r="BG552" s="289">
        <f t="shared" si="91"/>
        <v>0</v>
      </c>
      <c r="BH552" s="289">
        <f t="shared" si="91"/>
        <v>0</v>
      </c>
      <c r="BI552" s="289">
        <f t="shared" si="91"/>
        <v>0</v>
      </c>
      <c r="BJ552" s="289">
        <f t="shared" si="91"/>
        <v>0</v>
      </c>
      <c r="BK552" s="289">
        <f t="shared" si="91"/>
        <v>0</v>
      </c>
      <c r="BL552" s="289">
        <f t="shared" si="91"/>
        <v>0</v>
      </c>
      <c r="BM552" s="289">
        <f t="shared" si="91"/>
        <v>0</v>
      </c>
      <c r="BN552" s="289">
        <f t="shared" si="91"/>
        <v>0</v>
      </c>
      <c r="BO552" s="289"/>
      <c r="BP552" s="289"/>
      <c r="BQ552" s="289"/>
      <c r="BR552" s="289"/>
      <c r="BS552" s="289"/>
      <c r="BT552" s="289"/>
      <c r="BU552" s="289"/>
      <c r="BV552" s="289"/>
      <c r="BW552" s="289"/>
      <c r="BX552" s="289"/>
      <c r="BY552" s="289"/>
      <c r="BZ552" s="289"/>
      <c r="CA552" s="198"/>
      <c r="CB552" s="198"/>
      <c r="CC552" s="198"/>
      <c r="CD552" s="198"/>
      <c r="CE552" s="198"/>
      <c r="CF552" s="198"/>
      <c r="CG552" s="198"/>
      <c r="CH552" s="198"/>
      <c r="CI552" s="198"/>
      <c r="CJ552" s="198"/>
      <c r="CK552" s="198"/>
      <c r="CL552" s="198"/>
    </row>
    <row r="553" spans="1:90" hidden="1" outlineLevel="1" x14ac:dyDescent="0.15">
      <c r="A553" s="89"/>
      <c r="B553" s="23"/>
      <c r="C553" s="26">
        <f t="shared" si="85"/>
        <v>14</v>
      </c>
      <c r="D553" s="303">
        <f t="shared" ca="1" si="85"/>
        <v>0.15798451406175534</v>
      </c>
      <c r="E553" s="26">
        <f t="shared" si="85"/>
        <v>5</v>
      </c>
      <c r="G553" s="289">
        <f t="shared" si="87"/>
        <v>0</v>
      </c>
      <c r="H553" s="289">
        <f t="shared" si="87"/>
        <v>0</v>
      </c>
      <c r="I553" s="289">
        <f t="shared" si="87"/>
        <v>0</v>
      </c>
      <c r="J553" s="289">
        <f t="shared" si="87"/>
        <v>0</v>
      </c>
      <c r="K553" s="289">
        <f t="shared" si="87"/>
        <v>0</v>
      </c>
      <c r="L553" s="289">
        <f t="shared" si="87"/>
        <v>0</v>
      </c>
      <c r="M553" s="289">
        <f t="shared" si="87"/>
        <v>0</v>
      </c>
      <c r="N553" s="289">
        <f t="shared" si="87"/>
        <v>0</v>
      </c>
      <c r="O553" s="289">
        <f t="shared" si="87"/>
        <v>0</v>
      </c>
      <c r="P553" s="289">
        <f t="shared" si="87"/>
        <v>0</v>
      </c>
      <c r="Q553" s="289">
        <f t="shared" si="87"/>
        <v>0</v>
      </c>
      <c r="R553" s="289">
        <f t="shared" si="87"/>
        <v>0</v>
      </c>
      <c r="S553" s="289">
        <f t="shared" si="87"/>
        <v>0</v>
      </c>
      <c r="T553" s="289">
        <f t="shared" ca="1" si="87"/>
        <v>0.15798451406175534</v>
      </c>
      <c r="U553" s="289">
        <f t="shared" ca="1" si="87"/>
        <v>0.15798451406175534</v>
      </c>
      <c r="V553" s="289">
        <f t="shared" ca="1" si="87"/>
        <v>0.15798451406175534</v>
      </c>
      <c r="W553" s="289">
        <f t="shared" ca="1" si="91"/>
        <v>0.15798451406175534</v>
      </c>
      <c r="X553" s="289">
        <f t="shared" ca="1" si="91"/>
        <v>0.15798451406175534</v>
      </c>
      <c r="Y553" s="289">
        <f t="shared" si="91"/>
        <v>0</v>
      </c>
      <c r="Z553" s="289">
        <f t="shared" si="91"/>
        <v>0</v>
      </c>
      <c r="AA553" s="289">
        <f t="shared" si="91"/>
        <v>0</v>
      </c>
      <c r="AB553" s="289">
        <f t="shared" si="91"/>
        <v>0</v>
      </c>
      <c r="AC553" s="289">
        <f t="shared" si="91"/>
        <v>0</v>
      </c>
      <c r="AD553" s="289">
        <f t="shared" si="91"/>
        <v>0</v>
      </c>
      <c r="AE553" s="289">
        <f t="shared" si="91"/>
        <v>0</v>
      </c>
      <c r="AF553" s="289">
        <f t="shared" si="91"/>
        <v>0</v>
      </c>
      <c r="AG553" s="289">
        <f t="shared" si="91"/>
        <v>0</v>
      </c>
      <c r="AH553" s="289">
        <f t="shared" si="91"/>
        <v>0</v>
      </c>
      <c r="AI553" s="289">
        <f t="shared" si="91"/>
        <v>0</v>
      </c>
      <c r="AJ553" s="289">
        <f t="shared" si="91"/>
        <v>0</v>
      </c>
      <c r="AK553" s="289">
        <f t="shared" si="91"/>
        <v>0</v>
      </c>
      <c r="AL553" s="289">
        <f t="shared" si="91"/>
        <v>0</v>
      </c>
      <c r="AM553" s="289">
        <f t="shared" si="91"/>
        <v>0</v>
      </c>
      <c r="AN553" s="289">
        <f t="shared" si="91"/>
        <v>0</v>
      </c>
      <c r="AO553" s="289">
        <f t="shared" si="91"/>
        <v>0</v>
      </c>
      <c r="AP553" s="289">
        <f t="shared" si="91"/>
        <v>0</v>
      </c>
      <c r="AQ553" s="289">
        <f t="shared" si="91"/>
        <v>0</v>
      </c>
      <c r="AR553" s="289">
        <f t="shared" si="91"/>
        <v>0</v>
      </c>
      <c r="AS553" s="289">
        <f t="shared" si="91"/>
        <v>0</v>
      </c>
      <c r="AT553" s="289">
        <f t="shared" si="91"/>
        <v>0</v>
      </c>
      <c r="AU553" s="289">
        <f t="shared" si="91"/>
        <v>0</v>
      </c>
      <c r="AV553" s="289">
        <f t="shared" si="91"/>
        <v>0</v>
      </c>
      <c r="AW553" s="289">
        <f t="shared" si="91"/>
        <v>0</v>
      </c>
      <c r="AX553" s="289">
        <f t="shared" si="91"/>
        <v>0</v>
      </c>
      <c r="AY553" s="289">
        <f t="shared" si="91"/>
        <v>0</v>
      </c>
      <c r="AZ553" s="289">
        <f t="shared" si="91"/>
        <v>0</v>
      </c>
      <c r="BA553" s="289">
        <f t="shared" si="91"/>
        <v>0</v>
      </c>
      <c r="BB553" s="289">
        <f t="shared" si="91"/>
        <v>0</v>
      </c>
      <c r="BC553" s="289">
        <f t="shared" si="91"/>
        <v>0</v>
      </c>
      <c r="BD553" s="289">
        <f t="shared" si="91"/>
        <v>0</v>
      </c>
      <c r="BE553" s="289">
        <f t="shared" si="91"/>
        <v>0</v>
      </c>
      <c r="BF553" s="289">
        <f t="shared" si="91"/>
        <v>0</v>
      </c>
      <c r="BG553" s="289">
        <f t="shared" si="91"/>
        <v>0</v>
      </c>
      <c r="BH553" s="289">
        <f t="shared" si="91"/>
        <v>0</v>
      </c>
      <c r="BI553" s="289">
        <f t="shared" si="91"/>
        <v>0</v>
      </c>
      <c r="BJ553" s="289">
        <f t="shared" si="91"/>
        <v>0</v>
      </c>
      <c r="BK553" s="289">
        <f t="shared" si="91"/>
        <v>0</v>
      </c>
      <c r="BL553" s="289">
        <f t="shared" si="91"/>
        <v>0</v>
      </c>
      <c r="BM553" s="289">
        <f t="shared" si="91"/>
        <v>0</v>
      </c>
      <c r="BN553" s="289">
        <f t="shared" si="91"/>
        <v>0</v>
      </c>
      <c r="BO553" s="289"/>
      <c r="BP553" s="289"/>
      <c r="BQ553" s="289"/>
      <c r="BR553" s="289"/>
      <c r="BS553" s="289"/>
      <c r="BT553" s="289"/>
      <c r="BU553" s="289"/>
      <c r="BV553" s="289"/>
      <c r="BW553" s="289"/>
      <c r="BX553" s="289"/>
      <c r="BY553" s="289"/>
      <c r="BZ553" s="289"/>
      <c r="CA553" s="198"/>
      <c r="CB553" s="198"/>
      <c r="CC553" s="198"/>
      <c r="CD553" s="198"/>
      <c r="CE553" s="198"/>
      <c r="CF553" s="198"/>
      <c r="CG553" s="198"/>
      <c r="CH553" s="198"/>
      <c r="CI553" s="198"/>
      <c r="CJ553" s="198"/>
      <c r="CK553" s="198"/>
      <c r="CL553" s="198"/>
    </row>
    <row r="554" spans="1:90" hidden="1" outlineLevel="1" x14ac:dyDescent="0.15">
      <c r="A554" s="89"/>
      <c r="B554" s="23"/>
      <c r="C554" s="26">
        <f t="shared" si="85"/>
        <v>15</v>
      </c>
      <c r="D554" s="303">
        <f t="shared" ca="1" si="85"/>
        <v>0.15582926016849005</v>
      </c>
      <c r="E554" s="26">
        <f t="shared" si="85"/>
        <v>5</v>
      </c>
      <c r="G554" s="289">
        <f t="shared" si="87"/>
        <v>0</v>
      </c>
      <c r="H554" s="289">
        <f t="shared" si="87"/>
        <v>0</v>
      </c>
      <c r="I554" s="289">
        <f t="shared" si="87"/>
        <v>0</v>
      </c>
      <c r="J554" s="289">
        <f t="shared" si="87"/>
        <v>0</v>
      </c>
      <c r="K554" s="289">
        <f t="shared" si="87"/>
        <v>0</v>
      </c>
      <c r="L554" s="289">
        <f t="shared" si="87"/>
        <v>0</v>
      </c>
      <c r="M554" s="289">
        <f t="shared" si="87"/>
        <v>0</v>
      </c>
      <c r="N554" s="289">
        <f t="shared" si="87"/>
        <v>0</v>
      </c>
      <c r="O554" s="289">
        <f t="shared" si="87"/>
        <v>0</v>
      </c>
      <c r="P554" s="289">
        <f t="shared" si="87"/>
        <v>0</v>
      </c>
      <c r="Q554" s="289">
        <f t="shared" si="87"/>
        <v>0</v>
      </c>
      <c r="R554" s="289">
        <f t="shared" si="87"/>
        <v>0</v>
      </c>
      <c r="S554" s="289">
        <f t="shared" si="87"/>
        <v>0</v>
      </c>
      <c r="T554" s="289">
        <f t="shared" si="87"/>
        <v>0</v>
      </c>
      <c r="U554" s="289">
        <f t="shared" ca="1" si="87"/>
        <v>0.15582926016849005</v>
      </c>
      <c r="V554" s="289">
        <f t="shared" ca="1" si="87"/>
        <v>0.15582926016849005</v>
      </c>
      <c r="W554" s="289">
        <f t="shared" ca="1" si="91"/>
        <v>0.15582926016849005</v>
      </c>
      <c r="X554" s="289">
        <f t="shared" ca="1" si="91"/>
        <v>0.15582926016849005</v>
      </c>
      <c r="Y554" s="289">
        <f t="shared" ca="1" si="91"/>
        <v>0.15582926016849005</v>
      </c>
      <c r="Z554" s="289">
        <f t="shared" si="91"/>
        <v>0</v>
      </c>
      <c r="AA554" s="289">
        <f t="shared" si="91"/>
        <v>0</v>
      </c>
      <c r="AB554" s="289">
        <f t="shared" si="91"/>
        <v>0</v>
      </c>
      <c r="AC554" s="289">
        <f t="shared" si="91"/>
        <v>0</v>
      </c>
      <c r="AD554" s="289">
        <f t="shared" si="91"/>
        <v>0</v>
      </c>
      <c r="AE554" s="289">
        <f t="shared" si="91"/>
        <v>0</v>
      </c>
      <c r="AF554" s="289">
        <f t="shared" si="91"/>
        <v>0</v>
      </c>
      <c r="AG554" s="289">
        <f t="shared" si="91"/>
        <v>0</v>
      </c>
      <c r="AH554" s="289">
        <f t="shared" si="91"/>
        <v>0</v>
      </c>
      <c r="AI554" s="289">
        <f t="shared" si="91"/>
        <v>0</v>
      </c>
      <c r="AJ554" s="289">
        <f t="shared" si="91"/>
        <v>0</v>
      </c>
      <c r="AK554" s="289">
        <f t="shared" si="91"/>
        <v>0</v>
      </c>
      <c r="AL554" s="289">
        <f t="shared" si="91"/>
        <v>0</v>
      </c>
      <c r="AM554" s="289">
        <f t="shared" si="91"/>
        <v>0</v>
      </c>
      <c r="AN554" s="289">
        <f t="shared" si="91"/>
        <v>0</v>
      </c>
      <c r="AO554" s="289">
        <f t="shared" si="91"/>
        <v>0</v>
      </c>
      <c r="AP554" s="289">
        <f t="shared" si="91"/>
        <v>0</v>
      </c>
      <c r="AQ554" s="289">
        <f t="shared" si="91"/>
        <v>0</v>
      </c>
      <c r="AR554" s="289">
        <f t="shared" si="91"/>
        <v>0</v>
      </c>
      <c r="AS554" s="289">
        <f t="shared" si="91"/>
        <v>0</v>
      </c>
      <c r="AT554" s="289">
        <f t="shared" si="91"/>
        <v>0</v>
      </c>
      <c r="AU554" s="289">
        <f t="shared" si="91"/>
        <v>0</v>
      </c>
      <c r="AV554" s="289">
        <f t="shared" si="91"/>
        <v>0</v>
      </c>
      <c r="AW554" s="289">
        <f t="shared" si="91"/>
        <v>0</v>
      </c>
      <c r="AX554" s="289">
        <f t="shared" si="91"/>
        <v>0</v>
      </c>
      <c r="AY554" s="289">
        <f t="shared" si="91"/>
        <v>0</v>
      </c>
      <c r="AZ554" s="289">
        <f t="shared" si="91"/>
        <v>0</v>
      </c>
      <c r="BA554" s="289">
        <f t="shared" si="91"/>
        <v>0</v>
      </c>
      <c r="BB554" s="289">
        <f t="shared" si="91"/>
        <v>0</v>
      </c>
      <c r="BC554" s="289">
        <f t="shared" si="91"/>
        <v>0</v>
      </c>
      <c r="BD554" s="289">
        <f t="shared" si="91"/>
        <v>0</v>
      </c>
      <c r="BE554" s="289">
        <f t="shared" si="91"/>
        <v>0</v>
      </c>
      <c r="BF554" s="289">
        <f t="shared" si="91"/>
        <v>0</v>
      </c>
      <c r="BG554" s="289">
        <f t="shared" si="91"/>
        <v>0</v>
      </c>
      <c r="BH554" s="289">
        <f t="shared" si="91"/>
        <v>0</v>
      </c>
      <c r="BI554" s="289">
        <f t="shared" si="91"/>
        <v>0</v>
      </c>
      <c r="BJ554" s="289">
        <f t="shared" si="91"/>
        <v>0</v>
      </c>
      <c r="BK554" s="289">
        <f t="shared" si="91"/>
        <v>0</v>
      </c>
      <c r="BL554" s="289">
        <f t="shared" si="91"/>
        <v>0</v>
      </c>
      <c r="BM554" s="289">
        <f t="shared" si="91"/>
        <v>0</v>
      </c>
      <c r="BN554" s="289">
        <f t="shared" si="91"/>
        <v>0</v>
      </c>
      <c r="BO554" s="289"/>
      <c r="BP554" s="289"/>
      <c r="BQ554" s="289"/>
      <c r="BR554" s="289"/>
      <c r="BS554" s="289"/>
      <c r="BT554" s="289"/>
      <c r="BU554" s="289"/>
      <c r="BV554" s="289"/>
      <c r="BW554" s="289"/>
      <c r="BX554" s="289"/>
      <c r="BY554" s="289"/>
      <c r="BZ554" s="289"/>
      <c r="CA554" s="198"/>
      <c r="CB554" s="198"/>
      <c r="CC554" s="198"/>
      <c r="CD554" s="198"/>
      <c r="CE554" s="198"/>
      <c r="CF554" s="198"/>
      <c r="CG554" s="198"/>
      <c r="CH554" s="198"/>
      <c r="CI554" s="198"/>
      <c r="CJ554" s="198"/>
      <c r="CK554" s="198"/>
      <c r="CL554" s="198"/>
    </row>
    <row r="555" spans="1:90" hidden="1" outlineLevel="1" x14ac:dyDescent="0.15">
      <c r="A555" s="89"/>
      <c r="B555" s="23"/>
      <c r="C555" s="26">
        <f t="shared" si="85"/>
        <v>16</v>
      </c>
      <c r="D555" s="303">
        <f t="shared" ca="1" si="85"/>
        <v>0.15367400627522476</v>
      </c>
      <c r="E555" s="26">
        <f t="shared" si="85"/>
        <v>5</v>
      </c>
      <c r="G555" s="289">
        <f t="shared" si="87"/>
        <v>0</v>
      </c>
      <c r="H555" s="289">
        <f t="shared" si="87"/>
        <v>0</v>
      </c>
      <c r="I555" s="289">
        <f t="shared" si="87"/>
        <v>0</v>
      </c>
      <c r="J555" s="289">
        <f t="shared" si="87"/>
        <v>0</v>
      </c>
      <c r="K555" s="289">
        <f t="shared" si="87"/>
        <v>0</v>
      </c>
      <c r="L555" s="289">
        <f t="shared" si="87"/>
        <v>0</v>
      </c>
      <c r="M555" s="289">
        <f t="shared" si="87"/>
        <v>0</v>
      </c>
      <c r="N555" s="289">
        <f t="shared" si="87"/>
        <v>0</v>
      </c>
      <c r="O555" s="289">
        <f t="shared" si="87"/>
        <v>0</v>
      </c>
      <c r="P555" s="289">
        <f t="shared" si="87"/>
        <v>0</v>
      </c>
      <c r="Q555" s="289">
        <f t="shared" si="87"/>
        <v>0</v>
      </c>
      <c r="R555" s="289">
        <f t="shared" si="87"/>
        <v>0</v>
      </c>
      <c r="S555" s="289">
        <f t="shared" si="87"/>
        <v>0</v>
      </c>
      <c r="T555" s="289">
        <f t="shared" si="87"/>
        <v>0</v>
      </c>
      <c r="U555" s="289">
        <f t="shared" si="87"/>
        <v>0</v>
      </c>
      <c r="V555" s="289">
        <f t="shared" ca="1" si="87"/>
        <v>0.15367400627522476</v>
      </c>
      <c r="W555" s="289">
        <f t="shared" ca="1" si="91"/>
        <v>0.15367400627522476</v>
      </c>
      <c r="X555" s="289">
        <f t="shared" ca="1" si="91"/>
        <v>0.15367400627522476</v>
      </c>
      <c r="Y555" s="289">
        <f t="shared" ca="1" si="91"/>
        <v>0.15367400627522476</v>
      </c>
      <c r="Z555" s="289">
        <f t="shared" ca="1" si="91"/>
        <v>0.15367400627522476</v>
      </c>
      <c r="AA555" s="289">
        <f t="shared" si="91"/>
        <v>0</v>
      </c>
      <c r="AB555" s="289">
        <f t="shared" si="91"/>
        <v>0</v>
      </c>
      <c r="AC555" s="289">
        <f t="shared" si="91"/>
        <v>0</v>
      </c>
      <c r="AD555" s="289">
        <f t="shared" si="91"/>
        <v>0</v>
      </c>
      <c r="AE555" s="289">
        <f t="shared" si="91"/>
        <v>0</v>
      </c>
      <c r="AF555" s="289">
        <f t="shared" si="91"/>
        <v>0</v>
      </c>
      <c r="AG555" s="289">
        <f t="shared" si="91"/>
        <v>0</v>
      </c>
      <c r="AH555" s="289">
        <f t="shared" si="91"/>
        <v>0</v>
      </c>
      <c r="AI555" s="289">
        <f t="shared" si="91"/>
        <v>0</v>
      </c>
      <c r="AJ555" s="289">
        <f t="shared" si="91"/>
        <v>0</v>
      </c>
      <c r="AK555" s="289">
        <f t="shared" si="91"/>
        <v>0</v>
      </c>
      <c r="AL555" s="289">
        <f t="shared" si="91"/>
        <v>0</v>
      </c>
      <c r="AM555" s="289">
        <f t="shared" si="91"/>
        <v>0</v>
      </c>
      <c r="AN555" s="289">
        <f t="shared" si="91"/>
        <v>0</v>
      </c>
      <c r="AO555" s="289">
        <f t="shared" si="91"/>
        <v>0</v>
      </c>
      <c r="AP555" s="289">
        <f t="shared" si="91"/>
        <v>0</v>
      </c>
      <c r="AQ555" s="289">
        <f t="shared" si="91"/>
        <v>0</v>
      </c>
      <c r="AR555" s="289">
        <f t="shared" si="91"/>
        <v>0</v>
      </c>
      <c r="AS555" s="289">
        <f t="shared" si="91"/>
        <v>0</v>
      </c>
      <c r="AT555" s="289">
        <f t="shared" si="91"/>
        <v>0</v>
      </c>
      <c r="AU555" s="289">
        <f t="shared" si="91"/>
        <v>0</v>
      </c>
      <c r="AV555" s="289">
        <f t="shared" si="91"/>
        <v>0</v>
      </c>
      <c r="AW555" s="289">
        <f t="shared" si="91"/>
        <v>0</v>
      </c>
      <c r="AX555" s="289">
        <f t="shared" si="91"/>
        <v>0</v>
      </c>
      <c r="AY555" s="289">
        <f t="shared" si="91"/>
        <v>0</v>
      </c>
      <c r="AZ555" s="289">
        <f t="shared" si="91"/>
        <v>0</v>
      </c>
      <c r="BA555" s="289">
        <f t="shared" si="91"/>
        <v>0</v>
      </c>
      <c r="BB555" s="289">
        <f t="shared" si="91"/>
        <v>0</v>
      </c>
      <c r="BC555" s="289">
        <f t="shared" si="91"/>
        <v>0</v>
      </c>
      <c r="BD555" s="289">
        <f t="shared" si="91"/>
        <v>0</v>
      </c>
      <c r="BE555" s="289">
        <f t="shared" si="91"/>
        <v>0</v>
      </c>
      <c r="BF555" s="289">
        <f t="shared" si="91"/>
        <v>0</v>
      </c>
      <c r="BG555" s="289">
        <f t="shared" si="91"/>
        <v>0</v>
      </c>
      <c r="BH555" s="289">
        <f t="shared" si="91"/>
        <v>0</v>
      </c>
      <c r="BI555" s="289">
        <f t="shared" si="91"/>
        <v>0</v>
      </c>
      <c r="BJ555" s="289">
        <f t="shared" si="91"/>
        <v>0</v>
      </c>
      <c r="BK555" s="289">
        <f t="shared" si="91"/>
        <v>0</v>
      </c>
      <c r="BL555" s="289">
        <f t="shared" si="91"/>
        <v>0</v>
      </c>
      <c r="BM555" s="289">
        <f t="shared" si="91"/>
        <v>0</v>
      </c>
      <c r="BN555" s="289">
        <f t="shared" si="91"/>
        <v>0</v>
      </c>
      <c r="BO555" s="289"/>
      <c r="BP555" s="289"/>
      <c r="BQ555" s="289"/>
      <c r="BR555" s="289"/>
      <c r="BS555" s="289"/>
      <c r="BT555" s="289"/>
      <c r="BU555" s="289"/>
      <c r="BV555" s="289"/>
      <c r="BW555" s="289"/>
      <c r="BX555" s="289"/>
      <c r="BY555" s="289"/>
      <c r="BZ555" s="289"/>
      <c r="CA555" s="198"/>
      <c r="CB555" s="198"/>
      <c r="CC555" s="198"/>
      <c r="CD555" s="198"/>
      <c r="CE555" s="198"/>
      <c r="CF555" s="198"/>
      <c r="CG555" s="198"/>
      <c r="CH555" s="198"/>
      <c r="CI555" s="198"/>
      <c r="CJ555" s="198"/>
      <c r="CK555" s="198"/>
      <c r="CL555" s="198"/>
    </row>
    <row r="556" spans="1:90" hidden="1" outlineLevel="1" x14ac:dyDescent="0.15">
      <c r="A556" s="89"/>
      <c r="B556" s="23"/>
      <c r="C556" s="26">
        <f t="shared" ref="C556:E571" si="92">C493</f>
        <v>17</v>
      </c>
      <c r="D556" s="303">
        <f t="shared" ca="1" si="92"/>
        <v>0.15151875238195947</v>
      </c>
      <c r="E556" s="26">
        <f t="shared" si="92"/>
        <v>5</v>
      </c>
      <c r="G556" s="289">
        <f t="shared" si="87"/>
        <v>0</v>
      </c>
      <c r="H556" s="289">
        <f t="shared" si="87"/>
        <v>0</v>
      </c>
      <c r="I556" s="289">
        <f t="shared" si="87"/>
        <v>0</v>
      </c>
      <c r="J556" s="289">
        <f t="shared" si="87"/>
        <v>0</v>
      </c>
      <c r="K556" s="289">
        <f t="shared" si="87"/>
        <v>0</v>
      </c>
      <c r="L556" s="289">
        <f t="shared" si="87"/>
        <v>0</v>
      </c>
      <c r="M556" s="289">
        <f t="shared" si="87"/>
        <v>0</v>
      </c>
      <c r="N556" s="289">
        <f t="shared" si="87"/>
        <v>0</v>
      </c>
      <c r="O556" s="289">
        <f t="shared" si="87"/>
        <v>0</v>
      </c>
      <c r="P556" s="289">
        <f t="shared" si="87"/>
        <v>0</v>
      </c>
      <c r="Q556" s="289">
        <f t="shared" si="87"/>
        <v>0</v>
      </c>
      <c r="R556" s="289">
        <f t="shared" si="87"/>
        <v>0</v>
      </c>
      <c r="S556" s="289">
        <f t="shared" si="87"/>
        <v>0</v>
      </c>
      <c r="T556" s="289">
        <f t="shared" si="87"/>
        <v>0</v>
      </c>
      <c r="U556" s="289">
        <f t="shared" si="87"/>
        <v>0</v>
      </c>
      <c r="V556" s="289">
        <f>IF(OR($C556&gt;V$7,$C556+$E556-1&lt;V$7),0,$D556)</f>
        <v>0</v>
      </c>
      <c r="W556" s="289">
        <f t="shared" ca="1" si="91"/>
        <v>0.15151875238195947</v>
      </c>
      <c r="X556" s="289">
        <f t="shared" ca="1" si="91"/>
        <v>0.15151875238195947</v>
      </c>
      <c r="Y556" s="289">
        <f t="shared" ca="1" si="91"/>
        <v>0.15151875238195947</v>
      </c>
      <c r="Z556" s="289">
        <f t="shared" ca="1" si="91"/>
        <v>0.15151875238195947</v>
      </c>
      <c r="AA556" s="289">
        <f t="shared" ca="1" si="91"/>
        <v>0.15151875238195947</v>
      </c>
      <c r="AB556" s="289">
        <f t="shared" si="91"/>
        <v>0</v>
      </c>
      <c r="AC556" s="289">
        <f t="shared" si="91"/>
        <v>0</v>
      </c>
      <c r="AD556" s="289">
        <f t="shared" si="91"/>
        <v>0</v>
      </c>
      <c r="AE556" s="289">
        <f t="shared" si="91"/>
        <v>0</v>
      </c>
      <c r="AF556" s="289">
        <f t="shared" si="91"/>
        <v>0</v>
      </c>
      <c r="AG556" s="289">
        <f t="shared" si="91"/>
        <v>0</v>
      </c>
      <c r="AH556" s="289">
        <f t="shared" si="91"/>
        <v>0</v>
      </c>
      <c r="AI556" s="289">
        <f t="shared" si="91"/>
        <v>0</v>
      </c>
      <c r="AJ556" s="289">
        <f t="shared" si="91"/>
        <v>0</v>
      </c>
      <c r="AK556" s="289">
        <f t="shared" si="91"/>
        <v>0</v>
      </c>
      <c r="AL556" s="289">
        <f t="shared" si="91"/>
        <v>0</v>
      </c>
      <c r="AM556" s="289">
        <f t="shared" si="91"/>
        <v>0</v>
      </c>
      <c r="AN556" s="289">
        <f t="shared" si="91"/>
        <v>0</v>
      </c>
      <c r="AO556" s="289">
        <f t="shared" si="91"/>
        <v>0</v>
      </c>
      <c r="AP556" s="289">
        <f t="shared" si="91"/>
        <v>0</v>
      </c>
      <c r="AQ556" s="289">
        <f t="shared" si="91"/>
        <v>0</v>
      </c>
      <c r="AR556" s="289">
        <f t="shared" si="91"/>
        <v>0</v>
      </c>
      <c r="AS556" s="289">
        <f t="shared" si="91"/>
        <v>0</v>
      </c>
      <c r="AT556" s="289">
        <f t="shared" si="91"/>
        <v>0</v>
      </c>
      <c r="AU556" s="289">
        <f t="shared" si="91"/>
        <v>0</v>
      </c>
      <c r="AV556" s="289">
        <f t="shared" si="91"/>
        <v>0</v>
      </c>
      <c r="AW556" s="289">
        <f t="shared" si="91"/>
        <v>0</v>
      </c>
      <c r="AX556" s="289">
        <f t="shared" si="91"/>
        <v>0</v>
      </c>
      <c r="AY556" s="289">
        <f t="shared" si="91"/>
        <v>0</v>
      </c>
      <c r="AZ556" s="289">
        <f t="shared" si="91"/>
        <v>0</v>
      </c>
      <c r="BA556" s="289">
        <f t="shared" si="91"/>
        <v>0</v>
      </c>
      <c r="BB556" s="289">
        <f t="shared" si="91"/>
        <v>0</v>
      </c>
      <c r="BC556" s="289">
        <f t="shared" si="91"/>
        <v>0</v>
      </c>
      <c r="BD556" s="289">
        <f t="shared" si="91"/>
        <v>0</v>
      </c>
      <c r="BE556" s="289">
        <f t="shared" si="91"/>
        <v>0</v>
      </c>
      <c r="BF556" s="289">
        <f t="shared" si="91"/>
        <v>0</v>
      </c>
      <c r="BG556" s="289">
        <f t="shared" si="91"/>
        <v>0</v>
      </c>
      <c r="BH556" s="289">
        <f t="shared" si="91"/>
        <v>0</v>
      </c>
      <c r="BI556" s="289">
        <f t="shared" si="91"/>
        <v>0</v>
      </c>
      <c r="BJ556" s="289">
        <f t="shared" si="91"/>
        <v>0</v>
      </c>
      <c r="BK556" s="289">
        <f t="shared" si="91"/>
        <v>0</v>
      </c>
      <c r="BL556" s="289">
        <f t="shared" si="91"/>
        <v>0</v>
      </c>
      <c r="BM556" s="289">
        <f t="shared" si="91"/>
        <v>0</v>
      </c>
      <c r="BN556" s="289">
        <f t="shared" si="91"/>
        <v>0</v>
      </c>
      <c r="BO556" s="289"/>
      <c r="BP556" s="289"/>
      <c r="BQ556" s="289"/>
      <c r="BR556" s="289"/>
      <c r="BS556" s="289"/>
      <c r="BT556" s="289"/>
      <c r="BU556" s="289"/>
      <c r="BV556" s="289"/>
      <c r="BW556" s="289"/>
      <c r="BX556" s="289"/>
      <c r="BY556" s="289"/>
      <c r="BZ556" s="289"/>
      <c r="CA556" s="198"/>
      <c r="CB556" s="198"/>
      <c r="CC556" s="198"/>
      <c r="CD556" s="198"/>
      <c r="CE556" s="198"/>
      <c r="CF556" s="198"/>
      <c r="CG556" s="198"/>
      <c r="CH556" s="198"/>
      <c r="CI556" s="198"/>
      <c r="CJ556" s="198"/>
      <c r="CK556" s="198"/>
      <c r="CL556" s="198"/>
    </row>
    <row r="557" spans="1:90" hidden="1" outlineLevel="1" x14ac:dyDescent="0.15">
      <c r="A557" s="89"/>
      <c r="B557" s="23"/>
      <c r="C557" s="26">
        <f t="shared" si="92"/>
        <v>18</v>
      </c>
      <c r="D557" s="303">
        <f t="shared" ca="1" si="92"/>
        <v>0.14936349848869418</v>
      </c>
      <c r="E557" s="26">
        <f t="shared" si="92"/>
        <v>5</v>
      </c>
      <c r="G557" s="289">
        <f t="shared" ref="G557:V572" si="93">IF(OR($C557&gt;G$7,$C557+$E557-1&lt;G$7),0,$D557)</f>
        <v>0</v>
      </c>
      <c r="H557" s="289">
        <f t="shared" si="93"/>
        <v>0</v>
      </c>
      <c r="I557" s="289">
        <f t="shared" si="93"/>
        <v>0</v>
      </c>
      <c r="J557" s="289">
        <f t="shared" si="93"/>
        <v>0</v>
      </c>
      <c r="K557" s="289">
        <f t="shared" si="93"/>
        <v>0</v>
      </c>
      <c r="L557" s="289">
        <f t="shared" si="93"/>
        <v>0</v>
      </c>
      <c r="M557" s="289">
        <f t="shared" si="93"/>
        <v>0</v>
      </c>
      <c r="N557" s="289">
        <f t="shared" si="93"/>
        <v>0</v>
      </c>
      <c r="O557" s="289">
        <f t="shared" si="93"/>
        <v>0</v>
      </c>
      <c r="P557" s="289">
        <f t="shared" si="93"/>
        <v>0</v>
      </c>
      <c r="Q557" s="289">
        <f t="shared" si="93"/>
        <v>0</v>
      </c>
      <c r="R557" s="289">
        <f t="shared" si="93"/>
        <v>0</v>
      </c>
      <c r="S557" s="289">
        <f t="shared" si="93"/>
        <v>0</v>
      </c>
      <c r="T557" s="289">
        <f t="shared" si="93"/>
        <v>0</v>
      </c>
      <c r="U557" s="289">
        <f t="shared" si="93"/>
        <v>0</v>
      </c>
      <c r="V557" s="289">
        <f t="shared" si="93"/>
        <v>0</v>
      </c>
      <c r="W557" s="289">
        <f t="shared" si="91"/>
        <v>0</v>
      </c>
      <c r="X557" s="289">
        <f t="shared" ca="1" si="91"/>
        <v>0.14936349848869418</v>
      </c>
      <c r="Y557" s="289">
        <f t="shared" ca="1" si="91"/>
        <v>0.14936349848869418</v>
      </c>
      <c r="Z557" s="289">
        <f t="shared" ca="1" si="91"/>
        <v>0.14936349848869418</v>
      </c>
      <c r="AA557" s="289">
        <f t="shared" ca="1" si="91"/>
        <v>0.14936349848869418</v>
      </c>
      <c r="AB557" s="289">
        <f t="shared" ca="1" si="91"/>
        <v>0.14936349848869418</v>
      </c>
      <c r="AC557" s="289">
        <f t="shared" si="91"/>
        <v>0</v>
      </c>
      <c r="AD557" s="289">
        <f t="shared" si="91"/>
        <v>0</v>
      </c>
      <c r="AE557" s="289">
        <f t="shared" si="91"/>
        <v>0</v>
      </c>
      <c r="AF557" s="289">
        <f t="shared" si="91"/>
        <v>0</v>
      </c>
      <c r="AG557" s="289">
        <f t="shared" si="91"/>
        <v>0</v>
      </c>
      <c r="AH557" s="289">
        <f t="shared" si="91"/>
        <v>0</v>
      </c>
      <c r="AI557" s="289">
        <f t="shared" si="91"/>
        <v>0</v>
      </c>
      <c r="AJ557" s="289">
        <f t="shared" si="91"/>
        <v>0</v>
      </c>
      <c r="AK557" s="289">
        <f t="shared" si="91"/>
        <v>0</v>
      </c>
      <c r="AL557" s="289">
        <f t="shared" si="91"/>
        <v>0</v>
      </c>
      <c r="AM557" s="289">
        <f t="shared" si="91"/>
        <v>0</v>
      </c>
      <c r="AN557" s="289">
        <f t="shared" si="91"/>
        <v>0</v>
      </c>
      <c r="AO557" s="289">
        <f t="shared" si="91"/>
        <v>0</v>
      </c>
      <c r="AP557" s="289">
        <f t="shared" si="91"/>
        <v>0</v>
      </c>
      <c r="AQ557" s="289">
        <f t="shared" si="91"/>
        <v>0</v>
      </c>
      <c r="AR557" s="289">
        <f t="shared" si="91"/>
        <v>0</v>
      </c>
      <c r="AS557" s="289">
        <f t="shared" si="91"/>
        <v>0</v>
      </c>
      <c r="AT557" s="289">
        <f t="shared" si="91"/>
        <v>0</v>
      </c>
      <c r="AU557" s="289">
        <f t="shared" si="91"/>
        <v>0</v>
      </c>
      <c r="AV557" s="289">
        <f t="shared" si="91"/>
        <v>0</v>
      </c>
      <c r="AW557" s="289">
        <f t="shared" si="91"/>
        <v>0</v>
      </c>
      <c r="AX557" s="289">
        <f t="shared" si="91"/>
        <v>0</v>
      </c>
      <c r="AY557" s="289">
        <f t="shared" si="91"/>
        <v>0</v>
      </c>
      <c r="AZ557" s="289">
        <f t="shared" si="91"/>
        <v>0</v>
      </c>
      <c r="BA557" s="289">
        <f t="shared" si="91"/>
        <v>0</v>
      </c>
      <c r="BB557" s="289">
        <f t="shared" si="91"/>
        <v>0</v>
      </c>
      <c r="BC557" s="289">
        <f t="shared" si="91"/>
        <v>0</v>
      </c>
      <c r="BD557" s="289">
        <f t="shared" si="91"/>
        <v>0</v>
      </c>
      <c r="BE557" s="289">
        <f t="shared" si="91"/>
        <v>0</v>
      </c>
      <c r="BF557" s="289">
        <f t="shared" ref="BF557:BN557" si="94">IF(OR($C557&gt;BF$7,$C557+$E557-1&lt;BF$7),0,$D557)</f>
        <v>0</v>
      </c>
      <c r="BG557" s="289">
        <f t="shared" si="94"/>
        <v>0</v>
      </c>
      <c r="BH557" s="289">
        <f t="shared" si="94"/>
        <v>0</v>
      </c>
      <c r="BI557" s="289">
        <f t="shared" si="94"/>
        <v>0</v>
      </c>
      <c r="BJ557" s="289">
        <f t="shared" si="94"/>
        <v>0</v>
      </c>
      <c r="BK557" s="289">
        <f t="shared" si="94"/>
        <v>0</v>
      </c>
      <c r="BL557" s="289">
        <f t="shared" si="94"/>
        <v>0</v>
      </c>
      <c r="BM557" s="289">
        <f t="shared" si="94"/>
        <v>0</v>
      </c>
      <c r="BN557" s="289">
        <f t="shared" si="94"/>
        <v>0</v>
      </c>
      <c r="BO557" s="289"/>
      <c r="BP557" s="289"/>
      <c r="BQ557" s="289"/>
      <c r="BR557" s="289"/>
      <c r="BS557" s="289"/>
      <c r="BT557" s="289"/>
      <c r="BU557" s="289"/>
      <c r="BV557" s="289"/>
      <c r="BW557" s="289"/>
      <c r="BX557" s="289"/>
      <c r="BY557" s="289"/>
      <c r="BZ557" s="289"/>
      <c r="CA557" s="198"/>
      <c r="CB557" s="198"/>
      <c r="CC557" s="198"/>
      <c r="CD557" s="198"/>
      <c r="CE557" s="198"/>
      <c r="CF557" s="198"/>
      <c r="CG557" s="198"/>
      <c r="CH557" s="198"/>
      <c r="CI557" s="198"/>
      <c r="CJ557" s="198"/>
      <c r="CK557" s="198"/>
      <c r="CL557" s="198"/>
    </row>
    <row r="558" spans="1:90" hidden="1" outlineLevel="1" x14ac:dyDescent="0.15">
      <c r="A558" s="89"/>
      <c r="B558" s="23"/>
      <c r="C558" s="26">
        <f t="shared" si="92"/>
        <v>19</v>
      </c>
      <c r="D558" s="303">
        <f t="shared" ca="1" si="92"/>
        <v>0.14720824459542889</v>
      </c>
      <c r="E558" s="26">
        <f t="shared" si="92"/>
        <v>5</v>
      </c>
      <c r="G558" s="289">
        <f t="shared" si="93"/>
        <v>0</v>
      </c>
      <c r="H558" s="289">
        <f t="shared" si="93"/>
        <v>0</v>
      </c>
      <c r="I558" s="289">
        <f t="shared" si="93"/>
        <v>0</v>
      </c>
      <c r="J558" s="289">
        <f t="shared" si="93"/>
        <v>0</v>
      </c>
      <c r="K558" s="289">
        <f t="shared" si="93"/>
        <v>0</v>
      </c>
      <c r="L558" s="289">
        <f t="shared" si="93"/>
        <v>0</v>
      </c>
      <c r="M558" s="289">
        <f t="shared" si="93"/>
        <v>0</v>
      </c>
      <c r="N558" s="289">
        <f t="shared" si="93"/>
        <v>0</v>
      </c>
      <c r="O558" s="289">
        <f t="shared" si="93"/>
        <v>0</v>
      </c>
      <c r="P558" s="289">
        <f t="shared" si="93"/>
        <v>0</v>
      </c>
      <c r="Q558" s="289">
        <f t="shared" si="93"/>
        <v>0</v>
      </c>
      <c r="R558" s="289">
        <f t="shared" si="93"/>
        <v>0</v>
      </c>
      <c r="S558" s="289">
        <f t="shared" si="93"/>
        <v>0</v>
      </c>
      <c r="T558" s="289">
        <f t="shared" si="93"/>
        <v>0</v>
      </c>
      <c r="U558" s="289">
        <f t="shared" si="93"/>
        <v>0</v>
      </c>
      <c r="V558" s="289">
        <f t="shared" si="93"/>
        <v>0</v>
      </c>
      <c r="W558" s="289">
        <f t="shared" ref="W558:BN563" si="95">IF(OR($C558&gt;W$7,$C558+$E558-1&lt;W$7),0,$D558)</f>
        <v>0</v>
      </c>
      <c r="X558" s="289">
        <f t="shared" si="95"/>
        <v>0</v>
      </c>
      <c r="Y558" s="289">
        <f t="shared" ca="1" si="95"/>
        <v>0.14720824459542889</v>
      </c>
      <c r="Z558" s="289">
        <f t="shared" ca="1" si="95"/>
        <v>0.14720824459542889</v>
      </c>
      <c r="AA558" s="289">
        <f t="shared" ca="1" si="95"/>
        <v>0.14720824459542889</v>
      </c>
      <c r="AB558" s="289">
        <f t="shared" ca="1" si="95"/>
        <v>0.14720824459542889</v>
      </c>
      <c r="AC558" s="289">
        <f t="shared" ca="1" si="95"/>
        <v>0.14720824459542889</v>
      </c>
      <c r="AD558" s="289">
        <f t="shared" si="95"/>
        <v>0</v>
      </c>
      <c r="AE558" s="289">
        <f t="shared" si="95"/>
        <v>0</v>
      </c>
      <c r="AF558" s="289">
        <f t="shared" si="95"/>
        <v>0</v>
      </c>
      <c r="AG558" s="289">
        <f t="shared" si="95"/>
        <v>0</v>
      </c>
      <c r="AH558" s="289">
        <f t="shared" si="95"/>
        <v>0</v>
      </c>
      <c r="AI558" s="289">
        <f t="shared" si="95"/>
        <v>0</v>
      </c>
      <c r="AJ558" s="289">
        <f t="shared" si="95"/>
        <v>0</v>
      </c>
      <c r="AK558" s="289">
        <f t="shared" si="95"/>
        <v>0</v>
      </c>
      <c r="AL558" s="289">
        <f t="shared" si="95"/>
        <v>0</v>
      </c>
      <c r="AM558" s="289">
        <f t="shared" si="95"/>
        <v>0</v>
      </c>
      <c r="AN558" s="289">
        <f t="shared" si="95"/>
        <v>0</v>
      </c>
      <c r="AO558" s="289">
        <f t="shared" si="95"/>
        <v>0</v>
      </c>
      <c r="AP558" s="289">
        <f t="shared" si="95"/>
        <v>0</v>
      </c>
      <c r="AQ558" s="289">
        <f t="shared" si="95"/>
        <v>0</v>
      </c>
      <c r="AR558" s="289">
        <f t="shared" si="95"/>
        <v>0</v>
      </c>
      <c r="AS558" s="289">
        <f t="shared" si="95"/>
        <v>0</v>
      </c>
      <c r="AT558" s="289">
        <f t="shared" si="95"/>
        <v>0</v>
      </c>
      <c r="AU558" s="289">
        <f t="shared" si="95"/>
        <v>0</v>
      </c>
      <c r="AV558" s="289">
        <f t="shared" si="95"/>
        <v>0</v>
      </c>
      <c r="AW558" s="289">
        <f t="shared" si="95"/>
        <v>0</v>
      </c>
      <c r="AX558" s="289">
        <f t="shared" si="95"/>
        <v>0</v>
      </c>
      <c r="AY558" s="289">
        <f t="shared" si="95"/>
        <v>0</v>
      </c>
      <c r="AZ558" s="289">
        <f t="shared" si="95"/>
        <v>0</v>
      </c>
      <c r="BA558" s="289">
        <f t="shared" si="95"/>
        <v>0</v>
      </c>
      <c r="BB558" s="289">
        <f t="shared" si="95"/>
        <v>0</v>
      </c>
      <c r="BC558" s="289">
        <f t="shared" si="95"/>
        <v>0</v>
      </c>
      <c r="BD558" s="289">
        <f t="shared" si="95"/>
        <v>0</v>
      </c>
      <c r="BE558" s="289">
        <f t="shared" si="95"/>
        <v>0</v>
      </c>
      <c r="BF558" s="289">
        <f t="shared" si="95"/>
        <v>0</v>
      </c>
      <c r="BG558" s="289">
        <f t="shared" si="95"/>
        <v>0</v>
      </c>
      <c r="BH558" s="289">
        <f t="shared" si="95"/>
        <v>0</v>
      </c>
      <c r="BI558" s="289">
        <f t="shared" si="95"/>
        <v>0</v>
      </c>
      <c r="BJ558" s="289">
        <f t="shared" si="95"/>
        <v>0</v>
      </c>
      <c r="BK558" s="289">
        <f t="shared" si="95"/>
        <v>0</v>
      </c>
      <c r="BL558" s="289">
        <f t="shared" si="95"/>
        <v>0</v>
      </c>
      <c r="BM558" s="289">
        <f t="shared" si="95"/>
        <v>0</v>
      </c>
      <c r="BN558" s="289">
        <f t="shared" si="95"/>
        <v>0</v>
      </c>
      <c r="BO558" s="289"/>
      <c r="BP558" s="289"/>
      <c r="BQ558" s="289"/>
      <c r="BR558" s="289"/>
      <c r="BS558" s="289"/>
      <c r="BT558" s="289"/>
      <c r="BU558" s="289"/>
      <c r="BV558" s="289"/>
      <c r="BW558" s="289"/>
      <c r="BX558" s="289"/>
      <c r="BY558" s="289"/>
      <c r="BZ558" s="289"/>
      <c r="CA558" s="198"/>
      <c r="CB558" s="198"/>
      <c r="CC558" s="198"/>
      <c r="CD558" s="198"/>
      <c r="CE558" s="198"/>
      <c r="CF558" s="198"/>
      <c r="CG558" s="198"/>
      <c r="CH558" s="198"/>
      <c r="CI558" s="198"/>
      <c r="CJ558" s="198"/>
      <c r="CK558" s="198"/>
      <c r="CL558" s="198"/>
    </row>
    <row r="559" spans="1:90" hidden="1" outlineLevel="1" x14ac:dyDescent="0.15">
      <c r="A559" s="89"/>
      <c r="B559" s="23"/>
      <c r="C559" s="26">
        <f t="shared" si="92"/>
        <v>20</v>
      </c>
      <c r="D559" s="303">
        <f t="shared" ca="1" si="92"/>
        <v>0.1450529907021636</v>
      </c>
      <c r="E559" s="26">
        <f t="shared" si="92"/>
        <v>5</v>
      </c>
      <c r="G559" s="289">
        <f t="shared" si="93"/>
        <v>0</v>
      </c>
      <c r="H559" s="289">
        <f t="shared" si="93"/>
        <v>0</v>
      </c>
      <c r="I559" s="289">
        <f t="shared" si="93"/>
        <v>0</v>
      </c>
      <c r="J559" s="289">
        <f t="shared" si="93"/>
        <v>0</v>
      </c>
      <c r="K559" s="289">
        <f t="shared" si="93"/>
        <v>0</v>
      </c>
      <c r="L559" s="289">
        <f t="shared" si="93"/>
        <v>0</v>
      </c>
      <c r="M559" s="289">
        <f t="shared" si="93"/>
        <v>0</v>
      </c>
      <c r="N559" s="289">
        <f t="shared" si="93"/>
        <v>0</v>
      </c>
      <c r="O559" s="289">
        <f t="shared" si="93"/>
        <v>0</v>
      </c>
      <c r="P559" s="289">
        <f t="shared" si="93"/>
        <v>0</v>
      </c>
      <c r="Q559" s="289">
        <f t="shared" si="93"/>
        <v>0</v>
      </c>
      <c r="R559" s="289">
        <f t="shared" si="93"/>
        <v>0</v>
      </c>
      <c r="S559" s="289">
        <f t="shared" si="93"/>
        <v>0</v>
      </c>
      <c r="T559" s="289">
        <f t="shared" si="93"/>
        <v>0</v>
      </c>
      <c r="U559" s="289">
        <f t="shared" si="93"/>
        <v>0</v>
      </c>
      <c r="V559" s="289">
        <f t="shared" si="93"/>
        <v>0</v>
      </c>
      <c r="W559" s="289">
        <f t="shared" si="95"/>
        <v>0</v>
      </c>
      <c r="X559" s="289">
        <f t="shared" si="95"/>
        <v>0</v>
      </c>
      <c r="Y559" s="289">
        <f t="shared" si="95"/>
        <v>0</v>
      </c>
      <c r="Z559" s="289">
        <f t="shared" ca="1" si="95"/>
        <v>0.1450529907021636</v>
      </c>
      <c r="AA559" s="289">
        <f t="shared" ca="1" si="95"/>
        <v>0.1450529907021636</v>
      </c>
      <c r="AB559" s="289">
        <f t="shared" ca="1" si="95"/>
        <v>0.1450529907021636</v>
      </c>
      <c r="AC559" s="289">
        <f t="shared" ca="1" si="95"/>
        <v>0.1450529907021636</v>
      </c>
      <c r="AD559" s="289">
        <f t="shared" ca="1" si="95"/>
        <v>0.1450529907021636</v>
      </c>
      <c r="AE559" s="289">
        <f t="shared" si="95"/>
        <v>0</v>
      </c>
      <c r="AF559" s="289">
        <f t="shared" si="95"/>
        <v>0</v>
      </c>
      <c r="AG559" s="289">
        <f t="shared" si="95"/>
        <v>0</v>
      </c>
      <c r="AH559" s="289">
        <f t="shared" si="95"/>
        <v>0</v>
      </c>
      <c r="AI559" s="289">
        <f t="shared" si="95"/>
        <v>0</v>
      </c>
      <c r="AJ559" s="289">
        <f t="shared" si="95"/>
        <v>0</v>
      </c>
      <c r="AK559" s="289">
        <f t="shared" si="95"/>
        <v>0</v>
      </c>
      <c r="AL559" s="289">
        <f t="shared" si="95"/>
        <v>0</v>
      </c>
      <c r="AM559" s="289">
        <f t="shared" si="95"/>
        <v>0</v>
      </c>
      <c r="AN559" s="289">
        <f t="shared" si="95"/>
        <v>0</v>
      </c>
      <c r="AO559" s="289">
        <f t="shared" si="95"/>
        <v>0</v>
      </c>
      <c r="AP559" s="289">
        <f t="shared" si="95"/>
        <v>0</v>
      </c>
      <c r="AQ559" s="289">
        <f t="shared" si="95"/>
        <v>0</v>
      </c>
      <c r="AR559" s="289">
        <f t="shared" si="95"/>
        <v>0</v>
      </c>
      <c r="AS559" s="289">
        <f t="shared" si="95"/>
        <v>0</v>
      </c>
      <c r="AT559" s="289">
        <f t="shared" si="95"/>
        <v>0</v>
      </c>
      <c r="AU559" s="289">
        <f t="shared" si="95"/>
        <v>0</v>
      </c>
      <c r="AV559" s="289">
        <f t="shared" si="95"/>
        <v>0</v>
      </c>
      <c r="AW559" s="289">
        <f t="shared" si="95"/>
        <v>0</v>
      </c>
      <c r="AX559" s="289">
        <f t="shared" si="95"/>
        <v>0</v>
      </c>
      <c r="AY559" s="289">
        <f t="shared" si="95"/>
        <v>0</v>
      </c>
      <c r="AZ559" s="289">
        <f t="shared" si="95"/>
        <v>0</v>
      </c>
      <c r="BA559" s="289">
        <f t="shared" si="95"/>
        <v>0</v>
      </c>
      <c r="BB559" s="289">
        <f t="shared" si="95"/>
        <v>0</v>
      </c>
      <c r="BC559" s="289">
        <f t="shared" si="95"/>
        <v>0</v>
      </c>
      <c r="BD559" s="289">
        <f t="shared" si="95"/>
        <v>0</v>
      </c>
      <c r="BE559" s="289">
        <f t="shared" si="95"/>
        <v>0</v>
      </c>
      <c r="BF559" s="289">
        <f t="shared" si="95"/>
        <v>0</v>
      </c>
      <c r="BG559" s="289">
        <f t="shared" si="95"/>
        <v>0</v>
      </c>
      <c r="BH559" s="289">
        <f t="shared" si="95"/>
        <v>0</v>
      </c>
      <c r="BI559" s="289">
        <f t="shared" si="95"/>
        <v>0</v>
      </c>
      <c r="BJ559" s="289">
        <f t="shared" si="95"/>
        <v>0</v>
      </c>
      <c r="BK559" s="289">
        <f t="shared" si="95"/>
        <v>0</v>
      </c>
      <c r="BL559" s="289">
        <f t="shared" si="95"/>
        <v>0</v>
      </c>
      <c r="BM559" s="289">
        <f t="shared" si="95"/>
        <v>0</v>
      </c>
      <c r="BN559" s="289">
        <f t="shared" si="95"/>
        <v>0</v>
      </c>
      <c r="BO559" s="289"/>
      <c r="BP559" s="289"/>
      <c r="BQ559" s="289"/>
      <c r="BR559" s="289"/>
      <c r="BS559" s="289"/>
      <c r="BT559" s="289"/>
      <c r="BU559" s="289"/>
      <c r="BV559" s="289"/>
      <c r="BW559" s="289"/>
      <c r="BX559" s="289"/>
      <c r="BY559" s="289"/>
      <c r="BZ559" s="289"/>
      <c r="CA559" s="198"/>
      <c r="CB559" s="198"/>
      <c r="CC559" s="198"/>
      <c r="CD559" s="198"/>
      <c r="CE559" s="198"/>
      <c r="CF559" s="198"/>
      <c r="CG559" s="198"/>
      <c r="CH559" s="198"/>
      <c r="CI559" s="198"/>
      <c r="CJ559" s="198"/>
      <c r="CK559" s="198"/>
      <c r="CL559" s="198"/>
    </row>
    <row r="560" spans="1:90" hidden="1" outlineLevel="1" x14ac:dyDescent="0.15">
      <c r="A560" s="89"/>
      <c r="B560" s="23"/>
      <c r="C560" s="26">
        <f t="shared" si="92"/>
        <v>21</v>
      </c>
      <c r="D560" s="303">
        <f t="shared" ca="1" si="92"/>
        <v>0.14289773680889831</v>
      </c>
      <c r="E560" s="26">
        <f t="shared" si="92"/>
        <v>5</v>
      </c>
      <c r="G560" s="289">
        <f t="shared" si="93"/>
        <v>0</v>
      </c>
      <c r="H560" s="289">
        <f t="shared" si="93"/>
        <v>0</v>
      </c>
      <c r="I560" s="289">
        <f t="shared" si="93"/>
        <v>0</v>
      </c>
      <c r="J560" s="289">
        <f t="shared" si="93"/>
        <v>0</v>
      </c>
      <c r="K560" s="289">
        <f t="shared" si="93"/>
        <v>0</v>
      </c>
      <c r="L560" s="289">
        <f t="shared" si="93"/>
        <v>0</v>
      </c>
      <c r="M560" s="289">
        <f t="shared" si="93"/>
        <v>0</v>
      </c>
      <c r="N560" s="289">
        <f t="shared" si="93"/>
        <v>0</v>
      </c>
      <c r="O560" s="289">
        <f t="shared" si="93"/>
        <v>0</v>
      </c>
      <c r="P560" s="289">
        <f t="shared" si="93"/>
        <v>0</v>
      </c>
      <c r="Q560" s="289">
        <f t="shared" si="93"/>
        <v>0</v>
      </c>
      <c r="R560" s="289">
        <f t="shared" si="93"/>
        <v>0</v>
      </c>
      <c r="S560" s="289">
        <f t="shared" si="93"/>
        <v>0</v>
      </c>
      <c r="T560" s="289">
        <f t="shared" si="93"/>
        <v>0</v>
      </c>
      <c r="U560" s="289">
        <f t="shared" si="93"/>
        <v>0</v>
      </c>
      <c r="V560" s="289">
        <f t="shared" si="93"/>
        <v>0</v>
      </c>
      <c r="W560" s="289">
        <f t="shared" si="95"/>
        <v>0</v>
      </c>
      <c r="X560" s="289">
        <f t="shared" si="95"/>
        <v>0</v>
      </c>
      <c r="Y560" s="289">
        <f t="shared" si="95"/>
        <v>0</v>
      </c>
      <c r="Z560" s="289">
        <f t="shared" si="95"/>
        <v>0</v>
      </c>
      <c r="AA560" s="289">
        <f t="shared" ca="1" si="95"/>
        <v>0.14289773680889831</v>
      </c>
      <c r="AB560" s="289">
        <f t="shared" ca="1" si="95"/>
        <v>0.14289773680889831</v>
      </c>
      <c r="AC560" s="289">
        <f t="shared" ca="1" si="95"/>
        <v>0.14289773680889831</v>
      </c>
      <c r="AD560" s="289">
        <f t="shared" ca="1" si="95"/>
        <v>0.14289773680889831</v>
      </c>
      <c r="AE560" s="289">
        <f t="shared" ca="1" si="95"/>
        <v>0.14289773680889831</v>
      </c>
      <c r="AF560" s="289">
        <f t="shared" si="95"/>
        <v>0</v>
      </c>
      <c r="AG560" s="289">
        <f t="shared" si="95"/>
        <v>0</v>
      </c>
      <c r="AH560" s="289">
        <f t="shared" si="95"/>
        <v>0</v>
      </c>
      <c r="AI560" s="289">
        <f t="shared" si="95"/>
        <v>0</v>
      </c>
      <c r="AJ560" s="289">
        <f t="shared" si="95"/>
        <v>0</v>
      </c>
      <c r="AK560" s="289">
        <f t="shared" si="95"/>
        <v>0</v>
      </c>
      <c r="AL560" s="289">
        <f t="shared" si="95"/>
        <v>0</v>
      </c>
      <c r="AM560" s="289">
        <f t="shared" si="95"/>
        <v>0</v>
      </c>
      <c r="AN560" s="289">
        <f t="shared" si="95"/>
        <v>0</v>
      </c>
      <c r="AO560" s="289">
        <f t="shared" si="95"/>
        <v>0</v>
      </c>
      <c r="AP560" s="289">
        <f t="shared" si="95"/>
        <v>0</v>
      </c>
      <c r="AQ560" s="289">
        <f t="shared" si="95"/>
        <v>0</v>
      </c>
      <c r="AR560" s="289">
        <f t="shared" si="95"/>
        <v>0</v>
      </c>
      <c r="AS560" s="289">
        <f t="shared" si="95"/>
        <v>0</v>
      </c>
      <c r="AT560" s="289">
        <f t="shared" si="95"/>
        <v>0</v>
      </c>
      <c r="AU560" s="289">
        <f t="shared" si="95"/>
        <v>0</v>
      </c>
      <c r="AV560" s="289">
        <f t="shared" si="95"/>
        <v>0</v>
      </c>
      <c r="AW560" s="289">
        <f t="shared" si="95"/>
        <v>0</v>
      </c>
      <c r="AX560" s="289">
        <f t="shared" si="95"/>
        <v>0</v>
      </c>
      <c r="AY560" s="289">
        <f t="shared" si="95"/>
        <v>0</v>
      </c>
      <c r="AZ560" s="289">
        <f t="shared" si="95"/>
        <v>0</v>
      </c>
      <c r="BA560" s="289">
        <f t="shared" si="95"/>
        <v>0</v>
      </c>
      <c r="BB560" s="289">
        <f t="shared" si="95"/>
        <v>0</v>
      </c>
      <c r="BC560" s="289">
        <f t="shared" si="95"/>
        <v>0</v>
      </c>
      <c r="BD560" s="289">
        <f t="shared" si="95"/>
        <v>0</v>
      </c>
      <c r="BE560" s="289">
        <f t="shared" si="95"/>
        <v>0</v>
      </c>
      <c r="BF560" s="289">
        <f t="shared" si="95"/>
        <v>0</v>
      </c>
      <c r="BG560" s="289">
        <f t="shared" si="95"/>
        <v>0</v>
      </c>
      <c r="BH560" s="289">
        <f t="shared" si="95"/>
        <v>0</v>
      </c>
      <c r="BI560" s="289">
        <f t="shared" si="95"/>
        <v>0</v>
      </c>
      <c r="BJ560" s="289">
        <f t="shared" si="95"/>
        <v>0</v>
      </c>
      <c r="BK560" s="289">
        <f t="shared" si="95"/>
        <v>0</v>
      </c>
      <c r="BL560" s="289">
        <f t="shared" si="95"/>
        <v>0</v>
      </c>
      <c r="BM560" s="289">
        <f t="shared" si="95"/>
        <v>0</v>
      </c>
      <c r="BN560" s="289">
        <f t="shared" si="95"/>
        <v>0</v>
      </c>
      <c r="BO560" s="289"/>
      <c r="BP560" s="289"/>
      <c r="BQ560" s="289"/>
      <c r="BR560" s="289"/>
      <c r="BS560" s="289"/>
      <c r="BT560" s="289"/>
      <c r="BU560" s="289"/>
      <c r="BV560" s="289"/>
      <c r="BW560" s="289"/>
      <c r="BX560" s="289"/>
      <c r="BY560" s="289"/>
      <c r="BZ560" s="289"/>
      <c r="CA560" s="198"/>
      <c r="CB560" s="198"/>
      <c r="CC560" s="198"/>
      <c r="CD560" s="198"/>
      <c r="CE560" s="198"/>
      <c r="CF560" s="198"/>
      <c r="CG560" s="198"/>
      <c r="CH560" s="198"/>
      <c r="CI560" s="198"/>
      <c r="CJ560" s="198"/>
      <c r="CK560" s="198"/>
      <c r="CL560" s="198"/>
    </row>
    <row r="561" spans="1:90" hidden="1" outlineLevel="1" x14ac:dyDescent="0.15">
      <c r="A561" s="89"/>
      <c r="B561" s="23"/>
      <c r="C561" s="26">
        <f t="shared" si="92"/>
        <v>22</v>
      </c>
      <c r="D561" s="303">
        <f t="shared" ca="1" si="92"/>
        <v>0.14074248291563302</v>
      </c>
      <c r="E561" s="26">
        <f t="shared" si="92"/>
        <v>5</v>
      </c>
      <c r="G561" s="289">
        <f t="shared" si="93"/>
        <v>0</v>
      </c>
      <c r="H561" s="289">
        <f t="shared" si="93"/>
        <v>0</v>
      </c>
      <c r="I561" s="289">
        <f t="shared" si="93"/>
        <v>0</v>
      </c>
      <c r="J561" s="289">
        <f t="shared" si="93"/>
        <v>0</v>
      </c>
      <c r="K561" s="289">
        <f t="shared" si="93"/>
        <v>0</v>
      </c>
      <c r="L561" s="289">
        <f t="shared" si="93"/>
        <v>0</v>
      </c>
      <c r="M561" s="289">
        <f t="shared" si="93"/>
        <v>0</v>
      </c>
      <c r="N561" s="289">
        <f t="shared" si="93"/>
        <v>0</v>
      </c>
      <c r="O561" s="289">
        <f t="shared" si="93"/>
        <v>0</v>
      </c>
      <c r="P561" s="289">
        <f t="shared" si="93"/>
        <v>0</v>
      </c>
      <c r="Q561" s="289">
        <f t="shared" si="93"/>
        <v>0</v>
      </c>
      <c r="R561" s="289">
        <f t="shared" si="93"/>
        <v>0</v>
      </c>
      <c r="S561" s="289">
        <f t="shared" si="93"/>
        <v>0</v>
      </c>
      <c r="T561" s="289">
        <f t="shared" si="93"/>
        <v>0</v>
      </c>
      <c r="U561" s="289">
        <f t="shared" si="93"/>
        <v>0</v>
      </c>
      <c r="V561" s="289">
        <f t="shared" si="93"/>
        <v>0</v>
      </c>
      <c r="W561" s="289">
        <f t="shared" si="95"/>
        <v>0</v>
      </c>
      <c r="X561" s="289">
        <f t="shared" si="95"/>
        <v>0</v>
      </c>
      <c r="Y561" s="289">
        <f t="shared" si="95"/>
        <v>0</v>
      </c>
      <c r="Z561" s="289">
        <f t="shared" si="95"/>
        <v>0</v>
      </c>
      <c r="AA561" s="289">
        <f t="shared" si="95"/>
        <v>0</v>
      </c>
      <c r="AB561" s="289">
        <f t="shared" ca="1" si="95"/>
        <v>0.14074248291563302</v>
      </c>
      <c r="AC561" s="289">
        <f t="shared" ca="1" si="95"/>
        <v>0.14074248291563302</v>
      </c>
      <c r="AD561" s="289">
        <f t="shared" ca="1" si="95"/>
        <v>0.14074248291563302</v>
      </c>
      <c r="AE561" s="289">
        <f t="shared" ca="1" si="95"/>
        <v>0.14074248291563302</v>
      </c>
      <c r="AF561" s="289">
        <f t="shared" ca="1" si="95"/>
        <v>0.14074248291563302</v>
      </c>
      <c r="AG561" s="289">
        <f t="shared" si="95"/>
        <v>0</v>
      </c>
      <c r="AH561" s="289">
        <f t="shared" si="95"/>
        <v>0</v>
      </c>
      <c r="AI561" s="289">
        <f t="shared" si="95"/>
        <v>0</v>
      </c>
      <c r="AJ561" s="289">
        <f t="shared" si="95"/>
        <v>0</v>
      </c>
      <c r="AK561" s="289">
        <f t="shared" si="95"/>
        <v>0</v>
      </c>
      <c r="AL561" s="289">
        <f t="shared" si="95"/>
        <v>0</v>
      </c>
      <c r="AM561" s="289">
        <f t="shared" si="95"/>
        <v>0</v>
      </c>
      <c r="AN561" s="289">
        <f t="shared" si="95"/>
        <v>0</v>
      </c>
      <c r="AO561" s="289">
        <f t="shared" si="95"/>
        <v>0</v>
      </c>
      <c r="AP561" s="289">
        <f t="shared" si="95"/>
        <v>0</v>
      </c>
      <c r="AQ561" s="289">
        <f t="shared" si="95"/>
        <v>0</v>
      </c>
      <c r="AR561" s="289">
        <f t="shared" si="95"/>
        <v>0</v>
      </c>
      <c r="AS561" s="289">
        <f t="shared" si="95"/>
        <v>0</v>
      </c>
      <c r="AT561" s="289">
        <f t="shared" si="95"/>
        <v>0</v>
      </c>
      <c r="AU561" s="289">
        <f t="shared" si="95"/>
        <v>0</v>
      </c>
      <c r="AV561" s="289">
        <f t="shared" si="95"/>
        <v>0</v>
      </c>
      <c r="AW561" s="289">
        <f t="shared" si="95"/>
        <v>0</v>
      </c>
      <c r="AX561" s="289">
        <f t="shared" si="95"/>
        <v>0</v>
      </c>
      <c r="AY561" s="289">
        <f t="shared" si="95"/>
        <v>0</v>
      </c>
      <c r="AZ561" s="289">
        <f t="shared" si="95"/>
        <v>0</v>
      </c>
      <c r="BA561" s="289">
        <f t="shared" si="95"/>
        <v>0</v>
      </c>
      <c r="BB561" s="289">
        <f t="shared" si="95"/>
        <v>0</v>
      </c>
      <c r="BC561" s="289">
        <f t="shared" si="95"/>
        <v>0</v>
      </c>
      <c r="BD561" s="289">
        <f t="shared" si="95"/>
        <v>0</v>
      </c>
      <c r="BE561" s="289">
        <f t="shared" si="95"/>
        <v>0</v>
      </c>
      <c r="BF561" s="289">
        <f t="shared" si="95"/>
        <v>0</v>
      </c>
      <c r="BG561" s="289">
        <f t="shared" si="95"/>
        <v>0</v>
      </c>
      <c r="BH561" s="289">
        <f t="shared" si="95"/>
        <v>0</v>
      </c>
      <c r="BI561" s="289">
        <f t="shared" si="95"/>
        <v>0</v>
      </c>
      <c r="BJ561" s="289">
        <f t="shared" si="95"/>
        <v>0</v>
      </c>
      <c r="BK561" s="289">
        <f t="shared" si="95"/>
        <v>0</v>
      </c>
      <c r="BL561" s="289">
        <f t="shared" si="95"/>
        <v>0</v>
      </c>
      <c r="BM561" s="289">
        <f t="shared" si="95"/>
        <v>0</v>
      </c>
      <c r="BN561" s="289">
        <f t="shared" si="95"/>
        <v>0</v>
      </c>
      <c r="BO561" s="289"/>
      <c r="BP561" s="289"/>
      <c r="BQ561" s="289"/>
      <c r="BR561" s="289"/>
      <c r="BS561" s="289"/>
      <c r="BT561" s="289"/>
      <c r="BU561" s="289"/>
      <c r="BV561" s="289"/>
      <c r="BW561" s="289"/>
      <c r="BX561" s="289"/>
      <c r="BY561" s="289"/>
      <c r="BZ561" s="289"/>
      <c r="CA561" s="198"/>
      <c r="CB561" s="198"/>
      <c r="CC561" s="198"/>
      <c r="CD561" s="198"/>
      <c r="CE561" s="198"/>
      <c r="CF561" s="198"/>
      <c r="CG561" s="198"/>
      <c r="CH561" s="198"/>
      <c r="CI561" s="198"/>
      <c r="CJ561" s="198"/>
      <c r="CK561" s="198"/>
      <c r="CL561" s="198"/>
    </row>
    <row r="562" spans="1:90" hidden="1" outlineLevel="1" x14ac:dyDescent="0.15">
      <c r="A562" s="89"/>
      <c r="B562" s="23"/>
      <c r="C562" s="26">
        <f t="shared" si="92"/>
        <v>23</v>
      </c>
      <c r="D562" s="303">
        <f t="shared" ca="1" si="92"/>
        <v>0.13858722902236773</v>
      </c>
      <c r="E562" s="26">
        <f t="shared" si="92"/>
        <v>5</v>
      </c>
      <c r="G562" s="289">
        <f t="shared" si="93"/>
        <v>0</v>
      </c>
      <c r="H562" s="289">
        <f t="shared" si="93"/>
        <v>0</v>
      </c>
      <c r="I562" s="289">
        <f t="shared" si="93"/>
        <v>0</v>
      </c>
      <c r="J562" s="289">
        <f t="shared" si="93"/>
        <v>0</v>
      </c>
      <c r="K562" s="289">
        <f t="shared" si="93"/>
        <v>0</v>
      </c>
      <c r="L562" s="289">
        <f t="shared" si="93"/>
        <v>0</v>
      </c>
      <c r="M562" s="289">
        <f t="shared" si="93"/>
        <v>0</v>
      </c>
      <c r="N562" s="289">
        <f t="shared" si="93"/>
        <v>0</v>
      </c>
      <c r="O562" s="289">
        <f t="shared" si="93"/>
        <v>0</v>
      </c>
      <c r="P562" s="289">
        <f t="shared" si="93"/>
        <v>0</v>
      </c>
      <c r="Q562" s="289">
        <f t="shared" si="93"/>
        <v>0</v>
      </c>
      <c r="R562" s="289">
        <f t="shared" si="93"/>
        <v>0</v>
      </c>
      <c r="S562" s="289">
        <f t="shared" si="93"/>
        <v>0</v>
      </c>
      <c r="T562" s="289">
        <f t="shared" si="93"/>
        <v>0</v>
      </c>
      <c r="U562" s="289">
        <f t="shared" si="93"/>
        <v>0</v>
      </c>
      <c r="V562" s="289">
        <f t="shared" si="93"/>
        <v>0</v>
      </c>
      <c r="W562" s="289">
        <f t="shared" si="95"/>
        <v>0</v>
      </c>
      <c r="X562" s="289">
        <f t="shared" si="95"/>
        <v>0</v>
      </c>
      <c r="Y562" s="289">
        <f t="shared" si="95"/>
        <v>0</v>
      </c>
      <c r="Z562" s="289">
        <f t="shared" si="95"/>
        <v>0</v>
      </c>
      <c r="AA562" s="289">
        <f t="shared" si="95"/>
        <v>0</v>
      </c>
      <c r="AB562" s="289">
        <f t="shared" si="95"/>
        <v>0</v>
      </c>
      <c r="AC562" s="289">
        <f t="shared" ca="1" si="95"/>
        <v>0.13858722902236773</v>
      </c>
      <c r="AD562" s="289">
        <f t="shared" ca="1" si="95"/>
        <v>0.13858722902236773</v>
      </c>
      <c r="AE562" s="289">
        <f t="shared" ca="1" si="95"/>
        <v>0.13858722902236773</v>
      </c>
      <c r="AF562" s="289">
        <f t="shared" ca="1" si="95"/>
        <v>0.13858722902236773</v>
      </c>
      <c r="AG562" s="289">
        <f t="shared" ca="1" si="95"/>
        <v>0.13858722902236773</v>
      </c>
      <c r="AH562" s="289">
        <f t="shared" si="95"/>
        <v>0</v>
      </c>
      <c r="AI562" s="289">
        <f t="shared" si="95"/>
        <v>0</v>
      </c>
      <c r="AJ562" s="289">
        <f t="shared" si="95"/>
        <v>0</v>
      </c>
      <c r="AK562" s="289">
        <f t="shared" si="95"/>
        <v>0</v>
      </c>
      <c r="AL562" s="289">
        <f t="shared" si="95"/>
        <v>0</v>
      </c>
      <c r="AM562" s="289">
        <f t="shared" si="95"/>
        <v>0</v>
      </c>
      <c r="AN562" s="289">
        <f t="shared" si="95"/>
        <v>0</v>
      </c>
      <c r="AO562" s="289">
        <f t="shared" si="95"/>
        <v>0</v>
      </c>
      <c r="AP562" s="289">
        <f t="shared" si="95"/>
        <v>0</v>
      </c>
      <c r="AQ562" s="289">
        <f t="shared" si="95"/>
        <v>0</v>
      </c>
      <c r="AR562" s="289">
        <f t="shared" si="95"/>
        <v>0</v>
      </c>
      <c r="AS562" s="289">
        <f t="shared" si="95"/>
        <v>0</v>
      </c>
      <c r="AT562" s="289">
        <f t="shared" si="95"/>
        <v>0</v>
      </c>
      <c r="AU562" s="289">
        <f t="shared" si="95"/>
        <v>0</v>
      </c>
      <c r="AV562" s="289">
        <f t="shared" si="95"/>
        <v>0</v>
      </c>
      <c r="AW562" s="289">
        <f t="shared" si="95"/>
        <v>0</v>
      </c>
      <c r="AX562" s="289">
        <f t="shared" si="95"/>
        <v>0</v>
      </c>
      <c r="AY562" s="289">
        <f t="shared" si="95"/>
        <v>0</v>
      </c>
      <c r="AZ562" s="289">
        <f t="shared" si="95"/>
        <v>0</v>
      </c>
      <c r="BA562" s="289">
        <f t="shared" si="95"/>
        <v>0</v>
      </c>
      <c r="BB562" s="289">
        <f t="shared" si="95"/>
        <v>0</v>
      </c>
      <c r="BC562" s="289">
        <f t="shared" si="95"/>
        <v>0</v>
      </c>
      <c r="BD562" s="289">
        <f t="shared" si="95"/>
        <v>0</v>
      </c>
      <c r="BE562" s="289">
        <f t="shared" si="95"/>
        <v>0</v>
      </c>
      <c r="BF562" s="289">
        <f t="shared" si="95"/>
        <v>0</v>
      </c>
      <c r="BG562" s="289">
        <f t="shared" si="95"/>
        <v>0</v>
      </c>
      <c r="BH562" s="289">
        <f t="shared" si="95"/>
        <v>0</v>
      </c>
      <c r="BI562" s="289">
        <f t="shared" si="95"/>
        <v>0</v>
      </c>
      <c r="BJ562" s="289">
        <f t="shared" si="95"/>
        <v>0</v>
      </c>
      <c r="BK562" s="289">
        <f t="shared" si="95"/>
        <v>0</v>
      </c>
      <c r="BL562" s="289">
        <f t="shared" si="95"/>
        <v>0</v>
      </c>
      <c r="BM562" s="289">
        <f t="shared" si="95"/>
        <v>0</v>
      </c>
      <c r="BN562" s="289">
        <f t="shared" si="95"/>
        <v>0</v>
      </c>
      <c r="BO562" s="289"/>
      <c r="BP562" s="289"/>
      <c r="BQ562" s="289"/>
      <c r="BR562" s="289"/>
      <c r="BS562" s="289"/>
      <c r="BT562" s="289"/>
      <c r="BU562" s="289"/>
      <c r="BV562" s="289"/>
      <c r="BW562" s="289"/>
      <c r="BX562" s="289"/>
      <c r="BY562" s="289"/>
      <c r="BZ562" s="289"/>
      <c r="CA562" s="198"/>
      <c r="CB562" s="198"/>
      <c r="CC562" s="198"/>
      <c r="CD562" s="198"/>
      <c r="CE562" s="198"/>
      <c r="CF562" s="198"/>
      <c r="CG562" s="198"/>
      <c r="CH562" s="198"/>
      <c r="CI562" s="198"/>
      <c r="CJ562" s="198"/>
      <c r="CK562" s="198"/>
      <c r="CL562" s="198"/>
    </row>
    <row r="563" spans="1:90" hidden="1" outlineLevel="1" x14ac:dyDescent="0.15">
      <c r="A563" s="89"/>
      <c r="B563" s="23"/>
      <c r="C563" s="26">
        <f t="shared" si="92"/>
        <v>24</v>
      </c>
      <c r="D563" s="303">
        <f t="shared" ca="1" si="92"/>
        <v>0.13643197512910243</v>
      </c>
      <c r="E563" s="26">
        <f t="shared" si="92"/>
        <v>5</v>
      </c>
      <c r="G563" s="289">
        <f t="shared" si="93"/>
        <v>0</v>
      </c>
      <c r="H563" s="289">
        <f t="shared" si="93"/>
        <v>0</v>
      </c>
      <c r="I563" s="289">
        <f t="shared" si="93"/>
        <v>0</v>
      </c>
      <c r="J563" s="289">
        <f t="shared" si="93"/>
        <v>0</v>
      </c>
      <c r="K563" s="289">
        <f t="shared" si="93"/>
        <v>0</v>
      </c>
      <c r="L563" s="289">
        <f t="shared" si="93"/>
        <v>0</v>
      </c>
      <c r="M563" s="289">
        <f t="shared" si="93"/>
        <v>0</v>
      </c>
      <c r="N563" s="289">
        <f t="shared" si="93"/>
        <v>0</v>
      </c>
      <c r="O563" s="289">
        <f t="shared" si="93"/>
        <v>0</v>
      </c>
      <c r="P563" s="289">
        <f t="shared" si="93"/>
        <v>0</v>
      </c>
      <c r="Q563" s="289">
        <f t="shared" si="93"/>
        <v>0</v>
      </c>
      <c r="R563" s="289">
        <f t="shared" si="93"/>
        <v>0</v>
      </c>
      <c r="S563" s="289">
        <f t="shared" si="93"/>
        <v>0</v>
      </c>
      <c r="T563" s="289">
        <f t="shared" si="93"/>
        <v>0</v>
      </c>
      <c r="U563" s="289">
        <f t="shared" si="93"/>
        <v>0</v>
      </c>
      <c r="V563" s="289">
        <f t="shared" si="93"/>
        <v>0</v>
      </c>
      <c r="W563" s="289">
        <f t="shared" si="95"/>
        <v>0</v>
      </c>
      <c r="X563" s="289">
        <f t="shared" si="95"/>
        <v>0</v>
      </c>
      <c r="Y563" s="289">
        <f t="shared" si="95"/>
        <v>0</v>
      </c>
      <c r="Z563" s="289">
        <f t="shared" si="95"/>
        <v>0</v>
      </c>
      <c r="AA563" s="289">
        <f t="shared" si="95"/>
        <v>0</v>
      </c>
      <c r="AB563" s="289">
        <f t="shared" si="95"/>
        <v>0</v>
      </c>
      <c r="AC563" s="289">
        <f t="shared" si="95"/>
        <v>0</v>
      </c>
      <c r="AD563" s="289">
        <f t="shared" ca="1" si="95"/>
        <v>0.13643197512910243</v>
      </c>
      <c r="AE563" s="289">
        <f t="shared" ca="1" si="95"/>
        <v>0.13643197512910243</v>
      </c>
      <c r="AF563" s="289">
        <f t="shared" ca="1" si="95"/>
        <v>0.13643197512910243</v>
      </c>
      <c r="AG563" s="289">
        <f t="shared" ca="1" si="95"/>
        <v>0.13643197512910243</v>
      </c>
      <c r="AH563" s="289">
        <f t="shared" ca="1" si="95"/>
        <v>0.13643197512910243</v>
      </c>
      <c r="AI563" s="289">
        <f t="shared" si="95"/>
        <v>0</v>
      </c>
      <c r="AJ563" s="289">
        <f t="shared" si="95"/>
        <v>0</v>
      </c>
      <c r="AK563" s="289">
        <f t="shared" si="95"/>
        <v>0</v>
      </c>
      <c r="AL563" s="289">
        <f t="shared" si="95"/>
        <v>0</v>
      </c>
      <c r="AM563" s="289">
        <f t="shared" si="95"/>
        <v>0</v>
      </c>
      <c r="AN563" s="289">
        <f t="shared" si="95"/>
        <v>0</v>
      </c>
      <c r="AO563" s="289">
        <f t="shared" si="95"/>
        <v>0</v>
      </c>
      <c r="AP563" s="289">
        <f t="shared" si="95"/>
        <v>0</v>
      </c>
      <c r="AQ563" s="289">
        <f t="shared" si="95"/>
        <v>0</v>
      </c>
      <c r="AR563" s="289">
        <f t="shared" si="95"/>
        <v>0</v>
      </c>
      <c r="AS563" s="289">
        <f t="shared" si="95"/>
        <v>0</v>
      </c>
      <c r="AT563" s="289">
        <f t="shared" si="95"/>
        <v>0</v>
      </c>
      <c r="AU563" s="289">
        <f t="shared" si="95"/>
        <v>0</v>
      </c>
      <c r="AV563" s="289">
        <f t="shared" si="95"/>
        <v>0</v>
      </c>
      <c r="AW563" s="289">
        <f t="shared" si="95"/>
        <v>0</v>
      </c>
      <c r="AX563" s="289">
        <f t="shared" si="95"/>
        <v>0</v>
      </c>
      <c r="AY563" s="289">
        <f t="shared" si="95"/>
        <v>0</v>
      </c>
      <c r="AZ563" s="289">
        <f t="shared" si="95"/>
        <v>0</v>
      </c>
      <c r="BA563" s="289">
        <f t="shared" si="95"/>
        <v>0</v>
      </c>
      <c r="BB563" s="289">
        <f t="shared" si="95"/>
        <v>0</v>
      </c>
      <c r="BC563" s="289">
        <f t="shared" si="95"/>
        <v>0</v>
      </c>
      <c r="BD563" s="289">
        <f t="shared" si="95"/>
        <v>0</v>
      </c>
      <c r="BE563" s="289">
        <f t="shared" si="95"/>
        <v>0</v>
      </c>
      <c r="BF563" s="289">
        <f t="shared" ref="BF563:BN563" si="96">IF(OR($C563&gt;BF$7,$C563+$E563-1&lt;BF$7),0,$D563)</f>
        <v>0</v>
      </c>
      <c r="BG563" s="289">
        <f t="shared" si="96"/>
        <v>0</v>
      </c>
      <c r="BH563" s="289">
        <f t="shared" si="96"/>
        <v>0</v>
      </c>
      <c r="BI563" s="289">
        <f t="shared" si="96"/>
        <v>0</v>
      </c>
      <c r="BJ563" s="289">
        <f t="shared" si="96"/>
        <v>0</v>
      </c>
      <c r="BK563" s="289">
        <f t="shared" si="96"/>
        <v>0</v>
      </c>
      <c r="BL563" s="289">
        <f t="shared" si="96"/>
        <v>0</v>
      </c>
      <c r="BM563" s="289">
        <f t="shared" si="96"/>
        <v>0</v>
      </c>
      <c r="BN563" s="289">
        <f t="shared" si="96"/>
        <v>0</v>
      </c>
      <c r="BO563" s="289"/>
      <c r="BP563" s="289"/>
      <c r="BQ563" s="289"/>
      <c r="BR563" s="289"/>
      <c r="BS563" s="289"/>
      <c r="BT563" s="289"/>
      <c r="BU563" s="289"/>
      <c r="BV563" s="289"/>
      <c r="BW563" s="289"/>
      <c r="BX563" s="289"/>
      <c r="BY563" s="289"/>
      <c r="BZ563" s="289"/>
      <c r="CA563" s="198"/>
      <c r="CB563" s="198"/>
      <c r="CC563" s="198"/>
      <c r="CD563" s="198"/>
      <c r="CE563" s="198"/>
      <c r="CF563" s="198"/>
      <c r="CG563" s="198"/>
      <c r="CH563" s="198"/>
      <c r="CI563" s="198"/>
      <c r="CJ563" s="198"/>
      <c r="CK563" s="198"/>
      <c r="CL563" s="198"/>
    </row>
    <row r="564" spans="1:90" hidden="1" outlineLevel="1" x14ac:dyDescent="0.15">
      <c r="A564" s="89"/>
      <c r="B564" s="23"/>
      <c r="C564" s="26">
        <f t="shared" si="92"/>
        <v>25</v>
      </c>
      <c r="D564" s="303">
        <f t="shared" ca="1" si="92"/>
        <v>0.13471946866486836</v>
      </c>
      <c r="E564" s="26">
        <f t="shared" si="92"/>
        <v>5</v>
      </c>
      <c r="G564" s="289">
        <f t="shared" si="93"/>
        <v>0</v>
      </c>
      <c r="H564" s="289">
        <f t="shared" si="93"/>
        <v>0</v>
      </c>
      <c r="I564" s="289">
        <f t="shared" si="93"/>
        <v>0</v>
      </c>
      <c r="J564" s="289">
        <f t="shared" si="93"/>
        <v>0</v>
      </c>
      <c r="K564" s="289">
        <f t="shared" si="93"/>
        <v>0</v>
      </c>
      <c r="L564" s="289">
        <f t="shared" si="93"/>
        <v>0</v>
      </c>
      <c r="M564" s="289">
        <f t="shared" si="93"/>
        <v>0</v>
      </c>
      <c r="N564" s="289">
        <f t="shared" si="93"/>
        <v>0</v>
      </c>
      <c r="O564" s="289">
        <f t="shared" si="93"/>
        <v>0</v>
      </c>
      <c r="P564" s="289">
        <f t="shared" si="93"/>
        <v>0</v>
      </c>
      <c r="Q564" s="289">
        <f t="shared" si="93"/>
        <v>0</v>
      </c>
      <c r="R564" s="289">
        <f t="shared" si="93"/>
        <v>0</v>
      </c>
      <c r="S564" s="289">
        <f t="shared" si="93"/>
        <v>0</v>
      </c>
      <c r="T564" s="289">
        <f t="shared" si="93"/>
        <v>0</v>
      </c>
      <c r="U564" s="289">
        <f t="shared" si="93"/>
        <v>0</v>
      </c>
      <c r="V564" s="289">
        <f t="shared" si="93"/>
        <v>0</v>
      </c>
      <c r="W564" s="289">
        <f t="shared" ref="W564:BN569" si="97">IF(OR($C564&gt;W$7,$C564+$E564-1&lt;W$7),0,$D564)</f>
        <v>0</v>
      </c>
      <c r="X564" s="289">
        <f t="shared" si="97"/>
        <v>0</v>
      </c>
      <c r="Y564" s="289">
        <f t="shared" si="97"/>
        <v>0</v>
      </c>
      <c r="Z564" s="289">
        <f t="shared" si="97"/>
        <v>0</v>
      </c>
      <c r="AA564" s="289">
        <f t="shared" si="97"/>
        <v>0</v>
      </c>
      <c r="AB564" s="289">
        <f t="shared" si="97"/>
        <v>0</v>
      </c>
      <c r="AC564" s="289">
        <f t="shared" si="97"/>
        <v>0</v>
      </c>
      <c r="AD564" s="289">
        <f t="shared" si="97"/>
        <v>0</v>
      </c>
      <c r="AE564" s="289">
        <f t="shared" ca="1" si="97"/>
        <v>0.13471946866486836</v>
      </c>
      <c r="AF564" s="289">
        <f t="shared" ca="1" si="97"/>
        <v>0.13471946866486836</v>
      </c>
      <c r="AG564" s="289">
        <f t="shared" ca="1" si="97"/>
        <v>0.13471946866486836</v>
      </c>
      <c r="AH564" s="289">
        <f t="shared" ca="1" si="97"/>
        <v>0.13471946866486836</v>
      </c>
      <c r="AI564" s="289">
        <f t="shared" ca="1" si="97"/>
        <v>0.13471946866486836</v>
      </c>
      <c r="AJ564" s="289">
        <f t="shared" si="97"/>
        <v>0</v>
      </c>
      <c r="AK564" s="289">
        <f t="shared" si="97"/>
        <v>0</v>
      </c>
      <c r="AL564" s="289">
        <f t="shared" si="97"/>
        <v>0</v>
      </c>
      <c r="AM564" s="289">
        <f t="shared" si="97"/>
        <v>0</v>
      </c>
      <c r="AN564" s="289">
        <f t="shared" si="97"/>
        <v>0</v>
      </c>
      <c r="AO564" s="289">
        <f t="shared" si="97"/>
        <v>0</v>
      </c>
      <c r="AP564" s="289">
        <f t="shared" si="97"/>
        <v>0</v>
      </c>
      <c r="AQ564" s="289">
        <f t="shared" si="97"/>
        <v>0</v>
      </c>
      <c r="AR564" s="289">
        <f t="shared" si="97"/>
        <v>0</v>
      </c>
      <c r="AS564" s="289">
        <f t="shared" si="97"/>
        <v>0</v>
      </c>
      <c r="AT564" s="289">
        <f t="shared" si="97"/>
        <v>0</v>
      </c>
      <c r="AU564" s="289">
        <f t="shared" si="97"/>
        <v>0</v>
      </c>
      <c r="AV564" s="289">
        <f t="shared" si="97"/>
        <v>0</v>
      </c>
      <c r="AW564" s="289">
        <f t="shared" si="97"/>
        <v>0</v>
      </c>
      <c r="AX564" s="289">
        <f t="shared" si="97"/>
        <v>0</v>
      </c>
      <c r="AY564" s="289">
        <f t="shared" si="97"/>
        <v>0</v>
      </c>
      <c r="AZ564" s="289">
        <f t="shared" si="97"/>
        <v>0</v>
      </c>
      <c r="BA564" s="289">
        <f t="shared" si="97"/>
        <v>0</v>
      </c>
      <c r="BB564" s="289">
        <f t="shared" si="97"/>
        <v>0</v>
      </c>
      <c r="BC564" s="289">
        <f t="shared" si="97"/>
        <v>0</v>
      </c>
      <c r="BD564" s="289">
        <f t="shared" si="97"/>
        <v>0</v>
      </c>
      <c r="BE564" s="289">
        <f t="shared" si="97"/>
        <v>0</v>
      </c>
      <c r="BF564" s="289">
        <f t="shared" si="97"/>
        <v>0</v>
      </c>
      <c r="BG564" s="289">
        <f t="shared" si="97"/>
        <v>0</v>
      </c>
      <c r="BH564" s="289">
        <f t="shared" si="97"/>
        <v>0</v>
      </c>
      <c r="BI564" s="289">
        <f t="shared" si="97"/>
        <v>0</v>
      </c>
      <c r="BJ564" s="289">
        <f t="shared" si="97"/>
        <v>0</v>
      </c>
      <c r="BK564" s="289">
        <f t="shared" si="97"/>
        <v>0</v>
      </c>
      <c r="BL564" s="289">
        <f t="shared" si="97"/>
        <v>0</v>
      </c>
      <c r="BM564" s="289">
        <f t="shared" si="97"/>
        <v>0</v>
      </c>
      <c r="BN564" s="289">
        <f t="shared" si="97"/>
        <v>0</v>
      </c>
      <c r="BO564" s="289"/>
      <c r="BP564" s="289"/>
      <c r="BQ564" s="289"/>
      <c r="BR564" s="289"/>
      <c r="BS564" s="289"/>
      <c r="BT564" s="289"/>
      <c r="BU564" s="289"/>
      <c r="BV564" s="289"/>
      <c r="BW564" s="289"/>
      <c r="BX564" s="289"/>
      <c r="BY564" s="289"/>
      <c r="BZ564" s="289"/>
      <c r="CA564" s="198"/>
      <c r="CB564" s="198"/>
      <c r="CC564" s="198"/>
      <c r="CD564" s="198"/>
      <c r="CE564" s="198"/>
      <c r="CF564" s="198"/>
      <c r="CG564" s="198"/>
      <c r="CH564" s="198"/>
      <c r="CI564" s="198"/>
      <c r="CJ564" s="198"/>
      <c r="CK564" s="198"/>
      <c r="CL564" s="198"/>
    </row>
    <row r="565" spans="1:90" hidden="1" outlineLevel="1" x14ac:dyDescent="0.15">
      <c r="A565" s="89"/>
      <c r="B565" s="23"/>
      <c r="C565" s="26">
        <f t="shared" si="92"/>
        <v>26</v>
      </c>
      <c r="D565" s="303">
        <f t="shared" ca="1" si="92"/>
        <v>0.13300696220063429</v>
      </c>
      <c r="E565" s="26">
        <f t="shared" si="92"/>
        <v>5</v>
      </c>
      <c r="G565" s="289">
        <f t="shared" si="93"/>
        <v>0</v>
      </c>
      <c r="H565" s="289">
        <f t="shared" si="93"/>
        <v>0</v>
      </c>
      <c r="I565" s="289">
        <f t="shared" si="93"/>
        <v>0</v>
      </c>
      <c r="J565" s="289">
        <f t="shared" si="93"/>
        <v>0</v>
      </c>
      <c r="K565" s="289">
        <f t="shared" si="93"/>
        <v>0</v>
      </c>
      <c r="L565" s="289">
        <f t="shared" si="93"/>
        <v>0</v>
      </c>
      <c r="M565" s="289">
        <f t="shared" si="93"/>
        <v>0</v>
      </c>
      <c r="N565" s="289">
        <f t="shared" si="93"/>
        <v>0</v>
      </c>
      <c r="O565" s="289">
        <f t="shared" si="93"/>
        <v>0</v>
      </c>
      <c r="P565" s="289">
        <f t="shared" si="93"/>
        <v>0</v>
      </c>
      <c r="Q565" s="289">
        <f t="shared" si="93"/>
        <v>0</v>
      </c>
      <c r="R565" s="289">
        <f t="shared" si="93"/>
        <v>0</v>
      </c>
      <c r="S565" s="289">
        <f t="shared" si="93"/>
        <v>0</v>
      </c>
      <c r="T565" s="289">
        <f t="shared" si="93"/>
        <v>0</v>
      </c>
      <c r="U565" s="289">
        <f t="shared" si="93"/>
        <v>0</v>
      </c>
      <c r="V565" s="289">
        <f t="shared" si="93"/>
        <v>0</v>
      </c>
      <c r="W565" s="289">
        <f t="shared" si="97"/>
        <v>0</v>
      </c>
      <c r="X565" s="289">
        <f t="shared" si="97"/>
        <v>0</v>
      </c>
      <c r="Y565" s="289">
        <f t="shared" si="97"/>
        <v>0</v>
      </c>
      <c r="Z565" s="289">
        <f t="shared" si="97"/>
        <v>0</v>
      </c>
      <c r="AA565" s="289">
        <f t="shared" si="97"/>
        <v>0</v>
      </c>
      <c r="AB565" s="289">
        <f t="shared" si="97"/>
        <v>0</v>
      </c>
      <c r="AC565" s="289">
        <f t="shared" si="97"/>
        <v>0</v>
      </c>
      <c r="AD565" s="289">
        <f t="shared" si="97"/>
        <v>0</v>
      </c>
      <c r="AE565" s="289">
        <f t="shared" si="97"/>
        <v>0</v>
      </c>
      <c r="AF565" s="289">
        <f t="shared" ca="1" si="97"/>
        <v>0.13300696220063429</v>
      </c>
      <c r="AG565" s="289">
        <f t="shared" ca="1" si="97"/>
        <v>0.13300696220063429</v>
      </c>
      <c r="AH565" s="289">
        <f t="shared" ca="1" si="97"/>
        <v>0.13300696220063429</v>
      </c>
      <c r="AI565" s="289">
        <f t="shared" ca="1" si="97"/>
        <v>0.13300696220063429</v>
      </c>
      <c r="AJ565" s="289">
        <f t="shared" ca="1" si="97"/>
        <v>0.13300696220063429</v>
      </c>
      <c r="AK565" s="289">
        <f t="shared" si="97"/>
        <v>0</v>
      </c>
      <c r="AL565" s="289">
        <f t="shared" si="97"/>
        <v>0</v>
      </c>
      <c r="AM565" s="289">
        <f t="shared" si="97"/>
        <v>0</v>
      </c>
      <c r="AN565" s="289">
        <f t="shared" si="97"/>
        <v>0</v>
      </c>
      <c r="AO565" s="289">
        <f t="shared" si="97"/>
        <v>0</v>
      </c>
      <c r="AP565" s="289">
        <f t="shared" si="97"/>
        <v>0</v>
      </c>
      <c r="AQ565" s="289">
        <f t="shared" si="97"/>
        <v>0</v>
      </c>
      <c r="AR565" s="289">
        <f t="shared" si="97"/>
        <v>0</v>
      </c>
      <c r="AS565" s="289">
        <f t="shared" si="97"/>
        <v>0</v>
      </c>
      <c r="AT565" s="289">
        <f t="shared" si="97"/>
        <v>0</v>
      </c>
      <c r="AU565" s="289">
        <f t="shared" si="97"/>
        <v>0</v>
      </c>
      <c r="AV565" s="289">
        <f t="shared" si="97"/>
        <v>0</v>
      </c>
      <c r="AW565" s="289">
        <f t="shared" si="97"/>
        <v>0</v>
      </c>
      <c r="AX565" s="289">
        <f t="shared" si="97"/>
        <v>0</v>
      </c>
      <c r="AY565" s="289">
        <f t="shared" si="97"/>
        <v>0</v>
      </c>
      <c r="AZ565" s="289">
        <f t="shared" si="97"/>
        <v>0</v>
      </c>
      <c r="BA565" s="289">
        <f t="shared" si="97"/>
        <v>0</v>
      </c>
      <c r="BB565" s="289">
        <f t="shared" si="97"/>
        <v>0</v>
      </c>
      <c r="BC565" s="289">
        <f t="shared" si="97"/>
        <v>0</v>
      </c>
      <c r="BD565" s="289">
        <f t="shared" si="97"/>
        <v>0</v>
      </c>
      <c r="BE565" s="289">
        <f t="shared" si="97"/>
        <v>0</v>
      </c>
      <c r="BF565" s="289">
        <f t="shared" si="97"/>
        <v>0</v>
      </c>
      <c r="BG565" s="289">
        <f t="shared" si="97"/>
        <v>0</v>
      </c>
      <c r="BH565" s="289">
        <f t="shared" si="97"/>
        <v>0</v>
      </c>
      <c r="BI565" s="289">
        <f t="shared" si="97"/>
        <v>0</v>
      </c>
      <c r="BJ565" s="289">
        <f t="shared" si="97"/>
        <v>0</v>
      </c>
      <c r="BK565" s="289">
        <f t="shared" si="97"/>
        <v>0</v>
      </c>
      <c r="BL565" s="289">
        <f t="shared" si="97"/>
        <v>0</v>
      </c>
      <c r="BM565" s="289">
        <f t="shared" si="97"/>
        <v>0</v>
      </c>
      <c r="BN565" s="289">
        <f t="shared" si="97"/>
        <v>0</v>
      </c>
      <c r="BO565" s="289"/>
      <c r="BP565" s="289"/>
      <c r="BQ565" s="289"/>
      <c r="BR565" s="289"/>
      <c r="BS565" s="289"/>
      <c r="BT565" s="289"/>
      <c r="BU565" s="289"/>
      <c r="BV565" s="289"/>
      <c r="BW565" s="289"/>
      <c r="BX565" s="289"/>
      <c r="BY565" s="289"/>
      <c r="BZ565" s="289"/>
      <c r="CA565" s="198"/>
      <c r="CB565" s="198"/>
      <c r="CC565" s="198"/>
      <c r="CD565" s="198"/>
      <c r="CE565" s="198"/>
      <c r="CF565" s="198"/>
      <c r="CG565" s="198"/>
      <c r="CH565" s="198"/>
      <c r="CI565" s="198"/>
      <c r="CJ565" s="198"/>
      <c r="CK565" s="198"/>
      <c r="CL565" s="198"/>
    </row>
    <row r="566" spans="1:90" hidden="1" outlineLevel="1" x14ac:dyDescent="0.15">
      <c r="A566" s="89"/>
      <c r="B566" s="23"/>
      <c r="C566" s="26">
        <f t="shared" si="92"/>
        <v>27</v>
      </c>
      <c r="D566" s="303">
        <f t="shared" ca="1" si="92"/>
        <v>0.13129445573640022</v>
      </c>
      <c r="E566" s="26">
        <f t="shared" si="92"/>
        <v>5</v>
      </c>
      <c r="G566" s="289">
        <f t="shared" si="93"/>
        <v>0</v>
      </c>
      <c r="H566" s="289">
        <f t="shared" si="93"/>
        <v>0</v>
      </c>
      <c r="I566" s="289">
        <f t="shared" si="93"/>
        <v>0</v>
      </c>
      <c r="J566" s="289">
        <f t="shared" si="93"/>
        <v>0</v>
      </c>
      <c r="K566" s="289">
        <f t="shared" si="93"/>
        <v>0</v>
      </c>
      <c r="L566" s="289">
        <f t="shared" si="93"/>
        <v>0</v>
      </c>
      <c r="M566" s="289">
        <f t="shared" si="93"/>
        <v>0</v>
      </c>
      <c r="N566" s="289">
        <f t="shared" si="93"/>
        <v>0</v>
      </c>
      <c r="O566" s="289">
        <f t="shared" si="93"/>
        <v>0</v>
      </c>
      <c r="P566" s="289">
        <f t="shared" si="93"/>
        <v>0</v>
      </c>
      <c r="Q566" s="289">
        <f t="shared" si="93"/>
        <v>0</v>
      </c>
      <c r="R566" s="289">
        <f t="shared" si="93"/>
        <v>0</v>
      </c>
      <c r="S566" s="289">
        <f t="shared" si="93"/>
        <v>0</v>
      </c>
      <c r="T566" s="289">
        <f t="shared" si="93"/>
        <v>0</v>
      </c>
      <c r="U566" s="289">
        <f t="shared" si="93"/>
        <v>0</v>
      </c>
      <c r="V566" s="289">
        <f t="shared" si="93"/>
        <v>0</v>
      </c>
      <c r="W566" s="289">
        <f t="shared" si="97"/>
        <v>0</v>
      </c>
      <c r="X566" s="289">
        <f t="shared" si="97"/>
        <v>0</v>
      </c>
      <c r="Y566" s="289">
        <f t="shared" si="97"/>
        <v>0</v>
      </c>
      <c r="Z566" s="289">
        <f t="shared" si="97"/>
        <v>0</v>
      </c>
      <c r="AA566" s="289">
        <f t="shared" si="97"/>
        <v>0</v>
      </c>
      <c r="AB566" s="289">
        <f t="shared" si="97"/>
        <v>0</v>
      </c>
      <c r="AC566" s="289">
        <f t="shared" si="97"/>
        <v>0</v>
      </c>
      <c r="AD566" s="289">
        <f t="shared" si="97"/>
        <v>0</v>
      </c>
      <c r="AE566" s="289">
        <f t="shared" si="97"/>
        <v>0</v>
      </c>
      <c r="AF566" s="289">
        <f t="shared" si="97"/>
        <v>0</v>
      </c>
      <c r="AG566" s="289">
        <f t="shared" ca="1" si="97"/>
        <v>0.13129445573640022</v>
      </c>
      <c r="AH566" s="289">
        <f t="shared" ca="1" si="97"/>
        <v>0.13129445573640022</v>
      </c>
      <c r="AI566" s="289">
        <f t="shared" ca="1" si="97"/>
        <v>0.13129445573640022</v>
      </c>
      <c r="AJ566" s="289">
        <f t="shared" ca="1" si="97"/>
        <v>0.13129445573640022</v>
      </c>
      <c r="AK566" s="289">
        <f t="shared" ca="1" si="97"/>
        <v>0.13129445573640022</v>
      </c>
      <c r="AL566" s="289">
        <f t="shared" si="97"/>
        <v>0</v>
      </c>
      <c r="AM566" s="289">
        <f t="shared" si="97"/>
        <v>0</v>
      </c>
      <c r="AN566" s="289">
        <f t="shared" si="97"/>
        <v>0</v>
      </c>
      <c r="AO566" s="289">
        <f t="shared" si="97"/>
        <v>0</v>
      </c>
      <c r="AP566" s="289">
        <f t="shared" si="97"/>
        <v>0</v>
      </c>
      <c r="AQ566" s="289">
        <f t="shared" si="97"/>
        <v>0</v>
      </c>
      <c r="AR566" s="289">
        <f t="shared" si="97"/>
        <v>0</v>
      </c>
      <c r="AS566" s="289">
        <f t="shared" si="97"/>
        <v>0</v>
      </c>
      <c r="AT566" s="289">
        <f t="shared" si="97"/>
        <v>0</v>
      </c>
      <c r="AU566" s="289">
        <f t="shared" si="97"/>
        <v>0</v>
      </c>
      <c r="AV566" s="289">
        <f t="shared" si="97"/>
        <v>0</v>
      </c>
      <c r="AW566" s="289">
        <f t="shared" si="97"/>
        <v>0</v>
      </c>
      <c r="AX566" s="289">
        <f t="shared" si="97"/>
        <v>0</v>
      </c>
      <c r="AY566" s="289">
        <f t="shared" si="97"/>
        <v>0</v>
      </c>
      <c r="AZ566" s="289">
        <f t="shared" si="97"/>
        <v>0</v>
      </c>
      <c r="BA566" s="289">
        <f t="shared" si="97"/>
        <v>0</v>
      </c>
      <c r="BB566" s="289">
        <f t="shared" si="97"/>
        <v>0</v>
      </c>
      <c r="BC566" s="289">
        <f t="shared" si="97"/>
        <v>0</v>
      </c>
      <c r="BD566" s="289">
        <f t="shared" si="97"/>
        <v>0</v>
      </c>
      <c r="BE566" s="289">
        <f t="shared" si="97"/>
        <v>0</v>
      </c>
      <c r="BF566" s="289">
        <f t="shared" si="97"/>
        <v>0</v>
      </c>
      <c r="BG566" s="289">
        <f t="shared" si="97"/>
        <v>0</v>
      </c>
      <c r="BH566" s="289">
        <f t="shared" si="97"/>
        <v>0</v>
      </c>
      <c r="BI566" s="289">
        <f t="shared" si="97"/>
        <v>0</v>
      </c>
      <c r="BJ566" s="289">
        <f t="shared" si="97"/>
        <v>0</v>
      </c>
      <c r="BK566" s="289">
        <f t="shared" si="97"/>
        <v>0</v>
      </c>
      <c r="BL566" s="289">
        <f t="shared" si="97"/>
        <v>0</v>
      </c>
      <c r="BM566" s="289">
        <f t="shared" si="97"/>
        <v>0</v>
      </c>
      <c r="BN566" s="289">
        <f t="shared" si="97"/>
        <v>0</v>
      </c>
      <c r="BO566" s="289"/>
      <c r="BP566" s="289"/>
      <c r="BQ566" s="289"/>
      <c r="BR566" s="289"/>
      <c r="BS566" s="289"/>
      <c r="BT566" s="289"/>
      <c r="BU566" s="289"/>
      <c r="BV566" s="289"/>
      <c r="BW566" s="289"/>
      <c r="BX566" s="289"/>
      <c r="BY566" s="289"/>
      <c r="BZ566" s="289"/>
      <c r="CA566" s="198"/>
      <c r="CB566" s="198"/>
      <c r="CC566" s="198"/>
      <c r="CD566" s="198"/>
      <c r="CE566" s="198"/>
      <c r="CF566" s="198"/>
      <c r="CG566" s="198"/>
      <c r="CH566" s="198"/>
      <c r="CI566" s="198"/>
      <c r="CJ566" s="198"/>
      <c r="CK566" s="198"/>
      <c r="CL566" s="198"/>
    </row>
    <row r="567" spans="1:90" hidden="1" outlineLevel="1" x14ac:dyDescent="0.15">
      <c r="A567" s="89"/>
      <c r="B567" s="23"/>
      <c r="C567" s="26">
        <f t="shared" si="92"/>
        <v>28</v>
      </c>
      <c r="D567" s="303">
        <f t="shared" ca="1" si="92"/>
        <v>0.12958194927216612</v>
      </c>
      <c r="E567" s="26">
        <f t="shared" si="92"/>
        <v>5</v>
      </c>
      <c r="G567" s="289">
        <f t="shared" si="93"/>
        <v>0</v>
      </c>
      <c r="H567" s="289">
        <f t="shared" si="93"/>
        <v>0</v>
      </c>
      <c r="I567" s="289">
        <f t="shared" si="93"/>
        <v>0</v>
      </c>
      <c r="J567" s="289">
        <f t="shared" si="93"/>
        <v>0</v>
      </c>
      <c r="K567" s="289">
        <f t="shared" si="93"/>
        <v>0</v>
      </c>
      <c r="L567" s="289">
        <f t="shared" si="93"/>
        <v>0</v>
      </c>
      <c r="M567" s="289">
        <f t="shared" si="93"/>
        <v>0</v>
      </c>
      <c r="N567" s="289">
        <f t="shared" si="93"/>
        <v>0</v>
      </c>
      <c r="O567" s="289">
        <f t="shared" si="93"/>
        <v>0</v>
      </c>
      <c r="P567" s="289">
        <f t="shared" si="93"/>
        <v>0</v>
      </c>
      <c r="Q567" s="289">
        <f t="shared" si="93"/>
        <v>0</v>
      </c>
      <c r="R567" s="289">
        <f t="shared" si="93"/>
        <v>0</v>
      </c>
      <c r="S567" s="289">
        <f t="shared" si="93"/>
        <v>0</v>
      </c>
      <c r="T567" s="289">
        <f t="shared" si="93"/>
        <v>0</v>
      </c>
      <c r="U567" s="289">
        <f t="shared" si="93"/>
        <v>0</v>
      </c>
      <c r="V567" s="289">
        <f t="shared" si="93"/>
        <v>0</v>
      </c>
      <c r="W567" s="289">
        <f t="shared" si="97"/>
        <v>0</v>
      </c>
      <c r="X567" s="289">
        <f t="shared" si="97"/>
        <v>0</v>
      </c>
      <c r="Y567" s="289">
        <f t="shared" si="97"/>
        <v>0</v>
      </c>
      <c r="Z567" s="289">
        <f t="shared" si="97"/>
        <v>0</v>
      </c>
      <c r="AA567" s="289">
        <f t="shared" si="97"/>
        <v>0</v>
      </c>
      <c r="AB567" s="289">
        <f t="shared" si="97"/>
        <v>0</v>
      </c>
      <c r="AC567" s="289">
        <f t="shared" si="97"/>
        <v>0</v>
      </c>
      <c r="AD567" s="289">
        <f t="shared" si="97"/>
        <v>0</v>
      </c>
      <c r="AE567" s="289">
        <f t="shared" si="97"/>
        <v>0</v>
      </c>
      <c r="AF567" s="289">
        <f t="shared" si="97"/>
        <v>0</v>
      </c>
      <c r="AG567" s="289">
        <f t="shared" si="97"/>
        <v>0</v>
      </c>
      <c r="AH567" s="289">
        <f t="shared" ca="1" si="97"/>
        <v>0.12958194927216612</v>
      </c>
      <c r="AI567" s="289">
        <f t="shared" ca="1" si="97"/>
        <v>0.12958194927216612</v>
      </c>
      <c r="AJ567" s="289">
        <f t="shared" ca="1" si="97"/>
        <v>0.12958194927216612</v>
      </c>
      <c r="AK567" s="289">
        <f t="shared" ca="1" si="97"/>
        <v>0.12958194927216612</v>
      </c>
      <c r="AL567" s="289">
        <f t="shared" ca="1" si="97"/>
        <v>0.12958194927216612</v>
      </c>
      <c r="AM567" s="289">
        <f t="shared" si="97"/>
        <v>0</v>
      </c>
      <c r="AN567" s="289">
        <f t="shared" si="97"/>
        <v>0</v>
      </c>
      <c r="AO567" s="289">
        <f t="shared" si="97"/>
        <v>0</v>
      </c>
      <c r="AP567" s="289">
        <f t="shared" si="97"/>
        <v>0</v>
      </c>
      <c r="AQ567" s="289">
        <f t="shared" si="97"/>
        <v>0</v>
      </c>
      <c r="AR567" s="289">
        <f t="shared" si="97"/>
        <v>0</v>
      </c>
      <c r="AS567" s="289">
        <f t="shared" si="97"/>
        <v>0</v>
      </c>
      <c r="AT567" s="289">
        <f t="shared" si="97"/>
        <v>0</v>
      </c>
      <c r="AU567" s="289">
        <f t="shared" si="97"/>
        <v>0</v>
      </c>
      <c r="AV567" s="289">
        <f t="shared" si="97"/>
        <v>0</v>
      </c>
      <c r="AW567" s="289">
        <f t="shared" si="97"/>
        <v>0</v>
      </c>
      <c r="AX567" s="289">
        <f t="shared" si="97"/>
        <v>0</v>
      </c>
      <c r="AY567" s="289">
        <f t="shared" si="97"/>
        <v>0</v>
      </c>
      <c r="AZ567" s="289">
        <f t="shared" si="97"/>
        <v>0</v>
      </c>
      <c r="BA567" s="289">
        <f t="shared" si="97"/>
        <v>0</v>
      </c>
      <c r="BB567" s="289">
        <f t="shared" si="97"/>
        <v>0</v>
      </c>
      <c r="BC567" s="289">
        <f t="shared" si="97"/>
        <v>0</v>
      </c>
      <c r="BD567" s="289">
        <f t="shared" si="97"/>
        <v>0</v>
      </c>
      <c r="BE567" s="289">
        <f t="shared" si="97"/>
        <v>0</v>
      </c>
      <c r="BF567" s="289">
        <f t="shared" si="97"/>
        <v>0</v>
      </c>
      <c r="BG567" s="289">
        <f t="shared" si="97"/>
        <v>0</v>
      </c>
      <c r="BH567" s="289">
        <f t="shared" si="97"/>
        <v>0</v>
      </c>
      <c r="BI567" s="289">
        <f t="shared" si="97"/>
        <v>0</v>
      </c>
      <c r="BJ567" s="289">
        <f t="shared" si="97"/>
        <v>0</v>
      </c>
      <c r="BK567" s="289">
        <f t="shared" si="97"/>
        <v>0</v>
      </c>
      <c r="BL567" s="289">
        <f t="shared" si="97"/>
        <v>0</v>
      </c>
      <c r="BM567" s="289">
        <f t="shared" si="97"/>
        <v>0</v>
      </c>
      <c r="BN567" s="289">
        <f t="shared" si="97"/>
        <v>0</v>
      </c>
      <c r="BO567" s="289"/>
      <c r="BP567" s="289"/>
      <c r="BQ567" s="289"/>
      <c r="BR567" s="289"/>
      <c r="BS567" s="289"/>
      <c r="BT567" s="289"/>
      <c r="BU567" s="289"/>
      <c r="BV567" s="289"/>
      <c r="BW567" s="289"/>
      <c r="BX567" s="289"/>
      <c r="BY567" s="289"/>
      <c r="BZ567" s="289"/>
      <c r="CA567" s="198"/>
      <c r="CB567" s="198"/>
      <c r="CC567" s="198"/>
      <c r="CD567" s="198"/>
      <c r="CE567" s="198"/>
      <c r="CF567" s="198"/>
      <c r="CG567" s="198"/>
      <c r="CH567" s="198"/>
      <c r="CI567" s="198"/>
      <c r="CJ567" s="198"/>
      <c r="CK567" s="198"/>
      <c r="CL567" s="198"/>
    </row>
    <row r="568" spans="1:90" hidden="1" outlineLevel="1" x14ac:dyDescent="0.15">
      <c r="A568" s="89"/>
      <c r="B568" s="23"/>
      <c r="C568" s="26">
        <f t="shared" si="92"/>
        <v>29</v>
      </c>
      <c r="D568" s="303">
        <f t="shared" ca="1" si="92"/>
        <v>0.12786944280793208</v>
      </c>
      <c r="E568" s="26">
        <f t="shared" si="92"/>
        <v>5</v>
      </c>
      <c r="G568" s="289">
        <f t="shared" si="93"/>
        <v>0</v>
      </c>
      <c r="H568" s="289">
        <f t="shared" si="93"/>
        <v>0</v>
      </c>
      <c r="I568" s="289">
        <f t="shared" si="93"/>
        <v>0</v>
      </c>
      <c r="J568" s="289">
        <f t="shared" si="93"/>
        <v>0</v>
      </c>
      <c r="K568" s="289">
        <f t="shared" si="93"/>
        <v>0</v>
      </c>
      <c r="L568" s="289">
        <f t="shared" si="93"/>
        <v>0</v>
      </c>
      <c r="M568" s="289">
        <f t="shared" si="93"/>
        <v>0</v>
      </c>
      <c r="N568" s="289">
        <f t="shared" si="93"/>
        <v>0</v>
      </c>
      <c r="O568" s="289">
        <f t="shared" si="93"/>
        <v>0</v>
      </c>
      <c r="P568" s="289">
        <f t="shared" si="93"/>
        <v>0</v>
      </c>
      <c r="Q568" s="289">
        <f t="shared" si="93"/>
        <v>0</v>
      </c>
      <c r="R568" s="289">
        <f t="shared" si="93"/>
        <v>0</v>
      </c>
      <c r="S568" s="289">
        <f t="shared" si="93"/>
        <v>0</v>
      </c>
      <c r="T568" s="289">
        <f t="shared" si="93"/>
        <v>0</v>
      </c>
      <c r="U568" s="289">
        <f t="shared" si="93"/>
        <v>0</v>
      </c>
      <c r="V568" s="289">
        <f t="shared" si="93"/>
        <v>0</v>
      </c>
      <c r="W568" s="289">
        <f t="shared" si="97"/>
        <v>0</v>
      </c>
      <c r="X568" s="289">
        <f t="shared" si="97"/>
        <v>0</v>
      </c>
      <c r="Y568" s="289">
        <f t="shared" si="97"/>
        <v>0</v>
      </c>
      <c r="Z568" s="289">
        <f t="shared" si="97"/>
        <v>0</v>
      </c>
      <c r="AA568" s="289">
        <f t="shared" si="97"/>
        <v>0</v>
      </c>
      <c r="AB568" s="289">
        <f t="shared" si="97"/>
        <v>0</v>
      </c>
      <c r="AC568" s="289">
        <f t="shared" si="97"/>
        <v>0</v>
      </c>
      <c r="AD568" s="289">
        <f t="shared" si="97"/>
        <v>0</v>
      </c>
      <c r="AE568" s="289">
        <f t="shared" si="97"/>
        <v>0</v>
      </c>
      <c r="AF568" s="289">
        <f t="shared" si="97"/>
        <v>0</v>
      </c>
      <c r="AG568" s="289">
        <f t="shared" si="97"/>
        <v>0</v>
      </c>
      <c r="AH568" s="289">
        <f t="shared" si="97"/>
        <v>0</v>
      </c>
      <c r="AI568" s="289">
        <f t="shared" ca="1" si="97"/>
        <v>0.12786944280793208</v>
      </c>
      <c r="AJ568" s="289">
        <f t="shared" ca="1" si="97"/>
        <v>0.12786944280793208</v>
      </c>
      <c r="AK568" s="289">
        <f t="shared" ca="1" si="97"/>
        <v>0.12786944280793208</v>
      </c>
      <c r="AL568" s="289">
        <f t="shared" ca="1" si="97"/>
        <v>0.12786944280793208</v>
      </c>
      <c r="AM568" s="289">
        <f t="shared" ca="1" si="97"/>
        <v>0.12786944280793208</v>
      </c>
      <c r="AN568" s="289">
        <f t="shared" si="97"/>
        <v>0</v>
      </c>
      <c r="AO568" s="289">
        <f t="shared" si="97"/>
        <v>0</v>
      </c>
      <c r="AP568" s="289">
        <f t="shared" si="97"/>
        <v>0</v>
      </c>
      <c r="AQ568" s="289">
        <f t="shared" si="97"/>
        <v>0</v>
      </c>
      <c r="AR568" s="289">
        <f t="shared" si="97"/>
        <v>0</v>
      </c>
      <c r="AS568" s="289">
        <f t="shared" si="97"/>
        <v>0</v>
      </c>
      <c r="AT568" s="289">
        <f t="shared" si="97"/>
        <v>0</v>
      </c>
      <c r="AU568" s="289">
        <f t="shared" si="97"/>
        <v>0</v>
      </c>
      <c r="AV568" s="289">
        <f t="shared" si="97"/>
        <v>0</v>
      </c>
      <c r="AW568" s="289">
        <f t="shared" si="97"/>
        <v>0</v>
      </c>
      <c r="AX568" s="289">
        <f t="shared" si="97"/>
        <v>0</v>
      </c>
      <c r="AY568" s="289">
        <f t="shared" si="97"/>
        <v>0</v>
      </c>
      <c r="AZ568" s="289">
        <f t="shared" si="97"/>
        <v>0</v>
      </c>
      <c r="BA568" s="289">
        <f t="shared" si="97"/>
        <v>0</v>
      </c>
      <c r="BB568" s="289">
        <f t="shared" si="97"/>
        <v>0</v>
      </c>
      <c r="BC568" s="289">
        <f t="shared" si="97"/>
        <v>0</v>
      </c>
      <c r="BD568" s="289">
        <f t="shared" si="97"/>
        <v>0</v>
      </c>
      <c r="BE568" s="289">
        <f t="shared" si="97"/>
        <v>0</v>
      </c>
      <c r="BF568" s="289">
        <f t="shared" si="97"/>
        <v>0</v>
      </c>
      <c r="BG568" s="289">
        <f t="shared" si="97"/>
        <v>0</v>
      </c>
      <c r="BH568" s="289">
        <f t="shared" si="97"/>
        <v>0</v>
      </c>
      <c r="BI568" s="289">
        <f t="shared" si="97"/>
        <v>0</v>
      </c>
      <c r="BJ568" s="289">
        <f t="shared" si="97"/>
        <v>0</v>
      </c>
      <c r="BK568" s="289">
        <f t="shared" si="97"/>
        <v>0</v>
      </c>
      <c r="BL568" s="289">
        <f t="shared" si="97"/>
        <v>0</v>
      </c>
      <c r="BM568" s="289">
        <f t="shared" si="97"/>
        <v>0</v>
      </c>
      <c r="BN568" s="289">
        <f t="shared" si="97"/>
        <v>0</v>
      </c>
      <c r="BO568" s="289"/>
      <c r="BP568" s="289"/>
      <c r="BQ568" s="289"/>
      <c r="BR568" s="289"/>
      <c r="BS568" s="289"/>
      <c r="BT568" s="289"/>
      <c r="BU568" s="289"/>
      <c r="BV568" s="289"/>
      <c r="BW568" s="289"/>
      <c r="BX568" s="289"/>
      <c r="BY568" s="289"/>
      <c r="BZ568" s="289"/>
      <c r="CA568" s="198"/>
      <c r="CB568" s="198"/>
      <c r="CC568" s="198"/>
      <c r="CD568" s="198"/>
      <c r="CE568" s="198"/>
      <c r="CF568" s="198"/>
      <c r="CG568" s="198"/>
      <c r="CH568" s="198"/>
      <c r="CI568" s="198"/>
      <c r="CJ568" s="198"/>
      <c r="CK568" s="198"/>
      <c r="CL568" s="198"/>
    </row>
    <row r="569" spans="1:90" hidden="1" outlineLevel="1" x14ac:dyDescent="0.15">
      <c r="A569" s="89"/>
      <c r="B569" s="23"/>
      <c r="C569" s="26">
        <f t="shared" si="92"/>
        <v>30</v>
      </c>
      <c r="D569" s="303">
        <f t="shared" ca="1" si="92"/>
        <v>0.12615693634369801</v>
      </c>
      <c r="E569" s="26">
        <f t="shared" si="92"/>
        <v>5</v>
      </c>
      <c r="G569" s="289">
        <f t="shared" si="93"/>
        <v>0</v>
      </c>
      <c r="H569" s="289">
        <f t="shared" si="93"/>
        <v>0</v>
      </c>
      <c r="I569" s="289">
        <f t="shared" si="93"/>
        <v>0</v>
      </c>
      <c r="J569" s="289">
        <f t="shared" si="93"/>
        <v>0</v>
      </c>
      <c r="K569" s="289">
        <f t="shared" si="93"/>
        <v>0</v>
      </c>
      <c r="L569" s="289">
        <f t="shared" si="93"/>
        <v>0</v>
      </c>
      <c r="M569" s="289">
        <f t="shared" si="93"/>
        <v>0</v>
      </c>
      <c r="N569" s="289">
        <f t="shared" si="93"/>
        <v>0</v>
      </c>
      <c r="O569" s="289">
        <f t="shared" si="93"/>
        <v>0</v>
      </c>
      <c r="P569" s="289">
        <f t="shared" si="93"/>
        <v>0</v>
      </c>
      <c r="Q569" s="289">
        <f t="shared" si="93"/>
        <v>0</v>
      </c>
      <c r="R569" s="289">
        <f t="shared" si="93"/>
        <v>0</v>
      </c>
      <c r="S569" s="289">
        <f t="shared" si="93"/>
        <v>0</v>
      </c>
      <c r="T569" s="289">
        <f t="shared" si="93"/>
        <v>0</v>
      </c>
      <c r="U569" s="289">
        <f t="shared" si="93"/>
        <v>0</v>
      </c>
      <c r="V569" s="289">
        <f t="shared" si="93"/>
        <v>0</v>
      </c>
      <c r="W569" s="289">
        <f t="shared" si="97"/>
        <v>0</v>
      </c>
      <c r="X569" s="289">
        <f t="shared" si="97"/>
        <v>0</v>
      </c>
      <c r="Y569" s="289">
        <f t="shared" si="97"/>
        <v>0</v>
      </c>
      <c r="Z569" s="289">
        <f t="shared" si="97"/>
        <v>0</v>
      </c>
      <c r="AA569" s="289">
        <f t="shared" si="97"/>
        <v>0</v>
      </c>
      <c r="AB569" s="289">
        <f t="shared" si="97"/>
        <v>0</v>
      </c>
      <c r="AC569" s="289">
        <f t="shared" si="97"/>
        <v>0</v>
      </c>
      <c r="AD569" s="289">
        <f t="shared" si="97"/>
        <v>0</v>
      </c>
      <c r="AE569" s="289">
        <f t="shared" si="97"/>
        <v>0</v>
      </c>
      <c r="AF569" s="289">
        <f t="shared" si="97"/>
        <v>0</v>
      </c>
      <c r="AG569" s="289">
        <f t="shared" si="97"/>
        <v>0</v>
      </c>
      <c r="AH569" s="289">
        <f t="shared" si="97"/>
        <v>0</v>
      </c>
      <c r="AI569" s="289">
        <f t="shared" si="97"/>
        <v>0</v>
      </c>
      <c r="AJ569" s="289">
        <f t="shared" ca="1" si="97"/>
        <v>0.12615693634369801</v>
      </c>
      <c r="AK569" s="289">
        <f t="shared" ca="1" si="97"/>
        <v>0.12615693634369801</v>
      </c>
      <c r="AL569" s="289">
        <f t="shared" ca="1" si="97"/>
        <v>0.12615693634369801</v>
      </c>
      <c r="AM569" s="289">
        <f t="shared" ca="1" si="97"/>
        <v>0.12615693634369801</v>
      </c>
      <c r="AN569" s="289">
        <f t="shared" ca="1" si="97"/>
        <v>0.12615693634369801</v>
      </c>
      <c r="AO569" s="289">
        <f t="shared" si="97"/>
        <v>0</v>
      </c>
      <c r="AP569" s="289">
        <f t="shared" si="97"/>
        <v>0</v>
      </c>
      <c r="AQ569" s="289">
        <f t="shared" si="97"/>
        <v>0</v>
      </c>
      <c r="AR569" s="289">
        <f t="shared" si="97"/>
        <v>0</v>
      </c>
      <c r="AS569" s="289">
        <f t="shared" si="97"/>
        <v>0</v>
      </c>
      <c r="AT569" s="289">
        <f t="shared" si="97"/>
        <v>0</v>
      </c>
      <c r="AU569" s="289">
        <f t="shared" si="97"/>
        <v>0</v>
      </c>
      <c r="AV569" s="289">
        <f t="shared" si="97"/>
        <v>0</v>
      </c>
      <c r="AW569" s="289">
        <f t="shared" si="97"/>
        <v>0</v>
      </c>
      <c r="AX569" s="289">
        <f t="shared" si="97"/>
        <v>0</v>
      </c>
      <c r="AY569" s="289">
        <f t="shared" si="97"/>
        <v>0</v>
      </c>
      <c r="AZ569" s="289">
        <f t="shared" si="97"/>
        <v>0</v>
      </c>
      <c r="BA569" s="289">
        <f t="shared" si="97"/>
        <v>0</v>
      </c>
      <c r="BB569" s="289">
        <f t="shared" si="97"/>
        <v>0</v>
      </c>
      <c r="BC569" s="289">
        <f t="shared" si="97"/>
        <v>0</v>
      </c>
      <c r="BD569" s="289">
        <f t="shared" si="97"/>
        <v>0</v>
      </c>
      <c r="BE569" s="289">
        <f t="shared" si="97"/>
        <v>0</v>
      </c>
      <c r="BF569" s="289">
        <f t="shared" ref="BF569:BN570" si="98">IF(OR($C569&gt;BF$7,$C569+$E569-1&lt;BF$7),0,$D569)</f>
        <v>0</v>
      </c>
      <c r="BG569" s="289">
        <f t="shared" si="98"/>
        <v>0</v>
      </c>
      <c r="BH569" s="289">
        <f t="shared" si="98"/>
        <v>0</v>
      </c>
      <c r="BI569" s="289">
        <f t="shared" si="98"/>
        <v>0</v>
      </c>
      <c r="BJ569" s="289">
        <f t="shared" si="98"/>
        <v>0</v>
      </c>
      <c r="BK569" s="289">
        <f t="shared" si="98"/>
        <v>0</v>
      </c>
      <c r="BL569" s="289">
        <f t="shared" si="98"/>
        <v>0</v>
      </c>
      <c r="BM569" s="289">
        <f t="shared" si="98"/>
        <v>0</v>
      </c>
      <c r="BN569" s="289">
        <f t="shared" si="98"/>
        <v>0</v>
      </c>
      <c r="BO569" s="289"/>
      <c r="BP569" s="289"/>
      <c r="BQ569" s="289"/>
      <c r="BR569" s="289"/>
      <c r="BS569" s="289"/>
      <c r="BT569" s="289"/>
      <c r="BU569" s="289"/>
      <c r="BV569" s="289"/>
      <c r="BW569" s="289"/>
      <c r="BX569" s="289"/>
      <c r="BY569" s="289"/>
      <c r="BZ569" s="289"/>
      <c r="CA569" s="198"/>
      <c r="CB569" s="198"/>
      <c r="CC569" s="198"/>
      <c r="CD569" s="198"/>
      <c r="CE569" s="198"/>
      <c r="CF569" s="198"/>
      <c r="CG569" s="198"/>
      <c r="CH569" s="198"/>
      <c r="CI569" s="198"/>
      <c r="CJ569" s="198"/>
      <c r="CK569" s="198"/>
      <c r="CL569" s="198"/>
    </row>
    <row r="570" spans="1:90" hidden="1" outlineLevel="1" x14ac:dyDescent="0.15">
      <c r="A570" s="89"/>
      <c r="B570" s="23"/>
      <c r="C570" s="26">
        <f t="shared" si="92"/>
        <v>31</v>
      </c>
      <c r="D570" s="303">
        <f t="shared" ca="1" si="92"/>
        <v>0.12444442987946391</v>
      </c>
      <c r="E570" s="26">
        <f t="shared" si="92"/>
        <v>5</v>
      </c>
      <c r="G570" s="289">
        <f t="shared" si="93"/>
        <v>0</v>
      </c>
      <c r="H570" s="289">
        <f t="shared" si="93"/>
        <v>0</v>
      </c>
      <c r="I570" s="289">
        <f t="shared" si="93"/>
        <v>0</v>
      </c>
      <c r="J570" s="289">
        <f t="shared" si="93"/>
        <v>0</v>
      </c>
      <c r="K570" s="289">
        <f t="shared" si="93"/>
        <v>0</v>
      </c>
      <c r="L570" s="289">
        <f t="shared" si="93"/>
        <v>0</v>
      </c>
      <c r="M570" s="289">
        <f t="shared" si="93"/>
        <v>0</v>
      </c>
      <c r="N570" s="289">
        <f t="shared" si="93"/>
        <v>0</v>
      </c>
      <c r="O570" s="289">
        <f t="shared" si="93"/>
        <v>0</v>
      </c>
      <c r="P570" s="289">
        <f t="shared" si="93"/>
        <v>0</v>
      </c>
      <c r="Q570" s="289">
        <f t="shared" si="93"/>
        <v>0</v>
      </c>
      <c r="R570" s="289">
        <f t="shared" si="93"/>
        <v>0</v>
      </c>
      <c r="S570" s="289">
        <f t="shared" si="93"/>
        <v>0</v>
      </c>
      <c r="T570" s="289">
        <f t="shared" si="93"/>
        <v>0</v>
      </c>
      <c r="U570" s="289">
        <f t="shared" si="93"/>
        <v>0</v>
      </c>
      <c r="V570" s="289">
        <f t="shared" si="93"/>
        <v>0</v>
      </c>
      <c r="W570" s="289">
        <f t="shared" ref="W570:BN575" si="99">IF(OR($C570&gt;W$7,$C570+$E570-1&lt;W$7),0,$D570)</f>
        <v>0</v>
      </c>
      <c r="X570" s="289">
        <f t="shared" si="99"/>
        <v>0</v>
      </c>
      <c r="Y570" s="289">
        <f t="shared" si="99"/>
        <v>0</v>
      </c>
      <c r="Z570" s="289">
        <f t="shared" si="99"/>
        <v>0</v>
      </c>
      <c r="AA570" s="289">
        <f t="shared" si="99"/>
        <v>0</v>
      </c>
      <c r="AB570" s="289">
        <f t="shared" si="99"/>
        <v>0</v>
      </c>
      <c r="AC570" s="289">
        <f t="shared" si="99"/>
        <v>0</v>
      </c>
      <c r="AD570" s="289">
        <f t="shared" si="99"/>
        <v>0</v>
      </c>
      <c r="AE570" s="289">
        <f t="shared" si="99"/>
        <v>0</v>
      </c>
      <c r="AF570" s="289">
        <f t="shared" si="99"/>
        <v>0</v>
      </c>
      <c r="AG570" s="289">
        <f t="shared" si="99"/>
        <v>0</v>
      </c>
      <c r="AH570" s="289">
        <f t="shared" si="99"/>
        <v>0</v>
      </c>
      <c r="AI570" s="289">
        <f t="shared" si="99"/>
        <v>0</v>
      </c>
      <c r="AJ570" s="289">
        <f t="shared" si="99"/>
        <v>0</v>
      </c>
      <c r="AK570" s="289">
        <f t="shared" ca="1" si="99"/>
        <v>0.12444442987946391</v>
      </c>
      <c r="AL570" s="289">
        <f t="shared" ca="1" si="99"/>
        <v>0.12444442987946391</v>
      </c>
      <c r="AM570" s="289">
        <f t="shared" ca="1" si="99"/>
        <v>0.12444442987946391</v>
      </c>
      <c r="AN570" s="289">
        <f t="shared" ca="1" si="99"/>
        <v>0.12444442987946391</v>
      </c>
      <c r="AO570" s="289">
        <f t="shared" ca="1" si="99"/>
        <v>0.12444442987946391</v>
      </c>
      <c r="AP570" s="289">
        <f t="shared" si="99"/>
        <v>0</v>
      </c>
      <c r="AQ570" s="289">
        <f t="shared" si="99"/>
        <v>0</v>
      </c>
      <c r="AR570" s="289">
        <f t="shared" si="99"/>
        <v>0</v>
      </c>
      <c r="AS570" s="289">
        <f t="shared" si="99"/>
        <v>0</v>
      </c>
      <c r="AT570" s="289">
        <f t="shared" si="99"/>
        <v>0</v>
      </c>
      <c r="AU570" s="289">
        <f t="shared" si="99"/>
        <v>0</v>
      </c>
      <c r="AV570" s="289">
        <f t="shared" si="99"/>
        <v>0</v>
      </c>
      <c r="AW570" s="289">
        <f t="shared" si="99"/>
        <v>0</v>
      </c>
      <c r="AX570" s="289">
        <f t="shared" si="99"/>
        <v>0</v>
      </c>
      <c r="AY570" s="289">
        <f t="shared" si="99"/>
        <v>0</v>
      </c>
      <c r="AZ570" s="289">
        <f t="shared" si="99"/>
        <v>0</v>
      </c>
      <c r="BA570" s="289">
        <f t="shared" si="99"/>
        <v>0</v>
      </c>
      <c r="BB570" s="289">
        <f t="shared" si="99"/>
        <v>0</v>
      </c>
      <c r="BC570" s="289">
        <f t="shared" si="99"/>
        <v>0</v>
      </c>
      <c r="BD570" s="289">
        <f t="shared" si="99"/>
        <v>0</v>
      </c>
      <c r="BE570" s="289">
        <f t="shared" si="99"/>
        <v>0</v>
      </c>
      <c r="BF570" s="289">
        <f t="shared" si="98"/>
        <v>0</v>
      </c>
      <c r="BG570" s="289">
        <f t="shared" si="98"/>
        <v>0</v>
      </c>
      <c r="BH570" s="289">
        <f t="shared" si="98"/>
        <v>0</v>
      </c>
      <c r="BI570" s="289">
        <f t="shared" si="98"/>
        <v>0</v>
      </c>
      <c r="BJ570" s="289">
        <f t="shared" si="98"/>
        <v>0</v>
      </c>
      <c r="BK570" s="289">
        <f t="shared" si="98"/>
        <v>0</v>
      </c>
      <c r="BL570" s="289">
        <f t="shared" si="98"/>
        <v>0</v>
      </c>
      <c r="BM570" s="289">
        <f t="shared" si="98"/>
        <v>0</v>
      </c>
      <c r="BN570" s="289">
        <f t="shared" si="98"/>
        <v>0</v>
      </c>
      <c r="BO570" s="289"/>
      <c r="BP570" s="289"/>
      <c r="BQ570" s="289"/>
      <c r="BR570" s="289"/>
      <c r="BS570" s="289"/>
      <c r="BT570" s="289"/>
      <c r="BU570" s="289"/>
      <c r="BV570" s="289"/>
      <c r="BW570" s="289"/>
      <c r="BX570" s="289"/>
      <c r="BY570" s="289"/>
      <c r="BZ570" s="289"/>
      <c r="CA570" s="198"/>
      <c r="CB570" s="198"/>
      <c r="CC570" s="198"/>
      <c r="CD570" s="198"/>
      <c r="CE570" s="198"/>
      <c r="CF570" s="198"/>
      <c r="CG570" s="198"/>
      <c r="CH570" s="198"/>
      <c r="CI570" s="198"/>
      <c r="CJ570" s="198"/>
      <c r="CK570" s="198"/>
      <c r="CL570" s="198"/>
    </row>
    <row r="571" spans="1:90" hidden="1" outlineLevel="1" x14ac:dyDescent="0.15">
      <c r="A571" s="89"/>
      <c r="B571" s="23"/>
      <c r="C571" s="26">
        <f t="shared" si="92"/>
        <v>32</v>
      </c>
      <c r="D571" s="303">
        <f t="shared" ca="1" si="92"/>
        <v>0.12273192341522984</v>
      </c>
      <c r="E571" s="26">
        <f t="shared" si="92"/>
        <v>5</v>
      </c>
      <c r="G571" s="289">
        <f t="shared" si="93"/>
        <v>0</v>
      </c>
      <c r="H571" s="289">
        <f t="shared" si="93"/>
        <v>0</v>
      </c>
      <c r="I571" s="289">
        <f t="shared" si="93"/>
        <v>0</v>
      </c>
      <c r="J571" s="289">
        <f t="shared" si="93"/>
        <v>0</v>
      </c>
      <c r="K571" s="289">
        <f t="shared" si="93"/>
        <v>0</v>
      </c>
      <c r="L571" s="289">
        <f t="shared" si="93"/>
        <v>0</v>
      </c>
      <c r="M571" s="289">
        <f t="shared" si="93"/>
        <v>0</v>
      </c>
      <c r="N571" s="289">
        <f t="shared" si="93"/>
        <v>0</v>
      </c>
      <c r="O571" s="289">
        <f t="shared" si="93"/>
        <v>0</v>
      </c>
      <c r="P571" s="289">
        <f t="shared" si="93"/>
        <v>0</v>
      </c>
      <c r="Q571" s="289">
        <f t="shared" si="93"/>
        <v>0</v>
      </c>
      <c r="R571" s="289">
        <f t="shared" si="93"/>
        <v>0</v>
      </c>
      <c r="S571" s="289">
        <f t="shared" si="93"/>
        <v>0</v>
      </c>
      <c r="T571" s="289">
        <f t="shared" si="93"/>
        <v>0</v>
      </c>
      <c r="U571" s="289">
        <f t="shared" si="93"/>
        <v>0</v>
      </c>
      <c r="V571" s="289">
        <f t="shared" si="93"/>
        <v>0</v>
      </c>
      <c r="W571" s="289">
        <f t="shared" si="99"/>
        <v>0</v>
      </c>
      <c r="X571" s="289">
        <f t="shared" si="99"/>
        <v>0</v>
      </c>
      <c r="Y571" s="289">
        <f t="shared" si="99"/>
        <v>0</v>
      </c>
      <c r="Z571" s="289">
        <f t="shared" si="99"/>
        <v>0</v>
      </c>
      <c r="AA571" s="289">
        <f t="shared" si="99"/>
        <v>0</v>
      </c>
      <c r="AB571" s="289">
        <f t="shared" si="99"/>
        <v>0</v>
      </c>
      <c r="AC571" s="289">
        <f t="shared" si="99"/>
        <v>0</v>
      </c>
      <c r="AD571" s="289">
        <f t="shared" si="99"/>
        <v>0</v>
      </c>
      <c r="AE571" s="289">
        <f t="shared" si="99"/>
        <v>0</v>
      </c>
      <c r="AF571" s="289">
        <f t="shared" si="99"/>
        <v>0</v>
      </c>
      <c r="AG571" s="289">
        <f t="shared" si="99"/>
        <v>0</v>
      </c>
      <c r="AH571" s="289">
        <f t="shared" si="99"/>
        <v>0</v>
      </c>
      <c r="AI571" s="289">
        <f t="shared" si="99"/>
        <v>0</v>
      </c>
      <c r="AJ571" s="289">
        <f t="shared" si="99"/>
        <v>0</v>
      </c>
      <c r="AK571" s="289">
        <f t="shared" si="99"/>
        <v>0</v>
      </c>
      <c r="AL571" s="289">
        <f t="shared" ca="1" si="99"/>
        <v>0.12273192341522984</v>
      </c>
      <c r="AM571" s="289">
        <f t="shared" ca="1" si="99"/>
        <v>0.12273192341522984</v>
      </c>
      <c r="AN571" s="289">
        <f t="shared" ca="1" si="99"/>
        <v>0.12273192341522984</v>
      </c>
      <c r="AO571" s="289">
        <f t="shared" ca="1" si="99"/>
        <v>0.12273192341522984</v>
      </c>
      <c r="AP571" s="289">
        <f t="shared" ca="1" si="99"/>
        <v>0.12273192341522984</v>
      </c>
      <c r="AQ571" s="289">
        <f t="shared" si="99"/>
        <v>0</v>
      </c>
      <c r="AR571" s="289">
        <f t="shared" si="99"/>
        <v>0</v>
      </c>
      <c r="AS571" s="289">
        <f t="shared" si="99"/>
        <v>0</v>
      </c>
      <c r="AT571" s="289">
        <f t="shared" si="99"/>
        <v>0</v>
      </c>
      <c r="AU571" s="289">
        <f t="shared" si="99"/>
        <v>0</v>
      </c>
      <c r="AV571" s="289">
        <f t="shared" si="99"/>
        <v>0</v>
      </c>
      <c r="AW571" s="289">
        <f t="shared" si="99"/>
        <v>0</v>
      </c>
      <c r="AX571" s="289">
        <f t="shared" si="99"/>
        <v>0</v>
      </c>
      <c r="AY571" s="289">
        <f t="shared" si="99"/>
        <v>0</v>
      </c>
      <c r="AZ571" s="289">
        <f t="shared" si="99"/>
        <v>0</v>
      </c>
      <c r="BA571" s="289">
        <f t="shared" si="99"/>
        <v>0</v>
      </c>
      <c r="BB571" s="289">
        <f t="shared" si="99"/>
        <v>0</v>
      </c>
      <c r="BC571" s="289">
        <f t="shared" si="99"/>
        <v>0</v>
      </c>
      <c r="BD571" s="289">
        <f t="shared" si="99"/>
        <v>0</v>
      </c>
      <c r="BE571" s="289">
        <f t="shared" si="99"/>
        <v>0</v>
      </c>
      <c r="BF571" s="289">
        <f t="shared" si="99"/>
        <v>0</v>
      </c>
      <c r="BG571" s="289">
        <f t="shared" si="99"/>
        <v>0</v>
      </c>
      <c r="BH571" s="289">
        <f t="shared" si="99"/>
        <v>0</v>
      </c>
      <c r="BI571" s="289">
        <f t="shared" si="99"/>
        <v>0</v>
      </c>
      <c r="BJ571" s="289">
        <f t="shared" si="99"/>
        <v>0</v>
      </c>
      <c r="BK571" s="289">
        <f t="shared" si="99"/>
        <v>0</v>
      </c>
      <c r="BL571" s="289">
        <f t="shared" si="99"/>
        <v>0</v>
      </c>
      <c r="BM571" s="289">
        <f t="shared" si="99"/>
        <v>0</v>
      </c>
      <c r="BN571" s="289">
        <f t="shared" si="99"/>
        <v>0</v>
      </c>
      <c r="BO571" s="289"/>
      <c r="BP571" s="289"/>
      <c r="BQ571" s="289"/>
      <c r="BR571" s="289"/>
      <c r="BS571" s="289"/>
      <c r="BT571" s="289"/>
      <c r="BU571" s="289"/>
      <c r="BV571" s="289"/>
      <c r="BW571" s="289"/>
      <c r="BX571" s="289"/>
      <c r="BY571" s="289"/>
      <c r="BZ571" s="289"/>
      <c r="CA571" s="198"/>
      <c r="CB571" s="198"/>
      <c r="CC571" s="198"/>
      <c r="CD571" s="198"/>
      <c r="CE571" s="198"/>
      <c r="CF571" s="198"/>
      <c r="CG571" s="198"/>
      <c r="CH571" s="198"/>
      <c r="CI571" s="198"/>
      <c r="CJ571" s="198"/>
      <c r="CK571" s="198"/>
      <c r="CL571" s="198"/>
    </row>
    <row r="572" spans="1:90" hidden="1" outlineLevel="1" x14ac:dyDescent="0.15">
      <c r="A572" s="89"/>
      <c r="B572" s="23"/>
      <c r="C572" s="26">
        <f t="shared" ref="C572:E587" si="100">C509</f>
        <v>33</v>
      </c>
      <c r="D572" s="303">
        <f t="shared" ca="1" si="100"/>
        <v>0.12101941695099577</v>
      </c>
      <c r="E572" s="26">
        <f t="shared" si="100"/>
        <v>5</v>
      </c>
      <c r="G572" s="289">
        <f t="shared" si="93"/>
        <v>0</v>
      </c>
      <c r="H572" s="289">
        <f t="shared" si="93"/>
        <v>0</v>
      </c>
      <c r="I572" s="289">
        <f t="shared" si="93"/>
        <v>0</v>
      </c>
      <c r="J572" s="289">
        <f t="shared" si="93"/>
        <v>0</v>
      </c>
      <c r="K572" s="289">
        <f t="shared" si="93"/>
        <v>0</v>
      </c>
      <c r="L572" s="289">
        <f t="shared" si="93"/>
        <v>0</v>
      </c>
      <c r="M572" s="289">
        <f t="shared" si="93"/>
        <v>0</v>
      </c>
      <c r="N572" s="289">
        <f t="shared" si="93"/>
        <v>0</v>
      </c>
      <c r="O572" s="289">
        <f t="shared" si="93"/>
        <v>0</v>
      </c>
      <c r="P572" s="289">
        <f t="shared" si="93"/>
        <v>0</v>
      </c>
      <c r="Q572" s="289">
        <f t="shared" si="93"/>
        <v>0</v>
      </c>
      <c r="R572" s="289">
        <f t="shared" si="93"/>
        <v>0</v>
      </c>
      <c r="S572" s="289">
        <f t="shared" si="93"/>
        <v>0</v>
      </c>
      <c r="T572" s="289">
        <f t="shared" si="93"/>
        <v>0</v>
      </c>
      <c r="U572" s="289">
        <f t="shared" si="93"/>
        <v>0</v>
      </c>
      <c r="V572" s="289">
        <f>IF(OR($C572&gt;V$7,$C572+$E572-1&lt;V$7),0,$D572)</f>
        <v>0</v>
      </c>
      <c r="W572" s="289">
        <f t="shared" si="99"/>
        <v>0</v>
      </c>
      <c r="X572" s="289">
        <f t="shared" si="99"/>
        <v>0</v>
      </c>
      <c r="Y572" s="289">
        <f t="shared" si="99"/>
        <v>0</v>
      </c>
      <c r="Z572" s="289">
        <f t="shared" si="99"/>
        <v>0</v>
      </c>
      <c r="AA572" s="289">
        <f t="shared" si="99"/>
        <v>0</v>
      </c>
      <c r="AB572" s="289">
        <f t="shared" si="99"/>
        <v>0</v>
      </c>
      <c r="AC572" s="289">
        <f t="shared" si="99"/>
        <v>0</v>
      </c>
      <c r="AD572" s="289">
        <f t="shared" si="99"/>
        <v>0</v>
      </c>
      <c r="AE572" s="289">
        <f t="shared" si="99"/>
        <v>0</v>
      </c>
      <c r="AF572" s="289">
        <f t="shared" si="99"/>
        <v>0</v>
      </c>
      <c r="AG572" s="289">
        <f t="shared" si="99"/>
        <v>0</v>
      </c>
      <c r="AH572" s="289">
        <f t="shared" si="99"/>
        <v>0</v>
      </c>
      <c r="AI572" s="289">
        <f t="shared" si="99"/>
        <v>0</v>
      </c>
      <c r="AJ572" s="289">
        <f t="shared" si="99"/>
        <v>0</v>
      </c>
      <c r="AK572" s="289">
        <f t="shared" si="99"/>
        <v>0</v>
      </c>
      <c r="AL572" s="289">
        <f t="shared" si="99"/>
        <v>0</v>
      </c>
      <c r="AM572" s="289">
        <f t="shared" ca="1" si="99"/>
        <v>0.12101941695099577</v>
      </c>
      <c r="AN572" s="289">
        <f t="shared" ca="1" si="99"/>
        <v>0.12101941695099577</v>
      </c>
      <c r="AO572" s="289">
        <f t="shared" ca="1" si="99"/>
        <v>0.12101941695099577</v>
      </c>
      <c r="AP572" s="289">
        <f t="shared" ca="1" si="99"/>
        <v>0.12101941695099577</v>
      </c>
      <c r="AQ572" s="289">
        <f t="shared" ca="1" si="99"/>
        <v>0.12101941695099577</v>
      </c>
      <c r="AR572" s="289">
        <f t="shared" si="99"/>
        <v>0</v>
      </c>
      <c r="AS572" s="289">
        <f t="shared" si="99"/>
        <v>0</v>
      </c>
      <c r="AT572" s="289">
        <f t="shared" si="99"/>
        <v>0</v>
      </c>
      <c r="AU572" s="289">
        <f t="shared" si="99"/>
        <v>0</v>
      </c>
      <c r="AV572" s="289">
        <f t="shared" si="99"/>
        <v>0</v>
      </c>
      <c r="AW572" s="289">
        <f t="shared" si="99"/>
        <v>0</v>
      </c>
      <c r="AX572" s="289">
        <f t="shared" si="99"/>
        <v>0</v>
      </c>
      <c r="AY572" s="289">
        <f t="shared" si="99"/>
        <v>0</v>
      </c>
      <c r="AZ572" s="289">
        <f t="shared" si="99"/>
        <v>0</v>
      </c>
      <c r="BA572" s="289">
        <f t="shared" si="99"/>
        <v>0</v>
      </c>
      <c r="BB572" s="289">
        <f t="shared" si="99"/>
        <v>0</v>
      </c>
      <c r="BC572" s="289">
        <f t="shared" si="99"/>
        <v>0</v>
      </c>
      <c r="BD572" s="289">
        <f t="shared" si="99"/>
        <v>0</v>
      </c>
      <c r="BE572" s="289">
        <f t="shared" si="99"/>
        <v>0</v>
      </c>
      <c r="BF572" s="289">
        <f t="shared" si="99"/>
        <v>0</v>
      </c>
      <c r="BG572" s="289">
        <f t="shared" si="99"/>
        <v>0</v>
      </c>
      <c r="BH572" s="289">
        <f t="shared" si="99"/>
        <v>0</v>
      </c>
      <c r="BI572" s="289">
        <f t="shared" si="99"/>
        <v>0</v>
      </c>
      <c r="BJ572" s="289">
        <f t="shared" si="99"/>
        <v>0</v>
      </c>
      <c r="BK572" s="289">
        <f t="shared" si="99"/>
        <v>0</v>
      </c>
      <c r="BL572" s="289">
        <f t="shared" si="99"/>
        <v>0</v>
      </c>
      <c r="BM572" s="289">
        <f t="shared" si="99"/>
        <v>0</v>
      </c>
      <c r="BN572" s="289">
        <f t="shared" si="99"/>
        <v>0</v>
      </c>
      <c r="BO572" s="289"/>
      <c r="BP572" s="289"/>
      <c r="BQ572" s="289"/>
      <c r="BR572" s="289"/>
      <c r="BS572" s="289"/>
      <c r="BT572" s="289"/>
      <c r="BU572" s="289"/>
      <c r="BV572" s="289"/>
      <c r="BW572" s="289"/>
      <c r="BX572" s="289"/>
      <c r="BY572" s="289"/>
      <c r="BZ572" s="289"/>
      <c r="CA572" s="198"/>
      <c r="CB572" s="198"/>
      <c r="CC572" s="198"/>
      <c r="CD572" s="198"/>
      <c r="CE572" s="198"/>
      <c r="CF572" s="198"/>
      <c r="CG572" s="198"/>
      <c r="CH572" s="198"/>
      <c r="CI572" s="198"/>
      <c r="CJ572" s="198"/>
      <c r="CK572" s="198"/>
      <c r="CL572" s="198"/>
    </row>
    <row r="573" spans="1:90" hidden="1" outlineLevel="1" x14ac:dyDescent="0.15">
      <c r="A573" s="89"/>
      <c r="B573" s="23"/>
      <c r="C573" s="26">
        <f t="shared" si="100"/>
        <v>34</v>
      </c>
      <c r="D573" s="303">
        <f t="shared" ca="1" si="100"/>
        <v>0.11930691048676169</v>
      </c>
      <c r="E573" s="26">
        <f t="shared" si="100"/>
        <v>5</v>
      </c>
      <c r="G573" s="289">
        <f t="shared" ref="G573:V588" si="101">IF(OR($C573&gt;G$7,$C573+$E573-1&lt;G$7),0,$D573)</f>
        <v>0</v>
      </c>
      <c r="H573" s="289">
        <f t="shared" si="101"/>
        <v>0</v>
      </c>
      <c r="I573" s="289">
        <f t="shared" si="101"/>
        <v>0</v>
      </c>
      <c r="J573" s="289">
        <f t="shared" si="101"/>
        <v>0</v>
      </c>
      <c r="K573" s="289">
        <f t="shared" si="101"/>
        <v>0</v>
      </c>
      <c r="L573" s="289">
        <f t="shared" si="101"/>
        <v>0</v>
      </c>
      <c r="M573" s="289">
        <f t="shared" si="101"/>
        <v>0</v>
      </c>
      <c r="N573" s="289">
        <f t="shared" si="101"/>
        <v>0</v>
      </c>
      <c r="O573" s="289">
        <f t="shared" si="101"/>
        <v>0</v>
      </c>
      <c r="P573" s="289">
        <f t="shared" si="101"/>
        <v>0</v>
      </c>
      <c r="Q573" s="289">
        <f t="shared" si="101"/>
        <v>0</v>
      </c>
      <c r="R573" s="289">
        <f t="shared" si="101"/>
        <v>0</v>
      </c>
      <c r="S573" s="289">
        <f t="shared" si="101"/>
        <v>0</v>
      </c>
      <c r="T573" s="289">
        <f t="shared" si="101"/>
        <v>0</v>
      </c>
      <c r="U573" s="289">
        <f t="shared" si="101"/>
        <v>0</v>
      </c>
      <c r="V573" s="289">
        <f t="shared" si="101"/>
        <v>0</v>
      </c>
      <c r="W573" s="289">
        <f t="shared" si="99"/>
        <v>0</v>
      </c>
      <c r="X573" s="289">
        <f t="shared" si="99"/>
        <v>0</v>
      </c>
      <c r="Y573" s="289">
        <f t="shared" si="99"/>
        <v>0</v>
      </c>
      <c r="Z573" s="289">
        <f t="shared" si="99"/>
        <v>0</v>
      </c>
      <c r="AA573" s="289">
        <f t="shared" si="99"/>
        <v>0</v>
      </c>
      <c r="AB573" s="289">
        <f t="shared" si="99"/>
        <v>0</v>
      </c>
      <c r="AC573" s="289">
        <f t="shared" si="99"/>
        <v>0</v>
      </c>
      <c r="AD573" s="289">
        <f t="shared" si="99"/>
        <v>0</v>
      </c>
      <c r="AE573" s="289">
        <f t="shared" si="99"/>
        <v>0</v>
      </c>
      <c r="AF573" s="289">
        <f t="shared" si="99"/>
        <v>0</v>
      </c>
      <c r="AG573" s="289">
        <f t="shared" si="99"/>
        <v>0</v>
      </c>
      <c r="AH573" s="289">
        <f t="shared" si="99"/>
        <v>0</v>
      </c>
      <c r="AI573" s="289">
        <f t="shared" si="99"/>
        <v>0</v>
      </c>
      <c r="AJ573" s="289">
        <f t="shared" si="99"/>
        <v>0</v>
      </c>
      <c r="AK573" s="289">
        <f t="shared" si="99"/>
        <v>0</v>
      </c>
      <c r="AL573" s="289">
        <f t="shared" si="99"/>
        <v>0</v>
      </c>
      <c r="AM573" s="289">
        <f t="shared" si="99"/>
        <v>0</v>
      </c>
      <c r="AN573" s="289">
        <f t="shared" ca="1" si="99"/>
        <v>0.11930691048676169</v>
      </c>
      <c r="AO573" s="289">
        <f t="shared" ca="1" si="99"/>
        <v>0.11930691048676169</v>
      </c>
      <c r="AP573" s="289">
        <f t="shared" ca="1" si="99"/>
        <v>0.11930691048676169</v>
      </c>
      <c r="AQ573" s="289">
        <f t="shared" ca="1" si="99"/>
        <v>0.11930691048676169</v>
      </c>
      <c r="AR573" s="289">
        <f t="shared" ca="1" si="99"/>
        <v>0.11930691048676169</v>
      </c>
      <c r="AS573" s="289">
        <f t="shared" si="99"/>
        <v>0</v>
      </c>
      <c r="AT573" s="289">
        <f t="shared" si="99"/>
        <v>0</v>
      </c>
      <c r="AU573" s="289">
        <f t="shared" si="99"/>
        <v>0</v>
      </c>
      <c r="AV573" s="289">
        <f t="shared" si="99"/>
        <v>0</v>
      </c>
      <c r="AW573" s="289">
        <f t="shared" si="99"/>
        <v>0</v>
      </c>
      <c r="AX573" s="289">
        <f t="shared" si="99"/>
        <v>0</v>
      </c>
      <c r="AY573" s="289">
        <f t="shared" si="99"/>
        <v>0</v>
      </c>
      <c r="AZ573" s="289">
        <f t="shared" si="99"/>
        <v>0</v>
      </c>
      <c r="BA573" s="289">
        <f t="shared" si="99"/>
        <v>0</v>
      </c>
      <c r="BB573" s="289">
        <f t="shared" si="99"/>
        <v>0</v>
      </c>
      <c r="BC573" s="289">
        <f t="shared" si="99"/>
        <v>0</v>
      </c>
      <c r="BD573" s="289">
        <f t="shared" si="99"/>
        <v>0</v>
      </c>
      <c r="BE573" s="289">
        <f t="shared" si="99"/>
        <v>0</v>
      </c>
      <c r="BF573" s="289">
        <f t="shared" si="99"/>
        <v>0</v>
      </c>
      <c r="BG573" s="289">
        <f t="shared" si="99"/>
        <v>0</v>
      </c>
      <c r="BH573" s="289">
        <f t="shared" si="99"/>
        <v>0</v>
      </c>
      <c r="BI573" s="289">
        <f t="shared" si="99"/>
        <v>0</v>
      </c>
      <c r="BJ573" s="289">
        <f t="shared" si="99"/>
        <v>0</v>
      </c>
      <c r="BK573" s="289">
        <f t="shared" si="99"/>
        <v>0</v>
      </c>
      <c r="BL573" s="289">
        <f t="shared" si="99"/>
        <v>0</v>
      </c>
      <c r="BM573" s="289">
        <f t="shared" si="99"/>
        <v>0</v>
      </c>
      <c r="BN573" s="289">
        <f t="shared" si="99"/>
        <v>0</v>
      </c>
      <c r="BO573" s="289"/>
      <c r="BP573" s="289"/>
      <c r="BQ573" s="289"/>
      <c r="BR573" s="289"/>
      <c r="BS573" s="289"/>
      <c r="BT573" s="289"/>
      <c r="BU573" s="289"/>
      <c r="BV573" s="289"/>
      <c r="BW573" s="289"/>
      <c r="BX573" s="289"/>
      <c r="BY573" s="289"/>
      <c r="BZ573" s="289"/>
      <c r="CA573" s="198"/>
      <c r="CB573" s="198"/>
      <c r="CC573" s="198"/>
      <c r="CD573" s="198"/>
      <c r="CE573" s="198"/>
      <c r="CF573" s="198"/>
      <c r="CG573" s="198"/>
      <c r="CH573" s="198"/>
      <c r="CI573" s="198"/>
      <c r="CJ573" s="198"/>
      <c r="CK573" s="198"/>
      <c r="CL573" s="198"/>
    </row>
    <row r="574" spans="1:90" hidden="1" outlineLevel="1" x14ac:dyDescent="0.15">
      <c r="A574" s="89"/>
      <c r="B574" s="23"/>
      <c r="C574" s="26">
        <f t="shared" si="100"/>
        <v>35</v>
      </c>
      <c r="D574" s="303">
        <f t="shared" ca="1" si="100"/>
        <v>0.11759440402252763</v>
      </c>
      <c r="E574" s="26">
        <f t="shared" si="100"/>
        <v>5</v>
      </c>
      <c r="G574" s="289">
        <f t="shared" si="101"/>
        <v>0</v>
      </c>
      <c r="H574" s="289">
        <f t="shared" si="101"/>
        <v>0</v>
      </c>
      <c r="I574" s="289">
        <f t="shared" si="101"/>
        <v>0</v>
      </c>
      <c r="J574" s="289">
        <f t="shared" si="101"/>
        <v>0</v>
      </c>
      <c r="K574" s="289">
        <f t="shared" si="101"/>
        <v>0</v>
      </c>
      <c r="L574" s="289">
        <f t="shared" si="101"/>
        <v>0</v>
      </c>
      <c r="M574" s="289">
        <f t="shared" si="101"/>
        <v>0</v>
      </c>
      <c r="N574" s="289">
        <f t="shared" si="101"/>
        <v>0</v>
      </c>
      <c r="O574" s="289">
        <f t="shared" si="101"/>
        <v>0</v>
      </c>
      <c r="P574" s="289">
        <f t="shared" si="101"/>
        <v>0</v>
      </c>
      <c r="Q574" s="289">
        <f t="shared" si="101"/>
        <v>0</v>
      </c>
      <c r="R574" s="289">
        <f t="shared" si="101"/>
        <v>0</v>
      </c>
      <c r="S574" s="289">
        <f t="shared" si="101"/>
        <v>0</v>
      </c>
      <c r="T574" s="289">
        <f t="shared" si="101"/>
        <v>0</v>
      </c>
      <c r="U574" s="289">
        <f t="shared" si="101"/>
        <v>0</v>
      </c>
      <c r="V574" s="289">
        <f t="shared" si="101"/>
        <v>0</v>
      </c>
      <c r="W574" s="289">
        <f t="shared" si="99"/>
        <v>0</v>
      </c>
      <c r="X574" s="289">
        <f t="shared" si="99"/>
        <v>0</v>
      </c>
      <c r="Y574" s="289">
        <f t="shared" si="99"/>
        <v>0</v>
      </c>
      <c r="Z574" s="289">
        <f t="shared" si="99"/>
        <v>0</v>
      </c>
      <c r="AA574" s="289">
        <f t="shared" si="99"/>
        <v>0</v>
      </c>
      <c r="AB574" s="289">
        <f t="shared" si="99"/>
        <v>0</v>
      </c>
      <c r="AC574" s="289">
        <f t="shared" si="99"/>
        <v>0</v>
      </c>
      <c r="AD574" s="289">
        <f t="shared" si="99"/>
        <v>0</v>
      </c>
      <c r="AE574" s="289">
        <f t="shared" si="99"/>
        <v>0</v>
      </c>
      <c r="AF574" s="289">
        <f t="shared" si="99"/>
        <v>0</v>
      </c>
      <c r="AG574" s="289">
        <f t="shared" si="99"/>
        <v>0</v>
      </c>
      <c r="AH574" s="289">
        <f t="shared" si="99"/>
        <v>0</v>
      </c>
      <c r="AI574" s="289">
        <f t="shared" si="99"/>
        <v>0</v>
      </c>
      <c r="AJ574" s="289">
        <f t="shared" si="99"/>
        <v>0</v>
      </c>
      <c r="AK574" s="289">
        <f t="shared" si="99"/>
        <v>0</v>
      </c>
      <c r="AL574" s="289">
        <f t="shared" si="99"/>
        <v>0</v>
      </c>
      <c r="AM574" s="289">
        <f t="shared" si="99"/>
        <v>0</v>
      </c>
      <c r="AN574" s="289">
        <f t="shared" si="99"/>
        <v>0</v>
      </c>
      <c r="AO574" s="289">
        <f t="shared" ca="1" si="99"/>
        <v>0.11759440402252763</v>
      </c>
      <c r="AP574" s="289">
        <f t="shared" ca="1" si="99"/>
        <v>0.11759440402252763</v>
      </c>
      <c r="AQ574" s="289">
        <f t="shared" ca="1" si="99"/>
        <v>0.11759440402252763</v>
      </c>
      <c r="AR574" s="289">
        <f t="shared" ca="1" si="99"/>
        <v>0.11759440402252763</v>
      </c>
      <c r="AS574" s="289">
        <f t="shared" ca="1" si="99"/>
        <v>0.11759440402252763</v>
      </c>
      <c r="AT574" s="289">
        <f t="shared" si="99"/>
        <v>0</v>
      </c>
      <c r="AU574" s="289">
        <f t="shared" si="99"/>
        <v>0</v>
      </c>
      <c r="AV574" s="289">
        <f t="shared" si="99"/>
        <v>0</v>
      </c>
      <c r="AW574" s="289">
        <f t="shared" si="99"/>
        <v>0</v>
      </c>
      <c r="AX574" s="289">
        <f t="shared" si="99"/>
        <v>0</v>
      </c>
      <c r="AY574" s="289">
        <f t="shared" si="99"/>
        <v>0</v>
      </c>
      <c r="AZ574" s="289">
        <f t="shared" si="99"/>
        <v>0</v>
      </c>
      <c r="BA574" s="289">
        <f t="shared" si="99"/>
        <v>0</v>
      </c>
      <c r="BB574" s="289">
        <f t="shared" si="99"/>
        <v>0</v>
      </c>
      <c r="BC574" s="289">
        <f t="shared" si="99"/>
        <v>0</v>
      </c>
      <c r="BD574" s="289">
        <f t="shared" si="99"/>
        <v>0</v>
      </c>
      <c r="BE574" s="289">
        <f t="shared" si="99"/>
        <v>0</v>
      </c>
      <c r="BF574" s="289">
        <f t="shared" si="99"/>
        <v>0</v>
      </c>
      <c r="BG574" s="289">
        <f t="shared" si="99"/>
        <v>0</v>
      </c>
      <c r="BH574" s="289">
        <f t="shared" si="99"/>
        <v>0</v>
      </c>
      <c r="BI574" s="289">
        <f t="shared" si="99"/>
        <v>0</v>
      </c>
      <c r="BJ574" s="289">
        <f t="shared" si="99"/>
        <v>0</v>
      </c>
      <c r="BK574" s="289">
        <f t="shared" si="99"/>
        <v>0</v>
      </c>
      <c r="BL574" s="289">
        <f t="shared" si="99"/>
        <v>0</v>
      </c>
      <c r="BM574" s="289">
        <f t="shared" si="99"/>
        <v>0</v>
      </c>
      <c r="BN574" s="289">
        <f t="shared" si="99"/>
        <v>0</v>
      </c>
      <c r="BO574" s="289"/>
      <c r="BP574" s="289"/>
      <c r="BQ574" s="289"/>
      <c r="BR574" s="289"/>
      <c r="BS574" s="289"/>
      <c r="BT574" s="289"/>
      <c r="BU574" s="289"/>
      <c r="BV574" s="289"/>
      <c r="BW574" s="289"/>
      <c r="BX574" s="289"/>
      <c r="BY574" s="289"/>
      <c r="BZ574" s="289"/>
      <c r="CA574" s="198"/>
      <c r="CB574" s="198"/>
      <c r="CC574" s="198"/>
      <c r="CD574" s="198"/>
      <c r="CE574" s="198"/>
      <c r="CF574" s="198"/>
      <c r="CG574" s="198"/>
      <c r="CH574" s="198"/>
      <c r="CI574" s="198"/>
      <c r="CJ574" s="198"/>
      <c r="CK574" s="198"/>
      <c r="CL574" s="198"/>
    </row>
    <row r="575" spans="1:90" hidden="1" outlineLevel="1" x14ac:dyDescent="0.15">
      <c r="A575" s="89"/>
      <c r="B575" s="23"/>
      <c r="C575" s="26">
        <f t="shared" si="100"/>
        <v>36</v>
      </c>
      <c r="D575" s="303">
        <f t="shared" ca="1" si="100"/>
        <v>0.11588189755829356</v>
      </c>
      <c r="E575" s="26">
        <f t="shared" si="100"/>
        <v>5</v>
      </c>
      <c r="G575" s="289">
        <f t="shared" si="101"/>
        <v>0</v>
      </c>
      <c r="H575" s="289">
        <f t="shared" si="101"/>
        <v>0</v>
      </c>
      <c r="I575" s="289">
        <f t="shared" si="101"/>
        <v>0</v>
      </c>
      <c r="J575" s="289">
        <f t="shared" si="101"/>
        <v>0</v>
      </c>
      <c r="K575" s="289">
        <f t="shared" si="101"/>
        <v>0</v>
      </c>
      <c r="L575" s="289">
        <f t="shared" si="101"/>
        <v>0</v>
      </c>
      <c r="M575" s="289">
        <f t="shared" si="101"/>
        <v>0</v>
      </c>
      <c r="N575" s="289">
        <f t="shared" si="101"/>
        <v>0</v>
      </c>
      <c r="O575" s="289">
        <f t="shared" si="101"/>
        <v>0</v>
      </c>
      <c r="P575" s="289">
        <f t="shared" si="101"/>
        <v>0</v>
      </c>
      <c r="Q575" s="289">
        <f t="shared" si="101"/>
        <v>0</v>
      </c>
      <c r="R575" s="289">
        <f t="shared" si="101"/>
        <v>0</v>
      </c>
      <c r="S575" s="289">
        <f t="shared" si="101"/>
        <v>0</v>
      </c>
      <c r="T575" s="289">
        <f t="shared" si="101"/>
        <v>0</v>
      </c>
      <c r="U575" s="289">
        <f t="shared" si="101"/>
        <v>0</v>
      </c>
      <c r="V575" s="289">
        <f t="shared" si="101"/>
        <v>0</v>
      </c>
      <c r="W575" s="289">
        <f t="shared" si="99"/>
        <v>0</v>
      </c>
      <c r="X575" s="289">
        <f t="shared" si="99"/>
        <v>0</v>
      </c>
      <c r="Y575" s="289">
        <f t="shared" si="99"/>
        <v>0</v>
      </c>
      <c r="Z575" s="289">
        <f t="shared" si="99"/>
        <v>0</v>
      </c>
      <c r="AA575" s="289">
        <f t="shared" si="99"/>
        <v>0</v>
      </c>
      <c r="AB575" s="289">
        <f t="shared" si="99"/>
        <v>0</v>
      </c>
      <c r="AC575" s="289">
        <f t="shared" si="99"/>
        <v>0</v>
      </c>
      <c r="AD575" s="289">
        <f t="shared" si="99"/>
        <v>0</v>
      </c>
      <c r="AE575" s="289">
        <f t="shared" si="99"/>
        <v>0</v>
      </c>
      <c r="AF575" s="289">
        <f t="shared" si="99"/>
        <v>0</v>
      </c>
      <c r="AG575" s="289">
        <f t="shared" si="99"/>
        <v>0</v>
      </c>
      <c r="AH575" s="289">
        <f t="shared" si="99"/>
        <v>0</v>
      </c>
      <c r="AI575" s="289">
        <f t="shared" si="99"/>
        <v>0</v>
      </c>
      <c r="AJ575" s="289">
        <f t="shared" si="99"/>
        <v>0</v>
      </c>
      <c r="AK575" s="289">
        <f t="shared" si="99"/>
        <v>0</v>
      </c>
      <c r="AL575" s="289">
        <f t="shared" si="99"/>
        <v>0</v>
      </c>
      <c r="AM575" s="289">
        <f t="shared" si="99"/>
        <v>0</v>
      </c>
      <c r="AN575" s="289">
        <f t="shared" si="99"/>
        <v>0</v>
      </c>
      <c r="AO575" s="289">
        <f t="shared" si="99"/>
        <v>0</v>
      </c>
      <c r="AP575" s="289">
        <f t="shared" ca="1" si="99"/>
        <v>0.11588189755829356</v>
      </c>
      <c r="AQ575" s="289">
        <f t="shared" ca="1" si="99"/>
        <v>0.11588189755829356</v>
      </c>
      <c r="AR575" s="289">
        <f t="shared" ca="1" si="99"/>
        <v>0.11588189755829356</v>
      </c>
      <c r="AS575" s="289">
        <f t="shared" ca="1" si="99"/>
        <v>0.11588189755829356</v>
      </c>
      <c r="AT575" s="289">
        <f t="shared" ca="1" si="99"/>
        <v>0.11588189755829356</v>
      </c>
      <c r="AU575" s="289">
        <f t="shared" si="99"/>
        <v>0</v>
      </c>
      <c r="AV575" s="289">
        <f t="shared" si="99"/>
        <v>0</v>
      </c>
      <c r="AW575" s="289">
        <f t="shared" si="99"/>
        <v>0</v>
      </c>
      <c r="AX575" s="289">
        <f t="shared" si="99"/>
        <v>0</v>
      </c>
      <c r="AY575" s="289">
        <f t="shared" si="99"/>
        <v>0</v>
      </c>
      <c r="AZ575" s="289">
        <f t="shared" si="99"/>
        <v>0</v>
      </c>
      <c r="BA575" s="289">
        <f t="shared" si="99"/>
        <v>0</v>
      </c>
      <c r="BB575" s="289">
        <f t="shared" si="99"/>
        <v>0</v>
      </c>
      <c r="BC575" s="289">
        <f t="shared" si="99"/>
        <v>0</v>
      </c>
      <c r="BD575" s="289">
        <f t="shared" si="99"/>
        <v>0</v>
      </c>
      <c r="BE575" s="289">
        <f t="shared" si="99"/>
        <v>0</v>
      </c>
      <c r="BF575" s="289">
        <f t="shared" si="99"/>
        <v>0</v>
      </c>
      <c r="BG575" s="289">
        <f t="shared" si="99"/>
        <v>0</v>
      </c>
      <c r="BH575" s="289">
        <f t="shared" si="99"/>
        <v>0</v>
      </c>
      <c r="BI575" s="289">
        <f t="shared" si="99"/>
        <v>0</v>
      </c>
      <c r="BJ575" s="289">
        <f t="shared" si="99"/>
        <v>0</v>
      </c>
      <c r="BK575" s="289">
        <f t="shared" si="99"/>
        <v>0</v>
      </c>
      <c r="BL575" s="289">
        <f t="shared" si="99"/>
        <v>0</v>
      </c>
      <c r="BM575" s="289">
        <f t="shared" si="99"/>
        <v>0</v>
      </c>
      <c r="BN575" s="289">
        <f t="shared" si="99"/>
        <v>0</v>
      </c>
      <c r="BO575" s="289"/>
      <c r="BP575" s="289"/>
      <c r="BQ575" s="289"/>
      <c r="BR575" s="289"/>
      <c r="BS575" s="289"/>
      <c r="BT575" s="289"/>
      <c r="BU575" s="289"/>
      <c r="BV575" s="289"/>
      <c r="BW575" s="289"/>
      <c r="BX575" s="289"/>
      <c r="BY575" s="289"/>
      <c r="BZ575" s="289"/>
      <c r="CA575" s="198"/>
      <c r="CB575" s="198"/>
      <c r="CC575" s="198"/>
      <c r="CD575" s="198"/>
      <c r="CE575" s="198"/>
      <c r="CF575" s="198"/>
      <c r="CG575" s="198"/>
      <c r="CH575" s="198"/>
      <c r="CI575" s="198"/>
      <c r="CJ575" s="198"/>
      <c r="CK575" s="198"/>
      <c r="CL575" s="198"/>
    </row>
    <row r="576" spans="1:90" hidden="1" outlineLevel="1" x14ac:dyDescent="0.15">
      <c r="A576" s="89"/>
      <c r="B576" s="23"/>
      <c r="C576" s="26">
        <f t="shared" si="100"/>
        <v>37</v>
      </c>
      <c r="D576" s="303">
        <f t="shared" ca="1" si="100"/>
        <v>0.1145408332642483</v>
      </c>
      <c r="E576" s="26">
        <f t="shared" si="100"/>
        <v>5</v>
      </c>
      <c r="G576" s="289">
        <f t="shared" si="101"/>
        <v>0</v>
      </c>
      <c r="H576" s="289">
        <f t="shared" si="101"/>
        <v>0</v>
      </c>
      <c r="I576" s="289">
        <f t="shared" si="101"/>
        <v>0</v>
      </c>
      <c r="J576" s="289">
        <f t="shared" si="101"/>
        <v>0</v>
      </c>
      <c r="K576" s="289">
        <f t="shared" si="101"/>
        <v>0</v>
      </c>
      <c r="L576" s="289">
        <f t="shared" si="101"/>
        <v>0</v>
      </c>
      <c r="M576" s="289">
        <f t="shared" si="101"/>
        <v>0</v>
      </c>
      <c r="N576" s="289">
        <f t="shared" si="101"/>
        <v>0</v>
      </c>
      <c r="O576" s="289">
        <f t="shared" si="101"/>
        <v>0</v>
      </c>
      <c r="P576" s="289">
        <f t="shared" si="101"/>
        <v>0</v>
      </c>
      <c r="Q576" s="289">
        <f t="shared" si="101"/>
        <v>0</v>
      </c>
      <c r="R576" s="289">
        <f t="shared" si="101"/>
        <v>0</v>
      </c>
      <c r="S576" s="289">
        <f t="shared" si="101"/>
        <v>0</v>
      </c>
      <c r="T576" s="289">
        <f t="shared" si="101"/>
        <v>0</v>
      </c>
      <c r="U576" s="289">
        <f t="shared" si="101"/>
        <v>0</v>
      </c>
      <c r="V576" s="289">
        <f t="shared" si="101"/>
        <v>0</v>
      </c>
      <c r="W576" s="289">
        <f t="shared" ref="W576:BN581" si="102">IF(OR($C576&gt;W$7,$C576+$E576-1&lt;W$7),0,$D576)</f>
        <v>0</v>
      </c>
      <c r="X576" s="289">
        <f t="shared" si="102"/>
        <v>0</v>
      </c>
      <c r="Y576" s="289">
        <f t="shared" si="102"/>
        <v>0</v>
      </c>
      <c r="Z576" s="289">
        <f t="shared" si="102"/>
        <v>0</v>
      </c>
      <c r="AA576" s="289">
        <f t="shared" si="102"/>
        <v>0</v>
      </c>
      <c r="AB576" s="289">
        <f t="shared" si="102"/>
        <v>0</v>
      </c>
      <c r="AC576" s="289">
        <f t="shared" si="102"/>
        <v>0</v>
      </c>
      <c r="AD576" s="289">
        <f t="shared" si="102"/>
        <v>0</v>
      </c>
      <c r="AE576" s="289">
        <f t="shared" si="102"/>
        <v>0</v>
      </c>
      <c r="AF576" s="289">
        <f t="shared" si="102"/>
        <v>0</v>
      </c>
      <c r="AG576" s="289">
        <f t="shared" si="102"/>
        <v>0</v>
      </c>
      <c r="AH576" s="289">
        <f t="shared" si="102"/>
        <v>0</v>
      </c>
      <c r="AI576" s="289">
        <f t="shared" si="102"/>
        <v>0</v>
      </c>
      <c r="AJ576" s="289">
        <f t="shared" si="102"/>
        <v>0</v>
      </c>
      <c r="AK576" s="289">
        <f t="shared" si="102"/>
        <v>0</v>
      </c>
      <c r="AL576" s="289">
        <f t="shared" si="102"/>
        <v>0</v>
      </c>
      <c r="AM576" s="289">
        <f t="shared" si="102"/>
        <v>0</v>
      </c>
      <c r="AN576" s="289">
        <f t="shared" si="102"/>
        <v>0</v>
      </c>
      <c r="AO576" s="289">
        <f t="shared" si="102"/>
        <v>0</v>
      </c>
      <c r="AP576" s="289">
        <f t="shared" si="102"/>
        <v>0</v>
      </c>
      <c r="AQ576" s="289">
        <f t="shared" ca="1" si="102"/>
        <v>0.1145408332642483</v>
      </c>
      <c r="AR576" s="289">
        <f t="shared" ca="1" si="102"/>
        <v>0.1145408332642483</v>
      </c>
      <c r="AS576" s="289">
        <f t="shared" ca="1" si="102"/>
        <v>0.1145408332642483</v>
      </c>
      <c r="AT576" s="289">
        <f t="shared" ca="1" si="102"/>
        <v>0.1145408332642483</v>
      </c>
      <c r="AU576" s="289">
        <f t="shared" ca="1" si="102"/>
        <v>0.1145408332642483</v>
      </c>
      <c r="AV576" s="289">
        <f t="shared" si="102"/>
        <v>0</v>
      </c>
      <c r="AW576" s="289">
        <f t="shared" si="102"/>
        <v>0</v>
      </c>
      <c r="AX576" s="289">
        <f t="shared" si="102"/>
        <v>0</v>
      </c>
      <c r="AY576" s="289">
        <f t="shared" si="102"/>
        <v>0</v>
      </c>
      <c r="AZ576" s="289">
        <f t="shared" si="102"/>
        <v>0</v>
      </c>
      <c r="BA576" s="289">
        <f t="shared" si="102"/>
        <v>0</v>
      </c>
      <c r="BB576" s="289">
        <f t="shared" si="102"/>
        <v>0</v>
      </c>
      <c r="BC576" s="289">
        <f t="shared" si="102"/>
        <v>0</v>
      </c>
      <c r="BD576" s="289">
        <f t="shared" si="102"/>
        <v>0</v>
      </c>
      <c r="BE576" s="289">
        <f t="shared" si="102"/>
        <v>0</v>
      </c>
      <c r="BF576" s="289">
        <f t="shared" si="102"/>
        <v>0</v>
      </c>
      <c r="BG576" s="289">
        <f t="shared" si="102"/>
        <v>0</v>
      </c>
      <c r="BH576" s="289">
        <f t="shared" si="102"/>
        <v>0</v>
      </c>
      <c r="BI576" s="289">
        <f t="shared" si="102"/>
        <v>0</v>
      </c>
      <c r="BJ576" s="289">
        <f t="shared" si="102"/>
        <v>0</v>
      </c>
      <c r="BK576" s="289">
        <f t="shared" si="102"/>
        <v>0</v>
      </c>
      <c r="BL576" s="289">
        <f t="shared" si="102"/>
        <v>0</v>
      </c>
      <c r="BM576" s="289">
        <f t="shared" si="102"/>
        <v>0</v>
      </c>
      <c r="BN576" s="289">
        <f t="shared" si="102"/>
        <v>0</v>
      </c>
      <c r="BO576" s="289"/>
      <c r="BP576" s="289"/>
      <c r="BQ576" s="289"/>
      <c r="BR576" s="289"/>
      <c r="BS576" s="289"/>
      <c r="BT576" s="289"/>
      <c r="BU576" s="289"/>
      <c r="BV576" s="289"/>
      <c r="BW576" s="289"/>
      <c r="BX576" s="289"/>
      <c r="BY576" s="289"/>
      <c r="BZ576" s="289"/>
      <c r="CA576" s="198"/>
      <c r="CB576" s="198"/>
      <c r="CC576" s="198"/>
      <c r="CD576" s="198"/>
      <c r="CE576" s="198"/>
      <c r="CF576" s="198"/>
      <c r="CG576" s="198"/>
      <c r="CH576" s="198"/>
      <c r="CI576" s="198"/>
      <c r="CJ576" s="198"/>
      <c r="CK576" s="198"/>
      <c r="CL576" s="198"/>
    </row>
    <row r="577" spans="1:90" hidden="1" outlineLevel="1" x14ac:dyDescent="0.15">
      <c r="A577" s="89"/>
      <c r="B577" s="23"/>
      <c r="C577" s="26">
        <f t="shared" si="100"/>
        <v>38</v>
      </c>
      <c r="D577" s="303">
        <f t="shared" ca="1" si="100"/>
        <v>0.11319976897020304</v>
      </c>
      <c r="E577" s="26">
        <f t="shared" si="100"/>
        <v>5</v>
      </c>
      <c r="G577" s="289">
        <f t="shared" si="101"/>
        <v>0</v>
      </c>
      <c r="H577" s="289">
        <f t="shared" si="101"/>
        <v>0</v>
      </c>
      <c r="I577" s="289">
        <f t="shared" si="101"/>
        <v>0</v>
      </c>
      <c r="J577" s="289">
        <f t="shared" si="101"/>
        <v>0</v>
      </c>
      <c r="K577" s="289">
        <f t="shared" si="101"/>
        <v>0</v>
      </c>
      <c r="L577" s="289">
        <f t="shared" si="101"/>
        <v>0</v>
      </c>
      <c r="M577" s="289">
        <f t="shared" si="101"/>
        <v>0</v>
      </c>
      <c r="N577" s="289">
        <f t="shared" si="101"/>
        <v>0</v>
      </c>
      <c r="O577" s="289">
        <f t="shared" si="101"/>
        <v>0</v>
      </c>
      <c r="P577" s="289">
        <f t="shared" si="101"/>
        <v>0</v>
      </c>
      <c r="Q577" s="289">
        <f t="shared" si="101"/>
        <v>0</v>
      </c>
      <c r="R577" s="289">
        <f t="shared" si="101"/>
        <v>0</v>
      </c>
      <c r="S577" s="289">
        <f t="shared" si="101"/>
        <v>0</v>
      </c>
      <c r="T577" s="289">
        <f t="shared" si="101"/>
        <v>0</v>
      </c>
      <c r="U577" s="289">
        <f t="shared" si="101"/>
        <v>0</v>
      </c>
      <c r="V577" s="289">
        <f t="shared" si="101"/>
        <v>0</v>
      </c>
      <c r="W577" s="289">
        <f t="shared" si="102"/>
        <v>0</v>
      </c>
      <c r="X577" s="289">
        <f t="shared" si="102"/>
        <v>0</v>
      </c>
      <c r="Y577" s="289">
        <f t="shared" si="102"/>
        <v>0</v>
      </c>
      <c r="Z577" s="289">
        <f t="shared" si="102"/>
        <v>0</v>
      </c>
      <c r="AA577" s="289">
        <f t="shared" si="102"/>
        <v>0</v>
      </c>
      <c r="AB577" s="289">
        <f t="shared" si="102"/>
        <v>0</v>
      </c>
      <c r="AC577" s="289">
        <f t="shared" si="102"/>
        <v>0</v>
      </c>
      <c r="AD577" s="289">
        <f t="shared" si="102"/>
        <v>0</v>
      </c>
      <c r="AE577" s="289">
        <f t="shared" si="102"/>
        <v>0</v>
      </c>
      <c r="AF577" s="289">
        <f t="shared" si="102"/>
        <v>0</v>
      </c>
      <c r="AG577" s="289">
        <f t="shared" si="102"/>
        <v>0</v>
      </c>
      <c r="AH577" s="289">
        <f t="shared" si="102"/>
        <v>0</v>
      </c>
      <c r="AI577" s="289">
        <f t="shared" si="102"/>
        <v>0</v>
      </c>
      <c r="AJ577" s="289">
        <f t="shared" si="102"/>
        <v>0</v>
      </c>
      <c r="AK577" s="289">
        <f t="shared" si="102"/>
        <v>0</v>
      </c>
      <c r="AL577" s="289">
        <f t="shared" si="102"/>
        <v>0</v>
      </c>
      <c r="AM577" s="289">
        <f t="shared" si="102"/>
        <v>0</v>
      </c>
      <c r="AN577" s="289">
        <f t="shared" si="102"/>
        <v>0</v>
      </c>
      <c r="AO577" s="289">
        <f t="shared" si="102"/>
        <v>0</v>
      </c>
      <c r="AP577" s="289">
        <f t="shared" si="102"/>
        <v>0</v>
      </c>
      <c r="AQ577" s="289">
        <f t="shared" si="102"/>
        <v>0</v>
      </c>
      <c r="AR577" s="289">
        <f t="shared" ca="1" si="102"/>
        <v>0.11319976897020304</v>
      </c>
      <c r="AS577" s="289">
        <f t="shared" ca="1" si="102"/>
        <v>0.11319976897020304</v>
      </c>
      <c r="AT577" s="289">
        <f t="shared" ca="1" si="102"/>
        <v>0.11319976897020304</v>
      </c>
      <c r="AU577" s="289">
        <f t="shared" ca="1" si="102"/>
        <v>0.11319976897020304</v>
      </c>
      <c r="AV577" s="289">
        <f t="shared" ca="1" si="102"/>
        <v>0.11319976897020304</v>
      </c>
      <c r="AW577" s="289">
        <f t="shared" si="102"/>
        <v>0</v>
      </c>
      <c r="AX577" s="289">
        <f t="shared" si="102"/>
        <v>0</v>
      </c>
      <c r="AY577" s="289">
        <f t="shared" si="102"/>
        <v>0</v>
      </c>
      <c r="AZ577" s="289">
        <f t="shared" si="102"/>
        <v>0</v>
      </c>
      <c r="BA577" s="289">
        <f t="shared" si="102"/>
        <v>0</v>
      </c>
      <c r="BB577" s="289">
        <f t="shared" si="102"/>
        <v>0</v>
      </c>
      <c r="BC577" s="289">
        <f t="shared" si="102"/>
        <v>0</v>
      </c>
      <c r="BD577" s="289">
        <f t="shared" si="102"/>
        <v>0</v>
      </c>
      <c r="BE577" s="289">
        <f t="shared" si="102"/>
        <v>0</v>
      </c>
      <c r="BF577" s="289">
        <f t="shared" si="102"/>
        <v>0</v>
      </c>
      <c r="BG577" s="289">
        <f t="shared" si="102"/>
        <v>0</v>
      </c>
      <c r="BH577" s="289">
        <f t="shared" si="102"/>
        <v>0</v>
      </c>
      <c r="BI577" s="289">
        <f t="shared" si="102"/>
        <v>0</v>
      </c>
      <c r="BJ577" s="289">
        <f t="shared" si="102"/>
        <v>0</v>
      </c>
      <c r="BK577" s="289">
        <f t="shared" si="102"/>
        <v>0</v>
      </c>
      <c r="BL577" s="289">
        <f t="shared" si="102"/>
        <v>0</v>
      </c>
      <c r="BM577" s="289">
        <f t="shared" si="102"/>
        <v>0</v>
      </c>
      <c r="BN577" s="289">
        <f t="shared" si="102"/>
        <v>0</v>
      </c>
      <c r="BO577" s="289"/>
      <c r="BP577" s="289"/>
      <c r="BQ577" s="289"/>
      <c r="BR577" s="289"/>
      <c r="BS577" s="289"/>
      <c r="BT577" s="289"/>
      <c r="BU577" s="289"/>
      <c r="BV577" s="289"/>
      <c r="BW577" s="289"/>
      <c r="BX577" s="289"/>
      <c r="BY577" s="289"/>
      <c r="BZ577" s="289"/>
      <c r="CA577" s="198"/>
      <c r="CB577" s="198"/>
      <c r="CC577" s="198"/>
      <c r="CD577" s="198"/>
      <c r="CE577" s="198"/>
      <c r="CF577" s="198"/>
      <c r="CG577" s="198"/>
      <c r="CH577" s="198"/>
      <c r="CI577" s="198"/>
      <c r="CJ577" s="198"/>
      <c r="CK577" s="198"/>
      <c r="CL577" s="198"/>
    </row>
    <row r="578" spans="1:90" hidden="1" outlineLevel="1" x14ac:dyDescent="0.15">
      <c r="A578" s="89"/>
      <c r="B578" s="23"/>
      <c r="C578" s="26">
        <f t="shared" si="100"/>
        <v>39</v>
      </c>
      <c r="D578" s="303">
        <f t="shared" ca="1" si="100"/>
        <v>0.11185870467615779</v>
      </c>
      <c r="E578" s="26">
        <f t="shared" si="100"/>
        <v>5</v>
      </c>
      <c r="G578" s="289">
        <f t="shared" si="101"/>
        <v>0</v>
      </c>
      <c r="H578" s="289">
        <f t="shared" si="101"/>
        <v>0</v>
      </c>
      <c r="I578" s="289">
        <f t="shared" si="101"/>
        <v>0</v>
      </c>
      <c r="J578" s="289">
        <f t="shared" si="101"/>
        <v>0</v>
      </c>
      <c r="K578" s="289">
        <f t="shared" si="101"/>
        <v>0</v>
      </c>
      <c r="L578" s="289">
        <f t="shared" si="101"/>
        <v>0</v>
      </c>
      <c r="M578" s="289">
        <f t="shared" si="101"/>
        <v>0</v>
      </c>
      <c r="N578" s="289">
        <f t="shared" si="101"/>
        <v>0</v>
      </c>
      <c r="O578" s="289">
        <f t="shared" si="101"/>
        <v>0</v>
      </c>
      <c r="P578" s="289">
        <f t="shared" si="101"/>
        <v>0</v>
      </c>
      <c r="Q578" s="289">
        <f t="shared" si="101"/>
        <v>0</v>
      </c>
      <c r="R578" s="289">
        <f t="shared" si="101"/>
        <v>0</v>
      </c>
      <c r="S578" s="289">
        <f t="shared" si="101"/>
        <v>0</v>
      </c>
      <c r="T578" s="289">
        <f t="shared" si="101"/>
        <v>0</v>
      </c>
      <c r="U578" s="289">
        <f t="shared" si="101"/>
        <v>0</v>
      </c>
      <c r="V578" s="289">
        <f t="shared" si="101"/>
        <v>0</v>
      </c>
      <c r="W578" s="289">
        <f t="shared" si="102"/>
        <v>0</v>
      </c>
      <c r="X578" s="289">
        <f t="shared" si="102"/>
        <v>0</v>
      </c>
      <c r="Y578" s="289">
        <f t="shared" si="102"/>
        <v>0</v>
      </c>
      <c r="Z578" s="289">
        <f t="shared" si="102"/>
        <v>0</v>
      </c>
      <c r="AA578" s="289">
        <f t="shared" si="102"/>
        <v>0</v>
      </c>
      <c r="AB578" s="289">
        <f t="shared" si="102"/>
        <v>0</v>
      </c>
      <c r="AC578" s="289">
        <f t="shared" si="102"/>
        <v>0</v>
      </c>
      <c r="AD578" s="289">
        <f t="shared" si="102"/>
        <v>0</v>
      </c>
      <c r="AE578" s="289">
        <f t="shared" si="102"/>
        <v>0</v>
      </c>
      <c r="AF578" s="289">
        <f t="shared" si="102"/>
        <v>0</v>
      </c>
      <c r="AG578" s="289">
        <f t="shared" si="102"/>
        <v>0</v>
      </c>
      <c r="AH578" s="289">
        <f t="shared" si="102"/>
        <v>0</v>
      </c>
      <c r="AI578" s="289">
        <f t="shared" si="102"/>
        <v>0</v>
      </c>
      <c r="AJ578" s="289">
        <f t="shared" si="102"/>
        <v>0</v>
      </c>
      <c r="AK578" s="289">
        <f t="shared" si="102"/>
        <v>0</v>
      </c>
      <c r="AL578" s="289">
        <f t="shared" si="102"/>
        <v>0</v>
      </c>
      <c r="AM578" s="289">
        <f t="shared" si="102"/>
        <v>0</v>
      </c>
      <c r="AN578" s="289">
        <f t="shared" si="102"/>
        <v>0</v>
      </c>
      <c r="AO578" s="289">
        <f t="shared" si="102"/>
        <v>0</v>
      </c>
      <c r="AP578" s="289">
        <f t="shared" si="102"/>
        <v>0</v>
      </c>
      <c r="AQ578" s="289">
        <f t="shared" si="102"/>
        <v>0</v>
      </c>
      <c r="AR578" s="289">
        <f t="shared" si="102"/>
        <v>0</v>
      </c>
      <c r="AS578" s="289">
        <f t="shared" ca="1" si="102"/>
        <v>0.11185870467615779</v>
      </c>
      <c r="AT578" s="289">
        <f t="shared" ca="1" si="102"/>
        <v>0.11185870467615779</v>
      </c>
      <c r="AU578" s="289">
        <f t="shared" ca="1" si="102"/>
        <v>0.11185870467615779</v>
      </c>
      <c r="AV578" s="289">
        <f t="shared" ca="1" si="102"/>
        <v>0.11185870467615779</v>
      </c>
      <c r="AW578" s="289">
        <f t="shared" ca="1" si="102"/>
        <v>0.11185870467615779</v>
      </c>
      <c r="AX578" s="289">
        <f t="shared" si="102"/>
        <v>0</v>
      </c>
      <c r="AY578" s="289">
        <f t="shared" si="102"/>
        <v>0</v>
      </c>
      <c r="AZ578" s="289">
        <f t="shared" si="102"/>
        <v>0</v>
      </c>
      <c r="BA578" s="289">
        <f t="shared" si="102"/>
        <v>0</v>
      </c>
      <c r="BB578" s="289">
        <f t="shared" si="102"/>
        <v>0</v>
      </c>
      <c r="BC578" s="289">
        <f t="shared" si="102"/>
        <v>0</v>
      </c>
      <c r="BD578" s="289">
        <f t="shared" si="102"/>
        <v>0</v>
      </c>
      <c r="BE578" s="289">
        <f t="shared" si="102"/>
        <v>0</v>
      </c>
      <c r="BF578" s="289">
        <f t="shared" si="102"/>
        <v>0</v>
      </c>
      <c r="BG578" s="289">
        <f t="shared" si="102"/>
        <v>0</v>
      </c>
      <c r="BH578" s="289">
        <f t="shared" si="102"/>
        <v>0</v>
      </c>
      <c r="BI578" s="289">
        <f t="shared" si="102"/>
        <v>0</v>
      </c>
      <c r="BJ578" s="289">
        <f t="shared" si="102"/>
        <v>0</v>
      </c>
      <c r="BK578" s="289">
        <f t="shared" si="102"/>
        <v>0</v>
      </c>
      <c r="BL578" s="289">
        <f t="shared" si="102"/>
        <v>0</v>
      </c>
      <c r="BM578" s="289">
        <f t="shared" si="102"/>
        <v>0</v>
      </c>
      <c r="BN578" s="289">
        <f t="shared" si="102"/>
        <v>0</v>
      </c>
      <c r="BO578" s="289"/>
      <c r="BP578" s="289"/>
      <c r="BQ578" s="289"/>
      <c r="BR578" s="289"/>
      <c r="BS578" s="289"/>
      <c r="BT578" s="289"/>
      <c r="BU578" s="289"/>
      <c r="BV578" s="289"/>
      <c r="BW578" s="289"/>
      <c r="BX578" s="289"/>
      <c r="BY578" s="289"/>
      <c r="BZ578" s="289"/>
      <c r="CA578" s="198"/>
      <c r="CB578" s="198"/>
      <c r="CC578" s="198"/>
      <c r="CD578" s="198"/>
      <c r="CE578" s="198"/>
      <c r="CF578" s="198"/>
      <c r="CG578" s="198"/>
      <c r="CH578" s="198"/>
      <c r="CI578" s="198"/>
      <c r="CJ578" s="198"/>
      <c r="CK578" s="198"/>
      <c r="CL578" s="198"/>
    </row>
    <row r="579" spans="1:90" hidden="1" outlineLevel="1" x14ac:dyDescent="0.15">
      <c r="A579" s="89"/>
      <c r="B579" s="23"/>
      <c r="C579" s="26">
        <f t="shared" si="100"/>
        <v>40</v>
      </c>
      <c r="D579" s="303">
        <f t="shared" ca="1" si="100"/>
        <v>0.11051764038211254</v>
      </c>
      <c r="E579" s="26">
        <f t="shared" si="100"/>
        <v>5</v>
      </c>
      <c r="G579" s="289">
        <f t="shared" si="101"/>
        <v>0</v>
      </c>
      <c r="H579" s="289">
        <f t="shared" si="101"/>
        <v>0</v>
      </c>
      <c r="I579" s="289">
        <f t="shared" si="101"/>
        <v>0</v>
      </c>
      <c r="J579" s="289">
        <f t="shared" si="101"/>
        <v>0</v>
      </c>
      <c r="K579" s="289">
        <f t="shared" si="101"/>
        <v>0</v>
      </c>
      <c r="L579" s="289">
        <f t="shared" si="101"/>
        <v>0</v>
      </c>
      <c r="M579" s="289">
        <f t="shared" si="101"/>
        <v>0</v>
      </c>
      <c r="N579" s="289">
        <f t="shared" si="101"/>
        <v>0</v>
      </c>
      <c r="O579" s="289">
        <f t="shared" si="101"/>
        <v>0</v>
      </c>
      <c r="P579" s="289">
        <f t="shared" si="101"/>
        <v>0</v>
      </c>
      <c r="Q579" s="289">
        <f t="shared" si="101"/>
        <v>0</v>
      </c>
      <c r="R579" s="289">
        <f t="shared" si="101"/>
        <v>0</v>
      </c>
      <c r="S579" s="289">
        <f t="shared" si="101"/>
        <v>0</v>
      </c>
      <c r="T579" s="289">
        <f t="shared" si="101"/>
        <v>0</v>
      </c>
      <c r="U579" s="289">
        <f t="shared" si="101"/>
        <v>0</v>
      </c>
      <c r="V579" s="289">
        <f t="shared" si="101"/>
        <v>0</v>
      </c>
      <c r="W579" s="289">
        <f t="shared" si="102"/>
        <v>0</v>
      </c>
      <c r="X579" s="289">
        <f t="shared" si="102"/>
        <v>0</v>
      </c>
      <c r="Y579" s="289">
        <f t="shared" si="102"/>
        <v>0</v>
      </c>
      <c r="Z579" s="289">
        <f t="shared" si="102"/>
        <v>0</v>
      </c>
      <c r="AA579" s="289">
        <f t="shared" si="102"/>
        <v>0</v>
      </c>
      <c r="AB579" s="289">
        <f t="shared" si="102"/>
        <v>0</v>
      </c>
      <c r="AC579" s="289">
        <f t="shared" si="102"/>
        <v>0</v>
      </c>
      <c r="AD579" s="289">
        <f t="shared" si="102"/>
        <v>0</v>
      </c>
      <c r="AE579" s="289">
        <f t="shared" si="102"/>
        <v>0</v>
      </c>
      <c r="AF579" s="289">
        <f t="shared" si="102"/>
        <v>0</v>
      </c>
      <c r="AG579" s="289">
        <f t="shared" si="102"/>
        <v>0</v>
      </c>
      <c r="AH579" s="289">
        <f t="shared" si="102"/>
        <v>0</v>
      </c>
      <c r="AI579" s="289">
        <f t="shared" si="102"/>
        <v>0</v>
      </c>
      <c r="AJ579" s="289">
        <f t="shared" si="102"/>
        <v>0</v>
      </c>
      <c r="AK579" s="289">
        <f t="shared" si="102"/>
        <v>0</v>
      </c>
      <c r="AL579" s="289">
        <f t="shared" si="102"/>
        <v>0</v>
      </c>
      <c r="AM579" s="289">
        <f t="shared" si="102"/>
        <v>0</v>
      </c>
      <c r="AN579" s="289">
        <f t="shared" si="102"/>
        <v>0</v>
      </c>
      <c r="AO579" s="289">
        <f t="shared" si="102"/>
        <v>0</v>
      </c>
      <c r="AP579" s="289">
        <f t="shared" si="102"/>
        <v>0</v>
      </c>
      <c r="AQ579" s="289">
        <f t="shared" si="102"/>
        <v>0</v>
      </c>
      <c r="AR579" s="289">
        <f t="shared" si="102"/>
        <v>0</v>
      </c>
      <c r="AS579" s="289">
        <f t="shared" si="102"/>
        <v>0</v>
      </c>
      <c r="AT579" s="289">
        <f t="shared" ca="1" si="102"/>
        <v>0.11051764038211254</v>
      </c>
      <c r="AU579" s="289">
        <f t="shared" ca="1" si="102"/>
        <v>0.11051764038211254</v>
      </c>
      <c r="AV579" s="289">
        <f t="shared" ca="1" si="102"/>
        <v>0.11051764038211254</v>
      </c>
      <c r="AW579" s="289">
        <f t="shared" ca="1" si="102"/>
        <v>0.11051764038211254</v>
      </c>
      <c r="AX579" s="289">
        <f t="shared" ca="1" si="102"/>
        <v>0.11051764038211254</v>
      </c>
      <c r="AY579" s="289">
        <f t="shared" si="102"/>
        <v>0</v>
      </c>
      <c r="AZ579" s="289">
        <f t="shared" si="102"/>
        <v>0</v>
      </c>
      <c r="BA579" s="289">
        <f t="shared" si="102"/>
        <v>0</v>
      </c>
      <c r="BB579" s="289">
        <f t="shared" si="102"/>
        <v>0</v>
      </c>
      <c r="BC579" s="289">
        <f t="shared" si="102"/>
        <v>0</v>
      </c>
      <c r="BD579" s="289">
        <f t="shared" si="102"/>
        <v>0</v>
      </c>
      <c r="BE579" s="289">
        <f t="shared" si="102"/>
        <v>0</v>
      </c>
      <c r="BF579" s="289">
        <f t="shared" si="102"/>
        <v>0</v>
      </c>
      <c r="BG579" s="289">
        <f t="shared" si="102"/>
        <v>0</v>
      </c>
      <c r="BH579" s="289">
        <f t="shared" si="102"/>
        <v>0</v>
      </c>
      <c r="BI579" s="289">
        <f t="shared" si="102"/>
        <v>0</v>
      </c>
      <c r="BJ579" s="289">
        <f t="shared" si="102"/>
        <v>0</v>
      </c>
      <c r="BK579" s="289">
        <f t="shared" si="102"/>
        <v>0</v>
      </c>
      <c r="BL579" s="289">
        <f t="shared" si="102"/>
        <v>0</v>
      </c>
      <c r="BM579" s="289">
        <f t="shared" si="102"/>
        <v>0</v>
      </c>
      <c r="BN579" s="289">
        <f t="shared" si="102"/>
        <v>0</v>
      </c>
      <c r="BO579" s="289"/>
      <c r="BP579" s="289"/>
      <c r="BQ579" s="289"/>
      <c r="BR579" s="289"/>
      <c r="BS579" s="289"/>
      <c r="BT579" s="289"/>
      <c r="BU579" s="289"/>
      <c r="BV579" s="289"/>
      <c r="BW579" s="289"/>
      <c r="BX579" s="289"/>
      <c r="BY579" s="289"/>
      <c r="BZ579" s="289"/>
      <c r="CA579" s="198"/>
      <c r="CB579" s="198"/>
      <c r="CC579" s="198"/>
      <c r="CD579" s="198"/>
      <c r="CE579" s="198"/>
      <c r="CF579" s="198"/>
      <c r="CG579" s="198"/>
      <c r="CH579" s="198"/>
      <c r="CI579" s="198"/>
      <c r="CJ579" s="198"/>
      <c r="CK579" s="198"/>
      <c r="CL579" s="198"/>
    </row>
    <row r="580" spans="1:90" hidden="1" outlineLevel="1" x14ac:dyDescent="0.15">
      <c r="A580" s="89"/>
      <c r="B580" s="23"/>
      <c r="C580" s="26">
        <f t="shared" si="100"/>
        <v>41</v>
      </c>
      <c r="D580" s="303">
        <f t="shared" ca="1" si="100"/>
        <v>0.10917657608806727</v>
      </c>
      <c r="E580" s="26">
        <f t="shared" si="100"/>
        <v>5</v>
      </c>
      <c r="G580" s="289">
        <f t="shared" si="101"/>
        <v>0</v>
      </c>
      <c r="H580" s="289">
        <f t="shared" si="101"/>
        <v>0</v>
      </c>
      <c r="I580" s="289">
        <f t="shared" si="101"/>
        <v>0</v>
      </c>
      <c r="J580" s="289">
        <f t="shared" si="101"/>
        <v>0</v>
      </c>
      <c r="K580" s="289">
        <f t="shared" si="101"/>
        <v>0</v>
      </c>
      <c r="L580" s="289">
        <f t="shared" si="101"/>
        <v>0</v>
      </c>
      <c r="M580" s="289">
        <f t="shared" si="101"/>
        <v>0</v>
      </c>
      <c r="N580" s="289">
        <f t="shared" si="101"/>
        <v>0</v>
      </c>
      <c r="O580" s="289">
        <f t="shared" si="101"/>
        <v>0</v>
      </c>
      <c r="P580" s="289">
        <f t="shared" si="101"/>
        <v>0</v>
      </c>
      <c r="Q580" s="289">
        <f t="shared" si="101"/>
        <v>0</v>
      </c>
      <c r="R580" s="289">
        <f t="shared" si="101"/>
        <v>0</v>
      </c>
      <c r="S580" s="289">
        <f t="shared" si="101"/>
        <v>0</v>
      </c>
      <c r="T580" s="289">
        <f t="shared" si="101"/>
        <v>0</v>
      </c>
      <c r="U580" s="289">
        <f t="shared" si="101"/>
        <v>0</v>
      </c>
      <c r="V580" s="289">
        <f t="shared" si="101"/>
        <v>0</v>
      </c>
      <c r="W580" s="289">
        <f t="shared" si="102"/>
        <v>0</v>
      </c>
      <c r="X580" s="289">
        <f t="shared" si="102"/>
        <v>0</v>
      </c>
      <c r="Y580" s="289">
        <f t="shared" si="102"/>
        <v>0</v>
      </c>
      <c r="Z580" s="289">
        <f t="shared" si="102"/>
        <v>0</v>
      </c>
      <c r="AA580" s="289">
        <f t="shared" si="102"/>
        <v>0</v>
      </c>
      <c r="AB580" s="289">
        <f t="shared" si="102"/>
        <v>0</v>
      </c>
      <c r="AC580" s="289">
        <f t="shared" si="102"/>
        <v>0</v>
      </c>
      <c r="AD580" s="289">
        <f t="shared" si="102"/>
        <v>0</v>
      </c>
      <c r="AE580" s="289">
        <f t="shared" si="102"/>
        <v>0</v>
      </c>
      <c r="AF580" s="289">
        <f t="shared" si="102"/>
        <v>0</v>
      </c>
      <c r="AG580" s="289">
        <f t="shared" si="102"/>
        <v>0</v>
      </c>
      <c r="AH580" s="289">
        <f t="shared" si="102"/>
        <v>0</v>
      </c>
      <c r="AI580" s="289">
        <f t="shared" si="102"/>
        <v>0</v>
      </c>
      <c r="AJ580" s="289">
        <f t="shared" si="102"/>
        <v>0</v>
      </c>
      <c r="AK580" s="289">
        <f t="shared" si="102"/>
        <v>0</v>
      </c>
      <c r="AL580" s="289">
        <f t="shared" si="102"/>
        <v>0</v>
      </c>
      <c r="AM580" s="289">
        <f t="shared" si="102"/>
        <v>0</v>
      </c>
      <c r="AN580" s="289">
        <f t="shared" si="102"/>
        <v>0</v>
      </c>
      <c r="AO580" s="289">
        <f t="shared" si="102"/>
        <v>0</v>
      </c>
      <c r="AP580" s="289">
        <f t="shared" si="102"/>
        <v>0</v>
      </c>
      <c r="AQ580" s="289">
        <f t="shared" si="102"/>
        <v>0</v>
      </c>
      <c r="AR580" s="289">
        <f t="shared" si="102"/>
        <v>0</v>
      </c>
      <c r="AS580" s="289">
        <f t="shared" si="102"/>
        <v>0</v>
      </c>
      <c r="AT580" s="289">
        <f t="shared" si="102"/>
        <v>0</v>
      </c>
      <c r="AU580" s="289">
        <f t="shared" ca="1" si="102"/>
        <v>0.10917657608806727</v>
      </c>
      <c r="AV580" s="289">
        <f t="shared" ca="1" si="102"/>
        <v>0.10917657608806727</v>
      </c>
      <c r="AW580" s="289">
        <f t="shared" ca="1" si="102"/>
        <v>0.10917657608806727</v>
      </c>
      <c r="AX580" s="289">
        <f t="shared" ca="1" si="102"/>
        <v>0.10917657608806727</v>
      </c>
      <c r="AY580" s="289">
        <f t="shared" ca="1" si="102"/>
        <v>0.10917657608806727</v>
      </c>
      <c r="AZ580" s="289">
        <f t="shared" si="102"/>
        <v>0</v>
      </c>
      <c r="BA580" s="289">
        <f t="shared" si="102"/>
        <v>0</v>
      </c>
      <c r="BB580" s="289">
        <f t="shared" si="102"/>
        <v>0</v>
      </c>
      <c r="BC580" s="289">
        <f t="shared" si="102"/>
        <v>0</v>
      </c>
      <c r="BD580" s="289">
        <f t="shared" si="102"/>
        <v>0</v>
      </c>
      <c r="BE580" s="289">
        <f t="shared" si="102"/>
        <v>0</v>
      </c>
      <c r="BF580" s="289">
        <f t="shared" si="102"/>
        <v>0</v>
      </c>
      <c r="BG580" s="289">
        <f t="shared" si="102"/>
        <v>0</v>
      </c>
      <c r="BH580" s="289">
        <f t="shared" si="102"/>
        <v>0</v>
      </c>
      <c r="BI580" s="289">
        <f t="shared" si="102"/>
        <v>0</v>
      </c>
      <c r="BJ580" s="289">
        <f t="shared" si="102"/>
        <v>0</v>
      </c>
      <c r="BK580" s="289">
        <f t="shared" si="102"/>
        <v>0</v>
      </c>
      <c r="BL580" s="289">
        <f t="shared" si="102"/>
        <v>0</v>
      </c>
      <c r="BM580" s="289">
        <f t="shared" si="102"/>
        <v>0</v>
      </c>
      <c r="BN580" s="289">
        <f t="shared" si="102"/>
        <v>0</v>
      </c>
      <c r="BO580" s="289"/>
      <c r="BP580" s="289"/>
      <c r="BQ580" s="289"/>
      <c r="BR580" s="289"/>
      <c r="BS580" s="289"/>
      <c r="BT580" s="289"/>
      <c r="BU580" s="289"/>
      <c r="BV580" s="289"/>
      <c r="BW580" s="289"/>
      <c r="BX580" s="289"/>
      <c r="BY580" s="289"/>
      <c r="BZ580" s="289"/>
      <c r="CA580" s="198"/>
      <c r="CB580" s="198"/>
      <c r="CC580" s="198"/>
      <c r="CD580" s="198"/>
      <c r="CE580" s="198"/>
      <c r="CF580" s="198"/>
      <c r="CG580" s="198"/>
      <c r="CH580" s="198"/>
      <c r="CI580" s="198"/>
      <c r="CJ580" s="198"/>
      <c r="CK580" s="198"/>
      <c r="CL580" s="198"/>
    </row>
    <row r="581" spans="1:90" hidden="1" outlineLevel="1" x14ac:dyDescent="0.15">
      <c r="A581" s="89"/>
      <c r="B581" s="23"/>
      <c r="C581" s="26">
        <f t="shared" si="100"/>
        <v>42</v>
      </c>
      <c r="D581" s="303">
        <f t="shared" ca="1" si="100"/>
        <v>0.10783551179402201</v>
      </c>
      <c r="E581" s="26">
        <f t="shared" si="100"/>
        <v>5</v>
      </c>
      <c r="G581" s="289">
        <f t="shared" si="101"/>
        <v>0</v>
      </c>
      <c r="H581" s="289">
        <f t="shared" si="101"/>
        <v>0</v>
      </c>
      <c r="I581" s="289">
        <f t="shared" si="101"/>
        <v>0</v>
      </c>
      <c r="J581" s="289">
        <f t="shared" si="101"/>
        <v>0</v>
      </c>
      <c r="K581" s="289">
        <f t="shared" si="101"/>
        <v>0</v>
      </c>
      <c r="L581" s="289">
        <f t="shared" si="101"/>
        <v>0</v>
      </c>
      <c r="M581" s="289">
        <f t="shared" si="101"/>
        <v>0</v>
      </c>
      <c r="N581" s="289">
        <f t="shared" si="101"/>
        <v>0</v>
      </c>
      <c r="O581" s="289">
        <f t="shared" si="101"/>
        <v>0</v>
      </c>
      <c r="P581" s="289">
        <f t="shared" si="101"/>
        <v>0</v>
      </c>
      <c r="Q581" s="289">
        <f t="shared" si="101"/>
        <v>0</v>
      </c>
      <c r="R581" s="289">
        <f t="shared" si="101"/>
        <v>0</v>
      </c>
      <c r="S581" s="289">
        <f t="shared" si="101"/>
        <v>0</v>
      </c>
      <c r="T581" s="289">
        <f t="shared" si="101"/>
        <v>0</v>
      </c>
      <c r="U581" s="289">
        <f t="shared" si="101"/>
        <v>0</v>
      </c>
      <c r="V581" s="289">
        <f t="shared" si="101"/>
        <v>0</v>
      </c>
      <c r="W581" s="289">
        <f t="shared" si="102"/>
        <v>0</v>
      </c>
      <c r="X581" s="289">
        <f t="shared" si="102"/>
        <v>0</v>
      </c>
      <c r="Y581" s="289">
        <f t="shared" si="102"/>
        <v>0</v>
      </c>
      <c r="Z581" s="289">
        <f t="shared" si="102"/>
        <v>0</v>
      </c>
      <c r="AA581" s="289">
        <f t="shared" si="102"/>
        <v>0</v>
      </c>
      <c r="AB581" s="289">
        <f t="shared" si="102"/>
        <v>0</v>
      </c>
      <c r="AC581" s="289">
        <f t="shared" si="102"/>
        <v>0</v>
      </c>
      <c r="AD581" s="289">
        <f t="shared" si="102"/>
        <v>0</v>
      </c>
      <c r="AE581" s="289">
        <f t="shared" si="102"/>
        <v>0</v>
      </c>
      <c r="AF581" s="289">
        <f t="shared" si="102"/>
        <v>0</v>
      </c>
      <c r="AG581" s="289">
        <f t="shared" si="102"/>
        <v>0</v>
      </c>
      <c r="AH581" s="289">
        <f t="shared" si="102"/>
        <v>0</v>
      </c>
      <c r="AI581" s="289">
        <f t="shared" si="102"/>
        <v>0</v>
      </c>
      <c r="AJ581" s="289">
        <f t="shared" si="102"/>
        <v>0</v>
      </c>
      <c r="AK581" s="289">
        <f t="shared" si="102"/>
        <v>0</v>
      </c>
      <c r="AL581" s="289">
        <f t="shared" si="102"/>
        <v>0</v>
      </c>
      <c r="AM581" s="289">
        <f t="shared" si="102"/>
        <v>0</v>
      </c>
      <c r="AN581" s="289">
        <f t="shared" si="102"/>
        <v>0</v>
      </c>
      <c r="AO581" s="289">
        <f t="shared" si="102"/>
        <v>0</v>
      </c>
      <c r="AP581" s="289">
        <f t="shared" si="102"/>
        <v>0</v>
      </c>
      <c r="AQ581" s="289">
        <f t="shared" si="102"/>
        <v>0</v>
      </c>
      <c r="AR581" s="289">
        <f t="shared" si="102"/>
        <v>0</v>
      </c>
      <c r="AS581" s="289">
        <f t="shared" si="102"/>
        <v>0</v>
      </c>
      <c r="AT581" s="289">
        <f t="shared" si="102"/>
        <v>0</v>
      </c>
      <c r="AU581" s="289">
        <f t="shared" si="102"/>
        <v>0</v>
      </c>
      <c r="AV581" s="289">
        <f t="shared" ca="1" si="102"/>
        <v>0.10783551179402201</v>
      </c>
      <c r="AW581" s="289">
        <f t="shared" ca="1" si="102"/>
        <v>0.10783551179402201</v>
      </c>
      <c r="AX581" s="289">
        <f t="shared" ca="1" si="102"/>
        <v>0.10783551179402201</v>
      </c>
      <c r="AY581" s="289">
        <f t="shared" ca="1" si="102"/>
        <v>0.10783551179402201</v>
      </c>
      <c r="AZ581" s="289">
        <f t="shared" ca="1" si="102"/>
        <v>0.10783551179402201</v>
      </c>
      <c r="BA581" s="289">
        <f t="shared" si="102"/>
        <v>0</v>
      </c>
      <c r="BB581" s="289">
        <f t="shared" si="102"/>
        <v>0</v>
      </c>
      <c r="BC581" s="289">
        <f t="shared" si="102"/>
        <v>0</v>
      </c>
      <c r="BD581" s="289">
        <f t="shared" si="102"/>
        <v>0</v>
      </c>
      <c r="BE581" s="289">
        <f t="shared" si="102"/>
        <v>0</v>
      </c>
      <c r="BF581" s="289">
        <f t="shared" ref="BF581:BN581" si="103">IF(OR($C581&gt;BF$7,$C581+$E581-1&lt;BF$7),0,$D581)</f>
        <v>0</v>
      </c>
      <c r="BG581" s="289">
        <f t="shared" si="103"/>
        <v>0</v>
      </c>
      <c r="BH581" s="289">
        <f t="shared" si="103"/>
        <v>0</v>
      </c>
      <c r="BI581" s="289">
        <f t="shared" si="103"/>
        <v>0</v>
      </c>
      <c r="BJ581" s="289">
        <f t="shared" si="103"/>
        <v>0</v>
      </c>
      <c r="BK581" s="289">
        <f t="shared" si="103"/>
        <v>0</v>
      </c>
      <c r="BL581" s="289">
        <f t="shared" si="103"/>
        <v>0</v>
      </c>
      <c r="BM581" s="289">
        <f t="shared" si="103"/>
        <v>0</v>
      </c>
      <c r="BN581" s="289">
        <f t="shared" si="103"/>
        <v>0</v>
      </c>
      <c r="BO581" s="289"/>
      <c r="BP581" s="289"/>
      <c r="BQ581" s="289"/>
      <c r="BR581" s="289"/>
      <c r="BS581" s="289"/>
      <c r="BT581" s="289"/>
      <c r="BU581" s="289"/>
      <c r="BV581" s="289"/>
      <c r="BW581" s="289"/>
      <c r="BX581" s="289"/>
      <c r="BY581" s="289"/>
      <c r="BZ581" s="289"/>
      <c r="CA581" s="198"/>
      <c r="CB581" s="198"/>
      <c r="CC581" s="198"/>
      <c r="CD581" s="198"/>
      <c r="CE581" s="198"/>
      <c r="CF581" s="198"/>
      <c r="CG581" s="198"/>
      <c r="CH581" s="198"/>
      <c r="CI581" s="198"/>
      <c r="CJ581" s="198"/>
      <c r="CK581" s="198"/>
      <c r="CL581" s="198"/>
    </row>
    <row r="582" spans="1:90" hidden="1" outlineLevel="1" x14ac:dyDescent="0.15">
      <c r="A582" s="89"/>
      <c r="B582" s="23"/>
      <c r="C582" s="26">
        <f t="shared" si="100"/>
        <v>43</v>
      </c>
      <c r="D582" s="303">
        <f t="shared" ca="1" si="100"/>
        <v>0.10649444749997675</v>
      </c>
      <c r="E582" s="26">
        <f t="shared" si="100"/>
        <v>5</v>
      </c>
      <c r="G582" s="289">
        <f t="shared" si="101"/>
        <v>0</v>
      </c>
      <c r="H582" s="289">
        <f t="shared" si="101"/>
        <v>0</v>
      </c>
      <c r="I582" s="289">
        <f t="shared" si="101"/>
        <v>0</v>
      </c>
      <c r="J582" s="289">
        <f t="shared" si="101"/>
        <v>0</v>
      </c>
      <c r="K582" s="289">
        <f t="shared" si="101"/>
        <v>0</v>
      </c>
      <c r="L582" s="289">
        <f t="shared" si="101"/>
        <v>0</v>
      </c>
      <c r="M582" s="289">
        <f t="shared" si="101"/>
        <v>0</v>
      </c>
      <c r="N582" s="289">
        <f t="shared" si="101"/>
        <v>0</v>
      </c>
      <c r="O582" s="289">
        <f t="shared" si="101"/>
        <v>0</v>
      </c>
      <c r="P582" s="289">
        <f t="shared" si="101"/>
        <v>0</v>
      </c>
      <c r="Q582" s="289">
        <f t="shared" si="101"/>
        <v>0</v>
      </c>
      <c r="R582" s="289">
        <f t="shared" si="101"/>
        <v>0</v>
      </c>
      <c r="S582" s="289">
        <f t="shared" si="101"/>
        <v>0</v>
      </c>
      <c r="T582" s="289">
        <f t="shared" si="101"/>
        <v>0</v>
      </c>
      <c r="U582" s="289">
        <f t="shared" si="101"/>
        <v>0</v>
      </c>
      <c r="V582" s="289">
        <f t="shared" si="101"/>
        <v>0</v>
      </c>
      <c r="W582" s="289">
        <f t="shared" ref="W582:BN587" si="104">IF(OR($C582&gt;W$7,$C582+$E582-1&lt;W$7),0,$D582)</f>
        <v>0</v>
      </c>
      <c r="X582" s="289">
        <f t="shared" si="104"/>
        <v>0</v>
      </c>
      <c r="Y582" s="289">
        <f t="shared" si="104"/>
        <v>0</v>
      </c>
      <c r="Z582" s="289">
        <f t="shared" si="104"/>
        <v>0</v>
      </c>
      <c r="AA582" s="289">
        <f t="shared" si="104"/>
        <v>0</v>
      </c>
      <c r="AB582" s="289">
        <f t="shared" si="104"/>
        <v>0</v>
      </c>
      <c r="AC582" s="289">
        <f t="shared" si="104"/>
        <v>0</v>
      </c>
      <c r="AD582" s="289">
        <f t="shared" si="104"/>
        <v>0</v>
      </c>
      <c r="AE582" s="289">
        <f t="shared" si="104"/>
        <v>0</v>
      </c>
      <c r="AF582" s="289">
        <f t="shared" si="104"/>
        <v>0</v>
      </c>
      <c r="AG582" s="289">
        <f t="shared" si="104"/>
        <v>0</v>
      </c>
      <c r="AH582" s="289">
        <f t="shared" si="104"/>
        <v>0</v>
      </c>
      <c r="AI582" s="289">
        <f t="shared" si="104"/>
        <v>0</v>
      </c>
      <c r="AJ582" s="289">
        <f t="shared" si="104"/>
        <v>0</v>
      </c>
      <c r="AK582" s="289">
        <f t="shared" si="104"/>
        <v>0</v>
      </c>
      <c r="AL582" s="289">
        <f t="shared" si="104"/>
        <v>0</v>
      </c>
      <c r="AM582" s="289">
        <f t="shared" si="104"/>
        <v>0</v>
      </c>
      <c r="AN582" s="289">
        <f t="shared" si="104"/>
        <v>0</v>
      </c>
      <c r="AO582" s="289">
        <f t="shared" si="104"/>
        <v>0</v>
      </c>
      <c r="AP582" s="289">
        <f t="shared" si="104"/>
        <v>0</v>
      </c>
      <c r="AQ582" s="289">
        <f t="shared" si="104"/>
        <v>0</v>
      </c>
      <c r="AR582" s="289">
        <f t="shared" si="104"/>
        <v>0</v>
      </c>
      <c r="AS582" s="289">
        <f t="shared" si="104"/>
        <v>0</v>
      </c>
      <c r="AT582" s="289">
        <f t="shared" si="104"/>
        <v>0</v>
      </c>
      <c r="AU582" s="289">
        <f t="shared" si="104"/>
        <v>0</v>
      </c>
      <c r="AV582" s="289">
        <f t="shared" si="104"/>
        <v>0</v>
      </c>
      <c r="AW582" s="289">
        <f t="shared" ca="1" si="104"/>
        <v>0.10649444749997675</v>
      </c>
      <c r="AX582" s="289">
        <f t="shared" ca="1" si="104"/>
        <v>0.10649444749997675</v>
      </c>
      <c r="AY582" s="289">
        <f t="shared" ca="1" si="104"/>
        <v>0.10649444749997675</v>
      </c>
      <c r="AZ582" s="289">
        <f t="shared" ca="1" si="104"/>
        <v>0.10649444749997675</v>
      </c>
      <c r="BA582" s="289">
        <f t="shared" ca="1" si="104"/>
        <v>0.10649444749997675</v>
      </c>
      <c r="BB582" s="289">
        <f t="shared" si="104"/>
        <v>0</v>
      </c>
      <c r="BC582" s="289">
        <f t="shared" si="104"/>
        <v>0</v>
      </c>
      <c r="BD582" s="289">
        <f t="shared" si="104"/>
        <v>0</v>
      </c>
      <c r="BE582" s="289">
        <f t="shared" si="104"/>
        <v>0</v>
      </c>
      <c r="BF582" s="289">
        <f t="shared" si="104"/>
        <v>0</v>
      </c>
      <c r="BG582" s="289">
        <f t="shared" si="104"/>
        <v>0</v>
      </c>
      <c r="BH582" s="289">
        <f t="shared" si="104"/>
        <v>0</v>
      </c>
      <c r="BI582" s="289">
        <f t="shared" si="104"/>
        <v>0</v>
      </c>
      <c r="BJ582" s="289">
        <f t="shared" si="104"/>
        <v>0</v>
      </c>
      <c r="BK582" s="289">
        <f t="shared" si="104"/>
        <v>0</v>
      </c>
      <c r="BL582" s="289">
        <f t="shared" si="104"/>
        <v>0</v>
      </c>
      <c r="BM582" s="289">
        <f t="shared" si="104"/>
        <v>0</v>
      </c>
      <c r="BN582" s="289">
        <f t="shared" si="104"/>
        <v>0</v>
      </c>
      <c r="BO582" s="289"/>
      <c r="BP582" s="289"/>
      <c r="BQ582" s="289"/>
      <c r="BR582" s="289"/>
      <c r="BS582" s="289"/>
      <c r="BT582" s="289"/>
      <c r="BU582" s="289"/>
      <c r="BV582" s="289"/>
      <c r="BW582" s="289"/>
      <c r="BX582" s="289"/>
      <c r="BY582" s="289"/>
      <c r="BZ582" s="289"/>
      <c r="CA582" s="198"/>
      <c r="CB582" s="198"/>
      <c r="CC582" s="198"/>
      <c r="CD582" s="198"/>
      <c r="CE582" s="198"/>
      <c r="CF582" s="198"/>
      <c r="CG582" s="198"/>
      <c r="CH582" s="198"/>
      <c r="CI582" s="198"/>
      <c r="CJ582" s="198"/>
      <c r="CK582" s="198"/>
      <c r="CL582" s="198"/>
    </row>
    <row r="583" spans="1:90" hidden="1" outlineLevel="1" x14ac:dyDescent="0.15">
      <c r="A583" s="89"/>
      <c r="B583" s="23"/>
      <c r="C583" s="26">
        <f t="shared" si="100"/>
        <v>44</v>
      </c>
      <c r="D583" s="303">
        <f t="shared" ca="1" si="100"/>
        <v>0.1051533832059315</v>
      </c>
      <c r="E583" s="26">
        <f t="shared" si="100"/>
        <v>5</v>
      </c>
      <c r="G583" s="289">
        <f t="shared" si="101"/>
        <v>0</v>
      </c>
      <c r="H583" s="289">
        <f t="shared" si="101"/>
        <v>0</v>
      </c>
      <c r="I583" s="289">
        <f t="shared" si="101"/>
        <v>0</v>
      </c>
      <c r="J583" s="289">
        <f t="shared" si="101"/>
        <v>0</v>
      </c>
      <c r="K583" s="289">
        <f t="shared" si="101"/>
        <v>0</v>
      </c>
      <c r="L583" s="289">
        <f t="shared" si="101"/>
        <v>0</v>
      </c>
      <c r="M583" s="289">
        <f t="shared" si="101"/>
        <v>0</v>
      </c>
      <c r="N583" s="289">
        <f t="shared" si="101"/>
        <v>0</v>
      </c>
      <c r="O583" s="289">
        <f t="shared" si="101"/>
        <v>0</v>
      </c>
      <c r="P583" s="289">
        <f t="shared" si="101"/>
        <v>0</v>
      </c>
      <c r="Q583" s="289">
        <f t="shared" si="101"/>
        <v>0</v>
      </c>
      <c r="R583" s="289">
        <f t="shared" si="101"/>
        <v>0</v>
      </c>
      <c r="S583" s="289">
        <f t="shared" si="101"/>
        <v>0</v>
      </c>
      <c r="T583" s="289">
        <f t="shared" si="101"/>
        <v>0</v>
      </c>
      <c r="U583" s="289">
        <f t="shared" si="101"/>
        <v>0</v>
      </c>
      <c r="V583" s="289">
        <f t="shared" si="101"/>
        <v>0</v>
      </c>
      <c r="W583" s="289">
        <f t="shared" si="104"/>
        <v>0</v>
      </c>
      <c r="X583" s="289">
        <f t="shared" si="104"/>
        <v>0</v>
      </c>
      <c r="Y583" s="289">
        <f t="shared" si="104"/>
        <v>0</v>
      </c>
      <c r="Z583" s="289">
        <f t="shared" si="104"/>
        <v>0</v>
      </c>
      <c r="AA583" s="289">
        <f t="shared" si="104"/>
        <v>0</v>
      </c>
      <c r="AB583" s="289">
        <f t="shared" si="104"/>
        <v>0</v>
      </c>
      <c r="AC583" s="289">
        <f t="shared" si="104"/>
        <v>0</v>
      </c>
      <c r="AD583" s="289">
        <f t="shared" si="104"/>
        <v>0</v>
      </c>
      <c r="AE583" s="289">
        <f t="shared" si="104"/>
        <v>0</v>
      </c>
      <c r="AF583" s="289">
        <f t="shared" si="104"/>
        <v>0</v>
      </c>
      <c r="AG583" s="289">
        <f t="shared" si="104"/>
        <v>0</v>
      </c>
      <c r="AH583" s="289">
        <f t="shared" si="104"/>
        <v>0</v>
      </c>
      <c r="AI583" s="289">
        <f t="shared" si="104"/>
        <v>0</v>
      </c>
      <c r="AJ583" s="289">
        <f t="shared" si="104"/>
        <v>0</v>
      </c>
      <c r="AK583" s="289">
        <f t="shared" si="104"/>
        <v>0</v>
      </c>
      <c r="AL583" s="289">
        <f t="shared" si="104"/>
        <v>0</v>
      </c>
      <c r="AM583" s="289">
        <f t="shared" si="104"/>
        <v>0</v>
      </c>
      <c r="AN583" s="289">
        <f t="shared" si="104"/>
        <v>0</v>
      </c>
      <c r="AO583" s="289">
        <f t="shared" si="104"/>
        <v>0</v>
      </c>
      <c r="AP583" s="289">
        <f t="shared" si="104"/>
        <v>0</v>
      </c>
      <c r="AQ583" s="289">
        <f t="shared" si="104"/>
        <v>0</v>
      </c>
      <c r="AR583" s="289">
        <f t="shared" si="104"/>
        <v>0</v>
      </c>
      <c r="AS583" s="289">
        <f t="shared" si="104"/>
        <v>0</v>
      </c>
      <c r="AT583" s="289">
        <f t="shared" si="104"/>
        <v>0</v>
      </c>
      <c r="AU583" s="289">
        <f t="shared" si="104"/>
        <v>0</v>
      </c>
      <c r="AV583" s="289">
        <f t="shared" si="104"/>
        <v>0</v>
      </c>
      <c r="AW583" s="289">
        <f t="shared" si="104"/>
        <v>0</v>
      </c>
      <c r="AX583" s="289">
        <f t="shared" ca="1" si="104"/>
        <v>0.1051533832059315</v>
      </c>
      <c r="AY583" s="289">
        <f t="shared" ca="1" si="104"/>
        <v>0.1051533832059315</v>
      </c>
      <c r="AZ583" s="289">
        <f t="shared" ca="1" si="104"/>
        <v>0.1051533832059315</v>
      </c>
      <c r="BA583" s="289">
        <f t="shared" ca="1" si="104"/>
        <v>0.1051533832059315</v>
      </c>
      <c r="BB583" s="289">
        <f t="shared" ca="1" si="104"/>
        <v>0.1051533832059315</v>
      </c>
      <c r="BC583" s="289">
        <f t="shared" si="104"/>
        <v>0</v>
      </c>
      <c r="BD583" s="289">
        <f t="shared" si="104"/>
        <v>0</v>
      </c>
      <c r="BE583" s="289">
        <f t="shared" si="104"/>
        <v>0</v>
      </c>
      <c r="BF583" s="289">
        <f t="shared" si="104"/>
        <v>0</v>
      </c>
      <c r="BG583" s="289">
        <f t="shared" si="104"/>
        <v>0</v>
      </c>
      <c r="BH583" s="289">
        <f t="shared" si="104"/>
        <v>0</v>
      </c>
      <c r="BI583" s="289">
        <f t="shared" si="104"/>
        <v>0</v>
      </c>
      <c r="BJ583" s="289">
        <f t="shared" si="104"/>
        <v>0</v>
      </c>
      <c r="BK583" s="289">
        <f t="shared" si="104"/>
        <v>0</v>
      </c>
      <c r="BL583" s="289">
        <f t="shared" si="104"/>
        <v>0</v>
      </c>
      <c r="BM583" s="289">
        <f t="shared" si="104"/>
        <v>0</v>
      </c>
      <c r="BN583" s="289">
        <f t="shared" si="104"/>
        <v>0</v>
      </c>
      <c r="BO583" s="289"/>
      <c r="BP583" s="289"/>
      <c r="BQ583" s="289"/>
      <c r="BR583" s="289"/>
      <c r="BS583" s="289"/>
      <c r="BT583" s="289"/>
      <c r="BU583" s="289"/>
      <c r="BV583" s="289"/>
      <c r="BW583" s="289"/>
      <c r="BX583" s="289"/>
      <c r="BY583" s="289"/>
      <c r="BZ583" s="289"/>
      <c r="CA583" s="198"/>
      <c r="CB583" s="198"/>
      <c r="CC583" s="198"/>
      <c r="CD583" s="198"/>
      <c r="CE583" s="198"/>
      <c r="CF583" s="198"/>
      <c r="CG583" s="198"/>
      <c r="CH583" s="198"/>
      <c r="CI583" s="198"/>
      <c r="CJ583" s="198"/>
      <c r="CK583" s="198"/>
      <c r="CL583" s="198"/>
    </row>
    <row r="584" spans="1:90" hidden="1" outlineLevel="1" x14ac:dyDescent="0.15">
      <c r="A584" s="89"/>
      <c r="B584" s="23"/>
      <c r="C584" s="26">
        <f t="shared" si="100"/>
        <v>45</v>
      </c>
      <c r="D584" s="303">
        <f t="shared" ca="1" si="100"/>
        <v>0.10381231891188623</v>
      </c>
      <c r="E584" s="26">
        <f t="shared" si="100"/>
        <v>5</v>
      </c>
      <c r="G584" s="289">
        <f t="shared" si="101"/>
        <v>0</v>
      </c>
      <c r="H584" s="289">
        <f t="shared" si="101"/>
        <v>0</v>
      </c>
      <c r="I584" s="289">
        <f t="shared" si="101"/>
        <v>0</v>
      </c>
      <c r="J584" s="289">
        <f t="shared" si="101"/>
        <v>0</v>
      </c>
      <c r="K584" s="289">
        <f t="shared" si="101"/>
        <v>0</v>
      </c>
      <c r="L584" s="289">
        <f t="shared" si="101"/>
        <v>0</v>
      </c>
      <c r="M584" s="289">
        <f t="shared" si="101"/>
        <v>0</v>
      </c>
      <c r="N584" s="289">
        <f t="shared" si="101"/>
        <v>0</v>
      </c>
      <c r="O584" s="289">
        <f t="shared" si="101"/>
        <v>0</v>
      </c>
      <c r="P584" s="289">
        <f t="shared" si="101"/>
        <v>0</v>
      </c>
      <c r="Q584" s="289">
        <f t="shared" si="101"/>
        <v>0</v>
      </c>
      <c r="R584" s="289">
        <f t="shared" si="101"/>
        <v>0</v>
      </c>
      <c r="S584" s="289">
        <f t="shared" si="101"/>
        <v>0</v>
      </c>
      <c r="T584" s="289">
        <f t="shared" si="101"/>
        <v>0</v>
      </c>
      <c r="U584" s="289">
        <f t="shared" si="101"/>
        <v>0</v>
      </c>
      <c r="V584" s="289">
        <f t="shared" si="101"/>
        <v>0</v>
      </c>
      <c r="W584" s="289">
        <f t="shared" si="104"/>
        <v>0</v>
      </c>
      <c r="X584" s="289">
        <f t="shared" si="104"/>
        <v>0</v>
      </c>
      <c r="Y584" s="289">
        <f t="shared" si="104"/>
        <v>0</v>
      </c>
      <c r="Z584" s="289">
        <f t="shared" si="104"/>
        <v>0</v>
      </c>
      <c r="AA584" s="289">
        <f t="shared" si="104"/>
        <v>0</v>
      </c>
      <c r="AB584" s="289">
        <f t="shared" si="104"/>
        <v>0</v>
      </c>
      <c r="AC584" s="289">
        <f t="shared" si="104"/>
        <v>0</v>
      </c>
      <c r="AD584" s="289">
        <f t="shared" si="104"/>
        <v>0</v>
      </c>
      <c r="AE584" s="289">
        <f t="shared" si="104"/>
        <v>0</v>
      </c>
      <c r="AF584" s="289">
        <f t="shared" si="104"/>
        <v>0</v>
      </c>
      <c r="AG584" s="289">
        <f t="shared" si="104"/>
        <v>0</v>
      </c>
      <c r="AH584" s="289">
        <f t="shared" si="104"/>
        <v>0</v>
      </c>
      <c r="AI584" s="289">
        <f t="shared" si="104"/>
        <v>0</v>
      </c>
      <c r="AJ584" s="289">
        <f t="shared" si="104"/>
        <v>0</v>
      </c>
      <c r="AK584" s="289">
        <f t="shared" si="104"/>
        <v>0</v>
      </c>
      <c r="AL584" s="289">
        <f t="shared" si="104"/>
        <v>0</v>
      </c>
      <c r="AM584" s="289">
        <f t="shared" si="104"/>
        <v>0</v>
      </c>
      <c r="AN584" s="289">
        <f t="shared" si="104"/>
        <v>0</v>
      </c>
      <c r="AO584" s="289">
        <f t="shared" si="104"/>
        <v>0</v>
      </c>
      <c r="AP584" s="289">
        <f t="shared" si="104"/>
        <v>0</v>
      </c>
      <c r="AQ584" s="289">
        <f t="shared" si="104"/>
        <v>0</v>
      </c>
      <c r="AR584" s="289">
        <f t="shared" si="104"/>
        <v>0</v>
      </c>
      <c r="AS584" s="289">
        <f t="shared" si="104"/>
        <v>0</v>
      </c>
      <c r="AT584" s="289">
        <f t="shared" si="104"/>
        <v>0</v>
      </c>
      <c r="AU584" s="289">
        <f t="shared" si="104"/>
        <v>0</v>
      </c>
      <c r="AV584" s="289">
        <f t="shared" si="104"/>
        <v>0</v>
      </c>
      <c r="AW584" s="289">
        <f t="shared" si="104"/>
        <v>0</v>
      </c>
      <c r="AX584" s="289">
        <f t="shared" si="104"/>
        <v>0</v>
      </c>
      <c r="AY584" s="289">
        <f t="shared" ca="1" si="104"/>
        <v>0.10381231891188623</v>
      </c>
      <c r="AZ584" s="289">
        <f t="shared" ca="1" si="104"/>
        <v>0.10381231891188623</v>
      </c>
      <c r="BA584" s="289">
        <f t="shared" ca="1" si="104"/>
        <v>0.10381231891188623</v>
      </c>
      <c r="BB584" s="289">
        <f t="shared" ca="1" si="104"/>
        <v>0.10381231891188623</v>
      </c>
      <c r="BC584" s="289">
        <f t="shared" ca="1" si="104"/>
        <v>0.10381231891188623</v>
      </c>
      <c r="BD584" s="289">
        <f t="shared" si="104"/>
        <v>0</v>
      </c>
      <c r="BE584" s="289">
        <f t="shared" si="104"/>
        <v>0</v>
      </c>
      <c r="BF584" s="289">
        <f t="shared" si="104"/>
        <v>0</v>
      </c>
      <c r="BG584" s="289">
        <f t="shared" si="104"/>
        <v>0</v>
      </c>
      <c r="BH584" s="289">
        <f t="shared" si="104"/>
        <v>0</v>
      </c>
      <c r="BI584" s="289">
        <f t="shared" si="104"/>
        <v>0</v>
      </c>
      <c r="BJ584" s="289">
        <f t="shared" si="104"/>
        <v>0</v>
      </c>
      <c r="BK584" s="289">
        <f t="shared" si="104"/>
        <v>0</v>
      </c>
      <c r="BL584" s="289">
        <f t="shared" si="104"/>
        <v>0</v>
      </c>
      <c r="BM584" s="289">
        <f t="shared" si="104"/>
        <v>0</v>
      </c>
      <c r="BN584" s="289">
        <f t="shared" si="104"/>
        <v>0</v>
      </c>
      <c r="BO584" s="289"/>
      <c r="BP584" s="289"/>
      <c r="BQ584" s="289"/>
      <c r="BR584" s="289"/>
      <c r="BS584" s="289"/>
      <c r="BT584" s="289"/>
      <c r="BU584" s="289"/>
      <c r="BV584" s="289"/>
      <c r="BW584" s="289"/>
      <c r="BX584" s="289"/>
      <c r="BY584" s="289"/>
      <c r="BZ584" s="289"/>
      <c r="CA584" s="198"/>
      <c r="CB584" s="198"/>
      <c r="CC584" s="198"/>
      <c r="CD584" s="198"/>
      <c r="CE584" s="198"/>
      <c r="CF584" s="198"/>
      <c r="CG584" s="198"/>
      <c r="CH584" s="198"/>
      <c r="CI584" s="198"/>
      <c r="CJ584" s="198"/>
      <c r="CK584" s="198"/>
      <c r="CL584" s="198"/>
    </row>
    <row r="585" spans="1:90" hidden="1" outlineLevel="1" x14ac:dyDescent="0.15">
      <c r="A585" s="89"/>
      <c r="B585" s="23"/>
      <c r="C585" s="26">
        <f t="shared" si="100"/>
        <v>46</v>
      </c>
      <c r="D585" s="303">
        <f t="shared" ca="1" si="100"/>
        <v>0.10247125461784098</v>
      </c>
      <c r="E585" s="26">
        <f t="shared" si="100"/>
        <v>5</v>
      </c>
      <c r="G585" s="289">
        <f t="shared" si="101"/>
        <v>0</v>
      </c>
      <c r="H585" s="289">
        <f t="shared" si="101"/>
        <v>0</v>
      </c>
      <c r="I585" s="289">
        <f t="shared" si="101"/>
        <v>0</v>
      </c>
      <c r="J585" s="289">
        <f t="shared" si="101"/>
        <v>0</v>
      </c>
      <c r="K585" s="289">
        <f t="shared" si="101"/>
        <v>0</v>
      </c>
      <c r="L585" s="289">
        <f t="shared" si="101"/>
        <v>0</v>
      </c>
      <c r="M585" s="289">
        <f t="shared" si="101"/>
        <v>0</v>
      </c>
      <c r="N585" s="289">
        <f t="shared" si="101"/>
        <v>0</v>
      </c>
      <c r="O585" s="289">
        <f t="shared" si="101"/>
        <v>0</v>
      </c>
      <c r="P585" s="289">
        <f t="shared" si="101"/>
        <v>0</v>
      </c>
      <c r="Q585" s="289">
        <f t="shared" si="101"/>
        <v>0</v>
      </c>
      <c r="R585" s="289">
        <f t="shared" si="101"/>
        <v>0</v>
      </c>
      <c r="S585" s="289">
        <f t="shared" si="101"/>
        <v>0</v>
      </c>
      <c r="T585" s="289">
        <f t="shared" si="101"/>
        <v>0</v>
      </c>
      <c r="U585" s="289">
        <f t="shared" si="101"/>
        <v>0</v>
      </c>
      <c r="V585" s="289">
        <f t="shared" si="101"/>
        <v>0</v>
      </c>
      <c r="W585" s="289">
        <f t="shared" si="104"/>
        <v>0</v>
      </c>
      <c r="X585" s="289">
        <f t="shared" si="104"/>
        <v>0</v>
      </c>
      <c r="Y585" s="289">
        <f t="shared" si="104"/>
        <v>0</v>
      </c>
      <c r="Z585" s="289">
        <f t="shared" si="104"/>
        <v>0</v>
      </c>
      <c r="AA585" s="289">
        <f t="shared" si="104"/>
        <v>0</v>
      </c>
      <c r="AB585" s="289">
        <f t="shared" si="104"/>
        <v>0</v>
      </c>
      <c r="AC585" s="289">
        <f t="shared" si="104"/>
        <v>0</v>
      </c>
      <c r="AD585" s="289">
        <f t="shared" si="104"/>
        <v>0</v>
      </c>
      <c r="AE585" s="289">
        <f t="shared" si="104"/>
        <v>0</v>
      </c>
      <c r="AF585" s="289">
        <f t="shared" si="104"/>
        <v>0</v>
      </c>
      <c r="AG585" s="289">
        <f t="shared" si="104"/>
        <v>0</v>
      </c>
      <c r="AH585" s="289">
        <f t="shared" si="104"/>
        <v>0</v>
      </c>
      <c r="AI585" s="289">
        <f t="shared" si="104"/>
        <v>0</v>
      </c>
      <c r="AJ585" s="289">
        <f t="shared" si="104"/>
        <v>0</v>
      </c>
      <c r="AK585" s="289">
        <f t="shared" si="104"/>
        <v>0</v>
      </c>
      <c r="AL585" s="289">
        <f t="shared" si="104"/>
        <v>0</v>
      </c>
      <c r="AM585" s="289">
        <f t="shared" si="104"/>
        <v>0</v>
      </c>
      <c r="AN585" s="289">
        <f t="shared" si="104"/>
        <v>0</v>
      </c>
      <c r="AO585" s="289">
        <f t="shared" si="104"/>
        <v>0</v>
      </c>
      <c r="AP585" s="289">
        <f t="shared" si="104"/>
        <v>0</v>
      </c>
      <c r="AQ585" s="289">
        <f t="shared" si="104"/>
        <v>0</v>
      </c>
      <c r="AR585" s="289">
        <f t="shared" si="104"/>
        <v>0</v>
      </c>
      <c r="AS585" s="289">
        <f t="shared" si="104"/>
        <v>0</v>
      </c>
      <c r="AT585" s="289">
        <f t="shared" si="104"/>
        <v>0</v>
      </c>
      <c r="AU585" s="289">
        <f t="shared" si="104"/>
        <v>0</v>
      </c>
      <c r="AV585" s="289">
        <f t="shared" si="104"/>
        <v>0</v>
      </c>
      <c r="AW585" s="289">
        <f t="shared" si="104"/>
        <v>0</v>
      </c>
      <c r="AX585" s="289">
        <f t="shared" si="104"/>
        <v>0</v>
      </c>
      <c r="AY585" s="289">
        <f t="shared" si="104"/>
        <v>0</v>
      </c>
      <c r="AZ585" s="289">
        <f t="shared" ca="1" si="104"/>
        <v>0.10247125461784098</v>
      </c>
      <c r="BA585" s="289">
        <f t="shared" ca="1" si="104"/>
        <v>0.10247125461784098</v>
      </c>
      <c r="BB585" s="289">
        <f t="shared" ca="1" si="104"/>
        <v>0.10247125461784098</v>
      </c>
      <c r="BC585" s="289">
        <f t="shared" ca="1" si="104"/>
        <v>0.10247125461784098</v>
      </c>
      <c r="BD585" s="289">
        <f t="shared" ca="1" si="104"/>
        <v>0.10247125461784098</v>
      </c>
      <c r="BE585" s="289">
        <f t="shared" si="104"/>
        <v>0</v>
      </c>
      <c r="BF585" s="289">
        <f t="shared" si="104"/>
        <v>0</v>
      </c>
      <c r="BG585" s="289">
        <f t="shared" si="104"/>
        <v>0</v>
      </c>
      <c r="BH585" s="289">
        <f t="shared" si="104"/>
        <v>0</v>
      </c>
      <c r="BI585" s="289">
        <f t="shared" si="104"/>
        <v>0</v>
      </c>
      <c r="BJ585" s="289">
        <f t="shared" si="104"/>
        <v>0</v>
      </c>
      <c r="BK585" s="289">
        <f t="shared" si="104"/>
        <v>0</v>
      </c>
      <c r="BL585" s="289">
        <f t="shared" si="104"/>
        <v>0</v>
      </c>
      <c r="BM585" s="289">
        <f t="shared" si="104"/>
        <v>0</v>
      </c>
      <c r="BN585" s="289">
        <f t="shared" si="104"/>
        <v>0</v>
      </c>
      <c r="BO585" s="289"/>
      <c r="BP585" s="289"/>
      <c r="BQ585" s="289"/>
      <c r="BR585" s="289"/>
      <c r="BS585" s="289"/>
      <c r="BT585" s="289"/>
      <c r="BU585" s="289"/>
      <c r="BV585" s="289"/>
      <c r="BW585" s="289"/>
      <c r="BX585" s="289"/>
      <c r="BY585" s="289"/>
      <c r="BZ585" s="289"/>
      <c r="CA585" s="198"/>
      <c r="CB585" s="198"/>
      <c r="CC585" s="198"/>
      <c r="CD585" s="198"/>
      <c r="CE585" s="198"/>
      <c r="CF585" s="198"/>
      <c r="CG585" s="198"/>
      <c r="CH585" s="198"/>
      <c r="CI585" s="198"/>
      <c r="CJ585" s="198"/>
      <c r="CK585" s="198"/>
      <c r="CL585" s="198"/>
    </row>
    <row r="586" spans="1:90" hidden="1" outlineLevel="1" x14ac:dyDescent="0.15">
      <c r="A586" s="89"/>
      <c r="B586" s="23"/>
      <c r="C586" s="26">
        <f t="shared" si="100"/>
        <v>47</v>
      </c>
      <c r="D586" s="303">
        <f t="shared" ca="1" si="100"/>
        <v>0.10113019032379572</v>
      </c>
      <c r="E586" s="26">
        <f t="shared" si="100"/>
        <v>5</v>
      </c>
      <c r="G586" s="289">
        <f t="shared" si="101"/>
        <v>0</v>
      </c>
      <c r="H586" s="289">
        <f t="shared" si="101"/>
        <v>0</v>
      </c>
      <c r="I586" s="289">
        <f t="shared" si="101"/>
        <v>0</v>
      </c>
      <c r="J586" s="289">
        <f t="shared" si="101"/>
        <v>0</v>
      </c>
      <c r="K586" s="289">
        <f t="shared" si="101"/>
        <v>0</v>
      </c>
      <c r="L586" s="289">
        <f t="shared" si="101"/>
        <v>0</v>
      </c>
      <c r="M586" s="289">
        <f t="shared" si="101"/>
        <v>0</v>
      </c>
      <c r="N586" s="289">
        <f t="shared" si="101"/>
        <v>0</v>
      </c>
      <c r="O586" s="289">
        <f t="shared" si="101"/>
        <v>0</v>
      </c>
      <c r="P586" s="289">
        <f t="shared" si="101"/>
        <v>0</v>
      </c>
      <c r="Q586" s="289">
        <f t="shared" si="101"/>
        <v>0</v>
      </c>
      <c r="R586" s="289">
        <f t="shared" si="101"/>
        <v>0</v>
      </c>
      <c r="S586" s="289">
        <f t="shared" si="101"/>
        <v>0</v>
      </c>
      <c r="T586" s="289">
        <f t="shared" si="101"/>
        <v>0</v>
      </c>
      <c r="U586" s="289">
        <f t="shared" si="101"/>
        <v>0</v>
      </c>
      <c r="V586" s="289">
        <f t="shared" si="101"/>
        <v>0</v>
      </c>
      <c r="W586" s="289">
        <f t="shared" si="104"/>
        <v>0</v>
      </c>
      <c r="X586" s="289">
        <f t="shared" si="104"/>
        <v>0</v>
      </c>
      <c r="Y586" s="289">
        <f t="shared" si="104"/>
        <v>0</v>
      </c>
      <c r="Z586" s="289">
        <f t="shared" si="104"/>
        <v>0</v>
      </c>
      <c r="AA586" s="289">
        <f t="shared" si="104"/>
        <v>0</v>
      </c>
      <c r="AB586" s="289">
        <f t="shared" si="104"/>
        <v>0</v>
      </c>
      <c r="AC586" s="289">
        <f t="shared" si="104"/>
        <v>0</v>
      </c>
      <c r="AD586" s="289">
        <f t="shared" si="104"/>
        <v>0</v>
      </c>
      <c r="AE586" s="289">
        <f t="shared" si="104"/>
        <v>0</v>
      </c>
      <c r="AF586" s="289">
        <f t="shared" si="104"/>
        <v>0</v>
      </c>
      <c r="AG586" s="289">
        <f t="shared" si="104"/>
        <v>0</v>
      </c>
      <c r="AH586" s="289">
        <f t="shared" si="104"/>
        <v>0</v>
      </c>
      <c r="AI586" s="289">
        <f t="shared" si="104"/>
        <v>0</v>
      </c>
      <c r="AJ586" s="289">
        <f t="shared" si="104"/>
        <v>0</v>
      </c>
      <c r="AK586" s="289">
        <f t="shared" si="104"/>
        <v>0</v>
      </c>
      <c r="AL586" s="289">
        <f t="shared" si="104"/>
        <v>0</v>
      </c>
      <c r="AM586" s="289">
        <f t="shared" si="104"/>
        <v>0</v>
      </c>
      <c r="AN586" s="289">
        <f t="shared" si="104"/>
        <v>0</v>
      </c>
      <c r="AO586" s="289">
        <f t="shared" si="104"/>
        <v>0</v>
      </c>
      <c r="AP586" s="289">
        <f t="shared" si="104"/>
        <v>0</v>
      </c>
      <c r="AQ586" s="289">
        <f t="shared" si="104"/>
        <v>0</v>
      </c>
      <c r="AR586" s="289">
        <f t="shared" si="104"/>
        <v>0</v>
      </c>
      <c r="AS586" s="289">
        <f t="shared" si="104"/>
        <v>0</v>
      </c>
      <c r="AT586" s="289">
        <f t="shared" si="104"/>
        <v>0</v>
      </c>
      <c r="AU586" s="289">
        <f t="shared" si="104"/>
        <v>0</v>
      </c>
      <c r="AV586" s="289">
        <f t="shared" si="104"/>
        <v>0</v>
      </c>
      <c r="AW586" s="289">
        <f t="shared" si="104"/>
        <v>0</v>
      </c>
      <c r="AX586" s="289">
        <f t="shared" si="104"/>
        <v>0</v>
      </c>
      <c r="AY586" s="289">
        <f t="shared" si="104"/>
        <v>0</v>
      </c>
      <c r="AZ586" s="289">
        <f t="shared" si="104"/>
        <v>0</v>
      </c>
      <c r="BA586" s="289">
        <f t="shared" ca="1" si="104"/>
        <v>0.10113019032379572</v>
      </c>
      <c r="BB586" s="289">
        <f t="shared" ca="1" si="104"/>
        <v>0.10113019032379572</v>
      </c>
      <c r="BC586" s="289">
        <f t="shared" ca="1" si="104"/>
        <v>0.10113019032379572</v>
      </c>
      <c r="BD586" s="289">
        <f t="shared" ca="1" si="104"/>
        <v>0.10113019032379572</v>
      </c>
      <c r="BE586" s="289">
        <f t="shared" ca="1" si="104"/>
        <v>0.10113019032379572</v>
      </c>
      <c r="BF586" s="289">
        <f t="shared" si="104"/>
        <v>0</v>
      </c>
      <c r="BG586" s="289">
        <f t="shared" si="104"/>
        <v>0</v>
      </c>
      <c r="BH586" s="289">
        <f t="shared" si="104"/>
        <v>0</v>
      </c>
      <c r="BI586" s="289">
        <f t="shared" si="104"/>
        <v>0</v>
      </c>
      <c r="BJ586" s="289">
        <f t="shared" si="104"/>
        <v>0</v>
      </c>
      <c r="BK586" s="289">
        <f t="shared" si="104"/>
        <v>0</v>
      </c>
      <c r="BL586" s="289">
        <f t="shared" si="104"/>
        <v>0</v>
      </c>
      <c r="BM586" s="289">
        <f t="shared" si="104"/>
        <v>0</v>
      </c>
      <c r="BN586" s="289">
        <f t="shared" si="104"/>
        <v>0</v>
      </c>
      <c r="BO586" s="289"/>
      <c r="BP586" s="289"/>
      <c r="BQ586" s="289"/>
      <c r="BR586" s="289"/>
      <c r="BS586" s="289"/>
      <c r="BT586" s="289"/>
      <c r="BU586" s="289"/>
      <c r="BV586" s="289"/>
      <c r="BW586" s="289"/>
      <c r="BX586" s="289"/>
      <c r="BY586" s="289"/>
      <c r="BZ586" s="289"/>
      <c r="CA586" s="198"/>
      <c r="CB586" s="198"/>
      <c r="CC586" s="198"/>
      <c r="CD586" s="198"/>
      <c r="CE586" s="198"/>
      <c r="CF586" s="198"/>
      <c r="CG586" s="198"/>
      <c r="CH586" s="198"/>
      <c r="CI586" s="198"/>
      <c r="CJ586" s="198"/>
      <c r="CK586" s="198"/>
      <c r="CL586" s="198"/>
    </row>
    <row r="587" spans="1:90" hidden="1" outlineLevel="1" x14ac:dyDescent="0.15">
      <c r="A587" s="89"/>
      <c r="B587" s="23"/>
      <c r="C587" s="26">
        <f t="shared" si="100"/>
        <v>48</v>
      </c>
      <c r="D587" s="303">
        <f t="shared" ca="1" si="100"/>
        <v>9.9789126029750472E-2</v>
      </c>
      <c r="E587" s="26">
        <f t="shared" si="100"/>
        <v>5</v>
      </c>
      <c r="G587" s="289">
        <f t="shared" si="101"/>
        <v>0</v>
      </c>
      <c r="H587" s="289">
        <f t="shared" si="101"/>
        <v>0</v>
      </c>
      <c r="I587" s="289">
        <f t="shared" si="101"/>
        <v>0</v>
      </c>
      <c r="J587" s="289">
        <f t="shared" si="101"/>
        <v>0</v>
      </c>
      <c r="K587" s="289">
        <f t="shared" si="101"/>
        <v>0</v>
      </c>
      <c r="L587" s="289">
        <f t="shared" si="101"/>
        <v>0</v>
      </c>
      <c r="M587" s="289">
        <f t="shared" si="101"/>
        <v>0</v>
      </c>
      <c r="N587" s="289">
        <f t="shared" si="101"/>
        <v>0</v>
      </c>
      <c r="O587" s="289">
        <f t="shared" si="101"/>
        <v>0</v>
      </c>
      <c r="P587" s="289">
        <f t="shared" si="101"/>
        <v>0</v>
      </c>
      <c r="Q587" s="289">
        <f t="shared" si="101"/>
        <v>0</v>
      </c>
      <c r="R587" s="289">
        <f t="shared" si="101"/>
        <v>0</v>
      </c>
      <c r="S587" s="289">
        <f t="shared" si="101"/>
        <v>0</v>
      </c>
      <c r="T587" s="289">
        <f t="shared" si="101"/>
        <v>0</v>
      </c>
      <c r="U587" s="289">
        <f t="shared" si="101"/>
        <v>0</v>
      </c>
      <c r="V587" s="289">
        <f t="shared" si="101"/>
        <v>0</v>
      </c>
      <c r="W587" s="289">
        <f t="shared" si="104"/>
        <v>0</v>
      </c>
      <c r="X587" s="289">
        <f t="shared" si="104"/>
        <v>0</v>
      </c>
      <c r="Y587" s="289">
        <f t="shared" si="104"/>
        <v>0</v>
      </c>
      <c r="Z587" s="289">
        <f t="shared" si="104"/>
        <v>0</v>
      </c>
      <c r="AA587" s="289">
        <f t="shared" si="104"/>
        <v>0</v>
      </c>
      <c r="AB587" s="289">
        <f t="shared" si="104"/>
        <v>0</v>
      </c>
      <c r="AC587" s="289">
        <f t="shared" si="104"/>
        <v>0</v>
      </c>
      <c r="AD587" s="289">
        <f t="shared" si="104"/>
        <v>0</v>
      </c>
      <c r="AE587" s="289">
        <f t="shared" si="104"/>
        <v>0</v>
      </c>
      <c r="AF587" s="289">
        <f t="shared" si="104"/>
        <v>0</v>
      </c>
      <c r="AG587" s="289">
        <f t="shared" si="104"/>
        <v>0</v>
      </c>
      <c r="AH587" s="289">
        <f t="shared" si="104"/>
        <v>0</v>
      </c>
      <c r="AI587" s="289">
        <f t="shared" si="104"/>
        <v>0</v>
      </c>
      <c r="AJ587" s="289">
        <f t="shared" si="104"/>
        <v>0</v>
      </c>
      <c r="AK587" s="289">
        <f t="shared" si="104"/>
        <v>0</v>
      </c>
      <c r="AL587" s="289">
        <f t="shared" si="104"/>
        <v>0</v>
      </c>
      <c r="AM587" s="289">
        <f t="shared" si="104"/>
        <v>0</v>
      </c>
      <c r="AN587" s="289">
        <f t="shared" si="104"/>
        <v>0</v>
      </c>
      <c r="AO587" s="289">
        <f t="shared" si="104"/>
        <v>0</v>
      </c>
      <c r="AP587" s="289">
        <f t="shared" si="104"/>
        <v>0</v>
      </c>
      <c r="AQ587" s="289">
        <f t="shared" si="104"/>
        <v>0</v>
      </c>
      <c r="AR587" s="289">
        <f t="shared" si="104"/>
        <v>0</v>
      </c>
      <c r="AS587" s="289">
        <f t="shared" si="104"/>
        <v>0</v>
      </c>
      <c r="AT587" s="289">
        <f t="shared" si="104"/>
        <v>0</v>
      </c>
      <c r="AU587" s="289">
        <f t="shared" si="104"/>
        <v>0</v>
      </c>
      <c r="AV587" s="289">
        <f t="shared" si="104"/>
        <v>0</v>
      </c>
      <c r="AW587" s="289">
        <f t="shared" si="104"/>
        <v>0</v>
      </c>
      <c r="AX587" s="289">
        <f t="shared" si="104"/>
        <v>0</v>
      </c>
      <c r="AY587" s="289">
        <f t="shared" si="104"/>
        <v>0</v>
      </c>
      <c r="AZ587" s="289">
        <f t="shared" si="104"/>
        <v>0</v>
      </c>
      <c r="BA587" s="289">
        <f t="shared" si="104"/>
        <v>0</v>
      </c>
      <c r="BB587" s="289">
        <f t="shared" ca="1" si="104"/>
        <v>9.9789126029750472E-2</v>
      </c>
      <c r="BC587" s="289">
        <f t="shared" ca="1" si="104"/>
        <v>9.9789126029750472E-2</v>
      </c>
      <c r="BD587" s="289">
        <f t="shared" ca="1" si="104"/>
        <v>9.9789126029750472E-2</v>
      </c>
      <c r="BE587" s="289">
        <f t="shared" ca="1" si="104"/>
        <v>9.9789126029750472E-2</v>
      </c>
      <c r="BF587" s="289">
        <f t="shared" ref="BF587:BN587" ca="1" si="105">IF(OR($C587&gt;BF$7,$C587+$E587-1&lt;BF$7),0,$D587)</f>
        <v>9.9789126029750472E-2</v>
      </c>
      <c r="BG587" s="289">
        <f t="shared" si="105"/>
        <v>0</v>
      </c>
      <c r="BH587" s="289">
        <f t="shared" si="105"/>
        <v>0</v>
      </c>
      <c r="BI587" s="289">
        <f t="shared" si="105"/>
        <v>0</v>
      </c>
      <c r="BJ587" s="289">
        <f t="shared" si="105"/>
        <v>0</v>
      </c>
      <c r="BK587" s="289">
        <f t="shared" si="105"/>
        <v>0</v>
      </c>
      <c r="BL587" s="289">
        <f t="shared" si="105"/>
        <v>0</v>
      </c>
      <c r="BM587" s="289">
        <f t="shared" si="105"/>
        <v>0</v>
      </c>
      <c r="BN587" s="289">
        <f t="shared" si="105"/>
        <v>0</v>
      </c>
      <c r="BO587" s="289"/>
      <c r="BP587" s="289"/>
      <c r="BQ587" s="289"/>
      <c r="BR587" s="289"/>
      <c r="BS587" s="289"/>
      <c r="BT587" s="289"/>
      <c r="BU587" s="289"/>
      <c r="BV587" s="289"/>
      <c r="BW587" s="289"/>
      <c r="BX587" s="289"/>
      <c r="BY587" s="289"/>
      <c r="BZ587" s="289"/>
      <c r="CA587" s="198"/>
      <c r="CB587" s="198"/>
      <c r="CC587" s="198"/>
      <c r="CD587" s="198"/>
      <c r="CE587" s="198"/>
      <c r="CF587" s="198"/>
      <c r="CG587" s="198"/>
      <c r="CH587" s="198"/>
      <c r="CI587" s="198"/>
      <c r="CJ587" s="198"/>
      <c r="CK587" s="198"/>
      <c r="CL587" s="198"/>
    </row>
    <row r="588" spans="1:90" hidden="1" outlineLevel="1" x14ac:dyDescent="0.15">
      <c r="A588" s="89"/>
      <c r="B588" s="23"/>
      <c r="C588" s="26">
        <f t="shared" ref="C588:E599" si="106">C525</f>
        <v>49</v>
      </c>
      <c r="D588" s="303">
        <f t="shared" ca="1" si="106"/>
        <v>9.8749412508522288E-2</v>
      </c>
      <c r="E588" s="26">
        <f t="shared" si="106"/>
        <v>5</v>
      </c>
      <c r="G588" s="289">
        <f t="shared" si="101"/>
        <v>0</v>
      </c>
      <c r="H588" s="289">
        <f t="shared" si="101"/>
        <v>0</v>
      </c>
      <c r="I588" s="289">
        <f t="shared" si="101"/>
        <v>0</v>
      </c>
      <c r="J588" s="289">
        <f t="shared" si="101"/>
        <v>0</v>
      </c>
      <c r="K588" s="289">
        <f t="shared" si="101"/>
        <v>0</v>
      </c>
      <c r="L588" s="289">
        <f t="shared" si="101"/>
        <v>0</v>
      </c>
      <c r="M588" s="289">
        <f t="shared" si="101"/>
        <v>0</v>
      </c>
      <c r="N588" s="289">
        <f t="shared" si="101"/>
        <v>0</v>
      </c>
      <c r="O588" s="289">
        <f t="shared" si="101"/>
        <v>0</v>
      </c>
      <c r="P588" s="289">
        <f t="shared" si="101"/>
        <v>0</v>
      </c>
      <c r="Q588" s="289">
        <f t="shared" si="101"/>
        <v>0</v>
      </c>
      <c r="R588" s="289">
        <f t="shared" si="101"/>
        <v>0</v>
      </c>
      <c r="S588" s="289">
        <f t="shared" si="101"/>
        <v>0</v>
      </c>
      <c r="T588" s="289">
        <f t="shared" si="101"/>
        <v>0</v>
      </c>
      <c r="U588" s="289">
        <f t="shared" si="101"/>
        <v>0</v>
      </c>
      <c r="V588" s="289">
        <f t="shared" ref="V588:AK599" si="107">IF(OR($C588&gt;V$7,$C588+$E588-1&lt;V$7),0,$D588)</f>
        <v>0</v>
      </c>
      <c r="W588" s="289">
        <f t="shared" si="107"/>
        <v>0</v>
      </c>
      <c r="X588" s="289">
        <f t="shared" si="107"/>
        <v>0</v>
      </c>
      <c r="Y588" s="289">
        <f t="shared" si="107"/>
        <v>0</v>
      </c>
      <c r="Z588" s="289">
        <f t="shared" si="107"/>
        <v>0</v>
      </c>
      <c r="AA588" s="289">
        <f t="shared" si="107"/>
        <v>0</v>
      </c>
      <c r="AB588" s="289">
        <f t="shared" si="107"/>
        <v>0</v>
      </c>
      <c r="AC588" s="289">
        <f t="shared" si="107"/>
        <v>0</v>
      </c>
      <c r="AD588" s="289">
        <f t="shared" si="107"/>
        <v>0</v>
      </c>
      <c r="AE588" s="289">
        <f t="shared" si="107"/>
        <v>0</v>
      </c>
      <c r="AF588" s="289">
        <f t="shared" si="107"/>
        <v>0</v>
      </c>
      <c r="AG588" s="289">
        <f t="shared" si="107"/>
        <v>0</v>
      </c>
      <c r="AH588" s="289">
        <f t="shared" si="107"/>
        <v>0</v>
      </c>
      <c r="AI588" s="289">
        <f t="shared" si="107"/>
        <v>0</v>
      </c>
      <c r="AJ588" s="289">
        <f t="shared" si="107"/>
        <v>0</v>
      </c>
      <c r="AK588" s="289">
        <f t="shared" si="107"/>
        <v>0</v>
      </c>
      <c r="AL588" s="289">
        <f t="shared" ref="AL588:BN596" si="108">IF(OR($C588&gt;AL$7,$C588+$E588-1&lt;AL$7),0,$D588)</f>
        <v>0</v>
      </c>
      <c r="AM588" s="289">
        <f t="shared" si="108"/>
        <v>0</v>
      </c>
      <c r="AN588" s="289">
        <f t="shared" si="108"/>
        <v>0</v>
      </c>
      <c r="AO588" s="289">
        <f t="shared" si="108"/>
        <v>0</v>
      </c>
      <c r="AP588" s="289">
        <f t="shared" si="108"/>
        <v>0</v>
      </c>
      <c r="AQ588" s="289">
        <f t="shared" si="108"/>
        <v>0</v>
      </c>
      <c r="AR588" s="289">
        <f t="shared" si="108"/>
        <v>0</v>
      </c>
      <c r="AS588" s="289">
        <f t="shared" si="108"/>
        <v>0</v>
      </c>
      <c r="AT588" s="289">
        <f t="shared" si="108"/>
        <v>0</v>
      </c>
      <c r="AU588" s="289">
        <f t="shared" si="108"/>
        <v>0</v>
      </c>
      <c r="AV588" s="289">
        <f t="shared" si="108"/>
        <v>0</v>
      </c>
      <c r="AW588" s="289">
        <f t="shared" si="108"/>
        <v>0</v>
      </c>
      <c r="AX588" s="289">
        <f t="shared" si="108"/>
        <v>0</v>
      </c>
      <c r="AY588" s="289">
        <f t="shared" si="108"/>
        <v>0</v>
      </c>
      <c r="AZ588" s="289">
        <f t="shared" si="108"/>
        <v>0</v>
      </c>
      <c r="BA588" s="289">
        <f t="shared" si="108"/>
        <v>0</v>
      </c>
      <c r="BB588" s="289">
        <f t="shared" si="108"/>
        <v>0</v>
      </c>
      <c r="BC588" s="289">
        <f t="shared" ca="1" si="108"/>
        <v>9.8749412508522288E-2</v>
      </c>
      <c r="BD588" s="289">
        <f t="shared" ca="1" si="108"/>
        <v>9.8749412508522288E-2</v>
      </c>
      <c r="BE588" s="289">
        <f t="shared" ca="1" si="108"/>
        <v>9.8749412508522288E-2</v>
      </c>
      <c r="BF588" s="289">
        <f t="shared" ca="1" si="108"/>
        <v>9.8749412508522288E-2</v>
      </c>
      <c r="BG588" s="289">
        <f t="shared" ca="1" si="108"/>
        <v>9.8749412508522288E-2</v>
      </c>
      <c r="BH588" s="289">
        <f t="shared" si="108"/>
        <v>0</v>
      </c>
      <c r="BI588" s="289">
        <f t="shared" si="108"/>
        <v>0</v>
      </c>
      <c r="BJ588" s="289">
        <f t="shared" si="108"/>
        <v>0</v>
      </c>
      <c r="BK588" s="289">
        <f t="shared" si="108"/>
        <v>0</v>
      </c>
      <c r="BL588" s="289">
        <f t="shared" si="108"/>
        <v>0</v>
      </c>
      <c r="BM588" s="289">
        <f t="shared" si="108"/>
        <v>0</v>
      </c>
      <c r="BN588" s="289">
        <f t="shared" si="108"/>
        <v>0</v>
      </c>
      <c r="BO588" s="289"/>
      <c r="BP588" s="289"/>
      <c r="BQ588" s="289"/>
      <c r="BR588" s="289"/>
      <c r="BS588" s="289"/>
      <c r="BT588" s="289"/>
      <c r="BU588" s="289"/>
      <c r="BV588" s="289"/>
      <c r="BW588" s="289"/>
      <c r="BX588" s="289"/>
      <c r="BY588" s="289"/>
      <c r="BZ588" s="289"/>
      <c r="CA588" s="198"/>
      <c r="CB588" s="198"/>
      <c r="CC588" s="198"/>
      <c r="CD588" s="198"/>
      <c r="CE588" s="198"/>
      <c r="CF588" s="198"/>
      <c r="CG588" s="198"/>
      <c r="CH588" s="198"/>
      <c r="CI588" s="198"/>
      <c r="CJ588" s="198"/>
      <c r="CK588" s="198"/>
      <c r="CL588" s="198"/>
    </row>
    <row r="589" spans="1:90" hidden="1" outlineLevel="1" x14ac:dyDescent="0.15">
      <c r="A589" s="89"/>
      <c r="B589" s="23"/>
      <c r="C589" s="26">
        <f t="shared" si="106"/>
        <v>50</v>
      </c>
      <c r="D589" s="303">
        <f t="shared" ca="1" si="106"/>
        <v>9.7709698987294091E-2</v>
      </c>
      <c r="E589" s="26">
        <f t="shared" si="106"/>
        <v>5</v>
      </c>
      <c r="G589" s="289">
        <f t="shared" ref="G589:V599" si="109">IF(OR($C589&gt;G$7,$C589+$E589-1&lt;G$7),0,$D589)</f>
        <v>0</v>
      </c>
      <c r="H589" s="289">
        <f t="shared" si="109"/>
        <v>0</v>
      </c>
      <c r="I589" s="289">
        <f t="shared" si="109"/>
        <v>0</v>
      </c>
      <c r="J589" s="289">
        <f t="shared" si="109"/>
        <v>0</v>
      </c>
      <c r="K589" s="289">
        <f t="shared" si="109"/>
        <v>0</v>
      </c>
      <c r="L589" s="289">
        <f t="shared" si="109"/>
        <v>0</v>
      </c>
      <c r="M589" s="289">
        <f t="shared" si="109"/>
        <v>0</v>
      </c>
      <c r="N589" s="289">
        <f t="shared" si="109"/>
        <v>0</v>
      </c>
      <c r="O589" s="289">
        <f t="shared" si="109"/>
        <v>0</v>
      </c>
      <c r="P589" s="289">
        <f t="shared" si="109"/>
        <v>0</v>
      </c>
      <c r="Q589" s="289">
        <f t="shared" si="109"/>
        <v>0</v>
      </c>
      <c r="R589" s="289">
        <f t="shared" si="109"/>
        <v>0</v>
      </c>
      <c r="S589" s="289">
        <f t="shared" si="109"/>
        <v>0</v>
      </c>
      <c r="T589" s="289">
        <f t="shared" si="109"/>
        <v>0</v>
      </c>
      <c r="U589" s="289">
        <f t="shared" si="109"/>
        <v>0</v>
      </c>
      <c r="V589" s="289">
        <f t="shared" si="109"/>
        <v>0</v>
      </c>
      <c r="W589" s="289">
        <f t="shared" si="107"/>
        <v>0</v>
      </c>
      <c r="X589" s="289">
        <f t="shared" si="107"/>
        <v>0</v>
      </c>
      <c r="Y589" s="289">
        <f t="shared" si="107"/>
        <v>0</v>
      </c>
      <c r="Z589" s="289">
        <f t="shared" si="107"/>
        <v>0</v>
      </c>
      <c r="AA589" s="289">
        <f t="shared" si="107"/>
        <v>0</v>
      </c>
      <c r="AB589" s="289">
        <f t="shared" si="107"/>
        <v>0</v>
      </c>
      <c r="AC589" s="289">
        <f t="shared" si="107"/>
        <v>0</v>
      </c>
      <c r="AD589" s="289">
        <f t="shared" si="107"/>
        <v>0</v>
      </c>
      <c r="AE589" s="289">
        <f t="shared" si="107"/>
        <v>0</v>
      </c>
      <c r="AF589" s="289">
        <f t="shared" si="107"/>
        <v>0</v>
      </c>
      <c r="AG589" s="289">
        <f t="shared" si="107"/>
        <v>0</v>
      </c>
      <c r="AH589" s="289">
        <f t="shared" si="107"/>
        <v>0</v>
      </c>
      <c r="AI589" s="289">
        <f t="shared" si="107"/>
        <v>0</v>
      </c>
      <c r="AJ589" s="289">
        <f t="shared" si="107"/>
        <v>0</v>
      </c>
      <c r="AK589" s="289">
        <f t="shared" si="107"/>
        <v>0</v>
      </c>
      <c r="AL589" s="289">
        <f t="shared" si="108"/>
        <v>0</v>
      </c>
      <c r="AM589" s="289">
        <f t="shared" si="108"/>
        <v>0</v>
      </c>
      <c r="AN589" s="289">
        <f t="shared" si="108"/>
        <v>0</v>
      </c>
      <c r="AO589" s="289">
        <f t="shared" si="108"/>
        <v>0</v>
      </c>
      <c r="AP589" s="289">
        <f t="shared" si="108"/>
        <v>0</v>
      </c>
      <c r="AQ589" s="289">
        <f t="shared" si="108"/>
        <v>0</v>
      </c>
      <c r="AR589" s="289">
        <f t="shared" si="108"/>
        <v>0</v>
      </c>
      <c r="AS589" s="289">
        <f t="shared" si="108"/>
        <v>0</v>
      </c>
      <c r="AT589" s="289">
        <f t="shared" si="108"/>
        <v>0</v>
      </c>
      <c r="AU589" s="289">
        <f t="shared" si="108"/>
        <v>0</v>
      </c>
      <c r="AV589" s="289">
        <f t="shared" si="108"/>
        <v>0</v>
      </c>
      <c r="AW589" s="289">
        <f t="shared" si="108"/>
        <v>0</v>
      </c>
      <c r="AX589" s="289">
        <f t="shared" si="108"/>
        <v>0</v>
      </c>
      <c r="AY589" s="289">
        <f t="shared" si="108"/>
        <v>0</v>
      </c>
      <c r="AZ589" s="289">
        <f t="shared" si="108"/>
        <v>0</v>
      </c>
      <c r="BA589" s="289">
        <f t="shared" si="108"/>
        <v>0</v>
      </c>
      <c r="BB589" s="289">
        <f t="shared" si="108"/>
        <v>0</v>
      </c>
      <c r="BC589" s="289">
        <f t="shared" si="108"/>
        <v>0</v>
      </c>
      <c r="BD589" s="289">
        <f t="shared" ca="1" si="108"/>
        <v>9.7709698987294091E-2</v>
      </c>
      <c r="BE589" s="289">
        <f t="shared" ca="1" si="108"/>
        <v>9.7709698987294091E-2</v>
      </c>
      <c r="BF589" s="289">
        <f t="shared" ca="1" si="108"/>
        <v>9.7709698987294091E-2</v>
      </c>
      <c r="BG589" s="289">
        <f t="shared" ca="1" si="108"/>
        <v>9.7709698987294091E-2</v>
      </c>
      <c r="BH589" s="289">
        <f t="shared" ca="1" si="108"/>
        <v>9.7709698987294091E-2</v>
      </c>
      <c r="BI589" s="289">
        <f t="shared" si="108"/>
        <v>0</v>
      </c>
      <c r="BJ589" s="289">
        <f t="shared" si="108"/>
        <v>0</v>
      </c>
      <c r="BK589" s="289">
        <f t="shared" si="108"/>
        <v>0</v>
      </c>
      <c r="BL589" s="289">
        <f t="shared" si="108"/>
        <v>0</v>
      </c>
      <c r="BM589" s="289">
        <f t="shared" si="108"/>
        <v>0</v>
      </c>
      <c r="BN589" s="289">
        <f t="shared" si="108"/>
        <v>0</v>
      </c>
      <c r="BO589" s="289"/>
      <c r="BP589" s="289"/>
      <c r="BQ589" s="289"/>
      <c r="BR589" s="289"/>
      <c r="BS589" s="289"/>
      <c r="BT589" s="289"/>
      <c r="BU589" s="289"/>
      <c r="BV589" s="289"/>
      <c r="BW589" s="289"/>
      <c r="BX589" s="289"/>
      <c r="BY589" s="289"/>
      <c r="BZ589" s="289"/>
      <c r="CA589" s="198"/>
      <c r="CB589" s="198"/>
      <c r="CC589" s="198"/>
      <c r="CD589" s="198"/>
      <c r="CE589" s="198"/>
      <c r="CF589" s="198"/>
      <c r="CG589" s="198"/>
      <c r="CH589" s="198"/>
      <c r="CI589" s="198"/>
      <c r="CJ589" s="198"/>
      <c r="CK589" s="198"/>
      <c r="CL589" s="198"/>
    </row>
    <row r="590" spans="1:90" hidden="1" outlineLevel="1" x14ac:dyDescent="0.15">
      <c r="A590" s="89"/>
      <c r="B590" s="23"/>
      <c r="C590" s="26">
        <f t="shared" si="106"/>
        <v>51</v>
      </c>
      <c r="D590" s="303">
        <f t="shared" ca="1" si="106"/>
        <v>9.6669985466065908E-2</v>
      </c>
      <c r="E590" s="26">
        <f t="shared" si="106"/>
        <v>5</v>
      </c>
      <c r="G590" s="289">
        <f t="shared" si="109"/>
        <v>0</v>
      </c>
      <c r="H590" s="289">
        <f t="shared" si="109"/>
        <v>0</v>
      </c>
      <c r="I590" s="289">
        <f t="shared" si="109"/>
        <v>0</v>
      </c>
      <c r="J590" s="289">
        <f t="shared" si="109"/>
        <v>0</v>
      </c>
      <c r="K590" s="289">
        <f t="shared" si="109"/>
        <v>0</v>
      </c>
      <c r="L590" s="289">
        <f t="shared" si="109"/>
        <v>0</v>
      </c>
      <c r="M590" s="289">
        <f t="shared" si="109"/>
        <v>0</v>
      </c>
      <c r="N590" s="289">
        <f t="shared" si="109"/>
        <v>0</v>
      </c>
      <c r="O590" s="289">
        <f t="shared" si="109"/>
        <v>0</v>
      </c>
      <c r="P590" s="289">
        <f t="shared" si="109"/>
        <v>0</v>
      </c>
      <c r="Q590" s="289">
        <f t="shared" si="109"/>
        <v>0</v>
      </c>
      <c r="R590" s="289">
        <f t="shared" si="109"/>
        <v>0</v>
      </c>
      <c r="S590" s="289">
        <f t="shared" si="109"/>
        <v>0</v>
      </c>
      <c r="T590" s="289">
        <f t="shared" si="109"/>
        <v>0</v>
      </c>
      <c r="U590" s="289">
        <f t="shared" si="109"/>
        <v>0</v>
      </c>
      <c r="V590" s="289">
        <f t="shared" si="109"/>
        <v>0</v>
      </c>
      <c r="W590" s="289">
        <f t="shared" si="107"/>
        <v>0</v>
      </c>
      <c r="X590" s="289">
        <f t="shared" si="107"/>
        <v>0</v>
      </c>
      <c r="Y590" s="289">
        <f t="shared" si="107"/>
        <v>0</v>
      </c>
      <c r="Z590" s="289">
        <f t="shared" si="107"/>
        <v>0</v>
      </c>
      <c r="AA590" s="289">
        <f t="shared" si="107"/>
        <v>0</v>
      </c>
      <c r="AB590" s="289">
        <f t="shared" si="107"/>
        <v>0</v>
      </c>
      <c r="AC590" s="289">
        <f t="shared" si="107"/>
        <v>0</v>
      </c>
      <c r="AD590" s="289">
        <f t="shared" si="107"/>
        <v>0</v>
      </c>
      <c r="AE590" s="289">
        <f t="shared" si="107"/>
        <v>0</v>
      </c>
      <c r="AF590" s="289">
        <f t="shared" si="107"/>
        <v>0</v>
      </c>
      <c r="AG590" s="289">
        <f t="shared" si="107"/>
        <v>0</v>
      </c>
      <c r="AH590" s="289">
        <f t="shared" si="107"/>
        <v>0</v>
      </c>
      <c r="AI590" s="289">
        <f t="shared" si="107"/>
        <v>0</v>
      </c>
      <c r="AJ590" s="289">
        <f t="shared" si="107"/>
        <v>0</v>
      </c>
      <c r="AK590" s="289">
        <f t="shared" si="107"/>
        <v>0</v>
      </c>
      <c r="AL590" s="289">
        <f t="shared" si="108"/>
        <v>0</v>
      </c>
      <c r="AM590" s="289">
        <f t="shared" si="108"/>
        <v>0</v>
      </c>
      <c r="AN590" s="289">
        <f t="shared" si="108"/>
        <v>0</v>
      </c>
      <c r="AO590" s="289">
        <f t="shared" si="108"/>
        <v>0</v>
      </c>
      <c r="AP590" s="289">
        <f t="shared" si="108"/>
        <v>0</v>
      </c>
      <c r="AQ590" s="289">
        <f t="shared" si="108"/>
        <v>0</v>
      </c>
      <c r="AR590" s="289">
        <f t="shared" si="108"/>
        <v>0</v>
      </c>
      <c r="AS590" s="289">
        <f t="shared" si="108"/>
        <v>0</v>
      </c>
      <c r="AT590" s="289">
        <f t="shared" si="108"/>
        <v>0</v>
      </c>
      <c r="AU590" s="289">
        <f t="shared" si="108"/>
        <v>0</v>
      </c>
      <c r="AV590" s="289">
        <f t="shared" si="108"/>
        <v>0</v>
      </c>
      <c r="AW590" s="289">
        <f t="shared" si="108"/>
        <v>0</v>
      </c>
      <c r="AX590" s="289">
        <f t="shared" si="108"/>
        <v>0</v>
      </c>
      <c r="AY590" s="289">
        <f t="shared" si="108"/>
        <v>0</v>
      </c>
      <c r="AZ590" s="289">
        <f t="shared" si="108"/>
        <v>0</v>
      </c>
      <c r="BA590" s="289">
        <f t="shared" si="108"/>
        <v>0</v>
      </c>
      <c r="BB590" s="289">
        <f t="shared" si="108"/>
        <v>0</v>
      </c>
      <c r="BC590" s="289">
        <f t="shared" si="108"/>
        <v>0</v>
      </c>
      <c r="BD590" s="289">
        <f t="shared" si="108"/>
        <v>0</v>
      </c>
      <c r="BE590" s="289">
        <f t="shared" ca="1" si="108"/>
        <v>9.6669985466065908E-2</v>
      </c>
      <c r="BF590" s="289">
        <f t="shared" ca="1" si="108"/>
        <v>9.6669985466065908E-2</v>
      </c>
      <c r="BG590" s="289">
        <f t="shared" ca="1" si="108"/>
        <v>9.6669985466065908E-2</v>
      </c>
      <c r="BH590" s="289">
        <f t="shared" ca="1" si="108"/>
        <v>9.6669985466065908E-2</v>
      </c>
      <c r="BI590" s="289">
        <f t="shared" ca="1" si="108"/>
        <v>9.6669985466065908E-2</v>
      </c>
      <c r="BJ590" s="289">
        <f t="shared" si="108"/>
        <v>0</v>
      </c>
      <c r="BK590" s="289">
        <f t="shared" si="108"/>
        <v>0</v>
      </c>
      <c r="BL590" s="289">
        <f t="shared" si="108"/>
        <v>0</v>
      </c>
      <c r="BM590" s="289">
        <f t="shared" si="108"/>
        <v>0</v>
      </c>
      <c r="BN590" s="289">
        <f t="shared" si="108"/>
        <v>0</v>
      </c>
      <c r="BO590" s="289"/>
      <c r="BP590" s="289"/>
      <c r="BQ590" s="289"/>
      <c r="BR590" s="289"/>
      <c r="BS590" s="289"/>
      <c r="BT590" s="289"/>
      <c r="BU590" s="289"/>
      <c r="BV590" s="289"/>
      <c r="BW590" s="289"/>
      <c r="BX590" s="289"/>
      <c r="BY590" s="289"/>
      <c r="BZ590" s="289"/>
      <c r="CA590" s="198"/>
      <c r="CB590" s="198"/>
      <c r="CC590" s="198"/>
      <c r="CD590" s="198"/>
      <c r="CE590" s="198"/>
      <c r="CF590" s="198"/>
      <c r="CG590" s="198"/>
      <c r="CH590" s="198"/>
      <c r="CI590" s="198"/>
      <c r="CJ590" s="198"/>
      <c r="CK590" s="198"/>
      <c r="CL590" s="198"/>
    </row>
    <row r="591" spans="1:90" hidden="1" outlineLevel="1" x14ac:dyDescent="0.15">
      <c r="A591" s="89"/>
      <c r="B591" s="23"/>
      <c r="C591" s="26">
        <f t="shared" si="106"/>
        <v>52</v>
      </c>
      <c r="D591" s="303">
        <f t="shared" ca="1" si="106"/>
        <v>9.5630271944837725E-2</v>
      </c>
      <c r="E591" s="26">
        <f t="shared" si="106"/>
        <v>5</v>
      </c>
      <c r="G591" s="289">
        <f t="shared" si="109"/>
        <v>0</v>
      </c>
      <c r="H591" s="289">
        <f t="shared" si="109"/>
        <v>0</v>
      </c>
      <c r="I591" s="289">
        <f t="shared" si="109"/>
        <v>0</v>
      </c>
      <c r="J591" s="289">
        <f t="shared" si="109"/>
        <v>0</v>
      </c>
      <c r="K591" s="289">
        <f t="shared" si="109"/>
        <v>0</v>
      </c>
      <c r="L591" s="289">
        <f t="shared" si="109"/>
        <v>0</v>
      </c>
      <c r="M591" s="289">
        <f t="shared" si="109"/>
        <v>0</v>
      </c>
      <c r="N591" s="289">
        <f t="shared" si="109"/>
        <v>0</v>
      </c>
      <c r="O591" s="289">
        <f t="shared" si="109"/>
        <v>0</v>
      </c>
      <c r="P591" s="289">
        <f t="shared" si="109"/>
        <v>0</v>
      </c>
      <c r="Q591" s="289">
        <f t="shared" si="109"/>
        <v>0</v>
      </c>
      <c r="R591" s="289">
        <f t="shared" si="109"/>
        <v>0</v>
      </c>
      <c r="S591" s="289">
        <f t="shared" si="109"/>
        <v>0</v>
      </c>
      <c r="T591" s="289">
        <f t="shared" si="109"/>
        <v>0</v>
      </c>
      <c r="U591" s="289">
        <f t="shared" si="109"/>
        <v>0</v>
      </c>
      <c r="V591" s="289">
        <f t="shared" si="109"/>
        <v>0</v>
      </c>
      <c r="W591" s="289">
        <f t="shared" si="107"/>
        <v>0</v>
      </c>
      <c r="X591" s="289">
        <f t="shared" si="107"/>
        <v>0</v>
      </c>
      <c r="Y591" s="289">
        <f t="shared" si="107"/>
        <v>0</v>
      </c>
      <c r="Z591" s="289">
        <f t="shared" si="107"/>
        <v>0</v>
      </c>
      <c r="AA591" s="289">
        <f t="shared" si="107"/>
        <v>0</v>
      </c>
      <c r="AB591" s="289">
        <f t="shared" si="107"/>
        <v>0</v>
      </c>
      <c r="AC591" s="289">
        <f t="shared" si="107"/>
        <v>0</v>
      </c>
      <c r="AD591" s="289">
        <f t="shared" si="107"/>
        <v>0</v>
      </c>
      <c r="AE591" s="289">
        <f t="shared" si="107"/>
        <v>0</v>
      </c>
      <c r="AF591" s="289">
        <f t="shared" si="107"/>
        <v>0</v>
      </c>
      <c r="AG591" s="289">
        <f t="shared" si="107"/>
        <v>0</v>
      </c>
      <c r="AH591" s="289">
        <f t="shared" si="107"/>
        <v>0</v>
      </c>
      <c r="AI591" s="289">
        <f t="shared" si="107"/>
        <v>0</v>
      </c>
      <c r="AJ591" s="289">
        <f t="shared" si="107"/>
        <v>0</v>
      </c>
      <c r="AK591" s="289">
        <f t="shared" si="107"/>
        <v>0</v>
      </c>
      <c r="AL591" s="289">
        <f t="shared" si="108"/>
        <v>0</v>
      </c>
      <c r="AM591" s="289">
        <f t="shared" si="108"/>
        <v>0</v>
      </c>
      <c r="AN591" s="289">
        <f t="shared" si="108"/>
        <v>0</v>
      </c>
      <c r="AO591" s="289">
        <f t="shared" si="108"/>
        <v>0</v>
      </c>
      <c r="AP591" s="289">
        <f t="shared" si="108"/>
        <v>0</v>
      </c>
      <c r="AQ591" s="289">
        <f t="shared" si="108"/>
        <v>0</v>
      </c>
      <c r="AR591" s="289">
        <f t="shared" si="108"/>
        <v>0</v>
      </c>
      <c r="AS591" s="289">
        <f t="shared" si="108"/>
        <v>0</v>
      </c>
      <c r="AT591" s="289">
        <f t="shared" si="108"/>
        <v>0</v>
      </c>
      <c r="AU591" s="289">
        <f t="shared" si="108"/>
        <v>0</v>
      </c>
      <c r="AV591" s="289">
        <f t="shared" si="108"/>
        <v>0</v>
      </c>
      <c r="AW591" s="289">
        <f t="shared" si="108"/>
        <v>0</v>
      </c>
      <c r="AX591" s="289">
        <f t="shared" si="108"/>
        <v>0</v>
      </c>
      <c r="AY591" s="289">
        <f t="shared" si="108"/>
        <v>0</v>
      </c>
      <c r="AZ591" s="289">
        <f t="shared" si="108"/>
        <v>0</v>
      </c>
      <c r="BA591" s="289">
        <f t="shared" si="108"/>
        <v>0</v>
      </c>
      <c r="BB591" s="289">
        <f t="shared" si="108"/>
        <v>0</v>
      </c>
      <c r="BC591" s="289">
        <f t="shared" si="108"/>
        <v>0</v>
      </c>
      <c r="BD591" s="289">
        <f t="shared" si="108"/>
        <v>0</v>
      </c>
      <c r="BE591" s="289">
        <f t="shared" si="108"/>
        <v>0</v>
      </c>
      <c r="BF591" s="289">
        <f t="shared" ca="1" si="108"/>
        <v>9.5630271944837725E-2</v>
      </c>
      <c r="BG591" s="289">
        <f t="shared" ca="1" si="108"/>
        <v>9.5630271944837725E-2</v>
      </c>
      <c r="BH591" s="289">
        <f t="shared" ca="1" si="108"/>
        <v>9.5630271944837725E-2</v>
      </c>
      <c r="BI591" s="289">
        <f t="shared" ca="1" si="108"/>
        <v>9.5630271944837725E-2</v>
      </c>
      <c r="BJ591" s="289">
        <f t="shared" ca="1" si="108"/>
        <v>9.5630271944837725E-2</v>
      </c>
      <c r="BK591" s="289">
        <f t="shared" si="108"/>
        <v>0</v>
      </c>
      <c r="BL591" s="289">
        <f t="shared" si="108"/>
        <v>0</v>
      </c>
      <c r="BM591" s="289">
        <f t="shared" si="108"/>
        <v>0</v>
      </c>
      <c r="BN591" s="289">
        <f t="shared" si="108"/>
        <v>0</v>
      </c>
      <c r="BO591" s="289"/>
      <c r="BP591" s="289"/>
      <c r="BQ591" s="289"/>
      <c r="BR591" s="289"/>
      <c r="BS591" s="289"/>
      <c r="BT591" s="289"/>
      <c r="BU591" s="289"/>
      <c r="BV591" s="289"/>
      <c r="BW591" s="289"/>
      <c r="BX591" s="289"/>
      <c r="BY591" s="289"/>
      <c r="BZ591" s="289"/>
      <c r="CA591" s="198"/>
      <c r="CB591" s="198"/>
      <c r="CC591" s="198"/>
      <c r="CD591" s="198"/>
      <c r="CE591" s="198"/>
      <c r="CF591" s="198"/>
      <c r="CG591" s="198"/>
      <c r="CH591" s="198"/>
      <c r="CI591" s="198"/>
      <c r="CJ591" s="198"/>
      <c r="CK591" s="198"/>
      <c r="CL591" s="198"/>
    </row>
    <row r="592" spans="1:90" hidden="1" outlineLevel="1" x14ac:dyDescent="0.15">
      <c r="A592" s="89"/>
      <c r="B592" s="23"/>
      <c r="C592" s="26">
        <f t="shared" si="106"/>
        <v>53</v>
      </c>
      <c r="D592" s="303">
        <f t="shared" ca="1" si="106"/>
        <v>9.4590558423609528E-2</v>
      </c>
      <c r="E592" s="26">
        <f t="shared" si="106"/>
        <v>5</v>
      </c>
      <c r="G592" s="289">
        <f t="shared" si="109"/>
        <v>0</v>
      </c>
      <c r="H592" s="289">
        <f t="shared" si="109"/>
        <v>0</v>
      </c>
      <c r="I592" s="289">
        <f t="shared" si="109"/>
        <v>0</v>
      </c>
      <c r="J592" s="289">
        <f t="shared" si="109"/>
        <v>0</v>
      </c>
      <c r="K592" s="289">
        <f t="shared" si="109"/>
        <v>0</v>
      </c>
      <c r="L592" s="289">
        <f t="shared" si="109"/>
        <v>0</v>
      </c>
      <c r="M592" s="289">
        <f t="shared" si="109"/>
        <v>0</v>
      </c>
      <c r="N592" s="289">
        <f t="shared" si="109"/>
        <v>0</v>
      </c>
      <c r="O592" s="289">
        <f t="shared" si="109"/>
        <v>0</v>
      </c>
      <c r="P592" s="289">
        <f t="shared" si="109"/>
        <v>0</v>
      </c>
      <c r="Q592" s="289">
        <f t="shared" si="109"/>
        <v>0</v>
      </c>
      <c r="R592" s="289">
        <f t="shared" si="109"/>
        <v>0</v>
      </c>
      <c r="S592" s="289">
        <f t="shared" si="109"/>
        <v>0</v>
      </c>
      <c r="T592" s="289">
        <f t="shared" si="109"/>
        <v>0</v>
      </c>
      <c r="U592" s="289">
        <f t="shared" si="109"/>
        <v>0</v>
      </c>
      <c r="V592" s="289">
        <f t="shared" si="109"/>
        <v>0</v>
      </c>
      <c r="W592" s="289">
        <f t="shared" si="107"/>
        <v>0</v>
      </c>
      <c r="X592" s="289">
        <f t="shared" si="107"/>
        <v>0</v>
      </c>
      <c r="Y592" s="289">
        <f t="shared" si="107"/>
        <v>0</v>
      </c>
      <c r="Z592" s="289">
        <f t="shared" si="107"/>
        <v>0</v>
      </c>
      <c r="AA592" s="289">
        <f t="shared" si="107"/>
        <v>0</v>
      </c>
      <c r="AB592" s="289">
        <f t="shared" si="107"/>
        <v>0</v>
      </c>
      <c r="AC592" s="289">
        <f t="shared" si="107"/>
        <v>0</v>
      </c>
      <c r="AD592" s="289">
        <f t="shared" si="107"/>
        <v>0</v>
      </c>
      <c r="AE592" s="289">
        <f t="shared" si="107"/>
        <v>0</v>
      </c>
      <c r="AF592" s="289">
        <f t="shared" si="107"/>
        <v>0</v>
      </c>
      <c r="AG592" s="289">
        <f t="shared" si="107"/>
        <v>0</v>
      </c>
      <c r="AH592" s="289">
        <f t="shared" si="107"/>
        <v>0</v>
      </c>
      <c r="AI592" s="289">
        <f t="shared" si="107"/>
        <v>0</v>
      </c>
      <c r="AJ592" s="289">
        <f t="shared" si="107"/>
        <v>0</v>
      </c>
      <c r="AK592" s="289">
        <f t="shared" si="107"/>
        <v>0</v>
      </c>
      <c r="AL592" s="289">
        <f t="shared" si="108"/>
        <v>0</v>
      </c>
      <c r="AM592" s="289">
        <f t="shared" si="108"/>
        <v>0</v>
      </c>
      <c r="AN592" s="289">
        <f t="shared" si="108"/>
        <v>0</v>
      </c>
      <c r="AO592" s="289">
        <f t="shared" si="108"/>
        <v>0</v>
      </c>
      <c r="AP592" s="289">
        <f t="shared" si="108"/>
        <v>0</v>
      </c>
      <c r="AQ592" s="289">
        <f t="shared" si="108"/>
        <v>0</v>
      </c>
      <c r="AR592" s="289">
        <f t="shared" si="108"/>
        <v>0</v>
      </c>
      <c r="AS592" s="289">
        <f t="shared" si="108"/>
        <v>0</v>
      </c>
      <c r="AT592" s="289">
        <f t="shared" si="108"/>
        <v>0</v>
      </c>
      <c r="AU592" s="289">
        <f t="shared" si="108"/>
        <v>0</v>
      </c>
      <c r="AV592" s="289">
        <f t="shared" si="108"/>
        <v>0</v>
      </c>
      <c r="AW592" s="289">
        <f t="shared" si="108"/>
        <v>0</v>
      </c>
      <c r="AX592" s="289">
        <f t="shared" si="108"/>
        <v>0</v>
      </c>
      <c r="AY592" s="289">
        <f t="shared" si="108"/>
        <v>0</v>
      </c>
      <c r="AZ592" s="289">
        <f t="shared" si="108"/>
        <v>0</v>
      </c>
      <c r="BA592" s="289">
        <f t="shared" si="108"/>
        <v>0</v>
      </c>
      <c r="BB592" s="289">
        <f t="shared" si="108"/>
        <v>0</v>
      </c>
      <c r="BC592" s="289">
        <f t="shared" si="108"/>
        <v>0</v>
      </c>
      <c r="BD592" s="289">
        <f t="shared" si="108"/>
        <v>0</v>
      </c>
      <c r="BE592" s="289">
        <f t="shared" si="108"/>
        <v>0</v>
      </c>
      <c r="BF592" s="289">
        <f t="shared" si="108"/>
        <v>0</v>
      </c>
      <c r="BG592" s="289">
        <f t="shared" ca="1" si="108"/>
        <v>9.4590558423609528E-2</v>
      </c>
      <c r="BH592" s="289">
        <f t="shared" ca="1" si="108"/>
        <v>9.4590558423609528E-2</v>
      </c>
      <c r="BI592" s="289">
        <f t="shared" ca="1" si="108"/>
        <v>9.4590558423609528E-2</v>
      </c>
      <c r="BJ592" s="289">
        <f t="shared" ca="1" si="108"/>
        <v>9.4590558423609528E-2</v>
      </c>
      <c r="BK592" s="289">
        <f t="shared" ca="1" si="108"/>
        <v>9.4590558423609528E-2</v>
      </c>
      <c r="BL592" s="289">
        <f t="shared" si="108"/>
        <v>0</v>
      </c>
      <c r="BM592" s="289">
        <f t="shared" si="108"/>
        <v>0</v>
      </c>
      <c r="BN592" s="289">
        <f t="shared" si="108"/>
        <v>0</v>
      </c>
      <c r="BO592" s="289"/>
      <c r="BP592" s="289"/>
      <c r="BQ592" s="289"/>
      <c r="BR592" s="289"/>
      <c r="BS592" s="289"/>
      <c r="BT592" s="289"/>
      <c r="BU592" s="289"/>
      <c r="BV592" s="289"/>
      <c r="BW592" s="289"/>
      <c r="BX592" s="289"/>
      <c r="BY592" s="289"/>
      <c r="BZ592" s="289"/>
      <c r="CA592" s="198"/>
      <c r="CB592" s="198"/>
      <c r="CC592" s="198"/>
      <c r="CD592" s="198"/>
      <c r="CE592" s="198"/>
      <c r="CF592" s="198"/>
      <c r="CG592" s="198"/>
      <c r="CH592" s="198"/>
      <c r="CI592" s="198"/>
      <c r="CJ592" s="198"/>
      <c r="CK592" s="198"/>
      <c r="CL592" s="198"/>
    </row>
    <row r="593" spans="1:90" hidden="1" outlineLevel="1" x14ac:dyDescent="0.15">
      <c r="A593" s="89"/>
      <c r="B593" s="23"/>
      <c r="C593" s="26">
        <f t="shared" si="106"/>
        <v>54</v>
      </c>
      <c r="D593" s="303">
        <f t="shared" ca="1" si="106"/>
        <v>9.3550844902381344E-2</v>
      </c>
      <c r="E593" s="26">
        <f t="shared" si="106"/>
        <v>5</v>
      </c>
      <c r="G593" s="289">
        <f t="shared" si="109"/>
        <v>0</v>
      </c>
      <c r="H593" s="289">
        <f t="shared" si="109"/>
        <v>0</v>
      </c>
      <c r="I593" s="289">
        <f t="shared" si="109"/>
        <v>0</v>
      </c>
      <c r="J593" s="289">
        <f t="shared" si="109"/>
        <v>0</v>
      </c>
      <c r="K593" s="289">
        <f t="shared" si="109"/>
        <v>0</v>
      </c>
      <c r="L593" s="289">
        <f t="shared" si="109"/>
        <v>0</v>
      </c>
      <c r="M593" s="289">
        <f t="shared" si="109"/>
        <v>0</v>
      </c>
      <c r="N593" s="289">
        <f t="shared" si="109"/>
        <v>0</v>
      </c>
      <c r="O593" s="289">
        <f t="shared" si="109"/>
        <v>0</v>
      </c>
      <c r="P593" s="289">
        <f t="shared" si="109"/>
        <v>0</v>
      </c>
      <c r="Q593" s="289">
        <f t="shared" si="109"/>
        <v>0</v>
      </c>
      <c r="R593" s="289">
        <f t="shared" si="109"/>
        <v>0</v>
      </c>
      <c r="S593" s="289">
        <f t="shared" si="109"/>
        <v>0</v>
      </c>
      <c r="T593" s="289">
        <f t="shared" si="109"/>
        <v>0</v>
      </c>
      <c r="U593" s="289">
        <f t="shared" si="109"/>
        <v>0</v>
      </c>
      <c r="V593" s="289">
        <f t="shared" si="109"/>
        <v>0</v>
      </c>
      <c r="W593" s="289">
        <f t="shared" si="107"/>
        <v>0</v>
      </c>
      <c r="X593" s="289">
        <f t="shared" si="107"/>
        <v>0</v>
      </c>
      <c r="Y593" s="289">
        <f t="shared" si="107"/>
        <v>0</v>
      </c>
      <c r="Z593" s="289">
        <f t="shared" si="107"/>
        <v>0</v>
      </c>
      <c r="AA593" s="289">
        <f t="shared" si="107"/>
        <v>0</v>
      </c>
      <c r="AB593" s="289">
        <f t="shared" si="107"/>
        <v>0</v>
      </c>
      <c r="AC593" s="289">
        <f t="shared" si="107"/>
        <v>0</v>
      </c>
      <c r="AD593" s="289">
        <f t="shared" si="107"/>
        <v>0</v>
      </c>
      <c r="AE593" s="289">
        <f t="shared" si="107"/>
        <v>0</v>
      </c>
      <c r="AF593" s="289">
        <f t="shared" si="107"/>
        <v>0</v>
      </c>
      <c r="AG593" s="289">
        <f t="shared" si="107"/>
        <v>0</v>
      </c>
      <c r="AH593" s="289">
        <f t="shared" si="107"/>
        <v>0</v>
      </c>
      <c r="AI593" s="289">
        <f t="shared" si="107"/>
        <v>0</v>
      </c>
      <c r="AJ593" s="289">
        <f t="shared" si="107"/>
        <v>0</v>
      </c>
      <c r="AK593" s="289">
        <f t="shared" si="107"/>
        <v>0</v>
      </c>
      <c r="AL593" s="289">
        <f t="shared" si="108"/>
        <v>0</v>
      </c>
      <c r="AM593" s="289">
        <f t="shared" si="108"/>
        <v>0</v>
      </c>
      <c r="AN593" s="289">
        <f t="shared" si="108"/>
        <v>0</v>
      </c>
      <c r="AO593" s="289">
        <f t="shared" si="108"/>
        <v>0</v>
      </c>
      <c r="AP593" s="289">
        <f t="shared" si="108"/>
        <v>0</v>
      </c>
      <c r="AQ593" s="289">
        <f t="shared" si="108"/>
        <v>0</v>
      </c>
      <c r="AR593" s="289">
        <f t="shared" si="108"/>
        <v>0</v>
      </c>
      <c r="AS593" s="289">
        <f t="shared" si="108"/>
        <v>0</v>
      </c>
      <c r="AT593" s="289">
        <f t="shared" si="108"/>
        <v>0</v>
      </c>
      <c r="AU593" s="289">
        <f t="shared" si="108"/>
        <v>0</v>
      </c>
      <c r="AV593" s="289">
        <f t="shared" si="108"/>
        <v>0</v>
      </c>
      <c r="AW593" s="289">
        <f t="shared" si="108"/>
        <v>0</v>
      </c>
      <c r="AX593" s="289">
        <f t="shared" si="108"/>
        <v>0</v>
      </c>
      <c r="AY593" s="289">
        <f t="shared" si="108"/>
        <v>0</v>
      </c>
      <c r="AZ593" s="289">
        <f t="shared" si="108"/>
        <v>0</v>
      </c>
      <c r="BA593" s="289">
        <f t="shared" si="108"/>
        <v>0</v>
      </c>
      <c r="BB593" s="289">
        <f t="shared" si="108"/>
        <v>0</v>
      </c>
      <c r="BC593" s="289">
        <f t="shared" si="108"/>
        <v>0</v>
      </c>
      <c r="BD593" s="289">
        <f t="shared" si="108"/>
        <v>0</v>
      </c>
      <c r="BE593" s="289">
        <f t="shared" si="108"/>
        <v>0</v>
      </c>
      <c r="BF593" s="289">
        <f t="shared" si="108"/>
        <v>0</v>
      </c>
      <c r="BG593" s="289">
        <f t="shared" si="108"/>
        <v>0</v>
      </c>
      <c r="BH593" s="289">
        <f t="shared" ca="1" si="108"/>
        <v>9.3550844902381344E-2</v>
      </c>
      <c r="BI593" s="289">
        <f t="shared" ca="1" si="108"/>
        <v>9.3550844902381344E-2</v>
      </c>
      <c r="BJ593" s="289">
        <f t="shared" ca="1" si="108"/>
        <v>9.3550844902381344E-2</v>
      </c>
      <c r="BK593" s="289">
        <f t="shared" ca="1" si="108"/>
        <v>9.3550844902381344E-2</v>
      </c>
      <c r="BL593" s="289">
        <f t="shared" ca="1" si="108"/>
        <v>9.3550844902381344E-2</v>
      </c>
      <c r="BM593" s="289">
        <f t="shared" si="108"/>
        <v>0</v>
      </c>
      <c r="BN593" s="289">
        <f t="shared" si="108"/>
        <v>0</v>
      </c>
      <c r="BO593" s="289"/>
      <c r="BP593" s="289"/>
      <c r="BQ593" s="289"/>
      <c r="BR593" s="289"/>
      <c r="BS593" s="289"/>
      <c r="BT593" s="289"/>
      <c r="BU593" s="289"/>
      <c r="BV593" s="289"/>
      <c r="BW593" s="289"/>
      <c r="BX593" s="289"/>
      <c r="BY593" s="289"/>
      <c r="BZ593" s="289"/>
      <c r="CA593" s="198"/>
      <c r="CB593" s="198"/>
      <c r="CC593" s="198"/>
      <c r="CD593" s="198"/>
      <c r="CE593" s="198"/>
      <c r="CF593" s="198"/>
      <c r="CG593" s="198"/>
      <c r="CH593" s="198"/>
      <c r="CI593" s="198"/>
      <c r="CJ593" s="198"/>
      <c r="CK593" s="198"/>
      <c r="CL593" s="198"/>
    </row>
    <row r="594" spans="1:90" hidden="1" outlineLevel="1" x14ac:dyDescent="0.15">
      <c r="A594" s="89"/>
      <c r="B594" s="23"/>
      <c r="C594" s="26">
        <f t="shared" si="106"/>
        <v>55</v>
      </c>
      <c r="D594" s="303">
        <f t="shared" ca="1" si="106"/>
        <v>9.2511131381153161E-2</v>
      </c>
      <c r="E594" s="26">
        <f t="shared" si="106"/>
        <v>5</v>
      </c>
      <c r="G594" s="289">
        <f t="shared" si="109"/>
        <v>0</v>
      </c>
      <c r="H594" s="289">
        <f t="shared" si="109"/>
        <v>0</v>
      </c>
      <c r="I594" s="289">
        <f t="shared" si="109"/>
        <v>0</v>
      </c>
      <c r="J594" s="289">
        <f t="shared" si="109"/>
        <v>0</v>
      </c>
      <c r="K594" s="289">
        <f t="shared" si="109"/>
        <v>0</v>
      </c>
      <c r="L594" s="289">
        <f t="shared" si="109"/>
        <v>0</v>
      </c>
      <c r="M594" s="289">
        <f t="shared" si="109"/>
        <v>0</v>
      </c>
      <c r="N594" s="289">
        <f t="shared" si="109"/>
        <v>0</v>
      </c>
      <c r="O594" s="289">
        <f t="shared" si="109"/>
        <v>0</v>
      </c>
      <c r="P594" s="289">
        <f t="shared" si="109"/>
        <v>0</v>
      </c>
      <c r="Q594" s="289">
        <f t="shared" si="109"/>
        <v>0</v>
      </c>
      <c r="R594" s="289">
        <f t="shared" si="109"/>
        <v>0</v>
      </c>
      <c r="S594" s="289">
        <f t="shared" si="109"/>
        <v>0</v>
      </c>
      <c r="T594" s="289">
        <f t="shared" si="109"/>
        <v>0</v>
      </c>
      <c r="U594" s="289">
        <f t="shared" si="109"/>
        <v>0</v>
      </c>
      <c r="V594" s="289">
        <f t="shared" si="109"/>
        <v>0</v>
      </c>
      <c r="W594" s="289">
        <f t="shared" si="107"/>
        <v>0</v>
      </c>
      <c r="X594" s="289">
        <f t="shared" si="107"/>
        <v>0</v>
      </c>
      <c r="Y594" s="289">
        <f t="shared" si="107"/>
        <v>0</v>
      </c>
      <c r="Z594" s="289">
        <f t="shared" si="107"/>
        <v>0</v>
      </c>
      <c r="AA594" s="289">
        <f t="shared" si="107"/>
        <v>0</v>
      </c>
      <c r="AB594" s="289">
        <f t="shared" si="107"/>
        <v>0</v>
      </c>
      <c r="AC594" s="289">
        <f t="shared" si="107"/>
        <v>0</v>
      </c>
      <c r="AD594" s="289">
        <f t="shared" si="107"/>
        <v>0</v>
      </c>
      <c r="AE594" s="289">
        <f t="shared" si="107"/>
        <v>0</v>
      </c>
      <c r="AF594" s="289">
        <f t="shared" si="107"/>
        <v>0</v>
      </c>
      <c r="AG594" s="289">
        <f t="shared" si="107"/>
        <v>0</v>
      </c>
      <c r="AH594" s="289">
        <f t="shared" si="107"/>
        <v>0</v>
      </c>
      <c r="AI594" s="289">
        <f t="shared" si="107"/>
        <v>0</v>
      </c>
      <c r="AJ594" s="289">
        <f t="shared" si="107"/>
        <v>0</v>
      </c>
      <c r="AK594" s="289">
        <f t="shared" si="107"/>
        <v>0</v>
      </c>
      <c r="AL594" s="289">
        <f t="shared" si="108"/>
        <v>0</v>
      </c>
      <c r="AM594" s="289">
        <f t="shared" si="108"/>
        <v>0</v>
      </c>
      <c r="AN594" s="289">
        <f t="shared" si="108"/>
        <v>0</v>
      </c>
      <c r="AO594" s="289">
        <f t="shared" si="108"/>
        <v>0</v>
      </c>
      <c r="AP594" s="289">
        <f t="shared" si="108"/>
        <v>0</v>
      </c>
      <c r="AQ594" s="289">
        <f t="shared" si="108"/>
        <v>0</v>
      </c>
      <c r="AR594" s="289">
        <f t="shared" si="108"/>
        <v>0</v>
      </c>
      <c r="AS594" s="289">
        <f t="shared" si="108"/>
        <v>0</v>
      </c>
      <c r="AT594" s="289">
        <f t="shared" si="108"/>
        <v>0</v>
      </c>
      <c r="AU594" s="289">
        <f t="shared" si="108"/>
        <v>0</v>
      </c>
      <c r="AV594" s="289">
        <f t="shared" si="108"/>
        <v>0</v>
      </c>
      <c r="AW594" s="289">
        <f t="shared" si="108"/>
        <v>0</v>
      </c>
      <c r="AX594" s="289">
        <f t="shared" si="108"/>
        <v>0</v>
      </c>
      <c r="AY594" s="289">
        <f t="shared" si="108"/>
        <v>0</v>
      </c>
      <c r="AZ594" s="289">
        <f t="shared" si="108"/>
        <v>0</v>
      </c>
      <c r="BA594" s="289">
        <f t="shared" si="108"/>
        <v>0</v>
      </c>
      <c r="BB594" s="289">
        <f t="shared" si="108"/>
        <v>0</v>
      </c>
      <c r="BC594" s="289">
        <f t="shared" si="108"/>
        <v>0</v>
      </c>
      <c r="BD594" s="289">
        <f t="shared" si="108"/>
        <v>0</v>
      </c>
      <c r="BE594" s="289">
        <f t="shared" si="108"/>
        <v>0</v>
      </c>
      <c r="BF594" s="289">
        <f t="shared" si="108"/>
        <v>0</v>
      </c>
      <c r="BG594" s="289">
        <f t="shared" si="108"/>
        <v>0</v>
      </c>
      <c r="BH594" s="289">
        <f t="shared" si="108"/>
        <v>0</v>
      </c>
      <c r="BI594" s="289">
        <f t="shared" ca="1" si="108"/>
        <v>9.2511131381153161E-2</v>
      </c>
      <c r="BJ594" s="289">
        <f t="shared" ca="1" si="108"/>
        <v>9.2511131381153161E-2</v>
      </c>
      <c r="BK594" s="289">
        <f t="shared" ca="1" si="108"/>
        <v>9.2511131381153161E-2</v>
      </c>
      <c r="BL594" s="289">
        <f t="shared" ca="1" si="108"/>
        <v>9.2511131381153161E-2</v>
      </c>
      <c r="BM594" s="289">
        <f t="shared" ca="1" si="108"/>
        <v>9.2511131381153161E-2</v>
      </c>
      <c r="BN594" s="289">
        <f t="shared" si="108"/>
        <v>0</v>
      </c>
      <c r="BO594" s="289"/>
      <c r="BP594" s="289"/>
      <c r="BQ594" s="289"/>
      <c r="BR594" s="289"/>
      <c r="BS594" s="289"/>
      <c r="BT594" s="289"/>
      <c r="BU594" s="289"/>
      <c r="BV594" s="289"/>
      <c r="BW594" s="289"/>
      <c r="BX594" s="289"/>
      <c r="BY594" s="289"/>
      <c r="BZ594" s="289"/>
      <c r="CA594" s="198"/>
      <c r="CB594" s="198"/>
      <c r="CC594" s="198"/>
      <c r="CD594" s="198"/>
      <c r="CE594" s="198"/>
      <c r="CF594" s="198"/>
      <c r="CG594" s="198"/>
      <c r="CH594" s="198"/>
      <c r="CI594" s="198"/>
      <c r="CJ594" s="198"/>
      <c r="CK594" s="198"/>
      <c r="CL594" s="198"/>
    </row>
    <row r="595" spans="1:90" hidden="1" outlineLevel="1" x14ac:dyDescent="0.15">
      <c r="A595" s="89"/>
      <c r="B595" s="23"/>
      <c r="C595" s="26">
        <f t="shared" si="106"/>
        <v>56</v>
      </c>
      <c r="D595" s="303">
        <f t="shared" ca="1" si="106"/>
        <v>9.1471417859924964E-2</v>
      </c>
      <c r="E595" s="26">
        <f t="shared" si="106"/>
        <v>5</v>
      </c>
      <c r="G595" s="289">
        <f t="shared" si="109"/>
        <v>0</v>
      </c>
      <c r="H595" s="289">
        <f t="shared" si="109"/>
        <v>0</v>
      </c>
      <c r="I595" s="289">
        <f t="shared" si="109"/>
        <v>0</v>
      </c>
      <c r="J595" s="289">
        <f t="shared" si="109"/>
        <v>0</v>
      </c>
      <c r="K595" s="289">
        <f t="shared" si="109"/>
        <v>0</v>
      </c>
      <c r="L595" s="289">
        <f t="shared" si="109"/>
        <v>0</v>
      </c>
      <c r="M595" s="289">
        <f t="shared" si="109"/>
        <v>0</v>
      </c>
      <c r="N595" s="289">
        <f t="shared" si="109"/>
        <v>0</v>
      </c>
      <c r="O595" s="289">
        <f t="shared" si="109"/>
        <v>0</v>
      </c>
      <c r="P595" s="289">
        <f t="shared" si="109"/>
        <v>0</v>
      </c>
      <c r="Q595" s="289">
        <f t="shared" si="109"/>
        <v>0</v>
      </c>
      <c r="R595" s="289">
        <f t="shared" si="109"/>
        <v>0</v>
      </c>
      <c r="S595" s="289">
        <f t="shared" si="109"/>
        <v>0</v>
      </c>
      <c r="T595" s="289">
        <f t="shared" si="109"/>
        <v>0</v>
      </c>
      <c r="U595" s="289">
        <f t="shared" si="109"/>
        <v>0</v>
      </c>
      <c r="V595" s="289">
        <f t="shared" si="109"/>
        <v>0</v>
      </c>
      <c r="W595" s="289">
        <f t="shared" si="107"/>
        <v>0</v>
      </c>
      <c r="X595" s="289">
        <f t="shared" si="107"/>
        <v>0</v>
      </c>
      <c r="Y595" s="289">
        <f t="shared" si="107"/>
        <v>0</v>
      </c>
      <c r="Z595" s="289">
        <f t="shared" si="107"/>
        <v>0</v>
      </c>
      <c r="AA595" s="289">
        <f t="shared" si="107"/>
        <v>0</v>
      </c>
      <c r="AB595" s="289">
        <f t="shared" si="107"/>
        <v>0</v>
      </c>
      <c r="AC595" s="289">
        <f t="shared" si="107"/>
        <v>0</v>
      </c>
      <c r="AD595" s="289">
        <f t="shared" si="107"/>
        <v>0</v>
      </c>
      <c r="AE595" s="289">
        <f t="shared" si="107"/>
        <v>0</v>
      </c>
      <c r="AF595" s="289">
        <f t="shared" si="107"/>
        <v>0</v>
      </c>
      <c r="AG595" s="289">
        <f t="shared" si="107"/>
        <v>0</v>
      </c>
      <c r="AH595" s="289">
        <f t="shared" si="107"/>
        <v>0</v>
      </c>
      <c r="AI595" s="289">
        <f t="shared" si="107"/>
        <v>0</v>
      </c>
      <c r="AJ595" s="289">
        <f t="shared" si="107"/>
        <v>0</v>
      </c>
      <c r="AK595" s="289">
        <f t="shared" si="107"/>
        <v>0</v>
      </c>
      <c r="AL595" s="289">
        <f t="shared" si="108"/>
        <v>0</v>
      </c>
      <c r="AM595" s="289">
        <f t="shared" si="108"/>
        <v>0</v>
      </c>
      <c r="AN595" s="289">
        <f t="shared" si="108"/>
        <v>0</v>
      </c>
      <c r="AO595" s="289">
        <f t="shared" si="108"/>
        <v>0</v>
      </c>
      <c r="AP595" s="289">
        <f t="shared" si="108"/>
        <v>0</v>
      </c>
      <c r="AQ595" s="289">
        <f t="shared" si="108"/>
        <v>0</v>
      </c>
      <c r="AR595" s="289">
        <f t="shared" si="108"/>
        <v>0</v>
      </c>
      <c r="AS595" s="289">
        <f t="shared" si="108"/>
        <v>0</v>
      </c>
      <c r="AT595" s="289">
        <f t="shared" si="108"/>
        <v>0</v>
      </c>
      <c r="AU595" s="289">
        <f t="shared" si="108"/>
        <v>0</v>
      </c>
      <c r="AV595" s="289">
        <f t="shared" si="108"/>
        <v>0</v>
      </c>
      <c r="AW595" s="289">
        <f t="shared" si="108"/>
        <v>0</v>
      </c>
      <c r="AX595" s="289">
        <f t="shared" si="108"/>
        <v>0</v>
      </c>
      <c r="AY595" s="289">
        <f t="shared" si="108"/>
        <v>0</v>
      </c>
      <c r="AZ595" s="289">
        <f t="shared" si="108"/>
        <v>0</v>
      </c>
      <c r="BA595" s="289">
        <f t="shared" si="108"/>
        <v>0</v>
      </c>
      <c r="BB595" s="289">
        <f t="shared" si="108"/>
        <v>0</v>
      </c>
      <c r="BC595" s="289">
        <f t="shared" si="108"/>
        <v>0</v>
      </c>
      <c r="BD595" s="289">
        <f t="shared" si="108"/>
        <v>0</v>
      </c>
      <c r="BE595" s="289">
        <f t="shared" si="108"/>
        <v>0</v>
      </c>
      <c r="BF595" s="289">
        <f t="shared" si="108"/>
        <v>0</v>
      </c>
      <c r="BG595" s="289">
        <f t="shared" si="108"/>
        <v>0</v>
      </c>
      <c r="BH595" s="289">
        <f t="shared" si="108"/>
        <v>0</v>
      </c>
      <c r="BI595" s="289">
        <f t="shared" si="108"/>
        <v>0</v>
      </c>
      <c r="BJ595" s="289">
        <f t="shared" ca="1" si="108"/>
        <v>9.1471417859924964E-2</v>
      </c>
      <c r="BK595" s="289">
        <f t="shared" ca="1" si="108"/>
        <v>9.1471417859924964E-2</v>
      </c>
      <c r="BL595" s="289">
        <f t="shared" ca="1" si="108"/>
        <v>9.1471417859924964E-2</v>
      </c>
      <c r="BM595" s="289">
        <f t="shared" ca="1" si="108"/>
        <v>9.1471417859924964E-2</v>
      </c>
      <c r="BN595" s="289">
        <f t="shared" ca="1" si="108"/>
        <v>9.1471417859924964E-2</v>
      </c>
      <c r="BO595" s="289"/>
      <c r="BP595" s="289"/>
      <c r="BQ595" s="289"/>
      <c r="BR595" s="289"/>
      <c r="BS595" s="289"/>
      <c r="BT595" s="289"/>
      <c r="BU595" s="289"/>
      <c r="BV595" s="289"/>
      <c r="BW595" s="289"/>
      <c r="BX595" s="289"/>
      <c r="BY595" s="289"/>
      <c r="BZ595" s="289"/>
      <c r="CA595" s="198"/>
      <c r="CB595" s="198"/>
      <c r="CC595" s="198"/>
      <c r="CD595" s="198"/>
      <c r="CE595" s="198"/>
      <c r="CF595" s="198"/>
      <c r="CG595" s="198"/>
      <c r="CH595" s="198"/>
      <c r="CI595" s="198"/>
      <c r="CJ595" s="198"/>
      <c r="CK595" s="198"/>
      <c r="CL595" s="198"/>
    </row>
    <row r="596" spans="1:90" hidden="1" outlineLevel="1" x14ac:dyDescent="0.15">
      <c r="A596" s="89"/>
      <c r="B596" s="23"/>
      <c r="C596" s="26">
        <f t="shared" si="106"/>
        <v>57</v>
      </c>
      <c r="D596" s="303">
        <f t="shared" ca="1" si="106"/>
        <v>0</v>
      </c>
      <c r="E596" s="26">
        <f t="shared" si="106"/>
        <v>5</v>
      </c>
      <c r="G596" s="289">
        <f t="shared" si="109"/>
        <v>0</v>
      </c>
      <c r="H596" s="289">
        <f t="shared" si="109"/>
        <v>0</v>
      </c>
      <c r="I596" s="289">
        <f t="shared" si="109"/>
        <v>0</v>
      </c>
      <c r="J596" s="289">
        <f t="shared" si="109"/>
        <v>0</v>
      </c>
      <c r="K596" s="289">
        <f t="shared" si="109"/>
        <v>0</v>
      </c>
      <c r="L596" s="289">
        <f t="shared" si="109"/>
        <v>0</v>
      </c>
      <c r="M596" s="289">
        <f t="shared" si="109"/>
        <v>0</v>
      </c>
      <c r="N596" s="289">
        <f t="shared" si="109"/>
        <v>0</v>
      </c>
      <c r="O596" s="289">
        <f t="shared" si="109"/>
        <v>0</v>
      </c>
      <c r="P596" s="289">
        <f t="shared" si="109"/>
        <v>0</v>
      </c>
      <c r="Q596" s="289">
        <f t="shared" si="109"/>
        <v>0</v>
      </c>
      <c r="R596" s="289">
        <f t="shared" si="109"/>
        <v>0</v>
      </c>
      <c r="S596" s="289">
        <f t="shared" si="109"/>
        <v>0</v>
      </c>
      <c r="T596" s="289">
        <f t="shared" si="109"/>
        <v>0</v>
      </c>
      <c r="U596" s="289">
        <f t="shared" si="109"/>
        <v>0</v>
      </c>
      <c r="V596" s="289">
        <f t="shared" si="109"/>
        <v>0</v>
      </c>
      <c r="W596" s="289">
        <f t="shared" si="107"/>
        <v>0</v>
      </c>
      <c r="X596" s="289">
        <f t="shared" si="107"/>
        <v>0</v>
      </c>
      <c r="Y596" s="289">
        <f t="shared" si="107"/>
        <v>0</v>
      </c>
      <c r="Z596" s="289">
        <f t="shared" si="107"/>
        <v>0</v>
      </c>
      <c r="AA596" s="289">
        <f t="shared" si="107"/>
        <v>0</v>
      </c>
      <c r="AB596" s="289">
        <f t="shared" si="107"/>
        <v>0</v>
      </c>
      <c r="AC596" s="289">
        <f t="shared" si="107"/>
        <v>0</v>
      </c>
      <c r="AD596" s="289">
        <f t="shared" si="107"/>
        <v>0</v>
      </c>
      <c r="AE596" s="289">
        <f t="shared" si="107"/>
        <v>0</v>
      </c>
      <c r="AF596" s="289">
        <f t="shared" si="107"/>
        <v>0</v>
      </c>
      <c r="AG596" s="289">
        <f t="shared" si="107"/>
        <v>0</v>
      </c>
      <c r="AH596" s="289">
        <f t="shared" si="107"/>
        <v>0</v>
      </c>
      <c r="AI596" s="289">
        <f t="shared" si="107"/>
        <v>0</v>
      </c>
      <c r="AJ596" s="289">
        <f t="shared" si="107"/>
        <v>0</v>
      </c>
      <c r="AK596" s="289">
        <f t="shared" si="107"/>
        <v>0</v>
      </c>
      <c r="AL596" s="289">
        <f t="shared" si="108"/>
        <v>0</v>
      </c>
      <c r="AM596" s="289">
        <f t="shared" si="108"/>
        <v>0</v>
      </c>
      <c r="AN596" s="289">
        <f t="shared" si="108"/>
        <v>0</v>
      </c>
      <c r="AO596" s="289">
        <f t="shared" si="108"/>
        <v>0</v>
      </c>
      <c r="AP596" s="289">
        <f t="shared" si="108"/>
        <v>0</v>
      </c>
      <c r="AQ596" s="289">
        <f t="shared" si="108"/>
        <v>0</v>
      </c>
      <c r="AR596" s="289">
        <f t="shared" si="108"/>
        <v>0</v>
      </c>
      <c r="AS596" s="289">
        <f t="shared" si="108"/>
        <v>0</v>
      </c>
      <c r="AT596" s="289">
        <f t="shared" si="108"/>
        <v>0</v>
      </c>
      <c r="AU596" s="289">
        <f t="shared" si="108"/>
        <v>0</v>
      </c>
      <c r="AV596" s="289">
        <f t="shared" si="108"/>
        <v>0</v>
      </c>
      <c r="AW596" s="289">
        <f t="shared" si="108"/>
        <v>0</v>
      </c>
      <c r="AX596" s="289">
        <f t="shared" si="108"/>
        <v>0</v>
      </c>
      <c r="AY596" s="289">
        <f t="shared" si="108"/>
        <v>0</v>
      </c>
      <c r="AZ596" s="289">
        <f t="shared" si="108"/>
        <v>0</v>
      </c>
      <c r="BA596" s="289">
        <f t="shared" si="108"/>
        <v>0</v>
      </c>
      <c r="BB596" s="289">
        <f t="shared" si="108"/>
        <v>0</v>
      </c>
      <c r="BC596" s="289">
        <f t="shared" si="108"/>
        <v>0</v>
      </c>
      <c r="BD596" s="289">
        <f t="shared" si="108"/>
        <v>0</v>
      </c>
      <c r="BE596" s="289">
        <f t="shared" si="108"/>
        <v>0</v>
      </c>
      <c r="BF596" s="289">
        <f t="shared" si="108"/>
        <v>0</v>
      </c>
      <c r="BG596" s="289">
        <f t="shared" si="108"/>
        <v>0</v>
      </c>
      <c r="BH596" s="289">
        <f t="shared" si="108"/>
        <v>0</v>
      </c>
      <c r="BI596" s="289">
        <f t="shared" ref="BI596:BN596" si="110">IF(OR($C596&gt;BI$7,$C596+$E596-1&lt;BI$7),0,$D596)</f>
        <v>0</v>
      </c>
      <c r="BJ596" s="289">
        <f t="shared" si="110"/>
        <v>0</v>
      </c>
      <c r="BK596" s="289">
        <f t="shared" ca="1" si="110"/>
        <v>0</v>
      </c>
      <c r="BL596" s="289">
        <f t="shared" ca="1" si="110"/>
        <v>0</v>
      </c>
      <c r="BM596" s="289">
        <f t="shared" ca="1" si="110"/>
        <v>0</v>
      </c>
      <c r="BN596" s="289">
        <f t="shared" ca="1" si="110"/>
        <v>0</v>
      </c>
      <c r="BO596" s="289"/>
      <c r="BP596" s="289"/>
      <c r="BQ596" s="289"/>
      <c r="BR596" s="289"/>
      <c r="BS596" s="289"/>
      <c r="BT596" s="289"/>
      <c r="BU596" s="289"/>
      <c r="BV596" s="289"/>
      <c r="BW596" s="289"/>
      <c r="BX596" s="289"/>
      <c r="BY596" s="289"/>
      <c r="BZ596" s="289"/>
      <c r="CA596" s="198"/>
      <c r="CB596" s="198"/>
      <c r="CC596" s="198"/>
      <c r="CD596" s="198"/>
      <c r="CE596" s="198"/>
      <c r="CF596" s="198"/>
      <c r="CG596" s="198"/>
      <c r="CH596" s="198"/>
      <c r="CI596" s="198"/>
      <c r="CJ596" s="198"/>
      <c r="CK596" s="198"/>
      <c r="CL596" s="198"/>
    </row>
    <row r="597" spans="1:90" hidden="1" outlineLevel="1" x14ac:dyDescent="0.15">
      <c r="A597" s="89"/>
      <c r="B597" s="23"/>
      <c r="C597" s="26">
        <f t="shared" si="106"/>
        <v>58</v>
      </c>
      <c r="D597" s="303">
        <f t="shared" ca="1" si="106"/>
        <v>0</v>
      </c>
      <c r="E597" s="26">
        <f t="shared" si="106"/>
        <v>5</v>
      </c>
      <c r="G597" s="289">
        <f t="shared" si="109"/>
        <v>0</v>
      </c>
      <c r="H597" s="289">
        <f t="shared" si="109"/>
        <v>0</v>
      </c>
      <c r="I597" s="289">
        <f t="shared" si="109"/>
        <v>0</v>
      </c>
      <c r="J597" s="289">
        <f t="shared" si="109"/>
        <v>0</v>
      </c>
      <c r="K597" s="289">
        <f t="shared" si="109"/>
        <v>0</v>
      </c>
      <c r="L597" s="289">
        <f t="shared" si="109"/>
        <v>0</v>
      </c>
      <c r="M597" s="289">
        <f t="shared" si="109"/>
        <v>0</v>
      </c>
      <c r="N597" s="289">
        <f t="shared" si="109"/>
        <v>0</v>
      </c>
      <c r="O597" s="289">
        <f t="shared" si="109"/>
        <v>0</v>
      </c>
      <c r="P597" s="289">
        <f t="shared" si="109"/>
        <v>0</v>
      </c>
      <c r="Q597" s="289">
        <f t="shared" si="109"/>
        <v>0</v>
      </c>
      <c r="R597" s="289">
        <f t="shared" si="109"/>
        <v>0</v>
      </c>
      <c r="S597" s="289">
        <f t="shared" si="109"/>
        <v>0</v>
      </c>
      <c r="T597" s="289">
        <f t="shared" si="109"/>
        <v>0</v>
      </c>
      <c r="U597" s="289">
        <f t="shared" si="109"/>
        <v>0</v>
      </c>
      <c r="V597" s="289">
        <f t="shared" si="109"/>
        <v>0</v>
      </c>
      <c r="W597" s="289">
        <f t="shared" si="107"/>
        <v>0</v>
      </c>
      <c r="X597" s="289">
        <f t="shared" si="107"/>
        <v>0</v>
      </c>
      <c r="Y597" s="289">
        <f t="shared" si="107"/>
        <v>0</v>
      </c>
      <c r="Z597" s="289">
        <f t="shared" si="107"/>
        <v>0</v>
      </c>
      <c r="AA597" s="289">
        <f t="shared" si="107"/>
        <v>0</v>
      </c>
      <c r="AB597" s="289">
        <f t="shared" si="107"/>
        <v>0</v>
      </c>
      <c r="AC597" s="289">
        <f t="shared" si="107"/>
        <v>0</v>
      </c>
      <c r="AD597" s="289">
        <f t="shared" si="107"/>
        <v>0</v>
      </c>
      <c r="AE597" s="289">
        <f t="shared" si="107"/>
        <v>0</v>
      </c>
      <c r="AF597" s="289">
        <f t="shared" si="107"/>
        <v>0</v>
      </c>
      <c r="AG597" s="289">
        <f t="shared" si="107"/>
        <v>0</v>
      </c>
      <c r="AH597" s="289">
        <f t="shared" si="107"/>
        <v>0</v>
      </c>
      <c r="AI597" s="289">
        <f t="shared" si="107"/>
        <v>0</v>
      </c>
      <c r="AJ597" s="289">
        <f t="shared" si="107"/>
        <v>0</v>
      </c>
      <c r="AK597" s="289">
        <f t="shared" si="107"/>
        <v>0</v>
      </c>
      <c r="AL597" s="289">
        <f t="shared" ref="AL597:BN599" si="111">IF(OR($C597&gt;AL$7,$C597+$E597-1&lt;AL$7),0,$D597)</f>
        <v>0</v>
      </c>
      <c r="AM597" s="289">
        <f t="shared" si="111"/>
        <v>0</v>
      </c>
      <c r="AN597" s="289">
        <f t="shared" si="111"/>
        <v>0</v>
      </c>
      <c r="AO597" s="289">
        <f t="shared" si="111"/>
        <v>0</v>
      </c>
      <c r="AP597" s="289">
        <f t="shared" si="111"/>
        <v>0</v>
      </c>
      <c r="AQ597" s="289">
        <f t="shared" si="111"/>
        <v>0</v>
      </c>
      <c r="AR597" s="289">
        <f t="shared" si="111"/>
        <v>0</v>
      </c>
      <c r="AS597" s="289">
        <f t="shared" si="111"/>
        <v>0</v>
      </c>
      <c r="AT597" s="289">
        <f t="shared" si="111"/>
        <v>0</v>
      </c>
      <c r="AU597" s="289">
        <f t="shared" si="111"/>
        <v>0</v>
      </c>
      <c r="AV597" s="289">
        <f t="shared" si="111"/>
        <v>0</v>
      </c>
      <c r="AW597" s="289">
        <f t="shared" si="111"/>
        <v>0</v>
      </c>
      <c r="AX597" s="289">
        <f t="shared" si="111"/>
        <v>0</v>
      </c>
      <c r="AY597" s="289">
        <f t="shared" si="111"/>
        <v>0</v>
      </c>
      <c r="AZ597" s="289">
        <f t="shared" si="111"/>
        <v>0</v>
      </c>
      <c r="BA597" s="289">
        <f t="shared" si="111"/>
        <v>0</v>
      </c>
      <c r="BB597" s="289">
        <f t="shared" si="111"/>
        <v>0</v>
      </c>
      <c r="BC597" s="289">
        <f t="shared" si="111"/>
        <v>0</v>
      </c>
      <c r="BD597" s="289">
        <f t="shared" si="111"/>
        <v>0</v>
      </c>
      <c r="BE597" s="289">
        <f t="shared" si="111"/>
        <v>0</v>
      </c>
      <c r="BF597" s="289">
        <f t="shared" si="111"/>
        <v>0</v>
      </c>
      <c r="BG597" s="289">
        <f t="shared" si="111"/>
        <v>0</v>
      </c>
      <c r="BH597" s="289">
        <f t="shared" si="111"/>
        <v>0</v>
      </c>
      <c r="BI597" s="289">
        <f t="shared" si="111"/>
        <v>0</v>
      </c>
      <c r="BJ597" s="289">
        <f t="shared" si="111"/>
        <v>0</v>
      </c>
      <c r="BK597" s="289">
        <f t="shared" si="111"/>
        <v>0</v>
      </c>
      <c r="BL597" s="289">
        <f t="shared" ca="1" si="111"/>
        <v>0</v>
      </c>
      <c r="BM597" s="289">
        <f t="shared" ca="1" si="111"/>
        <v>0</v>
      </c>
      <c r="BN597" s="289">
        <f t="shared" ca="1" si="111"/>
        <v>0</v>
      </c>
      <c r="BO597" s="289"/>
      <c r="BP597" s="289"/>
      <c r="BQ597" s="289"/>
      <c r="BR597" s="289"/>
      <c r="BS597" s="289"/>
      <c r="BT597" s="289"/>
      <c r="BU597" s="289"/>
      <c r="BV597" s="289"/>
      <c r="BW597" s="289"/>
      <c r="BX597" s="289"/>
      <c r="BY597" s="289"/>
      <c r="BZ597" s="289"/>
      <c r="CA597" s="198"/>
      <c r="CB597" s="198"/>
      <c r="CC597" s="198"/>
      <c r="CD597" s="198"/>
      <c r="CE597" s="198"/>
      <c r="CF597" s="198"/>
      <c r="CG597" s="198"/>
      <c r="CH597" s="198"/>
      <c r="CI597" s="198"/>
      <c r="CJ597" s="198"/>
      <c r="CK597" s="198"/>
      <c r="CL597" s="198"/>
    </row>
    <row r="598" spans="1:90" hidden="1" outlineLevel="1" x14ac:dyDescent="0.15">
      <c r="A598" s="89"/>
      <c r="B598" s="23"/>
      <c r="C598" s="26">
        <f t="shared" si="106"/>
        <v>59</v>
      </c>
      <c r="D598" s="303">
        <f t="shared" ca="1" si="106"/>
        <v>0</v>
      </c>
      <c r="E598" s="26">
        <f t="shared" si="106"/>
        <v>5</v>
      </c>
      <c r="G598" s="289">
        <f t="shared" si="109"/>
        <v>0</v>
      </c>
      <c r="H598" s="289">
        <f t="shared" si="109"/>
        <v>0</v>
      </c>
      <c r="I598" s="289">
        <f t="shared" si="109"/>
        <v>0</v>
      </c>
      <c r="J598" s="289">
        <f t="shared" si="109"/>
        <v>0</v>
      </c>
      <c r="K598" s="289">
        <f t="shared" si="109"/>
        <v>0</v>
      </c>
      <c r="L598" s="289">
        <f t="shared" si="109"/>
        <v>0</v>
      </c>
      <c r="M598" s="289">
        <f t="shared" si="109"/>
        <v>0</v>
      </c>
      <c r="N598" s="289">
        <f t="shared" si="109"/>
        <v>0</v>
      </c>
      <c r="O598" s="289">
        <f t="shared" si="109"/>
        <v>0</v>
      </c>
      <c r="P598" s="289">
        <f t="shared" si="109"/>
        <v>0</v>
      </c>
      <c r="Q598" s="289">
        <f t="shared" si="109"/>
        <v>0</v>
      </c>
      <c r="R598" s="289">
        <f t="shared" si="109"/>
        <v>0</v>
      </c>
      <c r="S598" s="289">
        <f t="shared" si="109"/>
        <v>0</v>
      </c>
      <c r="T598" s="289">
        <f t="shared" si="109"/>
        <v>0</v>
      </c>
      <c r="U598" s="289">
        <f t="shared" si="109"/>
        <v>0</v>
      </c>
      <c r="V598" s="289">
        <f t="shared" si="109"/>
        <v>0</v>
      </c>
      <c r="W598" s="289">
        <f t="shared" si="107"/>
        <v>0</v>
      </c>
      <c r="X598" s="289">
        <f t="shared" si="107"/>
        <v>0</v>
      </c>
      <c r="Y598" s="289">
        <f t="shared" si="107"/>
        <v>0</v>
      </c>
      <c r="Z598" s="289">
        <f t="shared" si="107"/>
        <v>0</v>
      </c>
      <c r="AA598" s="289">
        <f t="shared" si="107"/>
        <v>0</v>
      </c>
      <c r="AB598" s="289">
        <f t="shared" si="107"/>
        <v>0</v>
      </c>
      <c r="AC598" s="289">
        <f t="shared" si="107"/>
        <v>0</v>
      </c>
      <c r="AD598" s="289">
        <f t="shared" si="107"/>
        <v>0</v>
      </c>
      <c r="AE598" s="289">
        <f t="shared" si="107"/>
        <v>0</v>
      </c>
      <c r="AF598" s="289">
        <f t="shared" si="107"/>
        <v>0</v>
      </c>
      <c r="AG598" s="289">
        <f t="shared" si="107"/>
        <v>0</v>
      </c>
      <c r="AH598" s="289">
        <f t="shared" si="107"/>
        <v>0</v>
      </c>
      <c r="AI598" s="289">
        <f t="shared" si="107"/>
        <v>0</v>
      </c>
      <c r="AJ598" s="289">
        <f t="shared" si="107"/>
        <v>0</v>
      </c>
      <c r="AK598" s="289">
        <f t="shared" si="107"/>
        <v>0</v>
      </c>
      <c r="AL598" s="289">
        <f t="shared" si="111"/>
        <v>0</v>
      </c>
      <c r="AM598" s="289">
        <f t="shared" si="111"/>
        <v>0</v>
      </c>
      <c r="AN598" s="289">
        <f t="shared" si="111"/>
        <v>0</v>
      </c>
      <c r="AO598" s="289">
        <f t="shared" si="111"/>
        <v>0</v>
      </c>
      <c r="AP598" s="289">
        <f t="shared" si="111"/>
        <v>0</v>
      </c>
      <c r="AQ598" s="289">
        <f t="shared" si="111"/>
        <v>0</v>
      </c>
      <c r="AR598" s="289">
        <f t="shared" si="111"/>
        <v>0</v>
      </c>
      <c r="AS598" s="289">
        <f t="shared" si="111"/>
        <v>0</v>
      </c>
      <c r="AT598" s="289">
        <f t="shared" si="111"/>
        <v>0</v>
      </c>
      <c r="AU598" s="289">
        <f t="shared" si="111"/>
        <v>0</v>
      </c>
      <c r="AV598" s="289">
        <f t="shared" si="111"/>
        <v>0</v>
      </c>
      <c r="AW598" s="289">
        <f t="shared" si="111"/>
        <v>0</v>
      </c>
      <c r="AX598" s="289">
        <f t="shared" si="111"/>
        <v>0</v>
      </c>
      <c r="AY598" s="289">
        <f t="shared" si="111"/>
        <v>0</v>
      </c>
      <c r="AZ598" s="289">
        <f t="shared" si="111"/>
        <v>0</v>
      </c>
      <c r="BA598" s="289">
        <f t="shared" si="111"/>
        <v>0</v>
      </c>
      <c r="BB598" s="289">
        <f t="shared" si="111"/>
        <v>0</v>
      </c>
      <c r="BC598" s="289">
        <f t="shared" si="111"/>
        <v>0</v>
      </c>
      <c r="BD598" s="289">
        <f t="shared" si="111"/>
        <v>0</v>
      </c>
      <c r="BE598" s="289">
        <f t="shared" si="111"/>
        <v>0</v>
      </c>
      <c r="BF598" s="289">
        <f t="shared" si="111"/>
        <v>0</v>
      </c>
      <c r="BG598" s="289">
        <f t="shared" si="111"/>
        <v>0</v>
      </c>
      <c r="BH598" s="289">
        <f t="shared" si="111"/>
        <v>0</v>
      </c>
      <c r="BI598" s="289">
        <f t="shared" si="111"/>
        <v>0</v>
      </c>
      <c r="BJ598" s="289">
        <f t="shared" si="111"/>
        <v>0</v>
      </c>
      <c r="BK598" s="289">
        <f t="shared" si="111"/>
        <v>0</v>
      </c>
      <c r="BL598" s="289">
        <f t="shared" si="111"/>
        <v>0</v>
      </c>
      <c r="BM598" s="289">
        <f t="shared" ca="1" si="111"/>
        <v>0</v>
      </c>
      <c r="BN598" s="289">
        <f t="shared" ca="1" si="111"/>
        <v>0</v>
      </c>
      <c r="BO598" s="289"/>
      <c r="BP598" s="289"/>
      <c r="BQ598" s="289"/>
      <c r="BR598" s="289"/>
      <c r="BS598" s="289"/>
      <c r="BT598" s="289"/>
      <c r="BU598" s="289"/>
      <c r="BV598" s="289"/>
      <c r="BW598" s="289"/>
      <c r="BX598" s="289"/>
      <c r="BY598" s="289"/>
      <c r="BZ598" s="289"/>
      <c r="CA598" s="198"/>
      <c r="CB598" s="198"/>
      <c r="CC598" s="198"/>
      <c r="CD598" s="198"/>
      <c r="CE598" s="198"/>
      <c r="CF598" s="198"/>
      <c r="CG598" s="198"/>
      <c r="CH598" s="198"/>
      <c r="CI598" s="198"/>
      <c r="CJ598" s="198"/>
      <c r="CK598" s="198"/>
      <c r="CL598" s="198"/>
    </row>
    <row r="599" spans="1:90" hidden="1" outlineLevel="1" x14ac:dyDescent="0.15">
      <c r="A599" s="89"/>
      <c r="B599" s="23"/>
      <c r="C599" s="26">
        <f t="shared" si="106"/>
        <v>60</v>
      </c>
      <c r="D599" s="303">
        <f t="shared" ca="1" si="106"/>
        <v>0</v>
      </c>
      <c r="E599" s="26">
        <f t="shared" si="106"/>
        <v>5</v>
      </c>
      <c r="G599" s="289">
        <f t="shared" si="109"/>
        <v>0</v>
      </c>
      <c r="H599" s="289">
        <f t="shared" si="109"/>
        <v>0</v>
      </c>
      <c r="I599" s="289">
        <f t="shared" si="109"/>
        <v>0</v>
      </c>
      <c r="J599" s="289">
        <f t="shared" si="109"/>
        <v>0</v>
      </c>
      <c r="K599" s="289">
        <f t="shared" si="109"/>
        <v>0</v>
      </c>
      <c r="L599" s="289">
        <f t="shared" si="109"/>
        <v>0</v>
      </c>
      <c r="M599" s="289">
        <f t="shared" si="109"/>
        <v>0</v>
      </c>
      <c r="N599" s="289">
        <f t="shared" si="109"/>
        <v>0</v>
      </c>
      <c r="O599" s="289">
        <f t="shared" si="109"/>
        <v>0</v>
      </c>
      <c r="P599" s="289">
        <f t="shared" si="109"/>
        <v>0</v>
      </c>
      <c r="Q599" s="289">
        <f t="shared" si="109"/>
        <v>0</v>
      </c>
      <c r="R599" s="289">
        <f t="shared" si="109"/>
        <v>0</v>
      </c>
      <c r="S599" s="289">
        <f t="shared" si="109"/>
        <v>0</v>
      </c>
      <c r="T599" s="289">
        <f t="shared" si="109"/>
        <v>0</v>
      </c>
      <c r="U599" s="289">
        <f t="shared" si="109"/>
        <v>0</v>
      </c>
      <c r="V599" s="289">
        <f t="shared" si="109"/>
        <v>0</v>
      </c>
      <c r="W599" s="289">
        <f t="shared" si="107"/>
        <v>0</v>
      </c>
      <c r="X599" s="289">
        <f t="shared" si="107"/>
        <v>0</v>
      </c>
      <c r="Y599" s="289">
        <f t="shared" si="107"/>
        <v>0</v>
      </c>
      <c r="Z599" s="289">
        <f t="shared" si="107"/>
        <v>0</v>
      </c>
      <c r="AA599" s="289">
        <f t="shared" si="107"/>
        <v>0</v>
      </c>
      <c r="AB599" s="289">
        <f t="shared" si="107"/>
        <v>0</v>
      </c>
      <c r="AC599" s="289">
        <f t="shared" si="107"/>
        <v>0</v>
      </c>
      <c r="AD599" s="289">
        <f t="shared" si="107"/>
        <v>0</v>
      </c>
      <c r="AE599" s="289">
        <f t="shared" si="107"/>
        <v>0</v>
      </c>
      <c r="AF599" s="289">
        <f t="shared" si="107"/>
        <v>0</v>
      </c>
      <c r="AG599" s="289">
        <f t="shared" si="107"/>
        <v>0</v>
      </c>
      <c r="AH599" s="289">
        <f t="shared" si="107"/>
        <v>0</v>
      </c>
      <c r="AI599" s="289">
        <f t="shared" si="107"/>
        <v>0</v>
      </c>
      <c r="AJ599" s="289">
        <f t="shared" si="107"/>
        <v>0</v>
      </c>
      <c r="AK599" s="289">
        <f t="shared" si="107"/>
        <v>0</v>
      </c>
      <c r="AL599" s="289">
        <f t="shared" si="111"/>
        <v>0</v>
      </c>
      <c r="AM599" s="289">
        <f t="shared" si="111"/>
        <v>0</v>
      </c>
      <c r="AN599" s="289">
        <f t="shared" si="111"/>
        <v>0</v>
      </c>
      <c r="AO599" s="289">
        <f t="shared" si="111"/>
        <v>0</v>
      </c>
      <c r="AP599" s="289">
        <f t="shared" si="111"/>
        <v>0</v>
      </c>
      <c r="AQ599" s="289">
        <f t="shared" si="111"/>
        <v>0</v>
      </c>
      <c r="AR599" s="289">
        <f t="shared" si="111"/>
        <v>0</v>
      </c>
      <c r="AS599" s="289">
        <f t="shared" si="111"/>
        <v>0</v>
      </c>
      <c r="AT599" s="289">
        <f t="shared" si="111"/>
        <v>0</v>
      </c>
      <c r="AU599" s="289">
        <f t="shared" si="111"/>
        <v>0</v>
      </c>
      <c r="AV599" s="289">
        <f t="shared" si="111"/>
        <v>0</v>
      </c>
      <c r="AW599" s="289">
        <f t="shared" si="111"/>
        <v>0</v>
      </c>
      <c r="AX599" s="289">
        <f t="shared" si="111"/>
        <v>0</v>
      </c>
      <c r="AY599" s="289">
        <f t="shared" si="111"/>
        <v>0</v>
      </c>
      <c r="AZ599" s="289">
        <f t="shared" si="111"/>
        <v>0</v>
      </c>
      <c r="BA599" s="289">
        <f t="shared" si="111"/>
        <v>0</v>
      </c>
      <c r="BB599" s="289">
        <f t="shared" si="111"/>
        <v>0</v>
      </c>
      <c r="BC599" s="289">
        <f t="shared" si="111"/>
        <v>0</v>
      </c>
      <c r="BD599" s="289">
        <f t="shared" si="111"/>
        <v>0</v>
      </c>
      <c r="BE599" s="289">
        <f t="shared" si="111"/>
        <v>0</v>
      </c>
      <c r="BF599" s="289">
        <f t="shared" si="111"/>
        <v>0</v>
      </c>
      <c r="BG599" s="289">
        <f t="shared" si="111"/>
        <v>0</v>
      </c>
      <c r="BH599" s="289">
        <f t="shared" si="111"/>
        <v>0</v>
      </c>
      <c r="BI599" s="289">
        <f t="shared" si="111"/>
        <v>0</v>
      </c>
      <c r="BJ599" s="289">
        <f t="shared" si="111"/>
        <v>0</v>
      </c>
      <c r="BK599" s="289">
        <f t="shared" si="111"/>
        <v>0</v>
      </c>
      <c r="BL599" s="289">
        <f t="shared" si="111"/>
        <v>0</v>
      </c>
      <c r="BM599" s="289">
        <f t="shared" si="111"/>
        <v>0</v>
      </c>
      <c r="BN599" s="289">
        <f t="shared" ca="1" si="111"/>
        <v>0</v>
      </c>
      <c r="BO599" s="289"/>
      <c r="BP599" s="289"/>
      <c r="BQ599" s="289"/>
      <c r="BR599" s="289"/>
      <c r="BS599" s="289"/>
      <c r="BT599" s="289"/>
      <c r="BU599" s="289"/>
      <c r="BV599" s="289"/>
      <c r="BW599" s="289"/>
      <c r="BX599" s="289"/>
      <c r="BY599" s="289"/>
      <c r="BZ599" s="289"/>
      <c r="CA599" s="198"/>
      <c r="CB599" s="198"/>
      <c r="CC599" s="198"/>
      <c r="CD599" s="198"/>
      <c r="CE599" s="198"/>
      <c r="CF599" s="198"/>
      <c r="CG599" s="198"/>
      <c r="CH599" s="198"/>
      <c r="CI599" s="198"/>
      <c r="CJ599" s="198"/>
      <c r="CK599" s="198"/>
      <c r="CL599" s="198"/>
    </row>
    <row r="600" spans="1:90" collapsed="1" x14ac:dyDescent="0.15">
      <c r="A600" s="89"/>
      <c r="B600" s="23"/>
      <c r="D600" s="303"/>
      <c r="G600" s="288"/>
      <c r="H600" s="288"/>
      <c r="I600" s="288"/>
      <c r="J600" s="288"/>
      <c r="K600" s="288"/>
      <c r="L600" s="288"/>
      <c r="M600" s="288"/>
      <c r="N600" s="288"/>
      <c r="O600" s="288"/>
      <c r="P600" s="288"/>
      <c r="Q600" s="288"/>
      <c r="R600" s="288"/>
      <c r="S600" s="288"/>
      <c r="T600" s="288"/>
      <c r="U600" s="288"/>
      <c r="V600" s="288"/>
      <c r="W600" s="288"/>
      <c r="X600" s="288"/>
      <c r="Y600" s="288"/>
      <c r="Z600" s="288"/>
      <c r="AA600" s="288"/>
      <c r="AB600" s="288"/>
      <c r="AC600" s="288"/>
      <c r="AD600" s="288"/>
      <c r="AE600" s="288"/>
      <c r="AF600" s="288"/>
      <c r="AG600" s="288"/>
      <c r="AH600" s="288"/>
      <c r="AI600" s="288"/>
      <c r="AJ600" s="288"/>
      <c r="AK600" s="288"/>
      <c r="AL600" s="288"/>
      <c r="AM600" s="288"/>
      <c r="AN600" s="288"/>
      <c r="AO600" s="288"/>
      <c r="AP600" s="288"/>
      <c r="AQ600" s="288"/>
      <c r="AR600" s="288"/>
      <c r="AS600" s="288"/>
      <c r="AT600" s="288"/>
      <c r="AU600" s="288"/>
      <c r="AV600" s="288"/>
      <c r="AW600" s="288"/>
      <c r="AX600" s="288"/>
      <c r="AY600" s="288"/>
      <c r="AZ600" s="288"/>
      <c r="BA600" s="288"/>
      <c r="BB600" s="288"/>
      <c r="BC600" s="288"/>
      <c r="BD600" s="288"/>
      <c r="BE600" s="288"/>
      <c r="BF600" s="288"/>
      <c r="BG600" s="288"/>
      <c r="BH600" s="288"/>
      <c r="BI600" s="288"/>
      <c r="BJ600" s="288"/>
      <c r="BK600" s="288"/>
      <c r="BL600" s="288"/>
      <c r="BM600" s="288"/>
      <c r="BN600" s="288"/>
      <c r="BO600" s="289"/>
      <c r="BP600" s="289"/>
      <c r="BQ600" s="289"/>
      <c r="BR600" s="289"/>
      <c r="BS600" s="289"/>
      <c r="BT600" s="289"/>
      <c r="BU600" s="289"/>
      <c r="BV600" s="289"/>
      <c r="BW600" s="289"/>
      <c r="BX600" s="289"/>
      <c r="BY600" s="289"/>
      <c r="BZ600" s="289"/>
      <c r="CA600" s="198"/>
      <c r="CB600" s="198"/>
      <c r="CC600" s="198"/>
      <c r="CD600" s="198"/>
      <c r="CE600" s="198"/>
      <c r="CF600" s="198"/>
      <c r="CG600" s="198"/>
      <c r="CH600" s="198"/>
      <c r="CI600" s="198"/>
      <c r="CJ600" s="198"/>
      <c r="CK600" s="198"/>
      <c r="CL600" s="198"/>
    </row>
    <row r="601" spans="1:90" x14ac:dyDescent="0.15">
      <c r="A601" s="89"/>
      <c r="B601" s="23"/>
      <c r="D601" s="23"/>
      <c r="G601" s="288"/>
      <c r="H601" s="288"/>
      <c r="I601" s="288"/>
      <c r="J601" s="288"/>
      <c r="K601" s="288"/>
      <c r="L601" s="288"/>
      <c r="M601" s="288"/>
      <c r="N601" s="288"/>
      <c r="O601" s="288"/>
      <c r="P601" s="288"/>
      <c r="Q601" s="288"/>
      <c r="R601" s="288"/>
      <c r="S601" s="288"/>
      <c r="T601" s="288"/>
      <c r="U601" s="288"/>
      <c r="V601" s="288"/>
      <c r="W601" s="288"/>
      <c r="X601" s="288"/>
      <c r="Y601" s="288"/>
      <c r="Z601" s="288"/>
      <c r="AA601" s="288"/>
      <c r="AB601" s="288"/>
      <c r="AC601" s="288"/>
      <c r="AD601" s="288"/>
      <c r="AE601" s="288"/>
      <c r="AF601" s="288"/>
      <c r="AG601" s="288"/>
      <c r="AH601" s="288"/>
      <c r="AI601" s="288"/>
      <c r="AJ601" s="288"/>
      <c r="AK601" s="288"/>
      <c r="AL601" s="288"/>
      <c r="AM601" s="288"/>
      <c r="AN601" s="288"/>
      <c r="AO601" s="288"/>
      <c r="AP601" s="288"/>
      <c r="AQ601" s="288"/>
      <c r="AR601" s="288"/>
      <c r="AS601" s="288"/>
      <c r="AT601" s="288"/>
      <c r="AU601" s="288"/>
      <c r="AV601" s="288"/>
      <c r="AW601" s="288"/>
      <c r="AX601" s="288"/>
      <c r="AY601" s="288"/>
      <c r="AZ601" s="288"/>
      <c r="BA601" s="288"/>
      <c r="BB601" s="288"/>
      <c r="BC601" s="288"/>
      <c r="BD601" s="288"/>
      <c r="BE601" s="288"/>
      <c r="BF601" s="288"/>
      <c r="BG601" s="288"/>
      <c r="BH601" s="288"/>
      <c r="BI601" s="288"/>
      <c r="BJ601" s="288"/>
      <c r="BK601" s="288"/>
      <c r="BL601" s="288"/>
      <c r="BM601" s="288"/>
      <c r="BN601" s="288"/>
      <c r="BO601" s="289"/>
      <c r="BP601" s="289"/>
      <c r="BQ601" s="289"/>
      <c r="BR601" s="289"/>
      <c r="BS601" s="289"/>
      <c r="BT601" s="289"/>
      <c r="BU601" s="289"/>
      <c r="BV601" s="289"/>
      <c r="BW601" s="289"/>
      <c r="BX601" s="289"/>
      <c r="BY601" s="289"/>
      <c r="BZ601" s="289"/>
      <c r="CA601" s="198"/>
      <c r="CB601" s="198"/>
      <c r="CC601" s="198"/>
      <c r="CD601" s="198"/>
      <c r="CE601" s="198"/>
      <c r="CF601" s="198"/>
      <c r="CG601" s="198"/>
      <c r="CH601" s="198"/>
      <c r="CI601" s="198"/>
      <c r="CJ601" s="198"/>
      <c r="CK601" s="198"/>
      <c r="CL601" s="198"/>
    </row>
    <row r="602" spans="1:90" s="23" customFormat="1" x14ac:dyDescent="0.15">
      <c r="A602" s="89"/>
      <c r="B602" s="296" t="s">
        <v>374</v>
      </c>
      <c r="C602" s="296"/>
      <c r="D602" s="35" t="s">
        <v>375</v>
      </c>
      <c r="F602" s="26" t="s">
        <v>356</v>
      </c>
      <c r="G602" s="288">
        <f t="shared" ref="G602:BN602" ca="1" si="112">G25+G30</f>
        <v>0.67635790550217845</v>
      </c>
      <c r="H602" s="288">
        <f t="shared" ca="1" si="112"/>
        <v>1.2792754634588377</v>
      </c>
      <c r="I602" s="288">
        <f t="shared" ca="1" si="112"/>
        <v>1.6932036557881434</v>
      </c>
      <c r="J602" s="288">
        <f t="shared" ca="1" si="112"/>
        <v>1.9417839191303692</v>
      </c>
      <c r="K602" s="288">
        <f t="shared" ca="1" si="112"/>
        <v>2.0741363804293838</v>
      </c>
      <c r="L602" s="288">
        <f t="shared" ca="1" si="112"/>
        <v>2.1278434373411432</v>
      </c>
      <c r="M602" s="288">
        <f t="shared" ca="1" si="112"/>
        <v>2.1291448147794254</v>
      </c>
      <c r="N602" s="288">
        <f t="shared" ca="1" si="112"/>
        <v>2.1024553859069659</v>
      </c>
      <c r="O602" s="288">
        <f t="shared" ca="1" si="112"/>
        <v>2.0640678582943512</v>
      </c>
      <c r="P602" s="288">
        <f t="shared" ca="1" si="112"/>
        <v>2.0274150675277043</v>
      </c>
      <c r="Q602" s="288">
        <f t="shared" ca="1" si="112"/>
        <v>2.0092067930580892</v>
      </c>
      <c r="R602" s="288">
        <f t="shared" ca="1" si="112"/>
        <v>2.0172729490828849</v>
      </c>
      <c r="S602" s="288">
        <f t="shared" ca="1" si="112"/>
        <v>2.0541098473875827</v>
      </c>
      <c r="T602" s="288">
        <f t="shared" ca="1" si="112"/>
        <v>2.1121462881112842</v>
      </c>
      <c r="U602" s="288">
        <f t="shared" ca="1" si="112"/>
        <v>2.1820384247860969</v>
      </c>
      <c r="V602" s="288">
        <f t="shared" ca="1" si="112"/>
        <v>2.2558198882790874</v>
      </c>
      <c r="W602" s="288">
        <f t="shared" ca="1" si="112"/>
        <v>2.3277265643920955</v>
      </c>
      <c r="X602" s="288">
        <f t="shared" ca="1" si="112"/>
        <v>2.3940360885884315</v>
      </c>
      <c r="Y602" s="288">
        <f t="shared" ca="1" si="112"/>
        <v>2.4528228885165353</v>
      </c>
      <c r="Z602" s="288">
        <f t="shared" ca="1" si="112"/>
        <v>2.5036701711197771</v>
      </c>
      <c r="AA602" s="288">
        <f t="shared" ca="1" si="112"/>
        <v>2.5454003288812337</v>
      </c>
      <c r="AB602" s="288">
        <f t="shared" ca="1" si="112"/>
        <v>2.5765008915179863</v>
      </c>
      <c r="AC602" s="288">
        <f t="shared" ca="1" si="112"/>
        <v>2.6006392798869111</v>
      </c>
      <c r="AD602" s="288">
        <f t="shared" ca="1" si="112"/>
        <v>2.621603044763694</v>
      </c>
      <c r="AE602" s="288">
        <f t="shared" ca="1" si="112"/>
        <v>2.6434008812807228</v>
      </c>
      <c r="AF602" s="288">
        <f t="shared" ca="1" si="112"/>
        <v>2.6671652116205284</v>
      </c>
      <c r="AG602" s="288">
        <f t="shared" ca="1" si="112"/>
        <v>2.6929251011562121</v>
      </c>
      <c r="AH602" s="288">
        <f t="shared" ca="1" si="112"/>
        <v>2.7202987575800144</v>
      </c>
      <c r="AI602" s="288">
        <f t="shared" ca="1" si="112"/>
        <v>2.74882225406669</v>
      </c>
      <c r="AJ602" s="288">
        <f t="shared" ca="1" si="112"/>
        <v>2.7779988958220234</v>
      </c>
      <c r="AK602" s="288">
        <f t="shared" ca="1" si="112"/>
        <v>2.8072412549161712</v>
      </c>
      <c r="AL602" s="288">
        <f t="shared" ca="1" si="112"/>
        <v>2.8357645513314633</v>
      </c>
      <c r="AM602" s="288">
        <f t="shared" ca="1" si="112"/>
        <v>2.8615931893177504</v>
      </c>
      <c r="AN602" s="288">
        <f t="shared" ca="1" si="112"/>
        <v>2.8825540962503693</v>
      </c>
      <c r="AO602" s="288">
        <f t="shared" ca="1" si="112"/>
        <v>2.8998275904293269</v>
      </c>
      <c r="AP602" s="288">
        <f t="shared" ca="1" si="112"/>
        <v>2.9149764680570978</v>
      </c>
      <c r="AQ602" s="288">
        <f t="shared" ca="1" si="112"/>
        <v>2.9303477672023646</v>
      </c>
      <c r="AR602" s="288">
        <f t="shared" ca="1" si="112"/>
        <v>2.9464149150948153</v>
      </c>
      <c r="AS602" s="288">
        <f t="shared" ca="1" si="112"/>
        <v>2.963105128455207</v>
      </c>
      <c r="AT602" s="288">
        <f t="shared" ca="1" si="112"/>
        <v>2.9802133513054581</v>
      </c>
      <c r="AU602" s="288">
        <f t="shared" ca="1" si="112"/>
        <v>2.9975451087708866</v>
      </c>
      <c r="AV602" s="288">
        <f t="shared" ca="1" si="112"/>
        <v>3.0149347975463603</v>
      </c>
      <c r="AW602" s="288">
        <f t="shared" ca="1" si="112"/>
        <v>3.0322264446983587</v>
      </c>
      <c r="AX602" s="288">
        <f t="shared" ca="1" si="112"/>
        <v>3.0492149635913437</v>
      </c>
      <c r="AY602" s="288">
        <f t="shared" ca="1" si="112"/>
        <v>3.0652971978876606</v>
      </c>
      <c r="AZ602" s="288">
        <f t="shared" ca="1" si="112"/>
        <v>3.0797783219505273</v>
      </c>
      <c r="BA602" s="288">
        <f t="shared" ca="1" si="112"/>
        <v>3.0929712750337912</v>
      </c>
      <c r="BB602" s="288">
        <f t="shared" ca="1" si="112"/>
        <v>3.1053220853019261</v>
      </c>
      <c r="BC602" s="288">
        <f t="shared" ca="1" si="112"/>
        <v>3.1181678863895446</v>
      </c>
      <c r="BD602" s="288">
        <f t="shared" ca="1" si="112"/>
        <v>3.1315913522317453</v>
      </c>
      <c r="BE602" s="288">
        <f t="shared" ca="1" si="112"/>
        <v>3.1454033214311563</v>
      </c>
      <c r="BF602" s="288">
        <f t="shared" ca="1" si="112"/>
        <v>3.159395004050995</v>
      </c>
      <c r="BG602" s="288">
        <f t="shared" ca="1" si="112"/>
        <v>3.1734384711016079</v>
      </c>
      <c r="BH602" s="288">
        <f t="shared" ca="1" si="112"/>
        <v>3.1874751037565376</v>
      </c>
      <c r="BI602" s="288">
        <f t="shared" ca="1" si="112"/>
        <v>3.2013933284566765</v>
      </c>
      <c r="BJ602" s="288">
        <f t="shared" ca="1" si="112"/>
        <v>3.2150860843807796</v>
      </c>
      <c r="BK602" s="288">
        <f t="shared" ca="1" si="112"/>
        <v>3.2266161286593871</v>
      </c>
      <c r="BL602" s="288">
        <f t="shared" ca="1" si="112"/>
        <v>3.2238118797754831</v>
      </c>
      <c r="BM602" s="288">
        <f t="shared" ca="1" si="112"/>
        <v>3.1947075099569764</v>
      </c>
      <c r="BN602" s="288">
        <f t="shared" ca="1" si="112"/>
        <v>3.1539124918346388</v>
      </c>
      <c r="BO602" s="289"/>
      <c r="BP602" s="289"/>
      <c r="BQ602" s="289"/>
      <c r="BR602" s="289"/>
      <c r="BS602" s="289"/>
      <c r="BT602" s="289"/>
      <c r="BU602" s="289"/>
      <c r="BV602" s="289"/>
      <c r="BW602" s="289"/>
      <c r="BX602" s="289"/>
      <c r="BY602" s="289"/>
      <c r="BZ602" s="289"/>
      <c r="CA602" s="290"/>
      <c r="CB602" s="290"/>
      <c r="CC602" s="290"/>
      <c r="CD602" s="290"/>
      <c r="CE602" s="290"/>
      <c r="CF602" s="290"/>
      <c r="CG602" s="290"/>
      <c r="CH602" s="290"/>
      <c r="CI602" s="290"/>
      <c r="CJ602" s="290"/>
      <c r="CK602" s="290"/>
      <c r="CL602" s="290"/>
    </row>
    <row r="603" spans="1:90" s="23" customFormat="1" x14ac:dyDescent="0.15">
      <c r="A603" s="89"/>
      <c r="C603" s="296"/>
      <c r="D603" s="26" t="s">
        <v>294</v>
      </c>
      <c r="E603" s="26"/>
      <c r="F603" s="26" t="s">
        <v>356</v>
      </c>
      <c r="G603" s="289" cm="1">
        <f t="array" aca="1" ref="G603" ca="1">IF(G7&gt;SAP_Leadsheet!$E$21,0,_xlfn.IFS(SAP_Leadsheet!$C$6="DPD360+",SUM(SAP_Spreadsheet!G610:G623),SAP_Leadsheet!$C$6="DPD180+",SUM(SAP_Spreadsheet!G610:G617)))</f>
        <v>0.67635790550217845</v>
      </c>
      <c r="H603" s="289" cm="1">
        <f t="array" aca="1" ref="H603" ca="1">IF(H7&gt;SAP_Leadsheet!$E$21,0,_xlfn.IFS(SAP_Leadsheet!$C$6="DPD360+",SUM(SAP_Spreadsheet!H610:H623),SAP_Leadsheet!$C$6="DPD180+",SUM(SAP_Spreadsheet!H610:H617)))</f>
        <v>1.2792754634588377</v>
      </c>
      <c r="I603" s="289" cm="1">
        <f t="array" aca="1" ref="I603" ca="1">IF(I7&gt;SAP_Leadsheet!$E$21,0,_xlfn.IFS(SAP_Leadsheet!$C$6="DPD360+",SUM(SAP_Spreadsheet!I610:I623),SAP_Leadsheet!$C$6="DPD180+",SUM(SAP_Spreadsheet!I610:I617)))</f>
        <v>1.6932036557881434</v>
      </c>
      <c r="J603" s="289" cm="1">
        <f t="array" aca="1" ref="J603" ca="1">IF(J7&gt;SAP_Leadsheet!$E$21,0,_xlfn.IFS(SAP_Leadsheet!$C$6="DPD360+",SUM(SAP_Spreadsheet!J610:J623),SAP_Leadsheet!$C$6="DPD180+",SUM(SAP_Spreadsheet!J610:J617)))</f>
        <v>1.9417839191303692</v>
      </c>
      <c r="K603" s="289" cm="1">
        <f t="array" aca="1" ref="K603" ca="1">IF(K7&gt;SAP_Leadsheet!$E$21,0,_xlfn.IFS(SAP_Leadsheet!$C$6="DPD360+",SUM(SAP_Spreadsheet!K610:K623),SAP_Leadsheet!$C$6="DPD180+",SUM(SAP_Spreadsheet!K610:K617)))</f>
        <v>2.0741363804293838</v>
      </c>
      <c r="L603" s="289" cm="1">
        <f t="array" aca="1" ref="L603" ca="1">IF(L7&gt;SAP_Leadsheet!$E$21,0,_xlfn.IFS(SAP_Leadsheet!$C$6="DPD360+",SUM(SAP_Spreadsheet!L610:L623),SAP_Leadsheet!$C$6="DPD180+",SUM(SAP_Spreadsheet!L610:L617)))</f>
        <v>2.1278434373411432</v>
      </c>
      <c r="M603" s="289" cm="1">
        <f t="array" aca="1" ref="M603" ca="1">IF(M7&gt;SAP_Leadsheet!$E$21,0,_xlfn.IFS(SAP_Leadsheet!$C$6="DPD360+",SUM(SAP_Spreadsheet!M610:M623),SAP_Leadsheet!$C$6="DPD180+",SUM(SAP_Spreadsheet!M610:M617)))</f>
        <v>2.1291448147794254</v>
      </c>
      <c r="N603" s="289" cm="1">
        <f t="array" aca="1" ref="N603" ca="1">IF(N7&gt;SAP_Leadsheet!$E$21,0,_xlfn.IFS(SAP_Leadsheet!$C$6="DPD360+",SUM(SAP_Spreadsheet!N610:N623),SAP_Leadsheet!$C$6="DPD180+",SUM(SAP_Spreadsheet!N610:N617)))</f>
        <v>2.1024553859069659</v>
      </c>
      <c r="O603" s="289" cm="1">
        <f t="array" aca="1" ref="O603" ca="1">IF(O7&gt;SAP_Leadsheet!$E$21,0,_xlfn.IFS(SAP_Leadsheet!$C$6="DPD360+",SUM(SAP_Spreadsheet!O610:O623),SAP_Leadsheet!$C$6="DPD180+",SUM(SAP_Spreadsheet!O610:O617)))</f>
        <v>2.0234735596178197</v>
      </c>
      <c r="P603" s="289" cm="1">
        <f t="array" aca="1" ref="P603" ca="1">IF(P7&gt;SAP_Leadsheet!$E$21,0,_xlfn.IFS(SAP_Leadsheet!$C$6="DPD360+",SUM(SAP_Spreadsheet!P610:P623),SAP_Leadsheet!$C$6="DPD180+",SUM(SAP_Spreadsheet!P610:P617)))</f>
        <v>1.9129911860580802</v>
      </c>
      <c r="Q603" s="289" cm="1">
        <f t="array" aca="1" ref="Q603" ca="1">IF(Q7&gt;SAP_Leadsheet!$E$21,0,_xlfn.IFS(SAP_Leadsheet!$C$6="DPD360+",SUM(SAP_Spreadsheet!Q610:Q623),SAP_Leadsheet!$C$6="DPD180+",SUM(SAP_Spreadsheet!Q610:Q617)))</f>
        <v>1.8011828863062354</v>
      </c>
      <c r="R603" s="289" cm="1">
        <f t="array" aca="1" ref="R603" ca="1">IF(R7&gt;SAP_Leadsheet!$E$21,0,_xlfn.IFS(SAP_Leadsheet!$C$6="DPD360+",SUM(SAP_Spreadsheet!R610:R623),SAP_Leadsheet!$C$6="DPD180+",SUM(SAP_Spreadsheet!R610:R617)))</f>
        <v>1.7068965743198568</v>
      </c>
      <c r="S603" s="289" cm="1">
        <f t="array" aca="1" ref="S603" ca="1">IF(S7&gt;SAP_Leadsheet!$E$21,0,_xlfn.IFS(SAP_Leadsheet!$C$6="DPD360+",SUM(SAP_Spreadsheet!S610:S623),SAP_Leadsheet!$C$6="DPD180+",SUM(SAP_Spreadsheet!S610:S617)))</f>
        <v>1.6399590173526049</v>
      </c>
      <c r="T603" s="289" cm="1">
        <f t="array" aca="1" ref="T603" ca="1">IF(T7&gt;SAP_Leadsheet!$E$21,0,_xlfn.IFS(SAP_Leadsheet!$C$6="DPD360+",SUM(SAP_Spreadsheet!T610:T623),SAP_Leadsheet!$C$6="DPD180+",SUM(SAP_Spreadsheet!T610:T617)))</f>
        <v>1.5975503070540349</v>
      </c>
      <c r="U603" s="289" cm="1">
        <f t="array" aca="1" ref="U603" ca="1">IF(U7&gt;SAP_Leadsheet!$E$21,0,_xlfn.IFS(SAP_Leadsheet!$C$6="DPD360+",SUM(SAP_Spreadsheet!U610:U623),SAP_Leadsheet!$C$6="DPD180+",SUM(SAP_Spreadsheet!U610:U617)))</f>
        <v>1.5733365327961764</v>
      </c>
      <c r="V603" s="289" cm="1">
        <f t="array" aca="1" ref="V603" ca="1">IF(V7&gt;SAP_Leadsheet!$E$21,0,_xlfn.IFS(SAP_Leadsheet!$C$6="DPD360+",SUM(SAP_Spreadsheet!V610:V623),SAP_Leadsheet!$C$6="DPD180+",SUM(SAP_Spreadsheet!V610:V617)))</f>
        <v>1.5612239219895487</v>
      </c>
      <c r="W603" s="289" cm="1">
        <f t="array" aca="1" ref="W603" ca="1">IF(W7&gt;SAP_Leadsheet!$E$21,0,_xlfn.IFS(SAP_Leadsheet!$C$6="DPD360+",SUM(SAP_Spreadsheet!W610:W623),SAP_Leadsheet!$C$6="DPD180+",SUM(SAP_Spreadsheet!W610:W617)))</f>
        <v>1.5559319109181946</v>
      </c>
      <c r="X603" s="289" cm="1">
        <f t="array" aca="1" ref="X603" ca="1">IF(X7&gt;SAP_Leadsheet!$E$21,0,_xlfn.IFS(SAP_Leadsheet!$C$6="DPD360+",SUM(SAP_Spreadsheet!X610:X623),SAP_Leadsheet!$C$6="DPD180+",SUM(SAP_Spreadsheet!X610:X617)))</f>
        <v>1.55281244186172</v>
      </c>
      <c r="Y603" s="289" cm="1">
        <f t="array" aca="1" ref="Y603" ca="1">IF(Y7&gt;SAP_Leadsheet!$E$21,0,_xlfn.IFS(SAP_Leadsheet!$C$6="DPD360+",SUM(SAP_Spreadsheet!Y610:Y623),SAP_Leadsheet!$C$6="DPD180+",SUM(SAP_Spreadsheet!Y610:Y617)))</f>
        <v>1.5488117305962823</v>
      </c>
      <c r="Z603" s="289" cm="1">
        <f t="array" aca="1" ref="Z603" ca="1">IF(Z7&gt;SAP_Leadsheet!$E$21,0,_xlfn.IFS(SAP_Leadsheet!$C$6="DPD360+",SUM(SAP_Spreadsheet!Z610:Z623),SAP_Leadsheet!$C$6="DPD180+",SUM(SAP_Spreadsheet!Z610:Z617)))</f>
        <v>1.55579868230948</v>
      </c>
      <c r="AA603" s="289" cm="1">
        <f t="array" aca="1" ref="AA603" ca="1">IF(AA7&gt;SAP_Leadsheet!$E$21,0,_xlfn.IFS(SAP_Leadsheet!$C$6="DPD360+",SUM(SAP_Spreadsheet!AA610:AA623),SAP_Leadsheet!$C$6="DPD180+",SUM(SAP_Spreadsheet!AA610:AA617)))</f>
        <v>1.5536283045408004</v>
      </c>
      <c r="AB603" s="289" cm="1">
        <f t="array" aca="1" ref="AB603" ca="1">IF(AB7&gt;SAP_Leadsheet!$E$21,0,_xlfn.IFS(SAP_Leadsheet!$C$6="DPD360+",SUM(SAP_Spreadsheet!AB610:AB623),SAP_Leadsheet!$C$6="DPD180+",SUM(SAP_Spreadsheet!AB610:AB617)))</f>
        <v>1.5400904872040206</v>
      </c>
      <c r="AC603" s="289" cm="1">
        <f t="array" aca="1" ref="AC603" ca="1">IF(AC7&gt;SAP_Leadsheet!$E$21,0,_xlfn.IFS(SAP_Leadsheet!$C$6="DPD360+",SUM(SAP_Spreadsheet!AC610:AC623),SAP_Leadsheet!$C$6="DPD180+",SUM(SAP_Spreadsheet!AC610:AC617)))</f>
        <v>1.5184803723815354</v>
      </c>
      <c r="AD603" s="289" cm="1">
        <f t="array" aca="1" ref="AD603" ca="1">IF(AD7&gt;SAP_Leadsheet!$E$21,0,_xlfn.IFS(SAP_Leadsheet!$C$6="DPD360+",SUM(SAP_Spreadsheet!AD610:AD623),SAP_Leadsheet!$C$6="DPD180+",SUM(SAP_Spreadsheet!AD610:AD617)))</f>
        <v>1.4925260382505852</v>
      </c>
      <c r="AE603" s="289" cm="1">
        <f t="array" aca="1" ref="AE603" ca="1">IF(AE7&gt;SAP_Leadsheet!$E$21,0,_xlfn.IFS(SAP_Leadsheet!$C$6="DPD360+",SUM(SAP_Spreadsheet!AE610:AE623),SAP_Leadsheet!$C$6="DPD180+",SUM(SAP_Spreadsheet!AE610:AE617)))</f>
        <v>1.4663908262254914</v>
      </c>
      <c r="AF603" s="289" cm="1">
        <f t="array" aca="1" ref="AF603" ca="1">IF(AF7&gt;SAP_Leadsheet!$E$21,0,_xlfn.IFS(SAP_Leadsheet!$C$6="DPD360+",SUM(SAP_Spreadsheet!AF610:AF623),SAP_Leadsheet!$C$6="DPD180+",SUM(SAP_Spreadsheet!AF610:AF617)))</f>
        <v>1.4414898183429721</v>
      </c>
      <c r="AG603" s="289" cm="1">
        <f t="array" aca="1" ref="AG603" ca="1">IF(AG7&gt;SAP_Leadsheet!$E$21,0,_xlfn.IFS(SAP_Leadsheet!$C$6="DPD360+",SUM(SAP_Spreadsheet!AG610:AG623),SAP_Leadsheet!$C$6="DPD180+",SUM(SAP_Spreadsheet!AG610:AG617)))</f>
        <v>1.4180516097754483</v>
      </c>
      <c r="AH603" s="289" cm="1">
        <f t="array" aca="1" ref="AH603" ca="1">IF(AH7&gt;SAP_Leadsheet!$E$21,0,_xlfn.IFS(SAP_Leadsheet!$C$6="DPD360+",SUM(SAP_Spreadsheet!AH610:AH623),SAP_Leadsheet!$C$6="DPD180+",SUM(SAP_Spreadsheet!AH610:AH617)))</f>
        <v>1.3959893017067397</v>
      </c>
      <c r="AI603" s="289" cm="1">
        <f t="array" aca="1" ref="AI603" ca="1">IF(AI7&gt;SAP_Leadsheet!$E$21,0,_xlfn.IFS(SAP_Leadsheet!$C$6="DPD360+",SUM(SAP_Spreadsheet!AI610:AI623),SAP_Leadsheet!$C$6="DPD180+",SUM(SAP_Spreadsheet!AI610:AI617)))</f>
        <v>1.3754345408823001</v>
      </c>
      <c r="AJ603" s="289" cm="1">
        <f t="array" aca="1" ref="AJ603" ca="1">IF(AJ7&gt;SAP_Leadsheet!$E$21,0,_xlfn.IFS(SAP_Leadsheet!$C$6="DPD360+",SUM(SAP_Spreadsheet!AJ610:AJ623),SAP_Leadsheet!$C$6="DPD180+",SUM(SAP_Spreadsheet!AJ610:AJ617)))</f>
        <v>1.3566454755671082</v>
      </c>
      <c r="AK603" s="289" cm="1">
        <f t="array" aca="1" ref="AK603" ca="1">IF(AK7&gt;SAP_Leadsheet!$E$21,0,_xlfn.IFS(SAP_Leadsheet!$C$6="DPD360+",SUM(SAP_Spreadsheet!AK610:AK623),SAP_Leadsheet!$C$6="DPD180+",SUM(SAP_Spreadsheet!AK610:AK617)))</f>
        <v>1.3406610912209969</v>
      </c>
      <c r="AL603" s="289" cm="1">
        <f t="array" aca="1" ref="AL603" ca="1">IF(AL7&gt;SAP_Leadsheet!$E$21,0,_xlfn.IFS(SAP_Leadsheet!$C$6="DPD360+",SUM(SAP_Spreadsheet!AL610:AL623),SAP_Leadsheet!$C$6="DPD180+",SUM(SAP_Spreadsheet!AL610:AL617)))</f>
        <v>1.3348864753614107</v>
      </c>
      <c r="AM603" s="289" cm="1">
        <f t="array" aca="1" ref="AM603" ca="1">IF(AM7&gt;SAP_Leadsheet!$E$21,0,_xlfn.IFS(SAP_Leadsheet!$C$6="DPD360+",SUM(SAP_Spreadsheet!AM610:AM623),SAP_Leadsheet!$C$6="DPD180+",SUM(SAP_Spreadsheet!AM610:AM617)))</f>
        <v>1.3266626827367953</v>
      </c>
      <c r="AN603" s="289" cm="1">
        <f t="array" aca="1" ref="AN603" ca="1">IF(AN7&gt;SAP_Leadsheet!$E$21,0,_xlfn.IFS(SAP_Leadsheet!$C$6="DPD360+",SUM(SAP_Spreadsheet!AN610:AN623),SAP_Leadsheet!$C$6="DPD180+",SUM(SAP_Spreadsheet!AN610:AN617)))</f>
        <v>1.3138242334609587</v>
      </c>
      <c r="AO603" s="289" cm="1">
        <f t="array" aca="1" ref="AO603" ca="1">IF(AO7&gt;SAP_Leadsheet!$E$21,0,_xlfn.IFS(SAP_Leadsheet!$C$6="DPD360+",SUM(SAP_Spreadsheet!AO610:AO623),SAP_Leadsheet!$C$6="DPD180+",SUM(SAP_Spreadsheet!AO610:AO617)))</f>
        <v>1.2975096839148332</v>
      </c>
      <c r="AP603" s="289" cm="1">
        <f t="array" aca="1" ref="AP603" ca="1">IF(AP7&gt;SAP_Leadsheet!$E$21,0,_xlfn.IFS(SAP_Leadsheet!$C$6="DPD360+",SUM(SAP_Spreadsheet!AP610:AP623),SAP_Leadsheet!$C$6="DPD180+",SUM(SAP_Spreadsheet!AP610:AP617)))</f>
        <v>1.2792423602318579</v>
      </c>
      <c r="AQ603" s="289" cm="1">
        <f t="array" aca="1" ref="AQ603" ca="1">IF(AQ7&gt;SAP_Leadsheet!$E$21,0,_xlfn.IFS(SAP_Leadsheet!$C$6="DPD360+",SUM(SAP_Spreadsheet!AQ610:AQ623),SAP_Leadsheet!$C$6="DPD180+",SUM(SAP_Spreadsheet!AQ610:AQ617)))</f>
        <v>1.2613372970192342</v>
      </c>
      <c r="AR603" s="289" cm="1">
        <f t="array" aca="1" ref="AR603" ca="1">IF(AR7&gt;SAP_Leadsheet!$E$21,0,_xlfn.IFS(SAP_Leadsheet!$C$6="DPD360+",SUM(SAP_Spreadsheet!AR610:AR623),SAP_Leadsheet!$C$6="DPD180+",SUM(SAP_Spreadsheet!AR610:AR617)))</f>
        <v>1.2442477843312683</v>
      </c>
      <c r="AS603" s="289" cm="1">
        <f t="array" aca="1" ref="AS603" ca="1">IF(AS7&gt;SAP_Leadsheet!$E$21,0,_xlfn.IFS(SAP_Leadsheet!$C$6="DPD360+",SUM(SAP_Spreadsheet!AS610:AS623),SAP_Leadsheet!$C$6="DPD180+",SUM(SAP_Spreadsheet!AS610:AS617)))</f>
        <v>1.2278979267074619</v>
      </c>
      <c r="AT603" s="289" cm="1">
        <f t="array" aca="1" ref="AT603" ca="1">IF(AT7&gt;SAP_Leadsheet!$E$21,0,_xlfn.IFS(SAP_Leadsheet!$C$6="DPD360+",SUM(SAP_Spreadsheet!AT610:AT623),SAP_Leadsheet!$C$6="DPD180+",SUM(SAP_Spreadsheet!AT610:AT617)))</f>
        <v>1.2121013045164859</v>
      </c>
      <c r="AU603" s="289" cm="1">
        <f t="array" aca="1" ref="AU603" ca="1">IF(AU7&gt;SAP_Leadsheet!$E$21,0,_xlfn.IFS(SAP_Leadsheet!$C$6="DPD360+",SUM(SAP_Spreadsheet!AU610:AU623),SAP_Leadsheet!$C$6="DPD180+",SUM(SAP_Spreadsheet!AU610:AU617)))</f>
        <v>1.1967414071577125</v>
      </c>
      <c r="AV603" s="289" cm="1">
        <f t="array" aca="1" ref="AV603" ca="1">IF(AV7&gt;SAP_Leadsheet!$E$21,0,_xlfn.IFS(SAP_Leadsheet!$C$6="DPD360+",SUM(SAP_Spreadsheet!AV610:AV623),SAP_Leadsheet!$C$6="DPD180+",SUM(SAP_Spreadsheet!AV610:AV617)))</f>
        <v>1.1817936713286021</v>
      </c>
      <c r="AW603" s="289" cm="1">
        <f t="array" aca="1" ref="AW603" ca="1">IF(AW7&gt;SAP_Leadsheet!$E$21,0,_xlfn.IFS(SAP_Leadsheet!$C$6="DPD360+",SUM(SAP_Spreadsheet!AW610:AW623),SAP_Leadsheet!$C$6="DPD180+",SUM(SAP_Spreadsheet!AW610:AW617)))</f>
        <v>1.1676734772988033</v>
      </c>
      <c r="AX603" s="289" cm="1">
        <f t="array" aca="1" ref="AX603" ca="1">IF(AX7&gt;SAP_Leadsheet!$E$21,0,_xlfn.IFS(SAP_Leadsheet!$C$6="DPD360+",SUM(SAP_Spreadsheet!AX610:AX623),SAP_Leadsheet!$C$6="DPD180+",SUM(SAP_Spreadsheet!AX610:AX617)))</f>
        <v>1.1567255369067195</v>
      </c>
      <c r="AY603" s="289" cm="1">
        <f t="array" aca="1" ref="AY603" ca="1">IF(AY7&gt;SAP_Leadsheet!$E$21,0,_xlfn.IFS(SAP_Leadsheet!$C$6="DPD360+",SUM(SAP_Spreadsheet!AY610:AY623),SAP_Leadsheet!$C$6="DPD180+",SUM(SAP_Spreadsheet!AY610:AY617)))</f>
        <v>1.1451716131730592</v>
      </c>
      <c r="AZ603" s="289" cm="1">
        <f t="array" aca="1" ref="AZ603" ca="1">IF(AZ7&gt;SAP_Leadsheet!$E$21,0,_xlfn.IFS(SAP_Leadsheet!$C$6="DPD360+",SUM(SAP_Spreadsheet!AZ610:AZ623),SAP_Leadsheet!$C$6="DPD180+",SUM(SAP_Spreadsheet!AZ610:AZ617)))</f>
        <v>1.1323109295365061</v>
      </c>
      <c r="BA603" s="289" cm="1">
        <f t="array" aca="1" ref="BA603" ca="1">IF(BA7&gt;SAP_Leadsheet!$E$21,0,_xlfn.IFS(SAP_Leadsheet!$C$6="DPD360+",SUM(SAP_Spreadsheet!BA610:BA623),SAP_Leadsheet!$C$6="DPD180+",SUM(SAP_Spreadsheet!BA610:BA617)))</f>
        <v>1.1184384133456555</v>
      </c>
      <c r="BB603" s="289" cm="1">
        <f t="array" aca="1" ref="BB603" ca="1">IF(BB7&gt;SAP_Leadsheet!$E$21,0,_xlfn.IFS(SAP_Leadsheet!$C$6="DPD360+",SUM(SAP_Spreadsheet!BB610:BB623),SAP_Leadsheet!$C$6="DPD180+",SUM(SAP_Spreadsheet!BB610:BB617)))</f>
        <v>1.1039854871298884</v>
      </c>
      <c r="BC603" s="289" cm="1">
        <f t="array" aca="1" ref="BC603" ca="1">IF(BC7&gt;SAP_Leadsheet!$E$21,0,_xlfn.IFS(SAP_Leadsheet!$C$6="DPD360+",SUM(SAP_Spreadsheet!BC610:BC623),SAP_Leadsheet!$C$6="DPD180+",SUM(SAP_Spreadsheet!BC610:BC617)))</f>
        <v>1.0902783206524929</v>
      </c>
      <c r="BD603" s="289" cm="1">
        <f t="array" aca="1" ref="BD603" ca="1">IF(BD7&gt;SAP_Leadsheet!$E$21,0,_xlfn.IFS(SAP_Leadsheet!$C$6="DPD360+",SUM(SAP_Spreadsheet!BD610:BD623),SAP_Leadsheet!$C$6="DPD180+",SUM(SAP_Spreadsheet!BD610:BD617)))</f>
        <v>1.0773923100136191</v>
      </c>
      <c r="BE603" s="289" cm="1">
        <f t="array" aca="1" ref="BE603" ca="1">IF(BE7&gt;SAP_Leadsheet!$E$21,0,_xlfn.IFS(SAP_Leadsheet!$C$6="DPD360+",SUM(SAP_Spreadsheet!BE610:BE623),SAP_Leadsheet!$C$6="DPD180+",SUM(SAP_Spreadsheet!BE610:BE617)))</f>
        <v>1.0651350556125345</v>
      </c>
      <c r="BF603" s="289" cm="1">
        <f t="array" aca="1" ref="BF603" ca="1">IF(BF7&gt;SAP_Leadsheet!$E$21,0,_xlfn.IFS(SAP_Leadsheet!$C$6="DPD360+",SUM(SAP_Spreadsheet!BF610:BF623),SAP_Leadsheet!$C$6="DPD180+",SUM(SAP_Spreadsheet!BF610:BF617)))</f>
        <v>1.0530359717172384</v>
      </c>
      <c r="BG603" s="289" cm="1">
        <f t="array" aca="1" ref="BG603" ca="1">IF(BG7&gt;SAP_Leadsheet!$E$21,0,_xlfn.IFS(SAP_Leadsheet!$C$6="DPD360+",SUM(SAP_Spreadsheet!BG610:BG623),SAP_Leadsheet!$C$6="DPD180+",SUM(SAP_Spreadsheet!BG610:BG617)))</f>
        <v>1.0412514575207183</v>
      </c>
      <c r="BH603" s="289" cm="1">
        <f t="array" aca="1" ref="BH603" ca="1">IF(BH7&gt;SAP_Leadsheet!$E$21,0,_xlfn.IFS(SAP_Leadsheet!$C$6="DPD360+",SUM(SAP_Spreadsheet!BH610:BH623),SAP_Leadsheet!$C$6="DPD180+",SUM(SAP_Spreadsheet!BH610:BH617)))</f>
        <v>1.0297594934613901</v>
      </c>
      <c r="BI603" s="289" cm="1">
        <f t="array" aca="1" ref="BI603" ca="1">IF(BI7&gt;SAP_Leadsheet!$E$21,0,_xlfn.IFS(SAP_Leadsheet!$C$6="DPD360+",SUM(SAP_Spreadsheet!BI610:BI623),SAP_Leadsheet!$C$6="DPD180+",SUM(SAP_Spreadsheet!BI610:BI617)))</f>
        <v>1.0185509389143075</v>
      </c>
      <c r="BJ603" s="289" cm="1">
        <f t="array" aca="1" ref="BJ603" ca="1">IF(BJ7&gt;SAP_Leadsheet!$E$21,0,_xlfn.IFS(SAP_Leadsheet!$C$6="DPD360+",SUM(SAP_Spreadsheet!BJ610:BJ623),SAP_Leadsheet!$C$6="DPD180+",SUM(SAP_Spreadsheet!BJ610:BJ617)))</f>
        <v>1.0096040897141301</v>
      </c>
      <c r="BK603" s="289" cm="1">
        <f t="array" aca="1" ref="BK603" ca="1">IF(BK7&gt;SAP_Leadsheet!$E$21,0,_xlfn.IFS(SAP_Leadsheet!$C$6="DPD360+",SUM(SAP_Spreadsheet!BK610:BK623),SAP_Leadsheet!$C$6="DPD180+",SUM(SAP_Spreadsheet!BK610:BK617)))</f>
        <v>0.99871392192987218</v>
      </c>
      <c r="BL603" s="289" cm="1">
        <f t="array" aca="1" ref="BL603" ca="1">IF(BL7&gt;SAP_Leadsheet!$E$21,0,_xlfn.IFS(SAP_Leadsheet!$C$6="DPD360+",SUM(SAP_Spreadsheet!BL610:BL623),SAP_Leadsheet!$C$6="DPD180+",SUM(SAP_Spreadsheet!BL610:BL617)))</f>
        <v>0.97370251958789078</v>
      </c>
      <c r="BM603" s="289" cm="1">
        <f t="array" aca="1" ref="BM603" ca="1">IF(BM7&gt;SAP_Leadsheet!$E$21,0,_xlfn.IFS(SAP_Leadsheet!$C$6="DPD360+",SUM(SAP_Spreadsheet!BM610:BM623),SAP_Leadsheet!$C$6="DPD180+",SUM(SAP_Spreadsheet!BM610:BM617)))</f>
        <v>0.9225932612057306</v>
      </c>
      <c r="BN603" s="289" cm="1">
        <f t="array" aca="1" ref="BN603" ca="1">IF(BN7&gt;SAP_Leadsheet!$E$21,0,_xlfn.IFS(SAP_Leadsheet!$C$6="DPD360+",SUM(SAP_Spreadsheet!BN610:BN623),SAP_Leadsheet!$C$6="DPD180+",SUM(SAP_Spreadsheet!BN610:BN617)))</f>
        <v>0.85998866765068105</v>
      </c>
      <c r="BO603" s="289"/>
      <c r="BP603" s="289"/>
      <c r="BQ603" s="289"/>
      <c r="BR603" s="289"/>
      <c r="BS603" s="289"/>
      <c r="BT603" s="289"/>
      <c r="BU603" s="289"/>
      <c r="BV603" s="289"/>
      <c r="BW603" s="289"/>
      <c r="BX603" s="289"/>
      <c r="BY603" s="289"/>
      <c r="BZ603" s="289"/>
      <c r="CA603" s="290"/>
      <c r="CB603" s="290"/>
      <c r="CC603" s="290"/>
      <c r="CD603" s="290"/>
      <c r="CE603" s="290"/>
      <c r="CF603" s="290"/>
      <c r="CG603" s="290"/>
      <c r="CH603" s="290"/>
      <c r="CI603" s="290"/>
      <c r="CJ603" s="290"/>
      <c r="CK603" s="290"/>
      <c r="CL603" s="290"/>
    </row>
    <row r="604" spans="1:90" s="23" customFormat="1" x14ac:dyDescent="0.15">
      <c r="A604" s="89"/>
      <c r="C604" s="296"/>
      <c r="D604" s="306" t="s">
        <v>376</v>
      </c>
      <c r="E604" s="26"/>
      <c r="F604" s="26" t="s">
        <v>356</v>
      </c>
      <c r="G604" s="289">
        <f t="shared" ref="G604:BN604" ca="1" si="113">G603-G605</f>
        <v>0.48759131966133235</v>
      </c>
      <c r="H604" s="289">
        <f t="shared" ca="1" si="113"/>
        <v>0.95111634244595689</v>
      </c>
      <c r="I604" s="289">
        <f t="shared" ca="1" si="113"/>
        <v>1.2742302973956015</v>
      </c>
      <c r="J604" s="289">
        <f t="shared" ca="1" si="113"/>
        <v>1.4791940615996144</v>
      </c>
      <c r="K604" s="289">
        <f t="shared" ca="1" si="113"/>
        <v>1.6143421000472311</v>
      </c>
      <c r="L604" s="289">
        <f t="shared" ca="1" si="113"/>
        <v>1.6764078715220558</v>
      </c>
      <c r="M604" s="289">
        <f t="shared" ca="1" si="113"/>
        <v>1.6860679635234033</v>
      </c>
      <c r="N604" s="289">
        <f t="shared" ca="1" si="113"/>
        <v>1.6677372492140088</v>
      </c>
      <c r="O604" s="289">
        <f t="shared" ca="1" si="113"/>
        <v>1.5971141374879281</v>
      </c>
      <c r="P604" s="289">
        <f t="shared" ca="1" si="113"/>
        <v>1.4949904784912535</v>
      </c>
      <c r="Q604" s="289">
        <f t="shared" ca="1" si="113"/>
        <v>1.391540893302474</v>
      </c>
      <c r="R604" s="289">
        <f t="shared" ca="1" si="113"/>
        <v>1.3056132958791606</v>
      </c>
      <c r="S604" s="289">
        <f t="shared" ca="1" si="113"/>
        <v>1.2458082460933215</v>
      </c>
      <c r="T604" s="289">
        <f t="shared" ca="1" si="113"/>
        <v>1.209605405720634</v>
      </c>
      <c r="U604" s="289">
        <f t="shared" ca="1" si="113"/>
        <v>1.1909704342592509</v>
      </c>
      <c r="V604" s="289">
        <f t="shared" ca="1" si="113"/>
        <v>1.1841053304047322</v>
      </c>
      <c r="W604" s="289">
        <f t="shared" ca="1" si="113"/>
        <v>1.1840253017261619</v>
      </c>
      <c r="X604" s="289">
        <f t="shared" ca="1" si="113"/>
        <v>1.1861178150624714</v>
      </c>
      <c r="Y604" s="289">
        <f t="shared" ca="1" si="113"/>
        <v>1.1873290861898176</v>
      </c>
      <c r="Z604" s="289">
        <f t="shared" ca="1" si="113"/>
        <v>1.1995280202957994</v>
      </c>
      <c r="AA604" s="289">
        <f t="shared" ca="1" si="113"/>
        <v>1.2025696249199038</v>
      </c>
      <c r="AB604" s="289">
        <f t="shared" ca="1" si="113"/>
        <v>1.194243789975908</v>
      </c>
      <c r="AC604" s="289">
        <f t="shared" ca="1" si="113"/>
        <v>1.1778456575462068</v>
      </c>
      <c r="AD604" s="289">
        <f t="shared" ca="1" si="113"/>
        <v>1.1571033058080404</v>
      </c>
      <c r="AE604" s="289">
        <f t="shared" ca="1" si="113"/>
        <v>1.1357628565821378</v>
      </c>
      <c r="AF604" s="289">
        <f t="shared" ca="1" si="113"/>
        <v>1.11534132125921</v>
      </c>
      <c r="AG604" s="289">
        <f t="shared" ca="1" si="113"/>
        <v>1.0961692243656711</v>
      </c>
      <c r="AH604" s="289">
        <f t="shared" ca="1" si="113"/>
        <v>1.0782603038758118</v>
      </c>
      <c r="AI604" s="289">
        <f t="shared" ca="1" si="113"/>
        <v>1.0618468433255566</v>
      </c>
      <c r="AJ604" s="289">
        <f t="shared" ca="1" si="113"/>
        <v>1.0471990782845493</v>
      </c>
      <c r="AK604" s="289">
        <f t="shared" ca="1" si="113"/>
        <v>1.0353559942126223</v>
      </c>
      <c r="AL604" s="289">
        <f t="shared" ca="1" si="113"/>
        <v>1.0337226786272207</v>
      </c>
      <c r="AM604" s="289">
        <f t="shared" ca="1" si="113"/>
        <v>1.0296401862767897</v>
      </c>
      <c r="AN604" s="289">
        <f t="shared" ca="1" si="113"/>
        <v>1.0209430372751376</v>
      </c>
      <c r="AO604" s="289">
        <f t="shared" ca="1" si="113"/>
        <v>1.0087697880031965</v>
      </c>
      <c r="AP604" s="289">
        <f t="shared" ca="1" si="113"/>
        <v>0.99464376459440573</v>
      </c>
      <c r="AQ604" s="289">
        <f t="shared" ca="1" si="113"/>
        <v>0.98052997601803449</v>
      </c>
      <c r="AR604" s="289">
        <f t="shared" ca="1" si="113"/>
        <v>0.96696722577910732</v>
      </c>
      <c r="AS604" s="289">
        <f t="shared" ca="1" si="113"/>
        <v>0.9539651318678446</v>
      </c>
      <c r="AT604" s="289">
        <f t="shared" ca="1" si="113"/>
        <v>0.94142170370976119</v>
      </c>
      <c r="AU604" s="289">
        <f t="shared" ca="1" si="113"/>
        <v>0.9293048597610738</v>
      </c>
      <c r="AV604" s="289">
        <f t="shared" ca="1" si="113"/>
        <v>0.91760017734204946</v>
      </c>
      <c r="AW604" s="289">
        <f t="shared" ca="1" si="113"/>
        <v>0.90672303672233667</v>
      </c>
      <c r="AX604" s="289">
        <f t="shared" ca="1" si="113"/>
        <v>0.89901814974033889</v>
      </c>
      <c r="AY604" s="289">
        <f t="shared" ca="1" si="113"/>
        <v>0.89070727941676453</v>
      </c>
      <c r="AZ604" s="289">
        <f t="shared" ca="1" si="113"/>
        <v>0.88108964919029753</v>
      </c>
      <c r="BA604" s="289">
        <f t="shared" ca="1" si="113"/>
        <v>0.87046018640953293</v>
      </c>
      <c r="BB604" s="289">
        <f t="shared" ca="1" si="113"/>
        <v>0.85925031360385185</v>
      </c>
      <c r="BC604" s="289">
        <f t="shared" ca="1" si="113"/>
        <v>0.8485022249813623</v>
      </c>
      <c r="BD604" s="289">
        <f t="shared" ca="1" si="113"/>
        <v>0.83836069364495824</v>
      </c>
      <c r="BE604" s="289">
        <f t="shared" ca="1" si="113"/>
        <v>0.82870269699665033</v>
      </c>
      <c r="BF604" s="289">
        <f t="shared" ca="1" si="113"/>
        <v>0.81912614653919003</v>
      </c>
      <c r="BG604" s="289">
        <f t="shared" ca="1" si="113"/>
        <v>0.80985593870031725</v>
      </c>
      <c r="BH604" s="289">
        <f t="shared" ca="1" si="113"/>
        <v>0.80087828099863601</v>
      </c>
      <c r="BI604" s="289">
        <f t="shared" ca="1" si="113"/>
        <v>0.79218403280920058</v>
      </c>
      <c r="BJ604" s="289">
        <f t="shared" ca="1" si="113"/>
        <v>0.79823764825114374</v>
      </c>
      <c r="BK604" s="289">
        <f t="shared" ca="1" si="113"/>
        <v>0.87205415250667451</v>
      </c>
      <c r="BL604" s="289">
        <f t="shared" ca="1" si="113"/>
        <v>0.91022053932974933</v>
      </c>
      <c r="BM604" s="289">
        <f t="shared" ca="1" si="113"/>
        <v>0.90151238876730377</v>
      </c>
      <c r="BN604" s="289">
        <f t="shared" ca="1" si="113"/>
        <v>0.85998866765068138</v>
      </c>
      <c r="BO604" s="289"/>
      <c r="BP604" s="289"/>
      <c r="BQ604" s="289"/>
      <c r="BR604" s="289"/>
      <c r="BS604" s="289"/>
      <c r="BT604" s="289"/>
      <c r="BU604" s="289"/>
      <c r="BV604" s="289"/>
      <c r="BW604" s="289"/>
      <c r="BX604" s="289"/>
      <c r="BY604" s="289"/>
      <c r="BZ604" s="289"/>
      <c r="CA604" s="290"/>
      <c r="CB604" s="290"/>
      <c r="CC604" s="290"/>
      <c r="CD604" s="290"/>
      <c r="CE604" s="290"/>
      <c r="CF604" s="290"/>
      <c r="CG604" s="290"/>
      <c r="CH604" s="290"/>
      <c r="CI604" s="290"/>
      <c r="CJ604" s="290"/>
      <c r="CK604" s="290"/>
      <c r="CL604" s="290"/>
    </row>
    <row r="605" spans="1:90" s="23" customFormat="1" x14ac:dyDescent="0.15">
      <c r="A605" s="89"/>
      <c r="C605" s="296"/>
      <c r="D605" s="306" t="s">
        <v>377</v>
      </c>
      <c r="E605" s="26"/>
      <c r="F605" s="26" t="s">
        <v>356</v>
      </c>
      <c r="G605" s="289">
        <f t="shared" ref="G605:BN605" ca="1" si="114">G30</f>
        <v>0.1887665858408461</v>
      </c>
      <c r="H605" s="289">
        <f t="shared" ca="1" si="114"/>
        <v>0.32815912101288081</v>
      </c>
      <c r="I605" s="289">
        <f t="shared" ca="1" si="114"/>
        <v>0.41897335839254185</v>
      </c>
      <c r="J605" s="289">
        <f t="shared" ca="1" si="114"/>
        <v>0.46258985753075471</v>
      </c>
      <c r="K605" s="289">
        <f t="shared" ca="1" si="114"/>
        <v>0.45979428038215264</v>
      </c>
      <c r="L605" s="289">
        <f t="shared" ca="1" si="114"/>
        <v>0.45143556581908739</v>
      </c>
      <c r="M605" s="289">
        <f t="shared" ca="1" si="114"/>
        <v>0.44307685125602225</v>
      </c>
      <c r="N605" s="289">
        <f t="shared" ca="1" si="114"/>
        <v>0.434718136692957</v>
      </c>
      <c r="O605" s="289">
        <f t="shared" ca="1" si="114"/>
        <v>0.42635942212989175</v>
      </c>
      <c r="P605" s="289">
        <f t="shared" ca="1" si="114"/>
        <v>0.41800070756682656</v>
      </c>
      <c r="Q605" s="289">
        <f t="shared" ca="1" si="114"/>
        <v>0.40964199300376136</v>
      </c>
      <c r="R605" s="289">
        <f t="shared" ca="1" si="114"/>
        <v>0.40128327844069611</v>
      </c>
      <c r="S605" s="289">
        <f t="shared" ca="1" si="114"/>
        <v>0.39415077125928344</v>
      </c>
      <c r="T605" s="289">
        <f t="shared" ca="1" si="114"/>
        <v>0.38794490133340087</v>
      </c>
      <c r="U605" s="289">
        <f t="shared" ca="1" si="114"/>
        <v>0.3823660985369256</v>
      </c>
      <c r="V605" s="289">
        <f t="shared" ca="1" si="114"/>
        <v>0.37711859158481659</v>
      </c>
      <c r="W605" s="289">
        <f t="shared" ca="1" si="114"/>
        <v>0.37190660919203256</v>
      </c>
      <c r="X605" s="289">
        <f t="shared" ca="1" si="114"/>
        <v>0.36669462679924858</v>
      </c>
      <c r="Y605" s="289">
        <f t="shared" ca="1" si="114"/>
        <v>0.36148264440646466</v>
      </c>
      <c r="Z605" s="289">
        <f t="shared" ca="1" si="114"/>
        <v>0.35627066201368068</v>
      </c>
      <c r="AA605" s="289">
        <f t="shared" ca="1" si="114"/>
        <v>0.35105867962089665</v>
      </c>
      <c r="AB605" s="289">
        <f t="shared" ca="1" si="114"/>
        <v>0.34584669722811262</v>
      </c>
      <c r="AC605" s="289">
        <f t="shared" ca="1" si="114"/>
        <v>0.34063471483532859</v>
      </c>
      <c r="AD605" s="289">
        <f t="shared" ca="1" si="114"/>
        <v>0.33542273244254467</v>
      </c>
      <c r="AE605" s="289">
        <f t="shared" ca="1" si="114"/>
        <v>0.3306279696433535</v>
      </c>
      <c r="AF605" s="289">
        <f t="shared" ca="1" si="114"/>
        <v>0.32614849708376209</v>
      </c>
      <c r="AG605" s="289">
        <f t="shared" ca="1" si="114"/>
        <v>0.32188238540977721</v>
      </c>
      <c r="AH605" s="289">
        <f t="shared" ca="1" si="114"/>
        <v>0.31772899783092801</v>
      </c>
      <c r="AI605" s="289">
        <f t="shared" ca="1" si="114"/>
        <v>0.31358769755674354</v>
      </c>
      <c r="AJ605" s="289">
        <f t="shared" ca="1" si="114"/>
        <v>0.30944639728255902</v>
      </c>
      <c r="AK605" s="289">
        <f t="shared" ca="1" si="114"/>
        <v>0.3053050970083746</v>
      </c>
      <c r="AL605" s="289">
        <f t="shared" ca="1" si="114"/>
        <v>0.30116379673419008</v>
      </c>
      <c r="AM605" s="289">
        <f t="shared" ca="1" si="114"/>
        <v>0.29702249646000561</v>
      </c>
      <c r="AN605" s="289">
        <f t="shared" ca="1" si="114"/>
        <v>0.29288119618582115</v>
      </c>
      <c r="AO605" s="289">
        <f t="shared" ca="1" si="114"/>
        <v>0.28873989591163662</v>
      </c>
      <c r="AP605" s="289">
        <f t="shared" ca="1" si="114"/>
        <v>0.28459859563745221</v>
      </c>
      <c r="AQ605" s="289">
        <f t="shared" ca="1" si="114"/>
        <v>0.28080732100119976</v>
      </c>
      <c r="AR605" s="289">
        <f t="shared" ca="1" si="114"/>
        <v>0.27728055855216088</v>
      </c>
      <c r="AS605" s="289">
        <f t="shared" ca="1" si="114"/>
        <v>0.27393279483961736</v>
      </c>
      <c r="AT605" s="289">
        <f t="shared" ca="1" si="114"/>
        <v>0.27067960080672476</v>
      </c>
      <c r="AU605" s="289">
        <f t="shared" ca="1" si="114"/>
        <v>0.26743654739663875</v>
      </c>
      <c r="AV605" s="289">
        <f t="shared" ca="1" si="114"/>
        <v>0.26419349398655267</v>
      </c>
      <c r="AW605" s="289">
        <f t="shared" ca="1" si="114"/>
        <v>0.26095044057646666</v>
      </c>
      <c r="AX605" s="289">
        <f t="shared" ca="1" si="114"/>
        <v>0.25770738716638064</v>
      </c>
      <c r="AY605" s="289">
        <f t="shared" ca="1" si="114"/>
        <v>0.25446433375629463</v>
      </c>
      <c r="AZ605" s="289">
        <f t="shared" ca="1" si="114"/>
        <v>0.25122128034620861</v>
      </c>
      <c r="BA605" s="289">
        <f t="shared" ca="1" si="114"/>
        <v>0.24797822693612259</v>
      </c>
      <c r="BB605" s="289">
        <f t="shared" ca="1" si="114"/>
        <v>0.24473517352603663</v>
      </c>
      <c r="BC605" s="289">
        <f t="shared" ca="1" si="114"/>
        <v>0.24177609567113054</v>
      </c>
      <c r="BD605" s="289">
        <f t="shared" ca="1" si="114"/>
        <v>0.23903161636866088</v>
      </c>
      <c r="BE605" s="289">
        <f t="shared" ca="1" si="114"/>
        <v>0.23643235861588419</v>
      </c>
      <c r="BF605" s="289">
        <f t="shared" ca="1" si="114"/>
        <v>0.23390982517804834</v>
      </c>
      <c r="BG605" s="289">
        <f t="shared" ca="1" si="114"/>
        <v>0.23139551882040116</v>
      </c>
      <c r="BH605" s="289">
        <f t="shared" ca="1" si="114"/>
        <v>0.22888121246275403</v>
      </c>
      <c r="BI605" s="289">
        <f t="shared" ca="1" si="114"/>
        <v>0.2263669061051069</v>
      </c>
      <c r="BJ605" s="289">
        <f t="shared" ca="1" si="114"/>
        <v>0.21136644146298639</v>
      </c>
      <c r="BK605" s="289">
        <f t="shared" ca="1" si="114"/>
        <v>0.12665976942319773</v>
      </c>
      <c r="BL605" s="289">
        <f t="shared" ca="1" si="114"/>
        <v>6.3481980258141418E-2</v>
      </c>
      <c r="BM605" s="289">
        <f t="shared" ca="1" si="114"/>
        <v>2.1080872438426858E-2</v>
      </c>
      <c r="BN605" s="289">
        <f t="shared" ca="1" si="114"/>
        <v>-3.3653635433950058E-16</v>
      </c>
      <c r="BO605" s="289"/>
      <c r="BP605" s="289"/>
      <c r="BQ605" s="289"/>
      <c r="BR605" s="289"/>
      <c r="BS605" s="289"/>
      <c r="BT605" s="289"/>
      <c r="BU605" s="289"/>
      <c r="BV605" s="289"/>
      <c r="BW605" s="289"/>
      <c r="BX605" s="289"/>
      <c r="BY605" s="289"/>
      <c r="BZ605" s="289"/>
      <c r="CA605" s="290"/>
      <c r="CB605" s="290"/>
      <c r="CC605" s="290"/>
      <c r="CD605" s="290"/>
      <c r="CE605" s="290"/>
      <c r="CF605" s="290"/>
      <c r="CG605" s="290"/>
      <c r="CH605" s="290"/>
      <c r="CI605" s="290"/>
      <c r="CJ605" s="290"/>
      <c r="CK605" s="290"/>
      <c r="CL605" s="290"/>
    </row>
    <row r="606" spans="1:90" s="23" customFormat="1" x14ac:dyDescent="0.15">
      <c r="A606" s="89"/>
      <c r="C606" s="296"/>
      <c r="D606" s="26" t="s">
        <v>378</v>
      </c>
      <c r="E606" s="26"/>
      <c r="F606" s="26" t="s">
        <v>356</v>
      </c>
      <c r="G606" s="289">
        <f ca="1">G602-G603</f>
        <v>0</v>
      </c>
      <c r="H606" s="289">
        <f t="shared" ref="H606:BN606" ca="1" si="115">H602-H603</f>
        <v>0</v>
      </c>
      <c r="I606" s="289">
        <f t="shared" ca="1" si="115"/>
        <v>0</v>
      </c>
      <c r="J606" s="289">
        <f t="shared" ca="1" si="115"/>
        <v>0</v>
      </c>
      <c r="K606" s="289">
        <f t="shared" ca="1" si="115"/>
        <v>0</v>
      </c>
      <c r="L606" s="289">
        <f t="shared" ca="1" si="115"/>
        <v>0</v>
      </c>
      <c r="M606" s="289">
        <f t="shared" ca="1" si="115"/>
        <v>0</v>
      </c>
      <c r="N606" s="289">
        <f t="shared" ca="1" si="115"/>
        <v>0</v>
      </c>
      <c r="O606" s="289">
        <f t="shared" ca="1" si="115"/>
        <v>4.0594298676531526E-2</v>
      </c>
      <c r="P606" s="289">
        <f t="shared" ca="1" si="115"/>
        <v>0.11442388146962412</v>
      </c>
      <c r="Q606" s="289">
        <f t="shared" ca="1" si="115"/>
        <v>0.20802390675185389</v>
      </c>
      <c r="R606" s="289">
        <f t="shared" ca="1" si="115"/>
        <v>0.31037637476302815</v>
      </c>
      <c r="S606" s="289">
        <f t="shared" ca="1" si="115"/>
        <v>0.41415083003497788</v>
      </c>
      <c r="T606" s="289">
        <f t="shared" ca="1" si="115"/>
        <v>0.51459598105724935</v>
      </c>
      <c r="U606" s="289">
        <f t="shared" ca="1" si="115"/>
        <v>0.60870189198992053</v>
      </c>
      <c r="V606" s="289">
        <f t="shared" ca="1" si="115"/>
        <v>0.69459596628953868</v>
      </c>
      <c r="W606" s="289">
        <f t="shared" ca="1" si="115"/>
        <v>0.77179465347390086</v>
      </c>
      <c r="X606" s="289">
        <f t="shared" ca="1" si="115"/>
        <v>0.84122364672671157</v>
      </c>
      <c r="Y606" s="289">
        <f t="shared" ca="1" si="115"/>
        <v>0.90401115792025299</v>
      </c>
      <c r="Z606" s="289">
        <f t="shared" ca="1" si="115"/>
        <v>0.94787148881029704</v>
      </c>
      <c r="AA606" s="289">
        <f t="shared" ca="1" si="115"/>
        <v>0.99177202434043332</v>
      </c>
      <c r="AB606" s="289">
        <f t="shared" ca="1" si="115"/>
        <v>1.0364104043139657</v>
      </c>
      <c r="AC606" s="289">
        <f t="shared" ca="1" si="115"/>
        <v>1.0821589075053757</v>
      </c>
      <c r="AD606" s="289">
        <f t="shared" ca="1" si="115"/>
        <v>1.1290770065131088</v>
      </c>
      <c r="AE606" s="289">
        <f t="shared" ca="1" si="115"/>
        <v>1.1770100550552314</v>
      </c>
      <c r="AF606" s="289">
        <f t="shared" ca="1" si="115"/>
        <v>1.2256753932775564</v>
      </c>
      <c r="AG606" s="289">
        <f t="shared" ca="1" si="115"/>
        <v>1.2748734913807638</v>
      </c>
      <c r="AH606" s="289">
        <f t="shared" ca="1" si="115"/>
        <v>1.3243094558732746</v>
      </c>
      <c r="AI606" s="289">
        <f t="shared" ca="1" si="115"/>
        <v>1.3733877131843899</v>
      </c>
      <c r="AJ606" s="289">
        <f t="shared" ca="1" si="115"/>
        <v>1.4213534202549152</v>
      </c>
      <c r="AK606" s="289">
        <f t="shared" ca="1" si="115"/>
        <v>1.4665801636951743</v>
      </c>
      <c r="AL606" s="289">
        <f t="shared" ca="1" si="115"/>
        <v>1.5008780759700526</v>
      </c>
      <c r="AM606" s="289">
        <f t="shared" ca="1" si="115"/>
        <v>1.5349305065809551</v>
      </c>
      <c r="AN606" s="289">
        <f t="shared" ca="1" si="115"/>
        <v>1.5687298627894106</v>
      </c>
      <c r="AO606" s="289">
        <f t="shared" ca="1" si="115"/>
        <v>1.6023179065144937</v>
      </c>
      <c r="AP606" s="289">
        <f t="shared" ca="1" si="115"/>
        <v>1.6357341078252399</v>
      </c>
      <c r="AQ606" s="289">
        <f t="shared" ca="1" si="115"/>
        <v>1.6690104701831303</v>
      </c>
      <c r="AR606" s="289">
        <f t="shared" ca="1" si="115"/>
        <v>1.7021671307635471</v>
      </c>
      <c r="AS606" s="289">
        <f t="shared" ca="1" si="115"/>
        <v>1.7352072017477451</v>
      </c>
      <c r="AT606" s="289">
        <f t="shared" ca="1" si="115"/>
        <v>1.7681120467889722</v>
      </c>
      <c r="AU606" s="289">
        <f t="shared" ca="1" si="115"/>
        <v>1.8008037016131742</v>
      </c>
      <c r="AV606" s="289">
        <f t="shared" ca="1" si="115"/>
        <v>1.8331411262177582</v>
      </c>
      <c r="AW606" s="289">
        <f t="shared" ca="1" si="115"/>
        <v>1.8645529673995553</v>
      </c>
      <c r="AX606" s="289">
        <f t="shared" ca="1" si="115"/>
        <v>1.8924894266846242</v>
      </c>
      <c r="AY606" s="289">
        <f t="shared" ca="1" si="115"/>
        <v>1.9201255847146015</v>
      </c>
      <c r="AZ606" s="289">
        <f t="shared" ca="1" si="115"/>
        <v>1.9474673924140211</v>
      </c>
      <c r="BA606" s="289">
        <f t="shared" ca="1" si="115"/>
        <v>1.9745328616881357</v>
      </c>
      <c r="BB606" s="289">
        <f t="shared" ca="1" si="115"/>
        <v>2.0013365981720375</v>
      </c>
      <c r="BC606" s="289">
        <f t="shared" ca="1" si="115"/>
        <v>2.0278895657370519</v>
      </c>
      <c r="BD606" s="289">
        <f t="shared" ca="1" si="115"/>
        <v>2.0541990422181264</v>
      </c>
      <c r="BE606" s="289">
        <f t="shared" ca="1" si="115"/>
        <v>2.0802682658186216</v>
      </c>
      <c r="BF606" s="289">
        <f t="shared" ca="1" si="115"/>
        <v>2.1063590323337564</v>
      </c>
      <c r="BG606" s="289">
        <f t="shared" ca="1" si="115"/>
        <v>2.1321870135808894</v>
      </c>
      <c r="BH606" s="289">
        <f t="shared" ca="1" si="115"/>
        <v>2.1577156102951474</v>
      </c>
      <c r="BI606" s="289">
        <f t="shared" ca="1" si="115"/>
        <v>2.182842389542369</v>
      </c>
      <c r="BJ606" s="289">
        <f t="shared" ca="1" si="115"/>
        <v>2.2054819946666493</v>
      </c>
      <c r="BK606" s="289">
        <f t="shared" ca="1" si="115"/>
        <v>2.2279022067295147</v>
      </c>
      <c r="BL606" s="289">
        <f t="shared" ca="1" si="115"/>
        <v>2.2501093601875923</v>
      </c>
      <c r="BM606" s="289">
        <f t="shared" ca="1" si="115"/>
        <v>2.2721142487512456</v>
      </c>
      <c r="BN606" s="289">
        <f t="shared" ca="1" si="115"/>
        <v>2.2939238241839579</v>
      </c>
      <c r="BO606" s="289"/>
      <c r="BP606" s="289"/>
      <c r="BQ606" s="289"/>
      <c r="BR606" s="289"/>
      <c r="BS606" s="289"/>
      <c r="BT606" s="289"/>
      <c r="BU606" s="289"/>
      <c r="BV606" s="289"/>
      <c r="BW606" s="289"/>
      <c r="BX606" s="289"/>
      <c r="BY606" s="289"/>
      <c r="BZ606" s="289"/>
      <c r="CA606" s="290"/>
      <c r="CB606" s="290"/>
      <c r="CC606" s="290"/>
      <c r="CD606" s="290"/>
      <c r="CE606" s="290"/>
      <c r="CF606" s="290"/>
      <c r="CG606" s="290"/>
      <c r="CH606" s="290"/>
      <c r="CI606" s="290"/>
      <c r="CJ606" s="290"/>
      <c r="CK606" s="290"/>
      <c r="CL606" s="290"/>
    </row>
    <row r="607" spans="1:90" s="23" customFormat="1" x14ac:dyDescent="0.15">
      <c r="A607" s="89"/>
      <c r="C607" s="296"/>
      <c r="D607" s="26" t="s">
        <v>379</v>
      </c>
      <c r="E607" s="26"/>
      <c r="F607" s="26" t="s">
        <v>356</v>
      </c>
      <c r="G607" s="295">
        <f ca="1">IFERROR(G603/G602,0)</f>
        <v>1</v>
      </c>
      <c r="H607" s="295">
        <f t="shared" ref="H607:BN607" ca="1" si="116">IFERROR(H603/H602,0)</f>
        <v>1</v>
      </c>
      <c r="I607" s="295">
        <f t="shared" ca="1" si="116"/>
        <v>1</v>
      </c>
      <c r="J607" s="295">
        <f t="shared" ca="1" si="116"/>
        <v>1</v>
      </c>
      <c r="K607" s="295">
        <f t="shared" ca="1" si="116"/>
        <v>1</v>
      </c>
      <c r="L607" s="295">
        <f t="shared" ca="1" si="116"/>
        <v>1</v>
      </c>
      <c r="M607" s="295">
        <f t="shared" ca="1" si="116"/>
        <v>1</v>
      </c>
      <c r="N607" s="295">
        <f t="shared" ca="1" si="116"/>
        <v>1</v>
      </c>
      <c r="O607" s="295">
        <f t="shared" ca="1" si="116"/>
        <v>0.98033286623140548</v>
      </c>
      <c r="P607" s="295">
        <f t="shared" ca="1" si="116"/>
        <v>0.94356168931448448</v>
      </c>
      <c r="Q607" s="295">
        <f t="shared" ca="1" si="116"/>
        <v>0.89646466084497278</v>
      </c>
      <c r="R607" s="295">
        <f t="shared" ca="1" si="116"/>
        <v>0.84614061527760287</v>
      </c>
      <c r="S607" s="295">
        <f t="shared" ca="1" si="116"/>
        <v>0.79837941453730188</v>
      </c>
      <c r="T607" s="295">
        <f t="shared" ca="1" si="116"/>
        <v>0.75636347541182414</v>
      </c>
      <c r="U607" s="295">
        <f t="shared" ca="1" si="116"/>
        <v>0.72103979239064453</v>
      </c>
      <c r="V607" s="295">
        <f t="shared" ca="1" si="116"/>
        <v>0.69208713430599733</v>
      </c>
      <c r="W607" s="295">
        <f t="shared" ca="1" si="116"/>
        <v>0.66843414287559966</v>
      </c>
      <c r="X607" s="295">
        <f t="shared" ca="1" si="116"/>
        <v>0.64861697334616508</v>
      </c>
      <c r="Y607" s="295">
        <f t="shared" ca="1" si="116"/>
        <v>0.63144050793369844</v>
      </c>
      <c r="Z607" s="295">
        <f t="shared" ca="1" si="116"/>
        <v>0.6214072046133946</v>
      </c>
      <c r="AA607" s="295">
        <f t="shared" ca="1" si="116"/>
        <v>0.6103669772148016</v>
      </c>
      <c r="AB607" s="295">
        <f t="shared" ca="1" si="116"/>
        <v>0.59774498517508834</v>
      </c>
      <c r="AC607" s="295">
        <f t="shared" ca="1" si="116"/>
        <v>0.58388734805526998</v>
      </c>
      <c r="AD607" s="295">
        <f t="shared" ca="1" si="116"/>
        <v>0.56931809002576073</v>
      </c>
      <c r="AE607" s="295">
        <f t="shared" ca="1" si="116"/>
        <v>0.55473645204923583</v>
      </c>
      <c r="AF607" s="295">
        <f t="shared" ca="1" si="116"/>
        <v>0.54045764096748439</v>
      </c>
      <c r="AG607" s="295">
        <f t="shared" ca="1" si="116"/>
        <v>0.52658412562852397</v>
      </c>
      <c r="AH607" s="295">
        <f t="shared" ca="1" si="116"/>
        <v>0.51317499514230414</v>
      </c>
      <c r="AI607" s="295">
        <f t="shared" ca="1" si="116"/>
        <v>0.50037230994017201</v>
      </c>
      <c r="AJ607" s="295">
        <f t="shared" ca="1" si="116"/>
        <v>0.48835349704689868</v>
      </c>
      <c r="AK607" s="295">
        <f t="shared" ca="1" si="116"/>
        <v>0.47757245262521308</v>
      </c>
      <c r="AL607" s="295">
        <f t="shared" ca="1" si="116"/>
        <v>0.47073247838387983</v>
      </c>
      <c r="AM607" s="295">
        <f t="shared" ca="1" si="116"/>
        <v>0.4636098127746428</v>
      </c>
      <c r="AN607" s="295">
        <f t="shared" ca="1" si="116"/>
        <v>0.45578476225996356</v>
      </c>
      <c r="AO607" s="295">
        <f t="shared" ca="1" si="116"/>
        <v>0.44744373361960238</v>
      </c>
      <c r="AP607" s="295">
        <f t="shared" ca="1" si="116"/>
        <v>0.43885169374437655</v>
      </c>
      <c r="AQ607" s="295">
        <f t="shared" ca="1" si="116"/>
        <v>0.4304394553904593</v>
      </c>
      <c r="AR607" s="295">
        <f t="shared" ca="1" si="116"/>
        <v>0.42229211437834052</v>
      </c>
      <c r="AS607" s="295">
        <f t="shared" ca="1" si="116"/>
        <v>0.41439566720591431</v>
      </c>
      <c r="AT607" s="295">
        <f t="shared" ca="1" si="116"/>
        <v>0.40671628559261869</v>
      </c>
      <c r="AU607" s="295">
        <f t="shared" ca="1" si="116"/>
        <v>0.39924049971959363</v>
      </c>
      <c r="AV607" s="295">
        <f t="shared" ca="1" si="116"/>
        <v>0.39197984390587137</v>
      </c>
      <c r="AW607" s="295">
        <f t="shared" ca="1" si="116"/>
        <v>0.38508782196672708</v>
      </c>
      <c r="AX607" s="295">
        <f t="shared" ca="1" si="116"/>
        <v>0.37935191540065655</v>
      </c>
      <c r="AY607" s="295">
        <f t="shared" ca="1" si="116"/>
        <v>0.37359235964532672</v>
      </c>
      <c r="AZ607" s="295">
        <f t="shared" ca="1" si="116"/>
        <v>0.36765988040963138</v>
      </c>
      <c r="BA607" s="295">
        <f t="shared" ca="1" si="116"/>
        <v>0.3616064663689566</v>
      </c>
      <c r="BB607" s="295">
        <f t="shared" ca="1" si="116"/>
        <v>0.35551400363758062</v>
      </c>
      <c r="BC607" s="295">
        <f t="shared" ca="1" si="116"/>
        <v>0.34965350179233012</v>
      </c>
      <c r="BD607" s="295">
        <f t="shared" ca="1" si="116"/>
        <v>0.34403987903651917</v>
      </c>
      <c r="BE607" s="295">
        <f t="shared" ca="1" si="116"/>
        <v>0.33863226644267003</v>
      </c>
      <c r="BF607" s="295">
        <f t="shared" ca="1" si="116"/>
        <v>0.33330304389512216</v>
      </c>
      <c r="BG607" s="295">
        <f t="shared" ca="1" si="116"/>
        <v>0.32811458832515655</v>
      </c>
      <c r="BH607" s="295">
        <f t="shared" ca="1" si="116"/>
        <v>0.32306432519199502</v>
      </c>
      <c r="BI607" s="295">
        <f t="shared" ca="1" si="116"/>
        <v>0.31815863732224658</v>
      </c>
      <c r="BJ607" s="295">
        <f t="shared" ca="1" si="116"/>
        <v>0.31402085767435312</v>
      </c>
      <c r="BK607" s="295">
        <f t="shared" ca="1" si="116"/>
        <v>0.30952362540406181</v>
      </c>
      <c r="BL607" s="295">
        <f t="shared" ca="1" si="116"/>
        <v>0.30203453424078286</v>
      </c>
      <c r="BM607" s="295">
        <f t="shared" ca="1" si="116"/>
        <v>0.28878802154196437</v>
      </c>
      <c r="BN607" s="295">
        <f t="shared" ca="1" si="116"/>
        <v>0.27267359822986831</v>
      </c>
      <c r="BO607" s="289"/>
      <c r="BP607" s="289"/>
      <c r="BQ607" s="289"/>
      <c r="BR607" s="289"/>
      <c r="BS607" s="289"/>
      <c r="BT607" s="289"/>
      <c r="BU607" s="289"/>
      <c r="BV607" s="289"/>
      <c r="BW607" s="289"/>
      <c r="BX607" s="289"/>
      <c r="BY607" s="289"/>
      <c r="BZ607" s="289"/>
      <c r="CA607" s="290"/>
      <c r="CB607" s="290"/>
      <c r="CC607" s="290"/>
      <c r="CD607" s="290"/>
      <c r="CE607" s="290"/>
      <c r="CF607" s="290"/>
      <c r="CG607" s="290"/>
      <c r="CH607" s="290"/>
      <c r="CI607" s="290"/>
      <c r="CJ607" s="290"/>
      <c r="CK607" s="290"/>
      <c r="CL607" s="290"/>
    </row>
    <row r="608" spans="1:90" s="23" customFormat="1" x14ac:dyDescent="0.15">
      <c r="A608" s="89"/>
      <c r="C608" s="296"/>
      <c r="D608" s="26"/>
      <c r="E608" s="26"/>
      <c r="F608" s="26"/>
      <c r="G608" s="295"/>
      <c r="H608" s="295"/>
      <c r="I608" s="295"/>
      <c r="J608" s="295"/>
      <c r="K608" s="295"/>
      <c r="L608" s="295"/>
      <c r="M608" s="295"/>
      <c r="N608" s="295"/>
      <c r="O608" s="295"/>
      <c r="P608" s="295"/>
      <c r="Q608" s="295"/>
      <c r="R608" s="295"/>
      <c r="S608" s="295"/>
      <c r="T608" s="295"/>
      <c r="U608" s="295"/>
      <c r="V608" s="295"/>
      <c r="W608" s="295"/>
      <c r="X608" s="295"/>
      <c r="Y608" s="295"/>
      <c r="Z608" s="295"/>
      <c r="AA608" s="295"/>
      <c r="AB608" s="295"/>
      <c r="AC608" s="295"/>
      <c r="AD608" s="295"/>
      <c r="AE608" s="295"/>
      <c r="AF608" s="295"/>
      <c r="AG608" s="295"/>
      <c r="AH608" s="295"/>
      <c r="AI608" s="295"/>
      <c r="AJ608" s="295"/>
      <c r="AK608" s="295"/>
      <c r="AL608" s="295"/>
      <c r="AM608" s="295"/>
      <c r="AN608" s="295"/>
      <c r="AO608" s="295"/>
      <c r="AP608" s="295"/>
      <c r="AQ608" s="295"/>
      <c r="AR608" s="295"/>
      <c r="AS608" s="295"/>
      <c r="AT608" s="295"/>
      <c r="AU608" s="295"/>
      <c r="AV608" s="295"/>
      <c r="AW608" s="295"/>
      <c r="AX608" s="295"/>
      <c r="AY608" s="295"/>
      <c r="AZ608" s="295"/>
      <c r="BA608" s="295"/>
      <c r="BB608" s="295"/>
      <c r="BC608" s="295"/>
      <c r="BD608" s="295"/>
      <c r="BE608" s="295"/>
      <c r="BF608" s="295"/>
      <c r="BG608" s="295"/>
      <c r="BH608" s="295"/>
      <c r="BI608" s="295"/>
      <c r="BJ608" s="295"/>
      <c r="BK608" s="295"/>
      <c r="BL608" s="295"/>
      <c r="BM608" s="295"/>
      <c r="BN608" s="295"/>
      <c r="BO608" s="289"/>
      <c r="BP608" s="289"/>
      <c r="BQ608" s="289"/>
      <c r="BR608" s="289"/>
      <c r="BS608" s="289"/>
      <c r="BT608" s="289"/>
      <c r="BU608" s="289"/>
      <c r="BV608" s="289"/>
      <c r="BW608" s="289"/>
      <c r="BX608" s="289"/>
      <c r="BY608" s="289"/>
      <c r="BZ608" s="289"/>
      <c r="CA608" s="290"/>
      <c r="CB608" s="290"/>
      <c r="CC608" s="290"/>
      <c r="CD608" s="290"/>
      <c r="CE608" s="290"/>
      <c r="CF608" s="290"/>
      <c r="CG608" s="290"/>
      <c r="CH608" s="290"/>
      <c r="CI608" s="290"/>
      <c r="CJ608" s="290"/>
      <c r="CK608" s="290"/>
      <c r="CL608" s="290"/>
    </row>
    <row r="609" spans="1:90" x14ac:dyDescent="0.15">
      <c r="A609" s="89"/>
      <c r="B609" s="23"/>
      <c r="G609" s="289"/>
      <c r="H609" s="289"/>
      <c r="I609" s="289"/>
      <c r="J609" s="289"/>
      <c r="K609" s="289"/>
      <c r="L609" s="289"/>
      <c r="M609" s="289"/>
      <c r="N609" s="289"/>
      <c r="O609" s="289"/>
      <c r="P609" s="289"/>
      <c r="Q609" s="289"/>
      <c r="R609" s="289"/>
      <c r="S609" s="289"/>
      <c r="T609" s="289"/>
      <c r="U609" s="289"/>
      <c r="V609" s="289"/>
      <c r="W609" s="289"/>
      <c r="X609" s="289"/>
      <c r="Y609" s="289"/>
      <c r="Z609" s="289"/>
      <c r="AA609" s="289"/>
      <c r="AB609" s="289"/>
      <c r="AC609" s="289"/>
      <c r="AD609" s="289"/>
      <c r="AE609" s="289"/>
      <c r="AF609" s="289"/>
      <c r="AG609" s="289"/>
      <c r="AH609" s="289"/>
      <c r="AI609" s="289"/>
      <c r="AJ609" s="289"/>
      <c r="AK609" s="289"/>
      <c r="AL609" s="289"/>
      <c r="AM609" s="289"/>
      <c r="AN609" s="289"/>
      <c r="AO609" s="289"/>
      <c r="AP609" s="289"/>
      <c r="AQ609" s="289"/>
      <c r="AR609" s="289"/>
      <c r="AS609" s="289"/>
      <c r="AT609" s="289"/>
      <c r="AU609" s="289"/>
      <c r="AV609" s="289"/>
      <c r="AW609" s="289"/>
      <c r="AX609" s="289"/>
      <c r="AY609" s="289"/>
      <c r="AZ609" s="289"/>
      <c r="BA609" s="289"/>
      <c r="BB609" s="289"/>
      <c r="BC609" s="289"/>
      <c r="BD609" s="289"/>
      <c r="BE609" s="289"/>
      <c r="BF609" s="289"/>
      <c r="BG609" s="289"/>
      <c r="BH609" s="289"/>
      <c r="BI609" s="289"/>
      <c r="BJ609" s="289"/>
      <c r="BK609" s="289"/>
      <c r="BL609" s="289"/>
      <c r="BM609" s="289"/>
      <c r="BN609" s="289"/>
      <c r="BO609" s="289"/>
      <c r="BP609" s="289"/>
      <c r="BQ609" s="289"/>
      <c r="BR609" s="289"/>
      <c r="BS609" s="289"/>
      <c r="BT609" s="289"/>
      <c r="BU609" s="289"/>
      <c r="BV609" s="289"/>
      <c r="BW609" s="289"/>
      <c r="BX609" s="289"/>
      <c r="BY609" s="289"/>
      <c r="BZ609" s="289"/>
      <c r="CA609" s="120"/>
      <c r="CB609" s="120"/>
      <c r="CC609" s="120"/>
      <c r="CD609" s="120"/>
      <c r="CE609" s="120"/>
      <c r="CF609" s="120"/>
      <c r="CG609" s="120"/>
      <c r="CH609" s="120"/>
      <c r="CI609" s="120"/>
      <c r="CJ609" s="120"/>
      <c r="CK609" s="120"/>
      <c r="CL609" s="120"/>
    </row>
    <row r="610" spans="1:90" x14ac:dyDescent="0.15">
      <c r="B610" s="245"/>
      <c r="C610" s="23" t="s">
        <v>209</v>
      </c>
      <c r="D610" s="161" t="s">
        <v>196</v>
      </c>
      <c r="F610" s="26" t="s">
        <v>356</v>
      </c>
      <c r="G610" s="288">
        <f ca="1">IF(G7&gt;SAP_Leadsheet!$E$21,0,MAX(G602-SUM(G611:G624),0))</f>
        <v>0.67635790550217845</v>
      </c>
      <c r="H610" s="288">
        <f ca="1">IF(H7&gt;SAP_Leadsheet!$E$21,0,MAX(H602-SUM(H611:H624),0))</f>
        <v>1.2301043153851574</v>
      </c>
      <c r="I610" s="288">
        <f ca="1">IF(I7&gt;SAP_Leadsheet!$E$21,0,MAX(I602-SUM(I611:I624),0))</f>
        <v>1.559507593893694</v>
      </c>
      <c r="J610" s="288">
        <f ca="1">IF(J7&gt;SAP_Leadsheet!$E$21,0,MAX(J602-SUM(J611:J624),0))</f>
        <v>1.7053355555822856</v>
      </c>
      <c r="K610" s="288">
        <f ca="1">IF(K7&gt;SAP_Leadsheet!$E$21,0,MAX(K602-SUM(K611:K624),0))</f>
        <v>1.7290278561443124</v>
      </c>
      <c r="L610" s="288">
        <f ca="1">IF(L7&gt;SAP_Leadsheet!$E$21,0,MAX(L602-SUM(L611:L624),0))</f>
        <v>1.675495181047848</v>
      </c>
      <c r="M610" s="288">
        <f ca="1">IF(M7&gt;SAP_Leadsheet!$E$21,0,MAX(M602-SUM(M611:M624),0))</f>
        <v>1.575190428278666</v>
      </c>
      <c r="N610" s="288">
        <f ca="1">IF(N7&gt;SAP_Leadsheet!$E$21,0,MAX(N602-SUM(N611:N624),0))</f>
        <v>1.4547893664705773</v>
      </c>
      <c r="O610" s="288">
        <f ca="1">IF(O7&gt;SAP_Leadsheet!$E$21,0,MAX(O602-SUM(O611:O624),0))</f>
        <v>1.3310584194340247</v>
      </c>
      <c r="P610" s="288">
        <f ca="1">IF(P7&gt;SAP_Leadsheet!$E$21,0,MAX(P602-SUM(P611:P624),0))</f>
        <v>1.2170516911527256</v>
      </c>
      <c r="Q610" s="288">
        <f ca="1">IF(Q7&gt;SAP_Leadsheet!$E$21,0,MAX(Q602-SUM(Q611:Q624),0))</f>
        <v>1.1284583236257071</v>
      </c>
      <c r="R610" s="288">
        <f ca="1">IF(R7&gt;SAP_Leadsheet!$E$21,0,MAX(R602-SUM(R611:R624),0))</f>
        <v>1.0711841930867767</v>
      </c>
      <c r="S610" s="288">
        <f ca="1">IF(S7&gt;SAP_Leadsheet!$E$21,0,MAX(S602-SUM(S611:S624),0))</f>
        <v>1.0721660957328105</v>
      </c>
      <c r="T610" s="288">
        <f ca="1">IF(T7&gt;SAP_Leadsheet!$E$21,0,MAX(T602-SUM(T611:T624),0))</f>
        <v>1.0901861901708447</v>
      </c>
      <c r="U610" s="288">
        <f ca="1">IF(U7&gt;SAP_Leadsheet!$E$21,0,MAX(U602-SUM(U611:U624),0))</f>
        <v>1.1172983076409608</v>
      </c>
      <c r="V610" s="288">
        <f ca="1">IF(V7&gt;SAP_Leadsheet!$E$21,0,MAX(V602-SUM(V611:V624),0))</f>
        <v>1.1458629017815378</v>
      </c>
      <c r="W610" s="288">
        <f ca="1">IF(W7&gt;SAP_Leadsheet!$E$21,0,MAX(W602-SUM(W611:W624),0))</f>
        <v>1.1706506285486946</v>
      </c>
      <c r="X610" s="288">
        <f ca="1">IF(X7&gt;SAP_Leadsheet!$E$21,0,MAX(X602-SUM(X611:X624),0))</f>
        <v>1.1885350611162391</v>
      </c>
      <c r="Y610" s="288">
        <f ca="1">IF(Y7&gt;SAP_Leadsheet!$E$21,0,MAX(Y602-SUM(Y611:Y624),0))</f>
        <v>1.1981216083776314</v>
      </c>
      <c r="Z610" s="288">
        <f ca="1">IF(Z7&gt;SAP_Leadsheet!$E$21,0,MAX(Z602-SUM(Z611:Z624),0))</f>
        <v>1.1995213769148518</v>
      </c>
      <c r="AA610" s="288">
        <f ca="1">IF(AA7&gt;SAP_Leadsheet!$E$21,0,MAX(AA602-SUM(AA611:AA624),0))</f>
        <v>1.1919268105069936</v>
      </c>
      <c r="AB610" s="288">
        <f ca="1">IF(AB7&gt;SAP_Leadsheet!$E$21,0,MAX(AB602-SUM(AB611:AB624),0))</f>
        <v>1.1742193999888111</v>
      </c>
      <c r="AC610" s="288">
        <f ca="1">IF(AC7&gt;SAP_Leadsheet!$E$21,0,MAX(AC602-SUM(AC611:AC624),0))</f>
        <v>1.1505052938022646</v>
      </c>
      <c r="AD610" s="288">
        <f ca="1">IF(AD7&gt;SAP_Leadsheet!$E$21,0,MAX(AD602-SUM(AD611:AD624),0))</f>
        <v>1.1247776405187109</v>
      </c>
      <c r="AE610" s="288">
        <f ca="1">IF(AE7&gt;SAP_Leadsheet!$E$21,0,MAX(AE602-SUM(AE611:AE624),0))</f>
        <v>1.1167272296195123</v>
      </c>
      <c r="AF610" s="288">
        <f ca="1">IF(AF7&gt;SAP_Leadsheet!$E$21,0,MAX(AF602-SUM(AF611:AF624),0))</f>
        <v>1.1084278198193245</v>
      </c>
      <c r="AG610" s="288">
        <f ca="1">IF(AG7&gt;SAP_Leadsheet!$E$21,0,MAX(AG602-SUM(AG611:AG624),0))</f>
        <v>1.1014979648895407</v>
      </c>
      <c r="AH610" s="288">
        <f ca="1">IF(AH7&gt;SAP_Leadsheet!$E$21,0,MAX(AH602-SUM(AH611:AH624),0))</f>
        <v>1.0958625051044013</v>
      </c>
      <c r="AI610" s="288">
        <f ca="1">IF(AI7&gt;SAP_Leadsheet!$E$21,0,MAX(AI602-SUM(AI611:AI624),0))</f>
        <v>1.0912765779440292</v>
      </c>
      <c r="AJ610" s="288">
        <f ca="1">IF(AJ7&gt;SAP_Leadsheet!$E$21,0,MAX(AJ602-SUM(AJ611:AJ624),0))</f>
        <v>1.087351036303067</v>
      </c>
      <c r="AK610" s="288">
        <f ca="1">IF(AK7&gt;SAP_Leadsheet!$E$21,0,MAX(AK602-SUM(AK611:AK624),0))</f>
        <v>1.0835275566144773</v>
      </c>
      <c r="AL610" s="288">
        <f ca="1">IF(AL7&gt;SAP_Leadsheet!$E$21,0,MAX(AL602-SUM(AL611:AL624),0))</f>
        <v>1.0790929101015339</v>
      </c>
      <c r="AM610" s="288">
        <f ca="1">IF(AM7&gt;SAP_Leadsheet!$E$21,0,MAX(AM602-SUM(AM611:AM624),0))</f>
        <v>1.0721014761225267</v>
      </c>
      <c r="AN610" s="288">
        <f ca="1">IF(AN7&gt;SAP_Leadsheet!$E$21,0,MAX(AN602-SUM(AN611:AN624),0))</f>
        <v>1.0604847273411822</v>
      </c>
      <c r="AO610" s="288">
        <f ca="1">IF(AO7&gt;SAP_Leadsheet!$E$21,0,MAX(AO602-SUM(AO611:AO624),0))</f>
        <v>1.0455982530679684</v>
      </c>
      <c r="AP610" s="288">
        <f ca="1">IF(AP7&gt;SAP_Leadsheet!$E$21,0,MAX(AP602-SUM(AP611:AP624),0))</f>
        <v>1.0291049022243337</v>
      </c>
      <c r="AQ610" s="288">
        <f ca="1">IF(AQ7&gt;SAP_Leadsheet!$E$21,0,MAX(AQ602-SUM(AQ611:AQ624),0))</f>
        <v>1.0180426022168156</v>
      </c>
      <c r="AR610" s="288">
        <f ca="1">IF(AR7&gt;SAP_Leadsheet!$E$21,0,MAX(AR602-SUM(AR611:AR624),0))</f>
        <v>1.0071995184510296</v>
      </c>
      <c r="AS610" s="288">
        <f ca="1">IF(AS7&gt;SAP_Leadsheet!$E$21,0,MAX(AS602-SUM(AS611:AS624),0))</f>
        <v>0.99701994539731142</v>
      </c>
      <c r="AT610" s="288">
        <f ca="1">IF(AT7&gt;SAP_Leadsheet!$E$21,0,MAX(AT602-SUM(AT611:AT624),0))</f>
        <v>0.98737840511717634</v>
      </c>
      <c r="AU610" s="288">
        <f ca="1">IF(AU7&gt;SAP_Leadsheet!$E$21,0,MAX(AU602-SUM(AU611:AU624),0))</f>
        <v>0.97814074471363543</v>
      </c>
      <c r="AV610" s="288">
        <f ca="1">IF(AV7&gt;SAP_Leadsheet!$E$21,0,MAX(AV602-SUM(AV611:AV624),0))</f>
        <v>0.96917118040439787</v>
      </c>
      <c r="AW610" s="288">
        <f ca="1">IF(AW7&gt;SAP_Leadsheet!$E$21,0,MAX(AW602-SUM(AW611:AW624),0))</f>
        <v>0.96032090289948346</v>
      </c>
      <c r="AX610" s="288">
        <f ca="1">IF(AX7&gt;SAP_Leadsheet!$E$21,0,MAX(AX602-SUM(AX611:AX624),0))</f>
        <v>0.95140371520279743</v>
      </c>
      <c r="AY610" s="288">
        <f ca="1">IF(AY7&gt;SAP_Leadsheet!$E$21,0,MAX(AY602-SUM(AY611:AY624),0))</f>
        <v>0.94182121098110949</v>
      </c>
      <c r="AZ610" s="288">
        <f ca="1">IF(AZ7&gt;SAP_Leadsheet!$E$21,0,MAX(AZ602-SUM(AZ611:AZ624),0))</f>
        <v>0.93090410907511734</v>
      </c>
      <c r="BA610" s="288">
        <f ca="1">IF(BA7&gt;SAP_Leadsheet!$E$21,0,MAX(BA602-SUM(BA611:BA624),0))</f>
        <v>0.91901156936013617</v>
      </c>
      <c r="BB610" s="288">
        <f ca="1">IF(BB7&gt;SAP_Leadsheet!$E$21,0,MAX(BB602-SUM(BB611:BB624),0))</f>
        <v>0.90661665721198359</v>
      </c>
      <c r="BC610" s="288">
        <f ca="1">IF(BC7&gt;SAP_Leadsheet!$E$21,0,MAX(BC602-SUM(BC611:BC624),0))</f>
        <v>0.8978309295959761</v>
      </c>
      <c r="BD610" s="288">
        <f ca="1">IF(BD7&gt;SAP_Leadsheet!$E$21,0,MAX(BD602-SUM(BD611:BD624),0))</f>
        <v>0.88929886912043132</v>
      </c>
      <c r="BE610" s="288">
        <f ca="1">IF(BE7&gt;SAP_Leadsheet!$E$21,0,MAX(BE602-SUM(BE611:BE624),0))</f>
        <v>0.88119904929374293</v>
      </c>
      <c r="BF610" s="288">
        <f ca="1">IF(BF7&gt;SAP_Leadsheet!$E$21,0,MAX(BF602-SUM(BF611:BF624),0))</f>
        <v>0.87337761703327033</v>
      </c>
      <c r="BG610" s="288">
        <f ca="1">IF(BG7&gt;SAP_Leadsheet!$E$21,0,MAX(BG602-SUM(BG611:BG624),0))</f>
        <v>0.86577275987795765</v>
      </c>
      <c r="BH610" s="288">
        <f ca="1">IF(BH7&gt;SAP_Leadsheet!$E$21,0,MAX(BH602-SUM(BH611:BH624),0))</f>
        <v>0.85832547512915003</v>
      </c>
      <c r="BI610" s="288">
        <f ca="1">IF(BI7&gt;SAP_Leadsheet!$E$21,0,MAX(BI602-SUM(BI611:BI624),0))</f>
        <v>0.85092851967662853</v>
      </c>
      <c r="BJ610" s="288">
        <f ca="1">IF(BJ7&gt;SAP_Leadsheet!$E$21,0,MAX(BJ602-SUM(BJ611:BJ624),0))</f>
        <v>0.84348904519366652</v>
      </c>
      <c r="BK610" s="288">
        <f ca="1">IF(BK7&gt;SAP_Leadsheet!$E$21,0,MAX(BK602-SUM(BK611:BK624),0))</f>
        <v>0.83407227364618519</v>
      </c>
      <c r="BL610" s="288">
        <f ca="1">IF(BL7&gt;SAP_Leadsheet!$E$21,0,MAX(BL602-SUM(BL611:BL624),0))</f>
        <v>0.81057454017771846</v>
      </c>
      <c r="BM610" s="288">
        <f ca="1">IF(BM7&gt;SAP_Leadsheet!$E$21,0,MAX(BM602-SUM(BM611:BM624),0))</f>
        <v>0.76150088926392101</v>
      </c>
      <c r="BN610" s="288">
        <f ca="1">IF(BN7&gt;SAP_Leadsheet!$E$21,0,MAX(BN602-SUM(BN611:BN624),0))</f>
        <v>0.70225134651805687</v>
      </c>
      <c r="BO610" s="288">
        <f>IF(BO7&gt;SAP_Leadsheet!$E$21,0,MAX(BO602-SUM(BO611:BO624),0))</f>
        <v>0</v>
      </c>
      <c r="BP610" s="288">
        <f>IF(BP7&gt;SAP_Leadsheet!$E$21,0,MAX(BP602-SUM(BP611:BP624),0))</f>
        <v>0</v>
      </c>
      <c r="BQ610" s="288">
        <f>IF(BQ7&gt;SAP_Leadsheet!$E$21,0,MAX(BQ602-SUM(BQ611:BQ624),0))</f>
        <v>0</v>
      </c>
      <c r="BR610" s="288">
        <f>IF(BR7&gt;SAP_Leadsheet!$E$21,0,MAX(BR602-SUM(BR611:BR624),0))</f>
        <v>0</v>
      </c>
      <c r="BS610" s="288">
        <f>IF(BS7&gt;SAP_Leadsheet!$E$21,0,MAX(BS602-SUM(BS611:BS624),0))</f>
        <v>0</v>
      </c>
      <c r="BT610" s="288">
        <f>IF(BT7&gt;SAP_Leadsheet!$E$21,0,MAX(BT602-SUM(BT611:BT624),0))</f>
        <v>0</v>
      </c>
      <c r="BU610" s="288">
        <f>IF(BU7&gt;SAP_Leadsheet!$E$21,0,MAX(BU602-SUM(BU611:BU624),0))</f>
        <v>0</v>
      </c>
      <c r="BV610" s="288">
        <f>IF(BV7&gt;SAP_Leadsheet!$E$21,0,MAX(BV602-SUM(BV611:BV624),0))</f>
        <v>0</v>
      </c>
      <c r="BW610" s="288">
        <f>IF(BW7&gt;SAP_Leadsheet!$E$21,0,MAX(BW602-SUM(BW611:BW624),0))</f>
        <v>0</v>
      </c>
      <c r="BX610" s="288">
        <f>IF(BX7&gt;SAP_Leadsheet!$E$21,0,MAX(BX602-SUM(BX611:BX624),0))</f>
        <v>0</v>
      </c>
      <c r="BY610" s="288">
        <f>IF(BY7&gt;SAP_Leadsheet!$E$21,0,MAX(BY602-SUM(BY611:BY624),0))</f>
        <v>0</v>
      </c>
      <c r="BZ610" s="288">
        <f>IF(BZ7&gt;SAP_Leadsheet!$E$21,0,MAX(BZ602-SUM(BZ611:BZ624),0))</f>
        <v>0</v>
      </c>
      <c r="CA610" s="198"/>
      <c r="CB610" s="198"/>
      <c r="CC610" s="198"/>
      <c r="CD610" s="198"/>
      <c r="CE610" s="198"/>
      <c r="CF610" s="198"/>
      <c r="CG610" s="198"/>
      <c r="CH610" s="198"/>
      <c r="CI610" s="198"/>
      <c r="CJ610" s="198"/>
      <c r="CK610" s="198"/>
      <c r="CL610" s="198"/>
    </row>
    <row r="611" spans="1:90" x14ac:dyDescent="0.15">
      <c r="B611" s="245"/>
      <c r="D611" s="161" t="s">
        <v>199</v>
      </c>
      <c r="E611" s="26">
        <v>1</v>
      </c>
      <c r="F611" s="26" t="s">
        <v>356</v>
      </c>
      <c r="G611" s="289"/>
      <c r="H611" s="289">
        <f ca="1">G610*OFFSET(SAP_Leadsheet!$D$113,SAP_Spreadsheet!$E611,SAP_Spreadsheet!H$6)</f>
        <v>4.9171148073680358E-2</v>
      </c>
      <c r="I611" s="289">
        <f ca="1">H610*OFFSET(SAP_Leadsheet!$D$113,SAP_Spreadsheet!$E611,SAP_Spreadsheet!I$6)</f>
        <v>8.9428453405845432E-2</v>
      </c>
      <c r="J611" s="289">
        <f ca="1">I610*OFFSET(SAP_Leadsheet!$D$113,SAP_Spreadsheet!$E611,SAP_Spreadsheet!J$6)</f>
        <v>0.11337603685498553</v>
      </c>
      <c r="K611" s="289">
        <f ca="1">J610*OFFSET(SAP_Leadsheet!$D$113,SAP_Spreadsheet!$E611,SAP_Spreadsheet!K$6)</f>
        <v>0.12397771422009118</v>
      </c>
      <c r="L611" s="289">
        <f ca="1">K610*OFFSET(SAP_Leadsheet!$D$113,SAP_Spreadsheet!$E611,SAP_Spreadsheet!L$6)</f>
        <v>0.12570014196088414</v>
      </c>
      <c r="M611" s="289">
        <f ca="1">L610*OFFSET(SAP_Leadsheet!$D$113,SAP_Spreadsheet!$E611,SAP_Spreadsheet!M$6)</f>
        <v>0.12180832215285796</v>
      </c>
      <c r="N611" s="289">
        <f ca="1">M610*OFFSET(SAP_Leadsheet!$D$113,SAP_Spreadsheet!$E611,SAP_Spreadsheet!N$6)</f>
        <v>0.1145161772532646</v>
      </c>
      <c r="O611" s="289">
        <f ca="1">N610*OFFSET(SAP_Leadsheet!$D$113,SAP_Spreadsheet!$E611,SAP_Spreadsheet!O$6)</f>
        <v>0.10576303281563403</v>
      </c>
      <c r="P611" s="289">
        <f ca="1">O610*OFFSET(SAP_Leadsheet!$D$113,SAP_Spreadsheet!$E611,SAP_Spreadsheet!P$6)</f>
        <v>9.6767806074676777E-2</v>
      </c>
      <c r="Q611" s="289">
        <f ca="1">P610*OFFSET(SAP_Leadsheet!$D$113,SAP_Spreadsheet!$E611,SAP_Spreadsheet!Q$6)</f>
        <v>8.8479529006999999E-2</v>
      </c>
      <c r="R611" s="289">
        <f ca="1">Q610*OFFSET(SAP_Leadsheet!$D$113,SAP_Spreadsheet!$E611,SAP_Spreadsheet!R$6)</f>
        <v>8.2038800573756329E-2</v>
      </c>
      <c r="S611" s="289">
        <f ca="1">R610*OFFSET(SAP_Leadsheet!$D$113,SAP_Spreadsheet!$E611,SAP_Spreadsheet!S$6)</f>
        <v>5.7308354330142551E-2</v>
      </c>
      <c r="T611" s="289">
        <f ca="1">S610*OFFSET(SAP_Leadsheet!$D$113,SAP_Spreadsheet!$E611,SAP_Spreadsheet!T$6)</f>
        <v>5.7360886121705361E-2</v>
      </c>
      <c r="U611" s="289">
        <f ca="1">T610*OFFSET(SAP_Leadsheet!$D$113,SAP_Spreadsheet!$E611,SAP_Spreadsheet!U$6)</f>
        <v>5.832496117414019E-2</v>
      </c>
      <c r="V611" s="289">
        <f ca="1">U610*OFFSET(SAP_Leadsheet!$D$113,SAP_Spreadsheet!$E611,SAP_Spreadsheet!V$6)</f>
        <v>5.9775459458791404E-2</v>
      </c>
      <c r="W611" s="289">
        <f ca="1">V610*OFFSET(SAP_Leadsheet!$D$113,SAP_Spreadsheet!$E611,SAP_Spreadsheet!W$6)</f>
        <v>6.1303665245312271E-2</v>
      </c>
      <c r="X611" s="289">
        <f ca="1">W610*OFFSET(SAP_Leadsheet!$D$113,SAP_Spreadsheet!$E611,SAP_Spreadsheet!X$6)</f>
        <v>6.2629808627355163E-2</v>
      </c>
      <c r="Y611" s="289">
        <f ca="1">X610*OFFSET(SAP_Leadsheet!$D$113,SAP_Spreadsheet!$E611,SAP_Spreadsheet!Y$6)</f>
        <v>6.3586625769718783E-2</v>
      </c>
      <c r="Z611" s="289">
        <f ca="1">Y610*OFFSET(SAP_Leadsheet!$D$113,SAP_Spreadsheet!$E611,SAP_Spreadsheet!Z$6)</f>
        <v>6.4099506048203275E-2</v>
      </c>
      <c r="AA611" s="289">
        <f ca="1">Z610*OFFSET(SAP_Leadsheet!$D$113,SAP_Spreadsheet!$E611,SAP_Spreadsheet!AA$6)</f>
        <v>6.4174393664944568E-2</v>
      </c>
      <c r="AB611" s="289">
        <f ca="1">AA610*OFFSET(SAP_Leadsheet!$D$113,SAP_Spreadsheet!$E611,SAP_Spreadsheet!AB$6)</f>
        <v>6.3768084362124153E-2</v>
      </c>
      <c r="AC611" s="289">
        <f ca="1">AB610*OFFSET(SAP_Leadsheet!$D$113,SAP_Spreadsheet!$E611,SAP_Spreadsheet!AC$6)</f>
        <v>6.2820737899401388E-2</v>
      </c>
      <c r="AD611" s="289">
        <f ca="1">AC610*OFFSET(SAP_Leadsheet!$D$113,SAP_Spreadsheet!$E611,SAP_Spreadsheet!AD$6)</f>
        <v>6.1552033218421155E-2</v>
      </c>
      <c r="AE611" s="289">
        <f ca="1">AD610*OFFSET(SAP_Leadsheet!$D$113,SAP_Spreadsheet!$E611,SAP_Spreadsheet!AE$6)</f>
        <v>4.6678272081526501E-2</v>
      </c>
      <c r="AF611" s="289">
        <f ca="1">AE610*OFFSET(SAP_Leadsheet!$D$113,SAP_Spreadsheet!$E611,SAP_Spreadsheet!AF$6)</f>
        <v>4.6344180029209765E-2</v>
      </c>
      <c r="AG611" s="289">
        <f ca="1">AF610*OFFSET(SAP_Leadsheet!$D$113,SAP_Spreadsheet!$E611,SAP_Spreadsheet!AG$6)</f>
        <v>4.5999754522501969E-2</v>
      </c>
      <c r="AH611" s="289">
        <f ca="1">AG610*OFFSET(SAP_Leadsheet!$D$113,SAP_Spreadsheet!$E611,SAP_Spreadsheet!AH$6)</f>
        <v>4.571216554291594E-2</v>
      </c>
      <c r="AI611" s="289">
        <f ca="1">AH610*OFFSET(SAP_Leadsheet!$D$113,SAP_Spreadsheet!$E611,SAP_Spreadsheet!AI$6)</f>
        <v>4.5478293961832658E-2</v>
      </c>
      <c r="AJ611" s="289">
        <f ca="1">AI610*OFFSET(SAP_Leadsheet!$D$113,SAP_Spreadsheet!$E611,SAP_Spreadsheet!AJ$6)</f>
        <v>4.5287977984677215E-2</v>
      </c>
      <c r="AK611" s="289">
        <f ca="1">AJ610*OFFSET(SAP_Leadsheet!$D$113,SAP_Spreadsheet!$E611,SAP_Spreadsheet!AK$6)</f>
        <v>4.5125068006577278E-2</v>
      </c>
      <c r="AL611" s="289">
        <f ca="1">AK610*OFFSET(SAP_Leadsheet!$D$113,SAP_Spreadsheet!$E611,SAP_Spreadsheet!AL$6)</f>
        <v>4.496639359950081E-2</v>
      </c>
      <c r="AM611" s="289">
        <f ca="1">AL610*OFFSET(SAP_Leadsheet!$D$113,SAP_Spreadsheet!$E611,SAP_Spreadsheet!AM$6)</f>
        <v>4.4782355769213654E-2</v>
      </c>
      <c r="AN611" s="289">
        <f ca="1">AM610*OFFSET(SAP_Leadsheet!$D$113,SAP_Spreadsheet!$E611,SAP_Spreadsheet!AN$6)</f>
        <v>4.4492211259084861E-2</v>
      </c>
      <c r="AO611" s="289">
        <f ca="1">AN610*OFFSET(SAP_Leadsheet!$D$113,SAP_Spreadsheet!$E611,SAP_Spreadsheet!AO$6)</f>
        <v>4.4010116184659061E-2</v>
      </c>
      <c r="AP611" s="289">
        <f ca="1">AO610*OFFSET(SAP_Leadsheet!$D$113,SAP_Spreadsheet!$E611,SAP_Spreadsheet!AP$6)</f>
        <v>4.3392327502320693E-2</v>
      </c>
      <c r="AQ611" s="289">
        <f ca="1">AP610*OFFSET(SAP_Leadsheet!$D$113,SAP_Spreadsheet!$E611,SAP_Spreadsheet!AQ$6)</f>
        <v>3.8591433833412514E-2</v>
      </c>
      <c r="AR611" s="289">
        <f ca="1">AQ610*OFFSET(SAP_Leadsheet!$D$113,SAP_Spreadsheet!$E611,SAP_Spreadsheet!AR$6)</f>
        <v>3.8176597583130585E-2</v>
      </c>
      <c r="AS611" s="289">
        <f ca="1">AR610*OFFSET(SAP_Leadsheet!$D$113,SAP_Spreadsheet!$E611,SAP_Spreadsheet!AS$6)</f>
        <v>3.7769981941913611E-2</v>
      </c>
      <c r="AT611" s="289">
        <f ca="1">AS610*OFFSET(SAP_Leadsheet!$D$113,SAP_Spreadsheet!$E611,SAP_Spreadsheet!AT$6)</f>
        <v>3.738824795239918E-2</v>
      </c>
      <c r="AU611" s="289">
        <f ca="1">AT610*OFFSET(SAP_Leadsheet!$D$113,SAP_Spreadsheet!$E611,SAP_Spreadsheet!AU$6)</f>
        <v>3.7026690191894113E-2</v>
      </c>
      <c r="AV611" s="289">
        <f ca="1">AU610*OFFSET(SAP_Leadsheet!$D$113,SAP_Spreadsheet!$E611,SAP_Spreadsheet!AV$6)</f>
        <v>3.6680277926761325E-2</v>
      </c>
      <c r="AW611" s="289">
        <f ca="1">AV610*OFFSET(SAP_Leadsheet!$D$113,SAP_Spreadsheet!$E611,SAP_Spreadsheet!AW$6)</f>
        <v>3.634391926516492E-2</v>
      </c>
      <c r="AX611" s="289">
        <f ca="1">AW610*OFFSET(SAP_Leadsheet!$D$113,SAP_Spreadsheet!$E611,SAP_Spreadsheet!AX$6)</f>
        <v>3.6012033858730627E-2</v>
      </c>
      <c r="AY611" s="289">
        <f ca="1">AX610*OFFSET(SAP_Leadsheet!$D$113,SAP_Spreadsheet!$E611,SAP_Spreadsheet!AY$6)</f>
        <v>3.5677639320104905E-2</v>
      </c>
      <c r="AZ611" s="289">
        <f ca="1">AY610*OFFSET(SAP_Leadsheet!$D$113,SAP_Spreadsheet!$E611,SAP_Spreadsheet!AZ$6)</f>
        <v>3.5318295411791607E-2</v>
      </c>
      <c r="BA611" s="289">
        <f ca="1">AZ610*OFFSET(SAP_Leadsheet!$D$113,SAP_Spreadsheet!$E611,SAP_Spreadsheet!BA$6)</f>
        <v>3.4908904090316897E-2</v>
      </c>
      <c r="BB611" s="289">
        <f ca="1">BA610*OFFSET(SAP_Leadsheet!$D$113,SAP_Spreadsheet!$E611,SAP_Spreadsheet!BB$6)</f>
        <v>3.4462933851005108E-2</v>
      </c>
      <c r="BC611" s="289">
        <f ca="1">BB610*OFFSET(SAP_Leadsheet!$D$113,SAP_Spreadsheet!$E611,SAP_Spreadsheet!BC$6)</f>
        <v>3.1051620509510439E-2</v>
      </c>
      <c r="BD611" s="289">
        <f ca="1">BC610*OFFSET(SAP_Leadsheet!$D$113,SAP_Spreadsheet!$E611,SAP_Spreadsheet!BD$6)</f>
        <v>3.0750709338662183E-2</v>
      </c>
      <c r="BE611" s="289">
        <f ca="1">BD610*OFFSET(SAP_Leadsheet!$D$113,SAP_Spreadsheet!$E611,SAP_Spreadsheet!BE$6)</f>
        <v>3.0458486267374775E-2</v>
      </c>
      <c r="BF611" s="289">
        <f ca="1">BE610*OFFSET(SAP_Leadsheet!$D$113,SAP_Spreadsheet!$E611,SAP_Spreadsheet!BF$6)</f>
        <v>3.0181067438310699E-2</v>
      </c>
      <c r="BG611" s="289">
        <f ca="1">BF610*OFFSET(SAP_Leadsheet!$D$113,SAP_Spreadsheet!$E611,SAP_Spreadsheet!BG$6)</f>
        <v>2.9913183383389511E-2</v>
      </c>
      <c r="BH611" s="289">
        <f ca="1">BG610*OFFSET(SAP_Leadsheet!$D$113,SAP_Spreadsheet!$E611,SAP_Spreadsheet!BH$6)</f>
        <v>2.9652717025820053E-2</v>
      </c>
      <c r="BI611" s="289">
        <f ca="1">BH610*OFFSET(SAP_Leadsheet!$D$113,SAP_Spreadsheet!$E611,SAP_Spreadsheet!BI$6)</f>
        <v>2.9397647523173392E-2</v>
      </c>
      <c r="BJ611" s="289">
        <f ca="1">BI610*OFFSET(SAP_Leadsheet!$D$113,SAP_Spreadsheet!$E611,SAP_Spreadsheet!BJ$6)</f>
        <v>2.9144301798924528E-2</v>
      </c>
      <c r="BK611" s="289">
        <f ca="1">BJ610*OFFSET(SAP_Leadsheet!$D$113,SAP_Spreadsheet!$E611,SAP_Spreadsheet!BK$6)</f>
        <v>2.8889499797883082E-2</v>
      </c>
      <c r="BL611" s="289">
        <f ca="1">BK610*OFFSET(SAP_Leadsheet!$D$113,SAP_Spreadsheet!$E611,SAP_Spreadsheet!BL$6)</f>
        <v>2.8566975372381846E-2</v>
      </c>
      <c r="BM611" s="289">
        <f ca="1">BL610*OFFSET(SAP_Leadsheet!$D$113,SAP_Spreadsheet!$E611,SAP_Spreadsheet!BM$6)</f>
        <v>2.7762178001086858E-2</v>
      </c>
      <c r="BN611" s="289">
        <f ca="1">BM610*OFFSET(SAP_Leadsheet!$D$113,SAP_Spreadsheet!$E611,SAP_Spreadsheet!BN$6)</f>
        <v>2.6081405457289295E-2</v>
      </c>
      <c r="BO611" s="289">
        <f ca="1">BN610*OFFSET(SAP_Leadsheet!$D$113,SAP_Spreadsheet!$E611,SAP_Spreadsheet!BC$6)</f>
        <v>2.4052108618243449E-2</v>
      </c>
      <c r="BP611" s="289">
        <f ca="1">BO610*OFFSET(SAP_Leadsheet!$D$113,SAP_Spreadsheet!$E611,SAP_Spreadsheet!BD$6)</f>
        <v>0</v>
      </c>
      <c r="BQ611" s="289">
        <f ca="1">BP610*OFFSET(SAP_Leadsheet!$D$113,SAP_Spreadsheet!$E611,SAP_Spreadsheet!BE$6)</f>
        <v>0</v>
      </c>
      <c r="BR611" s="289">
        <f ca="1">BQ610*OFFSET(SAP_Leadsheet!$D$113,SAP_Spreadsheet!$E611,SAP_Spreadsheet!BF$6)</f>
        <v>0</v>
      </c>
      <c r="BS611" s="289">
        <f ca="1">BR610*OFFSET(SAP_Leadsheet!$D$113,SAP_Spreadsheet!$E611,SAP_Spreadsheet!BG$6)</f>
        <v>0</v>
      </c>
      <c r="BT611" s="289">
        <f ca="1">BS610*OFFSET(SAP_Leadsheet!$D$113,SAP_Spreadsheet!$E611,SAP_Spreadsheet!BH$6)</f>
        <v>0</v>
      </c>
      <c r="BU611" s="289">
        <f ca="1">BT610*OFFSET(SAP_Leadsheet!$D$113,SAP_Spreadsheet!$E611,SAP_Spreadsheet!BI$6)</f>
        <v>0</v>
      </c>
      <c r="BV611" s="289">
        <f ca="1">BU610*OFFSET(SAP_Leadsheet!$D$113,SAP_Spreadsheet!$E611,SAP_Spreadsheet!BJ$6)</f>
        <v>0</v>
      </c>
      <c r="BW611" s="289">
        <f ca="1">BV610*OFFSET(SAP_Leadsheet!$D$113,SAP_Spreadsheet!$E611,SAP_Spreadsheet!BK$6)</f>
        <v>0</v>
      </c>
      <c r="BX611" s="289">
        <f ca="1">BW610*OFFSET(SAP_Leadsheet!$D$113,SAP_Spreadsheet!$E611,SAP_Spreadsheet!BL$6)</f>
        <v>0</v>
      </c>
      <c r="BY611" s="289">
        <f ca="1">BX610*OFFSET(SAP_Leadsheet!$D$113,SAP_Spreadsheet!$E611,SAP_Spreadsheet!BM$6)</f>
        <v>0</v>
      </c>
      <c r="BZ611" s="289">
        <f ca="1">BY610*OFFSET(SAP_Leadsheet!$D$113,SAP_Spreadsheet!$E611,SAP_Spreadsheet!BN$6)</f>
        <v>0</v>
      </c>
      <c r="CA611" s="198"/>
      <c r="CB611" s="198"/>
      <c r="CC611" s="198"/>
      <c r="CD611" s="198"/>
      <c r="CE611" s="198"/>
      <c r="CF611" s="198"/>
      <c r="CG611" s="198"/>
      <c r="CH611" s="198"/>
      <c r="CI611" s="198"/>
      <c r="CJ611" s="198"/>
      <c r="CK611" s="198"/>
      <c r="CL611" s="198"/>
    </row>
    <row r="612" spans="1:90" x14ac:dyDescent="0.15">
      <c r="B612" s="245"/>
      <c r="D612" s="161" t="s">
        <v>200</v>
      </c>
      <c r="E612" s="26">
        <v>2</v>
      </c>
      <c r="F612" s="26" t="s">
        <v>356</v>
      </c>
      <c r="G612" s="289"/>
      <c r="H612" s="289">
        <f ca="1">G611*OFFSET(SAP_Leadsheet!$D$113,SAP_Spreadsheet!$E612,SAP_Spreadsheet!H$6)</f>
        <v>0</v>
      </c>
      <c r="I612" s="289">
        <f ca="1">H611*OFFSET(SAP_Leadsheet!$D$113,SAP_Spreadsheet!$E612,SAP_Spreadsheet!I$6)</f>
        <v>4.4267608488603997E-2</v>
      </c>
      <c r="J612" s="289">
        <f ca="1">I611*OFFSET(SAP_Leadsheet!$D$113,SAP_Spreadsheet!$E612,SAP_Spreadsheet!J$6)</f>
        <v>8.0510297566762173E-2</v>
      </c>
      <c r="K612" s="289">
        <f ca="1">J611*OFFSET(SAP_Leadsheet!$D$113,SAP_Spreadsheet!$E612,SAP_Spreadsheet!K$6)</f>
        <v>0.10206973414502142</v>
      </c>
      <c r="L612" s="289">
        <f ca="1">K611*OFFSET(SAP_Leadsheet!$D$113,SAP_Spreadsheet!$E612,SAP_Spreadsheet!L$6)</f>
        <v>0.11161417069585719</v>
      </c>
      <c r="M612" s="289">
        <f ca="1">L611*OFFSET(SAP_Leadsheet!$D$113,SAP_Spreadsheet!$E612,SAP_Spreadsheet!M$6)</f>
        <v>0.11316483119223364</v>
      </c>
      <c r="N612" s="289">
        <f ca="1">M611*OFFSET(SAP_Leadsheet!$D$113,SAP_Spreadsheet!$E612,SAP_Spreadsheet!N$6)</f>
        <v>0.10966111890730301</v>
      </c>
      <c r="O612" s="289">
        <f ca="1">N611*OFFSET(SAP_Leadsheet!$D$113,SAP_Spreadsheet!$E612,SAP_Spreadsheet!O$6)</f>
        <v>0.10309617527463326</v>
      </c>
      <c r="P612" s="289">
        <f ca="1">O611*OFFSET(SAP_Leadsheet!$D$113,SAP_Spreadsheet!$E612,SAP_Spreadsheet!P$6)</f>
        <v>9.5215928703440478E-2</v>
      </c>
      <c r="Q612" s="289">
        <f ca="1">P611*OFFSET(SAP_Leadsheet!$D$113,SAP_Spreadsheet!$E612,SAP_Spreadsheet!Q$6)</f>
        <v>8.7117741224916709E-2</v>
      </c>
      <c r="R612" s="289">
        <f ca="1">Q611*OFFSET(SAP_Leadsheet!$D$113,SAP_Spreadsheet!$E612,SAP_Spreadsheet!R$6)</f>
        <v>7.9656003627754907E-2</v>
      </c>
      <c r="S612" s="289">
        <f ca="1">R611*OFFSET(SAP_Leadsheet!$D$113,SAP_Spreadsheet!$E612,SAP_Spreadsheet!S$6)</f>
        <v>7.2036219813801095E-2</v>
      </c>
      <c r="T612" s="289">
        <f ca="1">S611*OFFSET(SAP_Leadsheet!$D$113,SAP_Spreadsheet!$E612,SAP_Spreadsheet!T$6)</f>
        <v>5.0321033228439921E-2</v>
      </c>
      <c r="U612" s="289">
        <f ca="1">T611*OFFSET(SAP_Leadsheet!$D$113,SAP_Spreadsheet!$E612,SAP_Spreadsheet!U$6)</f>
        <v>5.0367160081316441E-2</v>
      </c>
      <c r="V612" s="289">
        <f ca="1">U611*OFFSET(SAP_Leadsheet!$D$113,SAP_Spreadsheet!$E612,SAP_Spreadsheet!V$6)</f>
        <v>5.121369028298315E-2</v>
      </c>
      <c r="W612" s="289">
        <f ca="1">V611*OFFSET(SAP_Leadsheet!$D$113,SAP_Spreadsheet!$E612,SAP_Spreadsheet!W$6)</f>
        <v>5.2487336564278265E-2</v>
      </c>
      <c r="X612" s="289">
        <f ca="1">W611*OFFSET(SAP_Leadsheet!$D$113,SAP_Spreadsheet!$E612,SAP_Spreadsheet!X$6)</f>
        <v>5.3829215860277578E-2</v>
      </c>
      <c r="Y612" s="289">
        <f ca="1">X611*OFFSET(SAP_Leadsheet!$D$113,SAP_Spreadsheet!$E612,SAP_Spreadsheet!Y$6)</f>
        <v>5.4993669210464891E-2</v>
      </c>
      <c r="Z612" s="289">
        <f ca="1">Y611*OFFSET(SAP_Leadsheet!$D$113,SAP_Spreadsheet!$E612,SAP_Spreadsheet!Z$6)</f>
        <v>5.5833826422745821E-2</v>
      </c>
      <c r="AA612" s="289">
        <f ca="1">Z611*OFFSET(SAP_Leadsheet!$D$113,SAP_Spreadsheet!$E612,SAP_Spreadsheet!AA$6)</f>
        <v>5.6284173773276096E-2</v>
      </c>
      <c r="AB612" s="289">
        <f ca="1">AA611*OFFSET(SAP_Leadsheet!$D$113,SAP_Spreadsheet!$E612,SAP_Spreadsheet!AB$6)</f>
        <v>5.6349930717346203E-2</v>
      </c>
      <c r="AC612" s="289">
        <f ca="1">AB611*OFFSET(SAP_Leadsheet!$D$113,SAP_Spreadsheet!$E612,SAP_Spreadsheet!AC$6)</f>
        <v>5.599316067627217E-2</v>
      </c>
      <c r="AD612" s="289">
        <f ca="1">AC611*OFFSET(SAP_Leadsheet!$D$113,SAP_Spreadsheet!$E612,SAP_Spreadsheet!AD$6)</f>
        <v>5.5161319431016875E-2</v>
      </c>
      <c r="AE612" s="289">
        <f ca="1">AD611*OFFSET(SAP_Leadsheet!$D$113,SAP_Spreadsheet!$E612,SAP_Spreadsheet!AE$6)</f>
        <v>5.2011468069565872E-2</v>
      </c>
      <c r="AF612" s="289">
        <f ca="1">AE611*OFFSET(SAP_Leadsheet!$D$113,SAP_Spreadsheet!$E612,SAP_Spreadsheet!AF$6)</f>
        <v>3.9443139908889889E-2</v>
      </c>
      <c r="AG612" s="289">
        <f ca="1">AF611*OFFSET(SAP_Leadsheet!$D$113,SAP_Spreadsheet!$E612,SAP_Spreadsheet!AG$6)</f>
        <v>3.916083212468225E-2</v>
      </c>
      <c r="AH612" s="289">
        <f ca="1">AG611*OFFSET(SAP_Leadsheet!$D$113,SAP_Spreadsheet!$E612,SAP_Spreadsheet!AH$6)</f>
        <v>3.8869792571514163E-2</v>
      </c>
      <c r="AI612" s="289">
        <f ca="1">AH611*OFFSET(SAP_Leadsheet!$D$113,SAP_Spreadsheet!$E612,SAP_Spreadsheet!AI$6)</f>
        <v>3.8626779883763972E-2</v>
      </c>
      <c r="AJ612" s="289">
        <f ca="1">AI611*OFFSET(SAP_Leadsheet!$D$113,SAP_Spreadsheet!$E612,SAP_Spreadsheet!AJ$6)</f>
        <v>3.8429158397748596E-2</v>
      </c>
      <c r="AK612" s="289">
        <f ca="1">AJ611*OFFSET(SAP_Leadsheet!$D$113,SAP_Spreadsheet!$E612,SAP_Spreadsheet!AK$6)</f>
        <v>3.8268341397052243E-2</v>
      </c>
      <c r="AL612" s="289">
        <f ca="1">AK611*OFFSET(SAP_Leadsheet!$D$113,SAP_Spreadsheet!$E612,SAP_Spreadsheet!AL$6)</f>
        <v>3.81306824655578E-2</v>
      </c>
      <c r="AM612" s="289">
        <f ca="1">AL611*OFFSET(SAP_Leadsheet!$D$113,SAP_Spreadsheet!$E612,SAP_Spreadsheet!AM$6)</f>
        <v>3.7996602591578187E-2</v>
      </c>
      <c r="AN612" s="289">
        <f ca="1">AM611*OFFSET(SAP_Leadsheet!$D$113,SAP_Spreadsheet!$E612,SAP_Spreadsheet!AN$6)</f>
        <v>3.7841090624985536E-2</v>
      </c>
      <c r="AO612" s="289">
        <f ca="1">AN611*OFFSET(SAP_Leadsheet!$D$113,SAP_Spreadsheet!$E612,SAP_Spreadsheet!AO$6)</f>
        <v>3.7595918513926706E-2</v>
      </c>
      <c r="AP612" s="289">
        <f ca="1">AO611*OFFSET(SAP_Leadsheet!$D$113,SAP_Spreadsheet!$E612,SAP_Spreadsheet!AP$6)</f>
        <v>3.7188548176036902E-2</v>
      </c>
      <c r="AQ612" s="289">
        <f ca="1">AP611*OFFSET(SAP_Leadsheet!$D$113,SAP_Spreadsheet!$E612,SAP_Spreadsheet!AQ$6)</f>
        <v>3.612411264568198E-2</v>
      </c>
      <c r="AR612" s="289">
        <f ca="1">AQ611*OFFSET(SAP_Leadsheet!$D$113,SAP_Spreadsheet!$E612,SAP_Spreadsheet!AR$6)</f>
        <v>3.2127368666315916E-2</v>
      </c>
      <c r="AS612" s="289">
        <f ca="1">AR611*OFFSET(SAP_Leadsheet!$D$113,SAP_Spreadsheet!$E612,SAP_Spreadsheet!AS$6)</f>
        <v>3.1782017487956213E-2</v>
      </c>
      <c r="AT612" s="289">
        <f ca="1">AS611*OFFSET(SAP_Leadsheet!$D$113,SAP_Spreadsheet!$E612,SAP_Spreadsheet!AT$6)</f>
        <v>3.144350996664308E-2</v>
      </c>
      <c r="AU612" s="289">
        <f ca="1">AT611*OFFSET(SAP_Leadsheet!$D$113,SAP_Spreadsheet!$E612,SAP_Spreadsheet!AU$6)</f>
        <v>3.1125716420372318E-2</v>
      </c>
      <c r="AV612" s="289">
        <f ca="1">AU611*OFFSET(SAP_Leadsheet!$D$113,SAP_Spreadsheet!$E612,SAP_Spreadsheet!AV$6)</f>
        <v>3.0824719584751848E-2</v>
      </c>
      <c r="AW612" s="289">
        <f ca="1">AV611*OFFSET(SAP_Leadsheet!$D$113,SAP_Spreadsheet!$E612,SAP_Spreadsheet!AW$6)</f>
        <v>3.0536331374028804E-2</v>
      </c>
      <c r="AX612" s="289">
        <f ca="1">AW611*OFFSET(SAP_Leadsheet!$D$113,SAP_Spreadsheet!$E612,SAP_Spreadsheet!AX$6)</f>
        <v>3.0256312788249796E-2</v>
      </c>
      <c r="AY612" s="289">
        <f ca="1">AX611*OFFSET(SAP_Leadsheet!$D$113,SAP_Spreadsheet!$E612,SAP_Spreadsheet!AY$6)</f>
        <v>2.9980018187393247E-2</v>
      </c>
      <c r="AZ612" s="289">
        <f ca="1">AY611*OFFSET(SAP_Leadsheet!$D$113,SAP_Spreadsheet!$E612,SAP_Spreadsheet!AZ$6)</f>
        <v>2.9701634733987334E-2</v>
      </c>
      <c r="BA612" s="289">
        <f ca="1">AZ611*OFFSET(SAP_Leadsheet!$D$113,SAP_Spreadsheet!$E612,SAP_Spreadsheet!BA$6)</f>
        <v>2.9402480930316513E-2</v>
      </c>
      <c r="BB612" s="289">
        <f ca="1">BA611*OFFSET(SAP_Leadsheet!$D$113,SAP_Spreadsheet!$E612,SAP_Spreadsheet!BB$6)</f>
        <v>2.9061662655188818E-2</v>
      </c>
      <c r="BC612" s="289">
        <f ca="1">BB611*OFFSET(SAP_Leadsheet!$D$113,SAP_Spreadsheet!$E612,SAP_Spreadsheet!BC$6)</f>
        <v>2.8604235096334238E-2</v>
      </c>
      <c r="BD612" s="289">
        <f ca="1">BC611*OFFSET(SAP_Leadsheet!$D$113,SAP_Spreadsheet!$E612,SAP_Spreadsheet!BD$6)</f>
        <v>2.5772845022893662E-2</v>
      </c>
      <c r="BE612" s="289">
        <f ca="1">BD611*OFFSET(SAP_Leadsheet!$D$113,SAP_Spreadsheet!$E612,SAP_Spreadsheet!BE$6)</f>
        <v>2.552308875108961E-2</v>
      </c>
      <c r="BF612" s="289">
        <f ca="1">BE611*OFFSET(SAP_Leadsheet!$D$113,SAP_Spreadsheet!$E612,SAP_Spreadsheet!BF$6)</f>
        <v>2.5280543601921061E-2</v>
      </c>
      <c r="BG612" s="289">
        <f ca="1">BF611*OFFSET(SAP_Leadsheet!$D$113,SAP_Spreadsheet!$E612,SAP_Spreadsheet!BG$6)</f>
        <v>2.5050285973797878E-2</v>
      </c>
      <c r="BH612" s="289">
        <f ca="1">BG611*OFFSET(SAP_Leadsheet!$D$113,SAP_Spreadsheet!$E612,SAP_Spreadsheet!BH$6)</f>
        <v>2.4827942208213293E-2</v>
      </c>
      <c r="BI612" s="289">
        <f ca="1">BH611*OFFSET(SAP_Leadsheet!$D$113,SAP_Spreadsheet!$E612,SAP_Spreadsheet!BI$6)</f>
        <v>2.4611755131430643E-2</v>
      </c>
      <c r="BJ612" s="289">
        <f ca="1">BI611*OFFSET(SAP_Leadsheet!$D$113,SAP_Spreadsheet!$E612,SAP_Spreadsheet!BJ$6)</f>
        <v>2.4400047444233915E-2</v>
      </c>
      <c r="BK612" s="289">
        <f ca="1">BJ611*OFFSET(SAP_Leadsheet!$D$113,SAP_Spreadsheet!$E612,SAP_Spreadsheet!BK$6)</f>
        <v>2.4189770493107356E-2</v>
      </c>
      <c r="BL612" s="289">
        <f ca="1">BK611*OFFSET(SAP_Leadsheet!$D$113,SAP_Spreadsheet!$E612,SAP_Spreadsheet!BL$6)</f>
        <v>2.3978284832242958E-2</v>
      </c>
      <c r="BM612" s="289">
        <f ca="1">BL611*OFFSET(SAP_Leadsheet!$D$113,SAP_Spreadsheet!$E612,SAP_Spreadsheet!BM$6)</f>
        <v>2.3710589559076931E-2</v>
      </c>
      <c r="BN612" s="289">
        <f ca="1">BM611*OFFSET(SAP_Leadsheet!$D$113,SAP_Spreadsheet!$E612,SAP_Spreadsheet!BN$6)</f>
        <v>2.3042607740902093E-2</v>
      </c>
      <c r="BO612" s="289">
        <f ca="1">BN611*OFFSET(SAP_Leadsheet!$D$113,SAP_Spreadsheet!$E612,SAP_Spreadsheet!BC$6)</f>
        <v>2.1647566529550116E-2</v>
      </c>
      <c r="BP612" s="289">
        <f ca="1">BO611*OFFSET(SAP_Leadsheet!$D$113,SAP_Spreadsheet!$E612,SAP_Spreadsheet!BD$6)</f>
        <v>1.996325015314206E-2</v>
      </c>
      <c r="BQ612" s="289">
        <f ca="1">BP611*OFFSET(SAP_Leadsheet!$D$113,SAP_Spreadsheet!$E612,SAP_Spreadsheet!BE$6)</f>
        <v>0</v>
      </c>
      <c r="BR612" s="289">
        <f ca="1">BQ611*OFFSET(SAP_Leadsheet!$D$113,SAP_Spreadsheet!$E612,SAP_Spreadsheet!BF$6)</f>
        <v>0</v>
      </c>
      <c r="BS612" s="289">
        <f ca="1">BR611*OFFSET(SAP_Leadsheet!$D$113,SAP_Spreadsheet!$E612,SAP_Spreadsheet!BG$6)</f>
        <v>0</v>
      </c>
      <c r="BT612" s="289">
        <f ca="1">BS611*OFFSET(SAP_Leadsheet!$D$113,SAP_Spreadsheet!$E612,SAP_Spreadsheet!BH$6)</f>
        <v>0</v>
      </c>
      <c r="BU612" s="289">
        <f ca="1">BT611*OFFSET(SAP_Leadsheet!$D$113,SAP_Spreadsheet!$E612,SAP_Spreadsheet!BI$6)</f>
        <v>0</v>
      </c>
      <c r="BV612" s="289">
        <f ca="1">BU611*OFFSET(SAP_Leadsheet!$D$113,SAP_Spreadsheet!$E612,SAP_Spreadsheet!BJ$6)</f>
        <v>0</v>
      </c>
      <c r="BW612" s="289">
        <f ca="1">BV611*OFFSET(SAP_Leadsheet!$D$113,SAP_Spreadsheet!$E612,SAP_Spreadsheet!BK$6)</f>
        <v>0</v>
      </c>
      <c r="BX612" s="289">
        <f ca="1">BW611*OFFSET(SAP_Leadsheet!$D$113,SAP_Spreadsheet!$E612,SAP_Spreadsheet!BL$6)</f>
        <v>0</v>
      </c>
      <c r="BY612" s="289">
        <f ca="1">BX611*OFFSET(SAP_Leadsheet!$D$113,SAP_Spreadsheet!$E612,SAP_Spreadsheet!BM$6)</f>
        <v>0</v>
      </c>
      <c r="BZ612" s="289">
        <f ca="1">BY611*OFFSET(SAP_Leadsheet!$D$113,SAP_Spreadsheet!$E612,SAP_Spreadsheet!BN$6)</f>
        <v>0</v>
      </c>
      <c r="CA612" s="198"/>
      <c r="CB612" s="198"/>
      <c r="CC612" s="198"/>
      <c r="CD612" s="198"/>
      <c r="CE612" s="198"/>
      <c r="CF612" s="198"/>
      <c r="CG612" s="198"/>
      <c r="CH612" s="198"/>
      <c r="CI612" s="198"/>
      <c r="CJ612" s="198"/>
      <c r="CK612" s="198"/>
      <c r="CL612" s="198"/>
    </row>
    <row r="613" spans="1:90" x14ac:dyDescent="0.15">
      <c r="B613" s="245"/>
      <c r="D613" s="161" t="s">
        <v>201</v>
      </c>
      <c r="E613" s="26">
        <v>3</v>
      </c>
      <c r="F613" s="26" t="s">
        <v>356</v>
      </c>
      <c r="G613" s="289"/>
      <c r="H613" s="289">
        <f ca="1">G612*OFFSET(SAP_Leadsheet!$D$113,SAP_Spreadsheet!$E613,SAP_Spreadsheet!H$6)</f>
        <v>0</v>
      </c>
      <c r="I613" s="289">
        <f ca="1">H612*OFFSET(SAP_Leadsheet!$D$113,SAP_Spreadsheet!$E613,SAP_Spreadsheet!I$6)</f>
        <v>0</v>
      </c>
      <c r="J613" s="289">
        <f ca="1">I612*OFFSET(SAP_Leadsheet!$D$113,SAP_Spreadsheet!$E613,SAP_Spreadsheet!J$6)</f>
        <v>4.2562029126335971E-2</v>
      </c>
      <c r="K613" s="289">
        <f ca="1">J612*OFFSET(SAP_Leadsheet!$D$113,SAP_Spreadsheet!$E613,SAP_Spreadsheet!K$6)</f>
        <v>7.7408329634266401E-2</v>
      </c>
      <c r="L613" s="289">
        <f ca="1">K612*OFFSET(SAP_Leadsheet!$D$113,SAP_Spreadsheet!$E613,SAP_Spreadsheet!L$6)</f>
        <v>9.8137106248153014E-2</v>
      </c>
      <c r="M613" s="289">
        <f ca="1">L612*OFFSET(SAP_Leadsheet!$D$113,SAP_Spreadsheet!$E613,SAP_Spreadsheet!M$6)</f>
        <v>0.10731380678248875</v>
      </c>
      <c r="N613" s="289">
        <f ca="1">M612*OFFSET(SAP_Leadsheet!$D$113,SAP_Spreadsheet!$E613,SAP_Spreadsheet!N$6)</f>
        <v>0.10880472213719609</v>
      </c>
      <c r="O613" s="289">
        <f ca="1">N612*OFFSET(SAP_Leadsheet!$D$113,SAP_Spreadsheet!$E613,SAP_Spreadsheet!O$6)</f>
        <v>0.10543600380311423</v>
      </c>
      <c r="P613" s="289">
        <f ca="1">O612*OFFSET(SAP_Leadsheet!$D$113,SAP_Spreadsheet!$E613,SAP_Spreadsheet!P$6)</f>
        <v>9.9123999797332538E-2</v>
      </c>
      <c r="Q613" s="289">
        <f ca="1">P612*OFFSET(SAP_Leadsheet!$D$113,SAP_Spreadsheet!$E613,SAP_Spreadsheet!Q$6)</f>
        <v>9.1547369942296217E-2</v>
      </c>
      <c r="R613" s="289">
        <f ca="1">Q612*OFFSET(SAP_Leadsheet!$D$113,SAP_Spreadsheet!$E613,SAP_Spreadsheet!R$6)</f>
        <v>8.3761196189083661E-2</v>
      </c>
      <c r="S613" s="289">
        <f ca="1">R612*OFFSET(SAP_Leadsheet!$D$113,SAP_Spreadsheet!$E613,SAP_Spreadsheet!S$6)</f>
        <v>7.533101581340447E-2</v>
      </c>
      <c r="T613" s="289">
        <f ca="1">S612*OFFSET(SAP_Leadsheet!$D$113,SAP_Spreadsheet!$E613,SAP_Spreadsheet!T$6)</f>
        <v>6.8124954388755321E-2</v>
      </c>
      <c r="U613" s="289">
        <f ca="1">T612*OFFSET(SAP_Leadsheet!$D$113,SAP_Spreadsheet!$E613,SAP_Spreadsheet!U$6)</f>
        <v>4.7588811605377056E-2</v>
      </c>
      <c r="V613" s="289">
        <f ca="1">U612*OFFSET(SAP_Leadsheet!$D$113,SAP_Spreadsheet!$E613,SAP_Spreadsheet!V$6)</f>
        <v>4.763243396308034E-2</v>
      </c>
      <c r="W613" s="289">
        <f ca="1">V612*OFFSET(SAP_Leadsheet!$D$113,SAP_Spreadsheet!$E613,SAP_Spreadsheet!W$6)</f>
        <v>4.8433001115636552E-2</v>
      </c>
      <c r="X613" s="289">
        <f ca="1">W612*OFFSET(SAP_Leadsheet!$D$113,SAP_Spreadsheet!$E613,SAP_Spreadsheet!X$6)</f>
        <v>4.9637493731225113E-2</v>
      </c>
      <c r="Y613" s="289">
        <f ca="1">X612*OFFSET(SAP_Leadsheet!$D$113,SAP_Spreadsheet!$E613,SAP_Spreadsheet!Y$6)</f>
        <v>5.0906514594222345E-2</v>
      </c>
      <c r="Z613" s="289">
        <f ca="1">Y612*OFFSET(SAP_Leadsheet!$D$113,SAP_Spreadsheet!$E613,SAP_Spreadsheet!Z$6)</f>
        <v>5.2007742998133481E-2</v>
      </c>
      <c r="AA613" s="289">
        <f ca="1">Z612*OFFSET(SAP_Leadsheet!$D$113,SAP_Spreadsheet!$E613,SAP_Spreadsheet!AA$6)</f>
        <v>5.2802283187970825E-2</v>
      </c>
      <c r="AB613" s="289">
        <f ca="1">AA612*OFFSET(SAP_Leadsheet!$D$113,SAP_Spreadsheet!$E613,SAP_Spreadsheet!AB$6)</f>
        <v>5.3228178561066097E-2</v>
      </c>
      <c r="AC613" s="289">
        <f ca="1">AB612*OFFSET(SAP_Leadsheet!$D$113,SAP_Spreadsheet!$E613,SAP_Spreadsheet!AC$6)</f>
        <v>5.3290365178119282E-2</v>
      </c>
      <c r="AD613" s="289">
        <f ca="1">AC612*OFFSET(SAP_Leadsheet!$D$113,SAP_Spreadsheet!$E613,SAP_Spreadsheet!AD$6)</f>
        <v>5.2952966257989016E-2</v>
      </c>
      <c r="AE613" s="289">
        <f ca="1">AD612*OFFSET(SAP_Leadsheet!$D$113,SAP_Spreadsheet!$E613,SAP_Spreadsheet!AE$6)</f>
        <v>5.1752580617218963E-2</v>
      </c>
      <c r="AF613" s="289">
        <f ca="1">AE612*OFFSET(SAP_Leadsheet!$D$113,SAP_Spreadsheet!$E613,SAP_Spreadsheet!AF$6)</f>
        <v>4.8797376894806024E-2</v>
      </c>
      <c r="AG613" s="289">
        <f ca="1">AF612*OFFSET(SAP_Leadsheet!$D$113,SAP_Spreadsheet!$E613,SAP_Spreadsheet!AG$6)</f>
        <v>3.7005718844050503E-2</v>
      </c>
      <c r="AH613" s="289">
        <f ca="1">AG612*OFFSET(SAP_Leadsheet!$D$113,SAP_Spreadsheet!$E613,SAP_Spreadsheet!AH$6)</f>
        <v>3.6740856500078745E-2</v>
      </c>
      <c r="AI613" s="289">
        <f ca="1">AH612*OFFSET(SAP_Leadsheet!$D$113,SAP_Spreadsheet!$E613,SAP_Spreadsheet!AI$6)</f>
        <v>3.6467801973945314E-2</v>
      </c>
      <c r="AJ613" s="289">
        <f ca="1">AI612*OFFSET(SAP_Leadsheet!$D$113,SAP_Spreadsheet!$E613,SAP_Spreadsheet!AJ$6)</f>
        <v>3.6239806453832228E-2</v>
      </c>
      <c r="AK613" s="289">
        <f ca="1">AJ612*OFFSET(SAP_Leadsheet!$D$113,SAP_Spreadsheet!$E613,SAP_Spreadsheet!AK$6)</f>
        <v>3.6054397149047644E-2</v>
      </c>
      <c r="AL613" s="289">
        <f ca="1">AK612*OFFSET(SAP_Leadsheet!$D$113,SAP_Spreadsheet!$E613,SAP_Spreadsheet!AL$6)</f>
        <v>3.5903517966334009E-2</v>
      </c>
      <c r="AM613" s="289">
        <f ca="1">AL612*OFFSET(SAP_Leadsheet!$D$113,SAP_Spreadsheet!$E613,SAP_Spreadsheet!AM$6)</f>
        <v>3.577436578101046E-2</v>
      </c>
      <c r="AN613" s="289">
        <f ca="1">AM612*OFFSET(SAP_Leadsheet!$D$113,SAP_Spreadsheet!$E613,SAP_Spreadsheet!AN$6)</f>
        <v>3.5648571482417686E-2</v>
      </c>
      <c r="AO613" s="289">
        <f ca="1">AN612*OFFSET(SAP_Leadsheet!$D$113,SAP_Spreadsheet!$E613,SAP_Spreadsheet!AO$6)</f>
        <v>3.550266950488988E-2</v>
      </c>
      <c r="AP613" s="289">
        <f ca="1">AO612*OFFSET(SAP_Leadsheet!$D$113,SAP_Spreadsheet!$E613,SAP_Spreadsheet!AP$6)</f>
        <v>3.5272648004796264E-2</v>
      </c>
      <c r="AQ613" s="289">
        <f ca="1">AP612*OFFSET(SAP_Leadsheet!$D$113,SAP_Spreadsheet!$E613,SAP_Spreadsheet!AQ$6)</f>
        <v>3.4890451449852158E-2</v>
      </c>
      <c r="AR613" s="289">
        <f ca="1">AQ612*OFFSET(SAP_Leadsheet!$D$113,SAP_Spreadsheet!$E613,SAP_Spreadsheet!AR$6)</f>
        <v>3.389179358298558E-2</v>
      </c>
      <c r="AS613" s="289">
        <f ca="1">AR612*OFFSET(SAP_Leadsheet!$D$113,SAP_Spreadsheet!$E613,SAP_Spreadsheet!AS$6)</f>
        <v>3.0142031664088825E-2</v>
      </c>
      <c r="AT613" s="289">
        <f ca="1">AS612*OFFSET(SAP_Leadsheet!$D$113,SAP_Spreadsheet!$E613,SAP_Spreadsheet!AT$6)</f>
        <v>2.9818021744027663E-2</v>
      </c>
      <c r="AU613" s="289">
        <f ca="1">AT612*OFFSET(SAP_Leadsheet!$D$113,SAP_Spreadsheet!$E613,SAP_Spreadsheet!AU$6)</f>
        <v>2.9500432571633022E-2</v>
      </c>
      <c r="AV613" s="289">
        <f ca="1">AU612*OFFSET(SAP_Leadsheet!$D$113,SAP_Spreadsheet!$E613,SAP_Spreadsheet!AV$6)</f>
        <v>2.9202277337264906E-2</v>
      </c>
      <c r="AW613" s="289">
        <f ca="1">AV612*OFFSET(SAP_Leadsheet!$D$113,SAP_Spreadsheet!$E613,SAP_Spreadsheet!AW$6)</f>
        <v>2.8919880847085643E-2</v>
      </c>
      <c r="AX613" s="289">
        <f ca="1">AW612*OFFSET(SAP_Leadsheet!$D$113,SAP_Spreadsheet!$E613,SAP_Spreadsheet!AX$6)</f>
        <v>2.8649313821524112E-2</v>
      </c>
      <c r="AY613" s="289">
        <f ca="1">AX612*OFFSET(SAP_Leadsheet!$D$113,SAP_Spreadsheet!$E613,SAP_Spreadsheet!AY$6)</f>
        <v>2.8386599213093278E-2</v>
      </c>
      <c r="AZ613" s="289">
        <f ca="1">AY612*OFFSET(SAP_Leadsheet!$D$113,SAP_Spreadsheet!$E613,SAP_Spreadsheet!AZ$6)</f>
        <v>2.8127378462893263E-2</v>
      </c>
      <c r="BA613" s="289">
        <f ca="1">AZ612*OFFSET(SAP_Leadsheet!$D$113,SAP_Spreadsheet!$E613,SAP_Spreadsheet!BA$6)</f>
        <v>2.7866197942494245E-2</v>
      </c>
      <c r="BB613" s="289">
        <f ca="1">BA612*OFFSET(SAP_Leadsheet!$D$113,SAP_Spreadsheet!$E613,SAP_Spreadsheet!BB$6)</f>
        <v>2.7585530592599123E-2</v>
      </c>
      <c r="BC613" s="289">
        <f ca="1">BB612*OFFSET(SAP_Leadsheet!$D$113,SAP_Spreadsheet!$E613,SAP_Spreadsheet!BC$6)</f>
        <v>2.7265773461310316E-2</v>
      </c>
      <c r="BD613" s="289">
        <f ca="1">BC612*OFFSET(SAP_Leadsheet!$D$113,SAP_Spreadsheet!$E613,SAP_Spreadsheet!BD$6)</f>
        <v>2.6836613012279284E-2</v>
      </c>
      <c r="BE613" s="289">
        <f ca="1">BD612*OFFSET(SAP_Leadsheet!$D$113,SAP_Spreadsheet!$E613,SAP_Spreadsheet!BE$6)</f>
        <v>2.4180191002327631E-2</v>
      </c>
      <c r="BF613" s="289">
        <f ca="1">BE612*OFFSET(SAP_Leadsheet!$D$113,SAP_Spreadsheet!$E613,SAP_Spreadsheet!BF$6)</f>
        <v>2.3945868623448361E-2</v>
      </c>
      <c r="BG613" s="289">
        <f ca="1">BF612*OFFSET(SAP_Leadsheet!$D$113,SAP_Spreadsheet!$E613,SAP_Spreadsheet!BG$6)</f>
        <v>2.3718311749988178E-2</v>
      </c>
      <c r="BH613" s="289">
        <f ca="1">BG612*OFFSET(SAP_Leadsheet!$D$113,SAP_Spreadsheet!$E613,SAP_Spreadsheet!BH$6)</f>
        <v>2.3502283080168614E-2</v>
      </c>
      <c r="BI613" s="289">
        <f ca="1">BH612*OFFSET(SAP_Leadsheet!$D$113,SAP_Spreadsheet!$E613,SAP_Spreadsheet!BI$6)</f>
        <v>2.3293679229284617E-2</v>
      </c>
      <c r="BJ613" s="289">
        <f ca="1">BI612*OFFSET(SAP_Leadsheet!$D$113,SAP_Spreadsheet!$E613,SAP_Spreadsheet!BJ$6)</f>
        <v>2.3090851609586602E-2</v>
      </c>
      <c r="BK613" s="289">
        <f ca="1">BJ612*OFFSET(SAP_Leadsheet!$D$113,SAP_Spreadsheet!$E613,SAP_Spreadsheet!BK$6)</f>
        <v>2.2892226571934349E-2</v>
      </c>
      <c r="BL613" s="289">
        <f ca="1">BK612*OFFSET(SAP_Leadsheet!$D$113,SAP_Spreadsheet!$E613,SAP_Spreadsheet!BL$6)</f>
        <v>2.2694943856847571E-2</v>
      </c>
      <c r="BM613" s="289">
        <f ca="1">BL612*OFFSET(SAP_Leadsheet!$D$113,SAP_Spreadsheet!$E613,SAP_Spreadsheet!BM$6)</f>
        <v>2.2496527125228993E-2</v>
      </c>
      <c r="BN613" s="289">
        <f ca="1">BM612*OFFSET(SAP_Leadsheet!$D$113,SAP_Spreadsheet!$E613,SAP_Spreadsheet!BN$6)</f>
        <v>2.2245374300237226E-2</v>
      </c>
      <c r="BO613" s="289">
        <f ca="1">BN612*OFFSET(SAP_Leadsheet!$D$113,SAP_Spreadsheet!$E613,SAP_Spreadsheet!BC$6)</f>
        <v>2.1618670964412168E-2</v>
      </c>
      <c r="BP613" s="289">
        <f ca="1">BO612*OFFSET(SAP_Leadsheet!$D$113,SAP_Spreadsheet!$E613,SAP_Spreadsheet!BD$6)</f>
        <v>2.0309837464787064E-2</v>
      </c>
      <c r="BQ613" s="289">
        <f ca="1">BP612*OFFSET(SAP_Leadsheet!$D$113,SAP_Spreadsheet!$E613,SAP_Spreadsheet!BE$6)</f>
        <v>1.8729604795335249E-2</v>
      </c>
      <c r="BR613" s="289">
        <f ca="1">BQ612*OFFSET(SAP_Leadsheet!$D$113,SAP_Spreadsheet!$E613,SAP_Spreadsheet!BF$6)</f>
        <v>0</v>
      </c>
      <c r="BS613" s="289">
        <f ca="1">BR612*OFFSET(SAP_Leadsheet!$D$113,SAP_Spreadsheet!$E613,SAP_Spreadsheet!BG$6)</f>
        <v>0</v>
      </c>
      <c r="BT613" s="289">
        <f ca="1">BS612*OFFSET(SAP_Leadsheet!$D$113,SAP_Spreadsheet!$E613,SAP_Spreadsheet!BH$6)</f>
        <v>0</v>
      </c>
      <c r="BU613" s="289">
        <f ca="1">BT612*OFFSET(SAP_Leadsheet!$D$113,SAP_Spreadsheet!$E613,SAP_Spreadsheet!BI$6)</f>
        <v>0</v>
      </c>
      <c r="BV613" s="289">
        <f ca="1">BU612*OFFSET(SAP_Leadsheet!$D$113,SAP_Spreadsheet!$E613,SAP_Spreadsheet!BJ$6)</f>
        <v>0</v>
      </c>
      <c r="BW613" s="289">
        <f ca="1">BV612*OFFSET(SAP_Leadsheet!$D$113,SAP_Spreadsheet!$E613,SAP_Spreadsheet!BK$6)</f>
        <v>0</v>
      </c>
      <c r="BX613" s="289">
        <f ca="1">BW612*OFFSET(SAP_Leadsheet!$D$113,SAP_Spreadsheet!$E613,SAP_Spreadsheet!BL$6)</f>
        <v>0</v>
      </c>
      <c r="BY613" s="289">
        <f ca="1">BX612*OFFSET(SAP_Leadsheet!$D$113,SAP_Spreadsheet!$E613,SAP_Spreadsheet!BM$6)</f>
        <v>0</v>
      </c>
      <c r="BZ613" s="289">
        <f ca="1">BY612*OFFSET(SAP_Leadsheet!$D$113,SAP_Spreadsheet!$E613,SAP_Spreadsheet!BN$6)</f>
        <v>0</v>
      </c>
      <c r="CA613" s="198"/>
      <c r="CB613" s="198"/>
      <c r="CC613" s="198"/>
      <c r="CD613" s="198"/>
      <c r="CE613" s="198"/>
      <c r="CF613" s="198"/>
      <c r="CG613" s="198"/>
      <c r="CH613" s="198"/>
      <c r="CI613" s="198"/>
      <c r="CJ613" s="198"/>
      <c r="CK613" s="198"/>
      <c r="CL613" s="198"/>
    </row>
    <row r="614" spans="1:90" x14ac:dyDescent="0.15">
      <c r="B614" s="245"/>
      <c r="D614" s="161" t="s">
        <v>202</v>
      </c>
      <c r="E614" s="26">
        <v>4</v>
      </c>
      <c r="F614" s="26" t="s">
        <v>356</v>
      </c>
      <c r="G614" s="289"/>
      <c r="H614" s="289">
        <f ca="1">G613*OFFSET(SAP_Leadsheet!$D$113,SAP_Spreadsheet!$E614,SAP_Spreadsheet!H$6)</f>
        <v>0</v>
      </c>
      <c r="I614" s="289">
        <f ca="1">H613*OFFSET(SAP_Leadsheet!$D$113,SAP_Spreadsheet!$E614,SAP_Spreadsheet!I$6)</f>
        <v>0</v>
      </c>
      <c r="J614" s="289">
        <f ca="1">I613*OFFSET(SAP_Leadsheet!$D$113,SAP_Spreadsheet!$E614,SAP_Spreadsheet!J$6)</f>
        <v>0</v>
      </c>
      <c r="K614" s="289">
        <f ca="1">J613*OFFSET(SAP_Leadsheet!$D$113,SAP_Spreadsheet!$E614,SAP_Spreadsheet!K$6)</f>
        <v>4.1652746285692335E-2</v>
      </c>
      <c r="L614" s="289">
        <f ca="1">K613*OFFSET(SAP_Leadsheet!$D$113,SAP_Spreadsheet!$E614,SAP_Spreadsheet!L$6)</f>
        <v>7.5754600540420824E-2</v>
      </c>
      <c r="M614" s="289">
        <f ca="1">L613*OFFSET(SAP_Leadsheet!$D$113,SAP_Spreadsheet!$E614,SAP_Spreadsheet!M$6)</f>
        <v>9.6040533585299126E-2</v>
      </c>
      <c r="N614" s="289">
        <f ca="1">M613*OFFSET(SAP_Leadsheet!$D$113,SAP_Spreadsheet!$E614,SAP_Spreadsheet!N$6)</f>
        <v>0.10502118575209042</v>
      </c>
      <c r="O614" s="289">
        <f ca="1">N613*OFFSET(SAP_Leadsheet!$D$113,SAP_Spreadsheet!$E614,SAP_Spreadsheet!O$6)</f>
        <v>0.10648024962375725</v>
      </c>
      <c r="P614" s="289">
        <f ca="1">O613*OFFSET(SAP_Leadsheet!$D$113,SAP_Spreadsheet!$E614,SAP_Spreadsheet!P$6)</f>
        <v>0.1031834996107122</v>
      </c>
      <c r="Q614" s="289">
        <f ca="1">P613*OFFSET(SAP_Leadsheet!$D$113,SAP_Spreadsheet!$E614,SAP_Spreadsheet!Q$6)</f>
        <v>9.7006343427046671E-2</v>
      </c>
      <c r="R614" s="289">
        <f ca="1">Q613*OFFSET(SAP_Leadsheet!$D$113,SAP_Spreadsheet!$E614,SAP_Spreadsheet!R$6)</f>
        <v>8.9591578493831703E-2</v>
      </c>
      <c r="S614" s="289">
        <f ca="1">R613*OFFSET(SAP_Leadsheet!$D$113,SAP_Spreadsheet!$E614,SAP_Spreadsheet!S$6)</f>
        <v>8.0521878824524815E-2</v>
      </c>
      <c r="T614" s="289">
        <f ca="1">S613*OFFSET(SAP_Leadsheet!$D$113,SAP_Spreadsheet!$E614,SAP_Spreadsheet!T$6)</f>
        <v>7.2417720890259371E-2</v>
      </c>
      <c r="U614" s="289">
        <f ca="1">T613*OFFSET(SAP_Leadsheet!$D$113,SAP_Spreadsheet!$E614,SAP_Spreadsheet!U$6)</f>
        <v>6.5490341253418613E-2</v>
      </c>
      <c r="V614" s="289">
        <f ca="1">U613*OFFSET(SAP_Leadsheet!$D$113,SAP_Spreadsheet!$E614,SAP_Spreadsheet!V$6)</f>
        <v>4.5748397776472022E-2</v>
      </c>
      <c r="W614" s="289">
        <f ca="1">V613*OFFSET(SAP_Leadsheet!$D$113,SAP_Spreadsheet!$E614,SAP_Spreadsheet!W$6)</f>
        <v>4.5790333115994807E-2</v>
      </c>
      <c r="X614" s="289">
        <f ca="1">W613*OFFSET(SAP_Leadsheet!$D$113,SAP_Spreadsheet!$E614,SAP_Spreadsheet!X$6)</f>
        <v>4.6559939737938295E-2</v>
      </c>
      <c r="Y614" s="289">
        <f ca="1">X613*OFFSET(SAP_Leadsheet!$D$113,SAP_Spreadsheet!$E614,SAP_Spreadsheet!Y$6)</f>
        <v>4.7717850714024582E-2</v>
      </c>
      <c r="Z614" s="289">
        <f ca="1">Y613*OFFSET(SAP_Leadsheet!$D$113,SAP_Spreadsheet!$E614,SAP_Spreadsheet!Z$6)</f>
        <v>4.8937794420718855E-2</v>
      </c>
      <c r="AA614" s="289">
        <f ca="1">Z613*OFFSET(SAP_Leadsheet!$D$113,SAP_Spreadsheet!$E614,SAP_Spreadsheet!AA$6)</f>
        <v>4.9996434747412444E-2</v>
      </c>
      <c r="AB614" s="289">
        <f ca="1">AA613*OFFSET(SAP_Leadsheet!$D$113,SAP_Spreadsheet!$E614,SAP_Spreadsheet!AB$6)</f>
        <v>5.0760247488850295E-2</v>
      </c>
      <c r="AC614" s="289">
        <f ca="1">AB613*OFFSET(SAP_Leadsheet!$D$113,SAP_Spreadsheet!$E614,SAP_Spreadsheet!AC$6)</f>
        <v>5.1169672105314555E-2</v>
      </c>
      <c r="AD614" s="289">
        <f ca="1">AC613*OFFSET(SAP_Leadsheet!$D$113,SAP_Spreadsheet!$E614,SAP_Spreadsheet!AD$6)</f>
        <v>5.1229453764014367E-2</v>
      </c>
      <c r="AE614" s="289">
        <f ca="1">AD613*OFFSET(SAP_Leadsheet!$D$113,SAP_Spreadsheet!$E614,SAP_Spreadsheet!AE$6)</f>
        <v>5.0858769309923564E-2</v>
      </c>
      <c r="AF614" s="289">
        <f ca="1">AE613*OFFSET(SAP_Leadsheet!$D$113,SAP_Spreadsheet!$E614,SAP_Spreadsheet!AF$6)</f>
        <v>4.9705856816043045E-2</v>
      </c>
      <c r="AG614" s="289">
        <f ca="1">AF613*OFFSET(SAP_Leadsheet!$D$113,SAP_Spreadsheet!$E614,SAP_Spreadsheet!AG$6)</f>
        <v>4.6867526218097526E-2</v>
      </c>
      <c r="AH614" s="289">
        <f ca="1">AG613*OFFSET(SAP_Leadsheet!$D$113,SAP_Spreadsheet!$E614,SAP_Spreadsheet!AH$6)</f>
        <v>3.5542207563367775E-2</v>
      </c>
      <c r="AI614" s="289">
        <f ca="1">AH613*OFFSET(SAP_Leadsheet!$D$113,SAP_Spreadsheet!$E614,SAP_Spreadsheet!AI$6)</f>
        <v>3.528782006059189E-2</v>
      </c>
      <c r="AJ614" s="289">
        <f ca="1">AI613*OFFSET(SAP_Leadsheet!$D$113,SAP_Spreadsheet!$E614,SAP_Spreadsheet!AJ$6)</f>
        <v>3.5025564362091616E-2</v>
      </c>
      <c r="AK614" s="289">
        <f ca="1">AJ613*OFFSET(SAP_Leadsheet!$D$113,SAP_Spreadsheet!$E614,SAP_Spreadsheet!AK$6)</f>
        <v>3.4806585664946807E-2</v>
      </c>
      <c r="AL614" s="289">
        <f ca="1">AK613*OFFSET(SAP_Leadsheet!$D$113,SAP_Spreadsheet!$E614,SAP_Spreadsheet!AL$6)</f>
        <v>3.4628508973000773E-2</v>
      </c>
      <c r="AM614" s="289">
        <f ca="1">AL613*OFFSET(SAP_Leadsheet!$D$113,SAP_Spreadsheet!$E614,SAP_Spreadsheet!AM$6)</f>
        <v>3.4483596797355756E-2</v>
      </c>
      <c r="AN614" s="289">
        <f ca="1">AM613*OFFSET(SAP_Leadsheet!$D$113,SAP_Spreadsheet!$E614,SAP_Spreadsheet!AN$6)</f>
        <v>3.4359552354458242E-2</v>
      </c>
      <c r="AO614" s="289">
        <f ca="1">AN613*OFFSET(SAP_Leadsheet!$D$113,SAP_Spreadsheet!$E614,SAP_Spreadsheet!AO$6)</f>
        <v>3.4238732999760275E-2</v>
      </c>
      <c r="AP614" s="289">
        <f ca="1">AO613*OFFSET(SAP_Leadsheet!$D$113,SAP_Spreadsheet!$E614,SAP_Spreadsheet!AP$6)</f>
        <v>3.409860118956487E-2</v>
      </c>
      <c r="AQ614" s="289">
        <f ca="1">AP613*OFFSET(SAP_Leadsheet!$D$113,SAP_Spreadsheet!$E614,SAP_Spreadsheet!AQ$6)</f>
        <v>3.3877676636394648E-2</v>
      </c>
      <c r="AR614" s="289">
        <f ca="1">AQ613*OFFSET(SAP_Leadsheet!$D$113,SAP_Spreadsheet!$E614,SAP_Spreadsheet!AR$6)</f>
        <v>3.351059528491291E-2</v>
      </c>
      <c r="AS614" s="289">
        <f ca="1">AR613*OFFSET(SAP_Leadsheet!$D$113,SAP_Spreadsheet!$E614,SAP_Spreadsheet!AS$6)</f>
        <v>3.2551432585262538E-2</v>
      </c>
      <c r="AT614" s="289">
        <f ca="1">AS613*OFFSET(SAP_Leadsheet!$D$113,SAP_Spreadsheet!$E614,SAP_Spreadsheet!AT$6)</f>
        <v>2.8949967174030089E-2</v>
      </c>
      <c r="AU614" s="289">
        <f ca="1">AT613*OFFSET(SAP_Leadsheet!$D$113,SAP_Spreadsheet!$E614,SAP_Spreadsheet!AU$6)</f>
        <v>2.8638771278067767E-2</v>
      </c>
      <c r="AV614" s="289">
        <f ca="1">AU613*OFFSET(SAP_Leadsheet!$D$113,SAP_Spreadsheet!$E614,SAP_Spreadsheet!AV$6)</f>
        <v>2.8333742200462288E-2</v>
      </c>
      <c r="AW614" s="289">
        <f ca="1">AV613*OFFSET(SAP_Leadsheet!$D$113,SAP_Spreadsheet!$E614,SAP_Spreadsheet!AW$6)</f>
        <v>2.8047378482717079E-2</v>
      </c>
      <c r="AX614" s="289">
        <f ca="1">AW613*OFFSET(SAP_Leadsheet!$D$113,SAP_Spreadsheet!$E614,SAP_Spreadsheet!AX$6)</f>
        <v>2.7776150278465306E-2</v>
      </c>
      <c r="AY614" s="289">
        <f ca="1">AX613*OFFSET(SAP_Leadsheet!$D$113,SAP_Spreadsheet!$E614,SAP_Spreadsheet!AY$6)</f>
        <v>2.7516283704251816E-2</v>
      </c>
      <c r="AZ614" s="289">
        <f ca="1">AY613*OFFSET(SAP_Leadsheet!$D$113,SAP_Spreadsheet!$E614,SAP_Spreadsheet!AZ$6)</f>
        <v>2.7263958997842855E-2</v>
      </c>
      <c r="BA614" s="289">
        <f ca="1">AZ613*OFFSET(SAP_Leadsheet!$D$113,SAP_Spreadsheet!$E614,SAP_Spreadsheet!BA$6)</f>
        <v>2.7014989973699118E-2</v>
      </c>
      <c r="BB614" s="289">
        <f ca="1">BA613*OFFSET(SAP_Leadsheet!$D$113,SAP_Spreadsheet!$E614,SAP_Spreadsheet!BB$6)</f>
        <v>2.6764138684830754E-2</v>
      </c>
      <c r="BC614" s="289">
        <f ca="1">BB613*OFFSET(SAP_Leadsheet!$D$113,SAP_Spreadsheet!$E614,SAP_Spreadsheet!BC$6)</f>
        <v>2.64945712363974E-2</v>
      </c>
      <c r="BD614" s="289">
        <f ca="1">BC613*OFFSET(SAP_Leadsheet!$D$113,SAP_Spreadsheet!$E614,SAP_Spreadsheet!BD$6)</f>
        <v>2.6187459938869909E-2</v>
      </c>
      <c r="BE614" s="289">
        <f ca="1">BD613*OFFSET(SAP_Leadsheet!$D$113,SAP_Spreadsheet!$E614,SAP_Spreadsheet!BE$6)</f>
        <v>2.5775272032948406E-2</v>
      </c>
      <c r="BF614" s="289">
        <f ca="1">BE613*OFFSET(SAP_Leadsheet!$D$113,SAP_Spreadsheet!$E614,SAP_Spreadsheet!BF$6)</f>
        <v>2.3223906854731375E-2</v>
      </c>
      <c r="BG614" s="289">
        <f ca="1">BF613*OFFSET(SAP_Leadsheet!$D$113,SAP_Spreadsheet!$E614,SAP_Spreadsheet!BG$6)</f>
        <v>2.2998851514988716E-2</v>
      </c>
      <c r="BH614" s="289">
        <f ca="1">BG613*OFFSET(SAP_Leadsheet!$D$113,SAP_Spreadsheet!$E614,SAP_Spreadsheet!BH$6)</f>
        <v>2.2780294116790976E-2</v>
      </c>
      <c r="BI614" s="289">
        <f ca="1">BH613*OFFSET(SAP_Leadsheet!$D$113,SAP_Spreadsheet!$E614,SAP_Spreadsheet!BI$6)</f>
        <v>2.2572809001997707E-2</v>
      </c>
      <c r="BJ614" s="289">
        <f ca="1">BI613*OFFSET(SAP_Leadsheet!$D$113,SAP_Spreadsheet!$E614,SAP_Spreadsheet!BJ$6)</f>
        <v>2.2372455067572544E-2</v>
      </c>
      <c r="BK614" s="289">
        <f ca="1">BJ613*OFFSET(SAP_Leadsheet!$D$113,SAP_Spreadsheet!$E614,SAP_Spreadsheet!BK$6)</f>
        <v>2.2177648924520156E-2</v>
      </c>
      <c r="BL614" s="289">
        <f ca="1">BK613*OFFSET(SAP_Leadsheet!$D$113,SAP_Spreadsheet!$E614,SAP_Spreadsheet!BL$6)</f>
        <v>2.1986879158763985E-2</v>
      </c>
      <c r="BM614" s="289">
        <f ca="1">BL613*OFFSET(SAP_Leadsheet!$D$113,SAP_Spreadsheet!$E614,SAP_Spreadsheet!BM$6)</f>
        <v>2.1797398629069958E-2</v>
      </c>
      <c r="BN614" s="289">
        <f ca="1">BM613*OFFSET(SAP_Leadsheet!$D$113,SAP_Spreadsheet!$E614,SAP_Spreadsheet!BN$6)</f>
        <v>2.1606828931209153E-2</v>
      </c>
      <c r="BO614" s="289">
        <f ca="1">BN613*OFFSET(SAP_Leadsheet!$D$113,SAP_Spreadsheet!$E614,SAP_Spreadsheet!BC$6)</f>
        <v>2.1365608759980979E-2</v>
      </c>
      <c r="BP614" s="289">
        <f ca="1">BO613*OFFSET(SAP_Leadsheet!$D$113,SAP_Spreadsheet!$E614,SAP_Spreadsheet!BD$6)</f>
        <v>2.076369044199294E-2</v>
      </c>
      <c r="BQ614" s="289">
        <f ca="1">BP613*OFFSET(SAP_Leadsheet!$D$113,SAP_Spreadsheet!$E614,SAP_Spreadsheet!BE$6)</f>
        <v>1.9506619011882255E-2</v>
      </c>
      <c r="BR614" s="289">
        <f ca="1">BQ613*OFFSET(SAP_Leadsheet!$D$113,SAP_Spreadsheet!$E614,SAP_Spreadsheet!BF$6)</f>
        <v>1.7988881773139197E-2</v>
      </c>
      <c r="BS614" s="289">
        <f ca="1">BR613*OFFSET(SAP_Leadsheet!$D$113,SAP_Spreadsheet!$E614,SAP_Spreadsheet!BG$6)</f>
        <v>0</v>
      </c>
      <c r="BT614" s="289">
        <f ca="1">BS613*OFFSET(SAP_Leadsheet!$D$113,SAP_Spreadsheet!$E614,SAP_Spreadsheet!BH$6)</f>
        <v>0</v>
      </c>
      <c r="BU614" s="289">
        <f ca="1">BT613*OFFSET(SAP_Leadsheet!$D$113,SAP_Spreadsheet!$E614,SAP_Spreadsheet!BI$6)</f>
        <v>0</v>
      </c>
      <c r="BV614" s="289">
        <f ca="1">BU613*OFFSET(SAP_Leadsheet!$D$113,SAP_Spreadsheet!$E614,SAP_Spreadsheet!BJ$6)</f>
        <v>0</v>
      </c>
      <c r="BW614" s="289">
        <f ca="1">BV613*OFFSET(SAP_Leadsheet!$D$113,SAP_Spreadsheet!$E614,SAP_Spreadsheet!BK$6)</f>
        <v>0</v>
      </c>
      <c r="BX614" s="289">
        <f ca="1">BW613*OFFSET(SAP_Leadsheet!$D$113,SAP_Spreadsheet!$E614,SAP_Spreadsheet!BL$6)</f>
        <v>0</v>
      </c>
      <c r="BY614" s="289">
        <f ca="1">BX613*OFFSET(SAP_Leadsheet!$D$113,SAP_Spreadsheet!$E614,SAP_Spreadsheet!BM$6)</f>
        <v>0</v>
      </c>
      <c r="BZ614" s="289">
        <f ca="1">BY613*OFFSET(SAP_Leadsheet!$D$113,SAP_Spreadsheet!$E614,SAP_Spreadsheet!BN$6)</f>
        <v>0</v>
      </c>
      <c r="CA614" s="198"/>
      <c r="CB614" s="198"/>
      <c r="CC614" s="198"/>
      <c r="CD614" s="198"/>
      <c r="CE614" s="198"/>
      <c r="CF614" s="198"/>
      <c r="CG614" s="198"/>
      <c r="CH614" s="198"/>
      <c r="CI614" s="198"/>
      <c r="CJ614" s="198"/>
      <c r="CK614" s="198"/>
      <c r="CL614" s="198"/>
    </row>
    <row r="615" spans="1:90" x14ac:dyDescent="0.15">
      <c r="B615" s="245"/>
      <c r="D615" s="161" t="s">
        <v>213</v>
      </c>
      <c r="E615" s="26">
        <v>5</v>
      </c>
      <c r="F615" s="26" t="s">
        <v>356</v>
      </c>
      <c r="G615" s="289"/>
      <c r="H615" s="289">
        <f ca="1">G614*OFFSET(SAP_Leadsheet!$D$113,SAP_Spreadsheet!$E615,SAP_Spreadsheet!H$6)</f>
        <v>0</v>
      </c>
      <c r="I615" s="289">
        <f ca="1">H614*OFFSET(SAP_Leadsheet!$D$113,SAP_Spreadsheet!$E615,SAP_Spreadsheet!I$6)</f>
        <v>0</v>
      </c>
      <c r="J615" s="289">
        <f ca="1">I614*OFFSET(SAP_Leadsheet!$D$113,SAP_Spreadsheet!$E615,SAP_Spreadsheet!J$6)</f>
        <v>0</v>
      </c>
      <c r="K615" s="289">
        <f ca="1">J614*OFFSET(SAP_Leadsheet!$D$113,SAP_Spreadsheet!$E615,SAP_Spreadsheet!K$6)</f>
        <v>0</v>
      </c>
      <c r="L615" s="289">
        <f ca="1">K614*OFFSET(SAP_Leadsheet!$D$113,SAP_Spreadsheet!$E615,SAP_Spreadsheet!L$6)</f>
        <v>4.1142236847980095E-2</v>
      </c>
      <c r="M615" s="289">
        <f ca="1">L614*OFFSET(SAP_Leadsheet!$D$113,SAP_Spreadsheet!$E615,SAP_Spreadsheet!M$6)</f>
        <v>7.4826127823141922E-2</v>
      </c>
      <c r="N615" s="289">
        <f ca="1">M614*OFFSET(SAP_Leadsheet!$D$113,SAP_Spreadsheet!$E615,SAP_Spreadsheet!N$6)</f>
        <v>9.4863429956598994E-2</v>
      </c>
      <c r="O615" s="289">
        <f ca="1">N614*OFFSET(SAP_Leadsheet!$D$113,SAP_Spreadsheet!$E615,SAP_Spreadsheet!O$6)</f>
        <v>0.10373401236576826</v>
      </c>
      <c r="P615" s="289">
        <f ca="1">O614*OFFSET(SAP_Leadsheet!$D$113,SAP_Spreadsheet!$E615,SAP_Spreadsheet!P$6)</f>
        <v>0.10517519348195957</v>
      </c>
      <c r="Q615" s="289">
        <f ca="1">P614*OFFSET(SAP_Leadsheet!$D$113,SAP_Spreadsheet!$E615,SAP_Spreadsheet!Q$6)</f>
        <v>0.10191884949602001</v>
      </c>
      <c r="R615" s="289">
        <f ca="1">Q614*OFFSET(SAP_Leadsheet!$D$113,SAP_Spreadsheet!$E615,SAP_Spreadsheet!R$6)</f>
        <v>9.581740252269931E-2</v>
      </c>
      <c r="S615" s="289">
        <f ca="1">R614*OFFSET(SAP_Leadsheet!$D$113,SAP_Spreadsheet!$E615,SAP_Spreadsheet!S$6)</f>
        <v>8.745621831735384E-2</v>
      </c>
      <c r="T615" s="289">
        <f ca="1">S614*OFFSET(SAP_Leadsheet!$D$113,SAP_Spreadsheet!$E615,SAP_Spreadsheet!T$6)</f>
        <v>7.8602689361991745E-2</v>
      </c>
      <c r="U615" s="289">
        <f ca="1">T614*OFFSET(SAP_Leadsheet!$D$113,SAP_Spreadsheet!$E615,SAP_Spreadsheet!U$6)</f>
        <v>7.0691689048204095E-2</v>
      </c>
      <c r="V615" s="289">
        <f ca="1">U614*OFFSET(SAP_Leadsheet!$D$113,SAP_Spreadsheet!$E615,SAP_Spreadsheet!V$6)</f>
        <v>6.3929419244815724E-2</v>
      </c>
      <c r="W615" s="289">
        <f ca="1">V614*OFFSET(SAP_Leadsheet!$D$113,SAP_Spreadsheet!$E615,SAP_Spreadsheet!W$6)</f>
        <v>4.4658012849765186E-2</v>
      </c>
      <c r="X615" s="289">
        <f ca="1">W614*OFFSET(SAP_Leadsheet!$D$113,SAP_Spreadsheet!$E615,SAP_Spreadsheet!X$6)</f>
        <v>4.4698948686259787E-2</v>
      </c>
      <c r="Y615" s="289">
        <f ca="1">X614*OFFSET(SAP_Leadsheet!$D$113,SAP_Spreadsheet!$E615,SAP_Spreadsheet!Y$6)</f>
        <v>4.5450212207661024E-2</v>
      </c>
      <c r="Z615" s="289">
        <f ca="1">Y614*OFFSET(SAP_Leadsheet!$D$113,SAP_Spreadsheet!$E615,SAP_Spreadsheet!Z$6)</f>
        <v>4.6580525087723007E-2</v>
      </c>
      <c r="AA615" s="289">
        <f ca="1">Z614*OFFSET(SAP_Leadsheet!$D$113,SAP_Spreadsheet!$E615,SAP_Spreadsheet!AA$6)</f>
        <v>4.777139218640776E-2</v>
      </c>
      <c r="AB615" s="289">
        <f ca="1">AA614*OFFSET(SAP_Leadsheet!$D$113,SAP_Spreadsheet!$E615,SAP_Spreadsheet!AB$6)</f>
        <v>4.8804800471955977E-2</v>
      </c>
      <c r="AC615" s="289">
        <f ca="1">AB614*OFFSET(SAP_Leadsheet!$D$113,SAP_Spreadsheet!$E615,SAP_Spreadsheet!AC$6)</f>
        <v>4.9550408206430308E-2</v>
      </c>
      <c r="AD615" s="289">
        <f ca="1">AC614*OFFSET(SAP_Leadsheet!$D$113,SAP_Spreadsheet!$E615,SAP_Spreadsheet!AD$6)</f>
        <v>4.9950074438948611E-2</v>
      </c>
      <c r="AE615" s="289">
        <f ca="1">AD614*OFFSET(SAP_Leadsheet!$D$113,SAP_Spreadsheet!$E615,SAP_Spreadsheet!AE$6)</f>
        <v>5.0191576535784113E-2</v>
      </c>
      <c r="AF615" s="289">
        <f ca="1">AE614*OFFSET(SAP_Leadsheet!$D$113,SAP_Spreadsheet!$E615,SAP_Spreadsheet!AF$6)</f>
        <v>4.98284019207701E-2</v>
      </c>
      <c r="AG615" s="289">
        <f ca="1">AF614*OFFSET(SAP_Leadsheet!$D$113,SAP_Spreadsheet!$E615,SAP_Spreadsheet!AG$6)</f>
        <v>4.8698846724998843E-2</v>
      </c>
      <c r="AH615" s="289">
        <f ca="1">AG614*OFFSET(SAP_Leadsheet!$D$113,SAP_Spreadsheet!$E615,SAP_Spreadsheet!AH$6)</f>
        <v>4.5918018959454521E-2</v>
      </c>
      <c r="AI615" s="289">
        <f ca="1">AH614*OFFSET(SAP_Leadsheet!$D$113,SAP_Spreadsheet!$E615,SAP_Spreadsheet!AI$6)</f>
        <v>3.4822144295838568E-2</v>
      </c>
      <c r="AJ615" s="289">
        <f ca="1">AI614*OFFSET(SAP_Leadsheet!$D$113,SAP_Spreadsheet!$E615,SAP_Spreadsheet!AJ$6)</f>
        <v>3.4572910527425997E-2</v>
      </c>
      <c r="AK615" s="289">
        <f ca="1">AJ614*OFFSET(SAP_Leadsheet!$D$113,SAP_Spreadsheet!$E615,SAP_Spreadsheet!AK$6)</f>
        <v>3.4315967968095641E-2</v>
      </c>
      <c r="AL615" s="289">
        <f ca="1">AK614*OFFSET(SAP_Leadsheet!$D$113,SAP_Spreadsheet!$E615,SAP_Spreadsheet!AL$6)</f>
        <v>3.4101425644687725E-2</v>
      </c>
      <c r="AM615" s="289">
        <f ca="1">AL614*OFFSET(SAP_Leadsheet!$D$113,SAP_Spreadsheet!$E615,SAP_Spreadsheet!AM$6)</f>
        <v>3.3926956677007125E-2</v>
      </c>
      <c r="AN615" s="289">
        <f ca="1">AM614*OFFSET(SAP_Leadsheet!$D$113,SAP_Spreadsheet!$E615,SAP_Spreadsheet!AN$6)</f>
        <v>3.3784980332922758E-2</v>
      </c>
      <c r="AO615" s="289">
        <f ca="1">AN614*OFFSET(SAP_Leadsheet!$D$113,SAP_Spreadsheet!$E615,SAP_Spreadsheet!AO$6)</f>
        <v>3.3663448954153644E-2</v>
      </c>
      <c r="AP615" s="289">
        <f ca="1">AO614*OFFSET(SAP_Leadsheet!$D$113,SAP_Spreadsheet!$E615,SAP_Spreadsheet!AP$6)</f>
        <v>3.3545077325280517E-2</v>
      </c>
      <c r="AQ615" s="289">
        <f ca="1">AP614*OFFSET(SAP_Leadsheet!$D$113,SAP_Spreadsheet!$E615,SAP_Spreadsheet!AQ$6)</f>
        <v>3.3407784499381574E-2</v>
      </c>
      <c r="AR615" s="289">
        <f ca="1">AQ614*OFFSET(SAP_Leadsheet!$D$113,SAP_Spreadsheet!$E615,SAP_Spreadsheet!AR$6)</f>
        <v>3.3191335741794663E-2</v>
      </c>
      <c r="AS615" s="289">
        <f ca="1">AR614*OFFSET(SAP_Leadsheet!$D$113,SAP_Spreadsheet!$E615,SAP_Spreadsheet!AS$6)</f>
        <v>3.2831691232746693E-2</v>
      </c>
      <c r="AT615" s="289">
        <f ca="1">AS614*OFFSET(SAP_Leadsheet!$D$113,SAP_Spreadsheet!$E615,SAP_Spreadsheet!AT$6)</f>
        <v>3.1891960579526493E-2</v>
      </c>
      <c r="AU615" s="289">
        <f ca="1">AT614*OFFSET(SAP_Leadsheet!$D$113,SAP_Spreadsheet!$E615,SAP_Spreadsheet!AU$6)</f>
        <v>2.8363458642700692E-2</v>
      </c>
      <c r="AV615" s="289">
        <f ca="1">AU614*OFFSET(SAP_Leadsheet!$D$113,SAP_Spreadsheet!$E615,SAP_Spreadsheet!AV$6)</f>
        <v>2.8058567384211686E-2</v>
      </c>
      <c r="AW615" s="289">
        <f ca="1">AV614*OFFSET(SAP_Leadsheet!$D$113,SAP_Spreadsheet!$E615,SAP_Spreadsheet!AW$6)</f>
        <v>2.7759718008132071E-2</v>
      </c>
      <c r="AX615" s="289">
        <f ca="1">AW614*OFFSET(SAP_Leadsheet!$D$113,SAP_Spreadsheet!$E615,SAP_Spreadsheet!AX$6)</f>
        <v>2.7479155843200764E-2</v>
      </c>
      <c r="AY615" s="289">
        <f ca="1">AX614*OFFSET(SAP_Leadsheet!$D$113,SAP_Spreadsheet!$E615,SAP_Spreadsheet!AY$6)</f>
        <v>2.721342255556753E-2</v>
      </c>
      <c r="AZ615" s="289">
        <f ca="1">AY614*OFFSET(SAP_Leadsheet!$D$113,SAP_Spreadsheet!$E615,SAP_Spreadsheet!AZ$6)</f>
        <v>2.6958820718335167E-2</v>
      </c>
      <c r="BA615" s="289">
        <f ca="1">AZ614*OFFSET(SAP_Leadsheet!$D$113,SAP_Spreadsheet!$E615,SAP_Spreadsheet!BA$6)</f>
        <v>2.6711607955303706E-2</v>
      </c>
      <c r="BB615" s="289">
        <f ca="1">BA614*OFFSET(SAP_Leadsheet!$D$113,SAP_Spreadsheet!$E615,SAP_Spreadsheet!BB$6)</f>
        <v>2.6467682890478444E-2</v>
      </c>
      <c r="BC615" s="289">
        <f ca="1">BB614*OFFSET(SAP_Leadsheet!$D$113,SAP_Spreadsheet!$E615,SAP_Spreadsheet!BC$6)</f>
        <v>2.6489555081302636E-2</v>
      </c>
      <c r="BD615" s="289">
        <f ca="1">BC614*OFFSET(SAP_Leadsheet!$D$113,SAP_Spreadsheet!$E615,SAP_Spreadsheet!BD$6)</f>
        <v>2.6222753229111936E-2</v>
      </c>
      <c r="BE615" s="289">
        <f ca="1">BD614*OFFSET(SAP_Leadsheet!$D$113,SAP_Spreadsheet!$E615,SAP_Spreadsheet!BE$6)</f>
        <v>2.5918792704630135E-2</v>
      </c>
      <c r="BF615" s="289">
        <f ca="1">BE614*OFFSET(SAP_Leadsheet!$D$113,SAP_Spreadsheet!$E615,SAP_Spreadsheet!BF$6)</f>
        <v>2.5510833593136561E-2</v>
      </c>
      <c r="BG615" s="289">
        <f ca="1">BF614*OFFSET(SAP_Leadsheet!$D$113,SAP_Spreadsheet!$E615,SAP_Spreadsheet!BG$6)</f>
        <v>2.2985643852612505E-2</v>
      </c>
      <c r="BH615" s="289">
        <f ca="1">BG614*OFFSET(SAP_Leadsheet!$D$113,SAP_Spreadsheet!$E615,SAP_Spreadsheet!BH$6)</f>
        <v>2.276289744225134E-2</v>
      </c>
      <c r="BI615" s="289">
        <f ca="1">BH614*OFFSET(SAP_Leadsheet!$D$113,SAP_Spreadsheet!$E615,SAP_Spreadsheet!BI$6)</f>
        <v>2.2546582308550941E-2</v>
      </c>
      <c r="BJ615" s="289">
        <f ca="1">BI614*OFFSET(SAP_Leadsheet!$D$113,SAP_Spreadsheet!$E615,SAP_Spreadsheet!BJ$6)</f>
        <v>2.2341225863436499E-2</v>
      </c>
      <c r="BK615" s="289">
        <f ca="1">BJ614*OFFSET(SAP_Leadsheet!$D$113,SAP_Spreadsheet!$E615,SAP_Spreadsheet!BK$6)</f>
        <v>2.2142927437165116E-2</v>
      </c>
      <c r="BL615" s="289">
        <f ca="1">BK614*OFFSET(SAP_Leadsheet!$D$113,SAP_Spreadsheet!$E615,SAP_Spreadsheet!BL$6)</f>
        <v>2.1950119885338792E-2</v>
      </c>
      <c r="BM615" s="289">
        <f ca="1">BL614*OFFSET(SAP_Leadsheet!$D$113,SAP_Spreadsheet!$E615,SAP_Spreadsheet!BM$6)</f>
        <v>2.1761307300059918E-2</v>
      </c>
      <c r="BN615" s="289">
        <f ca="1">BM614*OFFSET(SAP_Leadsheet!$D$113,SAP_Spreadsheet!$E615,SAP_Spreadsheet!BN$6)</f>
        <v>2.1573770724074039E-2</v>
      </c>
      <c r="BO615" s="289">
        <f ca="1">BN614*OFFSET(SAP_Leadsheet!$D$113,SAP_Spreadsheet!$E615,SAP_Spreadsheet!BC$6)</f>
        <v>2.1385156154116958E-2</v>
      </c>
      <c r="BP615" s="289">
        <f ca="1">BO614*OFFSET(SAP_Leadsheet!$D$113,SAP_Spreadsheet!$E615,SAP_Spreadsheet!BD$6)</f>
        <v>2.1146410753500291E-2</v>
      </c>
      <c r="BQ615" s="289">
        <f ca="1">BP614*OFFSET(SAP_Leadsheet!$D$113,SAP_Spreadsheet!$E615,SAP_Spreadsheet!BE$6)</f>
        <v>2.0550667747287796E-2</v>
      </c>
      <c r="BR615" s="289">
        <f ca="1">BQ614*OFFSET(SAP_Leadsheet!$D$113,SAP_Spreadsheet!$E615,SAP_Spreadsheet!BF$6)</f>
        <v>1.9306493096977753E-2</v>
      </c>
      <c r="BS615" s="289">
        <f ca="1">BR614*OFFSET(SAP_Leadsheet!$D$113,SAP_Spreadsheet!$E615,SAP_Spreadsheet!BG$6)</f>
        <v>1.7804326908927953E-2</v>
      </c>
      <c r="BT615" s="289">
        <f ca="1">BS614*OFFSET(SAP_Leadsheet!$D$113,SAP_Spreadsheet!$E615,SAP_Spreadsheet!BH$6)</f>
        <v>0</v>
      </c>
      <c r="BU615" s="289">
        <f ca="1">BT614*OFFSET(SAP_Leadsheet!$D$113,SAP_Spreadsheet!$E615,SAP_Spreadsheet!BI$6)</f>
        <v>0</v>
      </c>
      <c r="BV615" s="289">
        <f ca="1">BU614*OFFSET(SAP_Leadsheet!$D$113,SAP_Spreadsheet!$E615,SAP_Spreadsheet!BJ$6)</f>
        <v>0</v>
      </c>
      <c r="BW615" s="289">
        <f ca="1">BV614*OFFSET(SAP_Leadsheet!$D$113,SAP_Spreadsheet!$E615,SAP_Spreadsheet!BK$6)</f>
        <v>0</v>
      </c>
      <c r="BX615" s="289">
        <f ca="1">BW614*OFFSET(SAP_Leadsheet!$D$113,SAP_Spreadsheet!$E615,SAP_Spreadsheet!BL$6)</f>
        <v>0</v>
      </c>
      <c r="BY615" s="289">
        <f ca="1">BX614*OFFSET(SAP_Leadsheet!$D$113,SAP_Spreadsheet!$E615,SAP_Spreadsheet!BM$6)</f>
        <v>0</v>
      </c>
      <c r="BZ615" s="289">
        <f ca="1">BY614*OFFSET(SAP_Leadsheet!$D$113,SAP_Spreadsheet!$E615,SAP_Spreadsheet!BN$6)</f>
        <v>0</v>
      </c>
      <c r="CA615" s="198"/>
      <c r="CB615" s="198"/>
      <c r="CC615" s="198"/>
      <c r="CD615" s="198"/>
      <c r="CE615" s="198"/>
      <c r="CF615" s="198"/>
      <c r="CG615" s="198"/>
      <c r="CH615" s="198"/>
      <c r="CI615" s="198"/>
      <c r="CJ615" s="198"/>
      <c r="CK615" s="198"/>
      <c r="CL615" s="198"/>
    </row>
    <row r="616" spans="1:90" x14ac:dyDescent="0.15">
      <c r="B616" s="245"/>
      <c r="D616" s="161" t="s">
        <v>214</v>
      </c>
      <c r="E616" s="26">
        <v>6</v>
      </c>
      <c r="F616" s="26" t="s">
        <v>356</v>
      </c>
      <c r="G616" s="289"/>
      <c r="H616" s="289">
        <f ca="1">G615*OFFSET(SAP_Leadsheet!$D$113,SAP_Spreadsheet!$E616,SAP_Spreadsheet!H$6)</f>
        <v>0</v>
      </c>
      <c r="I616" s="289">
        <f ca="1">H615*OFFSET(SAP_Leadsheet!$D$113,SAP_Spreadsheet!$E616,SAP_Spreadsheet!I$6)</f>
        <v>0</v>
      </c>
      <c r="J616" s="289">
        <f ca="1">I615*OFFSET(SAP_Leadsheet!$D$113,SAP_Spreadsheet!$E616,SAP_Spreadsheet!J$6)</f>
        <v>0</v>
      </c>
      <c r="K616" s="289">
        <f ca="1">J615*OFFSET(SAP_Leadsheet!$D$113,SAP_Spreadsheet!$E616,SAP_Spreadsheet!K$6)</f>
        <v>0</v>
      </c>
      <c r="L616" s="289">
        <f ca="1">K615*OFFSET(SAP_Leadsheet!$D$113,SAP_Spreadsheet!$E616,SAP_Spreadsheet!L$6)</f>
        <v>0</v>
      </c>
      <c r="M616" s="289">
        <f ca="1">L615*OFFSET(SAP_Leadsheet!$D$113,SAP_Spreadsheet!$E616,SAP_Spreadsheet!M$6)</f>
        <v>4.0800764964737966E-2</v>
      </c>
      <c r="N616" s="289">
        <f ca="1">M615*OFFSET(SAP_Leadsheet!$D$113,SAP_Spreadsheet!$E616,SAP_Spreadsheet!N$6)</f>
        <v>7.4205086753403912E-2</v>
      </c>
      <c r="O616" s="289">
        <f ca="1">N615*OFFSET(SAP_Leadsheet!$D$113,SAP_Spreadsheet!$E616,SAP_Spreadsheet!O$6)</f>
        <v>9.4076083507795547E-2</v>
      </c>
      <c r="P616" s="289">
        <f ca="1">O615*OFFSET(SAP_Leadsheet!$D$113,SAP_Spreadsheet!$E616,SAP_Spreadsheet!P$6)</f>
        <v>0.10287304195500314</v>
      </c>
      <c r="Q616" s="289">
        <f ca="1">P615*OFFSET(SAP_Leadsheet!$D$113,SAP_Spreadsheet!$E616,SAP_Spreadsheet!Q$6)</f>
        <v>0.10430226157207477</v>
      </c>
      <c r="R616" s="289">
        <f ca="1">Q615*OFFSET(SAP_Leadsheet!$D$113,SAP_Spreadsheet!$E616,SAP_Spreadsheet!R$6)</f>
        <v>0.10107294455400455</v>
      </c>
      <c r="S616" s="289">
        <f ca="1">R615*OFFSET(SAP_Leadsheet!$D$113,SAP_Spreadsheet!$E616,SAP_Spreadsheet!S$6)</f>
        <v>9.4694083498295945E-2</v>
      </c>
      <c r="T616" s="289">
        <f ca="1">S615*OFFSET(SAP_Leadsheet!$D$113,SAP_Spreadsheet!$E616,SAP_Spreadsheet!T$6)</f>
        <v>8.643092195936726E-2</v>
      </c>
      <c r="U616" s="289">
        <f ca="1">T615*OFFSET(SAP_Leadsheet!$D$113,SAP_Spreadsheet!$E616,SAP_Spreadsheet!U$6)</f>
        <v>7.7681187693141182E-2</v>
      </c>
      <c r="V616" s="289">
        <f ca="1">U615*OFFSET(SAP_Leadsheet!$D$113,SAP_Spreadsheet!$E616,SAP_Spreadsheet!V$6)</f>
        <v>6.9862932297505884E-2</v>
      </c>
      <c r="W616" s="289">
        <f ca="1">V615*OFFSET(SAP_Leadsheet!$D$113,SAP_Spreadsheet!$E616,SAP_Spreadsheet!W$6)</f>
        <v>6.3179940225701767E-2</v>
      </c>
      <c r="X616" s="289">
        <f ca="1">W615*OFFSET(SAP_Leadsheet!$D$113,SAP_Spreadsheet!$E616,SAP_Spreadsheet!X$6)</f>
        <v>4.4134462908883551E-2</v>
      </c>
      <c r="Y616" s="289">
        <f ca="1">X615*OFFSET(SAP_Leadsheet!$D$113,SAP_Spreadsheet!$E616,SAP_Spreadsheet!Y$6)</f>
        <v>4.417491883251573E-2</v>
      </c>
      <c r="Z616" s="289">
        <f ca="1">Y615*OFFSET(SAP_Leadsheet!$D$113,SAP_Spreadsheet!$E616,SAP_Spreadsheet!Z$6)</f>
        <v>4.4917374886967211E-2</v>
      </c>
      <c r="AA616" s="289">
        <f ca="1">Z615*OFFSET(SAP_Leadsheet!$D$113,SAP_Spreadsheet!$E616,SAP_Spreadsheet!AA$6)</f>
        <v>4.603443650026269E-2</v>
      </c>
      <c r="AB616" s="289">
        <f ca="1">AA615*OFFSET(SAP_Leadsheet!$D$113,SAP_Spreadsheet!$E616,SAP_Spreadsheet!AB$6)</f>
        <v>4.7211342422456858E-2</v>
      </c>
      <c r="AC616" s="289">
        <f ca="1">AB615*OFFSET(SAP_Leadsheet!$D$113,SAP_Spreadsheet!$E616,SAP_Spreadsheet!AC$6)</f>
        <v>4.8232635506000335E-2</v>
      </c>
      <c r="AD616" s="289">
        <f ca="1">AC615*OFFSET(SAP_Leadsheet!$D$113,SAP_Spreadsheet!$E616,SAP_Spreadsheet!AD$6)</f>
        <v>4.8969502079361689E-2</v>
      </c>
      <c r="AE616" s="289">
        <f ca="1">AD615*OFFSET(SAP_Leadsheet!$D$113,SAP_Spreadsheet!$E616,SAP_Spreadsheet!AE$6)</f>
        <v>4.9505591769635204E-2</v>
      </c>
      <c r="AF616" s="289">
        <f ca="1">AE615*OFFSET(SAP_Leadsheet!$D$113,SAP_Spreadsheet!$E616,SAP_Spreadsheet!AF$6)</f>
        <v>4.9744944850721444E-2</v>
      </c>
      <c r="AG616" s="289">
        <f ca="1">AF615*OFFSET(SAP_Leadsheet!$D$113,SAP_Spreadsheet!$E616,SAP_Spreadsheet!AG$6)</f>
        <v>4.938500195906563E-2</v>
      </c>
      <c r="AH616" s="289">
        <f ca="1">AG615*OFFSET(SAP_Leadsheet!$D$113,SAP_Spreadsheet!$E616,SAP_Spreadsheet!AH$6)</f>
        <v>4.8265498153891737E-2</v>
      </c>
      <c r="AI616" s="289">
        <f ca="1">AH615*OFFSET(SAP_Leadsheet!$D$113,SAP_Spreadsheet!$E616,SAP_Spreadsheet!AI$6)</f>
        <v>4.550941569177315E-2</v>
      </c>
      <c r="AJ616" s="289">
        <f ca="1">AI615*OFFSET(SAP_Leadsheet!$D$113,SAP_Spreadsheet!$E616,SAP_Spreadsheet!AJ$6)</f>
        <v>3.4512278098006395E-2</v>
      </c>
      <c r="AK616" s="289">
        <f ca="1">AJ615*OFFSET(SAP_Leadsheet!$D$113,SAP_Spreadsheet!$E616,SAP_Spreadsheet!AK$6)</f>
        <v>3.4265262145921654E-2</v>
      </c>
      <c r="AL616" s="289">
        <f ca="1">AK615*OFFSET(SAP_Leadsheet!$D$113,SAP_Spreadsheet!$E616,SAP_Spreadsheet!AL$6)</f>
        <v>3.4010605999893265E-2</v>
      </c>
      <c r="AM616" s="289">
        <f ca="1">AL615*OFFSET(SAP_Leadsheet!$D$113,SAP_Spreadsheet!$E616,SAP_Spreadsheet!AM$6)</f>
        <v>3.3797972789648044E-2</v>
      </c>
      <c r="AN616" s="289">
        <f ca="1">AM615*OFFSET(SAP_Leadsheet!$D$113,SAP_Spreadsheet!$E616,SAP_Spreadsheet!AN$6)</f>
        <v>3.3625056340824286E-2</v>
      </c>
      <c r="AO616" s="289">
        <f ca="1">AN615*OFFSET(SAP_Leadsheet!$D$113,SAP_Spreadsheet!$E616,SAP_Spreadsheet!AO$6)</f>
        <v>3.3484343378728972E-2</v>
      </c>
      <c r="AP616" s="289">
        <f ca="1">AO615*OFFSET(SAP_Leadsheet!$D$113,SAP_Spreadsheet!$E616,SAP_Spreadsheet!AP$6)</f>
        <v>3.3363893451634298E-2</v>
      </c>
      <c r="AQ616" s="289">
        <f ca="1">AP615*OFFSET(SAP_Leadsheet!$D$113,SAP_Spreadsheet!$E616,SAP_Spreadsheet!AQ$6)</f>
        <v>3.3246575157278961E-2</v>
      </c>
      <c r="AR616" s="289">
        <f ca="1">AQ615*OFFSET(SAP_Leadsheet!$D$113,SAP_Spreadsheet!$E616,SAP_Spreadsheet!AR$6)</f>
        <v>3.3110504036901349E-2</v>
      </c>
      <c r="AS616" s="289">
        <f ca="1">AR615*OFFSET(SAP_Leadsheet!$D$113,SAP_Spreadsheet!$E616,SAP_Spreadsheet!AS$6)</f>
        <v>3.2895981356955414E-2</v>
      </c>
      <c r="AT616" s="289">
        <f ca="1">AS615*OFFSET(SAP_Leadsheet!$D$113,SAP_Spreadsheet!$E616,SAP_Spreadsheet!AT$6)</f>
        <v>3.2539537158481173E-2</v>
      </c>
      <c r="AU616" s="289">
        <f ca="1">AT615*OFFSET(SAP_Leadsheet!$D$113,SAP_Spreadsheet!$E616,SAP_Spreadsheet!AU$6)</f>
        <v>3.1608168734824603E-2</v>
      </c>
      <c r="AV616" s="289">
        <f ca="1">AU615*OFFSET(SAP_Leadsheet!$D$113,SAP_Spreadsheet!$E616,SAP_Spreadsheet!AV$6)</f>
        <v>2.8111065308955473E-2</v>
      </c>
      <c r="AW616" s="289">
        <f ca="1">AV615*OFFSET(SAP_Leadsheet!$D$113,SAP_Spreadsheet!$E616,SAP_Spreadsheet!AW$6)</f>
        <v>2.7808887137122408E-2</v>
      </c>
      <c r="AX616" s="289">
        <f ca="1">AW615*OFFSET(SAP_Leadsheet!$D$113,SAP_Spreadsheet!$E616,SAP_Spreadsheet!AX$6)</f>
        <v>2.7512697083774431E-2</v>
      </c>
      <c r="AY616" s="289">
        <f ca="1">AX615*OFFSET(SAP_Leadsheet!$D$113,SAP_Spreadsheet!$E616,SAP_Spreadsheet!AY$6)</f>
        <v>2.7234631512119065E-2</v>
      </c>
      <c r="AZ616" s="289">
        <f ca="1">AY615*OFFSET(SAP_Leadsheet!$D$113,SAP_Spreadsheet!$E616,SAP_Spreadsheet!AZ$6)</f>
        <v>2.6971262862423597E-2</v>
      </c>
      <c r="BA616" s="289">
        <f ca="1">AZ615*OFFSET(SAP_Leadsheet!$D$113,SAP_Spreadsheet!$E616,SAP_Spreadsheet!BA$6)</f>
        <v>2.6718926609487079E-2</v>
      </c>
      <c r="BB616" s="289">
        <f ca="1">BA615*OFFSET(SAP_Leadsheet!$D$113,SAP_Spreadsheet!$E616,SAP_Spreadsheet!BB$6)</f>
        <v>2.6473913678788898E-2</v>
      </c>
      <c r="BC616" s="289">
        <f ca="1">BB615*OFFSET(SAP_Leadsheet!$D$113,SAP_Spreadsheet!$E616,SAP_Spreadsheet!BC$6)</f>
        <v>2.6232159190587273E-2</v>
      </c>
      <c r="BD616" s="289">
        <f ca="1">BC615*OFFSET(SAP_Leadsheet!$D$113,SAP_Spreadsheet!$E616,SAP_Spreadsheet!BD$6)</f>
        <v>2.6253836750875465E-2</v>
      </c>
      <c r="BE616" s="289">
        <f ca="1">BD615*OFFSET(SAP_Leadsheet!$D$113,SAP_Spreadsheet!$E616,SAP_Spreadsheet!BE$6)</f>
        <v>2.5989409045285575E-2</v>
      </c>
      <c r="BF616" s="289">
        <f ca="1">BE615*OFFSET(SAP_Leadsheet!$D$113,SAP_Spreadsheet!$E616,SAP_Spreadsheet!BF$6)</f>
        <v>2.5688153325287153E-2</v>
      </c>
      <c r="BG616" s="289">
        <f ca="1">BF615*OFFSET(SAP_Leadsheet!$D$113,SAP_Spreadsheet!$E616,SAP_Spreadsheet!BG$6)</f>
        <v>2.5283824453725835E-2</v>
      </c>
      <c r="BH616" s="289">
        <f ca="1">BG615*OFFSET(SAP_Leadsheet!$D$113,SAP_Spreadsheet!$E616,SAP_Spreadsheet!BH$6)</f>
        <v>2.2781105211774563E-2</v>
      </c>
      <c r="BI616" s="289">
        <f ca="1">BH615*OFFSET(SAP_Leadsheet!$D$113,SAP_Spreadsheet!$E616,SAP_Spreadsheet!BI$6)</f>
        <v>2.2560340918961159E-2</v>
      </c>
      <c r="BJ616" s="289">
        <f ca="1">BI615*OFFSET(SAP_Leadsheet!$D$113,SAP_Spreadsheet!$E616,SAP_Spreadsheet!BJ$6)</f>
        <v>2.2345950673844411E-2</v>
      </c>
      <c r="BK616" s="289">
        <f ca="1">BJ615*OFFSET(SAP_Leadsheet!$D$113,SAP_Spreadsheet!$E616,SAP_Spreadsheet!BK$6)</f>
        <v>2.2142421600999388E-2</v>
      </c>
      <c r="BL616" s="289">
        <f ca="1">BK615*OFFSET(SAP_Leadsheet!$D$113,SAP_Spreadsheet!$E616,SAP_Spreadsheet!BL$6)</f>
        <v>2.1945887740943765E-2</v>
      </c>
      <c r="BM616" s="289">
        <f ca="1">BL615*OFFSET(SAP_Leadsheet!$D$113,SAP_Spreadsheet!$E616,SAP_Spreadsheet!BM$6)</f>
        <v>2.1754795894574585E-2</v>
      </c>
      <c r="BN616" s="289">
        <f ca="1">BM615*OFFSET(SAP_Leadsheet!$D$113,SAP_Spreadsheet!$E616,SAP_Spreadsheet!BN$6)</f>
        <v>2.1567663465388517E-2</v>
      </c>
      <c r="BO616" s="289">
        <f ca="1">BN615*OFFSET(SAP_Leadsheet!$D$113,SAP_Spreadsheet!$E616,SAP_Spreadsheet!BC$6)</f>
        <v>2.1381795690877399E-2</v>
      </c>
      <c r="BP616" s="289">
        <f ca="1">BO615*OFFSET(SAP_Leadsheet!$D$113,SAP_Spreadsheet!$E616,SAP_Spreadsheet!BD$6)</f>
        <v>2.1194859514966122E-2</v>
      </c>
      <c r="BQ616" s="289">
        <f ca="1">BP615*OFFSET(SAP_Leadsheet!$D$113,SAP_Spreadsheet!$E616,SAP_Spreadsheet!BE$6)</f>
        <v>2.0958238599530797E-2</v>
      </c>
      <c r="BR616" s="289">
        <f ca="1">BQ615*OFFSET(SAP_Leadsheet!$D$113,SAP_Spreadsheet!$E616,SAP_Spreadsheet!BF$6)</f>
        <v>2.0367796835500628E-2</v>
      </c>
      <c r="BS616" s="289">
        <f ca="1">BR615*OFFSET(SAP_Leadsheet!$D$113,SAP_Spreadsheet!$E616,SAP_Spreadsheet!BG$6)</f>
        <v>1.9134693521437297E-2</v>
      </c>
      <c r="BT616" s="289">
        <f ca="1">BS615*OFFSET(SAP_Leadsheet!$D$113,SAP_Spreadsheet!$E616,SAP_Spreadsheet!BH$6)</f>
        <v>1.7645894417311122E-2</v>
      </c>
      <c r="BU616" s="289">
        <f ca="1">BT615*OFFSET(SAP_Leadsheet!$D$113,SAP_Spreadsheet!$E616,SAP_Spreadsheet!BI$6)</f>
        <v>0</v>
      </c>
      <c r="BV616" s="289">
        <f ca="1">BU615*OFFSET(SAP_Leadsheet!$D$113,SAP_Spreadsheet!$E616,SAP_Spreadsheet!BJ$6)</f>
        <v>0</v>
      </c>
      <c r="BW616" s="289">
        <f ca="1">BV615*OFFSET(SAP_Leadsheet!$D$113,SAP_Spreadsheet!$E616,SAP_Spreadsheet!BK$6)</f>
        <v>0</v>
      </c>
      <c r="BX616" s="289">
        <f ca="1">BW615*OFFSET(SAP_Leadsheet!$D$113,SAP_Spreadsheet!$E616,SAP_Spreadsheet!BL$6)</f>
        <v>0</v>
      </c>
      <c r="BY616" s="289">
        <f ca="1">BX615*OFFSET(SAP_Leadsheet!$D$113,SAP_Spreadsheet!$E616,SAP_Spreadsheet!BM$6)</f>
        <v>0</v>
      </c>
      <c r="BZ616" s="289">
        <f ca="1">BY615*OFFSET(SAP_Leadsheet!$D$113,SAP_Spreadsheet!$E616,SAP_Spreadsheet!BN$6)</f>
        <v>0</v>
      </c>
      <c r="CA616" s="198"/>
      <c r="CB616" s="198"/>
      <c r="CC616" s="198"/>
      <c r="CD616" s="198"/>
      <c r="CE616" s="198"/>
      <c r="CF616" s="198"/>
      <c r="CG616" s="198"/>
      <c r="CH616" s="198"/>
      <c r="CI616" s="198"/>
      <c r="CJ616" s="198"/>
      <c r="CK616" s="198"/>
      <c r="CL616" s="198"/>
    </row>
    <row r="617" spans="1:90" x14ac:dyDescent="0.15">
      <c r="B617" s="245"/>
      <c r="D617" s="161" t="s">
        <v>327</v>
      </c>
      <c r="E617" s="26">
        <v>7</v>
      </c>
      <c r="F617" s="26" t="s">
        <v>356</v>
      </c>
      <c r="G617" s="289"/>
      <c r="H617" s="289">
        <f ca="1">G616*OFFSET(SAP_Leadsheet!$D$113,SAP_Spreadsheet!$E617,SAP_Spreadsheet!H$6)</f>
        <v>0</v>
      </c>
      <c r="I617" s="289">
        <f ca="1">H616*OFFSET(SAP_Leadsheet!$D$113,SAP_Spreadsheet!$E617,SAP_Spreadsheet!I$6)</f>
        <v>0</v>
      </c>
      <c r="J617" s="289">
        <f ca="1">I616*OFFSET(SAP_Leadsheet!$D$113,SAP_Spreadsheet!$E617,SAP_Spreadsheet!J$6)</f>
        <v>0</v>
      </c>
      <c r="K617" s="289">
        <f ca="1">J616*OFFSET(SAP_Leadsheet!$D$113,SAP_Spreadsheet!$E617,SAP_Spreadsheet!K$6)</f>
        <v>0</v>
      </c>
      <c r="L617" s="289">
        <f ca="1">K616*OFFSET(SAP_Leadsheet!$D$113,SAP_Spreadsheet!$E617,SAP_Spreadsheet!L$6)</f>
        <v>0</v>
      </c>
      <c r="M617" s="289">
        <f ca="1">L616*OFFSET(SAP_Leadsheet!$D$113,SAP_Spreadsheet!$E617,SAP_Spreadsheet!M$6)</f>
        <v>0</v>
      </c>
      <c r="N617" s="289">
        <f ca="1">M616*OFFSET(SAP_Leadsheet!$D$113,SAP_Spreadsheet!$E617,SAP_Spreadsheet!N$6)</f>
        <v>4.0594298676531693E-2</v>
      </c>
      <c r="O617" s="289">
        <f ca="1">N616*OFFSET(SAP_Leadsheet!$D$113,SAP_Spreadsheet!$E617,SAP_Spreadsheet!O$6)</f>
        <v>7.382958279309236E-2</v>
      </c>
      <c r="P617" s="289">
        <f ca="1">O616*OFFSET(SAP_Leadsheet!$D$113,SAP_Spreadsheet!$E617,SAP_Spreadsheet!P$6)</f>
        <v>9.3600025282229812E-2</v>
      </c>
      <c r="Q617" s="289">
        <f ca="1">P616*OFFSET(SAP_Leadsheet!$D$113,SAP_Spreadsheet!$E617,SAP_Spreadsheet!Q$6)</f>
        <v>0.10235246801117405</v>
      </c>
      <c r="R617" s="289">
        <f ca="1">Q616*OFFSET(SAP_Leadsheet!$D$113,SAP_Spreadsheet!$E617,SAP_Spreadsheet!R$6)</f>
        <v>0.10377445527194983</v>
      </c>
      <c r="S617" s="289">
        <f ca="1">R616*OFFSET(SAP_Leadsheet!$D$113,SAP_Spreadsheet!$E617,SAP_Spreadsheet!S$6)</f>
        <v>0.10044515102227179</v>
      </c>
      <c r="T617" s="289">
        <f ca="1">S616*OFFSET(SAP_Leadsheet!$D$113,SAP_Spreadsheet!$E617,SAP_Spreadsheet!T$6)</f>
        <v>9.4105910932671052E-2</v>
      </c>
      <c r="U617" s="289">
        <f ca="1">T616*OFFSET(SAP_Leadsheet!$D$113,SAP_Spreadsheet!$E617,SAP_Spreadsheet!U$6)</f>
        <v>8.5894074299617956E-2</v>
      </c>
      <c r="V617" s="289">
        <f ca="1">U616*OFFSET(SAP_Leadsheet!$D$113,SAP_Spreadsheet!$E617,SAP_Spreadsheet!V$6)</f>
        <v>7.7198687184362444E-2</v>
      </c>
      <c r="W617" s="289">
        <f ca="1">V616*OFFSET(SAP_Leadsheet!$D$113,SAP_Spreadsheet!$E617,SAP_Spreadsheet!W$6)</f>
        <v>6.9428993252811058E-2</v>
      </c>
      <c r="X617" s="289">
        <f ca="1">W616*OFFSET(SAP_Leadsheet!$D$113,SAP_Spreadsheet!$E617,SAP_Spreadsheet!X$6)</f>
        <v>6.278751119354109E-2</v>
      </c>
      <c r="Y617" s="289">
        <f ca="1">X616*OFFSET(SAP_Leadsheet!$D$113,SAP_Spreadsheet!$E617,SAP_Spreadsheet!Y$6)</f>
        <v>4.3860330890043514E-2</v>
      </c>
      <c r="Z617" s="289">
        <f ca="1">Y616*OFFSET(SAP_Leadsheet!$D$113,SAP_Spreadsheet!$E617,SAP_Spreadsheet!Z$6)</f>
        <v>4.3900535530136973E-2</v>
      </c>
      <c r="AA617" s="289">
        <f ca="1">Z616*OFFSET(SAP_Leadsheet!$D$113,SAP_Spreadsheet!$E617,SAP_Spreadsheet!AA$6)</f>
        <v>4.463837997353233E-2</v>
      </c>
      <c r="AB617" s="289">
        <f ca="1">AA616*OFFSET(SAP_Leadsheet!$D$113,SAP_Spreadsheet!$E617,SAP_Spreadsheet!AB$6)</f>
        <v>4.5748503191409842E-2</v>
      </c>
      <c r="AC617" s="289">
        <f ca="1">AB616*OFFSET(SAP_Leadsheet!$D$113,SAP_Spreadsheet!$E617,SAP_Spreadsheet!AC$6)</f>
        <v>4.6918099007732736E-2</v>
      </c>
      <c r="AD617" s="289">
        <f ca="1">AC616*OFFSET(SAP_Leadsheet!$D$113,SAP_Spreadsheet!$E617,SAP_Spreadsheet!AD$6)</f>
        <v>4.7933048542122859E-2</v>
      </c>
      <c r="AE617" s="289">
        <f ca="1">AD616*OFFSET(SAP_Leadsheet!$D$113,SAP_Spreadsheet!$E617,SAP_Spreadsheet!AE$6)</f>
        <v>4.8665338222325043E-2</v>
      </c>
      <c r="AF617" s="289">
        <f ca="1">AE616*OFFSET(SAP_Leadsheet!$D$113,SAP_Spreadsheet!$E617,SAP_Spreadsheet!AF$6)</f>
        <v>4.9198098103207258E-2</v>
      </c>
      <c r="AG617" s="289">
        <f ca="1">AF616*OFFSET(SAP_Leadsheet!$D$113,SAP_Spreadsheet!$E617,SAP_Spreadsheet!AG$6)</f>
        <v>4.9435964492510955E-2</v>
      </c>
      <c r="AH617" s="289">
        <f ca="1">AG616*OFFSET(SAP_Leadsheet!$D$113,SAP_Spreadsheet!$E617,SAP_Spreadsheet!AH$6)</f>
        <v>4.9078257311115404E-2</v>
      </c>
      <c r="AI617" s="289">
        <f ca="1">AH616*OFFSET(SAP_Leadsheet!$D$113,SAP_Spreadsheet!$E617,SAP_Spreadsheet!AI$6)</f>
        <v>4.7965707070525387E-2</v>
      </c>
      <c r="AJ617" s="289">
        <f ca="1">AI616*OFFSET(SAP_Leadsheet!$D$113,SAP_Spreadsheet!$E617,SAP_Spreadsheet!AJ$6)</f>
        <v>4.5226743440259128E-2</v>
      </c>
      <c r="AK617" s="289">
        <f ca="1">AJ616*OFFSET(SAP_Leadsheet!$D$113,SAP_Spreadsheet!$E617,SAP_Spreadsheet!AK$6)</f>
        <v>3.4297912274878391E-2</v>
      </c>
      <c r="AL617" s="289">
        <f ca="1">AK616*OFFSET(SAP_Leadsheet!$D$113,SAP_Spreadsheet!$E617,SAP_Spreadsheet!AL$6)</f>
        <v>3.4052430610902483E-2</v>
      </c>
      <c r="AM617" s="289">
        <f ca="1">AL616*OFFSET(SAP_Leadsheet!$D$113,SAP_Spreadsheet!$E617,SAP_Spreadsheet!AM$6)</f>
        <v>3.3799356208455401E-2</v>
      </c>
      <c r="AN617" s="289">
        <f ca="1">AM616*OFFSET(SAP_Leadsheet!$D$113,SAP_Spreadsheet!$E617,SAP_Spreadsheet!AN$6)</f>
        <v>3.3588043725083359E-2</v>
      </c>
      <c r="AO617" s="289">
        <f ca="1">AN616*OFFSET(SAP_Leadsheet!$D$113,SAP_Spreadsheet!$E617,SAP_Spreadsheet!AO$6)</f>
        <v>3.3416201310746088E-2</v>
      </c>
      <c r="AP617" s="289">
        <f ca="1">AO616*OFFSET(SAP_Leadsheet!$D$113,SAP_Spreadsheet!$E617,SAP_Spreadsheet!AP$6)</f>
        <v>3.3276362357890575E-2</v>
      </c>
      <c r="AQ617" s="289">
        <f ca="1">AP616*OFFSET(SAP_Leadsheet!$D$113,SAP_Spreadsheet!$E617,SAP_Spreadsheet!AQ$6)</f>
        <v>3.3156660580416566E-2</v>
      </c>
      <c r="AR617" s="289">
        <f ca="1">AQ616*OFFSET(SAP_Leadsheet!$D$113,SAP_Spreadsheet!$E617,SAP_Spreadsheet!AR$6)</f>
        <v>3.3040070984197763E-2</v>
      </c>
      <c r="AS617" s="289">
        <f ca="1">AR616*OFFSET(SAP_Leadsheet!$D$113,SAP_Spreadsheet!$E617,SAP_Spreadsheet!AS$6)</f>
        <v>3.2904845041227475E-2</v>
      </c>
      <c r="AT617" s="289">
        <f ca="1">AS616*OFFSET(SAP_Leadsheet!$D$113,SAP_Spreadsheet!$E617,SAP_Spreadsheet!AT$6)</f>
        <v>3.2691654824201999E-2</v>
      </c>
      <c r="AU617" s="289">
        <f ca="1">AT616*OFFSET(SAP_Leadsheet!$D$113,SAP_Spreadsheet!$E617,SAP_Spreadsheet!AU$6)</f>
        <v>3.2337424604584449E-2</v>
      </c>
      <c r="AV617" s="289">
        <f ca="1">AU616*OFFSET(SAP_Leadsheet!$D$113,SAP_Spreadsheet!$E617,SAP_Spreadsheet!AV$6)</f>
        <v>3.1411841181796428E-2</v>
      </c>
      <c r="AW617" s="289">
        <f ca="1">AV616*OFFSET(SAP_Leadsheet!$D$113,SAP_Spreadsheet!$E617,SAP_Spreadsheet!AW$6)</f>
        <v>2.7936459285068937E-2</v>
      </c>
      <c r="AX617" s="289">
        <f ca="1">AW616*OFFSET(SAP_Leadsheet!$D$113,SAP_Spreadsheet!$E617,SAP_Spreadsheet!AX$6)</f>
        <v>2.7636158029976991E-2</v>
      </c>
      <c r="AY617" s="289">
        <f ca="1">AX616*OFFSET(SAP_Leadsheet!$D$113,SAP_Spreadsheet!$E617,SAP_Spreadsheet!AY$6)</f>
        <v>2.7341807699420073E-2</v>
      </c>
      <c r="AZ617" s="289">
        <f ca="1">AY616*OFFSET(SAP_Leadsheet!$D$113,SAP_Spreadsheet!$E617,SAP_Spreadsheet!AZ$6)</f>
        <v>2.706546927411483E-2</v>
      </c>
      <c r="BA617" s="289">
        <f ca="1">AZ616*OFFSET(SAP_Leadsheet!$D$113,SAP_Spreadsheet!$E617,SAP_Spreadsheet!BA$6)</f>
        <v>2.6803736483901539E-2</v>
      </c>
      <c r="BB617" s="289">
        <f ca="1">BA616*OFFSET(SAP_Leadsheet!$D$113,SAP_Spreadsheet!$E617,SAP_Spreadsheet!BB$6)</f>
        <v>2.6552967565013852E-2</v>
      </c>
      <c r="BC617" s="289">
        <f ca="1">BB616*OFFSET(SAP_Leadsheet!$D$113,SAP_Spreadsheet!$E617,SAP_Spreadsheet!BC$6)</f>
        <v>2.6309476481074581E-2</v>
      </c>
      <c r="BD617" s="289">
        <f ca="1">BC616*OFFSET(SAP_Leadsheet!$D$113,SAP_Spreadsheet!$E617,SAP_Spreadsheet!BD$6)</f>
        <v>2.6069223600495354E-2</v>
      </c>
      <c r="BE617" s="289">
        <f ca="1">BD616*OFFSET(SAP_Leadsheet!$D$113,SAP_Spreadsheet!$E617,SAP_Spreadsheet!BE$6)</f>
        <v>2.609076651513537E-2</v>
      </c>
      <c r="BF617" s="289">
        <f ca="1">BE616*OFFSET(SAP_Leadsheet!$D$113,SAP_Spreadsheet!$E617,SAP_Spreadsheet!BF$6)</f>
        <v>2.5827981247132637E-2</v>
      </c>
      <c r="BG617" s="289">
        <f ca="1">BF616*OFFSET(SAP_Leadsheet!$D$113,SAP_Spreadsheet!$E617,SAP_Spreadsheet!BG$6)</f>
        <v>2.5528596714258001E-2</v>
      </c>
      <c r="BH617" s="289">
        <f ca="1">BG616*OFFSET(SAP_Leadsheet!$D$113,SAP_Spreadsheet!$E617,SAP_Spreadsheet!BH$6)</f>
        <v>2.5126779247221197E-2</v>
      </c>
      <c r="BI617" s="289">
        <f ca="1">BH616*OFFSET(SAP_Leadsheet!$D$113,SAP_Spreadsheet!$E617,SAP_Spreadsheet!BI$6)</f>
        <v>2.2639605124280489E-2</v>
      </c>
      <c r="BJ617" s="289">
        <f ca="1">BI616*OFFSET(SAP_Leadsheet!$D$113,SAP_Spreadsheet!$E617,SAP_Spreadsheet!BJ$6)</f>
        <v>2.2420212062865135E-2</v>
      </c>
      <c r="BK617" s="289">
        <f ca="1">BJ616*OFFSET(SAP_Leadsheet!$D$113,SAP_Spreadsheet!$E617,SAP_Spreadsheet!BK$6)</f>
        <v>2.2207153458077507E-2</v>
      </c>
      <c r="BL617" s="289">
        <f ca="1">BK616*OFFSET(SAP_Leadsheet!$D$113,SAP_Spreadsheet!$E617,SAP_Spreadsheet!BL$6)</f>
        <v>2.2004888563653478E-2</v>
      </c>
      <c r="BM617" s="289">
        <f ca="1">BL616*OFFSET(SAP_Leadsheet!$D$113,SAP_Spreadsheet!$E617,SAP_Spreadsheet!BM$6)</f>
        <v>2.1809575432712395E-2</v>
      </c>
      <c r="BN617" s="289">
        <f ca="1">BM616*OFFSET(SAP_Leadsheet!$D$113,SAP_Spreadsheet!$E617,SAP_Spreadsheet!BN$6)</f>
        <v>2.1619670513523846E-2</v>
      </c>
      <c r="BO617" s="289">
        <f ca="1">BN616*OFFSET(SAP_Leadsheet!$D$113,SAP_Spreadsheet!$E617,SAP_Spreadsheet!BC$6)</f>
        <v>2.1433700418423709E-2</v>
      </c>
      <c r="BP617" s="289">
        <f ca="1">BO616*OFFSET(SAP_Leadsheet!$D$113,SAP_Spreadsheet!$E617,SAP_Spreadsheet!BD$6)</f>
        <v>2.1248987122859556E-2</v>
      </c>
      <c r="BQ617" s="289">
        <f ca="1">BP616*OFFSET(SAP_Leadsheet!$D$113,SAP_Spreadsheet!$E617,SAP_Spreadsheet!BE$6)</f>
        <v>2.1063212062047892E-2</v>
      </c>
      <c r="BR617" s="289">
        <f ca="1">BQ616*OFFSET(SAP_Leadsheet!$D$113,SAP_Spreadsheet!$E617,SAP_Spreadsheet!BF$6)</f>
        <v>2.0828060868117552E-2</v>
      </c>
      <c r="BS617" s="289">
        <f ca="1">BR616*OFFSET(SAP_Leadsheet!$D$113,SAP_Spreadsheet!$E617,SAP_Spreadsheet!BG$6)</f>
        <v>2.0241286510057976E-2</v>
      </c>
      <c r="BT617" s="289">
        <f ca="1">BS616*OFFSET(SAP_Leadsheet!$D$113,SAP_Spreadsheet!$E617,SAP_Spreadsheet!BH$6)</f>
        <v>1.9015842360254113E-2</v>
      </c>
      <c r="BU617" s="289">
        <f ca="1">BT616*OFFSET(SAP_Leadsheet!$D$113,SAP_Spreadsheet!$E617,SAP_Spreadsheet!BI$6)</f>
        <v>1.7536290621500979E-2</v>
      </c>
      <c r="BV617" s="289">
        <f ca="1">BU616*OFFSET(SAP_Leadsheet!$D$113,SAP_Spreadsheet!$E617,SAP_Spreadsheet!BJ$6)</f>
        <v>0</v>
      </c>
      <c r="BW617" s="289">
        <f ca="1">BV616*OFFSET(SAP_Leadsheet!$D$113,SAP_Spreadsheet!$E617,SAP_Spreadsheet!BK$6)</f>
        <v>0</v>
      </c>
      <c r="BX617" s="289">
        <f ca="1">BW616*OFFSET(SAP_Leadsheet!$D$113,SAP_Spreadsheet!$E617,SAP_Spreadsheet!BL$6)</f>
        <v>0</v>
      </c>
      <c r="BY617" s="289">
        <f ca="1">BX616*OFFSET(SAP_Leadsheet!$D$113,SAP_Spreadsheet!$E617,SAP_Spreadsheet!BM$6)</f>
        <v>0</v>
      </c>
      <c r="BZ617" s="289">
        <f ca="1">BY616*OFFSET(SAP_Leadsheet!$D$113,SAP_Spreadsheet!$E617,SAP_Spreadsheet!BN$6)</f>
        <v>0</v>
      </c>
      <c r="CA617" s="198"/>
      <c r="CB617" s="198"/>
      <c r="CC617" s="198"/>
      <c r="CD617" s="198"/>
      <c r="CE617" s="198"/>
      <c r="CF617" s="198"/>
      <c r="CG617" s="198"/>
      <c r="CH617" s="198"/>
      <c r="CI617" s="198"/>
      <c r="CJ617" s="198"/>
      <c r="CK617" s="198"/>
      <c r="CL617" s="198"/>
    </row>
    <row r="618" spans="1:90" x14ac:dyDescent="0.15">
      <c r="B618" s="245"/>
      <c r="D618" s="161" t="s">
        <v>328</v>
      </c>
      <c r="E618" s="26">
        <v>8</v>
      </c>
      <c r="F618" s="26" t="s">
        <v>356</v>
      </c>
      <c r="G618" s="289"/>
      <c r="H618" s="289">
        <f ca="1">G617*OFFSET(SAP_Leadsheet!$D$113,SAP_Spreadsheet!$E618,SAP_Spreadsheet!H$6)</f>
        <v>0</v>
      </c>
      <c r="I618" s="289">
        <f ca="1">H617*OFFSET(SAP_Leadsheet!$D$113,SAP_Spreadsheet!$E618,SAP_Spreadsheet!I$6)</f>
        <v>0</v>
      </c>
      <c r="J618" s="289">
        <f ca="1">I617*OFFSET(SAP_Leadsheet!$D$113,SAP_Spreadsheet!$E618,SAP_Spreadsheet!J$6)</f>
        <v>0</v>
      </c>
      <c r="K618" s="289">
        <f ca="1">J617*OFFSET(SAP_Leadsheet!$D$113,SAP_Spreadsheet!$E618,SAP_Spreadsheet!K$6)</f>
        <v>0</v>
      </c>
      <c r="L618" s="289">
        <f ca="1">K617*OFFSET(SAP_Leadsheet!$D$113,SAP_Spreadsheet!$E618,SAP_Spreadsheet!L$6)</f>
        <v>0</v>
      </c>
      <c r="M618" s="289">
        <f ca="1">L617*OFFSET(SAP_Leadsheet!$D$113,SAP_Spreadsheet!$E618,SAP_Spreadsheet!M$6)</f>
        <v>0</v>
      </c>
      <c r="N618" s="289">
        <f ca="1">M617*OFFSET(SAP_Leadsheet!$D$113,SAP_Spreadsheet!$E618,SAP_Spreadsheet!N$6)</f>
        <v>0</v>
      </c>
      <c r="O618" s="289">
        <f ca="1">N617*OFFSET(SAP_Leadsheet!$D$113,SAP_Spreadsheet!$E618,SAP_Spreadsheet!O$6)</f>
        <v>4.0594298676531693E-2</v>
      </c>
      <c r="P618" s="289">
        <f ca="1">O617*OFFSET(SAP_Leadsheet!$D$113,SAP_Spreadsheet!$E618,SAP_Spreadsheet!P$6)</f>
        <v>7.382958279309236E-2</v>
      </c>
      <c r="Q618" s="289">
        <f ca="1">P617*OFFSET(SAP_Leadsheet!$D$113,SAP_Spreadsheet!$E618,SAP_Spreadsheet!Q$6)</f>
        <v>9.3600025282229812E-2</v>
      </c>
      <c r="R618" s="289">
        <f ca="1">Q617*OFFSET(SAP_Leadsheet!$D$113,SAP_Spreadsheet!$E618,SAP_Spreadsheet!R$6)</f>
        <v>0.10235246801117405</v>
      </c>
      <c r="S618" s="289">
        <f ca="1">R617*OFFSET(SAP_Leadsheet!$D$113,SAP_Spreadsheet!$E618,SAP_Spreadsheet!S$6)</f>
        <v>0.10377445527194983</v>
      </c>
      <c r="T618" s="289">
        <f ca="1">S617*OFFSET(SAP_Leadsheet!$D$113,SAP_Spreadsheet!$E618,SAP_Spreadsheet!T$6)</f>
        <v>0.10044515102227179</v>
      </c>
      <c r="U618" s="289">
        <f ca="1">T617*OFFSET(SAP_Leadsheet!$D$113,SAP_Spreadsheet!$E618,SAP_Spreadsheet!U$6)</f>
        <v>9.4105910932671052E-2</v>
      </c>
      <c r="V618" s="289">
        <f ca="1">U617*OFFSET(SAP_Leadsheet!$D$113,SAP_Spreadsheet!$E618,SAP_Spreadsheet!V$6)</f>
        <v>8.5894074299617956E-2</v>
      </c>
      <c r="W618" s="289">
        <f ca="1">V617*OFFSET(SAP_Leadsheet!$D$113,SAP_Spreadsheet!$E618,SAP_Spreadsheet!W$6)</f>
        <v>7.7198687184362444E-2</v>
      </c>
      <c r="X618" s="289">
        <f ca="1">W617*OFFSET(SAP_Leadsheet!$D$113,SAP_Spreadsheet!$E618,SAP_Spreadsheet!X$6)</f>
        <v>6.9428993252811058E-2</v>
      </c>
      <c r="Y618" s="289">
        <f ca="1">X617*OFFSET(SAP_Leadsheet!$D$113,SAP_Spreadsheet!$E618,SAP_Spreadsheet!Y$6)</f>
        <v>6.278751119354109E-2</v>
      </c>
      <c r="Z618" s="289">
        <f ca="1">Y617*OFFSET(SAP_Leadsheet!$D$113,SAP_Spreadsheet!$E618,SAP_Spreadsheet!Z$6)</f>
        <v>4.3860330890043514E-2</v>
      </c>
      <c r="AA618" s="289">
        <f ca="1">Z617*OFFSET(SAP_Leadsheet!$D$113,SAP_Spreadsheet!$E618,SAP_Spreadsheet!AA$6)</f>
        <v>4.3900535530136973E-2</v>
      </c>
      <c r="AB618" s="289">
        <f ca="1">AA617*OFFSET(SAP_Leadsheet!$D$113,SAP_Spreadsheet!$E618,SAP_Spreadsheet!AB$6)</f>
        <v>4.463837997353233E-2</v>
      </c>
      <c r="AC618" s="289">
        <f ca="1">AB617*OFFSET(SAP_Leadsheet!$D$113,SAP_Spreadsheet!$E618,SAP_Spreadsheet!AC$6)</f>
        <v>4.5748503191409842E-2</v>
      </c>
      <c r="AD618" s="289">
        <f ca="1">AC617*OFFSET(SAP_Leadsheet!$D$113,SAP_Spreadsheet!$E618,SAP_Spreadsheet!AD$6)</f>
        <v>4.6918099007732736E-2</v>
      </c>
      <c r="AE618" s="289">
        <f ca="1">AD617*OFFSET(SAP_Leadsheet!$D$113,SAP_Spreadsheet!$E618,SAP_Spreadsheet!AE$6)</f>
        <v>4.7933048542122859E-2</v>
      </c>
      <c r="AF618" s="289">
        <f ca="1">AE617*OFFSET(SAP_Leadsheet!$D$113,SAP_Spreadsheet!$E618,SAP_Spreadsheet!AF$6)</f>
        <v>4.8665338222325043E-2</v>
      </c>
      <c r="AG618" s="289">
        <f ca="1">AF617*OFFSET(SAP_Leadsheet!$D$113,SAP_Spreadsheet!$E618,SAP_Spreadsheet!AG$6)</f>
        <v>4.9198098103207258E-2</v>
      </c>
      <c r="AH618" s="289">
        <f ca="1">AG617*OFFSET(SAP_Leadsheet!$D$113,SAP_Spreadsheet!$E618,SAP_Spreadsheet!AH$6)</f>
        <v>4.9435964492510955E-2</v>
      </c>
      <c r="AI618" s="289">
        <f ca="1">AH617*OFFSET(SAP_Leadsheet!$D$113,SAP_Spreadsheet!$E618,SAP_Spreadsheet!AI$6)</f>
        <v>4.9078257311115404E-2</v>
      </c>
      <c r="AJ618" s="289">
        <f ca="1">AI617*OFFSET(SAP_Leadsheet!$D$113,SAP_Spreadsheet!$E618,SAP_Spreadsheet!AJ$6)</f>
        <v>4.7965707070525387E-2</v>
      </c>
      <c r="AK618" s="289">
        <f ca="1">AJ617*OFFSET(SAP_Leadsheet!$D$113,SAP_Spreadsheet!$E618,SAP_Spreadsheet!AK$6)</f>
        <v>4.5226743440259128E-2</v>
      </c>
      <c r="AL618" s="289">
        <f ca="1">AK617*OFFSET(SAP_Leadsheet!$D$113,SAP_Spreadsheet!$E618,SAP_Spreadsheet!AL$6)</f>
        <v>3.4297912274878391E-2</v>
      </c>
      <c r="AM618" s="289">
        <f ca="1">AL617*OFFSET(SAP_Leadsheet!$D$113,SAP_Spreadsheet!$E618,SAP_Spreadsheet!AM$6)</f>
        <v>3.4052430610902483E-2</v>
      </c>
      <c r="AN618" s="289">
        <f ca="1">AM617*OFFSET(SAP_Leadsheet!$D$113,SAP_Spreadsheet!$E618,SAP_Spreadsheet!AN$6)</f>
        <v>3.3799356208455401E-2</v>
      </c>
      <c r="AO618" s="289">
        <f ca="1">AN617*OFFSET(SAP_Leadsheet!$D$113,SAP_Spreadsheet!$E618,SAP_Spreadsheet!AO$6)</f>
        <v>3.3588043725083359E-2</v>
      </c>
      <c r="AP618" s="289">
        <f ca="1">AO617*OFFSET(SAP_Leadsheet!$D$113,SAP_Spreadsheet!$E618,SAP_Spreadsheet!AP$6)</f>
        <v>3.3416201310746088E-2</v>
      </c>
      <c r="AQ618" s="289">
        <f ca="1">AP617*OFFSET(SAP_Leadsheet!$D$113,SAP_Spreadsheet!$E618,SAP_Spreadsheet!AQ$6)</f>
        <v>3.3276362357890575E-2</v>
      </c>
      <c r="AR618" s="289">
        <f ca="1">AQ617*OFFSET(SAP_Leadsheet!$D$113,SAP_Spreadsheet!$E618,SAP_Spreadsheet!AR$6)</f>
        <v>3.3156660580416566E-2</v>
      </c>
      <c r="AS618" s="289">
        <f ca="1">AR617*OFFSET(SAP_Leadsheet!$D$113,SAP_Spreadsheet!$E618,SAP_Spreadsheet!AS$6)</f>
        <v>3.3040070984197763E-2</v>
      </c>
      <c r="AT618" s="289">
        <f ca="1">AS617*OFFSET(SAP_Leadsheet!$D$113,SAP_Spreadsheet!$E618,SAP_Spreadsheet!AT$6)</f>
        <v>3.2904845041227475E-2</v>
      </c>
      <c r="AU618" s="289">
        <f ca="1">AT617*OFFSET(SAP_Leadsheet!$D$113,SAP_Spreadsheet!$E618,SAP_Spreadsheet!AU$6)</f>
        <v>3.2691654824201999E-2</v>
      </c>
      <c r="AV618" s="289">
        <f ca="1">AU617*OFFSET(SAP_Leadsheet!$D$113,SAP_Spreadsheet!$E618,SAP_Spreadsheet!AV$6)</f>
        <v>3.2337424604584449E-2</v>
      </c>
      <c r="AW618" s="289">
        <f ca="1">AV617*OFFSET(SAP_Leadsheet!$D$113,SAP_Spreadsheet!$E618,SAP_Spreadsheet!AW$6)</f>
        <v>3.1411841181796428E-2</v>
      </c>
      <c r="AX618" s="289">
        <f ca="1">AW617*OFFSET(SAP_Leadsheet!$D$113,SAP_Spreadsheet!$E618,SAP_Spreadsheet!AX$6)</f>
        <v>2.7936459285068937E-2</v>
      </c>
      <c r="AY618" s="289">
        <f ca="1">AX617*OFFSET(SAP_Leadsheet!$D$113,SAP_Spreadsheet!$E618,SAP_Spreadsheet!AY$6)</f>
        <v>2.7636158029976991E-2</v>
      </c>
      <c r="AZ618" s="289">
        <f ca="1">AY617*OFFSET(SAP_Leadsheet!$D$113,SAP_Spreadsheet!$E618,SAP_Spreadsheet!AZ$6)</f>
        <v>2.7341807699420073E-2</v>
      </c>
      <c r="BA618" s="289">
        <f ca="1">AZ617*OFFSET(SAP_Leadsheet!$D$113,SAP_Spreadsheet!$E618,SAP_Spreadsheet!BA$6)</f>
        <v>2.706546927411483E-2</v>
      </c>
      <c r="BB618" s="289">
        <f ca="1">BA617*OFFSET(SAP_Leadsheet!$D$113,SAP_Spreadsheet!$E618,SAP_Spreadsheet!BB$6)</f>
        <v>2.6803736483901539E-2</v>
      </c>
      <c r="BC618" s="289">
        <f ca="1">BB617*OFFSET(SAP_Leadsheet!$D$113,SAP_Spreadsheet!$E618,SAP_Spreadsheet!BC$6)</f>
        <v>2.6552967565013852E-2</v>
      </c>
      <c r="BD618" s="289">
        <f ca="1">BC617*OFFSET(SAP_Leadsheet!$D$113,SAP_Spreadsheet!$E618,SAP_Spreadsheet!BD$6)</f>
        <v>2.6309476481074581E-2</v>
      </c>
      <c r="BE618" s="289">
        <f ca="1">BD617*OFFSET(SAP_Leadsheet!$D$113,SAP_Spreadsheet!$E618,SAP_Spreadsheet!BE$6)</f>
        <v>2.6069223600495354E-2</v>
      </c>
      <c r="BF618" s="289">
        <f ca="1">BE617*OFFSET(SAP_Leadsheet!$D$113,SAP_Spreadsheet!$E618,SAP_Spreadsheet!BF$6)</f>
        <v>2.609076651513537E-2</v>
      </c>
      <c r="BG618" s="289">
        <f ca="1">BF617*OFFSET(SAP_Leadsheet!$D$113,SAP_Spreadsheet!$E618,SAP_Spreadsheet!BG$6)</f>
        <v>2.5827981247132637E-2</v>
      </c>
      <c r="BH618" s="289">
        <f ca="1">BG617*OFFSET(SAP_Leadsheet!$D$113,SAP_Spreadsheet!$E618,SAP_Spreadsheet!BH$6)</f>
        <v>2.5528596714258001E-2</v>
      </c>
      <c r="BI618" s="289">
        <f ca="1">BH617*OFFSET(SAP_Leadsheet!$D$113,SAP_Spreadsheet!$E618,SAP_Spreadsheet!BI$6)</f>
        <v>2.5126779247221197E-2</v>
      </c>
      <c r="BJ618" s="289">
        <f ca="1">BI617*OFFSET(SAP_Leadsheet!$D$113,SAP_Spreadsheet!$E618,SAP_Spreadsheet!BJ$6)</f>
        <v>2.2639605124280489E-2</v>
      </c>
      <c r="BK618" s="289">
        <f ca="1">BJ617*OFFSET(SAP_Leadsheet!$D$113,SAP_Spreadsheet!$E618,SAP_Spreadsheet!BK$6)</f>
        <v>2.2420212062865135E-2</v>
      </c>
      <c r="BL618" s="289">
        <f ca="1">BK617*OFFSET(SAP_Leadsheet!$D$113,SAP_Spreadsheet!$E618,SAP_Spreadsheet!BL$6)</f>
        <v>2.2207153458077507E-2</v>
      </c>
      <c r="BM618" s="289">
        <f ca="1">BL617*OFFSET(SAP_Leadsheet!$D$113,SAP_Spreadsheet!$E618,SAP_Spreadsheet!BM$6)</f>
        <v>2.2004888563653478E-2</v>
      </c>
      <c r="BN618" s="289">
        <f ca="1">BM617*OFFSET(SAP_Leadsheet!$D$113,SAP_Spreadsheet!$E618,SAP_Spreadsheet!BN$6)</f>
        <v>2.1809575432712395E-2</v>
      </c>
      <c r="BO618" s="289">
        <f ca="1">BN617*OFFSET(SAP_Leadsheet!$D$113,SAP_Spreadsheet!$E618,SAP_Spreadsheet!BC$6)</f>
        <v>2.1619670513523846E-2</v>
      </c>
      <c r="BP618" s="289">
        <f ca="1">BO617*OFFSET(SAP_Leadsheet!$D$113,SAP_Spreadsheet!$E618,SAP_Spreadsheet!BD$6)</f>
        <v>2.1433700418423709E-2</v>
      </c>
      <c r="BQ618" s="289">
        <f ca="1">BP617*OFFSET(SAP_Leadsheet!$D$113,SAP_Spreadsheet!$E618,SAP_Spreadsheet!BE$6)</f>
        <v>2.1248987122859556E-2</v>
      </c>
      <c r="BR618" s="289">
        <f ca="1">BQ617*OFFSET(SAP_Leadsheet!$D$113,SAP_Spreadsheet!$E618,SAP_Spreadsheet!BF$6)</f>
        <v>2.1063212062047892E-2</v>
      </c>
      <c r="BS618" s="289">
        <f ca="1">BR617*OFFSET(SAP_Leadsheet!$D$113,SAP_Spreadsheet!$E618,SAP_Spreadsheet!BG$6)</f>
        <v>2.0828060868117552E-2</v>
      </c>
      <c r="BT618" s="289">
        <f ca="1">BS617*OFFSET(SAP_Leadsheet!$D$113,SAP_Spreadsheet!$E618,SAP_Spreadsheet!BH$6)</f>
        <v>2.0241286510057976E-2</v>
      </c>
      <c r="BU618" s="289">
        <f ca="1">BT617*OFFSET(SAP_Leadsheet!$D$113,SAP_Spreadsheet!$E618,SAP_Spreadsheet!BI$6)</f>
        <v>1.9015842360254113E-2</v>
      </c>
      <c r="BV618" s="289">
        <f ca="1">BU617*OFFSET(SAP_Leadsheet!$D$113,SAP_Spreadsheet!$E618,SAP_Spreadsheet!BJ$6)</f>
        <v>1.7536290621500979E-2</v>
      </c>
      <c r="BW618" s="289">
        <f ca="1">BV617*OFFSET(SAP_Leadsheet!$D$113,SAP_Spreadsheet!$E618,SAP_Spreadsheet!BK$6)</f>
        <v>0</v>
      </c>
      <c r="BX618" s="289">
        <f ca="1">BW617*OFFSET(SAP_Leadsheet!$D$113,SAP_Spreadsheet!$E618,SAP_Spreadsheet!BL$6)</f>
        <v>0</v>
      </c>
      <c r="BY618" s="289">
        <f ca="1">BX617*OFFSET(SAP_Leadsheet!$D$113,SAP_Spreadsheet!$E618,SAP_Spreadsheet!BM$6)</f>
        <v>0</v>
      </c>
      <c r="BZ618" s="289">
        <f ca="1">BY617*OFFSET(SAP_Leadsheet!$D$113,SAP_Spreadsheet!$E618,SAP_Spreadsheet!BN$6)</f>
        <v>0</v>
      </c>
      <c r="CA618" s="198"/>
      <c r="CB618" s="198"/>
      <c r="CC618" s="198"/>
      <c r="CD618" s="198"/>
      <c r="CE618" s="198"/>
      <c r="CF618" s="198"/>
      <c r="CG618" s="198"/>
      <c r="CH618" s="198"/>
      <c r="CI618" s="198"/>
      <c r="CJ618" s="198"/>
      <c r="CK618" s="198"/>
      <c r="CL618" s="198"/>
    </row>
    <row r="619" spans="1:90" x14ac:dyDescent="0.15">
      <c r="B619" s="245"/>
      <c r="D619" s="161" t="s">
        <v>329</v>
      </c>
      <c r="E619" s="26">
        <v>9</v>
      </c>
      <c r="F619" s="26" t="s">
        <v>356</v>
      </c>
      <c r="G619" s="289"/>
      <c r="H619" s="289">
        <f ca="1">G618*OFFSET(SAP_Leadsheet!$D$113,SAP_Spreadsheet!$E619,SAP_Spreadsheet!H$6)</f>
        <v>0</v>
      </c>
      <c r="I619" s="289">
        <f ca="1">H618*OFFSET(SAP_Leadsheet!$D$113,SAP_Spreadsheet!$E619,SAP_Spreadsheet!I$6)</f>
        <v>0</v>
      </c>
      <c r="J619" s="289">
        <f ca="1">I618*OFFSET(SAP_Leadsheet!$D$113,SAP_Spreadsheet!$E619,SAP_Spreadsheet!J$6)</f>
        <v>0</v>
      </c>
      <c r="K619" s="289">
        <f ca="1">J618*OFFSET(SAP_Leadsheet!$D$113,SAP_Spreadsheet!$E619,SAP_Spreadsheet!K$6)</f>
        <v>0</v>
      </c>
      <c r="L619" s="289">
        <f ca="1">K618*OFFSET(SAP_Leadsheet!$D$113,SAP_Spreadsheet!$E619,SAP_Spreadsheet!L$6)</f>
        <v>0</v>
      </c>
      <c r="M619" s="289">
        <f ca="1">L618*OFFSET(SAP_Leadsheet!$D$113,SAP_Spreadsheet!$E619,SAP_Spreadsheet!M$6)</f>
        <v>0</v>
      </c>
      <c r="N619" s="289">
        <f ca="1">M618*OFFSET(SAP_Leadsheet!$D$113,SAP_Spreadsheet!$E619,SAP_Spreadsheet!N$6)</f>
        <v>0</v>
      </c>
      <c r="O619" s="289">
        <f ca="1">N618*OFFSET(SAP_Leadsheet!$D$113,SAP_Spreadsheet!$E619,SAP_Spreadsheet!O$6)</f>
        <v>0</v>
      </c>
      <c r="P619" s="289">
        <f ca="1">O618*OFFSET(SAP_Leadsheet!$D$113,SAP_Spreadsheet!$E619,SAP_Spreadsheet!P$6)</f>
        <v>4.0594298676531693E-2</v>
      </c>
      <c r="Q619" s="289">
        <f ca="1">P618*OFFSET(SAP_Leadsheet!$D$113,SAP_Spreadsheet!$E619,SAP_Spreadsheet!Q$6)</f>
        <v>7.382958279309236E-2</v>
      </c>
      <c r="R619" s="289">
        <f ca="1">Q618*OFFSET(SAP_Leadsheet!$D$113,SAP_Spreadsheet!$E619,SAP_Spreadsheet!R$6)</f>
        <v>9.3600025282229812E-2</v>
      </c>
      <c r="S619" s="289">
        <f ca="1">R618*OFFSET(SAP_Leadsheet!$D$113,SAP_Spreadsheet!$E619,SAP_Spreadsheet!S$6)</f>
        <v>0.10235246801117405</v>
      </c>
      <c r="T619" s="289">
        <f ca="1">S618*OFFSET(SAP_Leadsheet!$D$113,SAP_Spreadsheet!$E619,SAP_Spreadsheet!T$6)</f>
        <v>0.10377445527194983</v>
      </c>
      <c r="U619" s="289">
        <f ca="1">T618*OFFSET(SAP_Leadsheet!$D$113,SAP_Spreadsheet!$E619,SAP_Spreadsheet!U$6)</f>
        <v>0.10044515102227179</v>
      </c>
      <c r="V619" s="289">
        <f ca="1">U618*OFFSET(SAP_Leadsheet!$D$113,SAP_Spreadsheet!$E619,SAP_Spreadsheet!V$6)</f>
        <v>9.4105910932671052E-2</v>
      </c>
      <c r="W619" s="289">
        <f ca="1">V618*OFFSET(SAP_Leadsheet!$D$113,SAP_Spreadsheet!$E619,SAP_Spreadsheet!W$6)</f>
        <v>8.5894074299617956E-2</v>
      </c>
      <c r="X619" s="289">
        <f ca="1">W618*OFFSET(SAP_Leadsheet!$D$113,SAP_Spreadsheet!$E619,SAP_Spreadsheet!X$6)</f>
        <v>7.7198687184362444E-2</v>
      </c>
      <c r="Y619" s="289">
        <f ca="1">X618*OFFSET(SAP_Leadsheet!$D$113,SAP_Spreadsheet!$E619,SAP_Spreadsheet!Y$6)</f>
        <v>6.9428993252811058E-2</v>
      </c>
      <c r="Z619" s="289">
        <f ca="1">Y618*OFFSET(SAP_Leadsheet!$D$113,SAP_Spreadsheet!$E619,SAP_Spreadsheet!Z$6)</f>
        <v>6.278751119354109E-2</v>
      </c>
      <c r="AA619" s="289">
        <f ca="1">Z618*OFFSET(SAP_Leadsheet!$D$113,SAP_Spreadsheet!$E619,SAP_Spreadsheet!AA$6)</f>
        <v>4.3860330890043514E-2</v>
      </c>
      <c r="AB619" s="289">
        <f ca="1">AA618*OFFSET(SAP_Leadsheet!$D$113,SAP_Spreadsheet!$E619,SAP_Spreadsheet!AB$6)</f>
        <v>4.3900535530136973E-2</v>
      </c>
      <c r="AC619" s="289">
        <f ca="1">AB618*OFFSET(SAP_Leadsheet!$D$113,SAP_Spreadsheet!$E619,SAP_Spreadsheet!AC$6)</f>
        <v>4.463837997353233E-2</v>
      </c>
      <c r="AD619" s="289">
        <f ca="1">AC618*OFFSET(SAP_Leadsheet!$D$113,SAP_Spreadsheet!$E619,SAP_Spreadsheet!AD$6)</f>
        <v>4.5748503191409842E-2</v>
      </c>
      <c r="AE619" s="289">
        <f ca="1">AD618*OFFSET(SAP_Leadsheet!$D$113,SAP_Spreadsheet!$E619,SAP_Spreadsheet!AE$6)</f>
        <v>4.6918099007732736E-2</v>
      </c>
      <c r="AF619" s="289">
        <f ca="1">AE618*OFFSET(SAP_Leadsheet!$D$113,SAP_Spreadsheet!$E619,SAP_Spreadsheet!AF$6)</f>
        <v>4.7933048542122859E-2</v>
      </c>
      <c r="AG619" s="289">
        <f ca="1">AF618*OFFSET(SAP_Leadsheet!$D$113,SAP_Spreadsheet!$E619,SAP_Spreadsheet!AG$6)</f>
        <v>4.8665338222325043E-2</v>
      </c>
      <c r="AH619" s="289">
        <f ca="1">AG618*OFFSET(SAP_Leadsheet!$D$113,SAP_Spreadsheet!$E619,SAP_Spreadsheet!AH$6)</f>
        <v>4.9198098103207258E-2</v>
      </c>
      <c r="AI619" s="289">
        <f ca="1">AH618*OFFSET(SAP_Leadsheet!$D$113,SAP_Spreadsheet!$E619,SAP_Spreadsheet!AI$6)</f>
        <v>4.9435964492510955E-2</v>
      </c>
      <c r="AJ619" s="289">
        <f ca="1">AI618*OFFSET(SAP_Leadsheet!$D$113,SAP_Spreadsheet!$E619,SAP_Spreadsheet!AJ$6)</f>
        <v>4.9078257311115404E-2</v>
      </c>
      <c r="AK619" s="289">
        <f ca="1">AJ618*OFFSET(SAP_Leadsheet!$D$113,SAP_Spreadsheet!$E619,SAP_Spreadsheet!AK$6)</f>
        <v>4.7965707070525387E-2</v>
      </c>
      <c r="AL619" s="289">
        <f ca="1">AK618*OFFSET(SAP_Leadsheet!$D$113,SAP_Spreadsheet!$E619,SAP_Spreadsheet!AL$6)</f>
        <v>4.5226743440259128E-2</v>
      </c>
      <c r="AM619" s="289">
        <f ca="1">AL618*OFFSET(SAP_Leadsheet!$D$113,SAP_Spreadsheet!$E619,SAP_Spreadsheet!AM$6)</f>
        <v>3.4297912274878391E-2</v>
      </c>
      <c r="AN619" s="289">
        <f ca="1">AM618*OFFSET(SAP_Leadsheet!$D$113,SAP_Spreadsheet!$E619,SAP_Spreadsheet!AN$6)</f>
        <v>3.4052430610902483E-2</v>
      </c>
      <c r="AO619" s="289">
        <f ca="1">AN618*OFFSET(SAP_Leadsheet!$D$113,SAP_Spreadsheet!$E619,SAP_Spreadsheet!AO$6)</f>
        <v>3.3799356208455401E-2</v>
      </c>
      <c r="AP619" s="289">
        <f ca="1">AO618*OFFSET(SAP_Leadsheet!$D$113,SAP_Spreadsheet!$E619,SAP_Spreadsheet!AP$6)</f>
        <v>3.3588043725083359E-2</v>
      </c>
      <c r="AQ619" s="289">
        <f ca="1">AP618*OFFSET(SAP_Leadsheet!$D$113,SAP_Spreadsheet!$E619,SAP_Spreadsheet!AQ$6)</f>
        <v>3.3416201310746088E-2</v>
      </c>
      <c r="AR619" s="289">
        <f ca="1">AQ618*OFFSET(SAP_Leadsheet!$D$113,SAP_Spreadsheet!$E619,SAP_Spreadsheet!AR$6)</f>
        <v>3.3276362357890575E-2</v>
      </c>
      <c r="AS619" s="289">
        <f ca="1">AR618*OFFSET(SAP_Leadsheet!$D$113,SAP_Spreadsheet!$E619,SAP_Spreadsheet!AS$6)</f>
        <v>3.3156660580416566E-2</v>
      </c>
      <c r="AT619" s="289">
        <f ca="1">AS618*OFFSET(SAP_Leadsheet!$D$113,SAP_Spreadsheet!$E619,SAP_Spreadsheet!AT$6)</f>
        <v>3.3040070984197763E-2</v>
      </c>
      <c r="AU619" s="289">
        <f ca="1">AT618*OFFSET(SAP_Leadsheet!$D$113,SAP_Spreadsheet!$E619,SAP_Spreadsheet!AU$6)</f>
        <v>3.2904845041227475E-2</v>
      </c>
      <c r="AV619" s="289">
        <f ca="1">AU618*OFFSET(SAP_Leadsheet!$D$113,SAP_Spreadsheet!$E619,SAP_Spreadsheet!AV$6)</f>
        <v>3.2691654824201999E-2</v>
      </c>
      <c r="AW619" s="289">
        <f ca="1">AV618*OFFSET(SAP_Leadsheet!$D$113,SAP_Spreadsheet!$E619,SAP_Spreadsheet!AW$6)</f>
        <v>3.2337424604584449E-2</v>
      </c>
      <c r="AX619" s="289">
        <f ca="1">AW618*OFFSET(SAP_Leadsheet!$D$113,SAP_Spreadsheet!$E619,SAP_Spreadsheet!AX$6)</f>
        <v>3.1411841181796428E-2</v>
      </c>
      <c r="AY619" s="289">
        <f ca="1">AX618*OFFSET(SAP_Leadsheet!$D$113,SAP_Spreadsheet!$E619,SAP_Spreadsheet!AY$6)</f>
        <v>2.7936459285068937E-2</v>
      </c>
      <c r="AZ619" s="289">
        <f ca="1">AY618*OFFSET(SAP_Leadsheet!$D$113,SAP_Spreadsheet!$E619,SAP_Spreadsheet!AZ$6)</f>
        <v>2.7636158029976991E-2</v>
      </c>
      <c r="BA619" s="289">
        <f ca="1">AZ618*OFFSET(SAP_Leadsheet!$D$113,SAP_Spreadsheet!$E619,SAP_Spreadsheet!BA$6)</f>
        <v>2.7341807699420073E-2</v>
      </c>
      <c r="BB619" s="289">
        <f ca="1">BA618*OFFSET(SAP_Leadsheet!$D$113,SAP_Spreadsheet!$E619,SAP_Spreadsheet!BB$6)</f>
        <v>2.706546927411483E-2</v>
      </c>
      <c r="BC619" s="289">
        <f ca="1">BB618*OFFSET(SAP_Leadsheet!$D$113,SAP_Spreadsheet!$E619,SAP_Spreadsheet!BC$6)</f>
        <v>2.6803736483901539E-2</v>
      </c>
      <c r="BD619" s="289">
        <f ca="1">BC618*OFFSET(SAP_Leadsheet!$D$113,SAP_Spreadsheet!$E619,SAP_Spreadsheet!BD$6)</f>
        <v>2.6552967565013852E-2</v>
      </c>
      <c r="BE619" s="289">
        <f ca="1">BD618*OFFSET(SAP_Leadsheet!$D$113,SAP_Spreadsheet!$E619,SAP_Spreadsheet!BE$6)</f>
        <v>2.6309476481074581E-2</v>
      </c>
      <c r="BF619" s="289">
        <f ca="1">BE618*OFFSET(SAP_Leadsheet!$D$113,SAP_Spreadsheet!$E619,SAP_Spreadsheet!BF$6)</f>
        <v>2.6069223600495354E-2</v>
      </c>
      <c r="BG619" s="289">
        <f ca="1">BF618*OFFSET(SAP_Leadsheet!$D$113,SAP_Spreadsheet!$E619,SAP_Spreadsheet!BG$6)</f>
        <v>2.609076651513537E-2</v>
      </c>
      <c r="BH619" s="289">
        <f ca="1">BG618*OFFSET(SAP_Leadsheet!$D$113,SAP_Spreadsheet!$E619,SAP_Spreadsheet!BH$6)</f>
        <v>2.5827981247132637E-2</v>
      </c>
      <c r="BI619" s="289">
        <f ca="1">BH618*OFFSET(SAP_Leadsheet!$D$113,SAP_Spreadsheet!$E619,SAP_Spreadsheet!BI$6)</f>
        <v>2.5528596714258001E-2</v>
      </c>
      <c r="BJ619" s="289">
        <f ca="1">BI618*OFFSET(SAP_Leadsheet!$D$113,SAP_Spreadsheet!$E619,SAP_Spreadsheet!BJ$6)</f>
        <v>2.5126779247221197E-2</v>
      </c>
      <c r="BK619" s="289">
        <f ca="1">BJ618*OFFSET(SAP_Leadsheet!$D$113,SAP_Spreadsheet!$E619,SAP_Spreadsheet!BK$6)</f>
        <v>2.2639605124280489E-2</v>
      </c>
      <c r="BL619" s="289">
        <f ca="1">BK618*OFFSET(SAP_Leadsheet!$D$113,SAP_Spreadsheet!$E619,SAP_Spreadsheet!BL$6)</f>
        <v>2.2420212062865135E-2</v>
      </c>
      <c r="BM619" s="289">
        <f ca="1">BL618*OFFSET(SAP_Leadsheet!$D$113,SAP_Spreadsheet!$E619,SAP_Spreadsheet!BM$6)</f>
        <v>2.2207153458077507E-2</v>
      </c>
      <c r="BN619" s="289">
        <f ca="1">BM618*OFFSET(SAP_Leadsheet!$D$113,SAP_Spreadsheet!$E619,SAP_Spreadsheet!BN$6)</f>
        <v>2.2004888563653478E-2</v>
      </c>
      <c r="BO619" s="289">
        <f ca="1">BN618*OFFSET(SAP_Leadsheet!$D$113,SAP_Spreadsheet!$E619,SAP_Spreadsheet!BC$6)</f>
        <v>2.1809575432712395E-2</v>
      </c>
      <c r="BP619" s="289">
        <f ca="1">BO618*OFFSET(SAP_Leadsheet!$D$113,SAP_Spreadsheet!$E619,SAP_Spreadsheet!BD$6)</f>
        <v>2.1619670513523846E-2</v>
      </c>
      <c r="BQ619" s="289">
        <f ca="1">BP618*OFFSET(SAP_Leadsheet!$D$113,SAP_Spreadsheet!$E619,SAP_Spreadsheet!BE$6)</f>
        <v>2.1433700418423709E-2</v>
      </c>
      <c r="BR619" s="289">
        <f ca="1">BQ618*OFFSET(SAP_Leadsheet!$D$113,SAP_Spreadsheet!$E619,SAP_Spreadsheet!BF$6)</f>
        <v>2.1248987122859556E-2</v>
      </c>
      <c r="BS619" s="289">
        <f ca="1">BR618*OFFSET(SAP_Leadsheet!$D$113,SAP_Spreadsheet!$E619,SAP_Spreadsheet!BG$6)</f>
        <v>2.1063212062047892E-2</v>
      </c>
      <c r="BT619" s="289">
        <f ca="1">BS618*OFFSET(SAP_Leadsheet!$D$113,SAP_Spreadsheet!$E619,SAP_Spreadsheet!BH$6)</f>
        <v>2.0828060868117552E-2</v>
      </c>
      <c r="BU619" s="289">
        <f ca="1">BT618*OFFSET(SAP_Leadsheet!$D$113,SAP_Spreadsheet!$E619,SAP_Spreadsheet!BI$6)</f>
        <v>2.0241286510057976E-2</v>
      </c>
      <c r="BV619" s="289">
        <f ca="1">BU618*OFFSET(SAP_Leadsheet!$D$113,SAP_Spreadsheet!$E619,SAP_Spreadsheet!BJ$6)</f>
        <v>1.9015842360254113E-2</v>
      </c>
      <c r="BW619" s="289">
        <f ca="1">BV618*OFFSET(SAP_Leadsheet!$D$113,SAP_Spreadsheet!$E619,SAP_Spreadsheet!BK$6)</f>
        <v>1.7536290621500979E-2</v>
      </c>
      <c r="BX619" s="289">
        <f ca="1">BW618*OFFSET(SAP_Leadsheet!$D$113,SAP_Spreadsheet!$E619,SAP_Spreadsheet!BL$6)</f>
        <v>0</v>
      </c>
      <c r="BY619" s="289">
        <f ca="1">BX618*OFFSET(SAP_Leadsheet!$D$113,SAP_Spreadsheet!$E619,SAP_Spreadsheet!BM$6)</f>
        <v>0</v>
      </c>
      <c r="BZ619" s="289">
        <f ca="1">BY618*OFFSET(SAP_Leadsheet!$D$113,SAP_Spreadsheet!$E619,SAP_Spreadsheet!BN$6)</f>
        <v>0</v>
      </c>
      <c r="CA619" s="198"/>
      <c r="CB619" s="198"/>
      <c r="CC619" s="198"/>
      <c r="CD619" s="198"/>
      <c r="CE619" s="198"/>
      <c r="CF619" s="198"/>
      <c r="CG619" s="198"/>
      <c r="CH619" s="198"/>
      <c r="CI619" s="198"/>
      <c r="CJ619" s="198"/>
      <c r="CK619" s="198"/>
      <c r="CL619" s="198"/>
    </row>
    <row r="620" spans="1:90" x14ac:dyDescent="0.15">
      <c r="B620" s="245"/>
      <c r="D620" s="161" t="s">
        <v>330</v>
      </c>
      <c r="E620" s="26">
        <v>10</v>
      </c>
      <c r="F620" s="26" t="s">
        <v>356</v>
      </c>
      <c r="G620" s="289"/>
      <c r="H620" s="289">
        <f ca="1">G619*OFFSET(SAP_Leadsheet!$D$113,SAP_Spreadsheet!$E620,SAP_Spreadsheet!H$6)</f>
        <v>0</v>
      </c>
      <c r="I620" s="289">
        <f ca="1">H619*OFFSET(SAP_Leadsheet!$D$113,SAP_Spreadsheet!$E620,SAP_Spreadsheet!I$6)</f>
        <v>0</v>
      </c>
      <c r="J620" s="289">
        <f ca="1">I619*OFFSET(SAP_Leadsheet!$D$113,SAP_Spreadsheet!$E620,SAP_Spreadsheet!J$6)</f>
        <v>0</v>
      </c>
      <c r="K620" s="289">
        <f ca="1">J619*OFFSET(SAP_Leadsheet!$D$113,SAP_Spreadsheet!$E620,SAP_Spreadsheet!K$6)</f>
        <v>0</v>
      </c>
      <c r="L620" s="289">
        <f ca="1">K619*OFFSET(SAP_Leadsheet!$D$113,SAP_Spreadsheet!$E620,SAP_Spreadsheet!L$6)</f>
        <v>0</v>
      </c>
      <c r="M620" s="289">
        <f ca="1">L619*OFFSET(SAP_Leadsheet!$D$113,SAP_Spreadsheet!$E620,SAP_Spreadsheet!M$6)</f>
        <v>0</v>
      </c>
      <c r="N620" s="289">
        <f ca="1">M619*OFFSET(SAP_Leadsheet!$D$113,SAP_Spreadsheet!$E620,SAP_Spreadsheet!N$6)</f>
        <v>0</v>
      </c>
      <c r="O620" s="289">
        <f ca="1">N619*OFFSET(SAP_Leadsheet!$D$113,SAP_Spreadsheet!$E620,SAP_Spreadsheet!O$6)</f>
        <v>0</v>
      </c>
      <c r="P620" s="289">
        <f ca="1">O619*OFFSET(SAP_Leadsheet!$D$113,SAP_Spreadsheet!$E620,SAP_Spreadsheet!P$6)</f>
        <v>0</v>
      </c>
      <c r="Q620" s="289">
        <f ca="1">P619*OFFSET(SAP_Leadsheet!$D$113,SAP_Spreadsheet!$E620,SAP_Spreadsheet!Q$6)</f>
        <v>4.0594298676531693E-2</v>
      </c>
      <c r="R620" s="289">
        <f ca="1">Q619*OFFSET(SAP_Leadsheet!$D$113,SAP_Spreadsheet!$E620,SAP_Spreadsheet!R$6)</f>
        <v>7.382958279309236E-2</v>
      </c>
      <c r="S620" s="289">
        <f ca="1">R619*OFFSET(SAP_Leadsheet!$D$113,SAP_Spreadsheet!$E620,SAP_Spreadsheet!S$6)</f>
        <v>9.3600025282229812E-2</v>
      </c>
      <c r="T620" s="289">
        <f ca="1">S619*OFFSET(SAP_Leadsheet!$D$113,SAP_Spreadsheet!$E620,SAP_Spreadsheet!T$6)</f>
        <v>0.10235246801117405</v>
      </c>
      <c r="U620" s="289">
        <f ca="1">T619*OFFSET(SAP_Leadsheet!$D$113,SAP_Spreadsheet!$E620,SAP_Spreadsheet!U$6)</f>
        <v>0.10377445527194983</v>
      </c>
      <c r="V620" s="289">
        <f ca="1">U619*OFFSET(SAP_Leadsheet!$D$113,SAP_Spreadsheet!$E620,SAP_Spreadsheet!V$6)</f>
        <v>0.10044515102227179</v>
      </c>
      <c r="W620" s="289">
        <f ca="1">V619*OFFSET(SAP_Leadsheet!$D$113,SAP_Spreadsheet!$E620,SAP_Spreadsheet!W$6)</f>
        <v>9.4105910932671052E-2</v>
      </c>
      <c r="X620" s="289">
        <f ca="1">W619*OFFSET(SAP_Leadsheet!$D$113,SAP_Spreadsheet!$E620,SAP_Spreadsheet!X$6)</f>
        <v>8.5894074299617956E-2</v>
      </c>
      <c r="Y620" s="289">
        <f ca="1">X619*OFFSET(SAP_Leadsheet!$D$113,SAP_Spreadsheet!$E620,SAP_Spreadsheet!Y$6)</f>
        <v>7.7198687184362444E-2</v>
      </c>
      <c r="Z620" s="289">
        <f ca="1">Y619*OFFSET(SAP_Leadsheet!$D$113,SAP_Spreadsheet!$E620,SAP_Spreadsheet!Z$6)</f>
        <v>6.9428993252811058E-2</v>
      </c>
      <c r="AA620" s="289">
        <f ca="1">Z619*OFFSET(SAP_Leadsheet!$D$113,SAP_Spreadsheet!$E620,SAP_Spreadsheet!AA$6)</f>
        <v>6.278751119354109E-2</v>
      </c>
      <c r="AB620" s="289">
        <f ca="1">AA619*OFFSET(SAP_Leadsheet!$D$113,SAP_Spreadsheet!$E620,SAP_Spreadsheet!AB$6)</f>
        <v>4.3860330890043514E-2</v>
      </c>
      <c r="AC620" s="289">
        <f ca="1">AB619*OFFSET(SAP_Leadsheet!$D$113,SAP_Spreadsheet!$E620,SAP_Spreadsheet!AC$6)</f>
        <v>4.3900535530136973E-2</v>
      </c>
      <c r="AD620" s="289">
        <f ca="1">AC619*OFFSET(SAP_Leadsheet!$D$113,SAP_Spreadsheet!$E620,SAP_Spreadsheet!AD$6)</f>
        <v>4.463837997353233E-2</v>
      </c>
      <c r="AE620" s="289">
        <f ca="1">AD619*OFFSET(SAP_Leadsheet!$D$113,SAP_Spreadsheet!$E620,SAP_Spreadsheet!AE$6)</f>
        <v>4.5748503191409842E-2</v>
      </c>
      <c r="AF620" s="289">
        <f ca="1">AE619*OFFSET(SAP_Leadsheet!$D$113,SAP_Spreadsheet!$E620,SAP_Spreadsheet!AF$6)</f>
        <v>4.6918099007732736E-2</v>
      </c>
      <c r="AG620" s="289">
        <f ca="1">AF619*OFFSET(SAP_Leadsheet!$D$113,SAP_Spreadsheet!$E620,SAP_Spreadsheet!AG$6)</f>
        <v>4.7933048542122859E-2</v>
      </c>
      <c r="AH620" s="289">
        <f ca="1">AG619*OFFSET(SAP_Leadsheet!$D$113,SAP_Spreadsheet!$E620,SAP_Spreadsheet!AH$6)</f>
        <v>4.8665338222325043E-2</v>
      </c>
      <c r="AI620" s="289">
        <f ca="1">AH619*OFFSET(SAP_Leadsheet!$D$113,SAP_Spreadsheet!$E620,SAP_Spreadsheet!AI$6)</f>
        <v>4.9198098103207258E-2</v>
      </c>
      <c r="AJ620" s="289">
        <f ca="1">AI619*OFFSET(SAP_Leadsheet!$D$113,SAP_Spreadsheet!$E620,SAP_Spreadsheet!AJ$6)</f>
        <v>4.9435964492510955E-2</v>
      </c>
      <c r="AK620" s="289">
        <f ca="1">AJ619*OFFSET(SAP_Leadsheet!$D$113,SAP_Spreadsheet!$E620,SAP_Spreadsheet!AK$6)</f>
        <v>4.9078257311115404E-2</v>
      </c>
      <c r="AL620" s="289">
        <f ca="1">AK619*OFFSET(SAP_Leadsheet!$D$113,SAP_Spreadsheet!$E620,SAP_Spreadsheet!AL$6)</f>
        <v>4.7965707070525387E-2</v>
      </c>
      <c r="AM620" s="289">
        <f ca="1">AL619*OFFSET(SAP_Leadsheet!$D$113,SAP_Spreadsheet!$E620,SAP_Spreadsheet!AM$6)</f>
        <v>4.5226743440259128E-2</v>
      </c>
      <c r="AN620" s="289">
        <f ca="1">AM619*OFFSET(SAP_Leadsheet!$D$113,SAP_Spreadsheet!$E620,SAP_Spreadsheet!AN$6)</f>
        <v>3.4297912274878391E-2</v>
      </c>
      <c r="AO620" s="289">
        <f ca="1">AN619*OFFSET(SAP_Leadsheet!$D$113,SAP_Spreadsheet!$E620,SAP_Spreadsheet!AO$6)</f>
        <v>3.4052430610902483E-2</v>
      </c>
      <c r="AP620" s="289">
        <f ca="1">AO619*OFFSET(SAP_Leadsheet!$D$113,SAP_Spreadsheet!$E620,SAP_Spreadsheet!AP$6)</f>
        <v>3.3799356208455401E-2</v>
      </c>
      <c r="AQ620" s="289">
        <f ca="1">AP619*OFFSET(SAP_Leadsheet!$D$113,SAP_Spreadsheet!$E620,SAP_Spreadsheet!AQ$6)</f>
        <v>3.3588043725083359E-2</v>
      </c>
      <c r="AR620" s="289">
        <f ca="1">AQ619*OFFSET(SAP_Leadsheet!$D$113,SAP_Spreadsheet!$E620,SAP_Spreadsheet!AR$6)</f>
        <v>3.3416201310746088E-2</v>
      </c>
      <c r="AS620" s="289">
        <f ca="1">AR619*OFFSET(SAP_Leadsheet!$D$113,SAP_Spreadsheet!$E620,SAP_Spreadsheet!AS$6)</f>
        <v>3.3276362357890575E-2</v>
      </c>
      <c r="AT620" s="289">
        <f ca="1">AS619*OFFSET(SAP_Leadsheet!$D$113,SAP_Spreadsheet!$E620,SAP_Spreadsheet!AT$6)</f>
        <v>3.3156660580416566E-2</v>
      </c>
      <c r="AU620" s="289">
        <f ca="1">AT619*OFFSET(SAP_Leadsheet!$D$113,SAP_Spreadsheet!$E620,SAP_Spreadsheet!AU$6)</f>
        <v>3.3040070984197763E-2</v>
      </c>
      <c r="AV620" s="289">
        <f ca="1">AU619*OFFSET(SAP_Leadsheet!$D$113,SAP_Spreadsheet!$E620,SAP_Spreadsheet!AV$6)</f>
        <v>3.2904845041227475E-2</v>
      </c>
      <c r="AW620" s="289">
        <f ca="1">AV619*OFFSET(SAP_Leadsheet!$D$113,SAP_Spreadsheet!$E620,SAP_Spreadsheet!AW$6)</f>
        <v>3.2691654824201999E-2</v>
      </c>
      <c r="AX620" s="289">
        <f ca="1">AW619*OFFSET(SAP_Leadsheet!$D$113,SAP_Spreadsheet!$E620,SAP_Spreadsheet!AX$6)</f>
        <v>3.2337424604584449E-2</v>
      </c>
      <c r="AY620" s="289">
        <f ca="1">AX619*OFFSET(SAP_Leadsheet!$D$113,SAP_Spreadsheet!$E620,SAP_Spreadsheet!AY$6)</f>
        <v>3.1411841181796428E-2</v>
      </c>
      <c r="AZ620" s="289">
        <f ca="1">AY619*OFFSET(SAP_Leadsheet!$D$113,SAP_Spreadsheet!$E620,SAP_Spreadsheet!AZ$6)</f>
        <v>2.7936459285068937E-2</v>
      </c>
      <c r="BA620" s="289">
        <f ca="1">AZ619*OFFSET(SAP_Leadsheet!$D$113,SAP_Spreadsheet!$E620,SAP_Spreadsheet!BA$6)</f>
        <v>2.7636158029976991E-2</v>
      </c>
      <c r="BB620" s="289">
        <f ca="1">BA619*OFFSET(SAP_Leadsheet!$D$113,SAP_Spreadsheet!$E620,SAP_Spreadsheet!BB$6)</f>
        <v>2.7341807699420073E-2</v>
      </c>
      <c r="BC620" s="289">
        <f ca="1">BB619*OFFSET(SAP_Leadsheet!$D$113,SAP_Spreadsheet!$E620,SAP_Spreadsheet!BC$6)</f>
        <v>2.706546927411483E-2</v>
      </c>
      <c r="BD620" s="289">
        <f ca="1">BC619*OFFSET(SAP_Leadsheet!$D$113,SAP_Spreadsheet!$E620,SAP_Spreadsheet!BD$6)</f>
        <v>2.6803736483901539E-2</v>
      </c>
      <c r="BE620" s="289">
        <f ca="1">BD619*OFFSET(SAP_Leadsheet!$D$113,SAP_Spreadsheet!$E620,SAP_Spreadsheet!BE$6)</f>
        <v>2.6552967565013852E-2</v>
      </c>
      <c r="BF620" s="289">
        <f ca="1">BE619*OFFSET(SAP_Leadsheet!$D$113,SAP_Spreadsheet!$E620,SAP_Spreadsheet!BF$6)</f>
        <v>2.6309476481074581E-2</v>
      </c>
      <c r="BG620" s="289">
        <f ca="1">BF619*OFFSET(SAP_Leadsheet!$D$113,SAP_Spreadsheet!$E620,SAP_Spreadsheet!BG$6)</f>
        <v>2.6069223600495354E-2</v>
      </c>
      <c r="BH620" s="289">
        <f ca="1">BG619*OFFSET(SAP_Leadsheet!$D$113,SAP_Spreadsheet!$E620,SAP_Spreadsheet!BH$6)</f>
        <v>2.609076651513537E-2</v>
      </c>
      <c r="BI620" s="289">
        <f ca="1">BH619*OFFSET(SAP_Leadsheet!$D$113,SAP_Spreadsheet!$E620,SAP_Spreadsheet!BI$6)</f>
        <v>2.5827981247132637E-2</v>
      </c>
      <c r="BJ620" s="289">
        <f ca="1">BI619*OFFSET(SAP_Leadsheet!$D$113,SAP_Spreadsheet!$E620,SAP_Spreadsheet!BJ$6)</f>
        <v>2.5528596714258001E-2</v>
      </c>
      <c r="BK620" s="289">
        <f ca="1">BJ619*OFFSET(SAP_Leadsheet!$D$113,SAP_Spreadsheet!$E620,SAP_Spreadsheet!BK$6)</f>
        <v>2.5126779247221197E-2</v>
      </c>
      <c r="BL620" s="289">
        <f ca="1">BK619*OFFSET(SAP_Leadsheet!$D$113,SAP_Spreadsheet!$E620,SAP_Spreadsheet!BL$6)</f>
        <v>2.2639605124280489E-2</v>
      </c>
      <c r="BM620" s="289">
        <f ca="1">BL619*OFFSET(SAP_Leadsheet!$D$113,SAP_Spreadsheet!$E620,SAP_Spreadsheet!BM$6)</f>
        <v>2.2420212062865135E-2</v>
      </c>
      <c r="BN620" s="289">
        <f ca="1">BM619*OFFSET(SAP_Leadsheet!$D$113,SAP_Spreadsheet!$E620,SAP_Spreadsheet!BN$6)</f>
        <v>2.2207153458077507E-2</v>
      </c>
      <c r="BO620" s="289">
        <f ca="1">BN619*OFFSET(SAP_Leadsheet!$D$113,SAP_Spreadsheet!$E620,SAP_Spreadsheet!BC$6)</f>
        <v>2.2004888563653478E-2</v>
      </c>
      <c r="BP620" s="289">
        <f ca="1">BO619*OFFSET(SAP_Leadsheet!$D$113,SAP_Spreadsheet!$E620,SAP_Spreadsheet!BD$6)</f>
        <v>2.1809575432712395E-2</v>
      </c>
      <c r="BQ620" s="289">
        <f ca="1">BP619*OFFSET(SAP_Leadsheet!$D$113,SAP_Spreadsheet!$E620,SAP_Spreadsheet!BE$6)</f>
        <v>2.1619670513523846E-2</v>
      </c>
      <c r="BR620" s="289">
        <f ca="1">BQ619*OFFSET(SAP_Leadsheet!$D$113,SAP_Spreadsheet!$E620,SAP_Spreadsheet!BF$6)</f>
        <v>2.1433700418423709E-2</v>
      </c>
      <c r="BS620" s="289">
        <f ca="1">BR619*OFFSET(SAP_Leadsheet!$D$113,SAP_Spreadsheet!$E620,SAP_Spreadsheet!BG$6)</f>
        <v>2.1248987122859556E-2</v>
      </c>
      <c r="BT620" s="289">
        <f ca="1">BS619*OFFSET(SAP_Leadsheet!$D$113,SAP_Spreadsheet!$E620,SAP_Spreadsheet!BH$6)</f>
        <v>2.1063212062047892E-2</v>
      </c>
      <c r="BU620" s="289">
        <f ca="1">BT619*OFFSET(SAP_Leadsheet!$D$113,SAP_Spreadsheet!$E620,SAP_Spreadsheet!BI$6)</f>
        <v>2.0828060868117552E-2</v>
      </c>
      <c r="BV620" s="289">
        <f ca="1">BU619*OFFSET(SAP_Leadsheet!$D$113,SAP_Spreadsheet!$E620,SAP_Spreadsheet!BJ$6)</f>
        <v>2.0241286510057976E-2</v>
      </c>
      <c r="BW620" s="289">
        <f ca="1">BV619*OFFSET(SAP_Leadsheet!$D$113,SAP_Spreadsheet!$E620,SAP_Spreadsheet!BK$6)</f>
        <v>1.9015842360254113E-2</v>
      </c>
      <c r="BX620" s="289">
        <f ca="1">BW619*OFFSET(SAP_Leadsheet!$D$113,SAP_Spreadsheet!$E620,SAP_Spreadsheet!BL$6)</f>
        <v>1.7536290621500979E-2</v>
      </c>
      <c r="BY620" s="289">
        <f ca="1">BX619*OFFSET(SAP_Leadsheet!$D$113,SAP_Spreadsheet!$E620,SAP_Spreadsheet!BM$6)</f>
        <v>0</v>
      </c>
      <c r="BZ620" s="289">
        <f ca="1">BY619*OFFSET(SAP_Leadsheet!$D$113,SAP_Spreadsheet!$E620,SAP_Spreadsheet!BN$6)</f>
        <v>0</v>
      </c>
      <c r="CA620" s="198"/>
      <c r="CB620" s="198"/>
      <c r="CC620" s="198"/>
      <c r="CD620" s="198"/>
      <c r="CE620" s="198"/>
      <c r="CF620" s="198"/>
      <c r="CG620" s="198"/>
      <c r="CH620" s="198"/>
      <c r="CI620" s="198"/>
      <c r="CJ620" s="198"/>
      <c r="CK620" s="198"/>
      <c r="CL620" s="198"/>
    </row>
    <row r="621" spans="1:90" x14ac:dyDescent="0.15">
      <c r="B621" s="245"/>
      <c r="D621" s="161" t="s">
        <v>331</v>
      </c>
      <c r="E621" s="26">
        <v>11</v>
      </c>
      <c r="F621" s="26" t="s">
        <v>356</v>
      </c>
      <c r="G621" s="289"/>
      <c r="H621" s="289">
        <f ca="1">G620*OFFSET(SAP_Leadsheet!$D$113,SAP_Spreadsheet!$E621,SAP_Spreadsheet!H$6)</f>
        <v>0</v>
      </c>
      <c r="I621" s="289">
        <f ca="1">H620*OFFSET(SAP_Leadsheet!$D$113,SAP_Spreadsheet!$E621,SAP_Spreadsheet!I$6)</f>
        <v>0</v>
      </c>
      <c r="J621" s="289">
        <f ca="1">I620*OFFSET(SAP_Leadsheet!$D$113,SAP_Spreadsheet!$E621,SAP_Spreadsheet!J$6)</f>
        <v>0</v>
      </c>
      <c r="K621" s="289">
        <f ca="1">J620*OFFSET(SAP_Leadsheet!$D$113,SAP_Spreadsheet!$E621,SAP_Spreadsheet!K$6)</f>
        <v>0</v>
      </c>
      <c r="L621" s="289">
        <f ca="1">K620*OFFSET(SAP_Leadsheet!$D$113,SAP_Spreadsheet!$E621,SAP_Spreadsheet!L$6)</f>
        <v>0</v>
      </c>
      <c r="M621" s="289">
        <f ca="1">L620*OFFSET(SAP_Leadsheet!$D$113,SAP_Spreadsheet!$E621,SAP_Spreadsheet!M$6)</f>
        <v>0</v>
      </c>
      <c r="N621" s="289">
        <f ca="1">M620*OFFSET(SAP_Leadsheet!$D$113,SAP_Spreadsheet!$E621,SAP_Spreadsheet!N$6)</f>
        <v>0</v>
      </c>
      <c r="O621" s="289">
        <f ca="1">N620*OFFSET(SAP_Leadsheet!$D$113,SAP_Spreadsheet!$E621,SAP_Spreadsheet!O$6)</f>
        <v>0</v>
      </c>
      <c r="P621" s="289">
        <f ca="1">O620*OFFSET(SAP_Leadsheet!$D$113,SAP_Spreadsheet!$E621,SAP_Spreadsheet!P$6)</f>
        <v>0</v>
      </c>
      <c r="Q621" s="289">
        <f ca="1">P620*OFFSET(SAP_Leadsheet!$D$113,SAP_Spreadsheet!$E621,SAP_Spreadsheet!Q$6)</f>
        <v>0</v>
      </c>
      <c r="R621" s="289">
        <f ca="1">Q620*OFFSET(SAP_Leadsheet!$D$113,SAP_Spreadsheet!$E621,SAP_Spreadsheet!R$6)</f>
        <v>4.0594298676531693E-2</v>
      </c>
      <c r="S621" s="289">
        <f ca="1">R620*OFFSET(SAP_Leadsheet!$D$113,SAP_Spreadsheet!$E621,SAP_Spreadsheet!S$6)</f>
        <v>7.382958279309236E-2</v>
      </c>
      <c r="T621" s="289">
        <f ca="1">S620*OFFSET(SAP_Leadsheet!$D$113,SAP_Spreadsheet!$E621,SAP_Spreadsheet!T$6)</f>
        <v>9.3600025282229812E-2</v>
      </c>
      <c r="U621" s="289">
        <f ca="1">T620*OFFSET(SAP_Leadsheet!$D$113,SAP_Spreadsheet!$E621,SAP_Spreadsheet!U$6)</f>
        <v>0.10235246801117405</v>
      </c>
      <c r="V621" s="289">
        <f ca="1">U620*OFFSET(SAP_Leadsheet!$D$113,SAP_Spreadsheet!$E621,SAP_Spreadsheet!V$6)</f>
        <v>0.10377445527194983</v>
      </c>
      <c r="W621" s="289">
        <f ca="1">V620*OFFSET(SAP_Leadsheet!$D$113,SAP_Spreadsheet!$E621,SAP_Spreadsheet!W$6)</f>
        <v>0.10044515102227179</v>
      </c>
      <c r="X621" s="289">
        <f ca="1">W620*OFFSET(SAP_Leadsheet!$D$113,SAP_Spreadsheet!$E621,SAP_Spreadsheet!X$6)</f>
        <v>9.4105910932671052E-2</v>
      </c>
      <c r="Y621" s="289">
        <f ca="1">X620*OFFSET(SAP_Leadsheet!$D$113,SAP_Spreadsheet!$E621,SAP_Spreadsheet!Y$6)</f>
        <v>8.5894074299617956E-2</v>
      </c>
      <c r="Z621" s="289">
        <f ca="1">Y620*OFFSET(SAP_Leadsheet!$D$113,SAP_Spreadsheet!$E621,SAP_Spreadsheet!Z$6)</f>
        <v>7.7198687184362444E-2</v>
      </c>
      <c r="AA621" s="289">
        <f ca="1">Z620*OFFSET(SAP_Leadsheet!$D$113,SAP_Spreadsheet!$E621,SAP_Spreadsheet!AA$6)</f>
        <v>6.9428993252811058E-2</v>
      </c>
      <c r="AB621" s="289">
        <f ca="1">AA620*OFFSET(SAP_Leadsheet!$D$113,SAP_Spreadsheet!$E621,SAP_Spreadsheet!AB$6)</f>
        <v>6.278751119354109E-2</v>
      </c>
      <c r="AC621" s="289">
        <f ca="1">AB620*OFFSET(SAP_Leadsheet!$D$113,SAP_Spreadsheet!$E621,SAP_Spreadsheet!AC$6)</f>
        <v>4.3860330890043514E-2</v>
      </c>
      <c r="AD621" s="289">
        <f ca="1">AC620*OFFSET(SAP_Leadsheet!$D$113,SAP_Spreadsheet!$E621,SAP_Spreadsheet!AD$6)</f>
        <v>4.3900535530136973E-2</v>
      </c>
      <c r="AE621" s="289">
        <f ca="1">AD620*OFFSET(SAP_Leadsheet!$D$113,SAP_Spreadsheet!$E621,SAP_Spreadsheet!AE$6)</f>
        <v>4.463837997353233E-2</v>
      </c>
      <c r="AF621" s="289">
        <f ca="1">AE620*OFFSET(SAP_Leadsheet!$D$113,SAP_Spreadsheet!$E621,SAP_Spreadsheet!AF$6)</f>
        <v>4.5748503191409842E-2</v>
      </c>
      <c r="AG621" s="289">
        <f ca="1">AF620*OFFSET(SAP_Leadsheet!$D$113,SAP_Spreadsheet!$E621,SAP_Spreadsheet!AG$6)</f>
        <v>4.6918099007732736E-2</v>
      </c>
      <c r="AH621" s="289">
        <f ca="1">AG620*OFFSET(SAP_Leadsheet!$D$113,SAP_Spreadsheet!$E621,SAP_Spreadsheet!AH$6)</f>
        <v>4.7933048542122859E-2</v>
      </c>
      <c r="AI621" s="289">
        <f ca="1">AH620*OFFSET(SAP_Leadsheet!$D$113,SAP_Spreadsheet!$E621,SAP_Spreadsheet!AI$6)</f>
        <v>4.8665338222325043E-2</v>
      </c>
      <c r="AJ621" s="289">
        <f ca="1">AI620*OFFSET(SAP_Leadsheet!$D$113,SAP_Spreadsheet!$E621,SAP_Spreadsheet!AJ$6)</f>
        <v>4.9198098103207258E-2</v>
      </c>
      <c r="AK621" s="289">
        <f ca="1">AJ620*OFFSET(SAP_Leadsheet!$D$113,SAP_Spreadsheet!$E621,SAP_Spreadsheet!AK$6)</f>
        <v>4.9435964492510955E-2</v>
      </c>
      <c r="AL621" s="289">
        <f ca="1">AK620*OFFSET(SAP_Leadsheet!$D$113,SAP_Spreadsheet!$E621,SAP_Spreadsheet!AL$6)</f>
        <v>4.9078257311115404E-2</v>
      </c>
      <c r="AM621" s="289">
        <f ca="1">AL620*OFFSET(SAP_Leadsheet!$D$113,SAP_Spreadsheet!$E621,SAP_Spreadsheet!AM$6)</f>
        <v>4.7965707070525387E-2</v>
      </c>
      <c r="AN621" s="289">
        <f ca="1">AM620*OFFSET(SAP_Leadsheet!$D$113,SAP_Spreadsheet!$E621,SAP_Spreadsheet!AN$6)</f>
        <v>4.5226743440259128E-2</v>
      </c>
      <c r="AO621" s="289">
        <f ca="1">AN620*OFFSET(SAP_Leadsheet!$D$113,SAP_Spreadsheet!$E621,SAP_Spreadsheet!AO$6)</f>
        <v>3.4297912274878391E-2</v>
      </c>
      <c r="AP621" s="289">
        <f ca="1">AO620*OFFSET(SAP_Leadsheet!$D$113,SAP_Spreadsheet!$E621,SAP_Spreadsheet!AP$6)</f>
        <v>3.4052430610902483E-2</v>
      </c>
      <c r="AQ621" s="289">
        <f ca="1">AP620*OFFSET(SAP_Leadsheet!$D$113,SAP_Spreadsheet!$E621,SAP_Spreadsheet!AQ$6)</f>
        <v>3.3799356208455401E-2</v>
      </c>
      <c r="AR621" s="289">
        <f ca="1">AQ620*OFFSET(SAP_Leadsheet!$D$113,SAP_Spreadsheet!$E621,SAP_Spreadsheet!AR$6)</f>
        <v>3.3588043725083359E-2</v>
      </c>
      <c r="AS621" s="289">
        <f ca="1">AR620*OFFSET(SAP_Leadsheet!$D$113,SAP_Spreadsheet!$E621,SAP_Spreadsheet!AS$6)</f>
        <v>3.3416201310746088E-2</v>
      </c>
      <c r="AT621" s="289">
        <f ca="1">AS620*OFFSET(SAP_Leadsheet!$D$113,SAP_Spreadsheet!$E621,SAP_Spreadsheet!AT$6)</f>
        <v>3.3276362357890575E-2</v>
      </c>
      <c r="AU621" s="289">
        <f ca="1">AT620*OFFSET(SAP_Leadsheet!$D$113,SAP_Spreadsheet!$E621,SAP_Spreadsheet!AU$6)</f>
        <v>3.3156660580416566E-2</v>
      </c>
      <c r="AV621" s="289">
        <f ca="1">AU620*OFFSET(SAP_Leadsheet!$D$113,SAP_Spreadsheet!$E621,SAP_Spreadsheet!AV$6)</f>
        <v>3.3040070984197763E-2</v>
      </c>
      <c r="AW621" s="289">
        <f ca="1">AV620*OFFSET(SAP_Leadsheet!$D$113,SAP_Spreadsheet!$E621,SAP_Spreadsheet!AW$6)</f>
        <v>3.2904845041227475E-2</v>
      </c>
      <c r="AX621" s="289">
        <f ca="1">AW620*OFFSET(SAP_Leadsheet!$D$113,SAP_Spreadsheet!$E621,SAP_Spreadsheet!AX$6)</f>
        <v>3.2691654824201999E-2</v>
      </c>
      <c r="AY621" s="289">
        <f ca="1">AX620*OFFSET(SAP_Leadsheet!$D$113,SAP_Spreadsheet!$E621,SAP_Spreadsheet!AY$6)</f>
        <v>3.2337424604584449E-2</v>
      </c>
      <c r="AZ621" s="289">
        <f ca="1">AY620*OFFSET(SAP_Leadsheet!$D$113,SAP_Spreadsheet!$E621,SAP_Spreadsheet!AZ$6)</f>
        <v>3.1411841181796428E-2</v>
      </c>
      <c r="BA621" s="289">
        <f ca="1">AZ620*OFFSET(SAP_Leadsheet!$D$113,SAP_Spreadsheet!$E621,SAP_Spreadsheet!BA$6)</f>
        <v>2.7936459285068937E-2</v>
      </c>
      <c r="BB621" s="289">
        <f ca="1">BA620*OFFSET(SAP_Leadsheet!$D$113,SAP_Spreadsheet!$E621,SAP_Spreadsheet!BB$6)</f>
        <v>2.7636158029976991E-2</v>
      </c>
      <c r="BC621" s="289">
        <f ca="1">BB620*OFFSET(SAP_Leadsheet!$D$113,SAP_Spreadsheet!$E621,SAP_Spreadsheet!BC$6)</f>
        <v>2.7341807699420073E-2</v>
      </c>
      <c r="BD621" s="289">
        <f ca="1">BC620*OFFSET(SAP_Leadsheet!$D$113,SAP_Spreadsheet!$E621,SAP_Spreadsheet!BD$6)</f>
        <v>2.706546927411483E-2</v>
      </c>
      <c r="BE621" s="289">
        <f ca="1">BD620*OFFSET(SAP_Leadsheet!$D$113,SAP_Spreadsheet!$E621,SAP_Spreadsheet!BE$6)</f>
        <v>2.6803736483901539E-2</v>
      </c>
      <c r="BF621" s="289">
        <f ca="1">BE620*OFFSET(SAP_Leadsheet!$D$113,SAP_Spreadsheet!$E621,SAP_Spreadsheet!BF$6)</f>
        <v>2.6552967565013852E-2</v>
      </c>
      <c r="BG621" s="289">
        <f ca="1">BF620*OFFSET(SAP_Leadsheet!$D$113,SAP_Spreadsheet!$E621,SAP_Spreadsheet!BG$6)</f>
        <v>2.6309476481074581E-2</v>
      </c>
      <c r="BH621" s="289">
        <f ca="1">BG620*OFFSET(SAP_Leadsheet!$D$113,SAP_Spreadsheet!$E621,SAP_Spreadsheet!BH$6)</f>
        <v>2.6069223600495354E-2</v>
      </c>
      <c r="BI621" s="289">
        <f ca="1">BH620*OFFSET(SAP_Leadsheet!$D$113,SAP_Spreadsheet!$E621,SAP_Spreadsheet!BI$6)</f>
        <v>2.609076651513537E-2</v>
      </c>
      <c r="BJ621" s="289">
        <f ca="1">BI620*OFFSET(SAP_Leadsheet!$D$113,SAP_Spreadsheet!$E621,SAP_Spreadsheet!BJ$6)</f>
        <v>2.5827981247132637E-2</v>
      </c>
      <c r="BK621" s="289">
        <f ca="1">BJ620*OFFSET(SAP_Leadsheet!$D$113,SAP_Spreadsheet!$E621,SAP_Spreadsheet!BK$6)</f>
        <v>2.5528596714258001E-2</v>
      </c>
      <c r="BL621" s="289">
        <f ca="1">BK620*OFFSET(SAP_Leadsheet!$D$113,SAP_Spreadsheet!$E621,SAP_Spreadsheet!BL$6)</f>
        <v>2.5126779247221197E-2</v>
      </c>
      <c r="BM621" s="289">
        <f ca="1">BL620*OFFSET(SAP_Leadsheet!$D$113,SAP_Spreadsheet!$E621,SAP_Spreadsheet!BM$6)</f>
        <v>2.2639605124280489E-2</v>
      </c>
      <c r="BN621" s="289">
        <f ca="1">BM620*OFFSET(SAP_Leadsheet!$D$113,SAP_Spreadsheet!$E621,SAP_Spreadsheet!BN$6)</f>
        <v>2.2420212062865135E-2</v>
      </c>
      <c r="BO621" s="289">
        <f ca="1">BN620*OFFSET(SAP_Leadsheet!$D$113,SAP_Spreadsheet!$E621,SAP_Spreadsheet!BC$6)</f>
        <v>2.2207153458077507E-2</v>
      </c>
      <c r="BP621" s="289">
        <f ca="1">BO620*OFFSET(SAP_Leadsheet!$D$113,SAP_Spreadsheet!$E621,SAP_Spreadsheet!BD$6)</f>
        <v>2.2004888563653478E-2</v>
      </c>
      <c r="BQ621" s="289">
        <f ca="1">BP620*OFFSET(SAP_Leadsheet!$D$113,SAP_Spreadsheet!$E621,SAP_Spreadsheet!BE$6)</f>
        <v>2.1809575432712395E-2</v>
      </c>
      <c r="BR621" s="289">
        <f ca="1">BQ620*OFFSET(SAP_Leadsheet!$D$113,SAP_Spreadsheet!$E621,SAP_Spreadsheet!BF$6)</f>
        <v>2.1619670513523846E-2</v>
      </c>
      <c r="BS621" s="289">
        <f ca="1">BR620*OFFSET(SAP_Leadsheet!$D$113,SAP_Spreadsheet!$E621,SAP_Spreadsheet!BG$6)</f>
        <v>2.1433700418423709E-2</v>
      </c>
      <c r="BT621" s="289">
        <f ca="1">BS620*OFFSET(SAP_Leadsheet!$D$113,SAP_Spreadsheet!$E621,SAP_Spreadsheet!BH$6)</f>
        <v>2.1248987122859556E-2</v>
      </c>
      <c r="BU621" s="289">
        <f ca="1">BT620*OFFSET(SAP_Leadsheet!$D$113,SAP_Spreadsheet!$E621,SAP_Spreadsheet!BI$6)</f>
        <v>2.1063212062047892E-2</v>
      </c>
      <c r="BV621" s="289">
        <f ca="1">BU620*OFFSET(SAP_Leadsheet!$D$113,SAP_Spreadsheet!$E621,SAP_Spreadsheet!BJ$6)</f>
        <v>2.0828060868117552E-2</v>
      </c>
      <c r="BW621" s="289">
        <f ca="1">BV620*OFFSET(SAP_Leadsheet!$D$113,SAP_Spreadsheet!$E621,SAP_Spreadsheet!BK$6)</f>
        <v>2.0241286510057976E-2</v>
      </c>
      <c r="BX621" s="289">
        <f ca="1">BW620*OFFSET(SAP_Leadsheet!$D$113,SAP_Spreadsheet!$E621,SAP_Spreadsheet!BL$6)</f>
        <v>1.9015842360254113E-2</v>
      </c>
      <c r="BY621" s="289">
        <f ca="1">BX620*OFFSET(SAP_Leadsheet!$D$113,SAP_Spreadsheet!$E621,SAP_Spreadsheet!BM$6)</f>
        <v>1.7536290621500979E-2</v>
      </c>
      <c r="BZ621" s="289">
        <f ca="1">BY620*OFFSET(SAP_Leadsheet!$D$113,SAP_Spreadsheet!$E621,SAP_Spreadsheet!BN$6)</f>
        <v>0</v>
      </c>
      <c r="CA621" s="198"/>
      <c r="CB621" s="198"/>
      <c r="CC621" s="198"/>
      <c r="CD621" s="198"/>
      <c r="CE621" s="198"/>
      <c r="CF621" s="198"/>
      <c r="CG621" s="198"/>
      <c r="CH621" s="198"/>
      <c r="CI621" s="198"/>
      <c r="CJ621" s="198"/>
      <c r="CK621" s="198"/>
      <c r="CL621" s="198"/>
    </row>
    <row r="622" spans="1:90" x14ac:dyDescent="0.15">
      <c r="B622" s="245"/>
      <c r="D622" s="161" t="s">
        <v>332</v>
      </c>
      <c r="E622" s="26">
        <v>12</v>
      </c>
      <c r="F622" s="26" t="s">
        <v>356</v>
      </c>
      <c r="G622" s="289"/>
      <c r="H622" s="289">
        <f ca="1">G621*OFFSET(SAP_Leadsheet!$D$113,SAP_Spreadsheet!$E622,SAP_Spreadsheet!H$6)</f>
        <v>0</v>
      </c>
      <c r="I622" s="289">
        <f ca="1">H621*OFFSET(SAP_Leadsheet!$D$113,SAP_Spreadsheet!$E622,SAP_Spreadsheet!I$6)</f>
        <v>0</v>
      </c>
      <c r="J622" s="289">
        <f ca="1">I621*OFFSET(SAP_Leadsheet!$D$113,SAP_Spreadsheet!$E622,SAP_Spreadsheet!J$6)</f>
        <v>0</v>
      </c>
      <c r="K622" s="289">
        <f ca="1">J621*OFFSET(SAP_Leadsheet!$D$113,SAP_Spreadsheet!$E622,SAP_Spreadsheet!K$6)</f>
        <v>0</v>
      </c>
      <c r="L622" s="289">
        <f ca="1">K621*OFFSET(SAP_Leadsheet!$D$113,SAP_Spreadsheet!$E622,SAP_Spreadsheet!L$6)</f>
        <v>0</v>
      </c>
      <c r="M622" s="289">
        <f ca="1">L621*OFFSET(SAP_Leadsheet!$D$113,SAP_Spreadsheet!$E622,SAP_Spreadsheet!M$6)</f>
        <v>0</v>
      </c>
      <c r="N622" s="289">
        <f ca="1">M621*OFFSET(SAP_Leadsheet!$D$113,SAP_Spreadsheet!$E622,SAP_Spreadsheet!N$6)</f>
        <v>0</v>
      </c>
      <c r="O622" s="289">
        <f ca="1">N621*OFFSET(SAP_Leadsheet!$D$113,SAP_Spreadsheet!$E622,SAP_Spreadsheet!O$6)</f>
        <v>0</v>
      </c>
      <c r="P622" s="289">
        <f ca="1">O621*OFFSET(SAP_Leadsheet!$D$113,SAP_Spreadsheet!$E622,SAP_Spreadsheet!P$6)</f>
        <v>0</v>
      </c>
      <c r="Q622" s="289">
        <f ca="1">P621*OFFSET(SAP_Leadsheet!$D$113,SAP_Spreadsheet!$E622,SAP_Spreadsheet!Q$6)</f>
        <v>0</v>
      </c>
      <c r="R622" s="289">
        <f ca="1">Q621*OFFSET(SAP_Leadsheet!$D$113,SAP_Spreadsheet!$E622,SAP_Spreadsheet!R$6)</f>
        <v>0</v>
      </c>
      <c r="S622" s="289">
        <f ca="1">R621*OFFSET(SAP_Leadsheet!$D$113,SAP_Spreadsheet!$E622,SAP_Spreadsheet!S$6)</f>
        <v>4.0594298676531693E-2</v>
      </c>
      <c r="T622" s="289">
        <f ca="1">S621*OFFSET(SAP_Leadsheet!$D$113,SAP_Spreadsheet!$E622,SAP_Spreadsheet!T$6)</f>
        <v>7.382958279309236E-2</v>
      </c>
      <c r="U622" s="289">
        <f ca="1">T621*OFFSET(SAP_Leadsheet!$D$113,SAP_Spreadsheet!$E622,SAP_Spreadsheet!U$6)</f>
        <v>9.3600025282229812E-2</v>
      </c>
      <c r="V622" s="289">
        <f ca="1">U621*OFFSET(SAP_Leadsheet!$D$113,SAP_Spreadsheet!$E622,SAP_Spreadsheet!V$6)</f>
        <v>0.10235246801117405</v>
      </c>
      <c r="W622" s="289">
        <f ca="1">V621*OFFSET(SAP_Leadsheet!$D$113,SAP_Spreadsheet!$E622,SAP_Spreadsheet!W$6)</f>
        <v>0.10377445527194983</v>
      </c>
      <c r="X622" s="289">
        <f ca="1">W621*OFFSET(SAP_Leadsheet!$D$113,SAP_Spreadsheet!$E622,SAP_Spreadsheet!X$6)</f>
        <v>0.10044515102227179</v>
      </c>
      <c r="Y622" s="289">
        <f ca="1">X621*OFFSET(SAP_Leadsheet!$D$113,SAP_Spreadsheet!$E622,SAP_Spreadsheet!Y$6)</f>
        <v>9.4105910932671052E-2</v>
      </c>
      <c r="Z622" s="289">
        <f ca="1">Y621*OFFSET(SAP_Leadsheet!$D$113,SAP_Spreadsheet!$E622,SAP_Spreadsheet!Z$6)</f>
        <v>8.5894074299617956E-2</v>
      </c>
      <c r="AA622" s="289">
        <f ca="1">Z621*OFFSET(SAP_Leadsheet!$D$113,SAP_Spreadsheet!$E622,SAP_Spreadsheet!AA$6)</f>
        <v>7.7198687184362444E-2</v>
      </c>
      <c r="AB622" s="289">
        <f ca="1">AA621*OFFSET(SAP_Leadsheet!$D$113,SAP_Spreadsheet!$E622,SAP_Spreadsheet!AB$6)</f>
        <v>6.9428993252811058E-2</v>
      </c>
      <c r="AC622" s="289">
        <f ca="1">AB621*OFFSET(SAP_Leadsheet!$D$113,SAP_Spreadsheet!$E622,SAP_Spreadsheet!AC$6)</f>
        <v>6.278751119354109E-2</v>
      </c>
      <c r="AD622" s="289">
        <f ca="1">AC621*OFFSET(SAP_Leadsheet!$D$113,SAP_Spreadsheet!$E622,SAP_Spreadsheet!AD$6)</f>
        <v>4.3860330890043514E-2</v>
      </c>
      <c r="AE622" s="289">
        <f ca="1">AD621*OFFSET(SAP_Leadsheet!$D$113,SAP_Spreadsheet!$E622,SAP_Spreadsheet!AE$6)</f>
        <v>4.3900535530136973E-2</v>
      </c>
      <c r="AF622" s="289">
        <f ca="1">AE621*OFFSET(SAP_Leadsheet!$D$113,SAP_Spreadsheet!$E622,SAP_Spreadsheet!AF$6)</f>
        <v>4.463837997353233E-2</v>
      </c>
      <c r="AG622" s="289">
        <f ca="1">AF621*OFFSET(SAP_Leadsheet!$D$113,SAP_Spreadsheet!$E622,SAP_Spreadsheet!AG$6)</f>
        <v>4.5748503191409842E-2</v>
      </c>
      <c r="AH622" s="289">
        <f ca="1">AG621*OFFSET(SAP_Leadsheet!$D$113,SAP_Spreadsheet!$E622,SAP_Spreadsheet!AH$6)</f>
        <v>4.6918099007732736E-2</v>
      </c>
      <c r="AI622" s="289">
        <f ca="1">AH621*OFFSET(SAP_Leadsheet!$D$113,SAP_Spreadsheet!$E622,SAP_Spreadsheet!AI$6)</f>
        <v>4.7933048542122859E-2</v>
      </c>
      <c r="AJ622" s="289">
        <f ca="1">AI621*OFFSET(SAP_Leadsheet!$D$113,SAP_Spreadsheet!$E622,SAP_Spreadsheet!AJ$6)</f>
        <v>4.8665338222325043E-2</v>
      </c>
      <c r="AK622" s="289">
        <f ca="1">AJ621*OFFSET(SAP_Leadsheet!$D$113,SAP_Spreadsheet!$E622,SAP_Spreadsheet!AK$6)</f>
        <v>4.9198098103207258E-2</v>
      </c>
      <c r="AL622" s="289">
        <f ca="1">AK621*OFFSET(SAP_Leadsheet!$D$113,SAP_Spreadsheet!$E622,SAP_Spreadsheet!AL$6)</f>
        <v>4.9435964492510955E-2</v>
      </c>
      <c r="AM622" s="289">
        <f ca="1">AL621*OFFSET(SAP_Leadsheet!$D$113,SAP_Spreadsheet!$E622,SAP_Spreadsheet!AM$6)</f>
        <v>4.9078257311115404E-2</v>
      </c>
      <c r="AN622" s="289">
        <f ca="1">AM621*OFFSET(SAP_Leadsheet!$D$113,SAP_Spreadsheet!$E622,SAP_Spreadsheet!AN$6)</f>
        <v>4.7965707070525387E-2</v>
      </c>
      <c r="AO622" s="289">
        <f ca="1">AN621*OFFSET(SAP_Leadsheet!$D$113,SAP_Spreadsheet!$E622,SAP_Spreadsheet!AO$6)</f>
        <v>4.5226743440259128E-2</v>
      </c>
      <c r="AP622" s="289">
        <f ca="1">AO621*OFFSET(SAP_Leadsheet!$D$113,SAP_Spreadsheet!$E622,SAP_Spreadsheet!AP$6)</f>
        <v>3.4297912274878391E-2</v>
      </c>
      <c r="AQ622" s="289">
        <f ca="1">AP621*OFFSET(SAP_Leadsheet!$D$113,SAP_Spreadsheet!$E622,SAP_Spreadsheet!AQ$6)</f>
        <v>3.4052430610902483E-2</v>
      </c>
      <c r="AR622" s="289">
        <f ca="1">AQ621*OFFSET(SAP_Leadsheet!$D$113,SAP_Spreadsheet!$E622,SAP_Spreadsheet!AR$6)</f>
        <v>3.3799356208455401E-2</v>
      </c>
      <c r="AS622" s="289">
        <f ca="1">AR621*OFFSET(SAP_Leadsheet!$D$113,SAP_Spreadsheet!$E622,SAP_Spreadsheet!AS$6)</f>
        <v>3.3588043725083359E-2</v>
      </c>
      <c r="AT622" s="289">
        <f ca="1">AS621*OFFSET(SAP_Leadsheet!$D$113,SAP_Spreadsheet!$E622,SAP_Spreadsheet!AT$6)</f>
        <v>3.3416201310746088E-2</v>
      </c>
      <c r="AU622" s="289">
        <f ca="1">AT621*OFFSET(SAP_Leadsheet!$D$113,SAP_Spreadsheet!$E622,SAP_Spreadsheet!AU$6)</f>
        <v>3.3276362357890575E-2</v>
      </c>
      <c r="AV622" s="289">
        <f ca="1">AU621*OFFSET(SAP_Leadsheet!$D$113,SAP_Spreadsheet!$E622,SAP_Spreadsheet!AV$6)</f>
        <v>3.3156660580416566E-2</v>
      </c>
      <c r="AW622" s="289">
        <f ca="1">AV621*OFFSET(SAP_Leadsheet!$D$113,SAP_Spreadsheet!$E622,SAP_Spreadsheet!AW$6)</f>
        <v>3.3040070984197763E-2</v>
      </c>
      <c r="AX622" s="289">
        <f ca="1">AW621*OFFSET(SAP_Leadsheet!$D$113,SAP_Spreadsheet!$E622,SAP_Spreadsheet!AX$6)</f>
        <v>3.2904845041227475E-2</v>
      </c>
      <c r="AY622" s="289">
        <f ca="1">AX621*OFFSET(SAP_Leadsheet!$D$113,SAP_Spreadsheet!$E622,SAP_Spreadsheet!AY$6)</f>
        <v>3.2691654824201999E-2</v>
      </c>
      <c r="AZ622" s="289">
        <f ca="1">AY621*OFFSET(SAP_Leadsheet!$D$113,SAP_Spreadsheet!$E622,SAP_Spreadsheet!AZ$6)</f>
        <v>3.2337424604584449E-2</v>
      </c>
      <c r="BA622" s="289">
        <f ca="1">AZ621*OFFSET(SAP_Leadsheet!$D$113,SAP_Spreadsheet!$E622,SAP_Spreadsheet!BA$6)</f>
        <v>3.1411841181796428E-2</v>
      </c>
      <c r="BB622" s="289">
        <f ca="1">BA621*OFFSET(SAP_Leadsheet!$D$113,SAP_Spreadsheet!$E622,SAP_Spreadsheet!BB$6)</f>
        <v>2.7936459285068937E-2</v>
      </c>
      <c r="BC622" s="289">
        <f ca="1">BB621*OFFSET(SAP_Leadsheet!$D$113,SAP_Spreadsheet!$E622,SAP_Spreadsheet!BC$6)</f>
        <v>2.7636158029976991E-2</v>
      </c>
      <c r="BD622" s="289">
        <f ca="1">BC621*OFFSET(SAP_Leadsheet!$D$113,SAP_Spreadsheet!$E622,SAP_Spreadsheet!BD$6)</f>
        <v>2.7341807699420073E-2</v>
      </c>
      <c r="BE622" s="289">
        <f ca="1">BD621*OFFSET(SAP_Leadsheet!$D$113,SAP_Spreadsheet!$E622,SAP_Spreadsheet!BE$6)</f>
        <v>2.706546927411483E-2</v>
      </c>
      <c r="BF622" s="289">
        <f ca="1">BE621*OFFSET(SAP_Leadsheet!$D$113,SAP_Spreadsheet!$E622,SAP_Spreadsheet!BF$6)</f>
        <v>2.6803736483901539E-2</v>
      </c>
      <c r="BG622" s="289">
        <f ca="1">BF621*OFFSET(SAP_Leadsheet!$D$113,SAP_Spreadsheet!$E622,SAP_Spreadsheet!BG$6)</f>
        <v>2.6552967565013852E-2</v>
      </c>
      <c r="BH622" s="289">
        <f ca="1">BG621*OFFSET(SAP_Leadsheet!$D$113,SAP_Spreadsheet!$E622,SAP_Spreadsheet!BH$6)</f>
        <v>2.6309476481074581E-2</v>
      </c>
      <c r="BI622" s="289">
        <f ca="1">BH621*OFFSET(SAP_Leadsheet!$D$113,SAP_Spreadsheet!$E622,SAP_Spreadsheet!BI$6)</f>
        <v>2.6069223600495354E-2</v>
      </c>
      <c r="BJ622" s="289">
        <f ca="1">BI621*OFFSET(SAP_Leadsheet!$D$113,SAP_Spreadsheet!$E622,SAP_Spreadsheet!BJ$6)</f>
        <v>2.609076651513537E-2</v>
      </c>
      <c r="BK622" s="289">
        <f ca="1">BJ621*OFFSET(SAP_Leadsheet!$D$113,SAP_Spreadsheet!$E622,SAP_Spreadsheet!BK$6)</f>
        <v>2.5827981247132637E-2</v>
      </c>
      <c r="BL622" s="289">
        <f ca="1">BK621*OFFSET(SAP_Leadsheet!$D$113,SAP_Spreadsheet!$E622,SAP_Spreadsheet!BL$6)</f>
        <v>2.5528596714258001E-2</v>
      </c>
      <c r="BM622" s="289">
        <f ca="1">BL621*OFFSET(SAP_Leadsheet!$D$113,SAP_Spreadsheet!$E622,SAP_Spreadsheet!BM$6)</f>
        <v>2.5126779247221197E-2</v>
      </c>
      <c r="BN622" s="289">
        <f ca="1">BM621*OFFSET(SAP_Leadsheet!$D$113,SAP_Spreadsheet!$E622,SAP_Spreadsheet!BN$6)</f>
        <v>2.2639605124280489E-2</v>
      </c>
      <c r="BO622" s="289">
        <f ca="1">BN621*OFFSET(SAP_Leadsheet!$D$113,SAP_Spreadsheet!$E622,SAP_Spreadsheet!BC$6)</f>
        <v>2.2420212062865135E-2</v>
      </c>
      <c r="BP622" s="289">
        <f ca="1">BO621*OFFSET(SAP_Leadsheet!$D$113,SAP_Spreadsheet!$E622,SAP_Spreadsheet!BD$6)</f>
        <v>2.2207153458077507E-2</v>
      </c>
      <c r="BQ622" s="289">
        <f ca="1">BP621*OFFSET(SAP_Leadsheet!$D$113,SAP_Spreadsheet!$E622,SAP_Spreadsheet!BE$6)</f>
        <v>2.2004888563653478E-2</v>
      </c>
      <c r="BR622" s="289">
        <f ca="1">BQ621*OFFSET(SAP_Leadsheet!$D$113,SAP_Spreadsheet!$E622,SAP_Spreadsheet!BF$6)</f>
        <v>2.1809575432712395E-2</v>
      </c>
      <c r="BS622" s="289">
        <f ca="1">BR621*OFFSET(SAP_Leadsheet!$D$113,SAP_Spreadsheet!$E622,SAP_Spreadsheet!BG$6)</f>
        <v>2.1619670513523846E-2</v>
      </c>
      <c r="BT622" s="289">
        <f ca="1">BS621*OFFSET(SAP_Leadsheet!$D$113,SAP_Spreadsheet!$E622,SAP_Spreadsheet!BH$6)</f>
        <v>2.1433700418423709E-2</v>
      </c>
      <c r="BU622" s="289">
        <f ca="1">BT621*OFFSET(SAP_Leadsheet!$D$113,SAP_Spreadsheet!$E622,SAP_Spreadsheet!BI$6)</f>
        <v>2.1248987122859556E-2</v>
      </c>
      <c r="BV622" s="289">
        <f ca="1">BU621*OFFSET(SAP_Leadsheet!$D$113,SAP_Spreadsheet!$E622,SAP_Spreadsheet!BJ$6)</f>
        <v>2.1063212062047892E-2</v>
      </c>
      <c r="BW622" s="289">
        <f ca="1">BV621*OFFSET(SAP_Leadsheet!$D$113,SAP_Spreadsheet!$E622,SAP_Spreadsheet!BK$6)</f>
        <v>2.0828060868117552E-2</v>
      </c>
      <c r="BX622" s="289">
        <f ca="1">BW621*OFFSET(SAP_Leadsheet!$D$113,SAP_Spreadsheet!$E622,SAP_Spreadsheet!BL$6)</f>
        <v>2.0241286510057976E-2</v>
      </c>
      <c r="BY622" s="289">
        <f ca="1">BX621*OFFSET(SAP_Leadsheet!$D$113,SAP_Spreadsheet!$E622,SAP_Spreadsheet!BM$6)</f>
        <v>1.9015842360254113E-2</v>
      </c>
      <c r="BZ622" s="289">
        <f ca="1">BY621*OFFSET(SAP_Leadsheet!$D$113,SAP_Spreadsheet!$E622,SAP_Spreadsheet!BN$6)</f>
        <v>1.7536290621500979E-2</v>
      </c>
      <c r="CA622" s="198"/>
      <c r="CB622" s="198"/>
      <c r="CC622" s="198"/>
      <c r="CD622" s="198"/>
      <c r="CE622" s="198"/>
      <c r="CF622" s="198"/>
      <c r="CG622" s="198"/>
      <c r="CH622" s="198"/>
      <c r="CI622" s="198"/>
      <c r="CJ622" s="198"/>
      <c r="CK622" s="198"/>
      <c r="CL622" s="198"/>
    </row>
    <row r="623" spans="1:90" x14ac:dyDescent="0.15">
      <c r="D623" s="161" t="s">
        <v>380</v>
      </c>
      <c r="E623" s="26">
        <v>13</v>
      </c>
      <c r="F623" s="26" t="s">
        <v>356</v>
      </c>
      <c r="G623" s="289"/>
      <c r="H623" s="289">
        <f ca="1">G622*OFFSET(SAP_Leadsheet!$D$113,SAP_Spreadsheet!$E623,SAP_Spreadsheet!H$6)</f>
        <v>0</v>
      </c>
      <c r="I623" s="289">
        <f ca="1">H622*OFFSET(SAP_Leadsheet!$D$113,SAP_Spreadsheet!$E623,SAP_Spreadsheet!I$6)</f>
        <v>0</v>
      </c>
      <c r="J623" s="289">
        <f ca="1">I622*OFFSET(SAP_Leadsheet!$D$113,SAP_Spreadsheet!$E623,SAP_Spreadsheet!J$6)</f>
        <v>0</v>
      </c>
      <c r="K623" s="289">
        <f ca="1">J622*OFFSET(SAP_Leadsheet!$D$113,SAP_Spreadsheet!$E623,SAP_Spreadsheet!K$6)</f>
        <v>0</v>
      </c>
      <c r="L623" s="289">
        <f ca="1">K622*OFFSET(SAP_Leadsheet!$D$113,SAP_Spreadsheet!$E623,SAP_Spreadsheet!L$6)</f>
        <v>0</v>
      </c>
      <c r="M623" s="289">
        <f ca="1">L622*OFFSET(SAP_Leadsheet!$D$113,SAP_Spreadsheet!$E623,SAP_Spreadsheet!M$6)</f>
        <v>0</v>
      </c>
      <c r="N623" s="289">
        <f ca="1">M622*OFFSET(SAP_Leadsheet!$D$113,SAP_Spreadsheet!$E623,SAP_Spreadsheet!N$6)</f>
        <v>0</v>
      </c>
      <c r="O623" s="289">
        <f ca="1">N622*OFFSET(SAP_Leadsheet!$D$113,SAP_Spreadsheet!$E623,SAP_Spreadsheet!O$6)</f>
        <v>0</v>
      </c>
      <c r="P623" s="289">
        <f ca="1">O622*OFFSET(SAP_Leadsheet!$D$113,SAP_Spreadsheet!$E623,SAP_Spreadsheet!P$6)</f>
        <v>0</v>
      </c>
      <c r="Q623" s="289">
        <f ca="1">P622*OFFSET(SAP_Leadsheet!$D$113,SAP_Spreadsheet!$E623,SAP_Spreadsheet!Q$6)</f>
        <v>0</v>
      </c>
      <c r="R623" s="289">
        <f ca="1">Q622*OFFSET(SAP_Leadsheet!$D$113,SAP_Spreadsheet!$E623,SAP_Spreadsheet!R$6)</f>
        <v>0</v>
      </c>
      <c r="S623" s="289">
        <f ca="1">R622*OFFSET(SAP_Leadsheet!$D$113,SAP_Spreadsheet!$E623,SAP_Spreadsheet!S$6)</f>
        <v>0</v>
      </c>
      <c r="T623" s="289">
        <f ca="1">S622*OFFSET(SAP_Leadsheet!$D$113,SAP_Spreadsheet!$E623,SAP_Spreadsheet!T$6)</f>
        <v>4.0594298676531693E-2</v>
      </c>
      <c r="U623" s="289">
        <f ca="1">T622*OFFSET(SAP_Leadsheet!$D$113,SAP_Spreadsheet!$E623,SAP_Spreadsheet!U$6)</f>
        <v>7.382958279309236E-2</v>
      </c>
      <c r="V623" s="289">
        <f ca="1">U622*OFFSET(SAP_Leadsheet!$D$113,SAP_Spreadsheet!$E623,SAP_Spreadsheet!V$6)</f>
        <v>9.3600025282229812E-2</v>
      </c>
      <c r="W623" s="289">
        <f ca="1">V622*OFFSET(SAP_Leadsheet!$D$113,SAP_Spreadsheet!$E623,SAP_Spreadsheet!W$6)</f>
        <v>0.10235246801117405</v>
      </c>
      <c r="X623" s="289">
        <f ca="1">W622*OFFSET(SAP_Leadsheet!$D$113,SAP_Spreadsheet!$E623,SAP_Spreadsheet!X$6)</f>
        <v>0.10377445527194983</v>
      </c>
      <c r="Y623" s="289">
        <f ca="1">X622*OFFSET(SAP_Leadsheet!$D$113,SAP_Spreadsheet!$E623,SAP_Spreadsheet!Y$6)</f>
        <v>0.10044515102227179</v>
      </c>
      <c r="Z623" s="289">
        <f ca="1">Y622*OFFSET(SAP_Leadsheet!$D$113,SAP_Spreadsheet!$E623,SAP_Spreadsheet!Z$6)</f>
        <v>9.4105910932671052E-2</v>
      </c>
      <c r="AA623" s="289">
        <f ca="1">Z622*OFFSET(SAP_Leadsheet!$D$113,SAP_Spreadsheet!$E623,SAP_Spreadsheet!AA$6)</f>
        <v>8.5894074299617956E-2</v>
      </c>
      <c r="AB623" s="289">
        <f ca="1">AA622*OFFSET(SAP_Leadsheet!$D$113,SAP_Spreadsheet!$E623,SAP_Spreadsheet!AB$6)</f>
        <v>7.7198687184362444E-2</v>
      </c>
      <c r="AC623" s="289">
        <f ca="1">AB622*OFFSET(SAP_Leadsheet!$D$113,SAP_Spreadsheet!$E623,SAP_Spreadsheet!AC$6)</f>
        <v>6.9428993252811058E-2</v>
      </c>
      <c r="AD623" s="289">
        <f ca="1">AC622*OFFSET(SAP_Leadsheet!$D$113,SAP_Spreadsheet!$E623,SAP_Spreadsheet!AD$6)</f>
        <v>6.278751119354109E-2</v>
      </c>
      <c r="AE623" s="289">
        <f ca="1">AD622*OFFSET(SAP_Leadsheet!$D$113,SAP_Spreadsheet!$E623,SAP_Spreadsheet!AE$6)</f>
        <v>4.3860330890043514E-2</v>
      </c>
      <c r="AF623" s="289">
        <f ca="1">AE622*OFFSET(SAP_Leadsheet!$D$113,SAP_Spreadsheet!$E623,SAP_Spreadsheet!AF$6)</f>
        <v>4.3900535530136973E-2</v>
      </c>
      <c r="AG623" s="289">
        <f ca="1">AF622*OFFSET(SAP_Leadsheet!$D$113,SAP_Spreadsheet!$E623,SAP_Spreadsheet!AG$6)</f>
        <v>4.463837997353233E-2</v>
      </c>
      <c r="AH623" s="289">
        <f ca="1">AG622*OFFSET(SAP_Leadsheet!$D$113,SAP_Spreadsheet!$E623,SAP_Spreadsheet!AH$6)</f>
        <v>4.5748503191409842E-2</v>
      </c>
      <c r="AI623" s="289">
        <f ca="1">AH622*OFFSET(SAP_Leadsheet!$D$113,SAP_Spreadsheet!$E623,SAP_Spreadsheet!AI$6)</f>
        <v>4.6918099007732736E-2</v>
      </c>
      <c r="AJ623" s="289">
        <f ca="1">AI622*OFFSET(SAP_Leadsheet!$D$113,SAP_Spreadsheet!$E623,SAP_Spreadsheet!AJ$6)</f>
        <v>4.7933048542122859E-2</v>
      </c>
      <c r="AK623" s="289">
        <f ca="1">AJ622*OFFSET(SAP_Leadsheet!$D$113,SAP_Spreadsheet!$E623,SAP_Spreadsheet!AK$6)</f>
        <v>4.8665338222325043E-2</v>
      </c>
      <c r="AL623" s="289">
        <f ca="1">AK622*OFFSET(SAP_Leadsheet!$D$113,SAP_Spreadsheet!$E623,SAP_Spreadsheet!AL$6)</f>
        <v>4.9198098103207258E-2</v>
      </c>
      <c r="AM623" s="289">
        <f ca="1">AL622*OFFSET(SAP_Leadsheet!$D$113,SAP_Spreadsheet!$E623,SAP_Spreadsheet!AM$6)</f>
        <v>4.9435964492510955E-2</v>
      </c>
      <c r="AN623" s="289">
        <f ca="1">AM622*OFFSET(SAP_Leadsheet!$D$113,SAP_Spreadsheet!$E623,SAP_Spreadsheet!AN$6)</f>
        <v>4.9078257311115404E-2</v>
      </c>
      <c r="AO623" s="289">
        <f ca="1">AN622*OFFSET(SAP_Leadsheet!$D$113,SAP_Spreadsheet!$E623,SAP_Spreadsheet!AO$6)</f>
        <v>4.7965707070525387E-2</v>
      </c>
      <c r="AP623" s="289">
        <f ca="1">AO622*OFFSET(SAP_Leadsheet!$D$113,SAP_Spreadsheet!$E623,SAP_Spreadsheet!AP$6)</f>
        <v>4.5226743440259128E-2</v>
      </c>
      <c r="AQ623" s="289">
        <f ca="1">AP622*OFFSET(SAP_Leadsheet!$D$113,SAP_Spreadsheet!$E623,SAP_Spreadsheet!AQ$6)</f>
        <v>3.4297912274878391E-2</v>
      </c>
      <c r="AR623" s="289">
        <f ca="1">AQ622*OFFSET(SAP_Leadsheet!$D$113,SAP_Spreadsheet!$E623,SAP_Spreadsheet!AR$6)</f>
        <v>3.4052430610902483E-2</v>
      </c>
      <c r="AS623" s="289">
        <f ca="1">AR622*OFFSET(SAP_Leadsheet!$D$113,SAP_Spreadsheet!$E623,SAP_Spreadsheet!AS$6)</f>
        <v>3.3799356208455401E-2</v>
      </c>
      <c r="AT623" s="289">
        <f ca="1">AS622*OFFSET(SAP_Leadsheet!$D$113,SAP_Spreadsheet!$E623,SAP_Spreadsheet!AT$6)</f>
        <v>3.3588043725083359E-2</v>
      </c>
      <c r="AU623" s="289">
        <f ca="1">AT622*OFFSET(SAP_Leadsheet!$D$113,SAP_Spreadsheet!$E623,SAP_Spreadsheet!AU$6)</f>
        <v>3.3416201310746088E-2</v>
      </c>
      <c r="AV623" s="289">
        <f ca="1">AU622*OFFSET(SAP_Leadsheet!$D$113,SAP_Spreadsheet!$E623,SAP_Spreadsheet!AV$6)</f>
        <v>3.3276362357890575E-2</v>
      </c>
      <c r="AW623" s="289">
        <f ca="1">AV622*OFFSET(SAP_Leadsheet!$D$113,SAP_Spreadsheet!$E623,SAP_Spreadsheet!AW$6)</f>
        <v>3.3156660580416566E-2</v>
      </c>
      <c r="AX623" s="289">
        <f ca="1">AW622*OFFSET(SAP_Leadsheet!$D$113,SAP_Spreadsheet!$E623,SAP_Spreadsheet!AX$6)</f>
        <v>3.3040070984197763E-2</v>
      </c>
      <c r="AY623" s="289">
        <f ca="1">AX622*OFFSET(SAP_Leadsheet!$D$113,SAP_Spreadsheet!$E623,SAP_Spreadsheet!AY$6)</f>
        <v>3.2904845041227475E-2</v>
      </c>
      <c r="AZ623" s="289">
        <f ca="1">AY622*OFFSET(SAP_Leadsheet!$D$113,SAP_Spreadsheet!$E623,SAP_Spreadsheet!AZ$6)</f>
        <v>3.2691654824201999E-2</v>
      </c>
      <c r="BA623" s="289">
        <f ca="1">AZ622*OFFSET(SAP_Leadsheet!$D$113,SAP_Spreadsheet!$E623,SAP_Spreadsheet!BA$6)</f>
        <v>3.2337424604584449E-2</v>
      </c>
      <c r="BB623" s="289">
        <f ca="1">BA622*OFFSET(SAP_Leadsheet!$D$113,SAP_Spreadsheet!$E623,SAP_Spreadsheet!BB$6)</f>
        <v>3.1411841181796428E-2</v>
      </c>
      <c r="BC623" s="289">
        <f ca="1">BB622*OFFSET(SAP_Leadsheet!$D$113,SAP_Spreadsheet!$E623,SAP_Spreadsheet!BC$6)</f>
        <v>2.7936459285068937E-2</v>
      </c>
      <c r="BD623" s="289">
        <f ca="1">BC622*OFFSET(SAP_Leadsheet!$D$113,SAP_Spreadsheet!$E623,SAP_Spreadsheet!BD$6)</f>
        <v>2.7636158029976991E-2</v>
      </c>
      <c r="BE623" s="289">
        <f ca="1">BD622*OFFSET(SAP_Leadsheet!$D$113,SAP_Spreadsheet!$E623,SAP_Spreadsheet!BE$6)</f>
        <v>2.7341807699420073E-2</v>
      </c>
      <c r="BF623" s="289">
        <f ca="1">BE622*OFFSET(SAP_Leadsheet!$D$113,SAP_Spreadsheet!$E623,SAP_Spreadsheet!BF$6)</f>
        <v>2.706546927411483E-2</v>
      </c>
      <c r="BG623" s="289">
        <f ca="1">BF622*OFFSET(SAP_Leadsheet!$D$113,SAP_Spreadsheet!$E623,SAP_Spreadsheet!BG$6)</f>
        <v>2.6803736483901539E-2</v>
      </c>
      <c r="BH623" s="289">
        <f ca="1">BG622*OFFSET(SAP_Leadsheet!$D$113,SAP_Spreadsheet!$E623,SAP_Spreadsheet!BH$6)</f>
        <v>2.6552967565013852E-2</v>
      </c>
      <c r="BI623" s="289">
        <f ca="1">BH622*OFFSET(SAP_Leadsheet!$D$113,SAP_Spreadsheet!$E623,SAP_Spreadsheet!BI$6)</f>
        <v>2.6309476481074581E-2</v>
      </c>
      <c r="BJ623" s="289">
        <f ca="1">BI622*OFFSET(SAP_Leadsheet!$D$113,SAP_Spreadsheet!$E623,SAP_Spreadsheet!BJ$6)</f>
        <v>2.6069223600495354E-2</v>
      </c>
      <c r="BK623" s="289">
        <f ca="1">BJ622*OFFSET(SAP_Leadsheet!$D$113,SAP_Spreadsheet!$E623,SAP_Spreadsheet!BK$6)</f>
        <v>2.609076651513537E-2</v>
      </c>
      <c r="BL623" s="289">
        <f ca="1">BK622*OFFSET(SAP_Leadsheet!$D$113,SAP_Spreadsheet!$E623,SAP_Spreadsheet!BL$6)</f>
        <v>2.5827981247132637E-2</v>
      </c>
      <c r="BM623" s="289">
        <f ca="1">BL622*OFFSET(SAP_Leadsheet!$D$113,SAP_Spreadsheet!$E623,SAP_Spreadsheet!BM$6)</f>
        <v>2.5528596714258001E-2</v>
      </c>
      <c r="BN623" s="289">
        <f ca="1">BM622*OFFSET(SAP_Leadsheet!$D$113,SAP_Spreadsheet!$E623,SAP_Spreadsheet!BN$6)</f>
        <v>2.5126779247221197E-2</v>
      </c>
      <c r="BO623" s="289">
        <f ca="1">BN622*OFFSET(SAP_Leadsheet!$D$113,SAP_Spreadsheet!$E623,SAP_Spreadsheet!BC$6)</f>
        <v>2.2639605124280489E-2</v>
      </c>
      <c r="BP623" s="289">
        <f ca="1">BO622*OFFSET(SAP_Leadsheet!$D$113,SAP_Spreadsheet!$E623,SAP_Spreadsheet!BD$6)</f>
        <v>2.2420212062865135E-2</v>
      </c>
      <c r="BQ623" s="289">
        <f ca="1">BP622*OFFSET(SAP_Leadsheet!$D$113,SAP_Spreadsheet!$E623,SAP_Spreadsheet!BE$6)</f>
        <v>2.2207153458077507E-2</v>
      </c>
      <c r="BR623" s="289">
        <f ca="1">BQ622*OFFSET(SAP_Leadsheet!$D$113,SAP_Spreadsheet!$E623,SAP_Spreadsheet!BF$6)</f>
        <v>2.2004888563653478E-2</v>
      </c>
      <c r="BS623" s="289">
        <f ca="1">BR622*OFFSET(SAP_Leadsheet!$D$113,SAP_Spreadsheet!$E623,SAP_Spreadsheet!BG$6)</f>
        <v>2.1809575432712395E-2</v>
      </c>
      <c r="BT623" s="289">
        <f ca="1">BS622*OFFSET(SAP_Leadsheet!$D$113,SAP_Spreadsheet!$E623,SAP_Spreadsheet!BH$6)</f>
        <v>2.1619670513523846E-2</v>
      </c>
      <c r="BU623" s="289">
        <f ca="1">BT622*OFFSET(SAP_Leadsheet!$D$113,SAP_Spreadsheet!$E623,SAP_Spreadsheet!BI$6)</f>
        <v>2.1433700418423709E-2</v>
      </c>
      <c r="BV623" s="289">
        <f ca="1">BU622*OFFSET(SAP_Leadsheet!$D$113,SAP_Spreadsheet!$E623,SAP_Spreadsheet!BJ$6)</f>
        <v>2.1248987122859556E-2</v>
      </c>
      <c r="BW623" s="289">
        <f ca="1">BV622*OFFSET(SAP_Leadsheet!$D$113,SAP_Spreadsheet!$E623,SAP_Spreadsheet!BK$6)</f>
        <v>2.1063212062047892E-2</v>
      </c>
      <c r="BX623" s="289">
        <f ca="1">BW622*OFFSET(SAP_Leadsheet!$D$113,SAP_Spreadsheet!$E623,SAP_Spreadsheet!BL$6)</f>
        <v>2.0828060868117552E-2</v>
      </c>
      <c r="BY623" s="289">
        <f ca="1">BX622*OFFSET(SAP_Leadsheet!$D$113,SAP_Spreadsheet!$E623,SAP_Spreadsheet!BM$6)</f>
        <v>2.0241286510057976E-2</v>
      </c>
      <c r="BZ623" s="289">
        <f ca="1">BY622*OFFSET(SAP_Leadsheet!$D$113,SAP_Spreadsheet!$E623,SAP_Spreadsheet!BN$6)</f>
        <v>1.9015842360254113E-2</v>
      </c>
      <c r="CA623" s="198"/>
      <c r="CB623" s="198"/>
      <c r="CC623" s="198"/>
      <c r="CD623" s="198"/>
      <c r="CE623" s="198"/>
      <c r="CF623" s="198"/>
      <c r="CG623" s="198"/>
      <c r="CH623" s="198"/>
      <c r="CI623" s="198"/>
      <c r="CJ623" s="198"/>
      <c r="CK623" s="198"/>
      <c r="CL623" s="198"/>
    </row>
    <row r="624" spans="1:90" x14ac:dyDescent="0.15">
      <c r="D624" s="161" t="s">
        <v>381</v>
      </c>
      <c r="F624" s="26" t="s">
        <v>356</v>
      </c>
      <c r="G624" s="289"/>
      <c r="H624" s="289">
        <f>G624+G623</f>
        <v>0</v>
      </c>
      <c r="I624" s="289">
        <f t="shared" ref="I624:BT624" ca="1" si="117">H624+H623</f>
        <v>0</v>
      </c>
      <c r="J624" s="289">
        <f t="shared" ca="1" si="117"/>
        <v>0</v>
      </c>
      <c r="K624" s="289">
        <f t="shared" ca="1" si="117"/>
        <v>0</v>
      </c>
      <c r="L624" s="289">
        <f t="shared" ca="1" si="117"/>
        <v>0</v>
      </c>
      <c r="M624" s="289">
        <f t="shared" ca="1" si="117"/>
        <v>0</v>
      </c>
      <c r="N624" s="289">
        <f t="shared" ca="1" si="117"/>
        <v>0</v>
      </c>
      <c r="O624" s="289">
        <f t="shared" ca="1" si="117"/>
        <v>0</v>
      </c>
      <c r="P624" s="289">
        <f t="shared" ca="1" si="117"/>
        <v>0</v>
      </c>
      <c r="Q624" s="289">
        <f t="shared" ca="1" si="117"/>
        <v>0</v>
      </c>
      <c r="R624" s="289">
        <f t="shared" ca="1" si="117"/>
        <v>0</v>
      </c>
      <c r="S624" s="289">
        <f t="shared" ca="1" si="117"/>
        <v>0</v>
      </c>
      <c r="T624" s="289">
        <f t="shared" ca="1" si="117"/>
        <v>0</v>
      </c>
      <c r="U624" s="289">
        <f t="shared" ca="1" si="117"/>
        <v>4.0594298676531693E-2</v>
      </c>
      <c r="V624" s="289">
        <f t="shared" ca="1" si="117"/>
        <v>0.11442388146962405</v>
      </c>
      <c r="W624" s="289">
        <f t="shared" ca="1" si="117"/>
        <v>0.20802390675185387</v>
      </c>
      <c r="X624" s="289">
        <f t="shared" ca="1" si="117"/>
        <v>0.31037637476302793</v>
      </c>
      <c r="Y624" s="289">
        <f t="shared" ca="1" si="117"/>
        <v>0.41415083003497777</v>
      </c>
      <c r="Z624" s="289">
        <f t="shared" ca="1" si="117"/>
        <v>0.51459598105724957</v>
      </c>
      <c r="AA624" s="289">
        <f t="shared" ca="1" si="117"/>
        <v>0.60870189198992064</v>
      </c>
      <c r="AB624" s="289">
        <f t="shared" ca="1" si="117"/>
        <v>0.69459596628953857</v>
      </c>
      <c r="AC624" s="289">
        <f t="shared" ca="1" si="117"/>
        <v>0.77179465347390097</v>
      </c>
      <c r="AD624" s="289">
        <f t="shared" ca="1" si="117"/>
        <v>0.84122364672671202</v>
      </c>
      <c r="AE624" s="289">
        <f t="shared" ca="1" si="117"/>
        <v>0.90401115792025311</v>
      </c>
      <c r="AF624" s="289">
        <f t="shared" ca="1" si="117"/>
        <v>0.94787148881029659</v>
      </c>
      <c r="AG624" s="289">
        <f t="shared" ca="1" si="117"/>
        <v>0.99177202434043354</v>
      </c>
      <c r="AH624" s="289">
        <f t="shared" ca="1" si="117"/>
        <v>1.0364104043139659</v>
      </c>
      <c r="AI624" s="289">
        <f t="shared" ca="1" si="117"/>
        <v>1.0821589075053757</v>
      </c>
      <c r="AJ624" s="289">
        <f t="shared" ca="1" si="117"/>
        <v>1.1290770065131084</v>
      </c>
      <c r="AK624" s="289">
        <f t="shared" ca="1" si="117"/>
        <v>1.1770100550552312</v>
      </c>
      <c r="AL624" s="289">
        <f t="shared" ca="1" si="117"/>
        <v>1.2256753932775561</v>
      </c>
      <c r="AM624" s="289">
        <f t="shared" ca="1" si="117"/>
        <v>1.2748734913807633</v>
      </c>
      <c r="AN624" s="289">
        <f t="shared" ca="1" si="117"/>
        <v>1.3243094558732742</v>
      </c>
      <c r="AO624" s="289">
        <f t="shared" ca="1" si="117"/>
        <v>1.3733877131843897</v>
      </c>
      <c r="AP624" s="289">
        <f t="shared" ca="1" si="117"/>
        <v>1.4213534202549152</v>
      </c>
      <c r="AQ624" s="289">
        <f t="shared" ca="1" si="117"/>
        <v>1.4665801636951743</v>
      </c>
      <c r="AR624" s="289">
        <f t="shared" ca="1" si="117"/>
        <v>1.5008780759700526</v>
      </c>
      <c r="AS624" s="289">
        <f t="shared" ca="1" si="117"/>
        <v>1.5349305065809551</v>
      </c>
      <c r="AT624" s="289">
        <f t="shared" ca="1" si="117"/>
        <v>1.5687298627894104</v>
      </c>
      <c r="AU624" s="289">
        <f t="shared" ca="1" si="117"/>
        <v>1.6023179065144937</v>
      </c>
      <c r="AV624" s="289">
        <f t="shared" ca="1" si="117"/>
        <v>1.6357341078252399</v>
      </c>
      <c r="AW624" s="289">
        <f t="shared" ca="1" si="117"/>
        <v>1.6690104701831305</v>
      </c>
      <c r="AX624" s="289">
        <f t="shared" ca="1" si="117"/>
        <v>1.7021671307635471</v>
      </c>
      <c r="AY624" s="289">
        <f t="shared" ca="1" si="117"/>
        <v>1.7352072017477449</v>
      </c>
      <c r="AZ624" s="289">
        <f t="shared" ca="1" si="117"/>
        <v>1.7681120467889724</v>
      </c>
      <c r="BA624" s="289">
        <f t="shared" ca="1" si="117"/>
        <v>1.8008037016131744</v>
      </c>
      <c r="BB624" s="289">
        <f t="shared" ca="1" si="117"/>
        <v>1.8331411262177588</v>
      </c>
      <c r="BC624" s="289">
        <f t="shared" ca="1" si="117"/>
        <v>1.8645529673995553</v>
      </c>
      <c r="BD624" s="289">
        <f t="shared" ca="1" si="117"/>
        <v>1.8924894266846244</v>
      </c>
      <c r="BE624" s="289">
        <f t="shared" ca="1" si="117"/>
        <v>1.9201255847146015</v>
      </c>
      <c r="BF624" s="289">
        <f t="shared" ca="1" si="117"/>
        <v>1.9474673924140216</v>
      </c>
      <c r="BG624" s="289">
        <f t="shared" ca="1" si="117"/>
        <v>1.9745328616881364</v>
      </c>
      <c r="BH624" s="289">
        <f t="shared" ca="1" si="117"/>
        <v>2.0013365981720379</v>
      </c>
      <c r="BI624" s="289">
        <f t="shared" ca="1" si="117"/>
        <v>2.0278895657370519</v>
      </c>
      <c r="BJ624" s="289">
        <f t="shared" ca="1" si="117"/>
        <v>2.0541990422181264</v>
      </c>
      <c r="BK624" s="289">
        <f t="shared" ca="1" si="117"/>
        <v>2.080268265818622</v>
      </c>
      <c r="BL624" s="289">
        <f t="shared" ca="1" si="117"/>
        <v>2.1063590323337573</v>
      </c>
      <c r="BM624" s="289">
        <f t="shared" ca="1" si="117"/>
        <v>2.1321870135808898</v>
      </c>
      <c r="BN624" s="289">
        <f t="shared" ca="1" si="117"/>
        <v>2.1577156102951478</v>
      </c>
      <c r="BO624" s="289">
        <f t="shared" ca="1" si="117"/>
        <v>2.182842389542369</v>
      </c>
      <c r="BP624" s="289">
        <f t="shared" ca="1" si="117"/>
        <v>2.2054819946666493</v>
      </c>
      <c r="BQ624" s="289">
        <f t="shared" ca="1" si="117"/>
        <v>2.2279022067295142</v>
      </c>
      <c r="BR624" s="289">
        <f t="shared" ca="1" si="117"/>
        <v>2.2501093601875919</v>
      </c>
      <c r="BS624" s="289">
        <f t="shared" ca="1" si="117"/>
        <v>2.2721142487512456</v>
      </c>
      <c r="BT624" s="289">
        <f t="shared" ca="1" si="117"/>
        <v>2.2939238241839579</v>
      </c>
      <c r="BU624" s="289">
        <f t="shared" ref="BU624:BZ624" ca="1" si="118">BT624+BT623</f>
        <v>2.3155434946974816</v>
      </c>
      <c r="BV624" s="289">
        <f t="shared" ca="1" si="118"/>
        <v>2.3369771951159053</v>
      </c>
      <c r="BW624" s="289">
        <f t="shared" ca="1" si="118"/>
        <v>2.3582261822387647</v>
      </c>
      <c r="BX624" s="289">
        <f t="shared" ca="1" si="118"/>
        <v>2.3792893943008124</v>
      </c>
      <c r="BY624" s="289">
        <f t="shared" ca="1" si="118"/>
        <v>2.4001174551689299</v>
      </c>
      <c r="BZ624" s="289">
        <f t="shared" ca="1" si="118"/>
        <v>2.4203587416789878</v>
      </c>
      <c r="CA624" s="198"/>
      <c r="CB624" s="198"/>
      <c r="CC624" s="198"/>
      <c r="CD624" s="198"/>
      <c r="CE624" s="198"/>
      <c r="CF624" s="198"/>
      <c r="CG624" s="198"/>
      <c r="CH624" s="198"/>
      <c r="CI624" s="198"/>
      <c r="CJ624" s="198"/>
      <c r="CK624" s="198"/>
      <c r="CL624" s="198"/>
    </row>
    <row r="625" spans="3:90" x14ac:dyDescent="0.15">
      <c r="D625" s="28"/>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c r="AK625" s="292"/>
      <c r="AL625" s="292"/>
      <c r="AM625" s="292"/>
      <c r="AN625" s="292"/>
      <c r="AO625" s="292"/>
      <c r="AP625" s="292"/>
      <c r="AQ625" s="292"/>
      <c r="AR625" s="292"/>
      <c r="AS625" s="292"/>
      <c r="AT625" s="292"/>
      <c r="AU625" s="292"/>
      <c r="AV625" s="292"/>
      <c r="AW625" s="292"/>
      <c r="AX625" s="292"/>
      <c r="AY625" s="292"/>
      <c r="AZ625" s="307"/>
      <c r="BA625" s="307"/>
      <c r="BB625" s="307"/>
      <c r="BC625" s="307"/>
      <c r="BD625" s="307"/>
      <c r="BE625" s="307"/>
      <c r="BF625" s="307"/>
      <c r="BG625" s="307"/>
      <c r="BH625" s="307"/>
      <c r="BI625" s="307"/>
      <c r="BJ625" s="307"/>
      <c r="BK625" s="307"/>
      <c r="BL625" s="307"/>
      <c r="BM625" s="307"/>
      <c r="BN625" s="307"/>
      <c r="BO625" s="198"/>
      <c r="BP625" s="198"/>
      <c r="BQ625" s="198"/>
      <c r="BR625" s="198"/>
      <c r="BS625" s="198"/>
      <c r="BT625" s="198"/>
      <c r="BU625" s="198"/>
      <c r="BV625" s="198"/>
      <c r="BW625" s="198"/>
      <c r="BX625" s="198"/>
      <c r="BY625" s="198"/>
      <c r="BZ625" s="198"/>
      <c r="CA625" s="198"/>
      <c r="CB625" s="198"/>
      <c r="CC625" s="198"/>
      <c r="CD625" s="198"/>
      <c r="CE625" s="198"/>
      <c r="CF625" s="198"/>
      <c r="CG625" s="198"/>
      <c r="CH625" s="198"/>
      <c r="CI625" s="198"/>
      <c r="CJ625" s="198"/>
      <c r="CK625" s="198"/>
      <c r="CL625" s="198"/>
    </row>
    <row r="626" spans="3:90" x14ac:dyDescent="0.15">
      <c r="D626" s="28"/>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c r="AK626" s="292"/>
      <c r="AL626" s="292"/>
      <c r="AM626" s="292"/>
      <c r="AN626" s="292"/>
      <c r="AO626" s="292"/>
      <c r="AP626" s="292"/>
      <c r="AQ626" s="292"/>
      <c r="AR626" s="292"/>
      <c r="AS626" s="292"/>
      <c r="AT626" s="292"/>
      <c r="AU626" s="292"/>
      <c r="AV626" s="292"/>
      <c r="AW626" s="292"/>
      <c r="AX626" s="292"/>
      <c r="AY626" s="292"/>
      <c r="AZ626" s="307"/>
      <c r="BA626" s="307"/>
      <c r="BB626" s="307"/>
      <c r="BC626" s="307"/>
      <c r="BD626" s="307"/>
      <c r="BE626" s="307"/>
      <c r="BF626" s="307"/>
      <c r="BG626" s="307"/>
      <c r="BH626" s="307"/>
      <c r="BI626" s="307"/>
      <c r="BJ626" s="307"/>
      <c r="BK626" s="307"/>
      <c r="BL626" s="307"/>
      <c r="BM626" s="307"/>
      <c r="BN626" s="307"/>
      <c r="BO626" s="198"/>
      <c r="BP626" s="198"/>
      <c r="BQ626" s="198"/>
      <c r="BR626" s="198"/>
      <c r="BS626" s="198"/>
      <c r="BT626" s="198"/>
      <c r="BU626" s="198"/>
      <c r="BV626" s="198"/>
      <c r="BW626" s="198"/>
      <c r="BX626" s="198"/>
      <c r="BY626" s="198"/>
      <c r="BZ626" s="198"/>
      <c r="CA626" s="198"/>
      <c r="CB626" s="198"/>
      <c r="CC626" s="198"/>
      <c r="CD626" s="198"/>
      <c r="CE626" s="198"/>
      <c r="CF626" s="198"/>
      <c r="CG626" s="198"/>
      <c r="CH626" s="198"/>
      <c r="CI626" s="198"/>
      <c r="CJ626" s="198"/>
      <c r="CK626" s="198"/>
      <c r="CL626" s="198"/>
    </row>
    <row r="627" spans="3:90" x14ac:dyDescent="0.15">
      <c r="C627" s="296" t="s">
        <v>255</v>
      </c>
      <c r="D627" s="31" t="s">
        <v>39</v>
      </c>
      <c r="F627" s="26" t="s">
        <v>382</v>
      </c>
      <c r="G627" s="308">
        <f>IF(G7&gt;SAP_Leadsheet!$E$21,0,SAP_Leadsheet!$E$22)</f>
        <v>5</v>
      </c>
      <c r="H627" s="308">
        <f>IF(H7&gt;SAP_Leadsheet!$E$21,0,SAP_Leadsheet!$E$22)</f>
        <v>5</v>
      </c>
      <c r="I627" s="308">
        <f>IF(I7&gt;SAP_Leadsheet!$E$21,0,SAP_Leadsheet!$E$22)</f>
        <v>5</v>
      </c>
      <c r="J627" s="308">
        <f>IF(J7&gt;SAP_Leadsheet!$E$21,0,SAP_Leadsheet!$E$22)</f>
        <v>5</v>
      </c>
      <c r="K627" s="308">
        <f>IF(K7&gt;SAP_Leadsheet!$E$21,0,SAP_Leadsheet!$E$22)</f>
        <v>5</v>
      </c>
      <c r="L627" s="308">
        <f>IF(L7&gt;SAP_Leadsheet!$E$21,0,SAP_Leadsheet!$E$22)</f>
        <v>5</v>
      </c>
      <c r="M627" s="308">
        <f>IF(M7&gt;SAP_Leadsheet!$E$21,0,SAP_Leadsheet!$E$22)</f>
        <v>5</v>
      </c>
      <c r="N627" s="308">
        <f>IF(N7&gt;SAP_Leadsheet!$E$21,0,SAP_Leadsheet!$E$22)</f>
        <v>5</v>
      </c>
      <c r="O627" s="308">
        <f>IF(O7&gt;SAP_Leadsheet!$E$21,0,SAP_Leadsheet!$E$22)</f>
        <v>5</v>
      </c>
      <c r="P627" s="308">
        <f>IF(P7&gt;SAP_Leadsheet!$E$21,0,SAP_Leadsheet!$E$22)</f>
        <v>5</v>
      </c>
      <c r="Q627" s="308">
        <f>IF(Q7&gt;SAP_Leadsheet!$E$21,0,SAP_Leadsheet!$E$22)</f>
        <v>5</v>
      </c>
      <c r="R627" s="308">
        <f>IF(R7&gt;SAP_Leadsheet!$E$21,0,SAP_Leadsheet!$E$22)</f>
        <v>5</v>
      </c>
      <c r="S627" s="308">
        <f>IF(S7&gt;SAP_Leadsheet!$E$21,0,SAP_Leadsheet!$E$22)</f>
        <v>5</v>
      </c>
      <c r="T627" s="308">
        <f>IF(T7&gt;SAP_Leadsheet!$E$21,0,SAP_Leadsheet!$E$22)</f>
        <v>5</v>
      </c>
      <c r="U627" s="308">
        <f>IF(U7&gt;SAP_Leadsheet!$E$21,0,SAP_Leadsheet!$E$22)</f>
        <v>5</v>
      </c>
      <c r="V627" s="308">
        <f>IF(V7&gt;SAP_Leadsheet!$E$21,0,SAP_Leadsheet!$E$22)</f>
        <v>5</v>
      </c>
      <c r="W627" s="308">
        <f>IF(W7&gt;SAP_Leadsheet!$E$21,0,SAP_Leadsheet!$E$22)</f>
        <v>5</v>
      </c>
      <c r="X627" s="308">
        <f>IF(X7&gt;SAP_Leadsheet!$E$21,0,SAP_Leadsheet!$E$22)</f>
        <v>5</v>
      </c>
      <c r="Y627" s="308">
        <f>IF(Y7&gt;SAP_Leadsheet!$E$21,0,SAP_Leadsheet!$E$22)</f>
        <v>5</v>
      </c>
      <c r="Z627" s="308">
        <f>IF(Z7&gt;SAP_Leadsheet!$E$21,0,SAP_Leadsheet!$E$22)</f>
        <v>5</v>
      </c>
      <c r="AA627" s="308">
        <f>IF(AA7&gt;SAP_Leadsheet!$E$21,0,SAP_Leadsheet!$E$22)</f>
        <v>5</v>
      </c>
      <c r="AB627" s="308">
        <f>IF(AB7&gt;SAP_Leadsheet!$E$21,0,SAP_Leadsheet!$E$22)</f>
        <v>5</v>
      </c>
      <c r="AC627" s="308">
        <f>IF(AC7&gt;SAP_Leadsheet!$E$21,0,SAP_Leadsheet!$E$22)</f>
        <v>5</v>
      </c>
      <c r="AD627" s="308">
        <f>IF(AD7&gt;SAP_Leadsheet!$E$21,0,SAP_Leadsheet!$E$22)</f>
        <v>5</v>
      </c>
      <c r="AE627" s="308">
        <f>IF(AE7&gt;SAP_Leadsheet!$E$21,0,SAP_Leadsheet!$E$22)</f>
        <v>5</v>
      </c>
      <c r="AF627" s="308">
        <f>IF(AF7&gt;SAP_Leadsheet!$E$21,0,SAP_Leadsheet!$E$22)</f>
        <v>5</v>
      </c>
      <c r="AG627" s="308">
        <f>IF(AG7&gt;SAP_Leadsheet!$E$21,0,SAP_Leadsheet!$E$22)</f>
        <v>5</v>
      </c>
      <c r="AH627" s="308">
        <f>IF(AH7&gt;SAP_Leadsheet!$E$21,0,SAP_Leadsheet!$E$22)</f>
        <v>5</v>
      </c>
      <c r="AI627" s="308">
        <f>IF(AI7&gt;SAP_Leadsheet!$E$21,0,SAP_Leadsheet!$E$22)</f>
        <v>5</v>
      </c>
      <c r="AJ627" s="308">
        <f>IF(AJ7&gt;SAP_Leadsheet!$E$21,0,SAP_Leadsheet!$E$22)</f>
        <v>5</v>
      </c>
      <c r="AK627" s="308">
        <f>IF(AK7&gt;SAP_Leadsheet!$E$21,0,SAP_Leadsheet!$E$22)</f>
        <v>5</v>
      </c>
      <c r="AL627" s="308">
        <f>IF(AL7&gt;SAP_Leadsheet!$E$21,0,SAP_Leadsheet!$E$22)</f>
        <v>5</v>
      </c>
      <c r="AM627" s="308">
        <f>IF(AM7&gt;SAP_Leadsheet!$E$21,0,SAP_Leadsheet!$E$22)</f>
        <v>5</v>
      </c>
      <c r="AN627" s="308">
        <f>IF(AN7&gt;SAP_Leadsheet!$E$21,0,SAP_Leadsheet!$E$22)</f>
        <v>5</v>
      </c>
      <c r="AO627" s="308">
        <f>IF(AO7&gt;SAP_Leadsheet!$E$21,0,SAP_Leadsheet!$E$22)</f>
        <v>5</v>
      </c>
      <c r="AP627" s="308">
        <f>IF(AP7&gt;SAP_Leadsheet!$E$21,0,SAP_Leadsheet!$E$22)</f>
        <v>5</v>
      </c>
      <c r="AQ627" s="308">
        <f>IF(AQ7&gt;SAP_Leadsheet!$E$21,0,SAP_Leadsheet!$E$22)</f>
        <v>5</v>
      </c>
      <c r="AR627" s="308">
        <f>IF(AR7&gt;SAP_Leadsheet!$E$21,0,SAP_Leadsheet!$E$22)</f>
        <v>5</v>
      </c>
      <c r="AS627" s="308">
        <f>IF(AS7&gt;SAP_Leadsheet!$E$21,0,SAP_Leadsheet!$E$22)</f>
        <v>5</v>
      </c>
      <c r="AT627" s="308">
        <f>IF(AT7&gt;SAP_Leadsheet!$E$21,0,SAP_Leadsheet!$E$22)</f>
        <v>5</v>
      </c>
      <c r="AU627" s="308">
        <f>IF(AU7&gt;SAP_Leadsheet!$E$21,0,SAP_Leadsheet!$E$22)</f>
        <v>5</v>
      </c>
      <c r="AV627" s="308">
        <f>IF(AV7&gt;SAP_Leadsheet!$E$21,0,SAP_Leadsheet!$E$22)</f>
        <v>5</v>
      </c>
      <c r="AW627" s="308">
        <f>IF(AW7&gt;SAP_Leadsheet!$E$21,0,SAP_Leadsheet!$E$22)</f>
        <v>5</v>
      </c>
      <c r="AX627" s="308">
        <f>IF(AX7&gt;SAP_Leadsheet!$E$21,0,SAP_Leadsheet!$E$22)</f>
        <v>5</v>
      </c>
      <c r="AY627" s="308">
        <f>IF(AY7&gt;SAP_Leadsheet!$E$21,0,SAP_Leadsheet!$E$22)</f>
        <v>5</v>
      </c>
      <c r="AZ627" s="308">
        <f>IF(AZ7&gt;SAP_Leadsheet!$E$21,0,SAP_Leadsheet!$E$22)</f>
        <v>5</v>
      </c>
      <c r="BA627" s="308">
        <f>IF(BA7&gt;SAP_Leadsheet!$E$21,0,SAP_Leadsheet!$E$22)</f>
        <v>5</v>
      </c>
      <c r="BB627" s="308">
        <f>IF(BB7&gt;SAP_Leadsheet!$E$21,0,SAP_Leadsheet!$E$22)</f>
        <v>5</v>
      </c>
      <c r="BC627" s="308">
        <f>IF(BC7&gt;SAP_Leadsheet!$E$21,0,SAP_Leadsheet!$E$22)</f>
        <v>5</v>
      </c>
      <c r="BD627" s="308">
        <f>IF(BD7&gt;SAP_Leadsheet!$E$21,0,SAP_Leadsheet!$E$22)</f>
        <v>5</v>
      </c>
      <c r="BE627" s="308">
        <f>IF(BE7&gt;SAP_Leadsheet!$E$21,0,SAP_Leadsheet!$E$22)</f>
        <v>5</v>
      </c>
      <c r="BF627" s="308">
        <f>IF(BF7&gt;SAP_Leadsheet!$E$21,0,SAP_Leadsheet!$E$22)</f>
        <v>5</v>
      </c>
      <c r="BG627" s="308">
        <f>IF(BG7&gt;SAP_Leadsheet!$E$21,0,SAP_Leadsheet!$E$22)</f>
        <v>5</v>
      </c>
      <c r="BH627" s="308">
        <f>IF(BH7&gt;SAP_Leadsheet!$E$21,0,SAP_Leadsheet!$E$22)</f>
        <v>5</v>
      </c>
      <c r="BI627" s="308">
        <f>IF(BI7&gt;SAP_Leadsheet!$E$21,0,SAP_Leadsheet!$E$22)</f>
        <v>5</v>
      </c>
      <c r="BJ627" s="308">
        <f>IF(BJ7&gt;SAP_Leadsheet!$E$21,0,SAP_Leadsheet!$E$22)</f>
        <v>5</v>
      </c>
      <c r="BK627" s="308">
        <f>IF(BK7&gt;SAP_Leadsheet!$E$21,0,SAP_Leadsheet!$E$22)</f>
        <v>5</v>
      </c>
      <c r="BL627" s="308">
        <f>IF(BL7&gt;SAP_Leadsheet!$E$21,0,SAP_Leadsheet!$E$22)</f>
        <v>5</v>
      </c>
      <c r="BM627" s="308">
        <f>IF(BM7&gt;SAP_Leadsheet!$E$21,0,SAP_Leadsheet!$E$22)</f>
        <v>5</v>
      </c>
      <c r="BN627" s="308">
        <f>IF(BN7&gt;SAP_Leadsheet!$E$21,0,SAP_Leadsheet!$E$22)</f>
        <v>5</v>
      </c>
      <c r="BO627" s="308">
        <f>IF(BO7&gt;SAP_Leadsheet!$E$21,0,SAP_Leadsheet!$E$22)</f>
        <v>0</v>
      </c>
      <c r="BP627" s="308">
        <f>IF(BP7&gt;SAP_Leadsheet!$E$21,0,SAP_Leadsheet!$E$22)</f>
        <v>0</v>
      </c>
      <c r="BQ627" s="308">
        <f>IF(BQ7&gt;SAP_Leadsheet!$E$21,0,SAP_Leadsheet!$E$22)</f>
        <v>0</v>
      </c>
      <c r="BR627" s="308">
        <f>IF(BR7&gt;SAP_Leadsheet!$E$21,0,SAP_Leadsheet!$E$22)</f>
        <v>0</v>
      </c>
      <c r="BS627" s="308">
        <f>IF(BS7&gt;SAP_Leadsheet!$E$21,0,SAP_Leadsheet!$E$22)</f>
        <v>0</v>
      </c>
      <c r="BT627" s="308">
        <f>IF(BT7&gt;SAP_Leadsheet!$E$21,0,SAP_Leadsheet!$E$22)</f>
        <v>0</v>
      </c>
      <c r="BU627" s="308">
        <f>IF(BU7&gt;SAP_Leadsheet!$E$21,0,SAP_Leadsheet!$E$22)</f>
        <v>0</v>
      </c>
      <c r="BV627" s="308">
        <f>IF(BV7&gt;SAP_Leadsheet!$E$21,0,SAP_Leadsheet!$E$22)</f>
        <v>0</v>
      </c>
      <c r="BW627" s="308">
        <f>IF(BW7&gt;SAP_Leadsheet!$E$21,0,SAP_Leadsheet!$E$22)</f>
        <v>0</v>
      </c>
      <c r="BX627" s="308">
        <f>IF(BX7&gt;SAP_Leadsheet!$E$21,0,SAP_Leadsheet!$E$22)</f>
        <v>0</v>
      </c>
      <c r="BY627" s="308">
        <f>IF(BY7&gt;SAP_Leadsheet!$E$21,0,SAP_Leadsheet!$E$22)</f>
        <v>0</v>
      </c>
      <c r="BZ627" s="308">
        <f>IF(BZ7&gt;SAP_Leadsheet!$E$21,0,SAP_Leadsheet!$E$22)</f>
        <v>0</v>
      </c>
      <c r="CA627" s="198"/>
      <c r="CB627" s="198"/>
      <c r="CC627" s="198"/>
      <c r="CD627" s="198"/>
      <c r="CE627" s="198"/>
      <c r="CF627" s="198"/>
      <c r="CG627" s="198"/>
      <c r="CH627" s="198"/>
      <c r="CI627" s="198"/>
      <c r="CJ627" s="198"/>
      <c r="CK627" s="198"/>
      <c r="CL627" s="198"/>
    </row>
    <row r="628" spans="3:90" x14ac:dyDescent="0.15">
      <c r="C628" s="296"/>
      <c r="D628" s="31" t="s">
        <v>383</v>
      </c>
      <c r="F628" s="26" t="s">
        <v>384</v>
      </c>
      <c r="G628" s="308">
        <f>IF(SAP_Spreadsheet!G7&gt;SAP_Leadsheet!$E$21,0,ROUNDDOWN(IF(G627-(SAP_Leadsheet!$E$23-$C$4)&gt;0,G627-(SAP_Leadsheet!$E$23-$C$4),$C$4+G627-(SAP_Leadsheet!$E$23-$C$4)),0))</f>
        <v>20</v>
      </c>
      <c r="H628" s="308">
        <f>IF(SAP_Spreadsheet!H7&gt;SAP_Leadsheet!$E$21,0,ROUNDDOWN(IF(H627-(SAP_Leadsheet!$E$23-$C$4)&gt;0,H627-(SAP_Leadsheet!$E$23-$C$4),$C$4+H627-(SAP_Leadsheet!$E$23-$C$4)),0))</f>
        <v>20</v>
      </c>
      <c r="I628" s="308">
        <f>IF(SAP_Spreadsheet!I7&gt;SAP_Leadsheet!$E$21,0,ROUNDDOWN(IF(I627-(SAP_Leadsheet!$E$23-$C$4)&gt;0,I627-(SAP_Leadsheet!$E$23-$C$4),$C$4+I627-(SAP_Leadsheet!$E$23-$C$4)),0))</f>
        <v>20</v>
      </c>
      <c r="J628" s="308">
        <f>IF(SAP_Spreadsheet!J7&gt;SAP_Leadsheet!$E$21,0,ROUNDDOWN(IF(J627-(SAP_Leadsheet!$E$23-$C$4)&gt;0,J627-(SAP_Leadsheet!$E$23-$C$4),$C$4+J627-(SAP_Leadsheet!$E$23-$C$4)),0))</f>
        <v>20</v>
      </c>
      <c r="K628" s="308">
        <f>IF(SAP_Spreadsheet!K7&gt;SAP_Leadsheet!$E$21,0,ROUNDDOWN(IF(K627-(SAP_Leadsheet!$E$23-$C$4)&gt;0,K627-(SAP_Leadsheet!$E$23-$C$4),$C$4+K627-(SAP_Leadsheet!$E$23-$C$4)),0))</f>
        <v>20</v>
      </c>
      <c r="L628" s="308">
        <f>IF(SAP_Spreadsheet!L7&gt;SAP_Leadsheet!$E$21,0,ROUNDDOWN(IF(L627-(SAP_Leadsheet!$E$23-$C$4)&gt;0,L627-(SAP_Leadsheet!$E$23-$C$4),$C$4+L627-(SAP_Leadsheet!$E$23-$C$4)),0))</f>
        <v>20</v>
      </c>
      <c r="M628" s="308">
        <f>IF(SAP_Spreadsheet!M7&gt;SAP_Leadsheet!$E$21,0,ROUNDDOWN(IF(M627-(SAP_Leadsheet!$E$23-$C$4)&gt;0,M627-(SAP_Leadsheet!$E$23-$C$4),$C$4+M627-(SAP_Leadsheet!$E$23-$C$4)),0))</f>
        <v>20</v>
      </c>
      <c r="N628" s="308">
        <f>IF(SAP_Spreadsheet!N7&gt;SAP_Leadsheet!$E$21,0,ROUNDDOWN(IF(N627-(SAP_Leadsheet!$E$23-$C$4)&gt;0,N627-(SAP_Leadsheet!$E$23-$C$4),$C$4+N627-(SAP_Leadsheet!$E$23-$C$4)),0))</f>
        <v>20</v>
      </c>
      <c r="O628" s="308">
        <f>IF(SAP_Spreadsheet!O7&gt;SAP_Leadsheet!$E$21,0,ROUNDDOWN(IF(O627-(SAP_Leadsheet!$E$23-$C$4)&gt;0,O627-(SAP_Leadsheet!$E$23-$C$4),$C$4+O627-(SAP_Leadsheet!$E$23-$C$4)),0))</f>
        <v>20</v>
      </c>
      <c r="P628" s="308">
        <f>IF(SAP_Spreadsheet!P7&gt;SAP_Leadsheet!$E$21,0,ROUNDDOWN(IF(P627-(SAP_Leadsheet!$E$23-$C$4)&gt;0,P627-(SAP_Leadsheet!$E$23-$C$4),$C$4+P627-(SAP_Leadsheet!$E$23-$C$4)),0))</f>
        <v>20</v>
      </c>
      <c r="Q628" s="308">
        <f>IF(SAP_Spreadsheet!Q7&gt;SAP_Leadsheet!$E$21,0,ROUNDDOWN(IF(Q627-(SAP_Leadsheet!$E$23-$C$4)&gt;0,Q627-(SAP_Leadsheet!$E$23-$C$4),$C$4+Q627-(SAP_Leadsheet!$E$23-$C$4)),0))</f>
        <v>20</v>
      </c>
      <c r="R628" s="308">
        <f>IF(SAP_Spreadsheet!R7&gt;SAP_Leadsheet!$E$21,0,ROUNDDOWN(IF(R627-(SAP_Leadsheet!$E$23-$C$4)&gt;0,R627-(SAP_Leadsheet!$E$23-$C$4),$C$4+R627-(SAP_Leadsheet!$E$23-$C$4)),0))</f>
        <v>20</v>
      </c>
      <c r="S628" s="308">
        <f>IF(SAP_Spreadsheet!S7&gt;SAP_Leadsheet!$E$21,0,ROUNDDOWN(IF(S627-(SAP_Leadsheet!$E$23-$C$4)&gt;0,S627-(SAP_Leadsheet!$E$23-$C$4),$C$4+S627-(SAP_Leadsheet!$E$23-$C$4)),0))</f>
        <v>20</v>
      </c>
      <c r="T628" s="308">
        <f>IF(SAP_Spreadsheet!T7&gt;SAP_Leadsheet!$E$21,0,ROUNDDOWN(IF(T627-(SAP_Leadsheet!$E$23-$C$4)&gt;0,T627-(SAP_Leadsheet!$E$23-$C$4),$C$4+T627-(SAP_Leadsheet!$E$23-$C$4)),0))</f>
        <v>20</v>
      </c>
      <c r="U628" s="308">
        <f>IF(SAP_Spreadsheet!U7&gt;SAP_Leadsheet!$E$21,0,ROUNDDOWN(IF(U627-(SAP_Leadsheet!$E$23-$C$4)&gt;0,U627-(SAP_Leadsheet!$E$23-$C$4),$C$4+U627-(SAP_Leadsheet!$E$23-$C$4)),0))</f>
        <v>20</v>
      </c>
      <c r="V628" s="308">
        <f>IF(SAP_Spreadsheet!V7&gt;SAP_Leadsheet!$E$21,0,ROUNDDOWN(IF(V627-(SAP_Leadsheet!$E$23-$C$4)&gt;0,V627-(SAP_Leadsheet!$E$23-$C$4),$C$4+V627-(SAP_Leadsheet!$E$23-$C$4)),0))</f>
        <v>20</v>
      </c>
      <c r="W628" s="308">
        <f>IF(SAP_Spreadsheet!W7&gt;SAP_Leadsheet!$E$21,0,ROUNDDOWN(IF(W627-(SAP_Leadsheet!$E$23-$C$4)&gt;0,W627-(SAP_Leadsheet!$E$23-$C$4),$C$4+W627-(SAP_Leadsheet!$E$23-$C$4)),0))</f>
        <v>20</v>
      </c>
      <c r="X628" s="308">
        <f>IF(SAP_Spreadsheet!X7&gt;SAP_Leadsheet!$E$21,0,ROUNDDOWN(IF(X627-(SAP_Leadsheet!$E$23-$C$4)&gt;0,X627-(SAP_Leadsheet!$E$23-$C$4),$C$4+X627-(SAP_Leadsheet!$E$23-$C$4)),0))</f>
        <v>20</v>
      </c>
      <c r="Y628" s="308">
        <f>IF(SAP_Spreadsheet!Y7&gt;SAP_Leadsheet!$E$21,0,ROUNDDOWN(IF(Y627-(SAP_Leadsheet!$E$23-$C$4)&gt;0,Y627-(SAP_Leadsheet!$E$23-$C$4),$C$4+Y627-(SAP_Leadsheet!$E$23-$C$4)),0))</f>
        <v>20</v>
      </c>
      <c r="Z628" s="308">
        <f>IF(SAP_Spreadsheet!Z7&gt;SAP_Leadsheet!$E$21,0,ROUNDDOWN(IF(Z627-(SAP_Leadsheet!$E$23-$C$4)&gt;0,Z627-(SAP_Leadsheet!$E$23-$C$4),$C$4+Z627-(SAP_Leadsheet!$E$23-$C$4)),0))</f>
        <v>20</v>
      </c>
      <c r="AA628" s="308">
        <f>IF(SAP_Spreadsheet!AA7&gt;SAP_Leadsheet!$E$21,0,ROUNDDOWN(IF(AA627-(SAP_Leadsheet!$E$23-$C$4)&gt;0,AA627-(SAP_Leadsheet!$E$23-$C$4),$C$4+AA627-(SAP_Leadsheet!$E$23-$C$4)),0))</f>
        <v>20</v>
      </c>
      <c r="AB628" s="308">
        <f>IF(SAP_Spreadsheet!AB7&gt;SAP_Leadsheet!$E$21,0,ROUNDDOWN(IF(AB627-(SAP_Leadsheet!$E$23-$C$4)&gt;0,AB627-(SAP_Leadsheet!$E$23-$C$4),$C$4+AB627-(SAP_Leadsheet!$E$23-$C$4)),0))</f>
        <v>20</v>
      </c>
      <c r="AC628" s="308">
        <f>IF(SAP_Spreadsheet!AC7&gt;SAP_Leadsheet!$E$21,0,ROUNDDOWN(IF(AC627-(SAP_Leadsheet!$E$23-$C$4)&gt;0,AC627-(SAP_Leadsheet!$E$23-$C$4),$C$4+AC627-(SAP_Leadsheet!$E$23-$C$4)),0))</f>
        <v>20</v>
      </c>
      <c r="AD628" s="308">
        <f>IF(SAP_Spreadsheet!AD7&gt;SAP_Leadsheet!$E$21,0,ROUNDDOWN(IF(AD627-(SAP_Leadsheet!$E$23-$C$4)&gt;0,AD627-(SAP_Leadsheet!$E$23-$C$4),$C$4+AD627-(SAP_Leadsheet!$E$23-$C$4)),0))</f>
        <v>20</v>
      </c>
      <c r="AE628" s="308">
        <f>IF(SAP_Spreadsheet!AE7&gt;SAP_Leadsheet!$E$21,0,ROUNDDOWN(IF(AE627-(SAP_Leadsheet!$E$23-$C$4)&gt;0,AE627-(SAP_Leadsheet!$E$23-$C$4),$C$4+AE627-(SAP_Leadsheet!$E$23-$C$4)),0))</f>
        <v>20</v>
      </c>
      <c r="AF628" s="308">
        <f>IF(SAP_Spreadsheet!AF7&gt;SAP_Leadsheet!$E$21,0,ROUNDDOWN(IF(AF627-(SAP_Leadsheet!$E$23-$C$4)&gt;0,AF627-(SAP_Leadsheet!$E$23-$C$4),$C$4+AF627-(SAP_Leadsheet!$E$23-$C$4)),0))</f>
        <v>20</v>
      </c>
      <c r="AG628" s="308">
        <f>IF(SAP_Spreadsheet!AG7&gt;SAP_Leadsheet!$E$21,0,ROUNDDOWN(IF(AG627-(SAP_Leadsheet!$E$23-$C$4)&gt;0,AG627-(SAP_Leadsheet!$E$23-$C$4),$C$4+AG627-(SAP_Leadsheet!$E$23-$C$4)),0))</f>
        <v>20</v>
      </c>
      <c r="AH628" s="308">
        <f>IF(SAP_Spreadsheet!AH7&gt;SAP_Leadsheet!$E$21,0,ROUNDDOWN(IF(AH627-(SAP_Leadsheet!$E$23-$C$4)&gt;0,AH627-(SAP_Leadsheet!$E$23-$C$4),$C$4+AH627-(SAP_Leadsheet!$E$23-$C$4)),0))</f>
        <v>20</v>
      </c>
      <c r="AI628" s="308">
        <f>IF(SAP_Spreadsheet!AI7&gt;SAP_Leadsheet!$E$21,0,ROUNDDOWN(IF(AI627-(SAP_Leadsheet!$E$23-$C$4)&gt;0,AI627-(SAP_Leadsheet!$E$23-$C$4),$C$4+AI627-(SAP_Leadsheet!$E$23-$C$4)),0))</f>
        <v>20</v>
      </c>
      <c r="AJ628" s="308">
        <f>IF(SAP_Spreadsheet!AJ7&gt;SAP_Leadsheet!$E$21,0,ROUNDDOWN(IF(AJ627-(SAP_Leadsheet!$E$23-$C$4)&gt;0,AJ627-(SAP_Leadsheet!$E$23-$C$4),$C$4+AJ627-(SAP_Leadsheet!$E$23-$C$4)),0))</f>
        <v>20</v>
      </c>
      <c r="AK628" s="308">
        <f>IF(SAP_Spreadsheet!AK7&gt;SAP_Leadsheet!$E$21,0,ROUNDDOWN(IF(AK627-(SAP_Leadsheet!$E$23-$C$4)&gt;0,AK627-(SAP_Leadsheet!$E$23-$C$4),$C$4+AK627-(SAP_Leadsheet!$E$23-$C$4)),0))</f>
        <v>20</v>
      </c>
      <c r="AL628" s="308">
        <f>IF(SAP_Spreadsheet!AL7&gt;SAP_Leadsheet!$E$21,0,ROUNDDOWN(IF(AL627-(SAP_Leadsheet!$E$23-$C$4)&gt;0,AL627-(SAP_Leadsheet!$E$23-$C$4),$C$4+AL627-(SAP_Leadsheet!$E$23-$C$4)),0))</f>
        <v>20</v>
      </c>
      <c r="AM628" s="308">
        <f>IF(SAP_Spreadsheet!AM7&gt;SAP_Leadsheet!$E$21,0,ROUNDDOWN(IF(AM627-(SAP_Leadsheet!$E$23-$C$4)&gt;0,AM627-(SAP_Leadsheet!$E$23-$C$4),$C$4+AM627-(SAP_Leadsheet!$E$23-$C$4)),0))</f>
        <v>20</v>
      </c>
      <c r="AN628" s="308">
        <f>IF(SAP_Spreadsheet!AN7&gt;SAP_Leadsheet!$E$21,0,ROUNDDOWN(IF(AN627-(SAP_Leadsheet!$E$23-$C$4)&gt;0,AN627-(SAP_Leadsheet!$E$23-$C$4),$C$4+AN627-(SAP_Leadsheet!$E$23-$C$4)),0))</f>
        <v>20</v>
      </c>
      <c r="AO628" s="308">
        <f>IF(SAP_Spreadsheet!AO7&gt;SAP_Leadsheet!$E$21,0,ROUNDDOWN(IF(AO627-(SAP_Leadsheet!$E$23-$C$4)&gt;0,AO627-(SAP_Leadsheet!$E$23-$C$4),$C$4+AO627-(SAP_Leadsheet!$E$23-$C$4)),0))</f>
        <v>20</v>
      </c>
      <c r="AP628" s="308">
        <f>IF(SAP_Spreadsheet!AP7&gt;SAP_Leadsheet!$E$21,0,ROUNDDOWN(IF(AP627-(SAP_Leadsheet!$E$23-$C$4)&gt;0,AP627-(SAP_Leadsheet!$E$23-$C$4),$C$4+AP627-(SAP_Leadsheet!$E$23-$C$4)),0))</f>
        <v>20</v>
      </c>
      <c r="AQ628" s="308">
        <f>IF(SAP_Spreadsheet!AQ7&gt;SAP_Leadsheet!$E$21,0,ROUNDDOWN(IF(AQ627-(SAP_Leadsheet!$E$23-$C$4)&gt;0,AQ627-(SAP_Leadsheet!$E$23-$C$4),$C$4+AQ627-(SAP_Leadsheet!$E$23-$C$4)),0))</f>
        <v>20</v>
      </c>
      <c r="AR628" s="308">
        <f>IF(SAP_Spreadsheet!AR7&gt;SAP_Leadsheet!$E$21,0,ROUNDDOWN(IF(AR627-(SAP_Leadsheet!$E$23-$C$4)&gt;0,AR627-(SAP_Leadsheet!$E$23-$C$4),$C$4+AR627-(SAP_Leadsheet!$E$23-$C$4)),0))</f>
        <v>20</v>
      </c>
      <c r="AS628" s="308">
        <f>IF(SAP_Spreadsheet!AS7&gt;SAP_Leadsheet!$E$21,0,ROUNDDOWN(IF(AS627-(SAP_Leadsheet!$E$23-$C$4)&gt;0,AS627-(SAP_Leadsheet!$E$23-$C$4),$C$4+AS627-(SAP_Leadsheet!$E$23-$C$4)),0))</f>
        <v>20</v>
      </c>
      <c r="AT628" s="308">
        <f>IF(SAP_Spreadsheet!AT7&gt;SAP_Leadsheet!$E$21,0,ROUNDDOWN(IF(AT627-(SAP_Leadsheet!$E$23-$C$4)&gt;0,AT627-(SAP_Leadsheet!$E$23-$C$4),$C$4+AT627-(SAP_Leadsheet!$E$23-$C$4)),0))</f>
        <v>20</v>
      </c>
      <c r="AU628" s="308">
        <f>IF(SAP_Spreadsheet!AU7&gt;SAP_Leadsheet!$E$21,0,ROUNDDOWN(IF(AU627-(SAP_Leadsheet!$E$23-$C$4)&gt;0,AU627-(SAP_Leadsheet!$E$23-$C$4),$C$4+AU627-(SAP_Leadsheet!$E$23-$C$4)),0))</f>
        <v>20</v>
      </c>
      <c r="AV628" s="308">
        <f>IF(SAP_Spreadsheet!AV7&gt;SAP_Leadsheet!$E$21,0,ROUNDDOWN(IF(AV627-(SAP_Leadsheet!$E$23-$C$4)&gt;0,AV627-(SAP_Leadsheet!$E$23-$C$4),$C$4+AV627-(SAP_Leadsheet!$E$23-$C$4)),0))</f>
        <v>20</v>
      </c>
      <c r="AW628" s="308">
        <f>IF(SAP_Spreadsheet!AW7&gt;SAP_Leadsheet!$E$21,0,ROUNDDOWN(IF(AW627-(SAP_Leadsheet!$E$23-$C$4)&gt;0,AW627-(SAP_Leadsheet!$E$23-$C$4),$C$4+AW627-(SAP_Leadsheet!$E$23-$C$4)),0))</f>
        <v>20</v>
      </c>
      <c r="AX628" s="308">
        <f>IF(SAP_Spreadsheet!AX7&gt;SAP_Leadsheet!$E$21,0,ROUNDDOWN(IF(AX627-(SAP_Leadsheet!$E$23-$C$4)&gt;0,AX627-(SAP_Leadsheet!$E$23-$C$4),$C$4+AX627-(SAP_Leadsheet!$E$23-$C$4)),0))</f>
        <v>20</v>
      </c>
      <c r="AY628" s="308">
        <f>IF(SAP_Spreadsheet!AY7&gt;SAP_Leadsheet!$E$21,0,ROUNDDOWN(IF(AY627-(SAP_Leadsheet!$E$23-$C$4)&gt;0,AY627-(SAP_Leadsheet!$E$23-$C$4),$C$4+AY627-(SAP_Leadsheet!$E$23-$C$4)),0))</f>
        <v>20</v>
      </c>
      <c r="AZ628" s="308">
        <f>IF(SAP_Spreadsheet!AZ7&gt;SAP_Leadsheet!$E$21,0,ROUNDDOWN(IF(AZ627-(SAP_Leadsheet!$E$23-$C$4)&gt;0,AZ627-(SAP_Leadsheet!$E$23-$C$4),$C$4+AZ627-(SAP_Leadsheet!$E$23-$C$4)),0))</f>
        <v>20</v>
      </c>
      <c r="BA628" s="308">
        <f>IF(SAP_Spreadsheet!BA7&gt;SAP_Leadsheet!$E$21,0,ROUNDDOWN(IF(BA627-(SAP_Leadsheet!$E$23-$C$4)&gt;0,BA627-(SAP_Leadsheet!$E$23-$C$4),$C$4+BA627-(SAP_Leadsheet!$E$23-$C$4)),0))</f>
        <v>20</v>
      </c>
      <c r="BB628" s="308">
        <f>IF(SAP_Spreadsheet!BB7&gt;SAP_Leadsheet!$E$21,0,ROUNDDOWN(IF(BB627-(SAP_Leadsheet!$E$23-$C$4)&gt;0,BB627-(SAP_Leadsheet!$E$23-$C$4),$C$4+BB627-(SAP_Leadsheet!$E$23-$C$4)),0))</f>
        <v>20</v>
      </c>
      <c r="BC628" s="308">
        <f>IF(SAP_Spreadsheet!BC7&gt;SAP_Leadsheet!$E$21,0,ROUNDDOWN(IF(BC627-(SAP_Leadsheet!$E$23-$C$4)&gt;0,BC627-(SAP_Leadsheet!$E$23-$C$4),$C$4+BC627-(SAP_Leadsheet!$E$23-$C$4)),0))</f>
        <v>20</v>
      </c>
      <c r="BD628" s="308">
        <f>IF(SAP_Spreadsheet!BD7&gt;SAP_Leadsheet!$E$21,0,ROUNDDOWN(IF(BD627-(SAP_Leadsheet!$E$23-$C$4)&gt;0,BD627-(SAP_Leadsheet!$E$23-$C$4),$C$4+BD627-(SAP_Leadsheet!$E$23-$C$4)),0))</f>
        <v>20</v>
      </c>
      <c r="BE628" s="308">
        <f>IF(SAP_Spreadsheet!BE7&gt;SAP_Leadsheet!$E$21,0,ROUNDDOWN(IF(BE627-(SAP_Leadsheet!$E$23-$C$4)&gt;0,BE627-(SAP_Leadsheet!$E$23-$C$4),$C$4+BE627-(SAP_Leadsheet!$E$23-$C$4)),0))</f>
        <v>20</v>
      </c>
      <c r="BF628" s="308">
        <f>IF(SAP_Spreadsheet!BF7&gt;SAP_Leadsheet!$E$21,0,ROUNDDOWN(IF(BF627-(SAP_Leadsheet!$E$23-$C$4)&gt;0,BF627-(SAP_Leadsheet!$E$23-$C$4),$C$4+BF627-(SAP_Leadsheet!$E$23-$C$4)),0))</f>
        <v>20</v>
      </c>
      <c r="BG628" s="308">
        <f>IF(SAP_Spreadsheet!BG7&gt;SAP_Leadsheet!$E$21,0,ROUNDDOWN(IF(BG627-(SAP_Leadsheet!$E$23-$C$4)&gt;0,BG627-(SAP_Leadsheet!$E$23-$C$4),$C$4+BG627-(SAP_Leadsheet!$E$23-$C$4)),0))</f>
        <v>20</v>
      </c>
      <c r="BH628" s="308">
        <f>IF(SAP_Spreadsheet!BH7&gt;SAP_Leadsheet!$E$21,0,ROUNDDOWN(IF(BH627-(SAP_Leadsheet!$E$23-$C$4)&gt;0,BH627-(SAP_Leadsheet!$E$23-$C$4),$C$4+BH627-(SAP_Leadsheet!$E$23-$C$4)),0))</f>
        <v>20</v>
      </c>
      <c r="BI628" s="308">
        <f>IF(SAP_Spreadsheet!BI7&gt;SAP_Leadsheet!$E$21,0,ROUNDDOWN(IF(BI627-(SAP_Leadsheet!$E$23-$C$4)&gt;0,BI627-(SAP_Leadsheet!$E$23-$C$4),$C$4+BI627-(SAP_Leadsheet!$E$23-$C$4)),0))</f>
        <v>20</v>
      </c>
      <c r="BJ628" s="308">
        <f>IF(SAP_Spreadsheet!BJ7&gt;SAP_Leadsheet!$E$21,0,ROUNDDOWN(IF(BJ627-(SAP_Leadsheet!$E$23-$C$4)&gt;0,BJ627-(SAP_Leadsheet!$E$23-$C$4),$C$4+BJ627-(SAP_Leadsheet!$E$23-$C$4)),0))</f>
        <v>20</v>
      </c>
      <c r="BK628" s="308">
        <f>IF(SAP_Spreadsheet!BK7&gt;SAP_Leadsheet!$E$21,0,ROUNDDOWN(IF(BK627-(SAP_Leadsheet!$E$23-$C$4)&gt;0,BK627-(SAP_Leadsheet!$E$23-$C$4),$C$4+BK627-(SAP_Leadsheet!$E$23-$C$4)),0))</f>
        <v>20</v>
      </c>
      <c r="BL628" s="308">
        <f>IF(SAP_Spreadsheet!BL7&gt;SAP_Leadsheet!$E$21,0,ROUNDDOWN(IF(BL627-(SAP_Leadsheet!$E$23-$C$4)&gt;0,BL627-(SAP_Leadsheet!$E$23-$C$4),$C$4+BL627-(SAP_Leadsheet!$E$23-$C$4)),0))</f>
        <v>20</v>
      </c>
      <c r="BM628" s="308">
        <f>IF(SAP_Spreadsheet!BM7&gt;SAP_Leadsheet!$E$21,0,ROUNDDOWN(IF(BM627-(SAP_Leadsheet!$E$23-$C$4)&gt;0,BM627-(SAP_Leadsheet!$E$23-$C$4),$C$4+BM627-(SAP_Leadsheet!$E$23-$C$4)),0))</f>
        <v>20</v>
      </c>
      <c r="BN628" s="308">
        <f>IF(SAP_Spreadsheet!BN7&gt;SAP_Leadsheet!$E$21,0,ROUNDDOWN(IF(BN627-(SAP_Leadsheet!$E$23-$C$4)&gt;0,BN627-(SAP_Leadsheet!$E$23-$C$4),$C$4+BN627-(SAP_Leadsheet!$E$23-$C$4)),0))</f>
        <v>20</v>
      </c>
      <c r="BO628" s="308"/>
      <c r="BP628" s="308"/>
      <c r="BQ628" s="308"/>
      <c r="BR628" s="308"/>
      <c r="BS628" s="308"/>
      <c r="BT628" s="308"/>
      <c r="BU628" s="308"/>
      <c r="BV628" s="308"/>
      <c r="BW628" s="308"/>
      <c r="BX628" s="308"/>
      <c r="BY628" s="308"/>
      <c r="BZ628" s="308"/>
      <c r="CA628" s="198"/>
      <c r="CB628" s="198"/>
      <c r="CC628" s="198"/>
      <c r="CD628" s="198"/>
      <c r="CE628" s="198"/>
      <c r="CF628" s="198"/>
      <c r="CG628" s="198"/>
      <c r="CH628" s="198"/>
      <c r="CI628" s="198"/>
      <c r="CJ628" s="198"/>
      <c r="CK628" s="198"/>
      <c r="CL628" s="198"/>
    </row>
    <row r="629" spans="3:90" x14ac:dyDescent="0.15">
      <c r="C629" s="245"/>
      <c r="D629" s="35" t="s">
        <v>385</v>
      </c>
      <c r="F629" s="26" t="s">
        <v>356</v>
      </c>
      <c r="G629" s="309">
        <f ca="1">(0*G628+G602*($C$4-G628))/$C$4</f>
        <v>0.23162941969252687</v>
      </c>
      <c r="H629" s="309">
        <f t="shared" ref="H629:BN629" ca="1" si="119">(G602*H628+H602*($C$4-H628))/$C$4</f>
        <v>0.88283652124076029</v>
      </c>
      <c r="I629" s="309">
        <f t="shared" ca="1" si="119"/>
        <v>1.4210316937085998</v>
      </c>
      <c r="J629" s="309">
        <f t="shared" ca="1" si="119"/>
        <v>1.7783338829601385</v>
      </c>
      <c r="K629" s="309">
        <f t="shared" ca="1" si="119"/>
        <v>1.9871101045067441</v>
      </c>
      <c r="L629" s="309">
        <f t="shared" ca="1" si="119"/>
        <v>2.0925292081388904</v>
      </c>
      <c r="M629" s="309">
        <f t="shared" ca="1" si="119"/>
        <v>2.1282891145460345</v>
      </c>
      <c r="N629" s="309">
        <f t="shared" ca="1" si="119"/>
        <v>2.120004599412145</v>
      </c>
      <c r="O629" s="309">
        <f t="shared" ca="1" si="119"/>
        <v>2.0893089723410019</v>
      </c>
      <c r="P629" s="309">
        <f t="shared" ca="1" si="119"/>
        <v>2.0515155326893351</v>
      </c>
      <c r="Q629" s="309">
        <f t="shared" ca="1" si="119"/>
        <v>2.0211793570929046</v>
      </c>
      <c r="R629" s="309">
        <f t="shared" ca="1" si="119"/>
        <v>2.0119691752583617</v>
      </c>
      <c r="S629" s="309">
        <f t="shared" ca="1" si="119"/>
        <v>2.0298883252146309</v>
      </c>
      <c r="T629" s="309">
        <f t="shared" ca="1" si="119"/>
        <v>2.0739853407861104</v>
      </c>
      <c r="U629" s="309">
        <f t="shared" ca="1" si="119"/>
        <v>2.1360819513560831</v>
      </c>
      <c r="V629" s="309">
        <f t="shared" ca="1" si="119"/>
        <v>2.2073060492699978</v>
      </c>
      <c r="W629" s="309">
        <f t="shared" ca="1" si="119"/>
        <v>2.2804454622903916</v>
      </c>
      <c r="X629" s="309">
        <f t="shared" ca="1" si="119"/>
        <v>2.3504353055552243</v>
      </c>
      <c r="Y629" s="309">
        <f t="shared" ca="1" si="119"/>
        <v>2.4141685543172344</v>
      </c>
      <c r="Z629" s="309">
        <f t="shared" ca="1" si="119"/>
        <v>2.4702363414628512</v>
      </c>
      <c r="AA629" s="309">
        <f t="shared" ca="1" si="119"/>
        <v>2.5179613210380842</v>
      </c>
      <c r="AB629" s="309">
        <f t="shared" ca="1" si="119"/>
        <v>2.5560512064965599</v>
      </c>
      <c r="AC629" s="309">
        <f t="shared" ca="1" si="119"/>
        <v>2.5847674628772075</v>
      </c>
      <c r="AD629" s="309">
        <f t="shared" ca="1" si="119"/>
        <v>2.6078186514200561</v>
      </c>
      <c r="AE629" s="309">
        <f t="shared" ca="1" si="119"/>
        <v>2.6290680572695257</v>
      </c>
      <c r="AF629" s="309">
        <f t="shared" ca="1" si="119"/>
        <v>2.6515393505751765</v>
      </c>
      <c r="AG629" s="309">
        <f t="shared" ca="1" si="119"/>
        <v>2.6759870915985022</v>
      </c>
      <c r="AH629" s="309">
        <f t="shared" ca="1" si="119"/>
        <v>2.7022996410273774</v>
      </c>
      <c r="AI629" s="309">
        <f t="shared" ca="1" si="119"/>
        <v>2.7300670782946295</v>
      </c>
      <c r="AJ629" s="309">
        <f t="shared" ca="1" si="119"/>
        <v>2.7588142546678314</v>
      </c>
      <c r="AK629" s="309">
        <f t="shared" ca="1" si="119"/>
        <v>2.7880134023611154</v>
      </c>
      <c r="AL629" s="309">
        <f t="shared" ca="1" si="119"/>
        <v>2.8170095071131889</v>
      </c>
      <c r="AM629" s="309">
        <f t="shared" ca="1" si="119"/>
        <v>2.8446099752993699</v>
      </c>
      <c r="AN629" s="309">
        <f t="shared" ca="1" si="119"/>
        <v>2.8687715821028941</v>
      </c>
      <c r="AO629" s="309">
        <f t="shared" ca="1" si="119"/>
        <v>2.8884696764486426</v>
      </c>
      <c r="AP629" s="309">
        <f t="shared" ca="1" si="119"/>
        <v>2.9050155622196594</v>
      </c>
      <c r="AQ629" s="309">
        <f t="shared" ca="1" si="119"/>
        <v>2.9202406115999975</v>
      </c>
      <c r="AR629" s="309">
        <f t="shared" ca="1" si="119"/>
        <v>2.9358502151107384</v>
      </c>
      <c r="AS629" s="309">
        <f t="shared" ca="1" si="119"/>
        <v>2.9521307415881002</v>
      </c>
      <c r="AT629" s="309">
        <f t="shared" ca="1" si="119"/>
        <v>2.9689641088833754</v>
      </c>
      <c r="AU629" s="309">
        <f t="shared" ca="1" si="119"/>
        <v>2.9861488846840296</v>
      </c>
      <c r="AV629" s="309">
        <f t="shared" ca="1" si="119"/>
        <v>3.0035004816391995</v>
      </c>
      <c r="AW629" s="309">
        <f t="shared" ca="1" si="119"/>
        <v>3.0208565945162227</v>
      </c>
      <c r="AX629" s="309">
        <f t="shared" ca="1" si="119"/>
        <v>3.0380444306206136</v>
      </c>
      <c r="AY629" s="309">
        <f t="shared" ca="1" si="119"/>
        <v>3.0547225780763836</v>
      </c>
      <c r="AZ629" s="309">
        <f t="shared" ca="1" si="119"/>
        <v>3.0702564869502864</v>
      </c>
      <c r="BA629" s="309">
        <f t="shared" ca="1" si="119"/>
        <v>3.0842964565680835</v>
      </c>
      <c r="BB629" s="309">
        <f t="shared" ca="1" si="119"/>
        <v>3.0972010045776734</v>
      </c>
      <c r="BC629" s="309">
        <f t="shared" ca="1" si="119"/>
        <v>3.1097213322497406</v>
      </c>
      <c r="BD629" s="309">
        <f t="shared" ca="1" si="119"/>
        <v>3.1227649637327644</v>
      </c>
      <c r="BE629" s="309">
        <f t="shared" ca="1" si="119"/>
        <v>3.1363214786698999</v>
      </c>
      <c r="BF629" s="309">
        <f t="shared" ca="1" si="119"/>
        <v>3.1501949935612381</v>
      </c>
      <c r="BG629" s="309">
        <f t="shared" ca="1" si="119"/>
        <v>3.1642044105751772</v>
      </c>
      <c r="BH629" s="309">
        <f t="shared" ca="1" si="119"/>
        <v>3.1782455370793237</v>
      </c>
      <c r="BI629" s="309">
        <f t="shared" ca="1" si="119"/>
        <v>3.1922416190648044</v>
      </c>
      <c r="BJ629" s="309">
        <f t="shared" ca="1" si="119"/>
        <v>3.2060826284306838</v>
      </c>
      <c r="BK629" s="309">
        <f t="shared" ca="1" si="119"/>
        <v>3.2190347296816726</v>
      </c>
      <c r="BL629" s="309">
        <f t="shared" ca="1" si="119"/>
        <v>3.2256557694525707</v>
      </c>
      <c r="BM629" s="309">
        <f t="shared" ca="1" si="119"/>
        <v>3.2138446298376384</v>
      </c>
      <c r="BN629" s="309">
        <f t="shared" ca="1" si="119"/>
        <v>3.1807366133397377</v>
      </c>
      <c r="BO629" s="198"/>
      <c r="BP629" s="198"/>
      <c r="BQ629" s="198"/>
      <c r="BR629" s="198"/>
      <c r="BS629" s="198"/>
      <c r="BT629" s="198"/>
      <c r="BU629" s="198"/>
      <c r="BV629" s="198"/>
      <c r="BW629" s="198"/>
      <c r="BX629" s="198"/>
      <c r="BY629" s="198"/>
      <c r="BZ629" s="198"/>
      <c r="CA629" s="198"/>
      <c r="CB629" s="198"/>
      <c r="CC629" s="198"/>
      <c r="CD629" s="198"/>
      <c r="CE629" s="198"/>
      <c r="CF629" s="198"/>
      <c r="CG629" s="198"/>
      <c r="CH629" s="198"/>
      <c r="CI629" s="198"/>
      <c r="CJ629" s="198"/>
      <c r="CK629" s="198"/>
      <c r="CL629" s="198"/>
    </row>
    <row r="630" spans="3:90" x14ac:dyDescent="0.15">
      <c r="C630" s="310"/>
      <c r="D630" s="35"/>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c r="AK630" s="292"/>
      <c r="AL630" s="292"/>
      <c r="AM630" s="292"/>
      <c r="AN630" s="292"/>
      <c r="AO630" s="292"/>
      <c r="AP630" s="292"/>
      <c r="AQ630" s="292"/>
      <c r="AR630" s="292"/>
      <c r="AS630" s="292"/>
      <c r="AT630" s="292"/>
      <c r="AU630" s="292"/>
      <c r="AV630" s="292"/>
      <c r="AW630" s="292"/>
      <c r="AX630" s="292"/>
      <c r="AY630" s="292"/>
      <c r="AZ630" s="307"/>
      <c r="BA630" s="307"/>
      <c r="BB630" s="307"/>
      <c r="BC630" s="307"/>
      <c r="BD630" s="307"/>
      <c r="BE630" s="307"/>
      <c r="BF630" s="307"/>
      <c r="BG630" s="307"/>
      <c r="BH630" s="307"/>
      <c r="BI630" s="307"/>
      <c r="BJ630" s="307"/>
      <c r="BK630" s="307"/>
      <c r="BL630" s="307"/>
      <c r="BM630" s="307"/>
      <c r="BN630" s="307"/>
      <c r="BO630" s="198"/>
      <c r="BP630" s="198"/>
      <c r="BQ630" s="198"/>
      <c r="BR630" s="198"/>
      <c r="BS630" s="198"/>
      <c r="BT630" s="198"/>
      <c r="BU630" s="198"/>
      <c r="BV630" s="198"/>
      <c r="BW630" s="198"/>
      <c r="BX630" s="198"/>
      <c r="BY630" s="198"/>
      <c r="BZ630" s="198"/>
      <c r="CA630" s="198"/>
      <c r="CB630" s="198"/>
      <c r="CC630" s="198"/>
      <c r="CD630" s="198"/>
      <c r="CE630" s="198"/>
      <c r="CF630" s="198"/>
      <c r="CG630" s="198"/>
      <c r="CH630" s="198"/>
      <c r="CI630" s="198"/>
      <c r="CJ630" s="198"/>
      <c r="CK630" s="198"/>
      <c r="CL630" s="198"/>
    </row>
    <row r="631" spans="3:90" x14ac:dyDescent="0.15">
      <c r="D631" s="23" t="s">
        <v>386</v>
      </c>
      <c r="F631" s="26" t="s">
        <v>356</v>
      </c>
      <c r="G631" s="309">
        <f ca="1">(0*G628+G603*($C$4-G628))/$C$4</f>
        <v>0.23162941969252687</v>
      </c>
      <c r="H631" s="309">
        <f t="shared" ref="H631:BN631" ca="1" si="120">(G603*H628+H603*($C$4-H628))/$C$4</f>
        <v>0.88283652124076029</v>
      </c>
      <c r="I631" s="309">
        <f t="shared" ca="1" si="120"/>
        <v>1.4210316937085998</v>
      </c>
      <c r="J631" s="309">
        <f t="shared" ca="1" si="120"/>
        <v>1.7783338829601385</v>
      </c>
      <c r="K631" s="309">
        <f t="shared" ca="1" si="120"/>
        <v>1.9871101045067441</v>
      </c>
      <c r="L631" s="309">
        <f t="shared" ca="1" si="120"/>
        <v>2.0925292081388904</v>
      </c>
      <c r="M631" s="309">
        <f t="shared" ca="1" si="120"/>
        <v>2.1282891145460345</v>
      </c>
      <c r="N631" s="309">
        <f t="shared" ca="1" si="120"/>
        <v>2.120004599412145</v>
      </c>
      <c r="O631" s="309">
        <f t="shared" ca="1" si="120"/>
        <v>2.0754068152599983</v>
      </c>
      <c r="P631" s="309">
        <f t="shared" ca="1" si="120"/>
        <v>1.985637130316539</v>
      </c>
      <c r="Q631" s="309">
        <f t="shared" ca="1" si="120"/>
        <v>1.8747006724444346</v>
      </c>
      <c r="R631" s="309">
        <f t="shared" ca="1" si="120"/>
        <v>1.7688930534341882</v>
      </c>
      <c r="S631" s="309">
        <f t="shared" ca="1" si="120"/>
        <v>1.683972753440661</v>
      </c>
      <c r="T631" s="309">
        <f t="shared" ca="1" si="120"/>
        <v>1.6254354864284373</v>
      </c>
      <c r="U631" s="309">
        <f t="shared" ca="1" si="120"/>
        <v>1.5892579186095628</v>
      </c>
      <c r="V631" s="309">
        <f t="shared" ca="1" si="120"/>
        <v>1.5691883784103451</v>
      </c>
      <c r="W631" s="309">
        <f t="shared" ca="1" si="120"/>
        <v>1.5594115894308658</v>
      </c>
      <c r="X631" s="309">
        <f t="shared" ca="1" si="120"/>
        <v>1.554863599597484</v>
      </c>
      <c r="Y631" s="309">
        <f t="shared" ca="1" si="120"/>
        <v>1.5514423352639675</v>
      </c>
      <c r="Z631" s="309">
        <f t="shared" ca="1" si="120"/>
        <v>1.5512045222788844</v>
      </c>
      <c r="AA631" s="309">
        <f t="shared" ca="1" si="120"/>
        <v>1.5550554022517129</v>
      </c>
      <c r="AB631" s="309">
        <f t="shared" ca="1" si="120"/>
        <v>1.5489920657268348</v>
      </c>
      <c r="AC631" s="309">
        <f t="shared" ca="1" si="120"/>
        <v>1.5326897629497449</v>
      </c>
      <c r="AD631" s="309">
        <f t="shared" ca="1" si="120"/>
        <v>1.5095919017887443</v>
      </c>
      <c r="AE631" s="309">
        <f t="shared" ca="1" si="120"/>
        <v>1.4835756231734984</v>
      </c>
      <c r="AF631" s="309">
        <f t="shared" ca="1" si="120"/>
        <v>1.4578630837999711</v>
      </c>
      <c r="AG631" s="309">
        <f t="shared" ca="1" si="120"/>
        <v>1.4334630345869708</v>
      </c>
      <c r="AH631" s="309">
        <f t="shared" ca="1" si="120"/>
        <v>1.410496024820411</v>
      </c>
      <c r="AI631" s="309">
        <f t="shared" ca="1" si="120"/>
        <v>1.3889500000545343</v>
      </c>
      <c r="AJ631" s="309">
        <f t="shared" ca="1" si="120"/>
        <v>1.3689999294729878</v>
      </c>
      <c r="AK631" s="309">
        <f t="shared" ca="1" si="120"/>
        <v>1.3511713713389879</v>
      </c>
      <c r="AL631" s="309">
        <f t="shared" ca="1" si="120"/>
        <v>1.3386834830499057</v>
      </c>
      <c r="AM631" s="309">
        <f t="shared" ca="1" si="120"/>
        <v>1.3320701080242137</v>
      </c>
      <c r="AN631" s="309">
        <f t="shared" ca="1" si="120"/>
        <v>1.3222659535327419</v>
      </c>
      <c r="AO631" s="309">
        <f t="shared" ca="1" si="120"/>
        <v>1.3082370589588608</v>
      </c>
      <c r="AP631" s="309">
        <f t="shared" ca="1" si="120"/>
        <v>1.2912537511466911</v>
      </c>
      <c r="AQ631" s="309">
        <f t="shared" ca="1" si="120"/>
        <v>1.2731104892686305</v>
      </c>
      <c r="AR631" s="309">
        <f t="shared" ca="1" si="120"/>
        <v>1.2554847241808897</v>
      </c>
      <c r="AS631" s="309">
        <f t="shared" ca="1" si="120"/>
        <v>1.2386485180217455</v>
      </c>
      <c r="AT631" s="309">
        <f t="shared" ca="1" si="120"/>
        <v>1.2224881245872647</v>
      </c>
      <c r="AU631" s="309">
        <f t="shared" ca="1" si="120"/>
        <v>1.2068410656949879</v>
      </c>
      <c r="AV631" s="309">
        <f t="shared" ca="1" si="120"/>
        <v>1.1916223195450035</v>
      </c>
      <c r="AW631" s="309">
        <f t="shared" ca="1" si="120"/>
        <v>1.1769579884416848</v>
      </c>
      <c r="AX631" s="309">
        <f t="shared" ca="1" si="120"/>
        <v>1.1639241826439801</v>
      </c>
      <c r="AY631" s="309">
        <f t="shared" ca="1" si="120"/>
        <v>1.1527687137102605</v>
      </c>
      <c r="AZ631" s="309">
        <f t="shared" ca="1" si="120"/>
        <v>1.1407672694619109</v>
      </c>
      <c r="BA631" s="309">
        <f t="shared" ca="1" si="120"/>
        <v>1.1275600678273106</v>
      </c>
      <c r="BB631" s="309">
        <f t="shared" ca="1" si="120"/>
        <v>1.1134887810799818</v>
      </c>
      <c r="BC631" s="309">
        <f t="shared" ca="1" si="120"/>
        <v>1.0992912520348899</v>
      </c>
      <c r="BD631" s="309">
        <f t="shared" ca="1" si="120"/>
        <v>1.0858653033104126</v>
      </c>
      <c r="BE631" s="309">
        <f t="shared" ca="1" si="120"/>
        <v>1.073194620150234</v>
      </c>
      <c r="BF631" s="309">
        <f t="shared" ca="1" si="120"/>
        <v>1.0609915337305837</v>
      </c>
      <c r="BG631" s="309">
        <f t="shared" ca="1" si="120"/>
        <v>1.0490001791841836</v>
      </c>
      <c r="BH631" s="309">
        <f t="shared" ca="1" si="120"/>
        <v>1.0373158533908113</v>
      </c>
      <c r="BI631" s="309">
        <f t="shared" ca="1" si="120"/>
        <v>1.0259209473836222</v>
      </c>
      <c r="BJ631" s="309">
        <f t="shared" ca="1" si="120"/>
        <v>1.0154869494621921</v>
      </c>
      <c r="BK631" s="309">
        <f t="shared" ca="1" si="120"/>
        <v>1.0058745801989732</v>
      </c>
      <c r="BL631" s="309">
        <f t="shared" ca="1" si="120"/>
        <v>0.99014837318261828</v>
      </c>
      <c r="BM631" s="309">
        <f t="shared" ca="1" si="120"/>
        <v>0.95619934890906877</v>
      </c>
      <c r="BN631" s="309">
        <f t="shared" ca="1" si="120"/>
        <v>0.90115333190605618</v>
      </c>
      <c r="BO631" s="198"/>
      <c r="BP631" s="198"/>
      <c r="BQ631" s="198"/>
      <c r="BR631" s="198"/>
      <c r="BS631" s="198"/>
      <c r="BT631" s="198"/>
      <c r="BU631" s="198"/>
      <c r="BV631" s="198"/>
      <c r="BW631" s="198"/>
      <c r="BX631" s="198"/>
      <c r="BY631" s="198"/>
      <c r="BZ631" s="198"/>
      <c r="CA631" s="198"/>
      <c r="CB631" s="198"/>
      <c r="CC631" s="198"/>
      <c r="CD631" s="198"/>
      <c r="CE631" s="198"/>
      <c r="CF631" s="198"/>
      <c r="CG631" s="198"/>
      <c r="CH631" s="198"/>
      <c r="CI631" s="198"/>
      <c r="CJ631" s="198"/>
      <c r="CK631" s="198"/>
      <c r="CL631" s="198"/>
    </row>
    <row r="632" spans="3:90" x14ac:dyDescent="0.15">
      <c r="D632" s="306" t="s">
        <v>376</v>
      </c>
      <c r="F632" s="26" t="s">
        <v>356</v>
      </c>
      <c r="G632" s="309">
        <f ca="1">G631-G633</f>
        <v>0.16698332865114121</v>
      </c>
      <c r="H632" s="309">
        <f t="shared" ref="H632:BN632" ca="1" si="121">H631-H633</f>
        <v>0.64633276582045029</v>
      </c>
      <c r="I632" s="309">
        <f t="shared" ca="1" si="121"/>
        <v>1.0617718064698076</v>
      </c>
      <c r="J632" s="309">
        <f t="shared" ca="1" si="121"/>
        <v>1.3444233673284827</v>
      </c>
      <c r="K632" s="309">
        <f t="shared" ca="1" si="121"/>
        <v>1.5254776364104421</v>
      </c>
      <c r="L632" s="309">
        <f t="shared" ca="1" si="121"/>
        <v>1.6355975012372395</v>
      </c>
      <c r="M632" s="309">
        <f t="shared" ca="1" si="121"/>
        <v>1.6797161222074488</v>
      </c>
      <c r="N632" s="309">
        <f t="shared" ca="1" si="121"/>
        <v>1.6797903216366246</v>
      </c>
      <c r="O632" s="309">
        <f t="shared" ca="1" si="121"/>
        <v>1.643551252047543</v>
      </c>
      <c r="P632" s="309">
        <f t="shared" ca="1" si="121"/>
        <v>1.562140281667149</v>
      </c>
      <c r="Q632" s="309">
        <f t="shared" ca="1" si="121"/>
        <v>1.4595625383581099</v>
      </c>
      <c r="R632" s="309">
        <f t="shared" ca="1" si="121"/>
        <v>1.3621136339109285</v>
      </c>
      <c r="S632" s="309">
        <f t="shared" ca="1" si="121"/>
        <v>1.2851321144456542</v>
      </c>
      <c r="T632" s="309">
        <f t="shared" ca="1" si="121"/>
        <v>1.2334100130889767</v>
      </c>
      <c r="U632" s="309">
        <f t="shared" ca="1" si="121"/>
        <v>1.2032235661790645</v>
      </c>
      <c r="V632" s="309">
        <f t="shared" ca="1" si="121"/>
        <v>1.1886193712953745</v>
      </c>
      <c r="W632" s="309">
        <f t="shared" ca="1" si="121"/>
        <v>1.1840779233230301</v>
      </c>
      <c r="X632" s="309">
        <f t="shared" ca="1" si="121"/>
        <v>1.1847419158824322</v>
      </c>
      <c r="Y632" s="309">
        <f t="shared" ca="1" si="121"/>
        <v>1.1865326339416997</v>
      </c>
      <c r="Z632" s="309">
        <f t="shared" ca="1" si="121"/>
        <v>1.1915068033494005</v>
      </c>
      <c r="AA632" s="309">
        <f t="shared" ca="1" si="121"/>
        <v>1.2005696657150131</v>
      </c>
      <c r="AB632" s="309">
        <f t="shared" ca="1" si="121"/>
        <v>1.1997183115829189</v>
      </c>
      <c r="AC632" s="309">
        <f t="shared" ca="1" si="121"/>
        <v>1.1886279911986131</v>
      </c>
      <c r="AD632" s="309">
        <f t="shared" ca="1" si="121"/>
        <v>1.1707421124303965</v>
      </c>
      <c r="AE632" s="309">
        <f t="shared" ca="1" si="121"/>
        <v>1.1497949327854713</v>
      </c>
      <c r="AF632" s="309">
        <f t="shared" ca="1" si="121"/>
        <v>1.128769180101683</v>
      </c>
      <c r="AG632" s="309">
        <f t="shared" ca="1" si="121"/>
        <v>1.1087755346518335</v>
      </c>
      <c r="AH632" s="309">
        <f t="shared" ca="1" si="121"/>
        <v>1.090036032417089</v>
      </c>
      <c r="AI632" s="309">
        <f t="shared" ca="1" si="121"/>
        <v>1.0726392557421627</v>
      </c>
      <c r="AJ632" s="309">
        <f t="shared" ca="1" si="121"/>
        <v>1.0568304854348005</v>
      </c>
      <c r="AK632" s="309">
        <f t="shared" ca="1" si="121"/>
        <v>1.0431432275749852</v>
      </c>
      <c r="AL632" s="309">
        <f t="shared" ca="1" si="121"/>
        <v>1.0347966395600874</v>
      </c>
      <c r="AM632" s="309">
        <f t="shared" ca="1" si="121"/>
        <v>1.0323245648085799</v>
      </c>
      <c r="AN632" s="309">
        <f t="shared" ca="1" si="121"/>
        <v>1.0266617105912927</v>
      </c>
      <c r="AO632" s="309">
        <f t="shared" ca="1" si="121"/>
        <v>1.016774116291596</v>
      </c>
      <c r="AP632" s="309">
        <f t="shared" ca="1" si="121"/>
        <v>1.0039321087536108</v>
      </c>
      <c r="AQ632" s="309">
        <f t="shared" ca="1" si="121"/>
        <v>0.98981027535592225</v>
      </c>
      <c r="AR632" s="309">
        <f t="shared" ca="1" si="121"/>
        <v>0.97588519853894984</v>
      </c>
      <c r="AS632" s="309">
        <f t="shared" ca="1" si="121"/>
        <v>0.96251445389168855</v>
      </c>
      <c r="AT632" s="309">
        <f t="shared" ca="1" si="121"/>
        <v>0.94966943729315856</v>
      </c>
      <c r="AU632" s="309">
        <f t="shared" ca="1" si="121"/>
        <v>0.93727209961774471</v>
      </c>
      <c r="AV632" s="309">
        <f t="shared" ca="1" si="121"/>
        <v>0.92529640687784642</v>
      </c>
      <c r="AW632" s="309">
        <f t="shared" ca="1" si="121"/>
        <v>0.91387512918461355</v>
      </c>
      <c r="AX632" s="309">
        <f t="shared" ca="1" si="121"/>
        <v>0.90408437679699505</v>
      </c>
      <c r="AY632" s="309">
        <f t="shared" ca="1" si="121"/>
        <v>0.89617196127336141</v>
      </c>
      <c r="AZ632" s="309">
        <f t="shared" ca="1" si="121"/>
        <v>0.88741357043509772</v>
      </c>
      <c r="BA632" s="309">
        <f t="shared" ca="1" si="121"/>
        <v>0.87744942221058353</v>
      </c>
      <c r="BB632" s="309">
        <f t="shared" ca="1" si="121"/>
        <v>0.86662118887334072</v>
      </c>
      <c r="BC632" s="309">
        <f t="shared" ca="1" si="121"/>
        <v>0.85556946133587586</v>
      </c>
      <c r="BD632" s="309">
        <f t="shared" ca="1" si="121"/>
        <v>0.84502909781136082</v>
      </c>
      <c r="BE632" s="309">
        <f t="shared" ca="1" si="121"/>
        <v>0.83505316054622269</v>
      </c>
      <c r="BF632" s="309">
        <f t="shared" ca="1" si="121"/>
        <v>0.82542305642902691</v>
      </c>
      <c r="BG632" s="309">
        <f t="shared" ca="1" si="121"/>
        <v>0.81595141782724734</v>
      </c>
      <c r="BH632" s="309">
        <f t="shared" ca="1" si="121"/>
        <v>0.80678139839152219</v>
      </c>
      <c r="BI632" s="309">
        <f t="shared" ca="1" si="121"/>
        <v>0.79790079874198017</v>
      </c>
      <c r="BJ632" s="309">
        <f t="shared" ca="1" si="121"/>
        <v>0.79425718878246887</v>
      </c>
      <c r="BK632" s="309">
        <f t="shared" ca="1" si="121"/>
        <v>0.82351727299618849</v>
      </c>
      <c r="BL632" s="309">
        <f t="shared" ca="1" si="121"/>
        <v>0.88512483292553568</v>
      </c>
      <c r="BM632" s="309">
        <f t="shared" ca="1" si="121"/>
        <v>0.90723829598644601</v>
      </c>
      <c r="BN632" s="309">
        <f t="shared" ca="1" si="121"/>
        <v>0.88729193633010439</v>
      </c>
      <c r="BO632" s="198"/>
      <c r="BP632" s="198"/>
      <c r="BQ632" s="198"/>
      <c r="BR632" s="198"/>
      <c r="BS632" s="198"/>
      <c r="BT632" s="198"/>
      <c r="BU632" s="198"/>
      <c r="BV632" s="198"/>
      <c r="BW632" s="198"/>
      <c r="BX632" s="198"/>
      <c r="BY632" s="198"/>
      <c r="BZ632" s="198"/>
      <c r="CA632" s="198"/>
      <c r="CB632" s="198"/>
      <c r="CC632" s="198"/>
      <c r="CD632" s="198"/>
      <c r="CE632" s="198"/>
      <c r="CF632" s="198"/>
      <c r="CG632" s="198"/>
      <c r="CH632" s="198"/>
      <c r="CI632" s="198"/>
      <c r="CJ632" s="198"/>
      <c r="CK632" s="198"/>
      <c r="CL632" s="198"/>
    </row>
    <row r="633" spans="3:90" x14ac:dyDescent="0.15">
      <c r="D633" s="306" t="s">
        <v>377</v>
      </c>
      <c r="F633" s="26" t="s">
        <v>356</v>
      </c>
      <c r="G633" s="309">
        <f ca="1">(0*G628+G605*($C$4-G628))/$C$4</f>
        <v>6.4646091041385662E-2</v>
      </c>
      <c r="H633" s="309">
        <f ca="1">(G605*H628+H605*($C$4-H628))/$C$4</f>
        <v>0.23650375542031002</v>
      </c>
      <c r="I633" s="309">
        <f t="shared" ref="I633:BN633" ca="1" si="122">(H605*I628+I605*($C$4-I628))/$C$4</f>
        <v>0.35925988723879221</v>
      </c>
      <c r="J633" s="309">
        <f t="shared" ca="1" si="122"/>
        <v>0.43391051563165584</v>
      </c>
      <c r="K633" s="309">
        <f t="shared" ca="1" si="122"/>
        <v>0.46163246809630187</v>
      </c>
      <c r="L633" s="309">
        <f t="shared" ca="1" si="122"/>
        <v>0.45693170690165086</v>
      </c>
      <c r="M633" s="309">
        <f t="shared" ca="1" si="122"/>
        <v>0.44857299233858566</v>
      </c>
      <c r="N633" s="309">
        <f t="shared" ca="1" si="122"/>
        <v>0.44021427777552041</v>
      </c>
      <c r="O633" s="309">
        <f t="shared" ca="1" si="122"/>
        <v>0.43185556321245522</v>
      </c>
      <c r="P633" s="309">
        <f t="shared" ca="1" si="122"/>
        <v>0.42349684864938997</v>
      </c>
      <c r="Q633" s="309">
        <f t="shared" ca="1" si="122"/>
        <v>0.41513813408632472</v>
      </c>
      <c r="R633" s="309">
        <f t="shared" ca="1" si="122"/>
        <v>0.40677941952325958</v>
      </c>
      <c r="S633" s="309">
        <f t="shared" ca="1" si="122"/>
        <v>0.39884063899500682</v>
      </c>
      <c r="T633" s="309">
        <f t="shared" ca="1" si="122"/>
        <v>0.39202547333946064</v>
      </c>
      <c r="U633" s="309">
        <f t="shared" ca="1" si="122"/>
        <v>0.38603435243049838</v>
      </c>
      <c r="V633" s="309">
        <f t="shared" ca="1" si="122"/>
        <v>0.38056900711497044</v>
      </c>
      <c r="W633" s="309">
        <f t="shared" ca="1" si="122"/>
        <v>0.37533366610783575</v>
      </c>
      <c r="X633" s="309">
        <f t="shared" ca="1" si="122"/>
        <v>0.37012168371505177</v>
      </c>
      <c r="Y633" s="309">
        <f t="shared" ca="1" si="122"/>
        <v>0.3649097013222678</v>
      </c>
      <c r="Z633" s="309">
        <f t="shared" ca="1" si="122"/>
        <v>0.35969771892948388</v>
      </c>
      <c r="AA633" s="309">
        <f t="shared" ca="1" si="122"/>
        <v>0.35448573653669985</v>
      </c>
      <c r="AB633" s="309">
        <f t="shared" ca="1" si="122"/>
        <v>0.34927375414391582</v>
      </c>
      <c r="AC633" s="309">
        <f t="shared" ca="1" si="122"/>
        <v>0.34406177175113178</v>
      </c>
      <c r="AD633" s="309">
        <f t="shared" ca="1" si="122"/>
        <v>0.33884978935834781</v>
      </c>
      <c r="AE633" s="309">
        <f t="shared" ca="1" si="122"/>
        <v>0.33378069038802716</v>
      </c>
      <c r="AF633" s="309">
        <f t="shared" ca="1" si="122"/>
        <v>0.32909390369828795</v>
      </c>
      <c r="AG633" s="309">
        <f t="shared" ca="1" si="122"/>
        <v>0.32468749993513712</v>
      </c>
      <c r="AH633" s="309">
        <f t="shared" ca="1" si="122"/>
        <v>0.32045999240332201</v>
      </c>
      <c r="AI633" s="309">
        <f t="shared" ca="1" si="122"/>
        <v>0.31631074431237166</v>
      </c>
      <c r="AJ633" s="309">
        <f t="shared" ca="1" si="122"/>
        <v>0.31216944403818719</v>
      </c>
      <c r="AK633" s="309">
        <f t="shared" ca="1" si="122"/>
        <v>0.30802814376400267</v>
      </c>
      <c r="AL633" s="309">
        <f t="shared" ca="1" si="122"/>
        <v>0.30388684348981826</v>
      </c>
      <c r="AM633" s="309">
        <f t="shared" ca="1" si="122"/>
        <v>0.29974554321563374</v>
      </c>
      <c r="AN633" s="309">
        <f t="shared" ca="1" si="122"/>
        <v>0.29560424294144927</v>
      </c>
      <c r="AO633" s="309">
        <f t="shared" ca="1" si="122"/>
        <v>0.2914629426672648</v>
      </c>
      <c r="AP633" s="309">
        <f t="shared" ca="1" si="122"/>
        <v>0.28732164239308028</v>
      </c>
      <c r="AQ633" s="309">
        <f t="shared" ca="1" si="122"/>
        <v>0.28330021391270821</v>
      </c>
      <c r="AR633" s="309">
        <f t="shared" ca="1" si="122"/>
        <v>0.27959952564193985</v>
      </c>
      <c r="AS633" s="309">
        <f t="shared" ca="1" si="122"/>
        <v>0.27613406413005698</v>
      </c>
      <c r="AT633" s="309">
        <f t="shared" ca="1" si="122"/>
        <v>0.27281868729410619</v>
      </c>
      <c r="AU633" s="309">
        <f t="shared" ca="1" si="122"/>
        <v>0.26956896607724323</v>
      </c>
      <c r="AV633" s="309">
        <f t="shared" ca="1" si="122"/>
        <v>0.26632591266715716</v>
      </c>
      <c r="AW633" s="309">
        <f t="shared" ca="1" si="122"/>
        <v>0.2630828592570712</v>
      </c>
      <c r="AX633" s="309">
        <f t="shared" ca="1" si="122"/>
        <v>0.25983980584698513</v>
      </c>
      <c r="AY633" s="309">
        <f t="shared" ca="1" si="122"/>
        <v>0.25659675243689911</v>
      </c>
      <c r="AZ633" s="309">
        <f t="shared" ca="1" si="122"/>
        <v>0.25335369902681315</v>
      </c>
      <c r="BA633" s="309">
        <f t="shared" ca="1" si="122"/>
        <v>0.25011064561672708</v>
      </c>
      <c r="BB633" s="309">
        <f t="shared" ca="1" si="122"/>
        <v>0.24686759220664112</v>
      </c>
      <c r="BC633" s="309">
        <f t="shared" ca="1" si="122"/>
        <v>0.24372179069901398</v>
      </c>
      <c r="BD633" s="309">
        <f t="shared" ca="1" si="122"/>
        <v>0.24083620549905185</v>
      </c>
      <c r="BE633" s="309">
        <f t="shared" ca="1" si="122"/>
        <v>0.23814145960401131</v>
      </c>
      <c r="BF633" s="309">
        <f t="shared" ca="1" si="122"/>
        <v>0.23556847730155686</v>
      </c>
      <c r="BG633" s="309">
        <f t="shared" ca="1" si="122"/>
        <v>0.23304876135693628</v>
      </c>
      <c r="BH633" s="309">
        <f t="shared" ca="1" si="122"/>
        <v>0.23053445499928912</v>
      </c>
      <c r="BI633" s="309">
        <f t="shared" ca="1" si="122"/>
        <v>0.228020148641642</v>
      </c>
      <c r="BJ633" s="309">
        <f t="shared" ca="1" si="122"/>
        <v>0.22122976067972319</v>
      </c>
      <c r="BK633" s="309">
        <f t="shared" ca="1" si="122"/>
        <v>0.18235730720278479</v>
      </c>
      <c r="BL633" s="309">
        <f t="shared" ca="1" si="122"/>
        <v>0.10502354025708255</v>
      </c>
      <c r="BM633" s="309">
        <f t="shared" ca="1" si="122"/>
        <v>4.8961052922622733E-2</v>
      </c>
      <c r="BN633" s="309">
        <f t="shared" ca="1" si="122"/>
        <v>1.386139557595179E-2</v>
      </c>
      <c r="BO633" s="198"/>
      <c r="BP633" s="198"/>
      <c r="BQ633" s="198"/>
      <c r="BR633" s="198"/>
      <c r="BS633" s="198"/>
      <c r="BT633" s="198"/>
      <c r="BU633" s="198"/>
      <c r="BV633" s="198"/>
      <c r="BW633" s="198"/>
      <c r="BX633" s="198"/>
      <c r="BY633" s="198"/>
      <c r="BZ633" s="198"/>
      <c r="CA633" s="198"/>
      <c r="CB633" s="198"/>
      <c r="CC633" s="198"/>
      <c r="CD633" s="198"/>
      <c r="CE633" s="198"/>
      <c r="CF633" s="198"/>
      <c r="CG633" s="198"/>
      <c r="CH633" s="198"/>
      <c r="CI633" s="198"/>
      <c r="CJ633" s="198"/>
      <c r="CK633" s="198"/>
      <c r="CL633" s="198"/>
    </row>
    <row r="634" spans="3:90" x14ac:dyDescent="0.15">
      <c r="C634" s="23"/>
      <c r="D634" s="35"/>
      <c r="E634" s="23"/>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c r="AK634" s="292"/>
      <c r="AL634" s="292"/>
      <c r="AM634" s="292"/>
      <c r="AN634" s="292"/>
      <c r="AO634" s="292"/>
      <c r="AP634" s="292"/>
      <c r="AQ634" s="292"/>
      <c r="AR634" s="292"/>
      <c r="AS634" s="292"/>
      <c r="AT634" s="292"/>
      <c r="AU634" s="292"/>
      <c r="AV634" s="292"/>
      <c r="AW634" s="292"/>
      <c r="AX634" s="292"/>
      <c r="AY634" s="292"/>
      <c r="AZ634" s="307"/>
      <c r="BA634" s="307"/>
      <c r="BB634" s="307"/>
      <c r="BC634" s="307"/>
      <c r="BD634" s="307"/>
      <c r="BE634" s="307"/>
      <c r="BF634" s="307"/>
      <c r="BG634" s="307"/>
      <c r="BH634" s="307"/>
      <c r="BI634" s="307"/>
      <c r="BJ634" s="307"/>
      <c r="BK634" s="307"/>
      <c r="BL634" s="307"/>
      <c r="BM634" s="307"/>
      <c r="BN634" s="307"/>
      <c r="BO634" s="198"/>
      <c r="BP634" s="198"/>
      <c r="BQ634" s="198"/>
      <c r="BR634" s="198"/>
      <c r="BS634" s="198"/>
      <c r="BT634" s="198"/>
      <c r="BU634" s="198"/>
      <c r="BV634" s="198"/>
      <c r="BW634" s="198"/>
      <c r="BX634" s="198"/>
      <c r="BY634" s="198"/>
      <c r="BZ634" s="198"/>
      <c r="CA634" s="198"/>
      <c r="CB634" s="198"/>
      <c r="CC634" s="198"/>
      <c r="CD634" s="198"/>
      <c r="CE634" s="198"/>
      <c r="CF634" s="198"/>
      <c r="CG634" s="198"/>
      <c r="CH634" s="198"/>
      <c r="CI634" s="198"/>
      <c r="CJ634" s="198"/>
      <c r="CK634" s="198"/>
      <c r="CL634" s="198"/>
    </row>
    <row r="635" spans="3:90" x14ac:dyDescent="0.15">
      <c r="C635" s="212"/>
      <c r="D635" s="23" t="s">
        <v>387</v>
      </c>
      <c r="F635" s="26" t="s">
        <v>353</v>
      </c>
      <c r="G635" s="284">
        <f t="shared" ref="G635:BN635" ca="1" si="123">IFERROR(G629/G602,0)</f>
        <v>0.34246575342465757</v>
      </c>
      <c r="H635" s="284">
        <f t="shared" ca="1" si="123"/>
        <v>0.69010666307457613</v>
      </c>
      <c r="I635" s="284">
        <f t="shared" ca="1" si="123"/>
        <v>0.83925621637471937</v>
      </c>
      <c r="J635" s="284">
        <f t="shared" ca="1" si="123"/>
        <v>0.91582480699323532</v>
      </c>
      <c r="K635" s="284">
        <f t="shared" ca="1" si="123"/>
        <v>0.9580421631172471</v>
      </c>
      <c r="L635" s="284">
        <f t="shared" ca="1" si="123"/>
        <v>0.98340374644932527</v>
      </c>
      <c r="M635" s="284">
        <f t="shared" ca="1" si="123"/>
        <v>0.99959810144079864</v>
      </c>
      <c r="N635" s="284">
        <f t="shared" ca="1" si="123"/>
        <v>1.008347008751203</v>
      </c>
      <c r="O635" s="284">
        <f t="shared" ca="1" si="123"/>
        <v>1.0122288198739302</v>
      </c>
      <c r="P635" s="284">
        <f t="shared" ca="1" si="123"/>
        <v>1.0118872871902937</v>
      </c>
      <c r="Q635" s="284">
        <f t="shared" ca="1" si="123"/>
        <v>1.0059588510631068</v>
      </c>
      <c r="R635" s="284">
        <f t="shared" ca="1" si="123"/>
        <v>0.99737081993443943</v>
      </c>
      <c r="S635" s="284">
        <f t="shared" ca="1" si="123"/>
        <v>0.98820826344620427</v>
      </c>
      <c r="T635" s="284">
        <f t="shared" ca="1" si="123"/>
        <v>0.9819326210783923</v>
      </c>
      <c r="U635" s="284">
        <f t="shared" ca="1" si="123"/>
        <v>0.97893874236677625</v>
      </c>
      <c r="V635" s="284">
        <f t="shared" ca="1" si="123"/>
        <v>0.97849392176159078</v>
      </c>
      <c r="W635" s="284">
        <f t="shared" ca="1" si="123"/>
        <v>0.97968786247277639</v>
      </c>
      <c r="X635" s="284">
        <f t="shared" ca="1" si="123"/>
        <v>0.98178775030124332</v>
      </c>
      <c r="Y635" s="284">
        <f t="shared" ca="1" si="123"/>
        <v>0.98424087838536156</v>
      </c>
      <c r="Z635" s="284">
        <f t="shared" ca="1" si="123"/>
        <v>0.98664607261667681</v>
      </c>
      <c r="AA635" s="284">
        <f t="shared" ca="1" si="123"/>
        <v>0.98922016017212921</v>
      </c>
      <c r="AB635" s="284">
        <f t="shared" ca="1" si="123"/>
        <v>0.99206300099148104</v>
      </c>
      <c r="AC635" s="284">
        <f t="shared" ca="1" si="123"/>
        <v>0.99389695559378233</v>
      </c>
      <c r="AD635" s="284">
        <f t="shared" ca="1" si="123"/>
        <v>0.99474199827042065</v>
      </c>
      <c r="AE635" s="284">
        <f t="shared" ca="1" si="123"/>
        <v>0.99457788483287002</v>
      </c>
      <c r="AF635" s="284">
        <f t="shared" ca="1" si="123"/>
        <v>0.99414139739927931</v>
      </c>
      <c r="AG635" s="284">
        <f t="shared" ca="1" si="123"/>
        <v>0.99371018170893888</v>
      </c>
      <c r="AH635" s="284">
        <f t="shared" ca="1" si="123"/>
        <v>0.99338340448728912</v>
      </c>
      <c r="AI635" s="284">
        <f t="shared" ca="1" si="123"/>
        <v>0.99317701399415204</v>
      </c>
      <c r="AJ635" s="284">
        <f t="shared" ca="1" si="123"/>
        <v>0.99309407891304602</v>
      </c>
      <c r="AK635" s="284">
        <f t="shared" ca="1" si="123"/>
        <v>0.99315062340246563</v>
      </c>
      <c r="AL635" s="284">
        <f t="shared" ca="1" si="123"/>
        <v>0.99338624773715134</v>
      </c>
      <c r="AM635" s="284">
        <f t="shared" ca="1" si="123"/>
        <v>0.99406511936015973</v>
      </c>
      <c r="AN635" s="284">
        <f t="shared" ca="1" si="123"/>
        <v>0.99521864510178537</v>
      </c>
      <c r="AO635" s="284">
        <f t="shared" ca="1" si="123"/>
        <v>0.99608324508044188</v>
      </c>
      <c r="AP635" s="284">
        <f t="shared" ca="1" si="123"/>
        <v>0.99658285205846708</v>
      </c>
      <c r="AQ635" s="284">
        <f t="shared" ca="1" si="123"/>
        <v>0.99655086822271044</v>
      </c>
      <c r="AR635" s="284">
        <f t="shared" ca="1" si="123"/>
        <v>0.99641438823501982</v>
      </c>
      <c r="AS635" s="284">
        <f t="shared" ca="1" si="123"/>
        <v>0.99629632213797681</v>
      </c>
      <c r="AT635" s="284">
        <f t="shared" ca="1" si="123"/>
        <v>0.99622535667885825</v>
      </c>
      <c r="AU635" s="284">
        <f t="shared" ca="1" si="123"/>
        <v>0.99619814759300485</v>
      </c>
      <c r="AV635" s="284">
        <f t="shared" ca="1" si="123"/>
        <v>0.99620744172760667</v>
      </c>
      <c r="AW635" s="284">
        <f t="shared" ca="1" si="123"/>
        <v>0.99625032945609471</v>
      </c>
      <c r="AX635" s="284">
        <f t="shared" ca="1" si="123"/>
        <v>0.99633658725143681</v>
      </c>
      <c r="AY635" s="284">
        <f t="shared" ca="1" si="123"/>
        <v>0.99655021385248899</v>
      </c>
      <c r="AZ635" s="284">
        <f t="shared" ca="1" si="123"/>
        <v>0.99690827260768222</v>
      </c>
      <c r="BA635" s="284">
        <f t="shared" ca="1" si="123"/>
        <v>0.99719531230835212</v>
      </c>
      <c r="BB635" s="284">
        <f t="shared" ca="1" si="123"/>
        <v>0.99738478634384131</v>
      </c>
      <c r="BC635" s="284">
        <f t="shared" ca="1" si="123"/>
        <v>0.99729118044712339</v>
      </c>
      <c r="BD635" s="284">
        <f t="shared" ca="1" si="123"/>
        <v>0.99718150055156751</v>
      </c>
      <c r="BE635" s="284">
        <f t="shared" ca="1" si="123"/>
        <v>0.99711266192816117</v>
      </c>
      <c r="BF635" s="284">
        <f t="shared" ca="1" si="123"/>
        <v>0.99708804676909324</v>
      </c>
      <c r="BG635" s="284">
        <f t="shared" ca="1" si="123"/>
        <v>0.99709020338332721</v>
      </c>
      <c r="BH635" s="284">
        <f t="shared" ca="1" si="123"/>
        <v>0.99710442705377156</v>
      </c>
      <c r="BI635" s="284">
        <f t="shared" ca="1" si="123"/>
        <v>0.99714133552084216</v>
      </c>
      <c r="BJ635" s="284">
        <f t="shared" ca="1" si="123"/>
        <v>0.99719962212090196</v>
      </c>
      <c r="BK635" s="284">
        <f t="shared" ca="1" si="123"/>
        <v>0.99765035607726149</v>
      </c>
      <c r="BL635" s="284">
        <f t="shared" ca="1" si="123"/>
        <v>1.0005719594523039</v>
      </c>
      <c r="BM635" s="284">
        <f t="shared" ca="1" si="123"/>
        <v>1.0059902572680026</v>
      </c>
      <c r="BN635" s="284">
        <f t="shared" ca="1" si="123"/>
        <v>1.0085050303629366</v>
      </c>
      <c r="BO635" s="198"/>
      <c r="BP635" s="198"/>
      <c r="BQ635" s="198"/>
      <c r="BR635" s="198"/>
      <c r="BS635" s="198"/>
      <c r="BT635" s="198"/>
      <c r="BU635" s="198"/>
      <c r="BV635" s="198"/>
      <c r="BW635" s="198"/>
      <c r="BX635" s="198"/>
      <c r="BY635" s="198"/>
      <c r="BZ635" s="198"/>
      <c r="CA635" s="198"/>
      <c r="CB635" s="198"/>
      <c r="CC635" s="198"/>
      <c r="CD635" s="198"/>
      <c r="CE635" s="198"/>
      <c r="CF635" s="198"/>
      <c r="CG635" s="198"/>
      <c r="CH635" s="198"/>
      <c r="CI635" s="198"/>
      <c r="CJ635" s="198"/>
      <c r="CK635" s="198"/>
      <c r="CL635" s="198"/>
    </row>
    <row r="636" spans="3:90" x14ac:dyDescent="0.15">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c r="AK636" s="292"/>
      <c r="AL636" s="292"/>
      <c r="AM636" s="292"/>
      <c r="AN636" s="292"/>
      <c r="AO636" s="292"/>
      <c r="AP636" s="292"/>
      <c r="AQ636" s="292"/>
      <c r="AR636" s="292"/>
      <c r="AS636" s="292"/>
      <c r="AT636" s="292"/>
      <c r="AU636" s="292"/>
      <c r="AV636" s="292"/>
      <c r="AW636" s="292"/>
      <c r="AX636" s="292"/>
      <c r="AY636" s="292"/>
      <c r="AZ636" s="307"/>
      <c r="BA636" s="307"/>
      <c r="BB636" s="307"/>
      <c r="BC636" s="307"/>
      <c r="BD636" s="307"/>
      <c r="BE636" s="307"/>
      <c r="BF636" s="307"/>
      <c r="BG636" s="307"/>
      <c r="BH636" s="307"/>
      <c r="BI636" s="307"/>
      <c r="BJ636" s="307"/>
      <c r="BK636" s="307"/>
      <c r="BL636" s="307"/>
      <c r="BM636" s="307"/>
      <c r="BN636" s="307"/>
      <c r="BO636" s="198"/>
      <c r="BP636" s="198"/>
      <c r="BQ636" s="198"/>
      <c r="BR636" s="198"/>
      <c r="BS636" s="198"/>
      <c r="BT636" s="198"/>
      <c r="BU636" s="198"/>
      <c r="BV636" s="198"/>
      <c r="BW636" s="198"/>
      <c r="BX636" s="198"/>
      <c r="BY636" s="198"/>
      <c r="BZ636" s="198"/>
      <c r="CA636" s="198"/>
      <c r="CB636" s="198"/>
      <c r="CC636" s="198"/>
      <c r="CD636" s="198"/>
      <c r="CE636" s="198"/>
      <c r="CF636" s="198"/>
      <c r="CG636" s="198"/>
      <c r="CH636" s="198"/>
      <c r="CI636" s="198"/>
      <c r="CJ636" s="198"/>
      <c r="CK636" s="198"/>
      <c r="CL636" s="198"/>
    </row>
    <row r="637" spans="3:90" x14ac:dyDescent="0.15">
      <c r="C637" s="23" t="s">
        <v>388</v>
      </c>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c r="AK637" s="292"/>
      <c r="AL637" s="292"/>
      <c r="AM637" s="292"/>
      <c r="AN637" s="292"/>
      <c r="AO637" s="292"/>
      <c r="AP637" s="292"/>
      <c r="AQ637" s="292"/>
      <c r="AR637" s="292"/>
      <c r="AS637" s="292"/>
      <c r="AT637" s="292"/>
      <c r="AU637" s="292"/>
      <c r="AV637" s="292"/>
      <c r="AW637" s="292"/>
      <c r="AX637" s="292"/>
      <c r="AY637" s="292"/>
      <c r="AZ637" s="307"/>
      <c r="BA637" s="307"/>
      <c r="BB637" s="307"/>
      <c r="BC637" s="307"/>
      <c r="BD637" s="307"/>
      <c r="BE637" s="307"/>
      <c r="BF637" s="307"/>
      <c r="BG637" s="307"/>
      <c r="BH637" s="307"/>
      <c r="BI637" s="307"/>
      <c r="BJ637" s="307"/>
      <c r="BK637" s="307"/>
      <c r="BL637" s="307"/>
      <c r="BM637" s="307"/>
      <c r="BN637" s="307"/>
      <c r="BO637" s="198"/>
      <c r="BP637" s="198"/>
      <c r="BQ637" s="198"/>
      <c r="BR637" s="198"/>
      <c r="BS637" s="198"/>
      <c r="BT637" s="198"/>
      <c r="BU637" s="198"/>
      <c r="BV637" s="198"/>
      <c r="BW637" s="198"/>
      <c r="BX637" s="198"/>
      <c r="BY637" s="198"/>
      <c r="BZ637" s="198"/>
      <c r="CA637" s="198"/>
      <c r="CB637" s="198"/>
      <c r="CC637" s="198"/>
      <c r="CD637" s="198"/>
      <c r="CE637" s="198"/>
      <c r="CF637" s="198"/>
      <c r="CG637" s="198"/>
      <c r="CH637" s="198"/>
      <c r="CI637" s="198"/>
      <c r="CJ637" s="198"/>
      <c r="CK637" s="198"/>
      <c r="CL637" s="198"/>
    </row>
    <row r="638" spans="3:90" x14ac:dyDescent="0.15">
      <c r="D638" s="26" t="s">
        <v>389</v>
      </c>
      <c r="F638" s="26" t="s">
        <v>353</v>
      </c>
      <c r="G638" s="284">
        <f>IF(G7&gt;SAP_Leadsheet!$E$21,0,SAP_Leadsheet!$E$27)</f>
        <v>0.69849828670814962</v>
      </c>
      <c r="H638" s="284">
        <f>IF(H7&gt;SAP_Leadsheet!$E$21,0,SAP_Leadsheet!$E$27)</f>
        <v>0.69849828670814962</v>
      </c>
      <c r="I638" s="284">
        <f>IF(I7&gt;SAP_Leadsheet!$E$21,0,SAP_Leadsheet!$E$27)</f>
        <v>0.69849828670814962</v>
      </c>
      <c r="J638" s="284">
        <f>IF(J7&gt;SAP_Leadsheet!$E$21,0,SAP_Leadsheet!$E$27)</f>
        <v>0.69849828670814962</v>
      </c>
      <c r="K638" s="284">
        <f>IF(K7&gt;SAP_Leadsheet!$E$21,0,SAP_Leadsheet!$E$27)</f>
        <v>0.69849828670814962</v>
      </c>
      <c r="L638" s="284">
        <f>IF(L7&gt;SAP_Leadsheet!$E$21,0,SAP_Leadsheet!$E$27)</f>
        <v>0.69849828670814962</v>
      </c>
      <c r="M638" s="284">
        <f>IF(M7&gt;SAP_Leadsheet!$E$21,0,SAP_Leadsheet!$E$27)</f>
        <v>0.69849828670814962</v>
      </c>
      <c r="N638" s="284">
        <f>IF(N7&gt;SAP_Leadsheet!$E$21,0,SAP_Leadsheet!$E$27)</f>
        <v>0.69849828670814962</v>
      </c>
      <c r="O638" s="284">
        <f>IF(O7&gt;SAP_Leadsheet!$E$21,0,SAP_Leadsheet!$E$27)</f>
        <v>0.69849828670814962</v>
      </c>
      <c r="P638" s="284">
        <f>IF(P7&gt;SAP_Leadsheet!$E$21,0,SAP_Leadsheet!$E$27)</f>
        <v>0.69849828670814962</v>
      </c>
      <c r="Q638" s="284">
        <f>IF(Q7&gt;SAP_Leadsheet!$E$21,0,SAP_Leadsheet!$E$27)</f>
        <v>0.69849828670814962</v>
      </c>
      <c r="R638" s="284">
        <f>IF(R7&gt;SAP_Leadsheet!$E$21,0,SAP_Leadsheet!$E$27)</f>
        <v>0.69849828670814962</v>
      </c>
      <c r="S638" s="284">
        <f>IF(S7&gt;SAP_Leadsheet!$E$21,0,SAP_Leadsheet!$E$27)</f>
        <v>0.69849828670814962</v>
      </c>
      <c r="T638" s="284">
        <f>IF(T7&gt;SAP_Leadsheet!$E$21,0,SAP_Leadsheet!$E$27)</f>
        <v>0.69849828670814962</v>
      </c>
      <c r="U638" s="284">
        <f>IF(U7&gt;SAP_Leadsheet!$E$21,0,SAP_Leadsheet!$E$27)</f>
        <v>0.69849828670814962</v>
      </c>
      <c r="V638" s="284">
        <f>IF(V7&gt;SAP_Leadsheet!$E$21,0,SAP_Leadsheet!$E$27)</f>
        <v>0.69849828670814962</v>
      </c>
      <c r="W638" s="284">
        <f>IF(W7&gt;SAP_Leadsheet!$E$21,0,SAP_Leadsheet!$E$27)</f>
        <v>0.69849828670814962</v>
      </c>
      <c r="X638" s="284">
        <f>IF(X7&gt;SAP_Leadsheet!$E$21,0,SAP_Leadsheet!$E$27)</f>
        <v>0.69849828670814962</v>
      </c>
      <c r="Y638" s="284">
        <f>IF(Y7&gt;SAP_Leadsheet!$E$21,0,SAP_Leadsheet!$E$27)</f>
        <v>0.69849828670814962</v>
      </c>
      <c r="Z638" s="284">
        <f>IF(Z7&gt;SAP_Leadsheet!$E$21,0,SAP_Leadsheet!$E$27)</f>
        <v>0.69849828670814962</v>
      </c>
      <c r="AA638" s="284">
        <f>IF(AA7&gt;SAP_Leadsheet!$E$21,0,SAP_Leadsheet!$E$27)</f>
        <v>0.69849828670814962</v>
      </c>
      <c r="AB638" s="284">
        <f>IF(AB7&gt;SAP_Leadsheet!$E$21,0,SAP_Leadsheet!$E$27)</f>
        <v>0.69849828670814962</v>
      </c>
      <c r="AC638" s="284">
        <f>IF(AC7&gt;SAP_Leadsheet!$E$21,0,SAP_Leadsheet!$E$27)</f>
        <v>0.69849828670814962</v>
      </c>
      <c r="AD638" s="284">
        <f>IF(AD7&gt;SAP_Leadsheet!$E$21,0,SAP_Leadsheet!$E$27)</f>
        <v>0.69849828670814962</v>
      </c>
      <c r="AE638" s="284">
        <f>IF(AE7&gt;SAP_Leadsheet!$E$21,0,SAP_Leadsheet!$E$27)</f>
        <v>0.69849828670814962</v>
      </c>
      <c r="AF638" s="284">
        <f>IF(AF7&gt;SAP_Leadsheet!$E$21,0,SAP_Leadsheet!$E$27)</f>
        <v>0.69849828670814962</v>
      </c>
      <c r="AG638" s="284">
        <f>IF(AG7&gt;SAP_Leadsheet!$E$21,0,SAP_Leadsheet!$E$27)</f>
        <v>0.69849828670814962</v>
      </c>
      <c r="AH638" s="284">
        <f>IF(AH7&gt;SAP_Leadsheet!$E$21,0,SAP_Leadsheet!$E$27)</f>
        <v>0.69849828670814962</v>
      </c>
      <c r="AI638" s="284">
        <f>IF(AI7&gt;SAP_Leadsheet!$E$21,0,SAP_Leadsheet!$E$27)</f>
        <v>0.69849828670814962</v>
      </c>
      <c r="AJ638" s="284">
        <f>IF(AJ7&gt;SAP_Leadsheet!$E$21,0,SAP_Leadsheet!$E$27)</f>
        <v>0.69849828670814962</v>
      </c>
      <c r="AK638" s="284">
        <f>IF(AK7&gt;SAP_Leadsheet!$E$21,0,SAP_Leadsheet!$E$27)</f>
        <v>0.69849828670814962</v>
      </c>
      <c r="AL638" s="284">
        <f>IF(AL7&gt;SAP_Leadsheet!$E$21,0,SAP_Leadsheet!$E$27)</f>
        <v>0.69849828670814962</v>
      </c>
      <c r="AM638" s="284">
        <f>IF(AM7&gt;SAP_Leadsheet!$E$21,0,SAP_Leadsheet!$E$27)</f>
        <v>0.69849828670814962</v>
      </c>
      <c r="AN638" s="284">
        <f>IF(AN7&gt;SAP_Leadsheet!$E$21,0,SAP_Leadsheet!$E$27)</f>
        <v>0.69849828670814962</v>
      </c>
      <c r="AO638" s="284">
        <f>IF(AO7&gt;SAP_Leadsheet!$E$21,0,SAP_Leadsheet!$E$27)</f>
        <v>0.69849828670814962</v>
      </c>
      <c r="AP638" s="284">
        <f>IF(AP7&gt;SAP_Leadsheet!$E$21,0,SAP_Leadsheet!$E$27)</f>
        <v>0.69849828670814962</v>
      </c>
      <c r="AQ638" s="284">
        <f>IF(AQ7&gt;SAP_Leadsheet!$E$21,0,SAP_Leadsheet!$E$27)</f>
        <v>0.69849828670814962</v>
      </c>
      <c r="AR638" s="284">
        <f>IF(AR7&gt;SAP_Leadsheet!$E$21,0,SAP_Leadsheet!$E$27)</f>
        <v>0.69849828670814962</v>
      </c>
      <c r="AS638" s="284">
        <f>IF(AS7&gt;SAP_Leadsheet!$E$21,0,SAP_Leadsheet!$E$27)</f>
        <v>0.69849828670814962</v>
      </c>
      <c r="AT638" s="284">
        <f>IF(AT7&gt;SAP_Leadsheet!$E$21,0,SAP_Leadsheet!$E$27)</f>
        <v>0.69849828670814962</v>
      </c>
      <c r="AU638" s="284">
        <f>IF(AU7&gt;SAP_Leadsheet!$E$21,0,SAP_Leadsheet!$E$27)</f>
        <v>0.69849828670814962</v>
      </c>
      <c r="AV638" s="284">
        <f>IF(AV7&gt;SAP_Leadsheet!$E$21,0,SAP_Leadsheet!$E$27)</f>
        <v>0.69849828670814962</v>
      </c>
      <c r="AW638" s="284">
        <f>IF(AW7&gt;SAP_Leadsheet!$E$21,0,SAP_Leadsheet!$E$27)</f>
        <v>0.69849828670814962</v>
      </c>
      <c r="AX638" s="284">
        <f>IF(AX7&gt;SAP_Leadsheet!$E$21,0,SAP_Leadsheet!$E$27)</f>
        <v>0.69849828670814962</v>
      </c>
      <c r="AY638" s="284">
        <f>IF(AY7&gt;SAP_Leadsheet!$E$21,0,SAP_Leadsheet!$E$27)</f>
        <v>0.69849828670814962</v>
      </c>
      <c r="AZ638" s="284">
        <f>IF(AZ7&gt;SAP_Leadsheet!$E$21,0,SAP_Leadsheet!$E$27)</f>
        <v>0.69849828670814962</v>
      </c>
      <c r="BA638" s="284">
        <f>IF(BA7&gt;SAP_Leadsheet!$E$21,0,SAP_Leadsheet!$E$27)</f>
        <v>0.69849828670814962</v>
      </c>
      <c r="BB638" s="284">
        <f>IF(BB7&gt;SAP_Leadsheet!$E$21,0,SAP_Leadsheet!$E$27)</f>
        <v>0.69849828670814962</v>
      </c>
      <c r="BC638" s="284">
        <f>IF(BC7&gt;SAP_Leadsheet!$E$21,0,SAP_Leadsheet!$E$27)</f>
        <v>0.69849828670814962</v>
      </c>
      <c r="BD638" s="284">
        <f>IF(BD7&gt;SAP_Leadsheet!$E$21,0,SAP_Leadsheet!$E$27)</f>
        <v>0.69849828670814962</v>
      </c>
      <c r="BE638" s="284">
        <f>IF(BE7&gt;SAP_Leadsheet!$E$21,0,SAP_Leadsheet!$E$27)</f>
        <v>0.69849828670814962</v>
      </c>
      <c r="BF638" s="284">
        <f>IF(BF7&gt;SAP_Leadsheet!$E$21,0,SAP_Leadsheet!$E$27)</f>
        <v>0.69849828670814962</v>
      </c>
      <c r="BG638" s="284">
        <f>IF(BG7&gt;SAP_Leadsheet!$E$21,0,SAP_Leadsheet!$E$27)</f>
        <v>0.69849828670814962</v>
      </c>
      <c r="BH638" s="284">
        <f>IF(BH7&gt;SAP_Leadsheet!$E$21,0,SAP_Leadsheet!$E$27)</f>
        <v>0.69849828670814962</v>
      </c>
      <c r="BI638" s="284">
        <f>IF(BI7&gt;SAP_Leadsheet!$E$21,0,SAP_Leadsheet!$E$27)</f>
        <v>0.69849828670814962</v>
      </c>
      <c r="BJ638" s="284">
        <f>IF(BJ7&gt;SAP_Leadsheet!$E$21,0,SAP_Leadsheet!$E$27)</f>
        <v>0.69849828670814962</v>
      </c>
      <c r="BK638" s="284">
        <f>IF(BK7&gt;SAP_Leadsheet!$E$21,0,SAP_Leadsheet!$E$27)</f>
        <v>0.69849828670814962</v>
      </c>
      <c r="BL638" s="284">
        <f>IF(BL7&gt;SAP_Leadsheet!$E$21,0,SAP_Leadsheet!$E$27)</f>
        <v>0.69849828670814962</v>
      </c>
      <c r="BM638" s="284">
        <f>IF(BM7&gt;SAP_Leadsheet!$E$21,0,SAP_Leadsheet!$E$27)</f>
        <v>0.69849828670814962</v>
      </c>
      <c r="BN638" s="284">
        <f>IF(BN7&gt;SAP_Leadsheet!$E$21,0,SAP_Leadsheet!$E$27)</f>
        <v>0.69849828670814962</v>
      </c>
      <c r="BO638" s="198"/>
      <c r="BP638" s="198"/>
      <c r="BQ638" s="198"/>
      <c r="BR638" s="198"/>
      <c r="BS638" s="198"/>
      <c r="BT638" s="198"/>
      <c r="BU638" s="198"/>
      <c r="BV638" s="198"/>
      <c r="BW638" s="198"/>
      <c r="BX638" s="198"/>
      <c r="BY638" s="198"/>
      <c r="BZ638" s="198"/>
      <c r="CA638" s="198"/>
      <c r="CB638" s="198"/>
      <c r="CC638" s="198"/>
      <c r="CD638" s="198"/>
      <c r="CE638" s="198"/>
      <c r="CF638" s="198"/>
      <c r="CG638" s="198"/>
      <c r="CH638" s="198"/>
      <c r="CI638" s="198"/>
      <c r="CJ638" s="198"/>
      <c r="CK638" s="198"/>
      <c r="CL638" s="198"/>
    </row>
    <row r="639" spans="3:90" x14ac:dyDescent="0.15">
      <c r="D639" s="26" t="s">
        <v>390</v>
      </c>
      <c r="F639" s="26" t="s">
        <v>353</v>
      </c>
      <c r="G639" s="295">
        <f ca="1">IF(SAP_Spreadsheet!G7&gt;SAP_Leadsheet!$E$21,0,(G610+G611)/G603)</f>
        <v>1</v>
      </c>
      <c r="H639" s="295">
        <f ca="1">IF(SAP_Spreadsheet!H7&gt;SAP_Leadsheet!$E$21,0,(H610+H611)/SAP_Spreadsheet!H603)</f>
        <v>1</v>
      </c>
      <c r="I639" s="295">
        <f ca="1">IF(SAP_Spreadsheet!I7&gt;SAP_Leadsheet!$E$21,0,(I610+I611)/SAP_Spreadsheet!I603)</f>
        <v>0.97385570936060939</v>
      </c>
      <c r="J639" s="295">
        <f ca="1">IF(SAP_Spreadsheet!J7&gt;SAP_Leadsheet!$E$21,0,(J610+J611)/SAP_Spreadsheet!J603)</f>
        <v>0.9366189381420893</v>
      </c>
      <c r="K639" s="295">
        <f ca="1">IF(SAP_Spreadsheet!K7&gt;SAP_Leadsheet!$E$21,0,(K610+K611)/SAP_Spreadsheet!K603)</f>
        <v>0.8933865621607765</v>
      </c>
      <c r="L639" s="295">
        <f ca="1">IF(SAP_Spreadsheet!L7&gt;SAP_Leadsheet!$E$21,0,(L610+L611)/SAP_Spreadsheet!L603)</f>
        <v>0.84648865203138446</v>
      </c>
      <c r="M639" s="295">
        <f ca="1">IF(SAP_Spreadsheet!M7&gt;SAP_Leadsheet!$E$21,0,(M610+M611)/SAP_Spreadsheet!M603)</f>
        <v>0.7970330334751462</v>
      </c>
      <c r="N639" s="295">
        <f ca="1">IF(SAP_Spreadsheet!N7&gt;SAP_Leadsheet!$E$21,0,(N610+N611)/SAP_Spreadsheet!N603)</f>
        <v>0.74641562158374575</v>
      </c>
      <c r="O639" s="295">
        <f ca="1">IF(SAP_Spreadsheet!O7&gt;SAP_Leadsheet!$E$21,0,(O610+O611)/SAP_Spreadsheet!O603)</f>
        <v>0.71007671210739021</v>
      </c>
      <c r="P639" s="295">
        <f ca="1">IF(SAP_Spreadsheet!P7&gt;SAP_Leadsheet!$E$21,0,(P610+P611)/SAP_Spreadsheet!P603)</f>
        <v>0.68678805569128931</v>
      </c>
      <c r="Q639" s="295">
        <f ca="1">IF(SAP_Spreadsheet!Q7&gt;SAP_Leadsheet!$E$21,0,(Q610+Q611)/SAP_Spreadsheet!Q603)</f>
        <v>0.67563258672101578</v>
      </c>
      <c r="R639" s="295">
        <f ca="1">IF(SAP_Spreadsheet!R7&gt;SAP_Leadsheet!$E$21,0,(R610+R611)/SAP_Spreadsheet!R603)</f>
        <v>0.67562558330170364</v>
      </c>
      <c r="S639" s="295">
        <f ca="1">IF(SAP_Spreadsheet!S7&gt;SAP_Leadsheet!$E$21,0,(S610+S611)/SAP_Spreadsheet!S603)</f>
        <v>0.68872114370654824</v>
      </c>
      <c r="T639" s="295">
        <f ca="1">IF(SAP_Spreadsheet!T7&gt;SAP_Leadsheet!$E$21,0,(T610+T611)/SAP_Spreadsheet!T603)</f>
        <v>0.71831670728960395</v>
      </c>
      <c r="U639" s="295">
        <f ca="1">IF(SAP_Spreadsheet!U7&gt;SAP_Leadsheet!$E$21,0,(U610+U611)/SAP_Spreadsheet!U603)</f>
        <v>0.74721665982404373</v>
      </c>
      <c r="V639" s="295">
        <f ca="1">IF(SAP_Spreadsheet!V7&gt;SAP_Leadsheet!$E$21,0,(V610+V611)/SAP_Spreadsheet!V603)</f>
        <v>0.77223923119492144</v>
      </c>
      <c r="W639" s="295">
        <f ca="1">IF(SAP_Spreadsheet!W7&gt;SAP_Leadsheet!$E$21,0,(W610+W611)/SAP_Spreadsheet!W603)</f>
        <v>0.79177905225107159</v>
      </c>
      <c r="X639" s="295">
        <f ca="1">IF(SAP_Spreadsheet!X7&gt;SAP_Leadsheet!$E$21,0,(X610+X611)/SAP_Spreadsheet!X603)</f>
        <v>0.80574114169482691</v>
      </c>
      <c r="Y639" s="295">
        <f ca="1">IF(SAP_Spreadsheet!Y7&gt;SAP_Leadsheet!$E$21,0,(Y610+Y611)/SAP_Spreadsheet!Y603)</f>
        <v>0.81462982828881392</v>
      </c>
      <c r="Z639" s="295">
        <f ca="1">IF(SAP_Spreadsheet!Z7&gt;SAP_Leadsheet!$E$21,0,(Z610+Z611)/SAP_Spreadsheet!Z603)</f>
        <v>0.81220076693167886</v>
      </c>
      <c r="AA639" s="295">
        <f ca="1">IF(SAP_Spreadsheet!AA7&gt;SAP_Leadsheet!$E$21,0,(AA610+AA611)/SAP_Spreadsheet!AA603)</f>
        <v>0.80849531416280351</v>
      </c>
      <c r="AB639" s="295">
        <f ca="1">IF(SAP_Spreadsheet!AB7&gt;SAP_Leadsheet!$E$21,0,(AB610+AB611)/SAP_Spreadsheet!AB603)</f>
        <v>0.80384074483730983</v>
      </c>
      <c r="AC639" s="295">
        <f ca="1">IF(SAP_Spreadsheet!AC7&gt;SAP_Leadsheet!$E$21,0,(AC610+AC611)/SAP_Spreadsheet!AC603)</f>
        <v>0.79903965422926393</v>
      </c>
      <c r="AD639" s="295">
        <f ca="1">IF(SAP_Spreadsheet!AD7&gt;SAP_Leadsheet!$E$21,0,(AD610+AD611)/SAP_Spreadsheet!AD603)</f>
        <v>0.794846885973024</v>
      </c>
      <c r="AE639" s="295">
        <f ca="1">IF(SAP_Spreadsheet!AE7&gt;SAP_Leadsheet!$E$21,0,(AE610+AE611)/SAP_Spreadsheet!AE603)</f>
        <v>0.79338023731071694</v>
      </c>
      <c r="AF639" s="295">
        <f ca="1">IF(SAP_Spreadsheet!AF7&gt;SAP_Leadsheet!$E$21,0,(AF610+AF611)/SAP_Spreadsheet!AF603)</f>
        <v>0.80109618892485346</v>
      </c>
      <c r="AG639" s="295">
        <f ca="1">IF(SAP_Spreadsheet!AG7&gt;SAP_Leadsheet!$E$21,0,(AG610+AG611)/SAP_Spreadsheet!AG603)</f>
        <v>0.80920730352948966</v>
      </c>
      <c r="AH639" s="295">
        <f ca="1">IF(SAP_Spreadsheet!AH7&gt;SAP_Leadsheet!$E$21,0,(AH610+AH611)/SAP_Spreadsheet!AH603)</f>
        <v>0.8177531656235657</v>
      </c>
      <c r="AI639" s="295">
        <f ca="1">IF(SAP_Spreadsheet!AI7&gt;SAP_Leadsheet!$E$21,0,(AI610+AI611)/SAP_Spreadsheet!AI603)</f>
        <v>0.82646962695634174</v>
      </c>
      <c r="AJ639" s="295">
        <f ca="1">IF(SAP_Spreadsheet!AJ7&gt;SAP_Leadsheet!$E$21,0,(AJ610+AJ611)/SAP_Spreadsheet!AJ603)</f>
        <v>0.83488209313805861</v>
      </c>
      <c r="AK639" s="295">
        <f ca="1">IF(SAP_Spreadsheet!AK7&gt;SAP_Leadsheet!$E$21,0,(AK610+AK611)/SAP_Spreadsheet!AK603)</f>
        <v>0.84186274369545766</v>
      </c>
      <c r="AL639" s="295">
        <f ca="1">IF(SAP_Spreadsheet!AL7&gt;SAP_Leadsheet!$E$21,0,(AL610+AL611)/SAP_Spreadsheet!AL603)</f>
        <v>0.84206359450656942</v>
      </c>
      <c r="AM639" s="295">
        <f ca="1">IF(SAP_Spreadsheet!AM7&gt;SAP_Leadsheet!$E$21,0,(AM610+AM611)/SAP_Spreadsheet!AM603)</f>
        <v>0.84187476321238008</v>
      </c>
      <c r="AN639" s="295">
        <f ca="1">IF(SAP_Spreadsheet!AN7&gt;SAP_Leadsheet!$E$21,0,(AN610+AN611)/SAP_Spreadsheet!AN603)</f>
        <v>0.84103863398033618</v>
      </c>
      <c r="AO639" s="295">
        <f ca="1">IF(SAP_Spreadsheet!AO7&gt;SAP_Leadsheet!$E$21,0,(AO610+AO611)/SAP_Spreadsheet!AO603)</f>
        <v>0.83976896878724794</v>
      </c>
      <c r="AP639" s="295">
        <f ca="1">IF(SAP_Spreadsheet!AP7&gt;SAP_Leadsheet!$E$21,0,(AP610+AP611)/SAP_Spreadsheet!AP603)</f>
        <v>0.83838470571930424</v>
      </c>
      <c r="AQ639" s="295">
        <f ca="1">IF(SAP_Spreadsheet!AQ7&gt;SAP_Leadsheet!$E$21,0,(AQ610+AQ611)/SAP_Spreadsheet!AQ603)</f>
        <v>0.83770934114708528</v>
      </c>
      <c r="AR639" s="295">
        <f ca="1">IF(SAP_Spreadsheet!AR7&gt;SAP_Leadsheet!$E$21,0,(AR610+AR611)/SAP_Spreadsheet!AR603)</f>
        <v>0.84016715094735461</v>
      </c>
      <c r="AS639" s="295">
        <f ca="1">IF(SAP_Spreadsheet!AS7&gt;SAP_Leadsheet!$E$21,0,(AS610+AS611)/SAP_Spreadsheet!AS603)</f>
        <v>0.84273285656076879</v>
      </c>
      <c r="AT639" s="295">
        <f ca="1">IF(SAP_Spreadsheet!AT7&gt;SAP_Leadsheet!$E$21,0,(AT610+AT611)/SAP_Spreadsheet!AT603)</f>
        <v>0.84544637420249358</v>
      </c>
      <c r="AU639" s="295">
        <f ca="1">IF(SAP_Spreadsheet!AU7&gt;SAP_Leadsheet!$E$21,0,(AU610+AU611)/SAP_Spreadsheet!AU603)</f>
        <v>0.8482763517948082</v>
      </c>
      <c r="AV639" s="295">
        <f ca="1">IF(SAP_Spreadsheet!AV7&gt;SAP_Leadsheet!$E$21,0,(AV610+AV611)/SAP_Spreadsheet!AV603)</f>
        <v>0.85112273210970557</v>
      </c>
      <c r="AW639" s="295">
        <f ca="1">IF(SAP_Spreadsheet!AW7&gt;SAP_Leadsheet!$E$21,0,(AW610+AW611)/SAP_Spreadsheet!AW603)</f>
        <v>0.8535475383668456</v>
      </c>
      <c r="AX639" s="295">
        <f ca="1">IF(SAP_Spreadsheet!AX7&gt;SAP_Leadsheet!$E$21,0,(AX610+AX611)/SAP_Spreadsheet!AX603)</f>
        <v>0.8536301115146514</v>
      </c>
      <c r="AY639" s="295">
        <f ca="1">IF(SAP_Spreadsheet!AY7&gt;SAP_Leadsheet!$E$21,0,(AY610+AY611)/SAP_Spreadsheet!AY603)</f>
        <v>0.85358285086437446</v>
      </c>
      <c r="AZ639" s="295">
        <f ca="1">IF(SAP_Spreadsheet!AZ7&gt;SAP_Leadsheet!$E$21,0,(AZ610+AZ611)/SAP_Spreadsheet!AZ603)</f>
        <v>0.85331897739644458</v>
      </c>
      <c r="BA639" s="295">
        <f ca="1">IF(SAP_Spreadsheet!BA7&gt;SAP_Leadsheet!$E$21,0,(BA610+BA611)/SAP_Spreadsheet!BA603)</f>
        <v>0.85290388998436706</v>
      </c>
      <c r="BB639" s="295">
        <f ca="1">IF(SAP_Spreadsheet!BB7&gt;SAP_Leadsheet!$E$21,0,(BB610+BB611)/SAP_Spreadsheet!BB603)</f>
        <v>0.85243837173039472</v>
      </c>
      <c r="BC639" s="295">
        <f ca="1">IF(SAP_Spreadsheet!BC7&gt;SAP_Leadsheet!$E$21,0,(BC610+BC611)/SAP_Spreadsheet!BC603)</f>
        <v>0.85196828416214254</v>
      </c>
      <c r="BD639" s="295">
        <f ca="1">IF(SAP_Spreadsheet!BD7&gt;SAP_Leadsheet!$E$21,0,(BD610+BD611)/SAP_Spreadsheet!BD603)</f>
        <v>0.85395966715918303</v>
      </c>
      <c r="BE639" s="295">
        <f ca="1">IF(SAP_Spreadsheet!BE7&gt;SAP_Leadsheet!$E$21,0,(BE610+BE611)/SAP_Spreadsheet!BE603)</f>
        <v>0.85590792525070403</v>
      </c>
      <c r="BF639" s="295">
        <f ca="1">IF(SAP_Spreadsheet!BF7&gt;SAP_Leadsheet!$E$21,0,(BF610+BF611)/SAP_Spreadsheet!BF603)</f>
        <v>0.85805111006616686</v>
      </c>
      <c r="BG639" s="295">
        <f ca="1">IF(SAP_Spreadsheet!BG7&gt;SAP_Leadsheet!$E$21,0,(BG610+BG611)/SAP_Spreadsheet!BG603)</f>
        <v>0.86020138247299904</v>
      </c>
      <c r="BH639" s="295">
        <f ca="1">IF(SAP_Spreadsheet!BH7&gt;SAP_Leadsheet!$E$21,0,(BH610+BH611)/SAP_Spreadsheet!BH603)</f>
        <v>0.86231610176290552</v>
      </c>
      <c r="BI639" s="295">
        <f ca="1">IF(SAP_Spreadsheet!BI7&gt;SAP_Leadsheet!$E$21,0,(BI610+BI611)/SAP_Spreadsheet!BI603)</f>
        <v>0.86429272564233073</v>
      </c>
      <c r="BJ639" s="295">
        <f ca="1">IF(SAP_Spreadsheet!BJ7&gt;SAP_Leadsheet!$E$21,0,(BJ610+BJ611)/SAP_Spreadsheet!BJ603)</f>
        <v>0.86433222278217758</v>
      </c>
      <c r="BK639" s="295">
        <f ca="1">IF(SAP_Spreadsheet!BK7&gt;SAP_Leadsheet!$E$21,0,(BK610+BK611)/SAP_Spreadsheet!BK603)</f>
        <v>0.86407303883029662</v>
      </c>
      <c r="BL639" s="295">
        <f ca="1">IF(SAP_Spreadsheet!BL7&gt;SAP_Leadsheet!$E$21,0,(BL610+BL611)/SAP_Spreadsheet!BL603)</f>
        <v>0.86180481067796555</v>
      </c>
      <c r="BM639" s="295">
        <f ca="1">IF(SAP_Spreadsheet!BM7&gt;SAP_Leadsheet!$E$21,0,(BM610+BM611)/SAP_Spreadsheet!BM603)</f>
        <v>0.85548323454425146</v>
      </c>
      <c r="BN639" s="295">
        <f ca="1">IF(SAP_Spreadsheet!BN7&gt;SAP_Leadsheet!$E$21,0,(BN610+BN611)/SAP_Spreadsheet!BN603)</f>
        <v>0.84690970866512372</v>
      </c>
      <c r="BO639" s="198"/>
      <c r="BP639" s="198"/>
      <c r="BQ639" s="198"/>
      <c r="BR639" s="198"/>
      <c r="BS639" s="198"/>
      <c r="BT639" s="198"/>
      <c r="BU639" s="198"/>
      <c r="BV639" s="198"/>
      <c r="BW639" s="198"/>
      <c r="BX639" s="198"/>
      <c r="BY639" s="198"/>
      <c r="BZ639" s="198"/>
      <c r="CA639" s="198"/>
      <c r="CB639" s="198"/>
      <c r="CC639" s="198"/>
      <c r="CD639" s="198"/>
      <c r="CE639" s="198"/>
      <c r="CF639" s="198"/>
      <c r="CG639" s="198"/>
      <c r="CH639" s="198"/>
      <c r="CI639" s="198"/>
      <c r="CJ639" s="198"/>
      <c r="CK639" s="198"/>
      <c r="CL639" s="198"/>
    </row>
    <row r="640" spans="3:90" x14ac:dyDescent="0.15">
      <c r="D640" s="26" t="s">
        <v>391</v>
      </c>
      <c r="F640" s="26" t="s">
        <v>353</v>
      </c>
      <c r="G640" s="295"/>
      <c r="H640" s="295">
        <f ca="1">IF(SAP_Spreadsheet!H8&gt;SAP_Leadsheet!$E$21,0,1-(H603-H611-H610)/H641)</f>
        <v>1</v>
      </c>
      <c r="I640" s="295">
        <f ca="1">IF(SAP_Spreadsheet!I8&gt;SAP_Leadsheet!$E$21,0,1-(I603-I611-I610)/I641)</f>
        <v>0.90194617448841718</v>
      </c>
      <c r="J640" s="295">
        <f ca="1">IF(SAP_Spreadsheet!J8&gt;SAP_Leadsheet!$E$21,0,1-(J603-J611-J610)/J641)</f>
        <v>0.83405511264921006</v>
      </c>
      <c r="K640" s="295">
        <f ca="1">IF(SAP_Spreadsheet!K8&gt;SAP_Leadsheet!$E$21,0,1-(K603-K611-K610)/K641)</f>
        <v>0.7645233442269237</v>
      </c>
      <c r="L640" s="295">
        <f ca="1">IF(SAP_Spreadsheet!L8&gt;SAP_Leadsheet!$E$21,0,1-(L603-L611-L610)/L641)</f>
        <v>0.69344460399985519</v>
      </c>
      <c r="M640" s="295">
        <f ca="1">IF(SAP_Spreadsheet!M8&gt;SAP_Leadsheet!$E$21,0,1-(M603-M611-M610)/M641)</f>
        <v>0.62174142812372768</v>
      </c>
      <c r="N640" s="295">
        <f ca="1">IF(SAP_Spreadsheet!N8&gt;SAP_Leadsheet!$E$21,0,1-(N603-N611-N610)/N641)</f>
        <v>0.54558982319272964</v>
      </c>
      <c r="O640" s="295">
        <f ca="1">IF(SAP_Spreadsheet!O8&gt;SAP_Leadsheet!$E$21,0,1-(O603-O611-O610)/O641)</f>
        <v>0.50001127003523194</v>
      </c>
      <c r="P640" s="295">
        <f ca="1">IF(SAP_Spreadsheet!P8&gt;SAP_Leadsheet!$E$21,0,1-(P603-P611-P610)/P641)</f>
        <v>0.47808150409483119</v>
      </c>
      <c r="Q640" s="295">
        <f ca="1">IF(SAP_Spreadsheet!Q8&gt;SAP_Leadsheet!$E$21,0,1-(Q603-Q611-Q610)/Q641)</f>
        <v>0.46456142910951348</v>
      </c>
      <c r="R640" s="295">
        <f ca="1">IF(SAP_Spreadsheet!R8&gt;SAP_Leadsheet!$E$21,0,1-(R603-R611-R610)/R641)</f>
        <v>0.45691757605281125</v>
      </c>
      <c r="S640" s="295">
        <f ca="1">IF(SAP_Spreadsheet!S8&gt;SAP_Leadsheet!$E$21,0,1-(S603-S611-S610)/S641)</f>
        <v>0.46345774268241668</v>
      </c>
      <c r="T640" s="295">
        <f ca="1">IF(SAP_Spreadsheet!T8&gt;SAP_Leadsheet!$E$21,0,1-(T603-T611-T610)/T641)</f>
        <v>0.49869445299329018</v>
      </c>
      <c r="U640" s="295">
        <f ca="1">IF(SAP_Spreadsheet!U8&gt;SAP_Leadsheet!$E$21,0,1-(U603-U611-U610)/U641)</f>
        <v>0.53836656073024558</v>
      </c>
      <c r="V640" s="295">
        <f ca="1">IF(SAP_Spreadsheet!V8&gt;SAP_Leadsheet!$E$21,0,1-(V603-V611-V610)/V641)</f>
        <v>0.57691030972051416</v>
      </c>
      <c r="W640" s="295">
        <f ca="1">IF(SAP_Spreadsheet!W8&gt;SAP_Leadsheet!$E$21,0,1-(W603-W611-W610)/W641)</f>
        <v>0.60978239612784502</v>
      </c>
      <c r="X640" s="295">
        <f ca="1">IF(SAP_Spreadsheet!X8&gt;SAP_Leadsheet!$E$21,0,1-(X603-X611-X610)/X641)</f>
        <v>0.63528451321151769</v>
      </c>
      <c r="Y640" s="295">
        <f ca="1">IF(SAP_Spreadsheet!Y8&gt;SAP_Leadsheet!$E$21,0,1-(Y603-Y611-Y610)/Y641)</f>
        <v>0.65306398771707497</v>
      </c>
      <c r="Z640" s="295">
        <f ca="1">IF(SAP_Spreadsheet!Z8&gt;SAP_Leadsheet!$E$21,0,1-(Z603-Z611-Z610)/Z641)</f>
        <v>0.64746504831721863</v>
      </c>
      <c r="AA640" s="295">
        <f ca="1">IF(SAP_Spreadsheet!AA8&gt;SAP_Leadsheet!$E$21,0,1-(AA603-AA611-AA610)/AA641)</f>
        <v>0.64250937422768573</v>
      </c>
      <c r="AB640" s="295">
        <f ca="1">IF(SAP_Spreadsheet!AB8&gt;SAP_Leadsheet!$E$21,0,1-(AB603-AB611-AB610)/AB641)</f>
        <v>0.63975137582103325</v>
      </c>
      <c r="AC640" s="295">
        <f ca="1">IF(SAP_Spreadsheet!AC8&gt;SAP_Leadsheet!$E$21,0,1-(AC603-AC611-AC610)/AC641)</f>
        <v>0.6358545237416946</v>
      </c>
      <c r="AD640" s="295">
        <f ca="1">IF(SAP_Spreadsheet!AD8&gt;SAP_Leadsheet!$E$21,0,1-(AD603-AD611-AD610)/AD641)</f>
        <v>0.63120185201108259</v>
      </c>
      <c r="AE640" s="295">
        <f ca="1">IF(SAP_Spreadsheet!AE8&gt;SAP_Leadsheet!$E$21,0,1-(AE603-AE611-AE610)/AE641)</f>
        <v>0.62949420276838941</v>
      </c>
      <c r="AF640" s="295">
        <f ca="1">IF(SAP_Spreadsheet!AF8&gt;SAP_Leadsheet!$E$21,0,1-(AF603-AF611-AF610)/AF641)</f>
        <v>0.6429993982985045</v>
      </c>
      <c r="AG640" s="295">
        <f ca="1">IF(SAP_Spreadsheet!AG8&gt;SAP_Leadsheet!$E$21,0,1-(AG603-AG611-AG610)/AG641)</f>
        <v>0.65685055959014083</v>
      </c>
      <c r="AH640" s="295">
        <f ca="1">IF(SAP_Spreadsheet!AH8&gt;SAP_Leadsheet!$E$21,0,1-(AH603-AH611-AH610)/AH641)</f>
        <v>0.67150171722420304</v>
      </c>
      <c r="AI640" s="295">
        <f ca="1">IF(SAP_Spreadsheet!AI8&gt;SAP_Leadsheet!$E$21,0,1-(AI603-AI611-AI610)/AI641)</f>
        <v>0.6865204408399066</v>
      </c>
      <c r="AJ640" s="295">
        <f ca="1">IF(SAP_Spreadsheet!AJ8&gt;SAP_Leadsheet!$E$21,0,1-(AJ603-AJ611-AJ610)/AJ641)</f>
        <v>0.7010204298002829</v>
      </c>
      <c r="AK640" s="295">
        <f ca="1">IF(SAP_Spreadsheet!AK8&gt;SAP_Leadsheet!$E$21,0,1-(AK603-AK611-AK610)/AK641)</f>
        <v>0.71280126199495752</v>
      </c>
      <c r="AL640" s="295">
        <f ca="1">IF(SAP_Spreadsheet!AL8&gt;SAP_Leadsheet!$E$21,0,1-(AL603-AL611-AL610)/AL641)</f>
        <v>0.71065412553022367</v>
      </c>
      <c r="AM640" s="295">
        <f ca="1">IF(SAP_Spreadsheet!AM8&gt;SAP_Leadsheet!$E$21,0,1-(AM603-AM611-AM610)/AM641)</f>
        <v>0.70977063800212736</v>
      </c>
      <c r="AN640" s="295">
        <f ca="1">IF(SAP_Spreadsheet!AN8&gt;SAP_Leadsheet!$E$21,0,1-(AN603-AN611-AN610)/AN641)</f>
        <v>0.7103675303977528</v>
      </c>
      <c r="AO640" s="295">
        <f ca="1">IF(SAP_Spreadsheet!AO8&gt;SAP_Leadsheet!$E$21,0,1-(AO603-AO611-AO610)/AO641)</f>
        <v>0.71008911271926922</v>
      </c>
      <c r="AP640" s="295">
        <f ca="1">IF(SAP_Spreadsheet!AP8&gt;SAP_Leadsheet!$E$21,0,1-(AP603-AP611-AP610)/AP641)</f>
        <v>0.7088978170672835</v>
      </c>
      <c r="AQ640" s="295">
        <f ca="1">IF(SAP_Spreadsheet!AQ8&gt;SAP_Leadsheet!$E$21,0,1-(AQ603-AQ611-AQ610)/AQ641)</f>
        <v>0.70808590087689882</v>
      </c>
      <c r="AR640" s="295">
        <f ca="1">IF(SAP_Spreadsheet!AR8&gt;SAP_Leadsheet!$E$21,0,1-(AR603-AR611-AR610)/AR641)</f>
        <v>0.71235580505289808</v>
      </c>
      <c r="AS640" s="295">
        <f ca="1">IF(SAP_Spreadsheet!AS8&gt;SAP_Leadsheet!$E$21,0,1-(AS603-AS611-AS610)/AS641)</f>
        <v>0.71670677508987624</v>
      </c>
      <c r="AT640" s="295">
        <f ca="1">IF(SAP_Spreadsheet!AT8&gt;SAP_Leadsheet!$E$21,0,1-(AT603-AT611-AT610)/AT641)</f>
        <v>0.72135868472048648</v>
      </c>
      <c r="AU640" s="295">
        <f ca="1">IF(SAP_Spreadsheet!AU8&gt;SAP_Leadsheet!$E$21,0,1-(AU603-AU611-AU610)/AU641)</f>
        <v>0.72627416587074323</v>
      </c>
      <c r="AV640" s="295">
        <f ca="1">IF(SAP_Spreadsheet!AV8&gt;SAP_Leadsheet!$E$21,0,1-(AV603-AV611-AV610)/AV641)</f>
        <v>0.73125585224291179</v>
      </c>
      <c r="AW640" s="295">
        <f ca="1">IF(SAP_Spreadsheet!AW8&gt;SAP_Leadsheet!$E$21,0,1-(AW603-AW611-AW610)/AW641)</f>
        <v>0.7354109477582933</v>
      </c>
      <c r="AX640" s="295">
        <f ca="1">IF(SAP_Spreadsheet!AX8&gt;SAP_Leadsheet!$E$21,0,1-(AX603-AX611-AX610)/AX641)</f>
        <v>0.73476559260687568</v>
      </c>
      <c r="AY640" s="295">
        <f ca="1">IF(SAP_Spreadsheet!AY8&gt;SAP_Leadsheet!$E$21,0,1-(AY603-AY611-AY610)/AY641)</f>
        <v>0.73448551975286525</v>
      </c>
      <c r="AZ640" s="295">
        <f ca="1">IF(SAP_Spreadsheet!AZ8&gt;SAP_Leadsheet!$E$21,0,1-(AZ603-AZ611-AZ610)/AZ641)</f>
        <v>0.73467209296224922</v>
      </c>
      <c r="BA640" s="295">
        <f ca="1">IF(SAP_Spreadsheet!BA8&gt;SAP_Leadsheet!$E$21,0,1-(BA603-BA611-BA610)/BA641)</f>
        <v>0.73458720731117799</v>
      </c>
      <c r="BB640" s="295">
        <f ca="1">IF(SAP_Spreadsheet!BB8&gt;SAP_Leadsheet!$E$21,0,1-(BB603-BB611-BB610)/BB641)</f>
        <v>0.73420343411853173</v>
      </c>
      <c r="BC640" s="295">
        <f ca="1">IF(SAP_Spreadsheet!BC8&gt;SAP_Leadsheet!$E$21,0,1-(BC603-BC611-BC610)/BC641)</f>
        <v>0.73337706729290764</v>
      </c>
      <c r="BD640" s="295">
        <f ca="1">IF(SAP_Spreadsheet!BD8&gt;SAP_Leadsheet!$E$21,0,1-(BD603-BD611-BD610)/BD641)</f>
        <v>0.73671503102801594</v>
      </c>
      <c r="BE640" s="295">
        <f ca="1">IF(SAP_Spreadsheet!BE8&gt;SAP_Leadsheet!$E$21,0,1-(BE603-BE611-BE610)/BE641)</f>
        <v>0.73997939518389955</v>
      </c>
      <c r="BF640" s="295">
        <f ca="1">IF(SAP_Spreadsheet!BF8&gt;SAP_Leadsheet!$E$21,0,1-(BF603-BF611-BF610)/BF641)</f>
        <v>0.74373119824901246</v>
      </c>
      <c r="BG640" s="295">
        <f ca="1">IF(SAP_Spreadsheet!BG8&gt;SAP_Leadsheet!$E$21,0,1-(BG603-BG611-BG610)/BG641)</f>
        <v>0.74752605971200925</v>
      </c>
      <c r="BH640" s="295">
        <f ca="1">IF(SAP_Spreadsheet!BH8&gt;SAP_Leadsheet!$E$21,0,1-(BH603-BH611-BH610)/BH641)</f>
        <v>0.75123498037814795</v>
      </c>
      <c r="BI640" s="295">
        <f ca="1">IF(SAP_Spreadsheet!BI8&gt;SAP_Leadsheet!$E$21,0,1-(BI603-BI611-BI610)/BI641)</f>
        <v>0.75471857544511789</v>
      </c>
      <c r="BJ640" s="295">
        <f ca="1">IF(SAP_Spreadsheet!BJ8&gt;SAP_Leadsheet!$E$21,0,1-(BJ603-BJ611-BJ610)/BJ641)</f>
        <v>0.75423866035801357</v>
      </c>
      <c r="BK640" s="295">
        <f ca="1">IF(SAP_Spreadsheet!BK8&gt;SAP_Leadsheet!$E$21,0,1-(BK603-BK611-BK610)/BK641)</f>
        <v>0.75530775124688776</v>
      </c>
      <c r="BL640" s="295">
        <f ca="1">IF(SAP_Spreadsheet!BL8&gt;SAP_Leadsheet!$E$21,0,1-(BL603-BL611-BL610)/BL641)</f>
        <v>0.7660725638320266</v>
      </c>
      <c r="BM640" s="295">
        <f ca="1">IF(SAP_Spreadsheet!BM8&gt;SAP_Leadsheet!$E$21,0,1-(BM603-BM611-BM610)/BM641)</f>
        <v>0.78434544272898687</v>
      </c>
      <c r="BN640" s="295">
        <f ca="1">IF(SAP_Spreadsheet!BN8&gt;SAP_Leadsheet!$E$21,0,1-(BN603-BN611-BN610)/BN641)</f>
        <v>0.79224396006302433</v>
      </c>
      <c r="BO640" s="198"/>
      <c r="BP640" s="198"/>
      <c r="BQ640" s="198"/>
      <c r="BR640" s="198"/>
      <c r="BS640" s="198"/>
      <c r="BT640" s="198"/>
      <c r="BU640" s="198"/>
      <c r="BV640" s="198"/>
      <c r="BW640" s="198"/>
      <c r="BX640" s="198"/>
      <c r="BY640" s="198"/>
      <c r="BZ640" s="198"/>
      <c r="CA640" s="198"/>
      <c r="CB640" s="198"/>
      <c r="CC640" s="198"/>
      <c r="CD640" s="198"/>
      <c r="CE640" s="198"/>
      <c r="CF640" s="198"/>
      <c r="CG640" s="198"/>
      <c r="CH640" s="198"/>
      <c r="CI640" s="198"/>
      <c r="CJ640" s="198"/>
      <c r="CK640" s="198"/>
      <c r="CL640" s="198"/>
    </row>
    <row r="641" spans="1:207" x14ac:dyDescent="0.15">
      <c r="D641" s="23" t="s">
        <v>392</v>
      </c>
      <c r="F641" s="26" t="s">
        <v>356</v>
      </c>
      <c r="G641" s="309">
        <v>0</v>
      </c>
      <c r="H641" s="309">
        <f ca="1">IF(H7&gt;SAP_Leadsheet!$E$21,0,G638*G632)</f>
        <v>0.11663756897164601</v>
      </c>
      <c r="I641" s="309">
        <f ca="1">IF(I7&gt;SAP_Leadsheet!$E$21,0,H638*H632)</f>
        <v>0.45146232956892424</v>
      </c>
      <c r="J641" s="309">
        <f ca="1">IF(J7&gt;SAP_Leadsheet!$E$21,0,I638*I632)</f>
        <v>0.74164578769417766</v>
      </c>
      <c r="K641" s="309">
        <f ca="1">IF(K7&gt;SAP_Leadsheet!$E$21,0,J638*J632)</f>
        <v>0.93907741868934647</v>
      </c>
      <c r="L641" s="309">
        <f ca="1">IF(L7&gt;SAP_Leadsheet!$E$21,0,K638*K632)</f>
        <v>1.0655435154442914</v>
      </c>
      <c r="M641" s="309">
        <f ca="1">IF(M7&gt;SAP_Leadsheet!$E$21,0,L638*L632)</f>
        <v>1.1424620523583424</v>
      </c>
      <c r="N641" s="309">
        <f ca="1">IF(N7&gt;SAP_Leadsheet!$E$21,0,M638*M632)</f>
        <v>1.1732788335179598</v>
      </c>
      <c r="O641" s="309">
        <f ca="1">IF(O7&gt;SAP_Leadsheet!$E$21,0,N638*N632)</f>
        <v>1.1733306616921138</v>
      </c>
      <c r="P641" s="309">
        <f ca="1">IF(P7&gt;SAP_Leadsheet!$E$21,0,O638*O632)</f>
        <v>1.148017733672243</v>
      </c>
      <c r="Q641" s="309">
        <f ca="1">IF(Q7&gt;SAP_Leadsheet!$E$21,0,P638*P632)</f>
        <v>1.0911523103422898</v>
      </c>
      <c r="R641" s="309">
        <f ca="1">IF(R7&gt;SAP_Leadsheet!$E$21,0,Q638*Q632)</f>
        <v>1.0195019323865377</v>
      </c>
      <c r="S641" s="309">
        <f ca="1">IF(S7&gt;SAP_Leadsheet!$E$21,0,R638*R632)</f>
        <v>0.95143403958859529</v>
      </c>
      <c r="T641" s="309">
        <f ca="1">IF(T7&gt;SAP_Leadsheet!$E$21,0,S638*S632)</f>
        <v>0.89766258013391109</v>
      </c>
      <c r="U641" s="309">
        <f ca="1">IF(U7&gt;SAP_Leadsheet!$E$21,0,T638*T632)</f>
        <v>0.86153478095132663</v>
      </c>
      <c r="V641" s="309">
        <f ca="1">IF(V7&gt;SAP_Leadsheet!$E$21,0,U638*U632)</f>
        <v>0.8404495995029464</v>
      </c>
      <c r="W641" s="309">
        <f ca="1">IF(W7&gt;SAP_Leadsheet!$E$21,0,V638*V632)</f>
        <v>0.83024859439793708</v>
      </c>
      <c r="X641" s="309">
        <f ca="1">IF(X7&gt;SAP_Leadsheet!$E$21,0,W638*W632)</f>
        <v>0.82707640077008027</v>
      </c>
      <c r="Y641" s="309">
        <f ca="1">IF(Y7&gt;SAP_Leadsheet!$E$21,0,X638*X632)</f>
        <v>0.82754019843520954</v>
      </c>
      <c r="Z641" s="309">
        <f ca="1">IF(Z7&gt;SAP_Leadsheet!$E$21,0,Y638*Y632)</f>
        <v>0.82879101193158533</v>
      </c>
      <c r="AA641" s="309">
        <f ca="1">IF(AA7&gt;SAP_Leadsheet!$E$21,0,Z638*Z632)</f>
        <v>0.83226546074066043</v>
      </c>
      <c r="AB641" s="309">
        <f ca="1">IF(AB7&gt;SAP_Leadsheet!$E$21,0,AA638*AA632)</f>
        <v>0.83859585457571262</v>
      </c>
      <c r="AC641" s="309">
        <f ca="1">IF(AC7&gt;SAP_Leadsheet!$E$21,0,AB638*AB632)</f>
        <v>0.83800118517306288</v>
      </c>
      <c r="AD641" s="309">
        <f ca="1">IF(AD7&gt;SAP_Leadsheet!$E$21,0,AC638*AC632)</f>
        <v>0.83025461538558076</v>
      </c>
      <c r="AE641" s="309">
        <f ca="1">IF(AE7&gt;SAP_Leadsheet!$E$21,0,AD638*AD632)</f>
        <v>0.81776135970971187</v>
      </c>
      <c r="AF641" s="309">
        <f ca="1">IF(AF7&gt;SAP_Leadsheet!$E$21,0,AE638*AE632)</f>
        <v>0.80312979061636369</v>
      </c>
      <c r="AG641" s="309">
        <f ca="1">IF(AG7&gt;SAP_Leadsheet!$E$21,0,AF638*AF632)</f>
        <v>0.78844333838998837</v>
      </c>
      <c r="AH641" s="309">
        <f ca="1">IF(AH7&gt;SAP_Leadsheet!$E$21,0,AG638*AG632)</f>
        <v>0.77447781129821835</v>
      </c>
      <c r="AI641" s="309">
        <f ca="1">IF(AI7&gt;SAP_Leadsheet!$E$21,0,AH638*AH632)</f>
        <v>0.76138830109348576</v>
      </c>
      <c r="AJ641" s="309">
        <f ca="1">IF(AJ7&gt;SAP_Leadsheet!$E$21,0,AI638*AI632)</f>
        <v>0.74923668239180541</v>
      </c>
      <c r="AK641" s="309">
        <f ca="1">IF(AK7&gt;SAP_Leadsheet!$E$21,0,AJ638*AJ632)</f>
        <v>0.73819428341715021</v>
      </c>
      <c r="AL641" s="309">
        <f ca="1">IF(AL7&gt;SAP_Leadsheet!$E$21,0,AK638*AK632)</f>
        <v>0.72863375725233659</v>
      </c>
      <c r="AM641" s="309">
        <f ca="1">IF(AM7&gt;SAP_Leadsheet!$E$21,0,AL638*AL632)</f>
        <v>0.72280367982407168</v>
      </c>
      <c r="AN641" s="309">
        <f ca="1">IF(AN7&gt;SAP_Leadsheet!$E$21,0,AM638*AM632)</f>
        <v>0.72107693984552923</v>
      </c>
      <c r="AO641" s="309">
        <f ca="1">IF(AO7&gt;SAP_Leadsheet!$E$21,0,AN638*AN632)</f>
        <v>0.7171214458768761</v>
      </c>
      <c r="AP641" s="309">
        <f ca="1">IF(AP7&gt;SAP_Leadsheet!$E$21,0,AO638*AO632)</f>
        <v>0.71021497819887269</v>
      </c>
      <c r="AQ641" s="309">
        <f ca="1">IF(AQ7&gt;SAP_Leadsheet!$E$21,0,AP638*AP632)</f>
        <v>0.70124485793569691</v>
      </c>
      <c r="AR641" s="309">
        <f ca="1">IF(AR7&gt;SAP_Leadsheet!$E$21,0,AQ638*AQ632)</f>
        <v>0.69138078150223348</v>
      </c>
      <c r="AS641" s="309">
        <f ca="1">IF(AS7&gt;SAP_Leadsheet!$E$21,0,AR638*AR632)</f>
        <v>0.68165413920329887</v>
      </c>
      <c r="AT641" s="309">
        <f ca="1">IF(AT7&gt;SAP_Leadsheet!$E$21,0,AS638*AS632)</f>
        <v>0.67231469697517476</v>
      </c>
      <c r="AU641" s="309">
        <f ca="1">IF(AU7&gt;SAP_Leadsheet!$E$21,0,AT638*AT632)</f>
        <v>0.66334247488836373</v>
      </c>
      <c r="AV641" s="309">
        <f ca="1">IF(AV7&gt;SAP_Leadsheet!$E$21,0,AU638*AU632)</f>
        <v>0.65468295576234481</v>
      </c>
      <c r="AW641" s="309">
        <f ca="1">IF(AW7&gt;SAP_Leadsheet!$E$21,0,AV638*AV632)</f>
        <v>0.64631795490138266</v>
      </c>
      <c r="AX641" s="309">
        <f ca="1">IF(AX7&gt;SAP_Leadsheet!$E$21,0,AW638*AW632)</f>
        <v>0.6383402120006415</v>
      </c>
      <c r="AY641" s="309">
        <f ca="1">IF(AY7&gt;SAP_Leadsheet!$E$21,0,AX638*AX632)</f>
        <v>0.63150138823230617</v>
      </c>
      <c r="AZ641" s="309">
        <f ca="1">IF(AZ7&gt;SAP_Leadsheet!$E$21,0,AY638*AY632)</f>
        <v>0.6259745795453252</v>
      </c>
      <c r="BA641" s="309">
        <f ca="1">IF(BA7&gt;SAP_Leadsheet!$E$21,0,AZ638*AZ632)</f>
        <v>0.61985685855047756</v>
      </c>
      <c r="BB641" s="309">
        <f ca="1">IF(BB7&gt;SAP_Leadsheet!$E$21,0,BA638*BA632)</f>
        <v>0.61289691808714841</v>
      </c>
      <c r="BC641" s="309">
        <f ca="1">IF(BC7&gt;SAP_Leadsheet!$E$21,0,BB638*BB632)</f>
        <v>0.60533341565300824</v>
      </c>
      <c r="BD641" s="309">
        <f ca="1">IF(BD7&gt;SAP_Leadsheet!$E$21,0,BC638*BC632)</f>
        <v>0.59761380290292376</v>
      </c>
      <c r="BE641" s="309">
        <f ca="1">IF(BE7&gt;SAP_Leadsheet!$E$21,0,BD638*BD632)</f>
        <v>0.59025137703976893</v>
      </c>
      <c r="BF641" s="309">
        <f ca="1">IF(BF7&gt;SAP_Leadsheet!$E$21,0,BE638*BE632)</f>
        <v>0.58328320195176198</v>
      </c>
      <c r="BG641" s="309">
        <f ca="1">IF(BG7&gt;SAP_Leadsheet!$E$21,0,BF638*BF632)</f>
        <v>0.57655659072507959</v>
      </c>
      <c r="BH641" s="309">
        <f ca="1">IF(BH7&gt;SAP_Leadsheet!$E$21,0,BG638*BG632)</f>
        <v>0.56994066738941784</v>
      </c>
      <c r="BI641" s="309">
        <f ca="1">IF(BI7&gt;SAP_Leadsheet!$E$21,0,BH638*BH632)</f>
        <v>0.56353542452448335</v>
      </c>
      <c r="BJ641" s="309">
        <f ca="1">IF(BJ7&gt;SAP_Leadsheet!$E$21,0,BI638*BI632)</f>
        <v>0.55733234088433725</v>
      </c>
      <c r="BK641" s="309">
        <f ca="1">IF(BK7&gt;SAP_Leadsheet!$E$21,0,BJ638*BJ632)</f>
        <v>0.55478728557018586</v>
      </c>
      <c r="BL641" s="309">
        <f ca="1">IF(BL7&gt;SAP_Leadsheet!$E$21,0,BK638*BK632)</f>
        <v>0.5752254042624052</v>
      </c>
      <c r="BM641" s="309">
        <f ca="1">IF(BM7&gt;SAP_Leadsheet!$E$21,0,BL638*BL632)</f>
        <v>0.61825817932132388</v>
      </c>
      <c r="BN641" s="309">
        <f ca="1">IF(BN7&gt;SAP_Leadsheet!$E$21,0,BM638*BM632)</f>
        <v>0.63370439538255363</v>
      </c>
      <c r="BO641" s="198"/>
      <c r="BP641" s="198"/>
      <c r="BQ641" s="198"/>
      <c r="BR641" s="198"/>
      <c r="BS641" s="198"/>
      <c r="BT641" s="198"/>
      <c r="BU641" s="198"/>
      <c r="BV641" s="198"/>
      <c r="BW641" s="198"/>
      <c r="BX641" s="198"/>
      <c r="BY641" s="198"/>
      <c r="BZ641" s="198"/>
      <c r="CA641" s="198"/>
      <c r="CB641" s="198"/>
      <c r="CC641" s="198"/>
      <c r="CD641" s="198"/>
      <c r="CE641" s="198"/>
      <c r="CF641" s="198"/>
      <c r="CG641" s="198"/>
      <c r="CH641" s="198"/>
      <c r="CI641" s="198"/>
      <c r="CJ641" s="198"/>
      <c r="CK641" s="198"/>
      <c r="CL641" s="198"/>
    </row>
    <row r="642" spans="1:207" x14ac:dyDescent="0.15">
      <c r="D642" s="23" t="s">
        <v>393</v>
      </c>
      <c r="F642" s="26" t="s">
        <v>356</v>
      </c>
      <c r="G642" s="309">
        <f>G641*G640</f>
        <v>0</v>
      </c>
      <c r="H642" s="309">
        <f t="shared" ref="H642:BN642" ca="1" si="124">H641*H640</f>
        <v>0.11663756897164601</v>
      </c>
      <c r="I642" s="309">
        <f t="shared" ca="1" si="124"/>
        <v>0.40719472108032023</v>
      </c>
      <c r="J642" s="309">
        <f t="shared" ca="1" si="124"/>
        <v>0.61857346100107946</v>
      </c>
      <c r="K642" s="309">
        <f t="shared" ca="1" si="124"/>
        <v>0.71794660862436621</v>
      </c>
      <c r="L642" s="309">
        <f t="shared" ca="1" si="124"/>
        <v>0.73889540111188023</v>
      </c>
      <c r="M642" s="309">
        <f t="shared" ca="1" si="124"/>
        <v>0.71031598801044071</v>
      </c>
      <c r="N642" s="309">
        <f t="shared" ca="1" si="124"/>
        <v>0.64012899133483581</v>
      </c>
      <c r="O642" s="309">
        <f t="shared" ca="1" si="124"/>
        <v>0.58667855432395288</v>
      </c>
      <c r="P642" s="309">
        <f t="shared" ca="1" si="124"/>
        <v>0.54884604484156529</v>
      </c>
      <c r="Q642" s="309">
        <f t="shared" ca="1" si="124"/>
        <v>0.50690727666876145</v>
      </c>
      <c r="R642" s="309">
        <f t="shared" ca="1" si="124"/>
        <v>0.46582835172721387</v>
      </c>
      <c r="S642" s="309">
        <f t="shared" ca="1" si="124"/>
        <v>0.44094947229894343</v>
      </c>
      <c r="T642" s="309">
        <f t="shared" ca="1" si="124"/>
        <v>0.4476593493724263</v>
      </c>
      <c r="U642" s="309">
        <f t="shared" ca="1" si="124"/>
        <v>0.4638215169702512</v>
      </c>
      <c r="V642" s="309">
        <f t="shared" ca="1" si="124"/>
        <v>0.48486403875372691</v>
      </c>
      <c r="W642" s="309">
        <f t="shared" ca="1" si="124"/>
        <v>0.50627097727374937</v>
      </c>
      <c r="X642" s="309">
        <f t="shared" ca="1" si="124"/>
        <v>0.5254288286519545</v>
      </c>
      <c r="Y642" s="309">
        <f t="shared" ca="1" si="124"/>
        <v>0.54043670198627747</v>
      </c>
      <c r="Z642" s="309">
        <f t="shared" ca="1" si="124"/>
        <v>0.53661321258516037</v>
      </c>
      <c r="AA642" s="309">
        <f t="shared" ca="1" si="124"/>
        <v>0.53473836037179823</v>
      </c>
      <c r="AB642" s="309">
        <f t="shared" ca="1" si="124"/>
        <v>0.53649285172262728</v>
      </c>
      <c r="AC642" s="309">
        <f t="shared" ca="1" si="124"/>
        <v>0.53284684449319353</v>
      </c>
      <c r="AD642" s="309">
        <f t="shared" ca="1" si="124"/>
        <v>0.52405825087212765</v>
      </c>
      <c r="AE642" s="309">
        <f t="shared" ca="1" si="124"/>
        <v>0.51477603518525916</v>
      </c>
      <c r="AF642" s="309">
        <f t="shared" ca="1" si="124"/>
        <v>0.5164119721219258</v>
      </c>
      <c r="AG642" s="309">
        <f t="shared" ca="1" si="124"/>
        <v>0.51788944802658265</v>
      </c>
      <c r="AH642" s="309">
        <f t="shared" ca="1" si="124"/>
        <v>0.52006318023879594</v>
      </c>
      <c r="AI642" s="309">
        <f t="shared" ca="1" si="124"/>
        <v>0.52270863211704743</v>
      </c>
      <c r="AJ642" s="309">
        <f t="shared" ca="1" si="124"/>
        <v>0.52523022111244144</v>
      </c>
      <c r="AK642" s="309">
        <f t="shared" ca="1" si="124"/>
        <v>0.526185816817208</v>
      </c>
      <c r="AL642" s="309">
        <f t="shared" ca="1" si="124"/>
        <v>0.51780658559196058</v>
      </c>
      <c r="AM642" s="309">
        <f t="shared" ca="1" si="124"/>
        <v>0.5130248289790168</v>
      </c>
      <c r="AN642" s="309">
        <f t="shared" ca="1" si="124"/>
        <v>0.51222964498483758</v>
      </c>
      <c r="AO642" s="309">
        <f t="shared" ca="1" si="124"/>
        <v>0.50922013121467036</v>
      </c>
      <c r="AP642" s="309">
        <f t="shared" ca="1" si="124"/>
        <v>0.5034698476936692</v>
      </c>
      <c r="AQ642" s="309">
        <f t="shared" ca="1" si="124"/>
        <v>0.49654159696669087</v>
      </c>
      <c r="AR642" s="309">
        <f t="shared" ca="1" si="124"/>
        <v>0.49250911320512536</v>
      </c>
      <c r="AS642" s="309">
        <f t="shared" ca="1" si="124"/>
        <v>0.4885461398350619</v>
      </c>
      <c r="AT642" s="309">
        <f t="shared" ca="1" si="124"/>
        <v>0.48498004552826451</v>
      </c>
      <c r="AU642" s="309">
        <f t="shared" ca="1" si="124"/>
        <v>0.48176850263618082</v>
      </c>
      <c r="AV642" s="309">
        <f t="shared" ca="1" si="124"/>
        <v>0.47874074276490197</v>
      </c>
      <c r="AW642" s="309">
        <f t="shared" ca="1" si="124"/>
        <v>0.47530929976722769</v>
      </c>
      <c r="AX642" s="309">
        <f t="shared" ca="1" si="124"/>
        <v>0.46903042415544999</v>
      </c>
      <c r="AY642" s="309">
        <f t="shared" ca="1" si="124"/>
        <v>0.46382862536046132</v>
      </c>
      <c r="AZ642" s="309">
        <f t="shared" ca="1" si="124"/>
        <v>0.459886054495728</v>
      </c>
      <c r="BA642" s="309">
        <f t="shared" ca="1" si="124"/>
        <v>0.4553389186552752</v>
      </c>
      <c r="BB642" s="309">
        <f t="shared" ca="1" si="124"/>
        <v>0.44999102202024882</v>
      </c>
      <c r="BC642" s="309">
        <f t="shared" ca="1" si="124"/>
        <v>0.44393764510600187</v>
      </c>
      <c r="BD642" s="309">
        <f t="shared" ca="1" si="124"/>
        <v>0.4402710713483981</v>
      </c>
      <c r="BE642" s="309">
        <f t="shared" ca="1" si="124"/>
        <v>0.43677385698835208</v>
      </c>
      <c r="BF642" s="309">
        <f t="shared" ca="1" si="124"/>
        <v>0.43380591470610463</v>
      </c>
      <c r="BG642" s="309">
        <f t="shared" ca="1" si="124"/>
        <v>0.43099107646570833</v>
      </c>
      <c r="BH642" s="309">
        <f t="shared" ca="1" si="124"/>
        <v>0.42815936608299787</v>
      </c>
      <c r="BI642" s="309">
        <f t="shared" ca="1" si="124"/>
        <v>0.42531065280997782</v>
      </c>
      <c r="BJ642" s="309">
        <f t="shared" ca="1" si="124"/>
        <v>0.42036159816279828</v>
      </c>
      <c r="BK642" s="309">
        <f t="shared" ca="1" si="124"/>
        <v>0.419035137084382</v>
      </c>
      <c r="BL642" s="309">
        <f t="shared" ca="1" si="124"/>
        <v>0.44066440022461473</v>
      </c>
      <c r="BM642" s="309">
        <f t="shared" ca="1" si="124"/>
        <v>0.48492798538060111</v>
      </c>
      <c r="BN642" s="309">
        <f t="shared" ca="1" si="124"/>
        <v>0.50204847970721878</v>
      </c>
      <c r="BO642" s="198"/>
      <c r="BP642" s="198"/>
      <c r="BQ642" s="198"/>
      <c r="BR642" s="198"/>
      <c r="BS642" s="198"/>
      <c r="BT642" s="198"/>
      <c r="BU642" s="198"/>
      <c r="BV642" s="198"/>
      <c r="BW642" s="198"/>
      <c r="BX642" s="198"/>
      <c r="BY642" s="198"/>
      <c r="BZ642" s="198"/>
      <c r="CA642" s="198"/>
      <c r="CB642" s="198"/>
      <c r="CC642" s="198"/>
      <c r="CD642" s="198"/>
      <c r="CE642" s="198"/>
      <c r="CF642" s="198"/>
      <c r="CG642" s="198"/>
      <c r="CH642" s="198"/>
      <c r="CI642" s="198"/>
      <c r="CJ642" s="198"/>
      <c r="CK642" s="198"/>
      <c r="CL642" s="198"/>
    </row>
    <row r="643" spans="1:207" x14ac:dyDescent="0.15">
      <c r="D643" s="28"/>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c r="AK643" s="292"/>
      <c r="AL643" s="292"/>
      <c r="AM643" s="292"/>
      <c r="AN643" s="292"/>
      <c r="AO643" s="292"/>
      <c r="AP643" s="292"/>
      <c r="AQ643" s="292"/>
      <c r="AR643" s="292"/>
      <c r="AS643" s="292"/>
      <c r="AT643" s="292"/>
      <c r="AU643" s="292"/>
      <c r="AV643" s="292"/>
      <c r="AW643" s="292"/>
      <c r="AX643" s="292"/>
      <c r="AY643" s="292"/>
      <c r="AZ643" s="307"/>
      <c r="BA643" s="307"/>
      <c r="BB643" s="307"/>
      <c r="BC643" s="307"/>
      <c r="BD643" s="307"/>
      <c r="BE643" s="307"/>
      <c r="BF643" s="307"/>
      <c r="BG643" s="307"/>
      <c r="BH643" s="307"/>
      <c r="BI643" s="307"/>
      <c r="BJ643" s="307"/>
      <c r="BK643" s="307"/>
      <c r="BL643" s="307"/>
      <c r="BM643" s="307"/>
      <c r="BN643" s="307"/>
      <c r="BO643" s="198"/>
      <c r="BP643" s="198"/>
      <c r="BQ643" s="198"/>
      <c r="BR643" s="198"/>
      <c r="BS643" s="198"/>
      <c r="BT643" s="198"/>
      <c r="BU643" s="198"/>
      <c r="BV643" s="198"/>
      <c r="BW643" s="198"/>
      <c r="BX643" s="198"/>
      <c r="BY643" s="198"/>
      <c r="BZ643" s="198"/>
      <c r="CA643" s="198"/>
      <c r="CB643" s="198"/>
      <c r="CC643" s="198"/>
      <c r="CD643" s="198"/>
      <c r="CE643" s="198"/>
      <c r="CF643" s="198"/>
      <c r="CG643" s="198"/>
      <c r="CH643" s="198"/>
      <c r="CI643" s="198"/>
      <c r="CJ643" s="198"/>
      <c r="CK643" s="198"/>
      <c r="CL643" s="198"/>
    </row>
    <row r="644" spans="1:207" ht="14" thickBot="1" x14ac:dyDescent="0.2">
      <c r="A644" s="279">
        <v>4</v>
      </c>
      <c r="B644" s="280" t="s">
        <v>258</v>
      </c>
      <c r="C644" s="281"/>
      <c r="D644" s="281"/>
      <c r="E644" s="281"/>
      <c r="F644" s="281"/>
      <c r="G644" s="281"/>
      <c r="H644" s="311"/>
      <c r="I644" s="311"/>
      <c r="J644" s="311"/>
      <c r="K644" s="311"/>
      <c r="L644" s="311"/>
      <c r="M644" s="311"/>
      <c r="N644" s="311"/>
      <c r="O644" s="31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c r="BA644" s="281"/>
      <c r="BB644" s="281"/>
      <c r="BC644" s="281"/>
      <c r="BD644" s="281"/>
      <c r="BE644" s="281"/>
      <c r="BF644" s="281"/>
      <c r="BG644" s="281"/>
      <c r="BH644" s="281"/>
      <c r="BI644" s="281"/>
      <c r="BJ644" s="281"/>
      <c r="BK644" s="281"/>
      <c r="BL644" s="281"/>
      <c r="BM644" s="281"/>
      <c r="BN644" s="281"/>
      <c r="BO644" s="281"/>
      <c r="BP644" s="281"/>
      <c r="BQ644" s="281"/>
      <c r="BR644" s="281"/>
      <c r="BS644" s="281"/>
      <c r="BT644" s="281"/>
      <c r="BU644" s="281"/>
      <c r="BV644" s="281"/>
      <c r="BW644" s="281"/>
      <c r="BX644" s="281"/>
      <c r="BY644" s="281"/>
      <c r="BZ644" s="281"/>
      <c r="CA644" s="174"/>
      <c r="CB644" s="174"/>
      <c r="CC644" s="174"/>
      <c r="CD644" s="174"/>
      <c r="CE644" s="174"/>
      <c r="CF644" s="174"/>
      <c r="CG644" s="174"/>
      <c r="CH644" s="174"/>
      <c r="CI644" s="174"/>
      <c r="CJ644" s="174"/>
      <c r="CK644" s="174"/>
      <c r="CL644" s="174"/>
    </row>
    <row r="645" spans="1:207" ht="14" thickTop="1" x14ac:dyDescent="0.15">
      <c r="G645" s="287"/>
      <c r="H645" s="287"/>
      <c r="I645" s="287"/>
      <c r="J645" s="287"/>
      <c r="K645" s="287"/>
      <c r="L645" s="287"/>
      <c r="M645" s="287"/>
      <c r="N645" s="287"/>
      <c r="O645" s="287"/>
      <c r="P645" s="287"/>
      <c r="Q645" s="287"/>
      <c r="R645" s="287"/>
      <c r="S645" s="287"/>
      <c r="T645" s="287"/>
      <c r="U645" s="287"/>
      <c r="V645" s="287"/>
      <c r="W645" s="287"/>
      <c r="X645" s="287"/>
      <c r="Y645" s="287"/>
      <c r="Z645" s="287"/>
      <c r="AA645" s="287"/>
      <c r="AB645" s="287"/>
      <c r="AC645" s="287"/>
      <c r="AD645" s="287"/>
      <c r="AE645" s="287"/>
      <c r="AF645" s="287"/>
      <c r="AG645" s="287"/>
      <c r="AH645" s="287"/>
      <c r="AI645" s="287"/>
      <c r="AJ645" s="287"/>
      <c r="AK645" s="287"/>
      <c r="AL645" s="287"/>
      <c r="AM645" s="287"/>
      <c r="AN645" s="287"/>
      <c r="AO645" s="287"/>
      <c r="AP645" s="287"/>
      <c r="AQ645" s="287"/>
      <c r="AR645" s="287"/>
      <c r="AS645" s="287"/>
      <c r="AT645" s="287"/>
      <c r="AU645" s="287"/>
      <c r="AV645" s="287"/>
      <c r="AW645" s="287"/>
      <c r="AX645" s="287"/>
      <c r="AY645" s="287"/>
      <c r="AZ645" s="287"/>
      <c r="BA645" s="287"/>
      <c r="BB645" s="287"/>
      <c r="BC645" s="287"/>
      <c r="BD645" s="287"/>
      <c r="BE645" s="287"/>
      <c r="BF645" s="287"/>
      <c r="BG645" s="287"/>
      <c r="BH645" s="287"/>
      <c r="BI645" s="287"/>
      <c r="BJ645" s="287"/>
      <c r="BK645" s="287"/>
      <c r="BL645" s="287"/>
      <c r="BM645" s="287"/>
      <c r="BN645" s="287"/>
      <c r="BO645" s="158"/>
      <c r="BP645" s="158"/>
      <c r="BQ645" s="158"/>
      <c r="BR645" s="158"/>
      <c r="BS645" s="158"/>
      <c r="BT645" s="158"/>
      <c r="BU645" s="158"/>
      <c r="BV645" s="158"/>
      <c r="BW645" s="158"/>
      <c r="BX645" s="158"/>
      <c r="BY645" s="158"/>
      <c r="BZ645" s="158"/>
      <c r="CA645" s="158"/>
      <c r="CB645" s="158"/>
      <c r="CC645" s="158"/>
      <c r="CD645" s="158"/>
      <c r="CE645" s="158"/>
      <c r="CF645" s="158"/>
      <c r="CG645" s="158"/>
      <c r="CH645" s="158"/>
      <c r="CI645" s="158"/>
      <c r="CJ645" s="158"/>
      <c r="CK645" s="158"/>
      <c r="CL645" s="158"/>
    </row>
    <row r="646" spans="1:207" s="23" customFormat="1" x14ac:dyDescent="0.15">
      <c r="A646" s="89"/>
      <c r="C646" s="23" t="s">
        <v>394</v>
      </c>
      <c r="D646" s="23" t="s">
        <v>295</v>
      </c>
      <c r="F646" s="23" t="s">
        <v>356</v>
      </c>
      <c r="G646" s="288">
        <f t="shared" ref="G646:BN646" si="125">SUM(G647:G648)</f>
        <v>0</v>
      </c>
      <c r="H646" s="288">
        <f t="shared" ca="1" si="125"/>
        <v>4.6456141860359455E-3</v>
      </c>
      <c r="I646" s="288">
        <f t="shared" ca="1" si="125"/>
        <v>1.6218355624246086E-2</v>
      </c>
      <c r="J646" s="288">
        <f t="shared" ca="1" si="125"/>
        <v>2.4637461761831975E-2</v>
      </c>
      <c r="K646" s="288">
        <f t="shared" ca="1" si="125"/>
        <v>2.8595442954169836E-2</v>
      </c>
      <c r="L646" s="288">
        <f t="shared" ca="1" si="125"/>
        <v>2.9429822549169597E-2</v>
      </c>
      <c r="M646" s="288">
        <f t="shared" ca="1" si="125"/>
        <v>2.8291519272590632E-2</v>
      </c>
      <c r="N646" s="288">
        <f t="shared" ca="1" si="125"/>
        <v>2.5496007412165015E-2</v>
      </c>
      <c r="O646" s="288">
        <f t="shared" ca="1" si="125"/>
        <v>2.3367104086959894E-2</v>
      </c>
      <c r="P646" s="288">
        <f t="shared" ca="1" si="125"/>
        <v>2.1860254756214285E-2</v>
      </c>
      <c r="Q646" s="288">
        <f t="shared" ca="1" si="125"/>
        <v>2.0189855260698285E-2</v>
      </c>
      <c r="R646" s="288">
        <f t="shared" ca="1" si="125"/>
        <v>1.8553702877395863E-2</v>
      </c>
      <c r="S646" s="288">
        <f t="shared" ca="1" si="125"/>
        <v>1.7562789947508348E-2</v>
      </c>
      <c r="T646" s="288">
        <f t="shared" ca="1" si="125"/>
        <v>1.7830040888984218E-2</v>
      </c>
      <c r="U646" s="288">
        <f t="shared" ca="1" si="125"/>
        <v>1.8473771684572031E-2</v>
      </c>
      <c r="V646" s="288">
        <f t="shared" ca="1" si="125"/>
        <v>1.9311884469064726E-2</v>
      </c>
      <c r="W646" s="288">
        <f t="shared" ca="1" si="125"/>
        <v>2.0164511784131547E-2</v>
      </c>
      <c r="X646" s="288">
        <f t="shared" ca="1" si="125"/>
        <v>2.0927559118890326E-2</v>
      </c>
      <c r="Y646" s="288">
        <f t="shared" ca="1" si="125"/>
        <v>2.1525314969589773E-2</v>
      </c>
      <c r="Z646" s="288">
        <f t="shared" ca="1" si="125"/>
        <v>2.1373027359700494E-2</v>
      </c>
      <c r="AA646" s="288">
        <f t="shared" ca="1" si="125"/>
        <v>2.1298352963484014E-2</v>
      </c>
      <c r="AB646" s="288">
        <f t="shared" ca="1" si="125"/>
        <v>2.1368233448653164E-2</v>
      </c>
      <c r="AC646" s="288">
        <f t="shared" ca="1" si="125"/>
        <v>2.1223014862079531E-2</v>
      </c>
      <c r="AD646" s="288">
        <f t="shared" ca="1" si="125"/>
        <v>2.0872969713151109E-2</v>
      </c>
      <c r="AE646" s="288">
        <f t="shared" ca="1" si="125"/>
        <v>2.0503263852055496E-2</v>
      </c>
      <c r="AF646" s="288">
        <f t="shared" ca="1" si="125"/>
        <v>2.0568422376083775E-2</v>
      </c>
      <c r="AG646" s="288">
        <f t="shared" ca="1" si="125"/>
        <v>2.062726947897451E-2</v>
      </c>
      <c r="AH646" s="288">
        <f t="shared" ca="1" si="125"/>
        <v>2.0713848111320286E-2</v>
      </c>
      <c r="AI646" s="288">
        <f t="shared" ca="1" si="125"/>
        <v>2.0819215094552493E-2</v>
      </c>
      <c r="AJ646" s="288">
        <f t="shared" ca="1" si="125"/>
        <v>2.0919648683074919E-2</v>
      </c>
      <c r="AK646" s="288">
        <f t="shared" ca="1" si="125"/>
        <v>2.095770956689922E-2</v>
      </c>
      <c r="AL646" s="288">
        <f t="shared" ca="1" si="125"/>
        <v>2.0623969110961326E-2</v>
      </c>
      <c r="AM646" s="288">
        <f t="shared" ca="1" si="125"/>
        <v>2.0433514212500066E-2</v>
      </c>
      <c r="AN646" s="288">
        <f t="shared" ca="1" si="125"/>
        <v>2.0401842444334479E-2</v>
      </c>
      <c r="AO646" s="288">
        <f t="shared" ca="1" si="125"/>
        <v>2.02819750638067E-2</v>
      </c>
      <c r="AP646" s="288">
        <f t="shared" ca="1" si="125"/>
        <v>2.0052944238366694E-2</v>
      </c>
      <c r="AQ646" s="288">
        <f t="shared" ca="1" si="125"/>
        <v>1.9776995586955001E-2</v>
      </c>
      <c r="AR646" s="288">
        <f t="shared" ca="1" si="125"/>
        <v>1.9616383839532157E-2</v>
      </c>
      <c r="AS646" s="288">
        <f t="shared" ca="1" si="125"/>
        <v>1.9458540655134811E-2</v>
      </c>
      <c r="AT646" s="288">
        <f t="shared" ca="1" si="125"/>
        <v>1.9316504959033951E-2</v>
      </c>
      <c r="AU646" s="288">
        <f t="shared" ca="1" si="125"/>
        <v>1.9188590862829202E-2</v>
      </c>
      <c r="AV646" s="288">
        <f t="shared" ca="1" si="125"/>
        <v>1.9067996749509313E-2</v>
      </c>
      <c r="AW646" s="288">
        <f t="shared" ca="1" si="125"/>
        <v>1.8931324145569455E-2</v>
      </c>
      <c r="AX646" s="288">
        <f t="shared" ca="1" si="125"/>
        <v>1.868123976991241E-2</v>
      </c>
      <c r="AY646" s="288">
        <f t="shared" ca="1" si="125"/>
        <v>1.8474054808086105E-2</v>
      </c>
      <c r="AZ646" s="288">
        <f t="shared" ca="1" si="125"/>
        <v>1.8317024244948167E-2</v>
      </c>
      <c r="BA646" s="288">
        <f t="shared" ca="1" si="125"/>
        <v>1.8135914170788657E-2</v>
      </c>
      <c r="BB646" s="288">
        <f t="shared" ca="1" si="125"/>
        <v>1.7922910207381532E-2</v>
      </c>
      <c r="BC646" s="288">
        <f t="shared" ca="1" si="125"/>
        <v>1.7681807328487644E-2</v>
      </c>
      <c r="BD646" s="288">
        <f t="shared" ca="1" si="125"/>
        <v>1.7535769587709527E-2</v>
      </c>
      <c r="BE646" s="288">
        <f t="shared" ca="1" si="125"/>
        <v>1.739647734434506E-2</v>
      </c>
      <c r="BF646" s="288">
        <f t="shared" ca="1" si="125"/>
        <v>1.7278265734729837E-2</v>
      </c>
      <c r="BG646" s="288">
        <f t="shared" ca="1" si="125"/>
        <v>1.7166152180098392E-2</v>
      </c>
      <c r="BH646" s="288">
        <f t="shared" ca="1" si="125"/>
        <v>1.7053366616744763E-2</v>
      </c>
      <c r="BI646" s="288">
        <f t="shared" ca="1" si="125"/>
        <v>1.6939903837043756E-2</v>
      </c>
      <c r="BJ646" s="288">
        <f t="shared" ca="1" si="125"/>
        <v>1.674278554420628E-2</v>
      </c>
      <c r="BK646" s="288">
        <f t="shared" ca="1" si="125"/>
        <v>1.6689953283919604E-2</v>
      </c>
      <c r="BL646" s="288">
        <f t="shared" ca="1" si="125"/>
        <v>1.7551435673887759E-2</v>
      </c>
      <c r="BM646" s="288">
        <f t="shared" ca="1" si="125"/>
        <v>1.9314431430216054E-2</v>
      </c>
      <c r="BN646" s="288">
        <f t="shared" ca="1" si="125"/>
        <v>1.9996331884905894E-2</v>
      </c>
      <c r="BO646" s="289"/>
      <c r="BP646" s="289"/>
      <c r="BQ646" s="289"/>
      <c r="BR646" s="289"/>
      <c r="BS646" s="289"/>
      <c r="BT646" s="289"/>
      <c r="BU646" s="289"/>
      <c r="BV646" s="289"/>
      <c r="BW646" s="289"/>
      <c r="BX646" s="289"/>
      <c r="BY646" s="289"/>
      <c r="BZ646" s="289"/>
      <c r="CA646" s="289"/>
      <c r="CB646" s="289"/>
      <c r="CC646" s="289"/>
      <c r="CD646" s="289"/>
      <c r="CE646" s="289"/>
      <c r="CF646" s="289"/>
      <c r="CG646" s="289"/>
      <c r="CH646" s="289"/>
      <c r="CI646" s="289"/>
      <c r="CJ646" s="289"/>
      <c r="CK646" s="289"/>
      <c r="CL646" s="289"/>
      <c r="CM646" s="289"/>
      <c r="CN646" s="289"/>
      <c r="CO646" s="289"/>
      <c r="CP646" s="289"/>
      <c r="CQ646" s="289"/>
      <c r="CR646" s="289"/>
      <c r="CS646" s="289"/>
      <c r="CT646" s="289"/>
      <c r="CU646" s="289"/>
      <c r="CV646" s="289"/>
      <c r="CW646" s="289"/>
      <c r="CX646" s="289"/>
      <c r="CY646" s="289"/>
      <c r="CZ646" s="289"/>
      <c r="DA646" s="289"/>
      <c r="DB646" s="289"/>
      <c r="DC646" s="289"/>
      <c r="DD646" s="289"/>
      <c r="DE646" s="289"/>
      <c r="DF646" s="289"/>
      <c r="DG646" s="289"/>
      <c r="DH646" s="289"/>
      <c r="DI646" s="289"/>
      <c r="DJ646" s="289"/>
      <c r="DK646" s="289"/>
      <c r="DL646" s="289"/>
      <c r="DM646" s="289"/>
      <c r="DN646" s="289"/>
      <c r="DO646" s="289"/>
      <c r="DP646" s="289"/>
      <c r="DQ646" s="289"/>
      <c r="DR646" s="289"/>
      <c r="DS646" s="289"/>
      <c r="DT646" s="289"/>
      <c r="DU646" s="289"/>
      <c r="DV646" s="289"/>
      <c r="DW646" s="289"/>
      <c r="DX646" s="289"/>
      <c r="DY646" s="289"/>
      <c r="DZ646" s="289"/>
      <c r="EA646" s="289"/>
      <c r="EB646" s="289"/>
      <c r="EC646" s="289"/>
      <c r="ED646" s="289"/>
      <c r="EE646" s="289"/>
      <c r="EF646" s="289"/>
      <c r="EG646" s="289"/>
      <c r="EH646" s="289"/>
      <c r="EI646" s="289"/>
      <c r="EJ646" s="289"/>
      <c r="EK646" s="289"/>
      <c r="EL646" s="289"/>
      <c r="EM646" s="289"/>
      <c r="EN646" s="289"/>
      <c r="EO646" s="289"/>
      <c r="EP646" s="289"/>
      <c r="EQ646" s="289"/>
      <c r="ER646" s="289"/>
      <c r="ES646" s="289"/>
      <c r="ET646" s="289"/>
      <c r="EU646" s="289"/>
      <c r="EV646" s="289"/>
      <c r="EW646" s="289"/>
      <c r="EX646" s="289"/>
      <c r="EY646" s="289"/>
      <c r="EZ646" s="289"/>
      <c r="FA646" s="289"/>
      <c r="FB646" s="289"/>
      <c r="FC646" s="289"/>
      <c r="FD646" s="289"/>
      <c r="FE646" s="289"/>
      <c r="FF646" s="289"/>
      <c r="FG646" s="289"/>
      <c r="FH646" s="289"/>
      <c r="FI646" s="289"/>
      <c r="FJ646" s="289"/>
      <c r="FK646" s="289"/>
      <c r="FL646" s="289"/>
      <c r="FM646" s="289"/>
      <c r="FN646" s="289"/>
      <c r="FO646" s="289"/>
      <c r="FP646" s="289"/>
      <c r="FQ646" s="289"/>
      <c r="FR646" s="289"/>
      <c r="FS646" s="289"/>
      <c r="FT646" s="289"/>
      <c r="FU646" s="289"/>
      <c r="FV646" s="289"/>
      <c r="FW646" s="289"/>
      <c r="FX646" s="289"/>
      <c r="FY646" s="289"/>
      <c r="FZ646" s="289"/>
      <c r="GA646" s="289"/>
      <c r="GB646" s="289"/>
      <c r="GC646" s="289"/>
      <c r="GD646" s="289"/>
      <c r="GE646" s="289"/>
      <c r="GF646" s="289"/>
      <c r="GG646" s="289"/>
      <c r="GH646" s="289"/>
      <c r="GI646" s="289"/>
      <c r="GJ646" s="289"/>
      <c r="GK646" s="289"/>
      <c r="GL646" s="289"/>
      <c r="GM646" s="289"/>
      <c r="GN646" s="289"/>
      <c r="GO646" s="289"/>
      <c r="GP646" s="289"/>
      <c r="GQ646" s="289"/>
      <c r="GR646" s="289"/>
      <c r="GS646" s="289"/>
      <c r="GT646" s="289"/>
      <c r="GU646" s="289"/>
      <c r="GV646" s="289"/>
      <c r="GW646" s="289"/>
      <c r="GX646" s="289"/>
      <c r="GY646" s="289"/>
    </row>
    <row r="647" spans="1:207" x14ac:dyDescent="0.15">
      <c r="C647" s="296"/>
      <c r="D647" s="161" t="s">
        <v>395</v>
      </c>
      <c r="F647" s="26" t="s">
        <v>356</v>
      </c>
      <c r="G647" s="289">
        <f>IF(G7&gt;SAP_Leadsheet!$E$21,0,G642*SAP_Leadsheet!$E$31*$C$4/365)</f>
        <v>0</v>
      </c>
      <c r="H647" s="289">
        <f ca="1">IF(H7&gt;SAP_Leadsheet!$E$21,0,H642*SAP_Leadsheet!$E$31*$C$4/365)</f>
        <v>4.6456141860359455E-3</v>
      </c>
      <c r="I647" s="289">
        <f ca="1">IF(I7&gt;SAP_Leadsheet!$E$21,0,I642*SAP_Leadsheet!$E$31*$C$4/365)</f>
        <v>1.6218355624246086E-2</v>
      </c>
      <c r="J647" s="289">
        <f ca="1">IF(J7&gt;SAP_Leadsheet!$E$21,0,J642*SAP_Leadsheet!$E$31*$C$4/365)</f>
        <v>2.4637461761831975E-2</v>
      </c>
      <c r="K647" s="289">
        <f ca="1">IF(K7&gt;SAP_Leadsheet!$E$21,0,K642*SAP_Leadsheet!$E$31*$C$4/365)</f>
        <v>2.8595442954169836E-2</v>
      </c>
      <c r="L647" s="289">
        <f ca="1">IF(L7&gt;SAP_Leadsheet!$E$21,0,L642*SAP_Leadsheet!$E$31*$C$4/365)</f>
        <v>2.9429822549169597E-2</v>
      </c>
      <c r="M647" s="289">
        <f ca="1">IF(M7&gt;SAP_Leadsheet!$E$21,0,M642*SAP_Leadsheet!$E$31*$C$4/365)</f>
        <v>2.8291519272590632E-2</v>
      </c>
      <c r="N647" s="289">
        <f ca="1">IF(N7&gt;SAP_Leadsheet!$E$21,0,N642*SAP_Leadsheet!$E$31*$C$4/365)</f>
        <v>2.5496007412165015E-2</v>
      </c>
      <c r="O647" s="289">
        <f ca="1">IF(O7&gt;SAP_Leadsheet!$E$21,0,O642*SAP_Leadsheet!$E$31*$C$4/365)</f>
        <v>2.3367104086959894E-2</v>
      </c>
      <c r="P647" s="289">
        <f ca="1">IF(P7&gt;SAP_Leadsheet!$E$21,0,P642*SAP_Leadsheet!$E$31*$C$4/365)</f>
        <v>2.1860254756214285E-2</v>
      </c>
      <c r="Q647" s="289">
        <f ca="1">IF(Q7&gt;SAP_Leadsheet!$E$21,0,Q642*SAP_Leadsheet!$E$31*$C$4/365)</f>
        <v>2.0189855260698285E-2</v>
      </c>
      <c r="R647" s="289">
        <f ca="1">IF(R7&gt;SAP_Leadsheet!$E$21,0,R642*SAP_Leadsheet!$E$31*$C$4/365)</f>
        <v>1.8553702877395863E-2</v>
      </c>
      <c r="S647" s="289">
        <f ca="1">IF(S7&gt;SAP_Leadsheet!$E$21,0,S642*SAP_Leadsheet!$E$31*$C$4/365)</f>
        <v>1.7562789947508348E-2</v>
      </c>
      <c r="T647" s="289">
        <f ca="1">IF(T7&gt;SAP_Leadsheet!$E$21,0,T642*SAP_Leadsheet!$E$31*$C$4/365)</f>
        <v>1.7830040888984218E-2</v>
      </c>
      <c r="U647" s="289">
        <f ca="1">IF(U7&gt;SAP_Leadsheet!$E$21,0,U642*SAP_Leadsheet!$E$31*$C$4/365)</f>
        <v>1.8473771684572031E-2</v>
      </c>
      <c r="V647" s="289">
        <f ca="1">IF(V7&gt;SAP_Leadsheet!$E$21,0,V642*SAP_Leadsheet!$E$31*$C$4/365)</f>
        <v>1.9311884469064726E-2</v>
      </c>
      <c r="W647" s="289">
        <f ca="1">IF(W7&gt;SAP_Leadsheet!$E$21,0,W642*SAP_Leadsheet!$E$31*$C$4/365)</f>
        <v>2.0164511784131547E-2</v>
      </c>
      <c r="X647" s="289">
        <f ca="1">IF(X7&gt;SAP_Leadsheet!$E$21,0,X642*SAP_Leadsheet!$E$31*$C$4/365)</f>
        <v>2.0927559118890326E-2</v>
      </c>
      <c r="Y647" s="289">
        <f ca="1">IF(Y7&gt;SAP_Leadsheet!$E$21,0,Y642*SAP_Leadsheet!$E$31*$C$4/365)</f>
        <v>2.1525314969589773E-2</v>
      </c>
      <c r="Z647" s="289">
        <f ca="1">IF(Z7&gt;SAP_Leadsheet!$E$21,0,Z642*SAP_Leadsheet!$E$31*$C$4/365)</f>
        <v>2.1373027359700494E-2</v>
      </c>
      <c r="AA647" s="289">
        <f ca="1">IF(AA7&gt;SAP_Leadsheet!$E$21,0,AA642*SAP_Leadsheet!$E$31*$C$4/365)</f>
        <v>2.1298352963484014E-2</v>
      </c>
      <c r="AB647" s="289">
        <f ca="1">IF(AB7&gt;SAP_Leadsheet!$E$21,0,AB642*SAP_Leadsheet!$E$31*$C$4/365)</f>
        <v>2.1368233448653164E-2</v>
      </c>
      <c r="AC647" s="289">
        <f ca="1">IF(AC7&gt;SAP_Leadsheet!$E$21,0,AC642*SAP_Leadsheet!$E$31*$C$4/365)</f>
        <v>2.1223014862079531E-2</v>
      </c>
      <c r="AD647" s="289">
        <f ca="1">IF(AD7&gt;SAP_Leadsheet!$E$21,0,AD642*SAP_Leadsheet!$E$31*$C$4/365)</f>
        <v>2.0872969713151109E-2</v>
      </c>
      <c r="AE647" s="289">
        <f ca="1">IF(AE7&gt;SAP_Leadsheet!$E$21,0,AE642*SAP_Leadsheet!$E$31*$C$4/365)</f>
        <v>2.0503263852055496E-2</v>
      </c>
      <c r="AF647" s="289">
        <f ca="1">IF(AF7&gt;SAP_Leadsheet!$E$21,0,AF642*SAP_Leadsheet!$E$31*$C$4/365)</f>
        <v>2.0568422376083775E-2</v>
      </c>
      <c r="AG647" s="289">
        <f ca="1">IF(AG7&gt;SAP_Leadsheet!$E$21,0,AG642*SAP_Leadsheet!$E$31*$C$4/365)</f>
        <v>2.062726947897451E-2</v>
      </c>
      <c r="AH647" s="289">
        <f ca="1">IF(AH7&gt;SAP_Leadsheet!$E$21,0,AH642*SAP_Leadsheet!$E$31*$C$4/365)</f>
        <v>2.0713848111320286E-2</v>
      </c>
      <c r="AI647" s="289">
        <f ca="1">IF(AI7&gt;SAP_Leadsheet!$E$21,0,AI642*SAP_Leadsheet!$E$31*$C$4/365)</f>
        <v>2.0819215094552493E-2</v>
      </c>
      <c r="AJ647" s="289">
        <f ca="1">IF(AJ7&gt;SAP_Leadsheet!$E$21,0,AJ642*SAP_Leadsheet!$E$31*$C$4/365)</f>
        <v>2.0919648683074919E-2</v>
      </c>
      <c r="AK647" s="289">
        <f ca="1">IF(AK7&gt;SAP_Leadsheet!$E$21,0,AK642*SAP_Leadsheet!$E$31*$C$4/365)</f>
        <v>2.095770956689922E-2</v>
      </c>
      <c r="AL647" s="289">
        <f ca="1">IF(AL7&gt;SAP_Leadsheet!$E$21,0,AL642*SAP_Leadsheet!$E$31*$C$4/365)</f>
        <v>2.0623969110961326E-2</v>
      </c>
      <c r="AM647" s="289">
        <f ca="1">IF(AM7&gt;SAP_Leadsheet!$E$21,0,AM642*SAP_Leadsheet!$E$31*$C$4/365)</f>
        <v>2.0433514212500066E-2</v>
      </c>
      <c r="AN647" s="289">
        <f ca="1">IF(AN7&gt;SAP_Leadsheet!$E$21,0,AN642*SAP_Leadsheet!$E$31*$C$4/365)</f>
        <v>2.0401842444334479E-2</v>
      </c>
      <c r="AO647" s="289">
        <f ca="1">IF(AO7&gt;SAP_Leadsheet!$E$21,0,AO642*SAP_Leadsheet!$E$31*$C$4/365)</f>
        <v>2.02819750638067E-2</v>
      </c>
      <c r="AP647" s="289">
        <f ca="1">IF(AP7&gt;SAP_Leadsheet!$E$21,0,AP642*SAP_Leadsheet!$E$31*$C$4/365)</f>
        <v>2.0052944238366694E-2</v>
      </c>
      <c r="AQ647" s="289">
        <f ca="1">IF(AQ7&gt;SAP_Leadsheet!$E$21,0,AQ642*SAP_Leadsheet!$E$31*$C$4/365)</f>
        <v>1.9776995586955001E-2</v>
      </c>
      <c r="AR647" s="289">
        <f ca="1">IF(AR7&gt;SAP_Leadsheet!$E$21,0,AR642*SAP_Leadsheet!$E$31*$C$4/365)</f>
        <v>1.9616383839532157E-2</v>
      </c>
      <c r="AS647" s="289">
        <f ca="1">IF(AS7&gt;SAP_Leadsheet!$E$21,0,AS642*SAP_Leadsheet!$E$31*$C$4/365)</f>
        <v>1.9458540655134811E-2</v>
      </c>
      <c r="AT647" s="289">
        <f ca="1">IF(AT7&gt;SAP_Leadsheet!$E$21,0,AT642*SAP_Leadsheet!$E$31*$C$4/365)</f>
        <v>1.9316504959033951E-2</v>
      </c>
      <c r="AU647" s="289">
        <f ca="1">IF(AU7&gt;SAP_Leadsheet!$E$21,0,AU642*SAP_Leadsheet!$E$31*$C$4/365)</f>
        <v>1.9188590862829202E-2</v>
      </c>
      <c r="AV647" s="289">
        <f ca="1">IF(AV7&gt;SAP_Leadsheet!$E$21,0,AV642*SAP_Leadsheet!$E$31*$C$4/365)</f>
        <v>1.9067996749509313E-2</v>
      </c>
      <c r="AW647" s="289">
        <f ca="1">IF(AW7&gt;SAP_Leadsheet!$E$21,0,AW642*SAP_Leadsheet!$E$31*$C$4/365)</f>
        <v>1.8931324145569455E-2</v>
      </c>
      <c r="AX647" s="289">
        <f ca="1">IF(AX7&gt;SAP_Leadsheet!$E$21,0,AX642*SAP_Leadsheet!$E$31*$C$4/365)</f>
        <v>1.868123976991241E-2</v>
      </c>
      <c r="AY647" s="289">
        <f ca="1">IF(AY7&gt;SAP_Leadsheet!$E$21,0,AY642*SAP_Leadsheet!$E$31*$C$4/365)</f>
        <v>1.8474054808086105E-2</v>
      </c>
      <c r="AZ647" s="289">
        <f ca="1">IF(AZ7&gt;SAP_Leadsheet!$E$21,0,AZ642*SAP_Leadsheet!$E$31*$C$4/365)</f>
        <v>1.8317024244948167E-2</v>
      </c>
      <c r="BA647" s="289">
        <f ca="1">IF(BA7&gt;SAP_Leadsheet!$E$21,0,BA642*SAP_Leadsheet!$E$31*$C$4/365)</f>
        <v>1.8135914170788657E-2</v>
      </c>
      <c r="BB647" s="289">
        <f ca="1">IF(BB7&gt;SAP_Leadsheet!$E$21,0,BB642*SAP_Leadsheet!$E$31*$C$4/365)</f>
        <v>1.7922910207381532E-2</v>
      </c>
      <c r="BC647" s="289">
        <f ca="1">IF(BC7&gt;SAP_Leadsheet!$E$21,0,BC642*SAP_Leadsheet!$E$31*$C$4/365)</f>
        <v>1.7681807328487644E-2</v>
      </c>
      <c r="BD647" s="289">
        <f ca="1">IF(BD7&gt;SAP_Leadsheet!$E$21,0,BD642*SAP_Leadsheet!$E$31*$C$4/365)</f>
        <v>1.7535769587709527E-2</v>
      </c>
      <c r="BE647" s="289">
        <f ca="1">IF(BE7&gt;SAP_Leadsheet!$E$21,0,BE642*SAP_Leadsheet!$E$31*$C$4/365)</f>
        <v>1.739647734434506E-2</v>
      </c>
      <c r="BF647" s="289">
        <f ca="1">IF(BF7&gt;SAP_Leadsheet!$E$21,0,BF642*SAP_Leadsheet!$E$31*$C$4/365)</f>
        <v>1.7278265734729837E-2</v>
      </c>
      <c r="BG647" s="289">
        <f ca="1">IF(BG7&gt;SAP_Leadsheet!$E$21,0,BG642*SAP_Leadsheet!$E$31*$C$4/365)</f>
        <v>1.7166152180098392E-2</v>
      </c>
      <c r="BH647" s="289">
        <f ca="1">IF(BH7&gt;SAP_Leadsheet!$E$21,0,BH642*SAP_Leadsheet!$E$31*$C$4/365)</f>
        <v>1.7053366616744763E-2</v>
      </c>
      <c r="BI647" s="289">
        <f ca="1">IF(BI7&gt;SAP_Leadsheet!$E$21,0,BI642*SAP_Leadsheet!$E$31*$C$4/365)</f>
        <v>1.6939903837043756E-2</v>
      </c>
      <c r="BJ647" s="289">
        <f ca="1">IF(BJ7&gt;SAP_Leadsheet!$E$21,0,BJ642*SAP_Leadsheet!$E$31*$C$4/365)</f>
        <v>1.674278554420628E-2</v>
      </c>
      <c r="BK647" s="289">
        <f ca="1">IF(BK7&gt;SAP_Leadsheet!$E$21,0,BK642*SAP_Leadsheet!$E$31*$C$4/365)</f>
        <v>1.6689953283919604E-2</v>
      </c>
      <c r="BL647" s="289">
        <f ca="1">IF(BL7&gt;SAP_Leadsheet!$E$21,0,BL642*SAP_Leadsheet!$E$31*$C$4/365)</f>
        <v>1.7551435673887759E-2</v>
      </c>
      <c r="BM647" s="289">
        <f ca="1">IF(BM7&gt;SAP_Leadsheet!$E$21,0,BM642*SAP_Leadsheet!$E$31*$C$4/365)</f>
        <v>1.9314431430216054E-2</v>
      </c>
      <c r="BN647" s="289">
        <f ca="1">IF(BN7&gt;SAP_Leadsheet!$E$21,0,BN642*SAP_Leadsheet!$E$31*$C$4/365)</f>
        <v>1.9996331884905894E-2</v>
      </c>
      <c r="BO647" s="289"/>
      <c r="BP647" s="289"/>
      <c r="BQ647" s="289"/>
      <c r="BR647" s="289"/>
      <c r="BS647" s="289"/>
      <c r="BT647" s="289"/>
      <c r="BU647" s="289"/>
      <c r="BV647" s="289"/>
      <c r="BW647" s="289"/>
      <c r="BX647" s="289"/>
      <c r="BY647" s="289"/>
      <c r="BZ647" s="289"/>
      <c r="CA647" s="289"/>
      <c r="CB647" s="289"/>
      <c r="CC647" s="289"/>
      <c r="CD647" s="289"/>
      <c r="CE647" s="289"/>
      <c r="CF647" s="289"/>
      <c r="CG647" s="289"/>
      <c r="CH647" s="289"/>
      <c r="CI647" s="289"/>
      <c r="CJ647" s="289"/>
      <c r="CK647" s="289"/>
      <c r="CL647" s="289"/>
      <c r="CM647" s="289"/>
      <c r="CN647" s="289"/>
      <c r="CO647" s="289"/>
      <c r="CP647" s="289"/>
      <c r="CQ647" s="289"/>
      <c r="CR647" s="289"/>
      <c r="CS647" s="289"/>
      <c r="CT647" s="289"/>
      <c r="CU647" s="289"/>
      <c r="CV647" s="289"/>
      <c r="CW647" s="289"/>
      <c r="CX647" s="289"/>
      <c r="CY647" s="289"/>
      <c r="CZ647" s="289"/>
      <c r="DA647" s="289"/>
      <c r="DB647" s="289"/>
      <c r="DC647" s="289"/>
      <c r="DD647" s="289"/>
      <c r="DE647" s="289"/>
      <c r="DF647" s="289"/>
      <c r="DG647" s="289"/>
      <c r="DH647" s="289"/>
      <c r="DI647" s="289"/>
      <c r="DJ647" s="289"/>
      <c r="DK647" s="289"/>
      <c r="DL647" s="289"/>
      <c r="DM647" s="289"/>
      <c r="DN647" s="289"/>
      <c r="DO647" s="289"/>
      <c r="DP647" s="289"/>
      <c r="DQ647" s="289"/>
      <c r="DR647" s="289"/>
      <c r="DS647" s="289"/>
      <c r="DT647" s="289"/>
      <c r="DU647" s="289"/>
      <c r="DV647" s="289"/>
      <c r="DW647" s="289"/>
      <c r="DX647" s="289"/>
      <c r="DY647" s="289"/>
      <c r="DZ647" s="289"/>
      <c r="EA647" s="289"/>
      <c r="EB647" s="289"/>
      <c r="EC647" s="289"/>
      <c r="ED647" s="289"/>
      <c r="EE647" s="289"/>
      <c r="EF647" s="289"/>
      <c r="EG647" s="289"/>
      <c r="EH647" s="289"/>
      <c r="EI647" s="289"/>
      <c r="EJ647" s="289"/>
      <c r="EK647" s="289"/>
      <c r="EL647" s="289"/>
      <c r="EM647" s="289"/>
      <c r="EN647" s="289"/>
      <c r="EO647" s="289"/>
      <c r="EP647" s="289"/>
      <c r="EQ647" s="289"/>
      <c r="ER647" s="289"/>
      <c r="ES647" s="289"/>
      <c r="ET647" s="289"/>
      <c r="EU647" s="289"/>
      <c r="EV647" s="289"/>
      <c r="EW647" s="289"/>
      <c r="EX647" s="289"/>
      <c r="EY647" s="289"/>
      <c r="EZ647" s="289"/>
      <c r="FA647" s="289"/>
      <c r="FB647" s="289"/>
      <c r="FC647" s="289"/>
      <c r="FD647" s="289"/>
      <c r="FE647" s="289"/>
      <c r="FF647" s="289"/>
      <c r="FG647" s="289"/>
      <c r="FH647" s="289"/>
      <c r="FI647" s="289"/>
      <c r="FJ647" s="289"/>
      <c r="FK647" s="289"/>
      <c r="FL647" s="289"/>
      <c r="FM647" s="289"/>
      <c r="FN647" s="289"/>
      <c r="FO647" s="289"/>
      <c r="FP647" s="289"/>
      <c r="FQ647" s="289"/>
      <c r="FR647" s="289"/>
      <c r="FS647" s="289"/>
      <c r="FT647" s="289"/>
      <c r="FU647" s="289"/>
      <c r="FV647" s="289"/>
      <c r="FW647" s="289"/>
      <c r="FX647" s="289"/>
      <c r="FY647" s="289"/>
      <c r="FZ647" s="289"/>
      <c r="GA647" s="289"/>
      <c r="GB647" s="289"/>
      <c r="GC647" s="289"/>
      <c r="GD647" s="289"/>
      <c r="GE647" s="289"/>
      <c r="GF647" s="289"/>
      <c r="GG647" s="289"/>
      <c r="GH647" s="289"/>
      <c r="GI647" s="289"/>
      <c r="GJ647" s="289"/>
      <c r="GK647" s="289"/>
      <c r="GL647" s="289"/>
      <c r="GM647" s="289"/>
      <c r="GN647" s="289"/>
      <c r="GO647" s="289"/>
      <c r="GP647" s="289"/>
      <c r="GQ647" s="289"/>
      <c r="GR647" s="289"/>
      <c r="GS647" s="289"/>
      <c r="GT647" s="289"/>
      <c r="GU647" s="289"/>
      <c r="GV647" s="289"/>
      <c r="GW647" s="289"/>
      <c r="GX647" s="289"/>
      <c r="GY647" s="289"/>
    </row>
    <row r="648" spans="1:207" x14ac:dyDescent="0.15">
      <c r="C648" s="296"/>
      <c r="D648" s="161" t="s">
        <v>396</v>
      </c>
      <c r="F648" s="26" t="s">
        <v>356</v>
      </c>
      <c r="G648" s="289"/>
      <c r="H648" s="289"/>
      <c r="I648" s="289"/>
      <c r="J648" s="289"/>
      <c r="K648" s="289"/>
      <c r="L648" s="289"/>
      <c r="M648" s="289"/>
      <c r="N648" s="289"/>
      <c r="O648" s="289"/>
      <c r="P648" s="289"/>
      <c r="Q648" s="289"/>
      <c r="R648" s="289"/>
      <c r="S648" s="289"/>
      <c r="T648" s="289"/>
      <c r="U648" s="289"/>
      <c r="V648" s="289"/>
      <c r="W648" s="289"/>
      <c r="X648" s="289"/>
      <c r="Y648" s="289"/>
      <c r="Z648" s="289"/>
      <c r="AA648" s="289"/>
      <c r="AB648" s="289"/>
      <c r="AC648" s="289"/>
      <c r="AD648" s="289"/>
      <c r="AE648" s="289"/>
      <c r="AF648" s="289"/>
      <c r="AG648" s="289"/>
      <c r="AH648" s="289"/>
      <c r="AI648" s="289"/>
      <c r="AJ648" s="289"/>
      <c r="AK648" s="289"/>
      <c r="AL648" s="289"/>
      <c r="AM648" s="289"/>
      <c r="AN648" s="289"/>
      <c r="AO648" s="289"/>
      <c r="AP648" s="289"/>
      <c r="AQ648" s="289"/>
      <c r="AR648" s="289"/>
      <c r="AS648" s="289"/>
      <c r="AT648" s="289"/>
      <c r="AU648" s="289"/>
      <c r="AV648" s="289"/>
      <c r="AW648" s="289"/>
      <c r="AX648" s="289"/>
      <c r="AY648" s="289"/>
      <c r="AZ648" s="289"/>
      <c r="BA648" s="289"/>
      <c r="BB648" s="289"/>
      <c r="BC648" s="289"/>
      <c r="BD648" s="289"/>
      <c r="BE648" s="289"/>
      <c r="BF648" s="289"/>
      <c r="BG648" s="289"/>
      <c r="BH648" s="289"/>
      <c r="BI648" s="289"/>
      <c r="BJ648" s="289"/>
      <c r="BK648" s="289"/>
      <c r="BL648" s="289"/>
      <c r="BM648" s="289"/>
      <c r="BN648" s="289"/>
      <c r="BO648" s="289"/>
      <c r="BP648" s="289"/>
      <c r="BQ648" s="289"/>
      <c r="BR648" s="289"/>
      <c r="BS648" s="289"/>
      <c r="BT648" s="289"/>
      <c r="BU648" s="289"/>
      <c r="BV648" s="289"/>
      <c r="BW648" s="289"/>
      <c r="BX648" s="289"/>
      <c r="BY648" s="289"/>
      <c r="BZ648" s="289"/>
      <c r="CA648" s="289"/>
      <c r="CB648" s="289"/>
      <c r="CC648" s="289"/>
      <c r="CD648" s="289"/>
      <c r="CE648" s="289"/>
      <c r="CF648" s="289"/>
      <c r="CG648" s="289"/>
      <c r="CH648" s="289"/>
      <c r="CI648" s="289"/>
      <c r="CJ648" s="289"/>
      <c r="CK648" s="289"/>
      <c r="CL648" s="289"/>
      <c r="CM648" s="289"/>
      <c r="CN648" s="289"/>
      <c r="CO648" s="289"/>
      <c r="CP648" s="289"/>
      <c r="CQ648" s="289"/>
      <c r="CR648" s="289"/>
      <c r="CS648" s="289"/>
      <c r="CT648" s="289"/>
      <c r="CU648" s="289"/>
      <c r="CV648" s="289"/>
      <c r="CW648" s="289"/>
      <c r="CX648" s="289"/>
      <c r="CY648" s="289"/>
      <c r="CZ648" s="289"/>
      <c r="DA648" s="289"/>
      <c r="DB648" s="289"/>
      <c r="DC648" s="289"/>
      <c r="DD648" s="289"/>
      <c r="DE648" s="289"/>
      <c r="DF648" s="289"/>
      <c r="DG648" s="289"/>
      <c r="DH648" s="289"/>
      <c r="DI648" s="289"/>
      <c r="DJ648" s="289"/>
      <c r="DK648" s="289"/>
      <c r="DL648" s="289"/>
      <c r="DM648" s="289"/>
      <c r="DN648" s="289"/>
      <c r="DO648" s="289"/>
      <c r="DP648" s="289"/>
      <c r="DQ648" s="289"/>
      <c r="DR648" s="289"/>
      <c r="DS648" s="289"/>
      <c r="DT648" s="289"/>
      <c r="DU648" s="289"/>
      <c r="DV648" s="289"/>
      <c r="DW648" s="289"/>
      <c r="DX648" s="289"/>
      <c r="DY648" s="289"/>
      <c r="DZ648" s="289"/>
      <c r="EA648" s="289"/>
      <c r="EB648" s="289"/>
      <c r="EC648" s="289"/>
      <c r="ED648" s="289"/>
      <c r="EE648" s="289"/>
      <c r="EF648" s="289"/>
      <c r="EG648" s="289"/>
      <c r="EH648" s="289"/>
      <c r="EI648" s="289"/>
      <c r="EJ648" s="289"/>
      <c r="EK648" s="289"/>
      <c r="EL648" s="289"/>
      <c r="EM648" s="289"/>
      <c r="EN648" s="289"/>
      <c r="EO648" s="289"/>
      <c r="EP648" s="289"/>
      <c r="EQ648" s="289"/>
      <c r="ER648" s="289"/>
      <c r="ES648" s="289"/>
      <c r="ET648" s="289"/>
      <c r="EU648" s="289"/>
      <c r="EV648" s="289"/>
      <c r="EW648" s="289"/>
      <c r="EX648" s="289"/>
      <c r="EY648" s="289"/>
      <c r="EZ648" s="289"/>
      <c r="FA648" s="289"/>
      <c r="FB648" s="289"/>
      <c r="FC648" s="289"/>
      <c r="FD648" s="289"/>
      <c r="FE648" s="289"/>
      <c r="FF648" s="289"/>
      <c r="FG648" s="289"/>
      <c r="FH648" s="289"/>
      <c r="FI648" s="289"/>
      <c r="FJ648" s="289"/>
      <c r="FK648" s="289"/>
      <c r="FL648" s="289"/>
      <c r="FM648" s="289"/>
      <c r="FN648" s="289"/>
      <c r="FO648" s="289"/>
      <c r="FP648" s="289"/>
      <c r="FQ648" s="289"/>
      <c r="FR648" s="289"/>
      <c r="FS648" s="289"/>
      <c r="FT648" s="289"/>
      <c r="FU648" s="289"/>
      <c r="FV648" s="289"/>
      <c r="FW648" s="289"/>
      <c r="FX648" s="289"/>
      <c r="FY648" s="289"/>
      <c r="FZ648" s="289"/>
      <c r="GA648" s="289"/>
      <c r="GB648" s="289"/>
      <c r="GC648" s="289"/>
      <c r="GD648" s="289"/>
      <c r="GE648" s="289"/>
      <c r="GF648" s="289"/>
      <c r="GG648" s="289"/>
      <c r="GH648" s="289"/>
      <c r="GI648" s="289"/>
      <c r="GJ648" s="289"/>
      <c r="GK648" s="289"/>
      <c r="GL648" s="289"/>
      <c r="GM648" s="289"/>
      <c r="GN648" s="289"/>
      <c r="GO648" s="289"/>
      <c r="GP648" s="289"/>
      <c r="GQ648" s="289"/>
      <c r="GR648" s="289"/>
      <c r="GS648" s="289"/>
      <c r="GT648" s="289"/>
      <c r="GU648" s="289"/>
      <c r="GV648" s="289"/>
      <c r="GW648" s="289"/>
      <c r="GX648" s="289"/>
      <c r="GY648" s="289"/>
    </row>
    <row r="649" spans="1:207" s="23" customFormat="1" x14ac:dyDescent="0.15">
      <c r="A649" s="312"/>
      <c r="D649" s="23" t="s">
        <v>167</v>
      </c>
      <c r="F649" s="23" t="s">
        <v>356</v>
      </c>
      <c r="G649" s="288">
        <f ca="1">IF(G7&gt;SAP_Leadsheet!$E$21,0,-G631*SAP_Leadsheet!$E$32*$C$4/365)</f>
        <v>-1.3499903469219173E-3</v>
      </c>
      <c r="H649" s="288">
        <f ca="1">IF(H7&gt;SAP_Leadsheet!$E$21,0,-H631*SAP_Leadsheet!$E$32*$C$4/365)</f>
        <v>-5.1453774013992589E-3</v>
      </c>
      <c r="I649" s="288">
        <f ca="1">IF(I7&gt;SAP_Leadsheet!$E$21,0,-I631*SAP_Leadsheet!$E$32*$C$4/365)</f>
        <v>-8.2821045432106017E-3</v>
      </c>
      <c r="J649" s="288">
        <f ca="1">IF(J7&gt;SAP_Leadsheet!$E$21,0,-J631*SAP_Leadsheet!$E$32*$C$4/365)</f>
        <v>-1.0364545137604613E-2</v>
      </c>
      <c r="K649" s="288">
        <f ca="1">IF(K7&gt;SAP_Leadsheet!$E$21,0,-K631*SAP_Leadsheet!$E$32*$C$4/365)</f>
        <v>-1.1581341709166554E-2</v>
      </c>
      <c r="L649" s="288">
        <f ca="1">IF(L7&gt;SAP_Leadsheet!$E$21,0,-L631*SAP_Leadsheet!$E$32*$C$4/365)</f>
        <v>-1.2195748862081206E-2</v>
      </c>
      <c r="M649" s="288">
        <f ca="1">IF(M7&gt;SAP_Leadsheet!$E$21,0,-M631*SAP_Leadsheet!$E$32*$C$4/365)</f>
        <v>-1.2404165947098122E-2</v>
      </c>
      <c r="N649" s="288">
        <f ca="1">IF(N7&gt;SAP_Leadsheet!$E$21,0,-N631*SAP_Leadsheet!$E$32*$C$4/365)</f>
        <v>-1.2355881858338908E-2</v>
      </c>
      <c r="O649" s="288">
        <f ca="1">IF(O7&gt;SAP_Leadsheet!$E$21,0,-O631*SAP_Leadsheet!$E$32*$C$4/365)</f>
        <v>-1.2095955558046717E-2</v>
      </c>
      <c r="P649" s="288">
        <f ca="1">IF(P7&gt;SAP_Leadsheet!$E$21,0,-P631*SAP_Leadsheet!$E$32*$C$4/365)</f>
        <v>-1.1572756871624408E-2</v>
      </c>
      <c r="Q649" s="288">
        <f ca="1">IF(Q7&gt;SAP_Leadsheet!$E$21,0,-Q631*SAP_Leadsheet!$E$32*$C$4/365)</f>
        <v>-1.0926193289814068E-2</v>
      </c>
      <c r="R649" s="288">
        <f ca="1">IF(R7&gt;SAP_Leadsheet!$E$21,0,-R631*SAP_Leadsheet!$E$32*$C$4/365)</f>
        <v>-1.0309521778551661E-2</v>
      </c>
      <c r="S649" s="288">
        <f ca="1">IF(S7&gt;SAP_Leadsheet!$E$21,0,-S631*SAP_Leadsheet!$E$32*$C$4/365)</f>
        <v>-9.8145864400218906E-3</v>
      </c>
      <c r="T649" s="288">
        <f ca="1">IF(T7&gt;SAP_Leadsheet!$E$21,0,-T631*SAP_Leadsheet!$E$32*$C$4/365)</f>
        <v>-9.4734175785422346E-3</v>
      </c>
      <c r="U649" s="288">
        <f ca="1">IF(U7&gt;SAP_Leadsheet!$E$21,0,-U631*SAP_Leadsheet!$E$32*$C$4/365)</f>
        <v>-9.2625662652875331E-3</v>
      </c>
      <c r="V649" s="288">
        <f ca="1">IF(V7&gt;SAP_Leadsheet!$E$21,0,-V631*SAP_Leadsheet!$E$32*$C$4/365)</f>
        <v>-9.1455962984669532E-3</v>
      </c>
      <c r="W649" s="288">
        <f ca="1">IF(W7&gt;SAP_Leadsheet!$E$21,0,-W631*SAP_Leadsheet!$E$32*$C$4/365)</f>
        <v>-9.0886148892672502E-3</v>
      </c>
      <c r="X649" s="288">
        <f ca="1">IF(X7&gt;SAP_Leadsheet!$E$21,0,-X631*SAP_Leadsheet!$E$32*$C$4/365)</f>
        <v>-9.0621081424942605E-3</v>
      </c>
      <c r="Y649" s="288">
        <f ca="1">IF(Y7&gt;SAP_Leadsheet!$E$21,0,-Y631*SAP_Leadsheet!$E$32*$C$4/365)</f>
        <v>-9.04216821504184E-3</v>
      </c>
      <c r="Z649" s="288">
        <f ca="1">IF(Z7&gt;SAP_Leadsheet!$E$21,0,-Z631*SAP_Leadsheet!$E$32*$C$4/365)</f>
        <v>-9.0407821854318633E-3</v>
      </c>
      <c r="AA649" s="288">
        <f ca="1">IF(AA7&gt;SAP_Leadsheet!$E$21,0,-AA631*SAP_Leadsheet!$E$32*$C$4/365)</f>
        <v>-9.0632260131519107E-3</v>
      </c>
      <c r="AB649" s="288">
        <f ca="1">IF(AB7&gt;SAP_Leadsheet!$E$21,0,-AB631*SAP_Leadsheet!$E$32*$C$4/365)</f>
        <v>-9.0278874720046334E-3</v>
      </c>
      <c r="AC649" s="288">
        <f ca="1">IF(AC7&gt;SAP_Leadsheet!$E$21,0,-AC631*SAP_Leadsheet!$E$32*$C$4/365)</f>
        <v>-8.9328738445868198E-3</v>
      </c>
      <c r="AD649" s="288">
        <f ca="1">IF(AD7&gt;SAP_Leadsheet!$E$21,0,-AD631*SAP_Leadsheet!$E$32*$C$4/365)</f>
        <v>-8.7982541160424692E-3</v>
      </c>
      <c r="AE649" s="288">
        <f ca="1">IF(AE7&gt;SAP_Leadsheet!$E$21,0,-AE631*SAP_Leadsheet!$E$32*$C$4/365)</f>
        <v>-8.6466251690804005E-3</v>
      </c>
      <c r="AF649" s="288">
        <f ca="1">IF(AF7&gt;SAP_Leadsheet!$E$21,0,-AF631*SAP_Leadsheet!$E$32*$C$4/365)</f>
        <v>-8.49676648534675E-3</v>
      </c>
      <c r="AG649" s="288">
        <f ca="1">IF(AG7&gt;SAP_Leadsheet!$E$21,0,-AG631*SAP_Leadsheet!$E$32*$C$4/365)</f>
        <v>-8.3545573007548467E-3</v>
      </c>
      <c r="AH649" s="288">
        <f ca="1">IF(AH7&gt;SAP_Leadsheet!$E$21,0,-AH631*SAP_Leadsheet!$E$32*$C$4/365)</f>
        <v>-8.2207002046930655E-3</v>
      </c>
      <c r="AI649" s="288">
        <f ca="1">IF(AI7&gt;SAP_Leadsheet!$E$21,0,-AI631*SAP_Leadsheet!$E$32*$C$4/365)</f>
        <v>-8.0951249410366379E-3</v>
      </c>
      <c r="AJ649" s="288">
        <f ca="1">IF(AJ7&gt;SAP_Leadsheet!$E$21,0,-AJ631*SAP_Leadsheet!$E$32*$C$4/365)</f>
        <v>-7.978851271045799E-3</v>
      </c>
      <c r="AK649" s="288">
        <f ca="1">IF(AK7&gt;SAP_Leadsheet!$E$21,0,-AK631*SAP_Leadsheet!$E$32*$C$4/365)</f>
        <v>-7.8749422710043294E-3</v>
      </c>
      <c r="AL649" s="288">
        <f ca="1">IF(AL7&gt;SAP_Leadsheet!$E$21,0,-AL631*SAP_Leadsheet!$E$32*$C$4/365)</f>
        <v>-7.8021599419457899E-3</v>
      </c>
      <c r="AM649" s="288">
        <f ca="1">IF(AM7&gt;SAP_Leadsheet!$E$21,0,-AM631*SAP_Leadsheet!$E$32*$C$4/365)</f>
        <v>-7.7636156479735045E-3</v>
      </c>
      <c r="AN649" s="288">
        <f ca="1">IF(AN7&gt;SAP_Leadsheet!$E$21,0,-AN631*SAP_Leadsheet!$E$32*$C$4/365)</f>
        <v>-7.7064747461796507E-3</v>
      </c>
      <c r="AO649" s="288">
        <f ca="1">IF(AO7&gt;SAP_Leadsheet!$E$21,0,-AO631*SAP_Leadsheet!$E$32*$C$4/365)</f>
        <v>-7.6247110726451531E-3</v>
      </c>
      <c r="AP649" s="288">
        <f ca="1">IF(AP7&gt;SAP_Leadsheet!$E$21,0,-AP631*SAP_Leadsheet!$E$32*$C$4/365)</f>
        <v>-7.525728388857976E-3</v>
      </c>
      <c r="AQ649" s="288">
        <f ca="1">IF(AQ7&gt;SAP_Leadsheet!$E$21,0,-AQ631*SAP_Leadsheet!$E$32*$C$4/365)</f>
        <v>-7.4199852219080636E-3</v>
      </c>
      <c r="AR649" s="288">
        <f ca="1">IF(AR7&gt;SAP_Leadsheet!$E$21,0,-AR631*SAP_Leadsheet!$E$32*$C$4/365)</f>
        <v>-7.317258147095421E-3</v>
      </c>
      <c r="AS649" s="288">
        <f ca="1">IF(AS7&gt;SAP_Leadsheet!$E$21,0,-AS631*SAP_Leadsheet!$E$32*$C$4/365)</f>
        <v>-7.2191328060925248E-3</v>
      </c>
      <c r="AT649" s="288">
        <f ca="1">IF(AT7&gt;SAP_Leadsheet!$E$21,0,-AT631*SAP_Leadsheet!$E$32*$C$4/365)</f>
        <v>-7.1249462594614055E-3</v>
      </c>
      <c r="AU649" s="288">
        <f ca="1">IF(AU7&gt;SAP_Leadsheet!$E$21,0,-AU631*SAP_Leadsheet!$E$32*$C$4/365)</f>
        <v>-7.0337515464135875E-3</v>
      </c>
      <c r="AV649" s="288">
        <f ca="1">IF(AV7&gt;SAP_Leadsheet!$E$21,0,-AV631*SAP_Leadsheet!$E$32*$C$4/365)</f>
        <v>-6.9450531400453196E-3</v>
      </c>
      <c r="AW649" s="288">
        <f ca="1">IF(AW7&gt;SAP_Leadsheet!$E$21,0,-AW631*SAP_Leadsheet!$E$32*$C$4/365)</f>
        <v>-6.8595859940332703E-3</v>
      </c>
      <c r="AX649" s="288">
        <f ca="1">IF(AX7&gt;SAP_Leadsheet!$E$21,0,-AX631*SAP_Leadsheet!$E$32*$C$4/365)</f>
        <v>-6.7836219302545289E-3</v>
      </c>
      <c r="AY649" s="288">
        <f ca="1">IF(AY7&gt;SAP_Leadsheet!$E$21,0,-AY631*SAP_Leadsheet!$E$32*$C$4/365)</f>
        <v>-6.7186052523390046E-3</v>
      </c>
      <c r="AZ649" s="288">
        <f ca="1">IF(AZ7&gt;SAP_Leadsheet!$E$21,0,-AZ631*SAP_Leadsheet!$E$32*$C$4/365)</f>
        <v>-6.6486580327418544E-3</v>
      </c>
      <c r="BA649" s="288">
        <f ca="1">IF(BA7&gt;SAP_Leadsheet!$E$21,0,-BA631*SAP_Leadsheet!$E$32*$C$4/365)</f>
        <v>-6.5716833775351481E-3</v>
      </c>
      <c r="BB649" s="288">
        <f ca="1">IF(BB7&gt;SAP_Leadsheet!$E$21,0,-BB631*SAP_Leadsheet!$E$32*$C$4/365)</f>
        <v>-6.4896726325145886E-3</v>
      </c>
      <c r="BC649" s="288">
        <f ca="1">IF(BC7&gt;SAP_Leadsheet!$E$21,0,-BC631*SAP_Leadsheet!$E$32*$C$4/365)</f>
        <v>-6.4069261179031884E-3</v>
      </c>
      <c r="BD649" s="288">
        <f ca="1">IF(BD7&gt;SAP_Leadsheet!$E$21,0,-BD631*SAP_Leadsheet!$E$32*$C$4/365)</f>
        <v>-6.3286765535759439E-3</v>
      </c>
      <c r="BE649" s="288">
        <f ca="1">IF(BE7&gt;SAP_Leadsheet!$E$21,0,-BE631*SAP_Leadsheet!$E$32*$C$4/365)</f>
        <v>-6.2548288533233005E-3</v>
      </c>
      <c r="BF649" s="288">
        <f ca="1">IF(BF7&gt;SAP_Leadsheet!$E$21,0,-BF631*SAP_Leadsheet!$E$32*$C$4/365)</f>
        <v>-6.1837064160653304E-3</v>
      </c>
      <c r="BG649" s="288">
        <f ca="1">IF(BG7&gt;SAP_Leadsheet!$E$21,0,-BG631*SAP_Leadsheet!$E$32*$C$4/365)</f>
        <v>-6.1138180016072387E-3</v>
      </c>
      <c r="BH649" s="288">
        <f ca="1">IF(BH7&gt;SAP_Leadsheet!$E$21,0,-BH631*SAP_Leadsheet!$E$32*$C$4/365)</f>
        <v>-6.0457190224176274E-3</v>
      </c>
      <c r="BI649" s="288">
        <f ca="1">IF(BI7&gt;SAP_Leadsheet!$E$21,0,-BI631*SAP_Leadsheet!$E$32*$C$4/365)</f>
        <v>-5.9793068493257636E-3</v>
      </c>
      <c r="BJ649" s="288">
        <f ca="1">IF(BJ7&gt;SAP_Leadsheet!$E$21,0,-BJ631*SAP_Leadsheet!$E$32*$C$4/365)</f>
        <v>-5.9184950729441977E-3</v>
      </c>
      <c r="BK649" s="288">
        <f ca="1">IF(BK7&gt;SAP_Leadsheet!$E$21,0,-BK631*SAP_Leadsheet!$E$32*$C$4/365)</f>
        <v>-5.8624719402453384E-3</v>
      </c>
      <c r="BL649" s="288">
        <f ca="1">IF(BL7&gt;SAP_Leadsheet!$E$21,0,-BL631*SAP_Leadsheet!$E$32*$C$4/365)</f>
        <v>-5.7708159334481151E-3</v>
      </c>
      <c r="BM649" s="288">
        <f ca="1">IF(BM7&gt;SAP_Leadsheet!$E$21,0,-BM631*SAP_Leadsheet!$E$32*$C$4/365)</f>
        <v>-5.5729530923740098E-3</v>
      </c>
      <c r="BN649" s="288">
        <f ca="1">IF(BN7&gt;SAP_Leadsheet!$E$21,0,-BN631*SAP_Leadsheet!$E$32*$C$4/365)</f>
        <v>-5.2521320512074312E-3</v>
      </c>
      <c r="BO649" s="289"/>
      <c r="BP649" s="289"/>
      <c r="BQ649" s="289"/>
      <c r="BR649" s="289"/>
      <c r="BS649" s="289"/>
      <c r="BT649" s="289"/>
      <c r="BU649" s="289"/>
      <c r="BV649" s="289"/>
      <c r="BW649" s="289"/>
      <c r="BX649" s="289"/>
      <c r="BY649" s="289"/>
      <c r="BZ649" s="289"/>
      <c r="CA649" s="289"/>
      <c r="CB649" s="289"/>
      <c r="CC649" s="289"/>
      <c r="CD649" s="289"/>
      <c r="CE649" s="289"/>
      <c r="CF649" s="289"/>
      <c r="CG649" s="289"/>
      <c r="CH649" s="289"/>
      <c r="CI649" s="289"/>
      <c r="CJ649" s="289"/>
      <c r="CK649" s="289"/>
      <c r="CL649" s="289"/>
      <c r="CM649" s="289"/>
      <c r="CN649" s="289"/>
      <c r="CO649" s="289"/>
      <c r="CP649" s="289"/>
      <c r="CQ649" s="289"/>
      <c r="CR649" s="289"/>
      <c r="CS649" s="289"/>
      <c r="CT649" s="289"/>
      <c r="CU649" s="289"/>
      <c r="CV649" s="289"/>
      <c r="CW649" s="289"/>
      <c r="CX649" s="289"/>
      <c r="CY649" s="289"/>
      <c r="CZ649" s="289"/>
      <c r="DA649" s="289"/>
      <c r="DB649" s="289"/>
      <c r="DC649" s="289"/>
      <c r="DD649" s="289"/>
      <c r="DE649" s="289"/>
      <c r="DF649" s="289"/>
      <c r="DG649" s="289"/>
      <c r="DH649" s="289"/>
      <c r="DI649" s="289"/>
      <c r="DJ649" s="289"/>
      <c r="DK649" s="289"/>
      <c r="DL649" s="289"/>
      <c r="DM649" s="289"/>
      <c r="DN649" s="289"/>
      <c r="DO649" s="289"/>
      <c r="DP649" s="289"/>
      <c r="DQ649" s="289"/>
      <c r="DR649" s="289"/>
      <c r="DS649" s="289"/>
      <c r="DT649" s="289"/>
      <c r="DU649" s="289"/>
      <c r="DV649" s="289"/>
      <c r="DW649" s="289"/>
      <c r="DX649" s="289"/>
      <c r="DY649" s="289"/>
      <c r="DZ649" s="289"/>
      <c r="EA649" s="289"/>
      <c r="EB649" s="289"/>
      <c r="EC649" s="289"/>
      <c r="ED649" s="289"/>
      <c r="EE649" s="289"/>
      <c r="EF649" s="289"/>
      <c r="EG649" s="289"/>
      <c r="EH649" s="289"/>
      <c r="EI649" s="289"/>
      <c r="EJ649" s="289"/>
      <c r="EK649" s="289"/>
      <c r="EL649" s="289"/>
      <c r="EM649" s="289"/>
      <c r="EN649" s="289"/>
      <c r="EO649" s="289"/>
      <c r="EP649" s="289"/>
      <c r="EQ649" s="289"/>
      <c r="ER649" s="289"/>
      <c r="ES649" s="289"/>
      <c r="ET649" s="289"/>
      <c r="EU649" s="289"/>
      <c r="EV649" s="289"/>
      <c r="EW649" s="289"/>
      <c r="EX649" s="289"/>
      <c r="EY649" s="289"/>
      <c r="EZ649" s="289"/>
      <c r="FA649" s="289"/>
      <c r="FB649" s="289"/>
      <c r="FC649" s="289"/>
      <c r="FD649" s="289"/>
      <c r="FE649" s="289"/>
      <c r="FF649" s="289"/>
      <c r="FG649" s="289"/>
      <c r="FH649" s="289"/>
      <c r="FI649" s="289"/>
      <c r="FJ649" s="289"/>
      <c r="FK649" s="289"/>
      <c r="FL649" s="289"/>
      <c r="FM649" s="289"/>
      <c r="FN649" s="289"/>
      <c r="FO649" s="289"/>
      <c r="FP649" s="289"/>
      <c r="FQ649" s="289"/>
      <c r="FR649" s="289"/>
      <c r="FS649" s="289"/>
      <c r="FT649" s="289"/>
      <c r="FU649" s="289"/>
      <c r="FV649" s="289"/>
      <c r="FW649" s="289"/>
      <c r="FX649" s="289"/>
      <c r="FY649" s="289"/>
      <c r="FZ649" s="289"/>
      <c r="GA649" s="289"/>
      <c r="GB649" s="289"/>
      <c r="GC649" s="289"/>
      <c r="GD649" s="289"/>
      <c r="GE649" s="289"/>
      <c r="GF649" s="289"/>
      <c r="GG649" s="289"/>
      <c r="GH649" s="289"/>
      <c r="GI649" s="289"/>
      <c r="GJ649" s="289"/>
      <c r="GK649" s="289"/>
      <c r="GL649" s="289"/>
      <c r="GM649" s="289"/>
      <c r="GN649" s="289"/>
      <c r="GO649" s="289"/>
      <c r="GP649" s="289"/>
      <c r="GQ649" s="289"/>
      <c r="GR649" s="289"/>
      <c r="GS649" s="289"/>
      <c r="GT649" s="289"/>
      <c r="GU649" s="289"/>
      <c r="GV649" s="289"/>
      <c r="GW649" s="289"/>
      <c r="GX649" s="289"/>
      <c r="GY649" s="289"/>
    </row>
    <row r="650" spans="1:207" x14ac:dyDescent="0.15">
      <c r="D650" s="313" t="s">
        <v>394</v>
      </c>
      <c r="E650" s="313"/>
      <c r="F650" s="26" t="s">
        <v>356</v>
      </c>
      <c r="G650" s="288">
        <f ca="1">G649+G646</f>
        <v>-1.3499903469219173E-3</v>
      </c>
      <c r="H650" s="288">
        <f ca="1">H649+H646</f>
        <v>-4.9976321536331341E-4</v>
      </c>
      <c r="I650" s="288">
        <f t="shared" ref="I650:BN650" ca="1" si="126">I649+I646</f>
        <v>7.9362510810354839E-3</v>
      </c>
      <c r="J650" s="288">
        <f t="shared" ca="1" si="126"/>
        <v>1.4272916624227363E-2</v>
      </c>
      <c r="K650" s="288">
        <f t="shared" ca="1" si="126"/>
        <v>1.7014101245003282E-2</v>
      </c>
      <c r="L650" s="288">
        <f t="shared" ca="1" si="126"/>
        <v>1.7234073687088389E-2</v>
      </c>
      <c r="M650" s="288">
        <f t="shared" ca="1" si="126"/>
        <v>1.5887353325492508E-2</v>
      </c>
      <c r="N650" s="288">
        <f t="shared" ca="1" si="126"/>
        <v>1.3140125553826107E-2</v>
      </c>
      <c r="O650" s="288">
        <f t="shared" ca="1" si="126"/>
        <v>1.1271148528913177E-2</v>
      </c>
      <c r="P650" s="288">
        <f t="shared" ca="1" si="126"/>
        <v>1.0287497884589877E-2</v>
      </c>
      <c r="Q650" s="288">
        <f t="shared" ca="1" si="126"/>
        <v>9.2636619708842179E-3</v>
      </c>
      <c r="R650" s="288">
        <f t="shared" ca="1" si="126"/>
        <v>8.2441810988442017E-3</v>
      </c>
      <c r="S650" s="288">
        <f t="shared" ca="1" si="126"/>
        <v>7.7482035074864578E-3</v>
      </c>
      <c r="T650" s="288">
        <f t="shared" ca="1" si="126"/>
        <v>8.3566233104419834E-3</v>
      </c>
      <c r="U650" s="288">
        <f t="shared" ca="1" si="126"/>
        <v>9.2112054192844978E-3</v>
      </c>
      <c r="V650" s="288">
        <f t="shared" ca="1" si="126"/>
        <v>1.0166288170597773E-2</v>
      </c>
      <c r="W650" s="288">
        <f t="shared" ca="1" si="126"/>
        <v>1.1075896894864297E-2</v>
      </c>
      <c r="X650" s="288">
        <f t="shared" ca="1" si="126"/>
        <v>1.1865450976396066E-2</v>
      </c>
      <c r="Y650" s="288">
        <f t="shared" ca="1" si="126"/>
        <v>1.2483146754547933E-2</v>
      </c>
      <c r="Z650" s="288">
        <f t="shared" ca="1" si="126"/>
        <v>1.2332245174268631E-2</v>
      </c>
      <c r="AA650" s="288">
        <f t="shared" ca="1" si="126"/>
        <v>1.2235126950332104E-2</v>
      </c>
      <c r="AB650" s="288">
        <f t="shared" ca="1" si="126"/>
        <v>1.234034597664853E-2</v>
      </c>
      <c r="AC650" s="288">
        <f t="shared" ca="1" si="126"/>
        <v>1.2290141017492711E-2</v>
      </c>
      <c r="AD650" s="288">
        <f t="shared" ca="1" si="126"/>
        <v>1.207471559710864E-2</v>
      </c>
      <c r="AE650" s="288">
        <f t="shared" ca="1" si="126"/>
        <v>1.1856638682975096E-2</v>
      </c>
      <c r="AF650" s="288">
        <f t="shared" ca="1" si="126"/>
        <v>1.2071655890737025E-2</v>
      </c>
      <c r="AG650" s="288">
        <f t="shared" ca="1" si="126"/>
        <v>1.2272712178219663E-2</v>
      </c>
      <c r="AH650" s="288">
        <f t="shared" ca="1" si="126"/>
        <v>1.2493147906627221E-2</v>
      </c>
      <c r="AI650" s="288">
        <f t="shared" ca="1" si="126"/>
        <v>1.2724090153515855E-2</v>
      </c>
      <c r="AJ650" s="288">
        <f t="shared" ca="1" si="126"/>
        <v>1.294079741202912E-2</v>
      </c>
      <c r="AK650" s="288">
        <f t="shared" ca="1" si="126"/>
        <v>1.3082767295894891E-2</v>
      </c>
      <c r="AL650" s="288">
        <f t="shared" ca="1" si="126"/>
        <v>1.2821809169015536E-2</v>
      </c>
      <c r="AM650" s="288">
        <f t="shared" ca="1" si="126"/>
        <v>1.2669898564526562E-2</v>
      </c>
      <c r="AN650" s="288">
        <f t="shared" ca="1" si="126"/>
        <v>1.2695367698154828E-2</v>
      </c>
      <c r="AO650" s="288">
        <f t="shared" ca="1" si="126"/>
        <v>1.2657263991161547E-2</v>
      </c>
      <c r="AP650" s="288">
        <f t="shared" ca="1" si="126"/>
        <v>1.2527215849508718E-2</v>
      </c>
      <c r="AQ650" s="288">
        <f t="shared" ca="1" si="126"/>
        <v>1.2357010365046937E-2</v>
      </c>
      <c r="AR650" s="288">
        <f t="shared" ca="1" si="126"/>
        <v>1.2299125692436736E-2</v>
      </c>
      <c r="AS650" s="288">
        <f t="shared" ca="1" si="126"/>
        <v>1.2239407849042285E-2</v>
      </c>
      <c r="AT650" s="288">
        <f t="shared" ca="1" si="126"/>
        <v>1.2191558699572546E-2</v>
      </c>
      <c r="AU650" s="288">
        <f t="shared" ca="1" si="126"/>
        <v>1.2154839316415615E-2</v>
      </c>
      <c r="AV650" s="288">
        <f t="shared" ca="1" si="126"/>
        <v>1.2122943609463994E-2</v>
      </c>
      <c r="AW650" s="288">
        <f t="shared" ca="1" si="126"/>
        <v>1.2071738151536185E-2</v>
      </c>
      <c r="AX650" s="288">
        <f t="shared" ca="1" si="126"/>
        <v>1.1897617839657881E-2</v>
      </c>
      <c r="AY650" s="288">
        <f t="shared" ca="1" si="126"/>
        <v>1.1755449555747101E-2</v>
      </c>
      <c r="AZ650" s="288">
        <f t="shared" ca="1" si="126"/>
        <v>1.1668366212206313E-2</v>
      </c>
      <c r="BA650" s="288">
        <f t="shared" ca="1" si="126"/>
        <v>1.156423079325351E-2</v>
      </c>
      <c r="BB650" s="288">
        <f t="shared" ca="1" si="126"/>
        <v>1.1433237574866945E-2</v>
      </c>
      <c r="BC650" s="288">
        <f t="shared" ca="1" si="126"/>
        <v>1.1274881210584457E-2</v>
      </c>
      <c r="BD650" s="288">
        <f t="shared" ca="1" si="126"/>
        <v>1.1207093034133583E-2</v>
      </c>
      <c r="BE650" s="288">
        <f t="shared" ca="1" si="126"/>
        <v>1.1141648491021758E-2</v>
      </c>
      <c r="BF650" s="288">
        <f t="shared" ca="1" si="126"/>
        <v>1.1094559318664507E-2</v>
      </c>
      <c r="BG650" s="288">
        <f t="shared" ca="1" si="126"/>
        <v>1.1052334178491153E-2</v>
      </c>
      <c r="BH650" s="288">
        <f t="shared" ca="1" si="126"/>
        <v>1.1007647594327135E-2</v>
      </c>
      <c r="BI650" s="288">
        <f t="shared" ca="1" si="126"/>
        <v>1.0960596987717994E-2</v>
      </c>
      <c r="BJ650" s="288">
        <f t="shared" ca="1" si="126"/>
        <v>1.0824290471262082E-2</v>
      </c>
      <c r="BK650" s="288">
        <f t="shared" ca="1" si="126"/>
        <v>1.0827481343674266E-2</v>
      </c>
      <c r="BL650" s="288">
        <f t="shared" ca="1" si="126"/>
        <v>1.1780619740439643E-2</v>
      </c>
      <c r="BM650" s="288">
        <f t="shared" ca="1" si="126"/>
        <v>1.3741478337842044E-2</v>
      </c>
      <c r="BN650" s="288">
        <f t="shared" ca="1" si="126"/>
        <v>1.4744199833698464E-2</v>
      </c>
      <c r="BO650" s="289"/>
      <c r="BP650" s="289"/>
      <c r="BQ650" s="289"/>
      <c r="BR650" s="289"/>
      <c r="BS650" s="289"/>
      <c r="BT650" s="289"/>
      <c r="BU650" s="289"/>
      <c r="BV650" s="289"/>
      <c r="BW650" s="289"/>
      <c r="BX650" s="289"/>
      <c r="BY650" s="289"/>
      <c r="BZ650" s="289"/>
      <c r="CA650" s="289"/>
      <c r="CB650" s="289"/>
      <c r="CC650" s="289"/>
      <c r="CD650" s="289"/>
      <c r="CE650" s="289"/>
      <c r="CF650" s="289"/>
      <c r="CG650" s="289"/>
      <c r="CH650" s="289"/>
      <c r="CI650" s="289"/>
      <c r="CJ650" s="289"/>
      <c r="CK650" s="289"/>
      <c r="CL650" s="289"/>
      <c r="CM650" s="289"/>
      <c r="CN650" s="289"/>
      <c r="CO650" s="289"/>
      <c r="CP650" s="289"/>
      <c r="CQ650" s="289"/>
      <c r="CR650" s="289"/>
      <c r="CS650" s="289"/>
      <c r="CT650" s="289"/>
      <c r="CU650" s="289"/>
      <c r="CV650" s="289"/>
      <c r="CW650" s="289"/>
      <c r="CX650" s="289"/>
      <c r="CY650" s="289"/>
      <c r="CZ650" s="289"/>
      <c r="DA650" s="289"/>
      <c r="DB650" s="289"/>
      <c r="DC650" s="289"/>
      <c r="DD650" s="289"/>
      <c r="DE650" s="289"/>
      <c r="DF650" s="289"/>
      <c r="DG650" s="289"/>
      <c r="DH650" s="289"/>
      <c r="DI650" s="289"/>
      <c r="DJ650" s="289"/>
      <c r="DK650" s="289"/>
      <c r="DL650" s="289"/>
      <c r="DM650" s="289"/>
      <c r="DN650" s="289"/>
      <c r="DO650" s="289"/>
      <c r="DP650" s="289"/>
      <c r="DQ650" s="289"/>
      <c r="DR650" s="289"/>
      <c r="DS650" s="289"/>
      <c r="DT650" s="289"/>
      <c r="DU650" s="289"/>
      <c r="DV650" s="289"/>
      <c r="DW650" s="289"/>
      <c r="DX650" s="289"/>
      <c r="DY650" s="289"/>
      <c r="DZ650" s="289"/>
      <c r="EA650" s="289"/>
      <c r="EB650" s="289"/>
      <c r="EC650" s="289"/>
      <c r="ED650" s="289"/>
      <c r="EE650" s="289"/>
      <c r="EF650" s="289"/>
      <c r="EG650" s="289"/>
      <c r="EH650" s="289"/>
      <c r="EI650" s="289"/>
      <c r="EJ650" s="289"/>
      <c r="EK650" s="289"/>
      <c r="EL650" s="289"/>
      <c r="EM650" s="289"/>
      <c r="EN650" s="289"/>
      <c r="EO650" s="289"/>
      <c r="EP650" s="289"/>
      <c r="EQ650" s="289"/>
      <c r="ER650" s="289"/>
      <c r="ES650" s="289"/>
      <c r="ET650" s="289"/>
      <c r="EU650" s="289"/>
      <c r="EV650" s="289"/>
      <c r="EW650" s="289"/>
      <c r="EX650" s="289"/>
      <c r="EY650" s="289"/>
      <c r="EZ650" s="289"/>
      <c r="FA650" s="289"/>
      <c r="FB650" s="289"/>
      <c r="FC650" s="289"/>
      <c r="FD650" s="289"/>
      <c r="FE650" s="289"/>
      <c r="FF650" s="289"/>
      <c r="FG650" s="289"/>
      <c r="FH650" s="289"/>
      <c r="FI650" s="289"/>
      <c r="FJ650" s="289"/>
      <c r="FK650" s="289"/>
      <c r="FL650" s="289"/>
      <c r="FM650" s="289"/>
      <c r="FN650" s="289"/>
      <c r="FO650" s="289"/>
      <c r="FP650" s="289"/>
      <c r="FQ650" s="289"/>
      <c r="FR650" s="289"/>
      <c r="FS650" s="289"/>
      <c r="FT650" s="289"/>
      <c r="FU650" s="289"/>
      <c r="FV650" s="289"/>
      <c r="FW650" s="289"/>
      <c r="FX650" s="289"/>
      <c r="FY650" s="289"/>
      <c r="FZ650" s="289"/>
      <c r="GA650" s="289"/>
      <c r="GB650" s="289"/>
      <c r="GC650" s="289"/>
      <c r="GD650" s="289"/>
      <c r="GE650" s="289"/>
      <c r="GF650" s="289"/>
      <c r="GG650" s="289"/>
      <c r="GH650" s="289"/>
      <c r="GI650" s="289"/>
      <c r="GJ650" s="289"/>
      <c r="GK650" s="289"/>
      <c r="GL650" s="289"/>
      <c r="GM650" s="289"/>
      <c r="GN650" s="289"/>
      <c r="GO650" s="289"/>
      <c r="GP650" s="289"/>
      <c r="GQ650" s="289"/>
      <c r="GR650" s="289"/>
      <c r="GS650" s="289"/>
      <c r="GT650" s="289"/>
      <c r="GU650" s="289"/>
      <c r="GV650" s="289"/>
      <c r="GW650" s="289"/>
      <c r="GX650" s="289"/>
      <c r="GY650" s="289"/>
    </row>
    <row r="651" spans="1:207" x14ac:dyDescent="0.15">
      <c r="D651" s="313"/>
      <c r="E651" s="313"/>
      <c r="G651" s="288"/>
      <c r="H651" s="288"/>
      <c r="I651" s="288"/>
      <c r="J651" s="288"/>
      <c r="K651" s="288"/>
      <c r="L651" s="288"/>
      <c r="M651" s="288"/>
      <c r="N651" s="288"/>
      <c r="O651" s="288"/>
      <c r="P651" s="288"/>
      <c r="Q651" s="288"/>
      <c r="R651" s="288"/>
      <c r="S651" s="288"/>
      <c r="T651" s="288"/>
      <c r="U651" s="288"/>
      <c r="V651" s="288"/>
      <c r="W651" s="288"/>
      <c r="X651" s="288"/>
      <c r="Y651" s="288"/>
      <c r="Z651" s="288"/>
      <c r="AA651" s="288"/>
      <c r="AB651" s="288"/>
      <c r="AC651" s="288"/>
      <c r="AD651" s="288"/>
      <c r="AE651" s="288"/>
      <c r="AF651" s="288"/>
      <c r="AG651" s="288"/>
      <c r="AH651" s="288"/>
      <c r="AI651" s="288"/>
      <c r="AJ651" s="288"/>
      <c r="AK651" s="288"/>
      <c r="AL651" s="288"/>
      <c r="AM651" s="288"/>
      <c r="AN651" s="288"/>
      <c r="AO651" s="288"/>
      <c r="AP651" s="288"/>
      <c r="AQ651" s="288"/>
      <c r="AR651" s="288"/>
      <c r="AS651" s="288"/>
      <c r="AT651" s="288"/>
      <c r="AU651" s="288"/>
      <c r="AV651" s="288"/>
      <c r="AW651" s="288"/>
      <c r="AX651" s="288"/>
      <c r="AY651" s="288"/>
      <c r="AZ651" s="288"/>
      <c r="BA651" s="288"/>
      <c r="BB651" s="288"/>
      <c r="BC651" s="288"/>
      <c r="BD651" s="288"/>
      <c r="BE651" s="288"/>
      <c r="BF651" s="288"/>
      <c r="BG651" s="288"/>
      <c r="BH651" s="288"/>
      <c r="BI651" s="288"/>
      <c r="BJ651" s="288"/>
      <c r="BK651" s="288"/>
      <c r="BL651" s="288"/>
      <c r="BM651" s="288"/>
      <c r="BN651" s="288"/>
      <c r="BO651" s="289"/>
      <c r="BP651" s="289"/>
      <c r="BQ651" s="289"/>
      <c r="BR651" s="289"/>
      <c r="BS651" s="289"/>
      <c r="BT651" s="289"/>
      <c r="BU651" s="289"/>
      <c r="BV651" s="289"/>
      <c r="BW651" s="289"/>
      <c r="BX651" s="289"/>
      <c r="BY651" s="289"/>
      <c r="BZ651" s="289"/>
      <c r="CA651" s="289"/>
      <c r="CB651" s="289"/>
      <c r="CC651" s="289"/>
      <c r="CD651" s="289"/>
      <c r="CE651" s="289"/>
      <c r="CF651" s="289"/>
      <c r="CG651" s="289"/>
      <c r="CH651" s="289"/>
      <c r="CI651" s="289"/>
      <c r="CJ651" s="289"/>
      <c r="CK651" s="289"/>
      <c r="CL651" s="289"/>
      <c r="CM651" s="289"/>
      <c r="CN651" s="289"/>
      <c r="CO651" s="289"/>
      <c r="CP651" s="289"/>
      <c r="CQ651" s="289"/>
      <c r="CR651" s="289"/>
      <c r="CS651" s="289"/>
      <c r="CT651" s="289"/>
      <c r="CU651" s="289"/>
      <c r="CV651" s="289"/>
      <c r="CW651" s="289"/>
      <c r="CX651" s="289"/>
      <c r="CY651" s="289"/>
      <c r="CZ651" s="289"/>
      <c r="DA651" s="289"/>
      <c r="DB651" s="289"/>
      <c r="DC651" s="289"/>
      <c r="DD651" s="289"/>
      <c r="DE651" s="289"/>
      <c r="DF651" s="289"/>
      <c r="DG651" s="289"/>
      <c r="DH651" s="289"/>
      <c r="DI651" s="289"/>
      <c r="DJ651" s="289"/>
      <c r="DK651" s="289"/>
      <c r="DL651" s="289"/>
      <c r="DM651" s="289"/>
      <c r="DN651" s="289"/>
      <c r="DO651" s="289"/>
      <c r="DP651" s="289"/>
      <c r="DQ651" s="289"/>
      <c r="DR651" s="289"/>
      <c r="DS651" s="289"/>
      <c r="DT651" s="289"/>
      <c r="DU651" s="289"/>
      <c r="DV651" s="289"/>
      <c r="DW651" s="289"/>
      <c r="DX651" s="289"/>
      <c r="DY651" s="289"/>
      <c r="DZ651" s="289"/>
      <c r="EA651" s="289"/>
      <c r="EB651" s="289"/>
      <c r="EC651" s="289"/>
      <c r="ED651" s="289"/>
      <c r="EE651" s="289"/>
      <c r="EF651" s="289"/>
      <c r="EG651" s="289"/>
      <c r="EH651" s="289"/>
      <c r="EI651" s="289"/>
      <c r="EJ651" s="289"/>
      <c r="EK651" s="289"/>
      <c r="EL651" s="289"/>
      <c r="EM651" s="289"/>
      <c r="EN651" s="289"/>
      <c r="EO651" s="289"/>
      <c r="EP651" s="289"/>
      <c r="EQ651" s="289"/>
      <c r="ER651" s="289"/>
      <c r="ES651" s="289"/>
      <c r="ET651" s="289"/>
      <c r="EU651" s="289"/>
      <c r="EV651" s="289"/>
      <c r="EW651" s="289"/>
      <c r="EX651" s="289"/>
      <c r="EY651" s="289"/>
      <c r="EZ651" s="289"/>
      <c r="FA651" s="289"/>
      <c r="FB651" s="289"/>
      <c r="FC651" s="289"/>
      <c r="FD651" s="289"/>
      <c r="FE651" s="289"/>
      <c r="FF651" s="289"/>
      <c r="FG651" s="289"/>
      <c r="FH651" s="289"/>
      <c r="FI651" s="289"/>
      <c r="FJ651" s="289"/>
      <c r="FK651" s="289"/>
      <c r="FL651" s="289"/>
      <c r="FM651" s="289"/>
      <c r="FN651" s="289"/>
      <c r="FO651" s="289"/>
      <c r="FP651" s="289"/>
      <c r="FQ651" s="289"/>
      <c r="FR651" s="289"/>
      <c r="FS651" s="289"/>
      <c r="FT651" s="289"/>
      <c r="FU651" s="289"/>
      <c r="FV651" s="289"/>
      <c r="FW651" s="289"/>
      <c r="FX651" s="289"/>
      <c r="FY651" s="289"/>
      <c r="FZ651" s="289"/>
      <c r="GA651" s="289"/>
      <c r="GB651" s="289"/>
      <c r="GC651" s="289"/>
      <c r="GD651" s="289"/>
      <c r="GE651" s="289"/>
      <c r="GF651" s="289"/>
      <c r="GG651" s="289"/>
      <c r="GH651" s="289"/>
      <c r="GI651" s="289"/>
      <c r="GJ651" s="289"/>
      <c r="GK651" s="289"/>
      <c r="GL651" s="289"/>
      <c r="GM651" s="289"/>
      <c r="GN651" s="289"/>
      <c r="GO651" s="289"/>
      <c r="GP651" s="289"/>
      <c r="GQ651" s="289"/>
      <c r="GR651" s="289"/>
      <c r="GS651" s="289"/>
      <c r="GT651" s="289"/>
      <c r="GU651" s="289"/>
      <c r="GV651" s="289"/>
      <c r="GW651" s="289"/>
      <c r="GX651" s="289"/>
      <c r="GY651" s="289"/>
    </row>
    <row r="652" spans="1:207" x14ac:dyDescent="0.15">
      <c r="C652" s="23" t="s">
        <v>397</v>
      </c>
      <c r="D652" s="314" t="s">
        <v>59</v>
      </c>
      <c r="F652" s="26" t="s">
        <v>356</v>
      </c>
      <c r="G652" s="289">
        <f ca="1">IF(G7&gt;SAP_Leadsheet!$E$21,0,IF(OR(G7=1,G7=13,G7=25,G7=37,G7=49),G11*SAP_Leadsheet!$E$34*(1-SAP_Leadsheet!$E$35)*G639,0))</f>
        <v>0</v>
      </c>
      <c r="H652" s="289">
        <f>IF(H7&gt;SAP_Leadsheet!$E$21,0,IF(OR(H7=1,H7=13,H7=25,H7=37,H7=49),H11*SAP_Leadsheet!$E$34*(1-SAP_Leadsheet!$E$35)*H639,0))</f>
        <v>0</v>
      </c>
      <c r="I652" s="289">
        <f>IF(I7&gt;SAP_Leadsheet!$E$21,0,IF(OR(I7=1,I7=13,I7=25,I7=37,I7=49),I11*SAP_Leadsheet!$E$34*(1-SAP_Leadsheet!$E$35)*I639,0))</f>
        <v>0</v>
      </c>
      <c r="J652" s="289">
        <f>IF(J7&gt;SAP_Leadsheet!$E$21,0,IF(OR(J7=1,J7=13,J7=25,J7=37,J7=49),J11*SAP_Leadsheet!$E$34*(1-SAP_Leadsheet!$E$35)*J639,0))</f>
        <v>0</v>
      </c>
      <c r="K652" s="289">
        <f>IF(K7&gt;SAP_Leadsheet!$E$21,0,IF(OR(K7=1,K7=13,K7=25,K7=37,K7=49),K11*SAP_Leadsheet!$E$34*(1-SAP_Leadsheet!$E$35)*K639,0))</f>
        <v>0</v>
      </c>
      <c r="L652" s="289">
        <f>IF(L7&gt;SAP_Leadsheet!$E$21,0,IF(OR(L7=1,L7=13,L7=25,L7=37,L7=49),L11*SAP_Leadsheet!$E$34*(1-SAP_Leadsheet!$E$35)*L639,0))</f>
        <v>0</v>
      </c>
      <c r="M652" s="289">
        <f>IF(M7&gt;SAP_Leadsheet!$E$21,0,IF(OR(M7=1,M7=13,M7=25,M7=37,M7=49),M11*SAP_Leadsheet!$E$34*(1-SAP_Leadsheet!$E$35)*M639,0))</f>
        <v>0</v>
      </c>
      <c r="N652" s="289">
        <f>IF(N7&gt;SAP_Leadsheet!$E$21,0,IF(OR(N7=1,N7=13,N7=25,N7=37,N7=49),N11*SAP_Leadsheet!$E$34*(1-SAP_Leadsheet!$E$35)*N639,0))</f>
        <v>0</v>
      </c>
      <c r="O652" s="289">
        <f>IF(O7&gt;SAP_Leadsheet!$E$21,0,IF(OR(O7=1,O7=13,O7=25,O7=37,O7=49),O11*SAP_Leadsheet!$E$34*(1-SAP_Leadsheet!$E$35)*O639,0))</f>
        <v>0</v>
      </c>
      <c r="P652" s="289">
        <f>IF(P7&gt;SAP_Leadsheet!$E$21,0,IF(OR(P7=1,P7=13,P7=25,P7=37,P7=49),P11*SAP_Leadsheet!$E$34*(1-SAP_Leadsheet!$E$35)*P639,0))</f>
        <v>0</v>
      </c>
      <c r="Q652" s="289">
        <f>IF(Q7&gt;SAP_Leadsheet!$E$21,0,IF(OR(Q7=1,Q7=13,Q7=25,Q7=37,Q7=49),Q11*SAP_Leadsheet!$E$34*(1-SAP_Leadsheet!$E$35)*Q639,0))</f>
        <v>0</v>
      </c>
      <c r="R652" s="289">
        <f>IF(R7&gt;SAP_Leadsheet!$E$21,0,IF(OR(R7=1,R7=13,R7=25,R7=37,R7=49),R11*SAP_Leadsheet!$E$34*(1-SAP_Leadsheet!$E$35)*R639,0))</f>
        <v>0</v>
      </c>
      <c r="S652" s="289">
        <f ca="1">IF(S7&gt;SAP_Leadsheet!$E$21,0,IF(OR(S7=1,S7=13,S7=25,S7=37,S7=49),S11*SAP_Leadsheet!$E$34*(1-SAP_Leadsheet!$E$35)*S639,0))</f>
        <v>0</v>
      </c>
      <c r="T652" s="289">
        <f>IF(T7&gt;SAP_Leadsheet!$E$21,0,IF(OR(T7=1,T7=13,T7=25,T7=37,T7=49),T11*SAP_Leadsheet!$E$34*(1-SAP_Leadsheet!$E$35)*T639,0))</f>
        <v>0</v>
      </c>
      <c r="U652" s="289">
        <f>IF(U7&gt;SAP_Leadsheet!$E$21,0,IF(OR(U7=1,U7=13,U7=25,U7=37,U7=49),U11*SAP_Leadsheet!$E$34*(1-SAP_Leadsheet!$E$35)*U639,0))</f>
        <v>0</v>
      </c>
      <c r="V652" s="289">
        <f>IF(V7&gt;SAP_Leadsheet!$E$21,0,IF(OR(V7=1,V7=13,V7=25,V7=37,V7=49),V11*SAP_Leadsheet!$E$34*(1-SAP_Leadsheet!$E$35)*V639,0))</f>
        <v>0</v>
      </c>
      <c r="W652" s="289">
        <f>IF(W7&gt;SAP_Leadsheet!$E$21,0,IF(OR(W7=1,W7=13,W7=25,W7=37,W7=49),W11*SAP_Leadsheet!$E$34*(1-SAP_Leadsheet!$E$35)*W639,0))</f>
        <v>0</v>
      </c>
      <c r="X652" s="289">
        <f>IF(X7&gt;SAP_Leadsheet!$E$21,0,IF(OR(X7=1,X7=13,X7=25,X7=37,X7=49),X11*SAP_Leadsheet!$E$34*(1-SAP_Leadsheet!$E$35)*X639,0))</f>
        <v>0</v>
      </c>
      <c r="Y652" s="289">
        <f>IF(Y7&gt;SAP_Leadsheet!$E$21,0,IF(OR(Y7=1,Y7=13,Y7=25,Y7=37,Y7=49),Y11*SAP_Leadsheet!$E$34*(1-SAP_Leadsheet!$E$35)*Y639,0))</f>
        <v>0</v>
      </c>
      <c r="Z652" s="289">
        <f>IF(Z7&gt;SAP_Leadsheet!$E$21,0,IF(OR(Z7=1,Z7=13,Z7=25,Z7=37,Z7=49),Z11*SAP_Leadsheet!$E$34*(1-SAP_Leadsheet!$E$35)*Z639,0))</f>
        <v>0</v>
      </c>
      <c r="AA652" s="289">
        <f>IF(AA7&gt;SAP_Leadsheet!$E$21,0,IF(OR(AA7=1,AA7=13,AA7=25,AA7=37,AA7=49),AA11*SAP_Leadsheet!$E$34*(1-SAP_Leadsheet!$E$35)*AA639,0))</f>
        <v>0</v>
      </c>
      <c r="AB652" s="289">
        <f>IF(AB7&gt;SAP_Leadsheet!$E$21,0,IF(OR(AB7=1,AB7=13,AB7=25,AB7=37,AB7=49),AB11*SAP_Leadsheet!$E$34*(1-SAP_Leadsheet!$E$35)*AB639,0))</f>
        <v>0</v>
      </c>
      <c r="AC652" s="289">
        <f>IF(AC7&gt;SAP_Leadsheet!$E$21,0,IF(OR(AC7=1,AC7=13,AC7=25,AC7=37,AC7=49),AC11*SAP_Leadsheet!$E$34*(1-SAP_Leadsheet!$E$35)*AC639,0))</f>
        <v>0</v>
      </c>
      <c r="AD652" s="289">
        <f>IF(AD7&gt;SAP_Leadsheet!$E$21,0,IF(OR(AD7=1,AD7=13,AD7=25,AD7=37,AD7=49),AD11*SAP_Leadsheet!$E$34*(1-SAP_Leadsheet!$E$35)*AD639,0))</f>
        <v>0</v>
      </c>
      <c r="AE652" s="289">
        <f ca="1">IF(AE7&gt;SAP_Leadsheet!$E$21,0,IF(OR(AE7=1,AE7=13,AE7=25,AE7=37,AE7=49),AE11*SAP_Leadsheet!$E$34*(1-SAP_Leadsheet!$E$35)*AE639,0))</f>
        <v>0</v>
      </c>
      <c r="AF652" s="289">
        <f>IF(AF7&gt;SAP_Leadsheet!$E$21,0,IF(OR(AF7=1,AF7=13,AF7=25,AF7=37,AF7=49),AF11*SAP_Leadsheet!$E$34*(1-SAP_Leadsheet!$E$35)*AF639,0))</f>
        <v>0</v>
      </c>
      <c r="AG652" s="289">
        <f>IF(AG7&gt;SAP_Leadsheet!$E$21,0,IF(OR(AG7=1,AG7=13,AG7=25,AG7=37,AG7=49),AG11*SAP_Leadsheet!$E$34*(1-SAP_Leadsheet!$E$35)*AG639,0))</f>
        <v>0</v>
      </c>
      <c r="AH652" s="289">
        <f>IF(AH7&gt;SAP_Leadsheet!$E$21,0,IF(OR(AH7=1,AH7=13,AH7=25,AH7=37,AH7=49),AH11*SAP_Leadsheet!$E$34*(1-SAP_Leadsheet!$E$35)*AH639,0))</f>
        <v>0</v>
      </c>
      <c r="AI652" s="289">
        <f>IF(AI7&gt;SAP_Leadsheet!$E$21,0,IF(OR(AI7=1,AI7=13,AI7=25,AI7=37,AI7=49),AI11*SAP_Leadsheet!$E$34*(1-SAP_Leadsheet!$E$35)*AI639,0))</f>
        <v>0</v>
      </c>
      <c r="AJ652" s="289">
        <f>IF(AJ7&gt;SAP_Leadsheet!$E$21,0,IF(OR(AJ7=1,AJ7=13,AJ7=25,AJ7=37,AJ7=49),AJ11*SAP_Leadsheet!$E$34*(1-SAP_Leadsheet!$E$35)*AJ639,0))</f>
        <v>0</v>
      </c>
      <c r="AK652" s="289">
        <f>IF(AK7&gt;SAP_Leadsheet!$E$21,0,IF(OR(AK7=1,AK7=13,AK7=25,AK7=37,AK7=49),AK11*SAP_Leadsheet!$E$34*(1-SAP_Leadsheet!$E$35)*AK639,0))</f>
        <v>0</v>
      </c>
      <c r="AL652" s="289">
        <f>IF(AL7&gt;SAP_Leadsheet!$E$21,0,IF(OR(AL7=1,AL7=13,AL7=25,AL7=37,AL7=49),AL11*SAP_Leadsheet!$E$34*(1-SAP_Leadsheet!$E$35)*AL639,0))</f>
        <v>0</v>
      </c>
      <c r="AM652" s="289">
        <f>IF(AM7&gt;SAP_Leadsheet!$E$21,0,IF(OR(AM7=1,AM7=13,AM7=25,AM7=37,AM7=49),AM11*SAP_Leadsheet!$E$34*(1-SAP_Leadsheet!$E$35)*AM639,0))</f>
        <v>0</v>
      </c>
      <c r="AN652" s="289">
        <f>IF(AN7&gt;SAP_Leadsheet!$E$21,0,IF(OR(AN7=1,AN7=13,AN7=25,AN7=37,AN7=49),AN11*SAP_Leadsheet!$E$34*(1-SAP_Leadsheet!$E$35)*AN639,0))</f>
        <v>0</v>
      </c>
      <c r="AO652" s="289">
        <f>IF(AO7&gt;SAP_Leadsheet!$E$21,0,IF(OR(AO7=1,AO7=13,AO7=25,AO7=37,AO7=49),AO11*SAP_Leadsheet!$E$34*(1-SAP_Leadsheet!$E$35)*AO639,0))</f>
        <v>0</v>
      </c>
      <c r="AP652" s="289">
        <f>IF(AP7&gt;SAP_Leadsheet!$E$21,0,IF(OR(AP7=1,AP7=13,AP7=25,AP7=37,AP7=49),AP11*SAP_Leadsheet!$E$34*(1-SAP_Leadsheet!$E$35)*AP639,0))</f>
        <v>0</v>
      </c>
      <c r="AQ652" s="289">
        <f ca="1">IF(AQ7&gt;SAP_Leadsheet!$E$21,0,IF(OR(AQ7=1,AQ7=13,AQ7=25,AQ7=37,AQ7=49),AQ11*SAP_Leadsheet!$E$34*(1-SAP_Leadsheet!$E$35)*AQ639,0))</f>
        <v>0</v>
      </c>
      <c r="AR652" s="289">
        <f>IF(AR7&gt;SAP_Leadsheet!$E$21,0,IF(OR(AR7=1,AR7=13,AR7=25,AR7=37,AR7=49),AR11*SAP_Leadsheet!$E$34*(1-SAP_Leadsheet!$E$35)*AR639,0))</f>
        <v>0</v>
      </c>
      <c r="AS652" s="289">
        <f>IF(AS7&gt;SAP_Leadsheet!$E$21,0,IF(OR(AS7=1,AS7=13,AS7=25,AS7=37,AS7=49),AS11*SAP_Leadsheet!$E$34*(1-SAP_Leadsheet!$E$35)*AS639,0))</f>
        <v>0</v>
      </c>
      <c r="AT652" s="289">
        <f>IF(AT7&gt;SAP_Leadsheet!$E$21,0,IF(OR(AT7=1,AT7=13,AT7=25,AT7=37,AT7=49),AT11*SAP_Leadsheet!$E$34*(1-SAP_Leadsheet!$E$35)*AT639,0))</f>
        <v>0</v>
      </c>
      <c r="AU652" s="289">
        <f>IF(AU7&gt;SAP_Leadsheet!$E$21,0,IF(OR(AU7=1,AU7=13,AU7=25,AU7=37,AU7=49),AU11*SAP_Leadsheet!$E$34*(1-SAP_Leadsheet!$E$35)*AU639,0))</f>
        <v>0</v>
      </c>
      <c r="AV652" s="289">
        <f>IF(AV7&gt;SAP_Leadsheet!$E$21,0,IF(OR(AV7=1,AV7=13,AV7=25,AV7=37,AV7=49),AV11*SAP_Leadsheet!$E$34*(1-SAP_Leadsheet!$E$35)*AV639,0))</f>
        <v>0</v>
      </c>
      <c r="AW652" s="289">
        <f>IF(AW7&gt;SAP_Leadsheet!$E$21,0,IF(OR(AW7=1,AW7=13,AW7=25,AW7=37,AW7=49),AW11*SAP_Leadsheet!$E$34*(1-SAP_Leadsheet!$E$35)*AW639,0))</f>
        <v>0</v>
      </c>
      <c r="AX652" s="289">
        <f>IF(AX7&gt;SAP_Leadsheet!$E$21,0,IF(OR(AX7=1,AX7=13,AX7=25,AX7=37,AX7=49),AX11*SAP_Leadsheet!$E$34*(1-SAP_Leadsheet!$E$35)*AX639,0))</f>
        <v>0</v>
      </c>
      <c r="AY652" s="289">
        <f>IF(AY7&gt;SAP_Leadsheet!$E$21,0,IF(OR(AY7=1,AY7=13,AY7=25,AY7=37,AY7=49),AY11*SAP_Leadsheet!$E$34*(1-SAP_Leadsheet!$E$35)*AY639,0))</f>
        <v>0</v>
      </c>
      <c r="AZ652" s="289">
        <f>IF(AZ7&gt;SAP_Leadsheet!$E$21,0,IF(OR(AZ7=1,AZ7=13,AZ7=25,AZ7=37,AZ7=49),AZ11*SAP_Leadsheet!$E$34*(1-SAP_Leadsheet!$E$35)*AZ639,0))</f>
        <v>0</v>
      </c>
      <c r="BA652" s="289">
        <f>IF(BA7&gt;SAP_Leadsheet!$E$21,0,IF(OR(BA7=1,BA7=13,BA7=25,BA7=37,BA7=49),BA11*SAP_Leadsheet!$E$34*(1-SAP_Leadsheet!$E$35)*BA639,0))</f>
        <v>0</v>
      </c>
      <c r="BB652" s="289">
        <f>IF(BB7&gt;SAP_Leadsheet!$E$21,0,IF(OR(BB7=1,BB7=13,BB7=25,BB7=37,BB7=49),BB11*SAP_Leadsheet!$E$34*(1-SAP_Leadsheet!$E$35)*BB639,0))</f>
        <v>0</v>
      </c>
      <c r="BC652" s="289">
        <f ca="1">IF(BC7&gt;SAP_Leadsheet!$E$21,0,IF(OR(BC7=1,BC7=13,BC7=25,BC7=37,BC7=49),BC11*SAP_Leadsheet!$E$34*(1-SAP_Leadsheet!$E$35)*BC639,0))</f>
        <v>0</v>
      </c>
      <c r="BD652" s="289">
        <f>IF(BD7&gt;SAP_Leadsheet!$E$21,0,IF(OR(BD7=1,BD7=13,BD7=25,BD7=37,BD7=49),BD11*SAP_Leadsheet!$E$34*(1-SAP_Leadsheet!$E$35)*BD639,0))</f>
        <v>0</v>
      </c>
      <c r="BE652" s="289">
        <f>IF(BE7&gt;SAP_Leadsheet!$E$21,0,IF(OR(BE7=1,BE7=13,BE7=25,BE7=37,BE7=49),BE11*SAP_Leadsheet!$E$34*(1-SAP_Leadsheet!$E$35)*BE639,0))</f>
        <v>0</v>
      </c>
      <c r="BF652" s="289">
        <f>IF(BF7&gt;SAP_Leadsheet!$E$21,0,IF(OR(BF7=1,BF7=13,BF7=25,BF7=37,BF7=49),BF11*SAP_Leadsheet!$E$34*(1-SAP_Leadsheet!$E$35)*BF639,0))</f>
        <v>0</v>
      </c>
      <c r="BG652" s="289">
        <f>IF(BG7&gt;SAP_Leadsheet!$E$21,0,IF(OR(BG7=1,BG7=13,BG7=25,BG7=37,BG7=49),BG11*SAP_Leadsheet!$E$34*(1-SAP_Leadsheet!$E$35)*BG639,0))</f>
        <v>0</v>
      </c>
      <c r="BH652" s="289">
        <f>IF(BH7&gt;SAP_Leadsheet!$E$21,0,IF(OR(BH7=1,BH7=13,BH7=25,BH7=37,BH7=49),BH11*SAP_Leadsheet!$E$34*(1-SAP_Leadsheet!$E$35)*BH639,0))</f>
        <v>0</v>
      </c>
      <c r="BI652" s="289">
        <f>IF(BI7&gt;SAP_Leadsheet!$E$21,0,IF(OR(BI7=1,BI7=13,BI7=25,BI7=37,BI7=49),BI11*SAP_Leadsheet!$E$34*(1-SAP_Leadsheet!$E$35)*BI639,0))</f>
        <v>0</v>
      </c>
      <c r="BJ652" s="289">
        <f>IF(BJ7&gt;SAP_Leadsheet!$E$21,0,IF(OR(BJ7=1,BJ7=13,BJ7=25,BJ7=37,BJ7=49),BJ11*SAP_Leadsheet!$E$34*(1-SAP_Leadsheet!$E$35)*BJ639,0))</f>
        <v>0</v>
      </c>
      <c r="BK652" s="289">
        <f>IF(BK7&gt;SAP_Leadsheet!$E$21,0,IF(OR(BK7=1,BK7=13,BK7=25,BK7=37,BK7=49),BK11*SAP_Leadsheet!$E$34*(1-SAP_Leadsheet!$E$35)*BK639,0))</f>
        <v>0</v>
      </c>
      <c r="BL652" s="289">
        <f>IF(BL7&gt;SAP_Leadsheet!$E$21,0,IF(OR(BL7=1,BL7=13,BL7=25,BL7=37,BL7=49),BL11*SAP_Leadsheet!$E$34*(1-SAP_Leadsheet!$E$35)*BL639,0))</f>
        <v>0</v>
      </c>
      <c r="BM652" s="289">
        <f>IF(BM7&gt;SAP_Leadsheet!$E$21,0,IF(OR(BM7=1,BM7=13,BM7=25,BM7=37,BM7=49),BM11*SAP_Leadsheet!$E$34*(1-SAP_Leadsheet!$E$35)*BM639,0))</f>
        <v>0</v>
      </c>
      <c r="BN652" s="289">
        <f>IF(BN7&gt;SAP_Leadsheet!$E$21,0,IF(OR(BN7=1,BN7=13,BN7=25,BN7=37,BN7=49),BN11*SAP_Leadsheet!$E$34*(1-SAP_Leadsheet!$E$35)*BN639,0))</f>
        <v>0</v>
      </c>
      <c r="BO652" s="289"/>
      <c r="BP652" s="289"/>
      <c r="BQ652" s="289"/>
      <c r="BR652" s="289"/>
      <c r="BS652" s="289"/>
      <c r="BT652" s="289"/>
      <c r="BU652" s="289"/>
      <c r="BV652" s="289"/>
      <c r="BW652" s="289"/>
      <c r="BX652" s="289"/>
      <c r="BY652" s="289"/>
      <c r="BZ652" s="289"/>
      <c r="CA652" s="289"/>
      <c r="CB652" s="289"/>
      <c r="CC652" s="289"/>
      <c r="CD652" s="289"/>
      <c r="CE652" s="289"/>
      <c r="CF652" s="289"/>
      <c r="CG652" s="289"/>
      <c r="CH652" s="289"/>
      <c r="CI652" s="289"/>
      <c r="CJ652" s="289"/>
      <c r="CK652" s="289"/>
      <c r="CL652" s="289"/>
      <c r="CM652" s="289"/>
      <c r="CN652" s="289"/>
      <c r="CO652" s="289"/>
      <c r="CP652" s="289"/>
      <c r="CQ652" s="289"/>
      <c r="CR652" s="289"/>
      <c r="CS652" s="289"/>
      <c r="CT652" s="289"/>
      <c r="CU652" s="289"/>
      <c r="CV652" s="289"/>
      <c r="CW652" s="289"/>
      <c r="CX652" s="289"/>
      <c r="CY652" s="289"/>
      <c r="CZ652" s="289"/>
      <c r="DA652" s="289"/>
      <c r="DB652" s="289"/>
      <c r="DC652" s="289"/>
      <c r="DD652" s="289"/>
      <c r="DE652" s="289"/>
      <c r="DF652" s="289"/>
      <c r="DG652" s="289"/>
      <c r="DH652" s="289"/>
      <c r="DI652" s="289"/>
      <c r="DJ652" s="289"/>
      <c r="DK652" s="289"/>
      <c r="DL652" s="289"/>
      <c r="DM652" s="289"/>
      <c r="DN652" s="289"/>
      <c r="DO652" s="289"/>
      <c r="DP652" s="289"/>
      <c r="DQ652" s="289"/>
      <c r="DR652" s="289"/>
      <c r="DS652" s="289"/>
      <c r="DT652" s="289"/>
      <c r="DU652" s="289"/>
      <c r="DV652" s="289"/>
      <c r="DW652" s="289"/>
      <c r="DX652" s="289"/>
      <c r="DY652" s="289"/>
      <c r="DZ652" s="289"/>
      <c r="EA652" s="289"/>
      <c r="EB652" s="289"/>
      <c r="EC652" s="289"/>
      <c r="ED652" s="289"/>
      <c r="EE652" s="289"/>
      <c r="EF652" s="289"/>
      <c r="EG652" s="289"/>
      <c r="EH652" s="289"/>
      <c r="EI652" s="289"/>
      <c r="EJ652" s="289"/>
      <c r="EK652" s="289"/>
      <c r="EL652" s="289"/>
      <c r="EM652" s="289"/>
      <c r="EN652" s="289"/>
      <c r="EO652" s="289"/>
      <c r="EP652" s="289"/>
      <c r="EQ652" s="289"/>
      <c r="ER652" s="289"/>
      <c r="ES652" s="289"/>
      <c r="ET652" s="289"/>
      <c r="EU652" s="289"/>
      <c r="EV652" s="289"/>
      <c r="EW652" s="289"/>
      <c r="EX652" s="289"/>
      <c r="EY652" s="289"/>
      <c r="EZ652" s="289"/>
      <c r="FA652" s="289"/>
      <c r="FB652" s="289"/>
      <c r="FC652" s="289"/>
      <c r="FD652" s="289"/>
      <c r="FE652" s="289"/>
      <c r="FF652" s="289"/>
      <c r="FG652" s="289"/>
      <c r="FH652" s="289"/>
      <c r="FI652" s="289"/>
      <c r="FJ652" s="289"/>
      <c r="FK652" s="289"/>
      <c r="FL652" s="289"/>
      <c r="FM652" s="289"/>
      <c r="FN652" s="289"/>
      <c r="FO652" s="289"/>
      <c r="FP652" s="289"/>
      <c r="FQ652" s="289"/>
      <c r="FR652" s="289"/>
      <c r="FS652" s="289"/>
      <c r="FT652" s="289"/>
      <c r="FU652" s="289"/>
      <c r="FV652" s="289"/>
      <c r="FW652" s="289"/>
      <c r="FX652" s="289"/>
      <c r="FY652" s="289"/>
      <c r="FZ652" s="289"/>
      <c r="GA652" s="289"/>
      <c r="GB652" s="289"/>
      <c r="GC652" s="289"/>
      <c r="GD652" s="289"/>
      <c r="GE652" s="289"/>
      <c r="GF652" s="289"/>
      <c r="GG652" s="289"/>
      <c r="GH652" s="289"/>
      <c r="GI652" s="289"/>
      <c r="GJ652" s="289"/>
      <c r="GK652" s="289"/>
      <c r="GL652" s="289"/>
      <c r="GM652" s="289"/>
      <c r="GN652" s="289"/>
      <c r="GO652" s="289"/>
      <c r="GP652" s="289"/>
      <c r="GQ652" s="289"/>
      <c r="GR652" s="289"/>
      <c r="GS652" s="289"/>
      <c r="GT652" s="289"/>
      <c r="GU652" s="289"/>
      <c r="GV652" s="289"/>
      <c r="GW652" s="289"/>
      <c r="GX652" s="289"/>
      <c r="GY652" s="289"/>
    </row>
    <row r="653" spans="1:207" s="292" customFormat="1" x14ac:dyDescent="0.15">
      <c r="A653" s="291"/>
      <c r="D653" s="314" t="s">
        <v>64</v>
      </c>
      <c r="F653" s="26" t="s">
        <v>356</v>
      </c>
      <c r="G653" s="315">
        <f ca="1">IF(G6&gt;SAP_Leadsheet!$E$21,0,G11*SAP_Leadsheet!$E$36*G639)</f>
        <v>1.7579149416930034E-2</v>
      </c>
      <c r="H653" s="315">
        <f ca="1">IF(H6&gt;SAP_Leadsheet!$E$21,0,H11*SAP_Leadsheet!$E$36*H639)</f>
        <v>1.7275818709713651E-2</v>
      </c>
      <c r="I653" s="315">
        <f ca="1">IF(I6&gt;SAP_Leadsheet!$E$21,0,I11*SAP_Leadsheet!$E$36*I639)</f>
        <v>1.6528754343286406E-2</v>
      </c>
      <c r="J653" s="315">
        <f ca="1">IF(J6&gt;SAP_Leadsheet!$E$21,0,J11*SAP_Leadsheet!$E$36*J639)</f>
        <v>1.561264840562944E-2</v>
      </c>
      <c r="K653" s="315">
        <f ca="1">IF(K6&gt;SAP_Leadsheet!$E$21,0,K11*SAP_Leadsheet!$E$36*K639)</f>
        <v>1.4621009552430368E-2</v>
      </c>
      <c r="L653" s="315">
        <f ca="1">IF(L6&gt;SAP_Leadsheet!$E$21,0,L11*SAP_Leadsheet!$E$36*L639)</f>
        <v>1.3596720486438781E-2</v>
      </c>
      <c r="M653" s="315">
        <f ca="1">IF(M6&gt;SAP_Leadsheet!$E$21,0,M11*SAP_Leadsheet!$E$36*M639)</f>
        <v>1.2560575223375571E-2</v>
      </c>
      <c r="N653" s="315">
        <f ca="1">IF(N6&gt;SAP_Leadsheet!$E$21,0,N11*SAP_Leadsheet!$E$36*N639)</f>
        <v>1.1536476290344886E-2</v>
      </c>
      <c r="O653" s="315">
        <f ca="1">IF(O6&gt;SAP_Leadsheet!$E$21,0,O11*SAP_Leadsheet!$E$36*O639)</f>
        <v>1.0759440049526862E-2</v>
      </c>
      <c r="P653" s="315">
        <f ca="1">IF(P6&gt;SAP_Leadsheet!$E$21,0,P11*SAP_Leadsheet!$E$36*P639)</f>
        <v>1.0198234688994596E-2</v>
      </c>
      <c r="Q653" s="315">
        <f ca="1">IF(Q6&gt;SAP_Leadsheet!$E$21,0,Q11*SAP_Leadsheet!$E$36*Q639)</f>
        <v>9.8276450894304607E-3</v>
      </c>
      <c r="R653" s="315">
        <f ca="1">IF(R6&gt;SAP_Leadsheet!$E$21,0,R11*SAP_Leadsheet!$E$36*R639)</f>
        <v>9.6226052328008838E-3</v>
      </c>
      <c r="S653" s="315">
        <f ca="1">IF(S6&gt;SAP_Leadsheet!$E$21,0,S11*SAP_Leadsheet!$E$36*S639)</f>
        <v>9.6788552555910276E-3</v>
      </c>
      <c r="T653" s="315">
        <f ca="1">IF(T6&gt;SAP_Leadsheet!$E$21,0,T11*SAP_Leadsheet!$E$36*T639)</f>
        <v>9.9589114477001504E-3</v>
      </c>
      <c r="U653" s="315">
        <f ca="1">IF(U6&gt;SAP_Leadsheet!$E$21,0,U11*SAP_Leadsheet!$E$36*U639)</f>
        <v>1.021825977377166E-2</v>
      </c>
      <c r="V653" s="315">
        <f ca="1">IF(V6&gt;SAP_Leadsheet!$E$21,0,V11*SAP_Leadsheet!$E$36*V639)</f>
        <v>1.0414385716553298E-2</v>
      </c>
      <c r="W653" s="315">
        <f ca="1">IF(W6&gt;SAP_Leadsheet!$E$21,0,W11*SAP_Leadsheet!$E$36*W639)</f>
        <v>1.0528143057955219E-2</v>
      </c>
      <c r="X653" s="315">
        <f ca="1">IF(X6&gt;SAP_Leadsheet!$E$21,0,X11*SAP_Leadsheet!$E$36*X639)</f>
        <v>1.0561397810098462E-2</v>
      </c>
      <c r="Y653" s="315">
        <f ca="1">IF(Y6&gt;SAP_Leadsheet!$E$21,0,Y11*SAP_Leadsheet!$E$36*Y639)</f>
        <v>1.0523830056047997E-2</v>
      </c>
      <c r="Z653" s="315">
        <f ca="1">IF(Z6&gt;SAP_Leadsheet!$E$21,0,Z11*SAP_Leadsheet!$E$36*Z639)</f>
        <v>1.0338831730624786E-2</v>
      </c>
      <c r="AA653" s="315">
        <f ca="1">IF(AA6&gt;SAP_Leadsheet!$E$21,0,AA11*SAP_Leadsheet!$E$36*AA639)</f>
        <v>1.0138745975682777E-2</v>
      </c>
      <c r="AB653" s="315">
        <f ca="1">IF(AB6&gt;SAP_Leadsheet!$E$21,0,AB11*SAP_Leadsheet!$E$36*AB639)</f>
        <v>9.9283392486453816E-3</v>
      </c>
      <c r="AC653" s="315">
        <f ca="1">IF(AC6&gt;SAP_Leadsheet!$E$21,0,AC11*SAP_Leadsheet!$E$36*AC639)</f>
        <v>9.7179112474676897E-3</v>
      </c>
      <c r="AD653" s="315">
        <f ca="1">IF(AD6&gt;SAP_Leadsheet!$E$21,0,AD11*SAP_Leadsheet!$E$36*AD639)</f>
        <v>9.5165827403730554E-3</v>
      </c>
      <c r="AE653" s="315">
        <f ca="1">IF(AE6&gt;SAP_Leadsheet!$E$21,0,AE11*SAP_Leadsheet!$E$36*AE639)</f>
        <v>9.3797901844386126E-3</v>
      </c>
      <c r="AF653" s="315">
        <f ca="1">IF(AF6&gt;SAP_Leadsheet!$E$21,0,AF11*SAP_Leadsheet!$E$36*AF639)</f>
        <v>9.3506203538273533E-3</v>
      </c>
      <c r="AG653" s="315">
        <f ca="1">IF(AG6&gt;SAP_Leadsheet!$E$21,0,AG11*SAP_Leadsheet!$E$36*AG639)</f>
        <v>9.3236844174243612E-3</v>
      </c>
      <c r="AH653" s="315">
        <f ca="1">IF(AH6&gt;SAP_Leadsheet!$E$21,0,AH11*SAP_Leadsheet!$E$36*AH639)</f>
        <v>9.2992543584169089E-3</v>
      </c>
      <c r="AI653" s="315">
        <f ca="1">IF(AI6&gt;SAP_Leadsheet!$E$21,0,AI11*SAP_Leadsheet!$E$36*AI639)</f>
        <v>9.2741700488624696E-3</v>
      </c>
      <c r="AJ653" s="315">
        <f ca="1">IF(AJ6&gt;SAP_Leadsheet!$E$21,0,AJ11*SAP_Leadsheet!$E$36*AJ639)</f>
        <v>9.2431002705463238E-3</v>
      </c>
      <c r="AK653" s="315">
        <f ca="1">IF(AK6&gt;SAP_Leadsheet!$E$21,0,AK11*SAP_Leadsheet!$E$36*AK639)</f>
        <v>9.1938653108695305E-3</v>
      </c>
      <c r="AL653" s="315">
        <f ca="1">IF(AL6&gt;SAP_Leadsheet!$E$21,0,AL11*SAP_Leadsheet!$E$36*AL639)</f>
        <v>9.0695098392618387E-3</v>
      </c>
      <c r="AM653" s="315">
        <f ca="1">IF(AM6&gt;SAP_Leadsheet!$E$21,0,AM11*SAP_Leadsheet!$E$36*AM639)</f>
        <v>8.9409554606258088E-3</v>
      </c>
      <c r="AN653" s="315">
        <f ca="1">IF(AN6&gt;SAP_Leadsheet!$E$21,0,AN11*SAP_Leadsheet!$E$36*AN639)</f>
        <v>8.8056806246215209E-3</v>
      </c>
      <c r="AO653" s="315">
        <f ca="1">IF(AO6&gt;SAP_Leadsheet!$E$21,0,AO11*SAP_Leadsheet!$E$36*AO639)</f>
        <v>8.6661831317814148E-3</v>
      </c>
      <c r="AP653" s="315">
        <f ca="1">IF(AP6&gt;SAP_Leadsheet!$E$21,0,AP11*SAP_Leadsheet!$E$36*AP639)</f>
        <v>8.5259018643604797E-3</v>
      </c>
      <c r="AQ653" s="315">
        <f ca="1">IF(AQ6&gt;SAP_Leadsheet!$E$21,0,AQ11*SAP_Leadsheet!$E$36*AQ639)</f>
        <v>8.4204457209128402E-3</v>
      </c>
      <c r="AR653" s="315">
        <f ca="1">IF(AR6&gt;SAP_Leadsheet!$E$21,0,AR11*SAP_Leadsheet!$E$36*AR639)</f>
        <v>8.3462736943118575E-3</v>
      </c>
      <c r="AS653" s="315">
        <f ca="1">IF(AS6&gt;SAP_Leadsheet!$E$21,0,AS11*SAP_Leadsheet!$E$36*AS639)</f>
        <v>8.2725823057025871E-3</v>
      </c>
      <c r="AT653" s="315">
        <f ca="1">IF(AT6&gt;SAP_Leadsheet!$E$21,0,AT11*SAP_Leadsheet!$E$36*AT639)</f>
        <v>8.1997205959794487E-3</v>
      </c>
      <c r="AU653" s="315">
        <f ca="1">IF(AU6&gt;SAP_Leadsheet!$E$21,0,AU11*SAP_Leadsheet!$E$36*AU639)</f>
        <v>8.1273359939139853E-3</v>
      </c>
      <c r="AV653" s="315">
        <f ca="1">IF(AV6&gt;SAP_Leadsheet!$E$21,0,AV11*SAP_Leadsheet!$E$36*AV639)</f>
        <v>8.0544405089731687E-3</v>
      </c>
      <c r="AW653" s="315">
        <f ca="1">IF(AW6&gt;SAP_Leadsheet!$E$21,0,AW11*SAP_Leadsheet!$E$36*AW639)</f>
        <v>7.9769351832297726E-3</v>
      </c>
      <c r="AX653" s="315">
        <f ca="1">IF(AX6&gt;SAP_Leadsheet!$E$21,0,AX11*SAP_Leadsheet!$E$36*AX639)</f>
        <v>7.8772451376133684E-3</v>
      </c>
      <c r="AY653" s="315">
        <f ca="1">IF(AY6&gt;SAP_Leadsheet!$E$21,0,AY11*SAP_Leadsheet!$E$36*AY639)</f>
        <v>7.7763528380044421E-3</v>
      </c>
      <c r="AZ653" s="315">
        <f ca="1">IF(AZ6&gt;SAP_Leadsheet!$E$21,0,AZ11*SAP_Leadsheet!$E$36*AZ639)</f>
        <v>7.6735237582080456E-3</v>
      </c>
      <c r="BA653" s="315">
        <f ca="1">IF(BA6&gt;SAP_Leadsheet!$E$21,0,BA11*SAP_Leadsheet!$E$36*BA639)</f>
        <v>7.5694147829803238E-3</v>
      </c>
      <c r="BB653" s="315">
        <f ca="1">IF(BB6&gt;SAP_Leadsheet!$E$21,0,BB11*SAP_Leadsheet!$E$36*BB639)</f>
        <v>7.4649618768053384E-3</v>
      </c>
      <c r="BC653" s="315">
        <f ca="1">IF(BC6&gt;SAP_Leadsheet!$E$21,0,BC11*SAP_Leadsheet!$E$36*BC639)</f>
        <v>7.383109891981007E-3</v>
      </c>
      <c r="BD653" s="315">
        <f ca="1">IF(BD6&gt;SAP_Leadsheet!$E$21,0,BD11*SAP_Leadsheet!$E$36*BD639)</f>
        <v>7.3224500684110957E-3</v>
      </c>
      <c r="BE653" s="315">
        <f ca="1">IF(BE6&gt;SAP_Leadsheet!$E$21,0,BE11*SAP_Leadsheet!$E$36*BE639)</f>
        <v>7.2610610006434107E-3</v>
      </c>
      <c r="BF653" s="315">
        <f ca="1">IF(BF6&gt;SAP_Leadsheet!$E$21,0,BF11*SAP_Leadsheet!$E$36*BF639)</f>
        <v>7.2009522743473513E-3</v>
      </c>
      <c r="BG653" s="315">
        <f ca="1">IF(BG6&gt;SAP_Leadsheet!$E$21,0,BG11*SAP_Leadsheet!$E$36*BG639)</f>
        <v>7.1405112847893514E-3</v>
      </c>
      <c r="BH653" s="315">
        <f ca="1">IF(BH6&gt;SAP_Leadsheet!$E$21,0,BH11*SAP_Leadsheet!$E$36*BH639)</f>
        <v>7.0793860230273804E-3</v>
      </c>
      <c r="BI653" s="315">
        <f ca="1">IF(BI6&gt;SAP_Leadsheet!$E$21,0,BI11*SAP_Leadsheet!$E$36*BI639)</f>
        <v>7.0167537320721144E-3</v>
      </c>
      <c r="BJ653" s="315">
        <f ca="1">IF(BJ6&gt;SAP_Leadsheet!$E$21,0,BJ11*SAP_Leadsheet!$E$36*BJ639)</f>
        <v>6.9382109378024557E-3</v>
      </c>
      <c r="BK653" s="315">
        <f ca="1">IF(BK6&gt;SAP_Leadsheet!$E$21,0,BK11*SAP_Leadsheet!$E$36*BK639)</f>
        <v>6.857290600380833E-3</v>
      </c>
      <c r="BL653" s="315">
        <f ca="1">IF(BL6&gt;SAP_Leadsheet!$E$21,0,BL11*SAP_Leadsheet!$E$36*BL639)</f>
        <v>6.7606570782758344E-3</v>
      </c>
      <c r="BM653" s="315">
        <f ca="1">IF(BM6&gt;SAP_Leadsheet!$E$21,0,BM11*SAP_Leadsheet!$E$36*BM639)</f>
        <v>6.6330097411641115E-3</v>
      </c>
      <c r="BN653" s="315">
        <f ca="1">IF(BN6&gt;SAP_Leadsheet!$E$21,0,BN11*SAP_Leadsheet!$E$36*BN639)</f>
        <v>6.4892609175583905E-3</v>
      </c>
      <c r="BO653" s="289"/>
      <c r="BP653" s="289"/>
      <c r="BQ653" s="289"/>
      <c r="BR653" s="289"/>
      <c r="BS653" s="289"/>
      <c r="BT653" s="289"/>
      <c r="BU653" s="289"/>
      <c r="BV653" s="289"/>
      <c r="BW653" s="289"/>
      <c r="BX653" s="289"/>
      <c r="BY653" s="289"/>
      <c r="BZ653" s="289"/>
      <c r="CA653" s="289"/>
      <c r="CB653" s="289"/>
      <c r="CC653" s="289"/>
      <c r="CD653" s="289"/>
      <c r="CE653" s="289"/>
      <c r="CF653" s="289"/>
      <c r="CG653" s="289"/>
      <c r="CH653" s="289"/>
      <c r="CI653" s="289"/>
      <c r="CJ653" s="289"/>
      <c r="CK653" s="289"/>
      <c r="CL653" s="289"/>
      <c r="CM653" s="289"/>
      <c r="CN653" s="289"/>
      <c r="CO653" s="289"/>
      <c r="CP653" s="289"/>
      <c r="CQ653" s="289"/>
      <c r="CR653" s="289"/>
      <c r="CS653" s="289"/>
      <c r="CT653" s="289"/>
      <c r="CU653" s="289"/>
      <c r="CV653" s="289"/>
      <c r="CW653" s="289"/>
      <c r="CX653" s="289"/>
      <c r="CY653" s="289"/>
      <c r="CZ653" s="289"/>
      <c r="DA653" s="289"/>
      <c r="DB653" s="289"/>
      <c r="DC653" s="289"/>
      <c r="DD653" s="289"/>
      <c r="DE653" s="289"/>
      <c r="DF653" s="289"/>
      <c r="DG653" s="289"/>
      <c r="DH653" s="289"/>
      <c r="DI653" s="289"/>
      <c r="DJ653" s="289"/>
      <c r="DK653" s="289"/>
      <c r="DL653" s="289"/>
      <c r="DM653" s="289"/>
      <c r="DN653" s="289"/>
      <c r="DO653" s="289"/>
      <c r="DP653" s="289"/>
      <c r="DQ653" s="289"/>
      <c r="DR653" s="289"/>
      <c r="DS653" s="289"/>
      <c r="DT653" s="289"/>
      <c r="DU653" s="289"/>
      <c r="DV653" s="289"/>
      <c r="DW653" s="289"/>
      <c r="DX653" s="289"/>
      <c r="DY653" s="289"/>
      <c r="DZ653" s="289"/>
      <c r="EA653" s="289"/>
      <c r="EB653" s="289"/>
      <c r="EC653" s="289"/>
      <c r="ED653" s="289"/>
      <c r="EE653" s="289"/>
      <c r="EF653" s="289"/>
      <c r="EG653" s="289"/>
      <c r="EH653" s="289"/>
      <c r="EI653" s="289"/>
      <c r="EJ653" s="289"/>
      <c r="EK653" s="289"/>
      <c r="EL653" s="289"/>
      <c r="EM653" s="289"/>
      <c r="EN653" s="289"/>
      <c r="EO653" s="289"/>
      <c r="EP653" s="289"/>
      <c r="EQ653" s="289"/>
      <c r="ER653" s="289"/>
      <c r="ES653" s="289"/>
      <c r="ET653" s="289"/>
      <c r="EU653" s="289"/>
      <c r="EV653" s="289"/>
      <c r="EW653" s="289"/>
      <c r="EX653" s="289"/>
      <c r="EY653" s="289"/>
      <c r="EZ653" s="289"/>
      <c r="FA653" s="289"/>
      <c r="FB653" s="289"/>
      <c r="FC653" s="289"/>
      <c r="FD653" s="289"/>
      <c r="FE653" s="289"/>
      <c r="FF653" s="289"/>
      <c r="FG653" s="289"/>
      <c r="FH653" s="289"/>
      <c r="FI653" s="289"/>
      <c r="FJ653" s="289"/>
      <c r="FK653" s="289"/>
      <c r="FL653" s="289"/>
      <c r="FM653" s="289"/>
      <c r="FN653" s="289"/>
      <c r="FO653" s="289"/>
      <c r="FP653" s="289"/>
      <c r="FQ653" s="289"/>
      <c r="FR653" s="289"/>
      <c r="FS653" s="289"/>
      <c r="FT653" s="289"/>
      <c r="FU653" s="289"/>
      <c r="FV653" s="289"/>
      <c r="FW653" s="289"/>
      <c r="FX653" s="289"/>
      <c r="FY653" s="289"/>
      <c r="FZ653" s="289"/>
      <c r="GA653" s="289"/>
      <c r="GB653" s="289"/>
      <c r="GC653" s="289"/>
      <c r="GD653" s="289"/>
      <c r="GE653" s="289"/>
      <c r="GF653" s="289"/>
      <c r="GG653" s="289"/>
      <c r="GH653" s="289"/>
      <c r="GI653" s="289"/>
      <c r="GJ653" s="289"/>
      <c r="GK653" s="289"/>
      <c r="GL653" s="289"/>
      <c r="GM653" s="289"/>
      <c r="GN653" s="289"/>
      <c r="GO653" s="289"/>
      <c r="GP653" s="289"/>
      <c r="GQ653" s="289"/>
      <c r="GR653" s="289"/>
      <c r="GS653" s="289"/>
      <c r="GT653" s="289"/>
      <c r="GU653" s="289"/>
      <c r="GV653" s="289"/>
      <c r="GW653" s="289"/>
      <c r="GX653" s="289"/>
      <c r="GY653" s="289"/>
    </row>
    <row r="654" spans="1:207" x14ac:dyDescent="0.15">
      <c r="D654" s="26" t="s">
        <v>278</v>
      </c>
      <c r="F654" s="26" t="s">
        <v>356</v>
      </c>
      <c r="G654" s="289">
        <f ca="1">IF(G7&gt;SAP_Leadsheet!$E$21,0,SAP_Leadsheet!$E$37*G21*(1-SAP_Leadsheet!$E$114)*G639)</f>
        <v>0</v>
      </c>
      <c r="H654" s="289">
        <f ca="1">IF(H7&gt;SAP_Leadsheet!$E$21,0,SAP_Leadsheet!$E$37*H21*(1-SAP_Leadsheet!$E$114)*H639)</f>
        <v>0</v>
      </c>
      <c r="I654" s="289">
        <f ca="1">IF(I7&gt;SAP_Leadsheet!$E$21,0,SAP_Leadsheet!$E$37*I21*(1-SAP_Leadsheet!$E$114)*I639)</f>
        <v>0</v>
      </c>
      <c r="J654" s="289">
        <f ca="1">IF(J7&gt;SAP_Leadsheet!$E$21,0,SAP_Leadsheet!$E$37*J21*(1-SAP_Leadsheet!$E$114)*J639)</f>
        <v>0</v>
      </c>
      <c r="K654" s="289">
        <f ca="1">IF(K7&gt;SAP_Leadsheet!$E$21,0,SAP_Leadsheet!$E$37*K21*(1-SAP_Leadsheet!$E$114)*K639)</f>
        <v>0</v>
      </c>
      <c r="L654" s="289">
        <f ca="1">IF(L7&gt;SAP_Leadsheet!$E$21,0,SAP_Leadsheet!$E$37*L21*(1-SAP_Leadsheet!$E$114)*L639)</f>
        <v>0</v>
      </c>
      <c r="M654" s="289">
        <f ca="1">IF(M7&gt;SAP_Leadsheet!$E$21,0,SAP_Leadsheet!$E$37*M21*(1-SAP_Leadsheet!$E$114)*M639)</f>
        <v>0</v>
      </c>
      <c r="N654" s="289">
        <f ca="1">IF(N7&gt;SAP_Leadsheet!$E$21,0,SAP_Leadsheet!$E$37*N21*(1-SAP_Leadsheet!$E$114)*N639)</f>
        <v>0</v>
      </c>
      <c r="O654" s="289">
        <f ca="1">IF(O7&gt;SAP_Leadsheet!$E$21,0,SAP_Leadsheet!$E$37*O21*(1-SAP_Leadsheet!$E$114)*O639)</f>
        <v>0</v>
      </c>
      <c r="P654" s="289">
        <f ca="1">IF(P7&gt;SAP_Leadsheet!$E$21,0,SAP_Leadsheet!$E$37*P21*(1-SAP_Leadsheet!$E$114)*P639)</f>
        <v>0</v>
      </c>
      <c r="Q654" s="289">
        <f ca="1">IF(Q7&gt;SAP_Leadsheet!$E$21,0,SAP_Leadsheet!$E$37*Q21*(1-SAP_Leadsheet!$E$114)*Q639)</f>
        <v>0</v>
      </c>
      <c r="R654" s="289">
        <f ca="1">IF(R7&gt;SAP_Leadsheet!$E$21,0,SAP_Leadsheet!$E$37*R21*(1-SAP_Leadsheet!$E$114)*R639)</f>
        <v>0</v>
      </c>
      <c r="S654" s="289">
        <f ca="1">IF(S7&gt;SAP_Leadsheet!$E$21,0,SAP_Leadsheet!$E$37*S21*(1-SAP_Leadsheet!$E$114)*S639)</f>
        <v>0</v>
      </c>
      <c r="T654" s="289">
        <f ca="1">IF(T7&gt;SAP_Leadsheet!$E$21,0,SAP_Leadsheet!$E$37*T21*(1-SAP_Leadsheet!$E$114)*T639)</f>
        <v>0</v>
      </c>
      <c r="U654" s="289">
        <f ca="1">IF(U7&gt;SAP_Leadsheet!$E$21,0,SAP_Leadsheet!$E$37*U21*(1-SAP_Leadsheet!$E$114)*U639)</f>
        <v>0</v>
      </c>
      <c r="V654" s="289">
        <f ca="1">IF(V7&gt;SAP_Leadsheet!$E$21,0,SAP_Leadsheet!$E$37*V21*(1-SAP_Leadsheet!$E$114)*V639)</f>
        <v>0</v>
      </c>
      <c r="W654" s="289">
        <f ca="1">IF(W7&gt;SAP_Leadsheet!$E$21,0,SAP_Leadsheet!$E$37*W21*(1-SAP_Leadsheet!$E$114)*W639)</f>
        <v>0</v>
      </c>
      <c r="X654" s="289">
        <f ca="1">IF(X7&gt;SAP_Leadsheet!$E$21,0,SAP_Leadsheet!$E$37*X21*(1-SAP_Leadsheet!$E$114)*X639)</f>
        <v>0</v>
      </c>
      <c r="Y654" s="289">
        <f ca="1">IF(Y7&gt;SAP_Leadsheet!$E$21,0,SAP_Leadsheet!$E$37*Y21*(1-SAP_Leadsheet!$E$114)*Y639)</f>
        <v>0</v>
      </c>
      <c r="Z654" s="289">
        <f ca="1">IF(Z7&gt;SAP_Leadsheet!$E$21,0,SAP_Leadsheet!$E$37*Z21*(1-SAP_Leadsheet!$E$114)*Z639)</f>
        <v>0</v>
      </c>
      <c r="AA654" s="289">
        <f ca="1">IF(AA7&gt;SAP_Leadsheet!$E$21,0,SAP_Leadsheet!$E$37*AA21*(1-SAP_Leadsheet!$E$114)*AA639)</f>
        <v>0</v>
      </c>
      <c r="AB654" s="289">
        <f ca="1">IF(AB7&gt;SAP_Leadsheet!$E$21,0,SAP_Leadsheet!$E$37*AB21*(1-SAP_Leadsheet!$E$114)*AB639)</f>
        <v>0</v>
      </c>
      <c r="AC654" s="289">
        <f ca="1">IF(AC7&gt;SAP_Leadsheet!$E$21,0,SAP_Leadsheet!$E$37*AC21*(1-SAP_Leadsheet!$E$114)*AC639)</f>
        <v>0</v>
      </c>
      <c r="AD654" s="289">
        <f ca="1">IF(AD7&gt;SAP_Leadsheet!$E$21,0,SAP_Leadsheet!$E$37*AD21*(1-SAP_Leadsheet!$E$114)*AD639)</f>
        <v>0</v>
      </c>
      <c r="AE654" s="289">
        <f ca="1">IF(AE7&gt;SAP_Leadsheet!$E$21,0,SAP_Leadsheet!$E$37*AE21*(1-SAP_Leadsheet!$E$114)*AE639)</f>
        <v>0</v>
      </c>
      <c r="AF654" s="289">
        <f ca="1">IF(AF7&gt;SAP_Leadsheet!$E$21,0,SAP_Leadsheet!$E$37*AF21*(1-SAP_Leadsheet!$E$114)*AF639)</f>
        <v>0</v>
      </c>
      <c r="AG654" s="289">
        <f ca="1">IF(AG7&gt;SAP_Leadsheet!$E$21,0,SAP_Leadsheet!$E$37*AG21*(1-SAP_Leadsheet!$E$114)*AG639)</f>
        <v>0</v>
      </c>
      <c r="AH654" s="289">
        <f ca="1">IF(AH7&gt;SAP_Leadsheet!$E$21,0,SAP_Leadsheet!$E$37*AH21*(1-SAP_Leadsheet!$E$114)*AH639)</f>
        <v>0</v>
      </c>
      <c r="AI654" s="289">
        <f ca="1">IF(AI7&gt;SAP_Leadsheet!$E$21,0,SAP_Leadsheet!$E$37*AI21*(1-SAP_Leadsheet!$E$114)*AI639)</f>
        <v>0</v>
      </c>
      <c r="AJ654" s="289">
        <f ca="1">IF(AJ7&gt;SAP_Leadsheet!$E$21,0,SAP_Leadsheet!$E$37*AJ21*(1-SAP_Leadsheet!$E$114)*AJ639)</f>
        <v>0</v>
      </c>
      <c r="AK654" s="289">
        <f ca="1">IF(AK7&gt;SAP_Leadsheet!$E$21,0,SAP_Leadsheet!$E$37*AK21*(1-SAP_Leadsheet!$E$114)*AK639)</f>
        <v>0</v>
      </c>
      <c r="AL654" s="289">
        <f ca="1">IF(AL7&gt;SAP_Leadsheet!$E$21,0,SAP_Leadsheet!$E$37*AL21*(1-SAP_Leadsheet!$E$114)*AL639)</f>
        <v>0</v>
      </c>
      <c r="AM654" s="289">
        <f ca="1">IF(AM7&gt;SAP_Leadsheet!$E$21,0,SAP_Leadsheet!$E$37*AM21*(1-SAP_Leadsheet!$E$114)*AM639)</f>
        <v>0</v>
      </c>
      <c r="AN654" s="289">
        <f ca="1">IF(AN7&gt;SAP_Leadsheet!$E$21,0,SAP_Leadsheet!$E$37*AN21*(1-SAP_Leadsheet!$E$114)*AN639)</f>
        <v>0</v>
      </c>
      <c r="AO654" s="289">
        <f ca="1">IF(AO7&gt;SAP_Leadsheet!$E$21,0,SAP_Leadsheet!$E$37*AO21*(1-SAP_Leadsheet!$E$114)*AO639)</f>
        <v>0</v>
      </c>
      <c r="AP654" s="289">
        <f ca="1">IF(AP7&gt;SAP_Leadsheet!$E$21,0,SAP_Leadsheet!$E$37*AP21*(1-SAP_Leadsheet!$E$114)*AP639)</f>
        <v>0</v>
      </c>
      <c r="AQ654" s="289">
        <f ca="1">IF(AQ7&gt;SAP_Leadsheet!$E$21,0,SAP_Leadsheet!$E$37*AQ21*(1-SAP_Leadsheet!$E$114)*AQ639)</f>
        <v>0</v>
      </c>
      <c r="AR654" s="289">
        <f ca="1">IF(AR7&gt;SAP_Leadsheet!$E$21,0,SAP_Leadsheet!$E$37*AR21*(1-SAP_Leadsheet!$E$114)*AR639)</f>
        <v>0</v>
      </c>
      <c r="AS654" s="289">
        <f ca="1">IF(AS7&gt;SAP_Leadsheet!$E$21,0,SAP_Leadsheet!$E$37*AS21*(1-SAP_Leadsheet!$E$114)*AS639)</f>
        <v>0</v>
      </c>
      <c r="AT654" s="289">
        <f ca="1">IF(AT7&gt;SAP_Leadsheet!$E$21,0,SAP_Leadsheet!$E$37*AT21*(1-SAP_Leadsheet!$E$114)*AT639)</f>
        <v>0</v>
      </c>
      <c r="AU654" s="289">
        <f ca="1">IF(AU7&gt;SAP_Leadsheet!$E$21,0,SAP_Leadsheet!$E$37*AU21*(1-SAP_Leadsheet!$E$114)*AU639)</f>
        <v>0</v>
      </c>
      <c r="AV654" s="289">
        <f ca="1">IF(AV7&gt;SAP_Leadsheet!$E$21,0,SAP_Leadsheet!$E$37*AV21*(1-SAP_Leadsheet!$E$114)*AV639)</f>
        <v>0</v>
      </c>
      <c r="AW654" s="289">
        <f ca="1">IF(AW7&gt;SAP_Leadsheet!$E$21,0,SAP_Leadsheet!$E$37*AW21*(1-SAP_Leadsheet!$E$114)*AW639)</f>
        <v>0</v>
      </c>
      <c r="AX654" s="289">
        <f ca="1">IF(AX7&gt;SAP_Leadsheet!$E$21,0,SAP_Leadsheet!$E$37*AX21*(1-SAP_Leadsheet!$E$114)*AX639)</f>
        <v>0</v>
      </c>
      <c r="AY654" s="289">
        <f ca="1">IF(AY7&gt;SAP_Leadsheet!$E$21,0,SAP_Leadsheet!$E$37*AY21*(1-SAP_Leadsheet!$E$114)*AY639)</f>
        <v>0</v>
      </c>
      <c r="AZ654" s="289">
        <f ca="1">IF(AZ7&gt;SAP_Leadsheet!$E$21,0,SAP_Leadsheet!$E$37*AZ21*(1-SAP_Leadsheet!$E$114)*AZ639)</f>
        <v>0</v>
      </c>
      <c r="BA654" s="289">
        <f ca="1">IF(BA7&gt;SAP_Leadsheet!$E$21,0,SAP_Leadsheet!$E$37*BA21*(1-SAP_Leadsheet!$E$114)*BA639)</f>
        <v>0</v>
      </c>
      <c r="BB654" s="289">
        <f ca="1">IF(BB7&gt;SAP_Leadsheet!$E$21,0,SAP_Leadsheet!$E$37*BB21*(1-SAP_Leadsheet!$E$114)*BB639)</f>
        <v>0</v>
      </c>
      <c r="BC654" s="289">
        <f ca="1">IF(BC7&gt;SAP_Leadsheet!$E$21,0,SAP_Leadsheet!$E$37*BC21*(1-SAP_Leadsheet!$E$114)*BC639)</f>
        <v>0</v>
      </c>
      <c r="BD654" s="289">
        <f ca="1">IF(BD7&gt;SAP_Leadsheet!$E$21,0,SAP_Leadsheet!$E$37*BD21*(1-SAP_Leadsheet!$E$114)*BD639)</f>
        <v>0</v>
      </c>
      <c r="BE654" s="289">
        <f ca="1">IF(BE7&gt;SAP_Leadsheet!$E$21,0,SAP_Leadsheet!$E$37*BE21*(1-SAP_Leadsheet!$E$114)*BE639)</f>
        <v>0</v>
      </c>
      <c r="BF654" s="289">
        <f ca="1">IF(BF7&gt;SAP_Leadsheet!$E$21,0,SAP_Leadsheet!$E$37*BF21*(1-SAP_Leadsheet!$E$114)*BF639)</f>
        <v>0</v>
      </c>
      <c r="BG654" s="289">
        <f ca="1">IF(BG7&gt;SAP_Leadsheet!$E$21,0,SAP_Leadsheet!$E$37*BG21*(1-SAP_Leadsheet!$E$114)*BG639)</f>
        <v>0</v>
      </c>
      <c r="BH654" s="289">
        <f ca="1">IF(BH7&gt;SAP_Leadsheet!$E$21,0,SAP_Leadsheet!$E$37*BH21*(1-SAP_Leadsheet!$E$114)*BH639)</f>
        <v>0</v>
      </c>
      <c r="BI654" s="289">
        <f ca="1">IF(BI7&gt;SAP_Leadsheet!$E$21,0,SAP_Leadsheet!$E$37*BI21*(1-SAP_Leadsheet!$E$114)*BI639)</f>
        <v>0</v>
      </c>
      <c r="BJ654" s="289">
        <f ca="1">IF(BJ7&gt;SAP_Leadsheet!$E$21,0,SAP_Leadsheet!$E$37*BJ21*(1-SAP_Leadsheet!$E$114)*BJ639)</f>
        <v>0</v>
      </c>
      <c r="BK654" s="289">
        <f ca="1">IF(BK7&gt;SAP_Leadsheet!$E$21,0,SAP_Leadsheet!$E$37*BK21*(1-SAP_Leadsheet!$E$114)*BK639)</f>
        <v>0</v>
      </c>
      <c r="BL654" s="289">
        <f ca="1">IF(BL7&gt;SAP_Leadsheet!$E$21,0,SAP_Leadsheet!$E$37*BL21*(1-SAP_Leadsheet!$E$114)*BL639)</f>
        <v>0</v>
      </c>
      <c r="BM654" s="289">
        <f ca="1">IF(BM7&gt;SAP_Leadsheet!$E$21,0,SAP_Leadsheet!$E$37*BM21*(1-SAP_Leadsheet!$E$114)*BM639)</f>
        <v>0</v>
      </c>
      <c r="BN654" s="289">
        <f ca="1">IF(BN7&gt;SAP_Leadsheet!$E$21,0,SAP_Leadsheet!$E$37*BN21*(1-SAP_Leadsheet!$E$114)*BN639)</f>
        <v>0</v>
      </c>
      <c r="BO654" s="289"/>
      <c r="BP654" s="289"/>
      <c r="BQ654" s="289"/>
      <c r="BR654" s="289"/>
      <c r="BS654" s="289"/>
      <c r="BT654" s="289"/>
      <c r="BU654" s="289"/>
      <c r="BV654" s="289"/>
      <c r="BW654" s="289"/>
      <c r="BX654" s="289"/>
      <c r="BY654" s="289"/>
      <c r="BZ654" s="289"/>
      <c r="CA654" s="289"/>
      <c r="CB654" s="289"/>
      <c r="CC654" s="289"/>
      <c r="CD654" s="289"/>
      <c r="CE654" s="289"/>
      <c r="CF654" s="289"/>
      <c r="CG654" s="289"/>
      <c r="CH654" s="289"/>
      <c r="CI654" s="289"/>
      <c r="CJ654" s="289"/>
      <c r="CK654" s="289"/>
      <c r="CL654" s="289"/>
      <c r="CM654" s="289"/>
      <c r="CN654" s="289"/>
      <c r="CO654" s="289"/>
      <c r="CP654" s="289"/>
      <c r="CQ654" s="289"/>
      <c r="CR654" s="289"/>
      <c r="CS654" s="289"/>
      <c r="CT654" s="289"/>
      <c r="CU654" s="289"/>
      <c r="CV654" s="289"/>
      <c r="CW654" s="289"/>
      <c r="CX654" s="289"/>
      <c r="CY654" s="289"/>
      <c r="CZ654" s="289"/>
      <c r="DA654" s="289"/>
      <c r="DB654" s="289"/>
      <c r="DC654" s="289"/>
      <c r="DD654" s="289"/>
      <c r="DE654" s="289"/>
      <c r="DF654" s="289"/>
      <c r="DG654" s="289"/>
      <c r="DH654" s="289"/>
      <c r="DI654" s="289"/>
      <c r="DJ654" s="289"/>
      <c r="DK654" s="289"/>
      <c r="DL654" s="289"/>
      <c r="DM654" s="289"/>
      <c r="DN654" s="289"/>
      <c r="DO654" s="289"/>
      <c r="DP654" s="289"/>
      <c r="DQ654" s="289"/>
      <c r="DR654" s="289"/>
      <c r="DS654" s="289"/>
      <c r="DT654" s="289"/>
      <c r="DU654" s="289"/>
      <c r="DV654" s="289"/>
      <c r="DW654" s="289"/>
      <c r="DX654" s="289"/>
      <c r="DY654" s="289"/>
      <c r="DZ654" s="289"/>
      <c r="EA654" s="289"/>
      <c r="EB654" s="289"/>
      <c r="EC654" s="289"/>
      <c r="ED654" s="289"/>
      <c r="EE654" s="289"/>
      <c r="EF654" s="289"/>
      <c r="EG654" s="289"/>
      <c r="EH654" s="289"/>
      <c r="EI654" s="289"/>
      <c r="EJ654" s="289"/>
      <c r="EK654" s="289"/>
      <c r="EL654" s="289"/>
      <c r="EM654" s="289"/>
      <c r="EN654" s="289"/>
      <c r="EO654" s="289"/>
      <c r="EP654" s="289"/>
      <c r="EQ654" s="289"/>
      <c r="ER654" s="289"/>
      <c r="ES654" s="289"/>
      <c r="ET654" s="289"/>
      <c r="EU654" s="289"/>
      <c r="EV654" s="289"/>
      <c r="EW654" s="289"/>
      <c r="EX654" s="289"/>
      <c r="EY654" s="289"/>
      <c r="EZ654" s="289"/>
      <c r="FA654" s="289"/>
      <c r="FB654" s="289"/>
      <c r="FC654" s="289"/>
      <c r="FD654" s="289"/>
      <c r="FE654" s="289"/>
      <c r="FF654" s="289"/>
      <c r="FG654" s="289"/>
      <c r="FH654" s="289"/>
      <c r="FI654" s="289"/>
      <c r="FJ654" s="289"/>
      <c r="FK654" s="289"/>
      <c r="FL654" s="289"/>
      <c r="FM654" s="289"/>
      <c r="FN654" s="289"/>
      <c r="FO654" s="289"/>
      <c r="FP654" s="289"/>
      <c r="FQ654" s="289"/>
      <c r="FR654" s="289"/>
      <c r="FS654" s="289"/>
      <c r="FT654" s="289"/>
      <c r="FU654" s="289"/>
      <c r="FV654" s="289"/>
      <c r="FW654" s="289"/>
      <c r="FX654" s="289"/>
      <c r="FY654" s="289"/>
      <c r="FZ654" s="289"/>
      <c r="GA654" s="289"/>
      <c r="GB654" s="289"/>
      <c r="GC654" s="289"/>
      <c r="GD654" s="289"/>
      <c r="GE654" s="289"/>
      <c r="GF654" s="289"/>
      <c r="GG654" s="289"/>
      <c r="GH654" s="289"/>
      <c r="GI654" s="289"/>
      <c r="GJ654" s="289"/>
      <c r="GK654" s="289"/>
      <c r="GL654" s="289"/>
      <c r="GM654" s="289"/>
      <c r="GN654" s="289"/>
      <c r="GO654" s="289"/>
      <c r="GP654" s="289"/>
      <c r="GQ654" s="289"/>
      <c r="GR654" s="289"/>
      <c r="GS654" s="289"/>
      <c r="GT654" s="289"/>
      <c r="GU654" s="289"/>
      <c r="GV654" s="289"/>
      <c r="GW654" s="289"/>
      <c r="GX654" s="289"/>
      <c r="GY654" s="289"/>
    </row>
    <row r="655" spans="1:207" s="292" customFormat="1" x14ac:dyDescent="0.15">
      <c r="A655" s="291"/>
      <c r="D655" s="28" t="s">
        <v>208</v>
      </c>
      <c r="F655" s="26" t="s">
        <v>356</v>
      </c>
      <c r="G655" s="289">
        <f ca="1">SUM(G656:G658)</f>
        <v>1.4057184180867882E-2</v>
      </c>
      <c r="H655" s="289">
        <f t="shared" ref="H655:BN655" ca="1" si="127">SUM(H656:H658)</f>
        <v>1.3814625481472158E-2</v>
      </c>
      <c r="I655" s="289">
        <f t="shared" ca="1" si="127"/>
        <v>1.3572066782076434E-2</v>
      </c>
      <c r="J655" s="289">
        <f t="shared" ca="1" si="127"/>
        <v>1.332950808268071E-2</v>
      </c>
      <c r="K655" s="289">
        <f t="shared" ca="1" si="127"/>
        <v>1.3086949383284988E-2</v>
      </c>
      <c r="L655" s="289">
        <f t="shared" ca="1" si="127"/>
        <v>1.2844390683889265E-2</v>
      </c>
      <c r="M655" s="289">
        <f t="shared" ca="1" si="127"/>
        <v>1.2601831984493541E-2</v>
      </c>
      <c r="N655" s="289">
        <f t="shared" ca="1" si="127"/>
        <v>1.2359273285097819E-2</v>
      </c>
      <c r="O655" s="289">
        <f t="shared" ca="1" si="127"/>
        <v>1.2116714585702095E-2</v>
      </c>
      <c r="P655" s="289">
        <f t="shared" ca="1" si="127"/>
        <v>1.1874155886306371E-2</v>
      </c>
      <c r="Q655" s="289">
        <f t="shared" ca="1" si="127"/>
        <v>1.1631597186910649E-2</v>
      </c>
      <c r="R655" s="289">
        <f t="shared" ca="1" si="127"/>
        <v>1.1389038487514927E-2</v>
      </c>
      <c r="S655" s="289">
        <f t="shared" ca="1" si="127"/>
        <v>1.1237793740379608E-2</v>
      </c>
      <c r="T655" s="289">
        <f t="shared" ca="1" si="127"/>
        <v>1.1086548993244291E-2</v>
      </c>
      <c r="U655" s="289">
        <f t="shared" ca="1" si="127"/>
        <v>1.0935304246108973E-2</v>
      </c>
      <c r="V655" s="289">
        <f t="shared" ca="1" si="127"/>
        <v>1.0784059498973656E-2</v>
      </c>
      <c r="W655" s="289">
        <f t="shared" ca="1" si="127"/>
        <v>1.0632814751838339E-2</v>
      </c>
      <c r="X655" s="289">
        <f t="shared" ca="1" si="127"/>
        <v>1.0481570004703022E-2</v>
      </c>
      <c r="Y655" s="289">
        <f t="shared" ca="1" si="127"/>
        <v>1.0330325257567705E-2</v>
      </c>
      <c r="Z655" s="289">
        <f t="shared" ca="1" si="127"/>
        <v>1.0179080510432387E-2</v>
      </c>
      <c r="AA655" s="289">
        <f t="shared" ca="1" si="127"/>
        <v>1.002783576329707E-2</v>
      </c>
      <c r="AB655" s="289">
        <f t="shared" ca="1" si="127"/>
        <v>9.876591016161753E-3</v>
      </c>
      <c r="AC655" s="289">
        <f t="shared" ca="1" si="127"/>
        <v>9.7253462690264358E-3</v>
      </c>
      <c r="AD655" s="289">
        <f t="shared" ca="1" si="127"/>
        <v>9.5741015218911187E-3</v>
      </c>
      <c r="AE655" s="289">
        <f t="shared" ca="1" si="127"/>
        <v>9.4539265355658309E-3</v>
      </c>
      <c r="AF655" s="289">
        <f t="shared" ca="1" si="127"/>
        <v>9.3337515492405432E-3</v>
      </c>
      <c r="AG655" s="289">
        <f t="shared" ca="1" si="127"/>
        <v>9.2135765629152572E-3</v>
      </c>
      <c r="AH655" s="289">
        <f t="shared" ca="1" si="127"/>
        <v>9.0934015765899677E-3</v>
      </c>
      <c r="AI655" s="289">
        <f t="shared" ca="1" si="127"/>
        <v>8.9732265902646834E-3</v>
      </c>
      <c r="AJ655" s="289">
        <f t="shared" ca="1" si="127"/>
        <v>8.8530516039393957E-3</v>
      </c>
      <c r="AK655" s="289">
        <f t="shared" ca="1" si="127"/>
        <v>8.7328766176141062E-3</v>
      </c>
      <c r="AL655" s="289">
        <f t="shared" ca="1" si="127"/>
        <v>8.6127016312888202E-3</v>
      </c>
      <c r="AM655" s="289">
        <f t="shared" ca="1" si="127"/>
        <v>8.4925266449635325E-3</v>
      </c>
      <c r="AN655" s="289">
        <f t="shared" ca="1" si="127"/>
        <v>8.3723516586382447E-3</v>
      </c>
      <c r="AO655" s="289">
        <f t="shared" ca="1" si="127"/>
        <v>8.2521766723129587E-3</v>
      </c>
      <c r="AP655" s="289">
        <f t="shared" ca="1" si="127"/>
        <v>8.132001685987671E-3</v>
      </c>
      <c r="AQ655" s="289">
        <f t="shared" ca="1" si="127"/>
        <v>8.0378926203788E-3</v>
      </c>
      <c r="AR655" s="289">
        <f t="shared" ca="1" si="127"/>
        <v>7.943783554769929E-3</v>
      </c>
      <c r="AS655" s="289">
        <f t="shared" ca="1" si="127"/>
        <v>7.8496744891610581E-3</v>
      </c>
      <c r="AT655" s="289">
        <f t="shared" ca="1" si="127"/>
        <v>7.755565423552188E-3</v>
      </c>
      <c r="AU655" s="289">
        <f t="shared" ca="1" si="127"/>
        <v>7.661456357943317E-3</v>
      </c>
      <c r="AV655" s="289">
        <f t="shared" ca="1" si="127"/>
        <v>7.5673472923344452E-3</v>
      </c>
      <c r="AW655" s="289">
        <f t="shared" ca="1" si="127"/>
        <v>7.4732382267255742E-3</v>
      </c>
      <c r="AX655" s="289">
        <f t="shared" ca="1" si="127"/>
        <v>7.3791291611167041E-3</v>
      </c>
      <c r="AY655" s="289">
        <f t="shared" ca="1" si="127"/>
        <v>7.2850200955078331E-3</v>
      </c>
      <c r="AZ655" s="289">
        <f t="shared" ca="1" si="127"/>
        <v>7.1909110298989621E-3</v>
      </c>
      <c r="BA655" s="289">
        <f t="shared" ca="1" si="127"/>
        <v>7.0968019642900912E-3</v>
      </c>
      <c r="BB655" s="289">
        <f t="shared" ca="1" si="127"/>
        <v>7.0026928986812211E-3</v>
      </c>
      <c r="BC655" s="289">
        <f t="shared" ca="1" si="127"/>
        <v>6.9297310963141292E-3</v>
      </c>
      <c r="BD655" s="289">
        <f t="shared" ca="1" si="127"/>
        <v>6.8567692939470373E-3</v>
      </c>
      <c r="BE655" s="289">
        <f t="shared" ca="1" si="127"/>
        <v>6.7838074915799454E-3</v>
      </c>
      <c r="BF655" s="289">
        <f t="shared" ca="1" si="127"/>
        <v>6.7108456892128535E-3</v>
      </c>
      <c r="BG655" s="289">
        <f t="shared" ca="1" si="127"/>
        <v>6.6378838868457616E-3</v>
      </c>
      <c r="BH655" s="289">
        <f t="shared" ca="1" si="127"/>
        <v>6.5649220844786697E-3</v>
      </c>
      <c r="BI655" s="289">
        <f t="shared" ca="1" si="127"/>
        <v>6.4919602821115778E-3</v>
      </c>
      <c r="BJ655" s="289">
        <f t="shared" ca="1" si="127"/>
        <v>6.4189984797444859E-3</v>
      </c>
      <c r="BK655" s="289">
        <f t="shared" si="127"/>
        <v>0</v>
      </c>
      <c r="BL655" s="289">
        <f t="shared" si="127"/>
        <v>0</v>
      </c>
      <c r="BM655" s="289">
        <f t="shared" si="127"/>
        <v>0</v>
      </c>
      <c r="BN655" s="289">
        <f t="shared" si="127"/>
        <v>0</v>
      </c>
      <c r="BO655" s="289"/>
      <c r="BP655" s="289"/>
      <c r="BQ655" s="289"/>
      <c r="BR655" s="289"/>
      <c r="BS655" s="289"/>
      <c r="BT655" s="289"/>
      <c r="BU655" s="289"/>
      <c r="BV655" s="289"/>
      <c r="BW655" s="289"/>
      <c r="BX655" s="289"/>
      <c r="BY655" s="289"/>
      <c r="BZ655" s="289"/>
      <c r="CA655" s="289"/>
      <c r="CB655" s="289"/>
      <c r="CC655" s="289"/>
      <c r="CD655" s="289"/>
      <c r="CE655" s="289"/>
      <c r="CF655" s="289"/>
      <c r="CG655" s="289"/>
      <c r="CH655" s="289"/>
      <c r="CI655" s="289"/>
      <c r="CJ655" s="289"/>
      <c r="CK655" s="289"/>
      <c r="CL655" s="289"/>
      <c r="CM655" s="289"/>
      <c r="CN655" s="289"/>
      <c r="CO655" s="289"/>
      <c r="CP655" s="289"/>
      <c r="CQ655" s="289"/>
      <c r="CR655" s="289"/>
      <c r="CS655" s="289"/>
      <c r="CT655" s="289"/>
      <c r="CU655" s="289"/>
      <c r="CV655" s="289"/>
      <c r="CW655" s="289"/>
      <c r="CX655" s="289"/>
      <c r="CY655" s="289"/>
      <c r="CZ655" s="289"/>
      <c r="DA655" s="289"/>
      <c r="DB655" s="289"/>
      <c r="DC655" s="289"/>
      <c r="DD655" s="289"/>
      <c r="DE655" s="289"/>
      <c r="DF655" s="289"/>
      <c r="DG655" s="289"/>
      <c r="DH655" s="289"/>
      <c r="DI655" s="289"/>
      <c r="DJ655" s="289"/>
      <c r="DK655" s="289"/>
      <c r="DL655" s="289"/>
      <c r="DM655" s="289"/>
      <c r="DN655" s="289"/>
      <c r="DO655" s="289"/>
      <c r="DP655" s="289"/>
      <c r="DQ655" s="289"/>
      <c r="DR655" s="289"/>
      <c r="DS655" s="289"/>
      <c r="DT655" s="289"/>
      <c r="DU655" s="289"/>
      <c r="DV655" s="289"/>
      <c r="DW655" s="289"/>
      <c r="DX655" s="289"/>
      <c r="DY655" s="289"/>
      <c r="DZ655" s="289"/>
      <c r="EA655" s="289"/>
      <c r="EB655" s="289"/>
      <c r="EC655" s="289"/>
      <c r="ED655" s="289"/>
      <c r="EE655" s="289"/>
      <c r="EF655" s="289"/>
      <c r="EG655" s="289"/>
      <c r="EH655" s="289"/>
      <c r="EI655" s="289"/>
      <c r="EJ655" s="289"/>
      <c r="EK655" s="289"/>
      <c r="EL655" s="289"/>
      <c r="EM655" s="289"/>
      <c r="EN655" s="289"/>
      <c r="EO655" s="289"/>
      <c r="EP655" s="289"/>
      <c r="EQ655" s="289"/>
      <c r="ER655" s="289"/>
      <c r="ES655" s="289"/>
      <c r="ET655" s="289"/>
      <c r="EU655" s="289"/>
      <c r="EV655" s="289"/>
      <c r="EW655" s="289"/>
      <c r="EX655" s="289"/>
      <c r="EY655" s="289"/>
      <c r="EZ655" s="289"/>
      <c r="FA655" s="289"/>
      <c r="FB655" s="289"/>
      <c r="FC655" s="289"/>
      <c r="FD655" s="289"/>
      <c r="FE655" s="289"/>
      <c r="FF655" s="289"/>
      <c r="FG655" s="289"/>
      <c r="FH655" s="289"/>
      <c r="FI655" s="289"/>
      <c r="FJ655" s="289"/>
      <c r="FK655" s="289"/>
      <c r="FL655" s="289"/>
      <c r="FM655" s="289"/>
      <c r="FN655" s="289"/>
      <c r="FO655" s="289"/>
      <c r="FP655" s="289"/>
      <c r="FQ655" s="289"/>
      <c r="FR655" s="289"/>
      <c r="FS655" s="289"/>
      <c r="FT655" s="289"/>
      <c r="FU655" s="289"/>
      <c r="FV655" s="289"/>
      <c r="FW655" s="289"/>
      <c r="FX655" s="289"/>
      <c r="FY655" s="289"/>
      <c r="FZ655" s="289"/>
      <c r="GA655" s="289"/>
      <c r="GB655" s="289"/>
      <c r="GC655" s="289"/>
      <c r="GD655" s="289"/>
      <c r="GE655" s="289"/>
      <c r="GF655" s="289"/>
      <c r="GG655" s="289"/>
      <c r="GH655" s="289"/>
      <c r="GI655" s="289"/>
      <c r="GJ655" s="289"/>
      <c r="GK655" s="289"/>
      <c r="GL655" s="289"/>
      <c r="GM655" s="289"/>
      <c r="GN655" s="289"/>
      <c r="GO655" s="289"/>
      <c r="GP655" s="289"/>
      <c r="GQ655" s="289"/>
      <c r="GR655" s="289"/>
      <c r="GS655" s="289"/>
      <c r="GT655" s="289"/>
      <c r="GU655" s="289"/>
      <c r="GV655" s="289"/>
      <c r="GW655" s="289"/>
      <c r="GX655" s="289"/>
      <c r="GY655" s="289"/>
    </row>
    <row r="656" spans="1:207" s="292" customFormat="1" x14ac:dyDescent="0.15">
      <c r="A656" s="291"/>
      <c r="D656" s="316" t="s">
        <v>398</v>
      </c>
      <c r="F656" s="26" t="s">
        <v>356</v>
      </c>
      <c r="G656" s="317">
        <f ca="1">G224*SAP_Leadsheet!$E$51</f>
        <v>0</v>
      </c>
      <c r="H656" s="317">
        <f ca="1">H224*SAP_Leadsheet!$E$51</f>
        <v>0</v>
      </c>
      <c r="I656" s="317">
        <f ca="1">I224*SAP_Leadsheet!$E$51</f>
        <v>0</v>
      </c>
      <c r="J656" s="317">
        <f ca="1">J224*SAP_Leadsheet!$E$51</f>
        <v>0</v>
      </c>
      <c r="K656" s="317">
        <f ca="1">K224*SAP_Leadsheet!$E$51</f>
        <v>0</v>
      </c>
      <c r="L656" s="317">
        <f ca="1">L224*SAP_Leadsheet!$E$51</f>
        <v>0</v>
      </c>
      <c r="M656" s="317">
        <f ca="1">M224*SAP_Leadsheet!$E$51</f>
        <v>0</v>
      </c>
      <c r="N656" s="317">
        <f ca="1">N224*SAP_Leadsheet!$E$51</f>
        <v>0</v>
      </c>
      <c r="O656" s="317">
        <f ca="1">O224*SAP_Leadsheet!$E$51</f>
        <v>0</v>
      </c>
      <c r="P656" s="317">
        <f ca="1">P224*SAP_Leadsheet!$E$51</f>
        <v>0</v>
      </c>
      <c r="Q656" s="317">
        <f ca="1">Q224*SAP_Leadsheet!$E$51</f>
        <v>0</v>
      </c>
      <c r="R656" s="317">
        <f ca="1">R224*SAP_Leadsheet!$E$51</f>
        <v>0</v>
      </c>
      <c r="S656" s="317">
        <f ca="1">S224*SAP_Leadsheet!$E$51</f>
        <v>0</v>
      </c>
      <c r="T656" s="317">
        <f ca="1">T224*SAP_Leadsheet!$E$51</f>
        <v>0</v>
      </c>
      <c r="U656" s="317">
        <f ca="1">U224*SAP_Leadsheet!$E$51</f>
        <v>0</v>
      </c>
      <c r="V656" s="317">
        <f ca="1">V224*SAP_Leadsheet!$E$51</f>
        <v>0</v>
      </c>
      <c r="W656" s="317">
        <f ca="1">W224*SAP_Leadsheet!$E$51</f>
        <v>0</v>
      </c>
      <c r="X656" s="317">
        <f ca="1">X224*SAP_Leadsheet!$E$51</f>
        <v>0</v>
      </c>
      <c r="Y656" s="317">
        <f ca="1">Y224*SAP_Leadsheet!$E$51</f>
        <v>0</v>
      </c>
      <c r="Z656" s="317">
        <f ca="1">Z224*SAP_Leadsheet!$E$51</f>
        <v>0</v>
      </c>
      <c r="AA656" s="317">
        <f ca="1">AA224*SAP_Leadsheet!$E$51</f>
        <v>0</v>
      </c>
      <c r="AB656" s="317">
        <f ca="1">AB224*SAP_Leadsheet!$E$51</f>
        <v>0</v>
      </c>
      <c r="AC656" s="317">
        <f ca="1">AC224*SAP_Leadsheet!$E$51</f>
        <v>0</v>
      </c>
      <c r="AD656" s="317">
        <f ca="1">AD224*SAP_Leadsheet!$E$51</f>
        <v>0</v>
      </c>
      <c r="AE656" s="317">
        <f ca="1">AE224*SAP_Leadsheet!$E$51</f>
        <v>0</v>
      </c>
      <c r="AF656" s="317">
        <f ca="1">AF224*SAP_Leadsheet!$E$51</f>
        <v>0</v>
      </c>
      <c r="AG656" s="317">
        <f ca="1">AG224*SAP_Leadsheet!$E$51</f>
        <v>0</v>
      </c>
      <c r="AH656" s="317">
        <f ca="1">AH224*SAP_Leadsheet!$E$51</f>
        <v>0</v>
      </c>
      <c r="AI656" s="317">
        <f ca="1">AI224*SAP_Leadsheet!$E$51</f>
        <v>0</v>
      </c>
      <c r="AJ656" s="317">
        <f ca="1">AJ224*SAP_Leadsheet!$E$51</f>
        <v>0</v>
      </c>
      <c r="AK656" s="317">
        <f ca="1">AK224*SAP_Leadsheet!$E$51</f>
        <v>0</v>
      </c>
      <c r="AL656" s="317">
        <f ca="1">AL224*SAP_Leadsheet!$E$51</f>
        <v>0</v>
      </c>
      <c r="AM656" s="317">
        <f ca="1">AM224*SAP_Leadsheet!$E$51</f>
        <v>0</v>
      </c>
      <c r="AN656" s="317">
        <f ca="1">AN224*SAP_Leadsheet!$E$51</f>
        <v>0</v>
      </c>
      <c r="AO656" s="317">
        <f ca="1">AO224*SAP_Leadsheet!$E$51</f>
        <v>0</v>
      </c>
      <c r="AP656" s="317">
        <f ca="1">AP224*SAP_Leadsheet!$E$51</f>
        <v>0</v>
      </c>
      <c r="AQ656" s="317">
        <f ca="1">AQ224*SAP_Leadsheet!$E$51</f>
        <v>0</v>
      </c>
      <c r="AR656" s="317">
        <f ca="1">AR224*SAP_Leadsheet!$E$51</f>
        <v>0</v>
      </c>
      <c r="AS656" s="317">
        <f ca="1">AS224*SAP_Leadsheet!$E$51</f>
        <v>0</v>
      </c>
      <c r="AT656" s="317">
        <f ca="1">AT224*SAP_Leadsheet!$E$51</f>
        <v>0</v>
      </c>
      <c r="AU656" s="317">
        <f ca="1">AU224*SAP_Leadsheet!$E$51</f>
        <v>0</v>
      </c>
      <c r="AV656" s="317">
        <f ca="1">AV224*SAP_Leadsheet!$E$51</f>
        <v>0</v>
      </c>
      <c r="AW656" s="317">
        <f ca="1">AW224*SAP_Leadsheet!$E$51</f>
        <v>0</v>
      </c>
      <c r="AX656" s="317">
        <f ca="1">AX224*SAP_Leadsheet!$E$51</f>
        <v>0</v>
      </c>
      <c r="AY656" s="317">
        <f ca="1">AY224*SAP_Leadsheet!$E$51</f>
        <v>0</v>
      </c>
      <c r="AZ656" s="317">
        <f ca="1">AZ224*SAP_Leadsheet!$E$51</f>
        <v>0</v>
      </c>
      <c r="BA656" s="317">
        <f ca="1">BA224*SAP_Leadsheet!$E$51</f>
        <v>0</v>
      </c>
      <c r="BB656" s="317">
        <f ca="1">BB224*SAP_Leadsheet!$E$51</f>
        <v>0</v>
      </c>
      <c r="BC656" s="317">
        <f ca="1">BC224*SAP_Leadsheet!$E$51</f>
        <v>0</v>
      </c>
      <c r="BD656" s="317">
        <f ca="1">BD224*SAP_Leadsheet!$E$51</f>
        <v>0</v>
      </c>
      <c r="BE656" s="317">
        <f ca="1">BE224*SAP_Leadsheet!$E$51</f>
        <v>0</v>
      </c>
      <c r="BF656" s="317">
        <f ca="1">BF224*SAP_Leadsheet!$E$51</f>
        <v>0</v>
      </c>
      <c r="BG656" s="317">
        <f ca="1">BG224*SAP_Leadsheet!$E$51</f>
        <v>0</v>
      </c>
      <c r="BH656" s="317">
        <f ca="1">BH224*SAP_Leadsheet!$E$51</f>
        <v>0</v>
      </c>
      <c r="BI656" s="317">
        <f ca="1">BI224*SAP_Leadsheet!$E$51</f>
        <v>0</v>
      </c>
      <c r="BJ656" s="317">
        <f>BJ224*SAP_Leadsheet!$E$51</f>
        <v>0</v>
      </c>
      <c r="BK656" s="317">
        <f>BK224*SAP_Leadsheet!$E$51</f>
        <v>0</v>
      </c>
      <c r="BL656" s="317">
        <f>BL224*SAP_Leadsheet!$E$51</f>
        <v>0</v>
      </c>
      <c r="BM656" s="317">
        <f>BM224*SAP_Leadsheet!$E$51</f>
        <v>0</v>
      </c>
      <c r="BN656" s="317">
        <f>BN224*SAP_Leadsheet!$E$51</f>
        <v>0</v>
      </c>
      <c r="BO656" s="289"/>
      <c r="BP656" s="289"/>
      <c r="BQ656" s="289"/>
      <c r="BR656" s="289"/>
      <c r="BS656" s="289"/>
      <c r="BT656" s="289"/>
      <c r="BU656" s="289"/>
      <c r="BV656" s="289"/>
      <c r="BW656" s="289"/>
      <c r="BX656" s="289"/>
      <c r="BY656" s="289"/>
      <c r="BZ656" s="289"/>
      <c r="CA656" s="289"/>
      <c r="CB656" s="289"/>
      <c r="CC656" s="289"/>
      <c r="CD656" s="289"/>
      <c r="CE656" s="289"/>
      <c r="CF656" s="289"/>
      <c r="CG656" s="289"/>
      <c r="CH656" s="289"/>
      <c r="CI656" s="289"/>
      <c r="CJ656" s="289"/>
      <c r="CK656" s="289"/>
      <c r="CL656" s="289"/>
      <c r="CM656" s="289"/>
      <c r="CN656" s="289"/>
      <c r="CO656" s="289"/>
      <c r="CP656" s="289"/>
      <c r="CQ656" s="289"/>
      <c r="CR656" s="289"/>
      <c r="CS656" s="289"/>
      <c r="CT656" s="289"/>
      <c r="CU656" s="289"/>
      <c r="CV656" s="289"/>
      <c r="CW656" s="289"/>
      <c r="CX656" s="289"/>
      <c r="CY656" s="289"/>
      <c r="CZ656" s="289"/>
      <c r="DA656" s="289"/>
      <c r="DB656" s="289"/>
      <c r="DC656" s="289"/>
      <c r="DD656" s="289"/>
      <c r="DE656" s="289"/>
      <c r="DF656" s="289"/>
      <c r="DG656" s="289"/>
      <c r="DH656" s="289"/>
      <c r="DI656" s="289"/>
      <c r="DJ656" s="289"/>
      <c r="DK656" s="289"/>
      <c r="DL656" s="289"/>
      <c r="DM656" s="289"/>
      <c r="DN656" s="289"/>
      <c r="DO656" s="289"/>
      <c r="DP656" s="289"/>
      <c r="DQ656" s="289"/>
      <c r="DR656" s="289"/>
      <c r="DS656" s="289"/>
      <c r="DT656" s="289"/>
      <c r="DU656" s="289"/>
      <c r="DV656" s="289"/>
      <c r="DW656" s="289"/>
      <c r="DX656" s="289"/>
      <c r="DY656" s="289"/>
      <c r="DZ656" s="289"/>
      <c r="EA656" s="289"/>
      <c r="EB656" s="289"/>
      <c r="EC656" s="289"/>
      <c r="ED656" s="289"/>
      <c r="EE656" s="289"/>
      <c r="EF656" s="289"/>
      <c r="EG656" s="289"/>
      <c r="EH656" s="289"/>
      <c r="EI656" s="289"/>
      <c r="EJ656" s="289"/>
      <c r="EK656" s="289"/>
      <c r="EL656" s="289"/>
      <c r="EM656" s="289"/>
      <c r="EN656" s="289"/>
      <c r="EO656" s="289"/>
      <c r="EP656" s="289"/>
      <c r="EQ656" s="289"/>
      <c r="ER656" s="289"/>
      <c r="ES656" s="289"/>
      <c r="ET656" s="289"/>
      <c r="EU656" s="289"/>
      <c r="EV656" s="289"/>
      <c r="EW656" s="289"/>
      <c r="EX656" s="289"/>
      <c r="EY656" s="289"/>
      <c r="EZ656" s="289"/>
      <c r="FA656" s="289"/>
      <c r="FB656" s="289"/>
      <c r="FC656" s="289"/>
      <c r="FD656" s="289"/>
      <c r="FE656" s="289"/>
      <c r="FF656" s="289"/>
      <c r="FG656" s="289"/>
      <c r="FH656" s="289"/>
      <c r="FI656" s="289"/>
      <c r="FJ656" s="289"/>
      <c r="FK656" s="289"/>
      <c r="FL656" s="289"/>
      <c r="FM656" s="289"/>
      <c r="FN656" s="289"/>
      <c r="FO656" s="289"/>
      <c r="FP656" s="289"/>
      <c r="FQ656" s="289"/>
      <c r="FR656" s="289"/>
      <c r="FS656" s="289"/>
      <c r="FT656" s="289"/>
      <c r="FU656" s="289"/>
      <c r="FV656" s="289"/>
      <c r="FW656" s="289"/>
      <c r="FX656" s="289"/>
      <c r="FY656" s="289"/>
      <c r="FZ656" s="289"/>
      <c r="GA656" s="289"/>
      <c r="GB656" s="289"/>
      <c r="GC656" s="289"/>
      <c r="GD656" s="289"/>
      <c r="GE656" s="289"/>
      <c r="GF656" s="289"/>
      <c r="GG656" s="289"/>
      <c r="GH656" s="289"/>
      <c r="GI656" s="289"/>
      <c r="GJ656" s="289"/>
      <c r="GK656" s="289"/>
      <c r="GL656" s="289"/>
      <c r="GM656" s="289"/>
      <c r="GN656" s="289"/>
      <c r="GO656" s="289"/>
      <c r="GP656" s="289"/>
      <c r="GQ656" s="289"/>
      <c r="GR656" s="289"/>
      <c r="GS656" s="289"/>
      <c r="GT656" s="289"/>
      <c r="GU656" s="289"/>
      <c r="GV656" s="289"/>
      <c r="GW656" s="289"/>
      <c r="GX656" s="289"/>
      <c r="GY656" s="289"/>
    </row>
    <row r="657" spans="1:207" s="292" customFormat="1" x14ac:dyDescent="0.15">
      <c r="A657" s="291"/>
      <c r="D657" s="316" t="s">
        <v>399</v>
      </c>
      <c r="F657" s="26" t="s">
        <v>356</v>
      </c>
      <c r="G657" s="317">
        <f ca="1">G224*SAP_Leadsheet!$E$59</f>
        <v>0</v>
      </c>
      <c r="H657" s="317">
        <f ca="1">H224*SAP_Leadsheet!$E$59</f>
        <v>0</v>
      </c>
      <c r="I657" s="317">
        <f ca="1">I224*SAP_Leadsheet!$E$59</f>
        <v>0</v>
      </c>
      <c r="J657" s="317">
        <f ca="1">J224*SAP_Leadsheet!$E$59</f>
        <v>0</v>
      </c>
      <c r="K657" s="317">
        <f ca="1">K224*SAP_Leadsheet!$E$59</f>
        <v>0</v>
      </c>
      <c r="L657" s="317">
        <f ca="1">L224*SAP_Leadsheet!$E$59</f>
        <v>0</v>
      </c>
      <c r="M657" s="317">
        <f ca="1">M224*SAP_Leadsheet!$E$59</f>
        <v>0</v>
      </c>
      <c r="N657" s="317">
        <f ca="1">N224*SAP_Leadsheet!$E$59</f>
        <v>0</v>
      </c>
      <c r="O657" s="317">
        <f ca="1">O224*SAP_Leadsheet!$E$59</f>
        <v>0</v>
      </c>
      <c r="P657" s="317">
        <f ca="1">P224*SAP_Leadsheet!$E$59</f>
        <v>0</v>
      </c>
      <c r="Q657" s="317">
        <f ca="1">Q224*SAP_Leadsheet!$E$59</f>
        <v>0</v>
      </c>
      <c r="R657" s="317">
        <f ca="1">R224*SAP_Leadsheet!$E$59</f>
        <v>0</v>
      </c>
      <c r="S657" s="317">
        <f ca="1">S224*SAP_Leadsheet!$E$59</f>
        <v>0</v>
      </c>
      <c r="T657" s="317">
        <f ca="1">T224*SAP_Leadsheet!$E$59</f>
        <v>0</v>
      </c>
      <c r="U657" s="317">
        <f ca="1">U224*SAP_Leadsheet!$E$59</f>
        <v>0</v>
      </c>
      <c r="V657" s="317">
        <f ca="1">V224*SAP_Leadsheet!$E$59</f>
        <v>0</v>
      </c>
      <c r="W657" s="317">
        <f ca="1">W224*SAP_Leadsheet!$E$59</f>
        <v>0</v>
      </c>
      <c r="X657" s="317">
        <f ca="1">X224*SAP_Leadsheet!$E$59</f>
        <v>0</v>
      </c>
      <c r="Y657" s="317">
        <f ca="1">Y224*SAP_Leadsheet!$E$59</f>
        <v>0</v>
      </c>
      <c r="Z657" s="317">
        <f ca="1">Z224*SAP_Leadsheet!$E$59</f>
        <v>0</v>
      </c>
      <c r="AA657" s="317">
        <f ca="1">AA224*SAP_Leadsheet!$E$59</f>
        <v>0</v>
      </c>
      <c r="AB657" s="317">
        <f ca="1">AB224*SAP_Leadsheet!$E$59</f>
        <v>0</v>
      </c>
      <c r="AC657" s="317">
        <f ca="1">AC224*SAP_Leadsheet!$E$59</f>
        <v>0</v>
      </c>
      <c r="AD657" s="317">
        <f ca="1">AD224*SAP_Leadsheet!$E$59</f>
        <v>0</v>
      </c>
      <c r="AE657" s="317">
        <f ca="1">AE224*SAP_Leadsheet!$E$59</f>
        <v>0</v>
      </c>
      <c r="AF657" s="317">
        <f ca="1">AF224*SAP_Leadsheet!$E$59</f>
        <v>0</v>
      </c>
      <c r="AG657" s="317">
        <f ca="1">AG224*SAP_Leadsheet!$E$59</f>
        <v>0</v>
      </c>
      <c r="AH657" s="317">
        <f ca="1">AH224*SAP_Leadsheet!$E$59</f>
        <v>0</v>
      </c>
      <c r="AI657" s="317">
        <f ca="1">AI224*SAP_Leadsheet!$E$59</f>
        <v>0</v>
      </c>
      <c r="AJ657" s="317">
        <f ca="1">AJ224*SAP_Leadsheet!$E$59</f>
        <v>0</v>
      </c>
      <c r="AK657" s="317">
        <f ca="1">AK224*SAP_Leadsheet!$E$59</f>
        <v>0</v>
      </c>
      <c r="AL657" s="317">
        <f ca="1">AL224*SAP_Leadsheet!$E$59</f>
        <v>0</v>
      </c>
      <c r="AM657" s="317">
        <f ca="1">AM224*SAP_Leadsheet!$E$59</f>
        <v>0</v>
      </c>
      <c r="AN657" s="317">
        <f ca="1">AN224*SAP_Leadsheet!$E$59</f>
        <v>0</v>
      </c>
      <c r="AO657" s="317">
        <f ca="1">AO224*SAP_Leadsheet!$E$59</f>
        <v>0</v>
      </c>
      <c r="AP657" s="317">
        <f ca="1">AP224*SAP_Leadsheet!$E$59</f>
        <v>0</v>
      </c>
      <c r="AQ657" s="317">
        <f ca="1">AQ224*SAP_Leadsheet!$E$59</f>
        <v>0</v>
      </c>
      <c r="AR657" s="317">
        <f ca="1">AR224*SAP_Leadsheet!$E$59</f>
        <v>0</v>
      </c>
      <c r="AS657" s="317">
        <f ca="1">AS224*SAP_Leadsheet!$E$59</f>
        <v>0</v>
      </c>
      <c r="AT657" s="317">
        <f ca="1">AT224*SAP_Leadsheet!$E$59</f>
        <v>0</v>
      </c>
      <c r="AU657" s="317">
        <f ca="1">AU224*SAP_Leadsheet!$E$59</f>
        <v>0</v>
      </c>
      <c r="AV657" s="317">
        <f ca="1">AV224*SAP_Leadsheet!$E$59</f>
        <v>0</v>
      </c>
      <c r="AW657" s="317">
        <f ca="1">AW224*SAP_Leadsheet!$E$59</f>
        <v>0</v>
      </c>
      <c r="AX657" s="317">
        <f ca="1">AX224*SAP_Leadsheet!$E$59</f>
        <v>0</v>
      </c>
      <c r="AY657" s="317">
        <f ca="1">AY224*SAP_Leadsheet!$E$59</f>
        <v>0</v>
      </c>
      <c r="AZ657" s="317">
        <f ca="1">AZ224*SAP_Leadsheet!$E$59</f>
        <v>0</v>
      </c>
      <c r="BA657" s="317">
        <f ca="1">BA224*SAP_Leadsheet!$E$59</f>
        <v>0</v>
      </c>
      <c r="BB657" s="317">
        <f ca="1">BB224*SAP_Leadsheet!$E$59</f>
        <v>0</v>
      </c>
      <c r="BC657" s="317">
        <f ca="1">BC224*SAP_Leadsheet!$E$59</f>
        <v>0</v>
      </c>
      <c r="BD657" s="317">
        <f ca="1">BD224*SAP_Leadsheet!$E$59</f>
        <v>0</v>
      </c>
      <c r="BE657" s="317">
        <f ca="1">BE224*SAP_Leadsheet!$E$59</f>
        <v>0</v>
      </c>
      <c r="BF657" s="317">
        <f ca="1">BF224*SAP_Leadsheet!$E$59</f>
        <v>0</v>
      </c>
      <c r="BG657" s="317">
        <f ca="1">BG224*SAP_Leadsheet!$E$59</f>
        <v>0</v>
      </c>
      <c r="BH657" s="317">
        <f ca="1">BH224*SAP_Leadsheet!$E$59</f>
        <v>0</v>
      </c>
      <c r="BI657" s="317">
        <f ca="1">BI224*SAP_Leadsheet!$E$59</f>
        <v>0</v>
      </c>
      <c r="BJ657" s="317">
        <f>BJ224*SAP_Leadsheet!$E$59</f>
        <v>0</v>
      </c>
      <c r="BK657" s="317">
        <f>BK224*SAP_Leadsheet!$E$59</f>
        <v>0</v>
      </c>
      <c r="BL657" s="317">
        <f>BL224*SAP_Leadsheet!$E$59</f>
        <v>0</v>
      </c>
      <c r="BM657" s="317">
        <f>BM224*SAP_Leadsheet!$E$59</f>
        <v>0</v>
      </c>
      <c r="BN657" s="317">
        <f>BN224*SAP_Leadsheet!$E$59</f>
        <v>0</v>
      </c>
      <c r="BO657" s="289"/>
      <c r="BP657" s="289"/>
      <c r="BQ657" s="289"/>
      <c r="BR657" s="289"/>
      <c r="BS657" s="289"/>
      <c r="BT657" s="289"/>
      <c r="BU657" s="289"/>
      <c r="BV657" s="289"/>
      <c r="BW657" s="289"/>
      <c r="BX657" s="289"/>
      <c r="BY657" s="289"/>
      <c r="BZ657" s="289"/>
      <c r="CA657" s="289"/>
      <c r="CB657" s="289"/>
      <c r="CC657" s="289"/>
      <c r="CD657" s="289"/>
      <c r="CE657" s="289"/>
      <c r="CF657" s="289"/>
      <c r="CG657" s="289"/>
      <c r="CH657" s="289"/>
      <c r="CI657" s="289"/>
      <c r="CJ657" s="289"/>
      <c r="CK657" s="289"/>
      <c r="CL657" s="289"/>
      <c r="CM657" s="289"/>
      <c r="CN657" s="289"/>
      <c r="CO657" s="289"/>
      <c r="CP657" s="289"/>
      <c r="CQ657" s="289"/>
      <c r="CR657" s="289"/>
      <c r="CS657" s="289"/>
      <c r="CT657" s="289"/>
      <c r="CU657" s="289"/>
      <c r="CV657" s="289"/>
      <c r="CW657" s="289"/>
      <c r="CX657" s="289"/>
      <c r="CY657" s="289"/>
      <c r="CZ657" s="289"/>
      <c r="DA657" s="289"/>
      <c r="DB657" s="289"/>
      <c r="DC657" s="289"/>
      <c r="DD657" s="289"/>
      <c r="DE657" s="289"/>
      <c r="DF657" s="289"/>
      <c r="DG657" s="289"/>
      <c r="DH657" s="289"/>
      <c r="DI657" s="289"/>
      <c r="DJ657" s="289"/>
      <c r="DK657" s="289"/>
      <c r="DL657" s="289"/>
      <c r="DM657" s="289"/>
      <c r="DN657" s="289"/>
      <c r="DO657" s="289"/>
      <c r="DP657" s="289"/>
      <c r="DQ657" s="289"/>
      <c r="DR657" s="289"/>
      <c r="DS657" s="289"/>
      <c r="DT657" s="289"/>
      <c r="DU657" s="289"/>
      <c r="DV657" s="289"/>
      <c r="DW657" s="289"/>
      <c r="DX657" s="289"/>
      <c r="DY657" s="289"/>
      <c r="DZ657" s="289"/>
      <c r="EA657" s="289"/>
      <c r="EB657" s="289"/>
      <c r="EC657" s="289"/>
      <c r="ED657" s="289"/>
      <c r="EE657" s="289"/>
      <c r="EF657" s="289"/>
      <c r="EG657" s="289"/>
      <c r="EH657" s="289"/>
      <c r="EI657" s="289"/>
      <c r="EJ657" s="289"/>
      <c r="EK657" s="289"/>
      <c r="EL657" s="289"/>
      <c r="EM657" s="289"/>
      <c r="EN657" s="289"/>
      <c r="EO657" s="289"/>
      <c r="EP657" s="289"/>
      <c r="EQ657" s="289"/>
      <c r="ER657" s="289"/>
      <c r="ES657" s="289"/>
      <c r="ET657" s="289"/>
      <c r="EU657" s="289"/>
      <c r="EV657" s="289"/>
      <c r="EW657" s="289"/>
      <c r="EX657" s="289"/>
      <c r="EY657" s="289"/>
      <c r="EZ657" s="289"/>
      <c r="FA657" s="289"/>
      <c r="FB657" s="289"/>
      <c r="FC657" s="289"/>
      <c r="FD657" s="289"/>
      <c r="FE657" s="289"/>
      <c r="FF657" s="289"/>
      <c r="FG657" s="289"/>
      <c r="FH657" s="289"/>
      <c r="FI657" s="289"/>
      <c r="FJ657" s="289"/>
      <c r="FK657" s="289"/>
      <c r="FL657" s="289"/>
      <c r="FM657" s="289"/>
      <c r="FN657" s="289"/>
      <c r="FO657" s="289"/>
      <c r="FP657" s="289"/>
      <c r="FQ657" s="289"/>
      <c r="FR657" s="289"/>
      <c r="FS657" s="289"/>
      <c r="FT657" s="289"/>
      <c r="FU657" s="289"/>
      <c r="FV657" s="289"/>
      <c r="FW657" s="289"/>
      <c r="FX657" s="289"/>
      <c r="FY657" s="289"/>
      <c r="FZ657" s="289"/>
      <c r="GA657" s="289"/>
      <c r="GB657" s="289"/>
      <c r="GC657" s="289"/>
      <c r="GD657" s="289"/>
      <c r="GE657" s="289"/>
      <c r="GF657" s="289"/>
      <c r="GG657" s="289"/>
      <c r="GH657" s="289"/>
      <c r="GI657" s="289"/>
      <c r="GJ657" s="289"/>
      <c r="GK657" s="289"/>
      <c r="GL657" s="289"/>
      <c r="GM657" s="289"/>
      <c r="GN657" s="289"/>
      <c r="GO657" s="289"/>
      <c r="GP657" s="289"/>
      <c r="GQ657" s="289"/>
      <c r="GR657" s="289"/>
      <c r="GS657" s="289"/>
      <c r="GT657" s="289"/>
      <c r="GU657" s="289"/>
      <c r="GV657" s="289"/>
      <c r="GW657" s="289"/>
      <c r="GX657" s="289"/>
      <c r="GY657" s="289"/>
    </row>
    <row r="658" spans="1:207" s="292" customFormat="1" x14ac:dyDescent="0.15">
      <c r="A658" s="291"/>
      <c r="D658" s="316" t="s">
        <v>373</v>
      </c>
      <c r="F658" s="26" t="s">
        <v>356</v>
      </c>
      <c r="G658" s="317">
        <f ca="1">G413*SAP_Leadsheet!$E$67</f>
        <v>1.4057184180867882E-2</v>
      </c>
      <c r="H658" s="317">
        <f ca="1">H413*SAP_Leadsheet!$E$67</f>
        <v>1.3814625481472158E-2</v>
      </c>
      <c r="I658" s="317">
        <f ca="1">I413*SAP_Leadsheet!$E$67</f>
        <v>1.3572066782076434E-2</v>
      </c>
      <c r="J658" s="317">
        <f ca="1">J413*SAP_Leadsheet!$E$67</f>
        <v>1.332950808268071E-2</v>
      </c>
      <c r="K658" s="317">
        <f ca="1">K413*SAP_Leadsheet!$E$67</f>
        <v>1.3086949383284988E-2</v>
      </c>
      <c r="L658" s="317">
        <f ca="1">L413*SAP_Leadsheet!$E$67</f>
        <v>1.2844390683889265E-2</v>
      </c>
      <c r="M658" s="317">
        <f ca="1">M413*SAP_Leadsheet!$E$67</f>
        <v>1.2601831984493541E-2</v>
      </c>
      <c r="N658" s="317">
        <f ca="1">N413*SAP_Leadsheet!$E$67</f>
        <v>1.2359273285097819E-2</v>
      </c>
      <c r="O658" s="317">
        <f ca="1">O413*SAP_Leadsheet!$E$67</f>
        <v>1.2116714585702095E-2</v>
      </c>
      <c r="P658" s="317">
        <f ca="1">P413*SAP_Leadsheet!$E$67</f>
        <v>1.1874155886306371E-2</v>
      </c>
      <c r="Q658" s="317">
        <f ca="1">Q413*SAP_Leadsheet!$E$67</f>
        <v>1.1631597186910649E-2</v>
      </c>
      <c r="R658" s="317">
        <f ca="1">R413*SAP_Leadsheet!$E$67</f>
        <v>1.1389038487514927E-2</v>
      </c>
      <c r="S658" s="317">
        <f ca="1">S413*SAP_Leadsheet!$E$67</f>
        <v>1.1237793740379608E-2</v>
      </c>
      <c r="T658" s="317">
        <f ca="1">T413*SAP_Leadsheet!$E$67</f>
        <v>1.1086548993244291E-2</v>
      </c>
      <c r="U658" s="317">
        <f ca="1">U413*SAP_Leadsheet!$E$67</f>
        <v>1.0935304246108973E-2</v>
      </c>
      <c r="V658" s="317">
        <f ca="1">V413*SAP_Leadsheet!$E$67</f>
        <v>1.0784059498973656E-2</v>
      </c>
      <c r="W658" s="317">
        <f ca="1">W413*SAP_Leadsheet!$E$67</f>
        <v>1.0632814751838339E-2</v>
      </c>
      <c r="X658" s="317">
        <f ca="1">X413*SAP_Leadsheet!$E$67</f>
        <v>1.0481570004703022E-2</v>
      </c>
      <c r="Y658" s="317">
        <f ca="1">Y413*SAP_Leadsheet!$E$67</f>
        <v>1.0330325257567705E-2</v>
      </c>
      <c r="Z658" s="317">
        <f ca="1">Z413*SAP_Leadsheet!$E$67</f>
        <v>1.0179080510432387E-2</v>
      </c>
      <c r="AA658" s="317">
        <f ca="1">AA413*SAP_Leadsheet!$E$67</f>
        <v>1.002783576329707E-2</v>
      </c>
      <c r="AB658" s="317">
        <f ca="1">AB413*SAP_Leadsheet!$E$67</f>
        <v>9.876591016161753E-3</v>
      </c>
      <c r="AC658" s="317">
        <f ca="1">AC413*SAP_Leadsheet!$E$67</f>
        <v>9.7253462690264358E-3</v>
      </c>
      <c r="AD658" s="317">
        <f ca="1">AD413*SAP_Leadsheet!$E$67</f>
        <v>9.5741015218911187E-3</v>
      </c>
      <c r="AE658" s="317">
        <f ca="1">AE413*SAP_Leadsheet!$E$67</f>
        <v>9.4539265355658309E-3</v>
      </c>
      <c r="AF658" s="317">
        <f ca="1">AF413*SAP_Leadsheet!$E$67</f>
        <v>9.3337515492405432E-3</v>
      </c>
      <c r="AG658" s="317">
        <f ca="1">AG413*SAP_Leadsheet!$E$67</f>
        <v>9.2135765629152572E-3</v>
      </c>
      <c r="AH658" s="317">
        <f ca="1">AH413*SAP_Leadsheet!$E$67</f>
        <v>9.0934015765899677E-3</v>
      </c>
      <c r="AI658" s="317">
        <f ca="1">AI413*SAP_Leadsheet!$E$67</f>
        <v>8.9732265902646834E-3</v>
      </c>
      <c r="AJ658" s="317">
        <f ca="1">AJ413*SAP_Leadsheet!$E$67</f>
        <v>8.8530516039393957E-3</v>
      </c>
      <c r="AK658" s="317">
        <f ca="1">AK413*SAP_Leadsheet!$E$67</f>
        <v>8.7328766176141062E-3</v>
      </c>
      <c r="AL658" s="317">
        <f ca="1">AL413*SAP_Leadsheet!$E$67</f>
        <v>8.6127016312888202E-3</v>
      </c>
      <c r="AM658" s="317">
        <f ca="1">AM413*SAP_Leadsheet!$E$67</f>
        <v>8.4925266449635325E-3</v>
      </c>
      <c r="AN658" s="317">
        <f ca="1">AN413*SAP_Leadsheet!$E$67</f>
        <v>8.3723516586382447E-3</v>
      </c>
      <c r="AO658" s="317">
        <f ca="1">AO413*SAP_Leadsheet!$E$67</f>
        <v>8.2521766723129587E-3</v>
      </c>
      <c r="AP658" s="317">
        <f ca="1">AP413*SAP_Leadsheet!$E$67</f>
        <v>8.132001685987671E-3</v>
      </c>
      <c r="AQ658" s="317">
        <f ca="1">AQ413*SAP_Leadsheet!$E$67</f>
        <v>8.0378926203788E-3</v>
      </c>
      <c r="AR658" s="317">
        <f ca="1">AR413*SAP_Leadsheet!$E$67</f>
        <v>7.943783554769929E-3</v>
      </c>
      <c r="AS658" s="317">
        <f ca="1">AS413*SAP_Leadsheet!$E$67</f>
        <v>7.8496744891610581E-3</v>
      </c>
      <c r="AT658" s="317">
        <f ca="1">AT413*SAP_Leadsheet!$E$67</f>
        <v>7.755565423552188E-3</v>
      </c>
      <c r="AU658" s="317">
        <f ca="1">AU413*SAP_Leadsheet!$E$67</f>
        <v>7.661456357943317E-3</v>
      </c>
      <c r="AV658" s="317">
        <f ca="1">AV413*SAP_Leadsheet!$E$67</f>
        <v>7.5673472923344452E-3</v>
      </c>
      <c r="AW658" s="317">
        <f ca="1">AW413*SAP_Leadsheet!$E$67</f>
        <v>7.4732382267255742E-3</v>
      </c>
      <c r="AX658" s="317">
        <f ca="1">AX413*SAP_Leadsheet!$E$67</f>
        <v>7.3791291611167041E-3</v>
      </c>
      <c r="AY658" s="317">
        <f ca="1">AY413*SAP_Leadsheet!$E$67</f>
        <v>7.2850200955078331E-3</v>
      </c>
      <c r="AZ658" s="317">
        <f ca="1">AZ413*SAP_Leadsheet!$E$67</f>
        <v>7.1909110298989621E-3</v>
      </c>
      <c r="BA658" s="317">
        <f ca="1">BA413*SAP_Leadsheet!$E$67</f>
        <v>7.0968019642900912E-3</v>
      </c>
      <c r="BB658" s="317">
        <f ca="1">BB413*SAP_Leadsheet!$E$67</f>
        <v>7.0026928986812211E-3</v>
      </c>
      <c r="BC658" s="317">
        <f ca="1">BC413*SAP_Leadsheet!$E$67</f>
        <v>6.9297310963141292E-3</v>
      </c>
      <c r="BD658" s="317">
        <f ca="1">BD413*SAP_Leadsheet!$E$67</f>
        <v>6.8567692939470373E-3</v>
      </c>
      <c r="BE658" s="317">
        <f ca="1">BE413*SAP_Leadsheet!$E$67</f>
        <v>6.7838074915799454E-3</v>
      </c>
      <c r="BF658" s="317">
        <f ca="1">BF413*SAP_Leadsheet!$E$67</f>
        <v>6.7108456892128535E-3</v>
      </c>
      <c r="BG658" s="317">
        <f ca="1">BG413*SAP_Leadsheet!$E$67</f>
        <v>6.6378838868457616E-3</v>
      </c>
      <c r="BH658" s="317">
        <f ca="1">BH413*SAP_Leadsheet!$E$67</f>
        <v>6.5649220844786697E-3</v>
      </c>
      <c r="BI658" s="317">
        <f ca="1">BI413*SAP_Leadsheet!$E$67</f>
        <v>6.4919602821115778E-3</v>
      </c>
      <c r="BJ658" s="317">
        <f ca="1">BJ413*SAP_Leadsheet!$E$67</f>
        <v>6.4189984797444859E-3</v>
      </c>
      <c r="BK658" s="317">
        <f>BK413*SAP_Leadsheet!$E$67</f>
        <v>0</v>
      </c>
      <c r="BL658" s="317">
        <f>BL413*SAP_Leadsheet!$E$67</f>
        <v>0</v>
      </c>
      <c r="BM658" s="317">
        <f>BM413*SAP_Leadsheet!$E$67</f>
        <v>0</v>
      </c>
      <c r="BN658" s="317">
        <f>BN413*SAP_Leadsheet!$E$67</f>
        <v>0</v>
      </c>
      <c r="BO658" s="289"/>
      <c r="BP658" s="289"/>
      <c r="BQ658" s="289"/>
      <c r="BR658" s="289"/>
      <c r="BS658" s="289"/>
      <c r="BT658" s="289"/>
      <c r="BU658" s="289"/>
      <c r="BV658" s="289"/>
      <c r="BW658" s="289"/>
      <c r="BX658" s="289"/>
      <c r="BY658" s="289"/>
      <c r="BZ658" s="289"/>
      <c r="CA658" s="289"/>
      <c r="CB658" s="289"/>
      <c r="CC658" s="289"/>
      <c r="CD658" s="289"/>
      <c r="CE658" s="289"/>
      <c r="CF658" s="289"/>
      <c r="CG658" s="289"/>
      <c r="CH658" s="289"/>
      <c r="CI658" s="289"/>
      <c r="CJ658" s="289"/>
      <c r="CK658" s="289"/>
      <c r="CL658" s="289"/>
      <c r="CM658" s="289"/>
      <c r="CN658" s="289"/>
      <c r="CO658" s="289"/>
      <c r="CP658" s="289"/>
      <c r="CQ658" s="289"/>
      <c r="CR658" s="289"/>
      <c r="CS658" s="289"/>
      <c r="CT658" s="289"/>
      <c r="CU658" s="289"/>
      <c r="CV658" s="289"/>
      <c r="CW658" s="289"/>
      <c r="CX658" s="289"/>
      <c r="CY658" s="289"/>
      <c r="CZ658" s="289"/>
      <c r="DA658" s="289"/>
      <c r="DB658" s="289"/>
      <c r="DC658" s="289"/>
      <c r="DD658" s="289"/>
      <c r="DE658" s="289"/>
      <c r="DF658" s="289"/>
      <c r="DG658" s="289"/>
      <c r="DH658" s="289"/>
      <c r="DI658" s="289"/>
      <c r="DJ658" s="289"/>
      <c r="DK658" s="289"/>
      <c r="DL658" s="289"/>
      <c r="DM658" s="289"/>
      <c r="DN658" s="289"/>
      <c r="DO658" s="289"/>
      <c r="DP658" s="289"/>
      <c r="DQ658" s="289"/>
      <c r="DR658" s="289"/>
      <c r="DS658" s="289"/>
      <c r="DT658" s="289"/>
      <c r="DU658" s="289"/>
      <c r="DV658" s="289"/>
      <c r="DW658" s="289"/>
      <c r="DX658" s="289"/>
      <c r="DY658" s="289"/>
      <c r="DZ658" s="289"/>
      <c r="EA658" s="289"/>
      <c r="EB658" s="289"/>
      <c r="EC658" s="289"/>
      <c r="ED658" s="289"/>
      <c r="EE658" s="289"/>
      <c r="EF658" s="289"/>
      <c r="EG658" s="289"/>
      <c r="EH658" s="289"/>
      <c r="EI658" s="289"/>
      <c r="EJ658" s="289"/>
      <c r="EK658" s="289"/>
      <c r="EL658" s="289"/>
      <c r="EM658" s="289"/>
      <c r="EN658" s="289"/>
      <c r="EO658" s="289"/>
      <c r="EP658" s="289"/>
      <c r="EQ658" s="289"/>
      <c r="ER658" s="289"/>
      <c r="ES658" s="289"/>
      <c r="ET658" s="289"/>
      <c r="EU658" s="289"/>
      <c r="EV658" s="289"/>
      <c r="EW658" s="289"/>
      <c r="EX658" s="289"/>
      <c r="EY658" s="289"/>
      <c r="EZ658" s="289"/>
      <c r="FA658" s="289"/>
      <c r="FB658" s="289"/>
      <c r="FC658" s="289"/>
      <c r="FD658" s="289"/>
      <c r="FE658" s="289"/>
      <c r="FF658" s="289"/>
      <c r="FG658" s="289"/>
      <c r="FH658" s="289"/>
      <c r="FI658" s="289"/>
      <c r="FJ658" s="289"/>
      <c r="FK658" s="289"/>
      <c r="FL658" s="289"/>
      <c r="FM658" s="289"/>
      <c r="FN658" s="289"/>
      <c r="FO658" s="289"/>
      <c r="FP658" s="289"/>
      <c r="FQ658" s="289"/>
      <c r="FR658" s="289"/>
      <c r="FS658" s="289"/>
      <c r="FT658" s="289"/>
      <c r="FU658" s="289"/>
      <c r="FV658" s="289"/>
      <c r="FW658" s="289"/>
      <c r="FX658" s="289"/>
      <c r="FY658" s="289"/>
      <c r="FZ658" s="289"/>
      <c r="GA658" s="289"/>
      <c r="GB658" s="289"/>
      <c r="GC658" s="289"/>
      <c r="GD658" s="289"/>
      <c r="GE658" s="289"/>
      <c r="GF658" s="289"/>
      <c r="GG658" s="289"/>
      <c r="GH658" s="289"/>
      <c r="GI658" s="289"/>
      <c r="GJ658" s="289"/>
      <c r="GK658" s="289"/>
      <c r="GL658" s="289"/>
      <c r="GM658" s="289"/>
      <c r="GN658" s="289"/>
      <c r="GO658" s="289"/>
      <c r="GP658" s="289"/>
      <c r="GQ658" s="289"/>
      <c r="GR658" s="289"/>
      <c r="GS658" s="289"/>
      <c r="GT658" s="289"/>
      <c r="GU658" s="289"/>
      <c r="GV658" s="289"/>
      <c r="GW658" s="289"/>
      <c r="GX658" s="289"/>
      <c r="GY658" s="289"/>
    </row>
    <row r="659" spans="1:207" x14ac:dyDescent="0.15">
      <c r="B659" s="23"/>
      <c r="D659" s="26" t="s">
        <v>297</v>
      </c>
      <c r="F659" s="26" t="s">
        <v>356</v>
      </c>
      <c r="G659" s="289">
        <f ca="1">SUM(G660:G661)</f>
        <v>0</v>
      </c>
      <c r="H659" s="289">
        <f t="shared" ref="H659:BN659" ca="1" si="128">SUM(H660:H661)</f>
        <v>1.7575093543525894E-3</v>
      </c>
      <c r="I659" s="289">
        <f ca="1">SUM(I660:I661)</f>
        <v>2.3726012879137313E-3</v>
      </c>
      <c r="J659" s="289">
        <f t="shared" ca="1" si="128"/>
        <v>2.5760052590278423E-3</v>
      </c>
      <c r="K659" s="289">
        <f t="shared" ca="1" si="128"/>
        <v>2.5891486781405206E-3</v>
      </c>
      <c r="L659" s="289">
        <f t="shared" ca="1" si="128"/>
        <v>2.5114345011481446E-3</v>
      </c>
      <c r="M659" s="289">
        <f t="shared" ca="1" si="128"/>
        <v>2.3862596419018615E-3</v>
      </c>
      <c r="N659" s="289">
        <f t="shared" ca="1" si="128"/>
        <v>2.2281541841663779E-3</v>
      </c>
      <c r="O659" s="289">
        <f t="shared" ca="1" si="128"/>
        <v>2.0962037394093246E-3</v>
      </c>
      <c r="P659" s="289">
        <f t="shared" ca="1" si="128"/>
        <v>1.9880757283083834E-3</v>
      </c>
      <c r="Q659" s="289">
        <f t="shared" ca="1" si="128"/>
        <v>1.8911962379305079E-3</v>
      </c>
      <c r="R659" s="289">
        <f t="shared" ca="1" si="128"/>
        <v>1.8118048061546016E-3</v>
      </c>
      <c r="S659" s="289">
        <f t="shared" ca="1" si="128"/>
        <v>1.2998051409019234E-3</v>
      </c>
      <c r="T659" s="289">
        <f t="shared" ca="1" si="128"/>
        <v>1.3175586016025472E-3</v>
      </c>
      <c r="U659" s="289">
        <f t="shared" ca="1" si="128"/>
        <v>1.3417634371597565E-3</v>
      </c>
      <c r="V659" s="289">
        <f t="shared" ca="1" si="128"/>
        <v>1.3666340983688619E-3</v>
      </c>
      <c r="W659" s="289">
        <f t="shared" ca="1" si="128"/>
        <v>1.3866164623264963E-3</v>
      </c>
      <c r="X659" s="289">
        <f t="shared" ca="1" si="128"/>
        <v>1.3992672613820985E-3</v>
      </c>
      <c r="Y659" s="289">
        <f t="shared" ca="1" si="128"/>
        <v>1.4037617275368319E-3</v>
      </c>
      <c r="Z659" s="289">
        <f t="shared" ca="1" si="128"/>
        <v>1.3881042509999962E-3</v>
      </c>
      <c r="AA659" s="289">
        <f t="shared" ca="1" si="128"/>
        <v>1.3709894506200018E-3</v>
      </c>
      <c r="AB659" s="289">
        <f t="shared" ca="1" si="128"/>
        <v>1.3535567030916024E-3</v>
      </c>
      <c r="AC659" s="289">
        <f t="shared" ca="1" si="128"/>
        <v>1.3317146434463827E-3</v>
      </c>
      <c r="AD659" s="289">
        <f t="shared" ca="1" si="128"/>
        <v>1.3068651189776276E-3</v>
      </c>
      <c r="AE659" s="289">
        <f t="shared" ca="1" si="128"/>
        <v>9.9606919851267812E-4</v>
      </c>
      <c r="AF659" s="289">
        <f t="shared" ca="1" si="128"/>
        <v>9.9323521982078904E-4</v>
      </c>
      <c r="AG659" s="289">
        <f t="shared" ca="1" si="128"/>
        <v>9.8924525830782189E-4</v>
      </c>
      <c r="AH659" s="289">
        <f t="shared" ca="1" si="128"/>
        <v>9.8557193388521002E-4</v>
      </c>
      <c r="AI659" s="289">
        <f t="shared" ca="1" si="128"/>
        <v>9.8203083385666953E-4</v>
      </c>
      <c r="AJ659" s="289">
        <f t="shared" ca="1" si="128"/>
        <v>9.7818682025238037E-4</v>
      </c>
      <c r="AK659" s="289">
        <f t="shared" ca="1" si="128"/>
        <v>9.7290052910839659E-4</v>
      </c>
      <c r="AL659" s="289">
        <f t="shared" ca="1" si="128"/>
        <v>9.6027445994819097E-4</v>
      </c>
      <c r="AM659" s="289">
        <f t="shared" ca="1" si="128"/>
        <v>9.4884569630295131E-4</v>
      </c>
      <c r="AN659" s="289">
        <f t="shared" ca="1" si="128"/>
        <v>9.3843983674212308E-4</v>
      </c>
      <c r="AO659" s="289">
        <f t="shared" ca="1" si="128"/>
        <v>9.2645147226701489E-4</v>
      </c>
      <c r="AP659" s="289">
        <f t="shared" ca="1" si="128"/>
        <v>9.1299799754449712E-4</v>
      </c>
      <c r="AQ659" s="289">
        <f t="shared" ca="1" si="128"/>
        <v>8.1398073888895486E-4</v>
      </c>
      <c r="AR659" s="289">
        <f t="shared" ca="1" si="128"/>
        <v>8.0673332563933246E-4</v>
      </c>
      <c r="AS659" s="289">
        <f t="shared" ca="1" si="128"/>
        <v>7.9918699888115435E-4</v>
      </c>
      <c r="AT659" s="289">
        <f t="shared" ca="1" si="128"/>
        <v>7.9181169623674448E-4</v>
      </c>
      <c r="AU659" s="289">
        <f t="shared" ca="1" si="128"/>
        <v>7.8458167039294202E-4</v>
      </c>
      <c r="AV659" s="289">
        <f t="shared" ca="1" si="128"/>
        <v>7.7740418594915797E-4</v>
      </c>
      <c r="AW659" s="289">
        <f t="shared" ca="1" si="128"/>
        <v>7.6989486196784641E-4</v>
      </c>
      <c r="AX659" s="289">
        <f t="shared" ca="1" si="128"/>
        <v>7.6038701111925532E-4</v>
      </c>
      <c r="AY659" s="289">
        <f t="shared" ca="1" si="128"/>
        <v>7.5122242211448753E-4</v>
      </c>
      <c r="AZ659" s="289">
        <f t="shared" ca="1" si="128"/>
        <v>7.4238673318764508E-4</v>
      </c>
      <c r="BA659" s="289">
        <f t="shared" ca="1" si="128"/>
        <v>7.331605326600317E-4</v>
      </c>
      <c r="BB659" s="289">
        <f t="shared" ca="1" si="128"/>
        <v>7.2354611239578022E-4</v>
      </c>
      <c r="BC659" s="289">
        <f t="shared" ca="1" si="128"/>
        <v>6.5324414682850268E-4</v>
      </c>
      <c r="BD659" s="289">
        <f t="shared" ca="1" si="128"/>
        <v>6.4775840279808646E-4</v>
      </c>
      <c r="BE659" s="289">
        <f t="shared" ca="1" si="128"/>
        <v>6.4208038675248893E-4</v>
      </c>
      <c r="BF659" s="289">
        <f t="shared" ca="1" si="128"/>
        <v>6.3662090082273939E-4</v>
      </c>
      <c r="BG659" s="289">
        <f t="shared" ca="1" si="128"/>
        <v>6.3117372825370892E-4</v>
      </c>
      <c r="BH659" s="289">
        <f t="shared" ca="1" si="128"/>
        <v>6.2570628316918717E-4</v>
      </c>
      <c r="BI659" s="289">
        <f t="shared" ca="1" si="128"/>
        <v>6.2018024809249188E-4</v>
      </c>
      <c r="BJ659" s="289">
        <f t="shared" ca="1" si="128"/>
        <v>6.1331287045571063E-4</v>
      </c>
      <c r="BK659" s="289">
        <f t="shared" ca="1" si="128"/>
        <v>6.0759437920409535E-4</v>
      </c>
      <c r="BL659" s="289">
        <f t="shared" ca="1" si="128"/>
        <v>6.091590338132615E-4</v>
      </c>
      <c r="BM659" s="289">
        <f t="shared" ca="1" si="128"/>
        <v>6.1752581498341057E-4</v>
      </c>
      <c r="BN659" s="289">
        <f t="shared" ca="1" si="128"/>
        <v>6.1504814937315001E-4</v>
      </c>
      <c r="BO659" s="289"/>
      <c r="BP659" s="289"/>
      <c r="BQ659" s="289"/>
      <c r="BR659" s="289"/>
      <c r="BS659" s="289"/>
      <c r="BT659" s="289"/>
      <c r="BU659" s="289"/>
      <c r="BV659" s="289"/>
      <c r="BW659" s="289"/>
      <c r="BX659" s="289"/>
      <c r="BY659" s="289"/>
      <c r="BZ659" s="289"/>
      <c r="CA659" s="289"/>
      <c r="CB659" s="289"/>
      <c r="CC659" s="289"/>
      <c r="CD659" s="289"/>
      <c r="CE659" s="289"/>
      <c r="CF659" s="289"/>
      <c r="CG659" s="289"/>
      <c r="CH659" s="289"/>
      <c r="CI659" s="289"/>
      <c r="CJ659" s="289"/>
      <c r="CK659" s="289"/>
      <c r="CL659" s="289"/>
      <c r="CM659" s="289"/>
      <c r="CN659" s="289"/>
      <c r="CO659" s="289"/>
      <c r="CP659" s="289"/>
      <c r="CQ659" s="289"/>
      <c r="CR659" s="289"/>
      <c r="CS659" s="289"/>
      <c r="CT659" s="289"/>
      <c r="CU659" s="289"/>
      <c r="CV659" s="289"/>
      <c r="CW659" s="289"/>
      <c r="CX659" s="289"/>
      <c r="CY659" s="289"/>
      <c r="CZ659" s="289"/>
      <c r="DA659" s="289"/>
      <c r="DB659" s="289"/>
      <c r="DC659" s="289"/>
      <c r="DD659" s="289"/>
      <c r="DE659" s="289"/>
      <c r="DF659" s="289"/>
      <c r="DG659" s="289"/>
      <c r="DH659" s="289"/>
      <c r="DI659" s="289"/>
      <c r="DJ659" s="289"/>
      <c r="DK659" s="289"/>
      <c r="DL659" s="289"/>
      <c r="DM659" s="289"/>
      <c r="DN659" s="289"/>
      <c r="DO659" s="289"/>
      <c r="DP659" s="289"/>
      <c r="DQ659" s="289"/>
      <c r="DR659" s="289"/>
      <c r="DS659" s="289"/>
      <c r="DT659" s="289"/>
      <c r="DU659" s="289"/>
      <c r="DV659" s="289"/>
      <c r="DW659" s="289"/>
      <c r="DX659" s="289"/>
      <c r="DY659" s="289"/>
      <c r="DZ659" s="289"/>
      <c r="EA659" s="289"/>
      <c r="EB659" s="289"/>
      <c r="EC659" s="289"/>
      <c r="ED659" s="289"/>
      <c r="EE659" s="289"/>
      <c r="EF659" s="289"/>
      <c r="EG659" s="289"/>
      <c r="EH659" s="289"/>
      <c r="EI659" s="289"/>
      <c r="EJ659" s="289"/>
      <c r="EK659" s="289"/>
      <c r="EL659" s="289"/>
      <c r="EM659" s="289"/>
      <c r="EN659" s="289"/>
      <c r="EO659" s="289"/>
      <c r="EP659" s="289"/>
      <c r="EQ659" s="289"/>
      <c r="ER659" s="289"/>
      <c r="ES659" s="289"/>
      <c r="ET659" s="289"/>
      <c r="EU659" s="289"/>
      <c r="EV659" s="289"/>
      <c r="EW659" s="289"/>
      <c r="EX659" s="289"/>
      <c r="EY659" s="289"/>
      <c r="EZ659" s="289"/>
      <c r="FA659" s="289"/>
      <c r="FB659" s="289"/>
      <c r="FC659" s="289"/>
      <c r="FD659" s="289"/>
      <c r="FE659" s="289"/>
      <c r="FF659" s="289"/>
      <c r="FG659" s="289"/>
      <c r="FH659" s="289"/>
      <c r="FI659" s="289"/>
      <c r="FJ659" s="289"/>
      <c r="FK659" s="289"/>
      <c r="FL659" s="289"/>
      <c r="FM659" s="289"/>
      <c r="FN659" s="289"/>
      <c r="FO659" s="289"/>
      <c r="FP659" s="289"/>
      <c r="FQ659" s="289"/>
      <c r="FR659" s="289"/>
      <c r="FS659" s="289"/>
      <c r="FT659" s="289"/>
      <c r="FU659" s="289"/>
      <c r="FV659" s="289"/>
      <c r="FW659" s="289"/>
      <c r="FX659" s="289"/>
      <c r="FY659" s="289"/>
      <c r="FZ659" s="289"/>
      <c r="GA659" s="289"/>
      <c r="GB659" s="289"/>
      <c r="GC659" s="289"/>
      <c r="GD659" s="289"/>
      <c r="GE659" s="289"/>
      <c r="GF659" s="289"/>
      <c r="GG659" s="289"/>
      <c r="GH659" s="289"/>
      <c r="GI659" s="289"/>
      <c r="GJ659" s="289"/>
      <c r="GK659" s="289"/>
      <c r="GL659" s="289"/>
      <c r="GM659" s="289"/>
      <c r="GN659" s="289"/>
      <c r="GO659" s="289"/>
      <c r="GP659" s="289"/>
      <c r="GQ659" s="289"/>
      <c r="GR659" s="289"/>
      <c r="GS659" s="289"/>
      <c r="GT659" s="289"/>
      <c r="GU659" s="289"/>
      <c r="GV659" s="289"/>
      <c r="GW659" s="289"/>
      <c r="GX659" s="289"/>
      <c r="GY659" s="289"/>
    </row>
    <row r="660" spans="1:207" x14ac:dyDescent="0.15">
      <c r="B660" s="23"/>
      <c r="D660" s="161" t="s">
        <v>280</v>
      </c>
      <c r="F660" s="26" t="s">
        <v>356</v>
      </c>
      <c r="G660" s="317">
        <f>IF(G7&gt;SAP_Leadsheet!$E$21,0,G611*SAP_Leadsheet!$E$38/12*SAP_Leadsheet!$I$38)</f>
        <v>0</v>
      </c>
      <c r="H660" s="317">
        <f ca="1">IF(H7&gt;SAP_Leadsheet!$E$21,0,H611*SAP_Leadsheet!$E$38/12*SAP_Leadsheet!$I$38)</f>
        <v>0</v>
      </c>
      <c r="I660" s="317">
        <f ca="1">IF(I7&gt;SAP_Leadsheet!$E$21,0,I611*SAP_Leadsheet!$E$38/12*SAP_Leadsheet!$I$38)</f>
        <v>0</v>
      </c>
      <c r="J660" s="317">
        <f ca="1">IF(J7&gt;SAP_Leadsheet!$E$21,0,J611*SAP_Leadsheet!$E$38/12*SAP_Leadsheet!$I$38)</f>
        <v>0</v>
      </c>
      <c r="K660" s="317">
        <f ca="1">IF(K7&gt;SAP_Leadsheet!$E$21,0,K611*SAP_Leadsheet!$E$38/12*SAP_Leadsheet!$I$38)</f>
        <v>0</v>
      </c>
      <c r="L660" s="317">
        <f ca="1">IF(L7&gt;SAP_Leadsheet!$E$21,0,L611*SAP_Leadsheet!$E$38/12*SAP_Leadsheet!$I$38)</f>
        <v>0</v>
      </c>
      <c r="M660" s="317">
        <f ca="1">IF(M7&gt;SAP_Leadsheet!$E$21,0,M611*SAP_Leadsheet!$E$38/12*SAP_Leadsheet!$I$38)</f>
        <v>0</v>
      </c>
      <c r="N660" s="317">
        <f ca="1">IF(N7&gt;SAP_Leadsheet!$E$21,0,N611*SAP_Leadsheet!$E$38/12*SAP_Leadsheet!$I$38)</f>
        <v>0</v>
      </c>
      <c r="O660" s="317">
        <f ca="1">IF(O7&gt;SAP_Leadsheet!$E$21,0,O611*SAP_Leadsheet!$E$38/12*SAP_Leadsheet!$I$38)</f>
        <v>0</v>
      </c>
      <c r="P660" s="317">
        <f ca="1">IF(P7&gt;SAP_Leadsheet!$E$21,0,P611*SAP_Leadsheet!$E$38/12*SAP_Leadsheet!$I$38)</f>
        <v>0</v>
      </c>
      <c r="Q660" s="317">
        <f ca="1">IF(Q7&gt;SAP_Leadsheet!$E$21,0,Q611*SAP_Leadsheet!$E$38/12*SAP_Leadsheet!$I$38)</f>
        <v>0</v>
      </c>
      <c r="R660" s="317">
        <f ca="1">IF(R7&gt;SAP_Leadsheet!$E$21,0,R611*SAP_Leadsheet!$E$38/12*SAP_Leadsheet!$I$38)</f>
        <v>0</v>
      </c>
      <c r="S660" s="317">
        <f ca="1">IF(S7&gt;SAP_Leadsheet!$E$21,0,S611*SAP_Leadsheet!$E$38/12*SAP_Leadsheet!$I$38)</f>
        <v>0</v>
      </c>
      <c r="T660" s="317">
        <f ca="1">IF(T7&gt;SAP_Leadsheet!$E$21,0,T611*SAP_Leadsheet!$E$38/12*SAP_Leadsheet!$I$38)</f>
        <v>0</v>
      </c>
      <c r="U660" s="317">
        <f ca="1">IF(U7&gt;SAP_Leadsheet!$E$21,0,U611*SAP_Leadsheet!$E$38/12*SAP_Leadsheet!$I$38)</f>
        <v>0</v>
      </c>
      <c r="V660" s="317">
        <f ca="1">IF(V7&gt;SAP_Leadsheet!$E$21,0,V611*SAP_Leadsheet!$E$38/12*SAP_Leadsheet!$I$38)</f>
        <v>0</v>
      </c>
      <c r="W660" s="317">
        <f ca="1">IF(W7&gt;SAP_Leadsheet!$E$21,0,W611*SAP_Leadsheet!$E$38/12*SAP_Leadsheet!$I$38)</f>
        <v>0</v>
      </c>
      <c r="X660" s="317">
        <f ca="1">IF(X7&gt;SAP_Leadsheet!$E$21,0,X611*SAP_Leadsheet!$E$38/12*SAP_Leadsheet!$I$38)</f>
        <v>0</v>
      </c>
      <c r="Y660" s="317">
        <f ca="1">IF(Y7&gt;SAP_Leadsheet!$E$21,0,Y611*SAP_Leadsheet!$E$38/12*SAP_Leadsheet!$I$38)</f>
        <v>0</v>
      </c>
      <c r="Z660" s="317">
        <f ca="1">IF(Z7&gt;SAP_Leadsheet!$E$21,0,Z611*SAP_Leadsheet!$E$38/12*SAP_Leadsheet!$I$38)</f>
        <v>0</v>
      </c>
      <c r="AA660" s="317">
        <f ca="1">IF(AA7&gt;SAP_Leadsheet!$E$21,0,AA611*SAP_Leadsheet!$E$38/12*SAP_Leadsheet!$I$38)</f>
        <v>0</v>
      </c>
      <c r="AB660" s="317">
        <f ca="1">IF(AB7&gt;SAP_Leadsheet!$E$21,0,AB611*SAP_Leadsheet!$E$38/12*SAP_Leadsheet!$I$38)</f>
        <v>0</v>
      </c>
      <c r="AC660" s="317">
        <f ca="1">IF(AC7&gt;SAP_Leadsheet!$E$21,0,AC611*SAP_Leadsheet!$E$38/12*SAP_Leadsheet!$I$38)</f>
        <v>0</v>
      </c>
      <c r="AD660" s="317">
        <f ca="1">IF(AD7&gt;SAP_Leadsheet!$E$21,0,AD611*SAP_Leadsheet!$E$38/12*SAP_Leadsheet!$I$38)</f>
        <v>0</v>
      </c>
      <c r="AE660" s="317">
        <f ca="1">IF(AE7&gt;SAP_Leadsheet!$E$21,0,AE611*SAP_Leadsheet!$E$38/12*SAP_Leadsheet!$I$38)</f>
        <v>0</v>
      </c>
      <c r="AF660" s="317">
        <f ca="1">IF(AF7&gt;SAP_Leadsheet!$E$21,0,AF611*SAP_Leadsheet!$E$38/12*SAP_Leadsheet!$I$38)</f>
        <v>0</v>
      </c>
      <c r="AG660" s="317">
        <f ca="1">IF(AG7&gt;SAP_Leadsheet!$E$21,0,AG611*SAP_Leadsheet!$E$38/12*SAP_Leadsheet!$I$38)</f>
        <v>0</v>
      </c>
      <c r="AH660" s="317">
        <f ca="1">IF(AH7&gt;SAP_Leadsheet!$E$21,0,AH611*SAP_Leadsheet!$E$38/12*SAP_Leadsheet!$I$38)</f>
        <v>0</v>
      </c>
      <c r="AI660" s="317">
        <f ca="1">IF(AI7&gt;SAP_Leadsheet!$E$21,0,AI611*SAP_Leadsheet!$E$38/12*SAP_Leadsheet!$I$38)</f>
        <v>0</v>
      </c>
      <c r="AJ660" s="317">
        <f ca="1">IF(AJ7&gt;SAP_Leadsheet!$E$21,0,AJ611*SAP_Leadsheet!$E$38/12*SAP_Leadsheet!$I$38)</f>
        <v>0</v>
      </c>
      <c r="AK660" s="317">
        <f ca="1">IF(AK7&gt;SAP_Leadsheet!$E$21,0,AK611*SAP_Leadsheet!$E$38/12*SAP_Leadsheet!$I$38)</f>
        <v>0</v>
      </c>
      <c r="AL660" s="317">
        <f ca="1">IF(AL7&gt;SAP_Leadsheet!$E$21,0,AL611*SAP_Leadsheet!$E$38/12*SAP_Leadsheet!$I$38)</f>
        <v>0</v>
      </c>
      <c r="AM660" s="317">
        <f ca="1">IF(AM7&gt;SAP_Leadsheet!$E$21,0,AM611*SAP_Leadsheet!$E$38/12*SAP_Leadsheet!$I$38)</f>
        <v>0</v>
      </c>
      <c r="AN660" s="317">
        <f ca="1">IF(AN7&gt;SAP_Leadsheet!$E$21,0,AN611*SAP_Leadsheet!$E$38/12*SAP_Leadsheet!$I$38)</f>
        <v>0</v>
      </c>
      <c r="AO660" s="317">
        <f ca="1">IF(AO7&gt;SAP_Leadsheet!$E$21,0,AO611*SAP_Leadsheet!$E$38/12*SAP_Leadsheet!$I$38)</f>
        <v>0</v>
      </c>
      <c r="AP660" s="317">
        <f ca="1">IF(AP7&gt;SAP_Leadsheet!$E$21,0,AP611*SAP_Leadsheet!$E$38/12*SAP_Leadsheet!$I$38)</f>
        <v>0</v>
      </c>
      <c r="AQ660" s="317">
        <f ca="1">IF(AQ7&gt;SAP_Leadsheet!$E$21,0,AQ611*SAP_Leadsheet!$E$38/12*SAP_Leadsheet!$I$38)</f>
        <v>0</v>
      </c>
      <c r="AR660" s="317">
        <f ca="1">IF(AR7&gt;SAP_Leadsheet!$E$21,0,AR611*SAP_Leadsheet!$E$38/12*SAP_Leadsheet!$I$38)</f>
        <v>0</v>
      </c>
      <c r="AS660" s="317">
        <f ca="1">IF(AS7&gt;SAP_Leadsheet!$E$21,0,AS611*SAP_Leadsheet!$E$38/12*SAP_Leadsheet!$I$38)</f>
        <v>0</v>
      </c>
      <c r="AT660" s="317">
        <f ca="1">IF(AT7&gt;SAP_Leadsheet!$E$21,0,AT611*SAP_Leadsheet!$E$38/12*SAP_Leadsheet!$I$38)</f>
        <v>0</v>
      </c>
      <c r="AU660" s="317">
        <f ca="1">IF(AU7&gt;SAP_Leadsheet!$E$21,0,AU611*SAP_Leadsheet!$E$38/12*SAP_Leadsheet!$I$38)</f>
        <v>0</v>
      </c>
      <c r="AV660" s="317">
        <f ca="1">IF(AV7&gt;SAP_Leadsheet!$E$21,0,AV611*SAP_Leadsheet!$E$38/12*SAP_Leadsheet!$I$38)</f>
        <v>0</v>
      </c>
      <c r="AW660" s="317">
        <f ca="1">IF(AW7&gt;SAP_Leadsheet!$E$21,0,AW611*SAP_Leadsheet!$E$38/12*SAP_Leadsheet!$I$38)</f>
        <v>0</v>
      </c>
      <c r="AX660" s="317">
        <f ca="1">IF(AX7&gt;SAP_Leadsheet!$E$21,0,AX611*SAP_Leadsheet!$E$38/12*SAP_Leadsheet!$I$38)</f>
        <v>0</v>
      </c>
      <c r="AY660" s="317">
        <f ca="1">IF(AY7&gt;SAP_Leadsheet!$E$21,0,AY611*SAP_Leadsheet!$E$38/12*SAP_Leadsheet!$I$38)</f>
        <v>0</v>
      </c>
      <c r="AZ660" s="317">
        <f ca="1">IF(AZ7&gt;SAP_Leadsheet!$E$21,0,AZ611*SAP_Leadsheet!$E$38/12*SAP_Leadsheet!$I$38)</f>
        <v>0</v>
      </c>
      <c r="BA660" s="317">
        <f ca="1">IF(BA7&gt;SAP_Leadsheet!$E$21,0,BA611*SAP_Leadsheet!$E$38/12*SAP_Leadsheet!$I$38)</f>
        <v>0</v>
      </c>
      <c r="BB660" s="317">
        <f ca="1">IF(BB7&gt;SAP_Leadsheet!$E$21,0,BB611*SAP_Leadsheet!$E$38/12*SAP_Leadsheet!$I$38)</f>
        <v>0</v>
      </c>
      <c r="BC660" s="317">
        <f ca="1">IF(BC7&gt;SAP_Leadsheet!$E$21,0,BC611*SAP_Leadsheet!$E$38/12*SAP_Leadsheet!$I$38)</f>
        <v>0</v>
      </c>
      <c r="BD660" s="317">
        <f ca="1">IF(BD7&gt;SAP_Leadsheet!$E$21,0,BD611*SAP_Leadsheet!$E$38/12*SAP_Leadsheet!$I$38)</f>
        <v>0</v>
      </c>
      <c r="BE660" s="317">
        <f ca="1">IF(BE7&gt;SAP_Leadsheet!$E$21,0,BE611*SAP_Leadsheet!$E$38/12*SAP_Leadsheet!$I$38)</f>
        <v>0</v>
      </c>
      <c r="BF660" s="317">
        <f ca="1">IF(BF7&gt;SAP_Leadsheet!$E$21,0,BF611*SAP_Leadsheet!$E$38/12*SAP_Leadsheet!$I$38)</f>
        <v>0</v>
      </c>
      <c r="BG660" s="317">
        <f ca="1">IF(BG7&gt;SAP_Leadsheet!$E$21,0,BG611*SAP_Leadsheet!$E$38/12*SAP_Leadsheet!$I$38)</f>
        <v>0</v>
      </c>
      <c r="BH660" s="317">
        <f ca="1">IF(BH7&gt;SAP_Leadsheet!$E$21,0,BH611*SAP_Leadsheet!$E$38/12*SAP_Leadsheet!$I$38)</f>
        <v>0</v>
      </c>
      <c r="BI660" s="317">
        <f ca="1">IF(BI7&gt;SAP_Leadsheet!$E$21,0,BI611*SAP_Leadsheet!$E$38/12*SAP_Leadsheet!$I$38)</f>
        <v>0</v>
      </c>
      <c r="BJ660" s="317">
        <f ca="1">IF(BJ7&gt;SAP_Leadsheet!$E$21,0,BJ611*SAP_Leadsheet!$E$38/12*SAP_Leadsheet!$I$38)</f>
        <v>0</v>
      </c>
      <c r="BK660" s="317">
        <f ca="1">IF(BK7&gt;SAP_Leadsheet!$E$21,0,BK611*SAP_Leadsheet!$E$38/12*SAP_Leadsheet!$I$38)</f>
        <v>0</v>
      </c>
      <c r="BL660" s="317">
        <f ca="1">IF(BL7&gt;SAP_Leadsheet!$E$21,0,BL611*SAP_Leadsheet!$E$38/12*SAP_Leadsheet!$I$38)</f>
        <v>0</v>
      </c>
      <c r="BM660" s="317">
        <f ca="1">IF(BM7&gt;SAP_Leadsheet!$E$21,0,BM611*SAP_Leadsheet!$E$38/12*SAP_Leadsheet!$I$38)</f>
        <v>0</v>
      </c>
      <c r="BN660" s="317">
        <f ca="1">IF(BN7&gt;SAP_Leadsheet!$E$21,0,BN611*SAP_Leadsheet!$E$38/12*SAP_Leadsheet!$I$38)</f>
        <v>0</v>
      </c>
      <c r="BO660" s="289"/>
      <c r="BP660" s="289"/>
      <c r="BQ660" s="289"/>
      <c r="BR660" s="289"/>
      <c r="BS660" s="289"/>
      <c r="BT660" s="289"/>
      <c r="BU660" s="289"/>
      <c r="BV660" s="289"/>
      <c r="BW660" s="289"/>
      <c r="BX660" s="289"/>
      <c r="BY660" s="289"/>
      <c r="BZ660" s="289"/>
      <c r="CA660" s="289"/>
      <c r="CB660" s="289"/>
      <c r="CC660" s="289"/>
      <c r="CD660" s="289"/>
      <c r="CE660" s="289"/>
      <c r="CF660" s="289"/>
      <c r="CG660" s="289"/>
      <c r="CH660" s="289"/>
      <c r="CI660" s="289"/>
      <c r="CJ660" s="289"/>
      <c r="CK660" s="289"/>
      <c r="CL660" s="289"/>
      <c r="CM660" s="289"/>
      <c r="CN660" s="289"/>
      <c r="CO660" s="289"/>
      <c r="CP660" s="289"/>
      <c r="CQ660" s="289"/>
      <c r="CR660" s="289"/>
      <c r="CS660" s="289"/>
      <c r="CT660" s="289"/>
      <c r="CU660" s="289"/>
      <c r="CV660" s="289"/>
      <c r="CW660" s="289"/>
      <c r="CX660" s="289"/>
      <c r="CY660" s="289"/>
      <c r="CZ660" s="289"/>
      <c r="DA660" s="289"/>
      <c r="DB660" s="289"/>
      <c r="DC660" s="289"/>
      <c r="DD660" s="289"/>
      <c r="DE660" s="289"/>
      <c r="DF660" s="289"/>
      <c r="DG660" s="289"/>
      <c r="DH660" s="289"/>
      <c r="DI660" s="289"/>
      <c r="DJ660" s="289"/>
      <c r="DK660" s="289"/>
      <c r="DL660" s="289"/>
      <c r="DM660" s="289"/>
      <c r="DN660" s="289"/>
      <c r="DO660" s="289"/>
      <c r="DP660" s="289"/>
      <c r="DQ660" s="289"/>
      <c r="DR660" s="289"/>
      <c r="DS660" s="289"/>
      <c r="DT660" s="289"/>
      <c r="DU660" s="289"/>
      <c r="DV660" s="289"/>
      <c r="DW660" s="289"/>
      <c r="DX660" s="289"/>
      <c r="DY660" s="289"/>
      <c r="DZ660" s="289"/>
      <c r="EA660" s="289"/>
      <c r="EB660" s="289"/>
      <c r="EC660" s="289"/>
      <c r="ED660" s="289"/>
      <c r="EE660" s="289"/>
      <c r="EF660" s="289"/>
      <c r="EG660" s="289"/>
      <c r="EH660" s="289"/>
      <c r="EI660" s="289"/>
      <c r="EJ660" s="289"/>
      <c r="EK660" s="289"/>
      <c r="EL660" s="289"/>
      <c r="EM660" s="289"/>
      <c r="EN660" s="289"/>
      <c r="EO660" s="289"/>
      <c r="EP660" s="289"/>
      <c r="EQ660" s="289"/>
      <c r="ER660" s="289"/>
      <c r="ES660" s="289"/>
      <c r="ET660" s="289"/>
      <c r="EU660" s="289"/>
      <c r="EV660" s="289"/>
      <c r="EW660" s="289"/>
      <c r="EX660" s="289"/>
      <c r="EY660" s="289"/>
      <c r="EZ660" s="289"/>
      <c r="FA660" s="289"/>
      <c r="FB660" s="289"/>
      <c r="FC660" s="289"/>
      <c r="FD660" s="289"/>
      <c r="FE660" s="289"/>
      <c r="FF660" s="289"/>
      <c r="FG660" s="289"/>
      <c r="FH660" s="289"/>
      <c r="FI660" s="289"/>
      <c r="FJ660" s="289"/>
      <c r="FK660" s="289"/>
      <c r="FL660" s="289"/>
      <c r="FM660" s="289"/>
      <c r="FN660" s="289"/>
      <c r="FO660" s="289"/>
      <c r="FP660" s="289"/>
      <c r="FQ660" s="289"/>
      <c r="FR660" s="289"/>
      <c r="FS660" s="289"/>
      <c r="FT660" s="289"/>
      <c r="FU660" s="289"/>
      <c r="FV660" s="289"/>
      <c r="FW660" s="289"/>
      <c r="FX660" s="289"/>
      <c r="FY660" s="289"/>
      <c r="FZ660" s="289"/>
      <c r="GA660" s="289"/>
      <c r="GB660" s="289"/>
      <c r="GC660" s="289"/>
      <c r="GD660" s="289"/>
      <c r="GE660" s="289"/>
      <c r="GF660" s="289"/>
      <c r="GG660" s="289"/>
      <c r="GH660" s="289"/>
      <c r="GI660" s="289"/>
      <c r="GJ660" s="289"/>
      <c r="GK660" s="289"/>
      <c r="GL660" s="289"/>
      <c r="GM660" s="289"/>
      <c r="GN660" s="289"/>
      <c r="GO660" s="289"/>
      <c r="GP660" s="289"/>
      <c r="GQ660" s="289"/>
      <c r="GR660" s="289"/>
      <c r="GS660" s="289"/>
      <c r="GT660" s="289"/>
      <c r="GU660" s="289"/>
      <c r="GV660" s="289"/>
      <c r="GW660" s="289"/>
      <c r="GX660" s="289"/>
      <c r="GY660" s="289"/>
    </row>
    <row r="661" spans="1:207" x14ac:dyDescent="0.15">
      <c r="B661" s="23"/>
      <c r="D661" s="161" t="s">
        <v>172</v>
      </c>
      <c r="F661" s="26" t="s">
        <v>356</v>
      </c>
      <c r="G661" s="317">
        <f ca="1">IF(G7&gt;SAP_Leadsheet!$E$21,0,SAP_Leadsheet!$E$39*G611*SAP_Leadsheet!$I$39/G603*G11)</f>
        <v>0</v>
      </c>
      <c r="H661" s="317">
        <f ca="1">IF(H7&gt;SAP_Leadsheet!$E$21,0,SAP_Leadsheet!$E$39*H611*SAP_Leadsheet!$I$39/H603*H11)</f>
        <v>1.7575093543525894E-3</v>
      </c>
      <c r="I661" s="317">
        <f ca="1">IF(I7&gt;SAP_Leadsheet!$E$21,0,SAP_Leadsheet!$E$39*I611*SAP_Leadsheet!$I$39/I603*I11)</f>
        <v>2.3726012879137313E-3</v>
      </c>
      <c r="J661" s="317">
        <f ca="1">IF(J7&gt;SAP_Leadsheet!$E$21,0,SAP_Leadsheet!$E$39*J611*SAP_Leadsheet!$I$39/J603*J11)</f>
        <v>2.5760052590278423E-3</v>
      </c>
      <c r="K661" s="317">
        <f ca="1">IF(K7&gt;SAP_Leadsheet!$E$21,0,SAP_Leadsheet!$E$39*K611*SAP_Leadsheet!$I$39/K603*K11)</f>
        <v>2.5891486781405206E-3</v>
      </c>
      <c r="L661" s="317">
        <f ca="1">IF(L7&gt;SAP_Leadsheet!$E$21,0,SAP_Leadsheet!$E$39*L611*SAP_Leadsheet!$I$39/L603*L11)</f>
        <v>2.5114345011481446E-3</v>
      </c>
      <c r="M661" s="317">
        <f ca="1">IF(M7&gt;SAP_Leadsheet!$E$21,0,SAP_Leadsheet!$E$39*M611*SAP_Leadsheet!$I$39/M603*M11)</f>
        <v>2.3862596419018615E-3</v>
      </c>
      <c r="N661" s="317">
        <f ca="1">IF(N7&gt;SAP_Leadsheet!$E$21,0,SAP_Leadsheet!$E$39*N611*SAP_Leadsheet!$I$39/N603*N11)</f>
        <v>2.2281541841663779E-3</v>
      </c>
      <c r="O661" s="317">
        <f ca="1">IF(O7&gt;SAP_Leadsheet!$E$21,0,SAP_Leadsheet!$E$39*O611*SAP_Leadsheet!$I$39/O603*O11)</f>
        <v>2.0962037394093246E-3</v>
      </c>
      <c r="P661" s="317">
        <f ca="1">IF(P7&gt;SAP_Leadsheet!$E$21,0,SAP_Leadsheet!$E$39*P611*SAP_Leadsheet!$I$39/P603*P11)</f>
        <v>1.9880757283083834E-3</v>
      </c>
      <c r="Q661" s="317">
        <f ca="1">IF(Q7&gt;SAP_Leadsheet!$E$21,0,SAP_Leadsheet!$E$39*Q611*SAP_Leadsheet!$I$39/Q603*Q11)</f>
        <v>1.8911962379305079E-3</v>
      </c>
      <c r="R661" s="317">
        <f ca="1">IF(R7&gt;SAP_Leadsheet!$E$21,0,SAP_Leadsheet!$E$39*R611*SAP_Leadsheet!$I$39/R603*R11)</f>
        <v>1.8118048061546016E-3</v>
      </c>
      <c r="S661" s="317">
        <f ca="1">IF(S7&gt;SAP_Leadsheet!$E$21,0,SAP_Leadsheet!$E$39*S611*SAP_Leadsheet!$I$39/S603*S11)</f>
        <v>1.2998051409019234E-3</v>
      </c>
      <c r="T661" s="317">
        <f ca="1">IF(T7&gt;SAP_Leadsheet!$E$21,0,SAP_Leadsheet!$E$39*T611*SAP_Leadsheet!$I$39/T603*T11)</f>
        <v>1.3175586016025472E-3</v>
      </c>
      <c r="U661" s="317">
        <f ca="1">IF(U7&gt;SAP_Leadsheet!$E$21,0,SAP_Leadsheet!$E$39*U611*SAP_Leadsheet!$I$39/U603*U11)</f>
        <v>1.3417634371597565E-3</v>
      </c>
      <c r="V661" s="317">
        <f ca="1">IF(V7&gt;SAP_Leadsheet!$E$21,0,SAP_Leadsheet!$E$39*V611*SAP_Leadsheet!$I$39/V603*V11)</f>
        <v>1.3666340983688619E-3</v>
      </c>
      <c r="W661" s="317">
        <f ca="1">IF(W7&gt;SAP_Leadsheet!$E$21,0,SAP_Leadsheet!$E$39*W611*SAP_Leadsheet!$I$39/W603*W11)</f>
        <v>1.3866164623264963E-3</v>
      </c>
      <c r="X661" s="317">
        <f ca="1">IF(X7&gt;SAP_Leadsheet!$E$21,0,SAP_Leadsheet!$E$39*X611*SAP_Leadsheet!$I$39/X603*X11)</f>
        <v>1.3992672613820985E-3</v>
      </c>
      <c r="Y661" s="317">
        <f ca="1">IF(Y7&gt;SAP_Leadsheet!$E$21,0,SAP_Leadsheet!$E$39*Y611*SAP_Leadsheet!$I$39/Y603*Y11)</f>
        <v>1.4037617275368319E-3</v>
      </c>
      <c r="Z661" s="317">
        <f ca="1">IF(Z7&gt;SAP_Leadsheet!$E$21,0,SAP_Leadsheet!$E$39*Z611*SAP_Leadsheet!$I$39/Z603*Z11)</f>
        <v>1.3881042509999962E-3</v>
      </c>
      <c r="AA661" s="317">
        <f ca="1">IF(AA7&gt;SAP_Leadsheet!$E$21,0,SAP_Leadsheet!$E$39*AA611*SAP_Leadsheet!$I$39/AA603*AA11)</f>
        <v>1.3709894506200018E-3</v>
      </c>
      <c r="AB661" s="317">
        <f ca="1">IF(AB7&gt;SAP_Leadsheet!$E$21,0,SAP_Leadsheet!$E$39*AB611*SAP_Leadsheet!$I$39/AB603*AB11)</f>
        <v>1.3535567030916024E-3</v>
      </c>
      <c r="AC661" s="317">
        <f ca="1">IF(AC7&gt;SAP_Leadsheet!$E$21,0,SAP_Leadsheet!$E$39*AC611*SAP_Leadsheet!$I$39/AC603*AC11)</f>
        <v>1.3317146434463827E-3</v>
      </c>
      <c r="AD661" s="317">
        <f ca="1">IF(AD7&gt;SAP_Leadsheet!$E$21,0,SAP_Leadsheet!$E$39*AD611*SAP_Leadsheet!$I$39/AD603*AD11)</f>
        <v>1.3068651189776276E-3</v>
      </c>
      <c r="AE661" s="317">
        <f ca="1">IF(AE7&gt;SAP_Leadsheet!$E$21,0,SAP_Leadsheet!$E$39*AE611*SAP_Leadsheet!$I$39/AE603*AE11)</f>
        <v>9.9606919851267812E-4</v>
      </c>
      <c r="AF661" s="317">
        <f ca="1">IF(AF7&gt;SAP_Leadsheet!$E$21,0,SAP_Leadsheet!$E$39*AF611*SAP_Leadsheet!$I$39/AF603*AF11)</f>
        <v>9.9323521982078904E-4</v>
      </c>
      <c r="AG661" s="317">
        <f ca="1">IF(AG7&gt;SAP_Leadsheet!$E$21,0,SAP_Leadsheet!$E$39*AG611*SAP_Leadsheet!$I$39/AG603*AG11)</f>
        <v>9.8924525830782189E-4</v>
      </c>
      <c r="AH661" s="317">
        <f ca="1">IF(AH7&gt;SAP_Leadsheet!$E$21,0,SAP_Leadsheet!$E$39*AH611*SAP_Leadsheet!$I$39/AH603*AH11)</f>
        <v>9.8557193388521002E-4</v>
      </c>
      <c r="AI661" s="317">
        <f ca="1">IF(AI7&gt;SAP_Leadsheet!$E$21,0,SAP_Leadsheet!$E$39*AI611*SAP_Leadsheet!$I$39/AI603*AI11)</f>
        <v>9.8203083385666953E-4</v>
      </c>
      <c r="AJ661" s="317">
        <f ca="1">IF(AJ7&gt;SAP_Leadsheet!$E$21,0,SAP_Leadsheet!$E$39*AJ611*SAP_Leadsheet!$I$39/AJ603*AJ11)</f>
        <v>9.7818682025238037E-4</v>
      </c>
      <c r="AK661" s="317">
        <f ca="1">IF(AK7&gt;SAP_Leadsheet!$E$21,0,SAP_Leadsheet!$E$39*AK611*SAP_Leadsheet!$I$39/AK603*AK11)</f>
        <v>9.7290052910839659E-4</v>
      </c>
      <c r="AL661" s="317">
        <f ca="1">IF(AL7&gt;SAP_Leadsheet!$E$21,0,SAP_Leadsheet!$E$39*AL611*SAP_Leadsheet!$I$39/AL603*AL11)</f>
        <v>9.6027445994819097E-4</v>
      </c>
      <c r="AM661" s="317">
        <f ca="1">IF(AM7&gt;SAP_Leadsheet!$E$21,0,SAP_Leadsheet!$E$39*AM611*SAP_Leadsheet!$I$39/AM603*AM11)</f>
        <v>9.4884569630295131E-4</v>
      </c>
      <c r="AN661" s="317">
        <f ca="1">IF(AN7&gt;SAP_Leadsheet!$E$21,0,SAP_Leadsheet!$E$39*AN611*SAP_Leadsheet!$I$39/AN603*AN11)</f>
        <v>9.3843983674212308E-4</v>
      </c>
      <c r="AO661" s="317">
        <f ca="1">IF(AO7&gt;SAP_Leadsheet!$E$21,0,SAP_Leadsheet!$E$39*AO611*SAP_Leadsheet!$I$39/AO603*AO11)</f>
        <v>9.2645147226701489E-4</v>
      </c>
      <c r="AP661" s="317">
        <f ca="1">IF(AP7&gt;SAP_Leadsheet!$E$21,0,SAP_Leadsheet!$E$39*AP611*SAP_Leadsheet!$I$39/AP603*AP11)</f>
        <v>9.1299799754449712E-4</v>
      </c>
      <c r="AQ661" s="317">
        <f ca="1">IF(AQ7&gt;SAP_Leadsheet!$E$21,0,SAP_Leadsheet!$E$39*AQ611*SAP_Leadsheet!$I$39/AQ603*AQ11)</f>
        <v>8.1398073888895486E-4</v>
      </c>
      <c r="AR661" s="317">
        <f ca="1">IF(AR7&gt;SAP_Leadsheet!$E$21,0,SAP_Leadsheet!$E$39*AR611*SAP_Leadsheet!$I$39/AR603*AR11)</f>
        <v>8.0673332563933246E-4</v>
      </c>
      <c r="AS661" s="317">
        <f ca="1">IF(AS7&gt;SAP_Leadsheet!$E$21,0,SAP_Leadsheet!$E$39*AS611*SAP_Leadsheet!$I$39/AS603*AS11)</f>
        <v>7.9918699888115435E-4</v>
      </c>
      <c r="AT661" s="317">
        <f ca="1">IF(AT7&gt;SAP_Leadsheet!$E$21,0,SAP_Leadsheet!$E$39*AT611*SAP_Leadsheet!$I$39/AT603*AT11)</f>
        <v>7.9181169623674448E-4</v>
      </c>
      <c r="AU661" s="317">
        <f ca="1">IF(AU7&gt;SAP_Leadsheet!$E$21,0,SAP_Leadsheet!$E$39*AU611*SAP_Leadsheet!$I$39/AU603*AU11)</f>
        <v>7.8458167039294202E-4</v>
      </c>
      <c r="AV661" s="317">
        <f ca="1">IF(AV7&gt;SAP_Leadsheet!$E$21,0,SAP_Leadsheet!$E$39*AV611*SAP_Leadsheet!$I$39/AV603*AV11)</f>
        <v>7.7740418594915797E-4</v>
      </c>
      <c r="AW661" s="317">
        <f ca="1">IF(AW7&gt;SAP_Leadsheet!$E$21,0,SAP_Leadsheet!$E$39*AW611*SAP_Leadsheet!$I$39/AW603*AW11)</f>
        <v>7.6989486196784641E-4</v>
      </c>
      <c r="AX661" s="317">
        <f ca="1">IF(AX7&gt;SAP_Leadsheet!$E$21,0,SAP_Leadsheet!$E$39*AX611*SAP_Leadsheet!$I$39/AX603*AX11)</f>
        <v>7.6038701111925532E-4</v>
      </c>
      <c r="AY661" s="317">
        <f ca="1">IF(AY7&gt;SAP_Leadsheet!$E$21,0,SAP_Leadsheet!$E$39*AY611*SAP_Leadsheet!$I$39/AY603*AY11)</f>
        <v>7.5122242211448753E-4</v>
      </c>
      <c r="AZ661" s="317">
        <f ca="1">IF(AZ7&gt;SAP_Leadsheet!$E$21,0,SAP_Leadsheet!$E$39*AZ611*SAP_Leadsheet!$I$39/AZ603*AZ11)</f>
        <v>7.4238673318764508E-4</v>
      </c>
      <c r="BA661" s="317">
        <f ca="1">IF(BA7&gt;SAP_Leadsheet!$E$21,0,SAP_Leadsheet!$E$39*BA611*SAP_Leadsheet!$I$39/BA603*BA11)</f>
        <v>7.331605326600317E-4</v>
      </c>
      <c r="BB661" s="317">
        <f ca="1">IF(BB7&gt;SAP_Leadsheet!$E$21,0,SAP_Leadsheet!$E$39*BB611*SAP_Leadsheet!$I$39/BB603*BB11)</f>
        <v>7.2354611239578022E-4</v>
      </c>
      <c r="BC661" s="317">
        <f ca="1">IF(BC7&gt;SAP_Leadsheet!$E$21,0,SAP_Leadsheet!$E$39*BC611*SAP_Leadsheet!$I$39/BC603*BC11)</f>
        <v>6.5324414682850268E-4</v>
      </c>
      <c r="BD661" s="317">
        <f ca="1">IF(BD7&gt;SAP_Leadsheet!$E$21,0,SAP_Leadsheet!$E$39*BD611*SAP_Leadsheet!$I$39/BD603*BD11)</f>
        <v>6.4775840279808646E-4</v>
      </c>
      <c r="BE661" s="317">
        <f ca="1">IF(BE7&gt;SAP_Leadsheet!$E$21,0,SAP_Leadsheet!$E$39*BE611*SAP_Leadsheet!$I$39/BE603*BE11)</f>
        <v>6.4208038675248893E-4</v>
      </c>
      <c r="BF661" s="317">
        <f ca="1">IF(BF7&gt;SAP_Leadsheet!$E$21,0,SAP_Leadsheet!$E$39*BF611*SAP_Leadsheet!$I$39/BF603*BF11)</f>
        <v>6.3662090082273939E-4</v>
      </c>
      <c r="BG661" s="317">
        <f ca="1">IF(BG7&gt;SAP_Leadsheet!$E$21,0,SAP_Leadsheet!$E$39*BG611*SAP_Leadsheet!$I$39/BG603*BG11)</f>
        <v>6.3117372825370892E-4</v>
      </c>
      <c r="BH661" s="317">
        <f ca="1">IF(BH7&gt;SAP_Leadsheet!$E$21,0,SAP_Leadsheet!$E$39*BH611*SAP_Leadsheet!$I$39/BH603*BH11)</f>
        <v>6.2570628316918717E-4</v>
      </c>
      <c r="BI661" s="317">
        <f ca="1">IF(BI7&gt;SAP_Leadsheet!$E$21,0,SAP_Leadsheet!$E$39*BI611*SAP_Leadsheet!$I$39/BI603*BI11)</f>
        <v>6.2018024809249188E-4</v>
      </c>
      <c r="BJ661" s="317">
        <f ca="1">IF(BJ7&gt;SAP_Leadsheet!$E$21,0,SAP_Leadsheet!$E$39*BJ611*SAP_Leadsheet!$I$39/BJ603*BJ11)</f>
        <v>6.1331287045571063E-4</v>
      </c>
      <c r="BK661" s="317">
        <f ca="1">IF(BK7&gt;SAP_Leadsheet!$E$21,0,SAP_Leadsheet!$E$39*BK611*SAP_Leadsheet!$I$39/BK603*BK11)</f>
        <v>6.0759437920409535E-4</v>
      </c>
      <c r="BL661" s="317">
        <f ca="1">IF(BL7&gt;SAP_Leadsheet!$E$21,0,SAP_Leadsheet!$E$39*BL611*SAP_Leadsheet!$I$39/BL603*BL11)</f>
        <v>6.091590338132615E-4</v>
      </c>
      <c r="BM661" s="317">
        <f ca="1">IF(BM7&gt;SAP_Leadsheet!$E$21,0,SAP_Leadsheet!$E$39*BM611*SAP_Leadsheet!$I$39/BM603*BM11)</f>
        <v>6.1752581498341057E-4</v>
      </c>
      <c r="BN661" s="317">
        <f ca="1">IF(BN7&gt;SAP_Leadsheet!$E$21,0,SAP_Leadsheet!$E$39*BN611*SAP_Leadsheet!$I$39/BN603*BN11)</f>
        <v>6.1504814937315001E-4</v>
      </c>
      <c r="BO661" s="289"/>
      <c r="BP661" s="289"/>
      <c r="BQ661" s="289"/>
      <c r="BR661" s="289"/>
      <c r="BS661" s="289"/>
      <c r="BT661" s="289"/>
      <c r="BU661" s="289"/>
      <c r="BV661" s="289"/>
      <c r="BW661" s="289"/>
      <c r="BX661" s="289"/>
      <c r="BY661" s="289"/>
      <c r="BZ661" s="289"/>
      <c r="CA661" s="289"/>
      <c r="CB661" s="289"/>
      <c r="CC661" s="289"/>
      <c r="CD661" s="289"/>
      <c r="CE661" s="289"/>
      <c r="CF661" s="289"/>
      <c r="CG661" s="289"/>
      <c r="CH661" s="289"/>
      <c r="CI661" s="289"/>
      <c r="CJ661" s="289"/>
      <c r="CK661" s="289"/>
      <c r="CL661" s="289"/>
      <c r="CM661" s="289"/>
      <c r="CN661" s="289"/>
      <c r="CO661" s="289"/>
      <c r="CP661" s="289"/>
      <c r="CQ661" s="289"/>
      <c r="CR661" s="289"/>
      <c r="CS661" s="289"/>
      <c r="CT661" s="289"/>
      <c r="CU661" s="289"/>
      <c r="CV661" s="289"/>
      <c r="CW661" s="289"/>
      <c r="CX661" s="289"/>
      <c r="CY661" s="289"/>
      <c r="CZ661" s="289"/>
      <c r="DA661" s="289"/>
      <c r="DB661" s="289"/>
      <c r="DC661" s="289"/>
      <c r="DD661" s="289"/>
      <c r="DE661" s="289"/>
      <c r="DF661" s="289"/>
      <c r="DG661" s="289"/>
      <c r="DH661" s="289"/>
      <c r="DI661" s="289"/>
      <c r="DJ661" s="289"/>
      <c r="DK661" s="289"/>
      <c r="DL661" s="289"/>
      <c r="DM661" s="289"/>
      <c r="DN661" s="289"/>
      <c r="DO661" s="289"/>
      <c r="DP661" s="289"/>
      <c r="DQ661" s="289"/>
      <c r="DR661" s="289"/>
      <c r="DS661" s="289"/>
      <c r="DT661" s="289"/>
      <c r="DU661" s="289"/>
      <c r="DV661" s="289"/>
      <c r="DW661" s="289"/>
      <c r="DX661" s="289"/>
      <c r="DY661" s="289"/>
      <c r="DZ661" s="289"/>
      <c r="EA661" s="289"/>
      <c r="EB661" s="289"/>
      <c r="EC661" s="289"/>
      <c r="ED661" s="289"/>
      <c r="EE661" s="289"/>
      <c r="EF661" s="289"/>
      <c r="EG661" s="289"/>
      <c r="EH661" s="289"/>
      <c r="EI661" s="289"/>
      <c r="EJ661" s="289"/>
      <c r="EK661" s="289"/>
      <c r="EL661" s="289"/>
      <c r="EM661" s="289"/>
      <c r="EN661" s="289"/>
      <c r="EO661" s="289"/>
      <c r="EP661" s="289"/>
      <c r="EQ661" s="289"/>
      <c r="ER661" s="289"/>
      <c r="ES661" s="289"/>
      <c r="ET661" s="289"/>
      <c r="EU661" s="289"/>
      <c r="EV661" s="289"/>
      <c r="EW661" s="289"/>
      <c r="EX661" s="289"/>
      <c r="EY661" s="289"/>
      <c r="EZ661" s="289"/>
      <c r="FA661" s="289"/>
      <c r="FB661" s="289"/>
      <c r="FC661" s="289"/>
      <c r="FD661" s="289"/>
      <c r="FE661" s="289"/>
      <c r="FF661" s="289"/>
      <c r="FG661" s="289"/>
      <c r="FH661" s="289"/>
      <c r="FI661" s="289"/>
      <c r="FJ661" s="289"/>
      <c r="FK661" s="289"/>
      <c r="FL661" s="289"/>
      <c r="FM661" s="289"/>
      <c r="FN661" s="289"/>
      <c r="FO661" s="289"/>
      <c r="FP661" s="289"/>
      <c r="FQ661" s="289"/>
      <c r="FR661" s="289"/>
      <c r="FS661" s="289"/>
      <c r="FT661" s="289"/>
      <c r="FU661" s="289"/>
      <c r="FV661" s="289"/>
      <c r="FW661" s="289"/>
      <c r="FX661" s="289"/>
      <c r="FY661" s="289"/>
      <c r="FZ661" s="289"/>
      <c r="GA661" s="289"/>
      <c r="GB661" s="289"/>
      <c r="GC661" s="289"/>
      <c r="GD661" s="289"/>
      <c r="GE661" s="289"/>
      <c r="GF661" s="289"/>
      <c r="GG661" s="289"/>
      <c r="GH661" s="289"/>
      <c r="GI661" s="289"/>
      <c r="GJ661" s="289"/>
      <c r="GK661" s="289"/>
      <c r="GL661" s="289"/>
      <c r="GM661" s="289"/>
      <c r="GN661" s="289"/>
      <c r="GO661" s="289"/>
      <c r="GP661" s="289"/>
      <c r="GQ661" s="289"/>
      <c r="GR661" s="289"/>
      <c r="GS661" s="289"/>
      <c r="GT661" s="289"/>
      <c r="GU661" s="289"/>
      <c r="GV661" s="289"/>
      <c r="GW661" s="289"/>
      <c r="GX661" s="289"/>
      <c r="GY661" s="289"/>
    </row>
    <row r="662" spans="1:207" x14ac:dyDescent="0.15">
      <c r="D662" s="26" t="s">
        <v>74</v>
      </c>
      <c r="F662" s="26" t="s">
        <v>356</v>
      </c>
      <c r="G662" s="289">
        <f ca="1">IF(G7&gt;SAP_Leadsheet!$E$21,0,SAP_Leadsheet!$E$40*G641*G639)</f>
        <v>0</v>
      </c>
      <c r="H662" s="289">
        <f ca="1">IF(H7&gt;SAP_Leadsheet!$E$21,0,SAP_Leadsheet!$E$40*H641*H639)</f>
        <v>0</v>
      </c>
      <c r="I662" s="289">
        <f ca="1">IF(I7&gt;SAP_Leadsheet!$E$21,0,SAP_Leadsheet!$E$40*I641*I639)</f>
        <v>0</v>
      </c>
      <c r="J662" s="289">
        <f ca="1">IF(J7&gt;SAP_Leadsheet!$E$21,0,SAP_Leadsheet!$E$40*J641*J639)</f>
        <v>0</v>
      </c>
      <c r="K662" s="289">
        <f ca="1">IF(K7&gt;SAP_Leadsheet!$E$21,0,SAP_Leadsheet!$E$40*K641*K639)</f>
        <v>0</v>
      </c>
      <c r="L662" s="289">
        <f ca="1">IF(L7&gt;SAP_Leadsheet!$E$21,0,SAP_Leadsheet!$E$40*L641*L639)</f>
        <v>0</v>
      </c>
      <c r="M662" s="289">
        <f ca="1">IF(M7&gt;SAP_Leadsheet!$E$21,0,SAP_Leadsheet!$E$40*M641*M639)</f>
        <v>0</v>
      </c>
      <c r="N662" s="289">
        <f ca="1">IF(N7&gt;SAP_Leadsheet!$E$21,0,SAP_Leadsheet!$E$40*N641*N639)</f>
        <v>0</v>
      </c>
      <c r="O662" s="289">
        <f ca="1">IF(O7&gt;SAP_Leadsheet!$E$21,0,SAP_Leadsheet!$E$40*O641*O639)</f>
        <v>0</v>
      </c>
      <c r="P662" s="289">
        <f ca="1">IF(P7&gt;SAP_Leadsheet!$E$21,0,SAP_Leadsheet!$E$40*P641*P639)</f>
        <v>0</v>
      </c>
      <c r="Q662" s="289">
        <f ca="1">IF(Q7&gt;SAP_Leadsheet!$E$21,0,SAP_Leadsheet!$E$40*Q641*Q639)</f>
        <v>0</v>
      </c>
      <c r="R662" s="289">
        <f ca="1">IF(R7&gt;SAP_Leadsheet!$E$21,0,SAP_Leadsheet!$E$40*R641*R639)</f>
        <v>0</v>
      </c>
      <c r="S662" s="289">
        <f ca="1">IF(S7&gt;SAP_Leadsheet!$E$21,0,SAP_Leadsheet!$E$40*S641*S639)</f>
        <v>0</v>
      </c>
      <c r="T662" s="289">
        <f ca="1">IF(T7&gt;SAP_Leadsheet!$E$21,0,SAP_Leadsheet!$E$40*T641*T639)</f>
        <v>0</v>
      </c>
      <c r="U662" s="289">
        <f ca="1">IF(U7&gt;SAP_Leadsheet!$E$21,0,SAP_Leadsheet!$E$40*U641*U639)</f>
        <v>0</v>
      </c>
      <c r="V662" s="289">
        <f ca="1">IF(V7&gt;SAP_Leadsheet!$E$21,0,SAP_Leadsheet!$E$40*V641*V639)</f>
        <v>0</v>
      </c>
      <c r="W662" s="289">
        <f ca="1">IF(W7&gt;SAP_Leadsheet!$E$21,0,SAP_Leadsheet!$E$40*W641*W639)</f>
        <v>0</v>
      </c>
      <c r="X662" s="289">
        <f ca="1">IF(X7&gt;SAP_Leadsheet!$E$21,0,SAP_Leadsheet!$E$40*X641*X639)</f>
        <v>0</v>
      </c>
      <c r="Y662" s="289">
        <f ca="1">IF(Y7&gt;SAP_Leadsheet!$E$21,0,SAP_Leadsheet!$E$40*Y641*Y639)</f>
        <v>0</v>
      </c>
      <c r="Z662" s="289">
        <f ca="1">IF(Z7&gt;SAP_Leadsheet!$E$21,0,SAP_Leadsheet!$E$40*Z641*Z639)</f>
        <v>0</v>
      </c>
      <c r="AA662" s="289">
        <f ca="1">IF(AA7&gt;SAP_Leadsheet!$E$21,0,SAP_Leadsheet!$E$40*AA641*AA639)</f>
        <v>0</v>
      </c>
      <c r="AB662" s="289">
        <f ca="1">IF(AB7&gt;SAP_Leadsheet!$E$21,0,SAP_Leadsheet!$E$40*AB641*AB639)</f>
        <v>0</v>
      </c>
      <c r="AC662" s="289">
        <f ca="1">IF(AC7&gt;SAP_Leadsheet!$E$21,0,SAP_Leadsheet!$E$40*AC641*AC639)</f>
        <v>0</v>
      </c>
      <c r="AD662" s="289">
        <f ca="1">IF(AD7&gt;SAP_Leadsheet!$E$21,0,SAP_Leadsheet!$E$40*AD641*AD639)</f>
        <v>0</v>
      </c>
      <c r="AE662" s="289">
        <f ca="1">IF(AE7&gt;SAP_Leadsheet!$E$21,0,SAP_Leadsheet!$E$40*AE641*AE639)</f>
        <v>0</v>
      </c>
      <c r="AF662" s="289">
        <f ca="1">IF(AF7&gt;SAP_Leadsheet!$E$21,0,SAP_Leadsheet!$E$40*AF641*AF639)</f>
        <v>0</v>
      </c>
      <c r="AG662" s="289">
        <f ca="1">IF(AG7&gt;SAP_Leadsheet!$E$21,0,SAP_Leadsheet!$E$40*AG641*AG639)</f>
        <v>0</v>
      </c>
      <c r="AH662" s="289">
        <f ca="1">IF(AH7&gt;SAP_Leadsheet!$E$21,0,SAP_Leadsheet!$E$40*AH641*AH639)</f>
        <v>0</v>
      </c>
      <c r="AI662" s="289">
        <f ca="1">IF(AI7&gt;SAP_Leadsheet!$E$21,0,SAP_Leadsheet!$E$40*AI641*AI639)</f>
        <v>0</v>
      </c>
      <c r="AJ662" s="289">
        <f ca="1">IF(AJ7&gt;SAP_Leadsheet!$E$21,0,SAP_Leadsheet!$E$40*AJ641*AJ639)</f>
        <v>0</v>
      </c>
      <c r="AK662" s="289">
        <f ca="1">IF(AK7&gt;SAP_Leadsheet!$E$21,0,SAP_Leadsheet!$E$40*AK641*AK639)</f>
        <v>0</v>
      </c>
      <c r="AL662" s="289">
        <f ca="1">IF(AL7&gt;SAP_Leadsheet!$E$21,0,SAP_Leadsheet!$E$40*AL641*AL639)</f>
        <v>0</v>
      </c>
      <c r="AM662" s="289">
        <f ca="1">IF(AM7&gt;SAP_Leadsheet!$E$21,0,SAP_Leadsheet!$E$40*AM641*AM639)</f>
        <v>0</v>
      </c>
      <c r="AN662" s="289">
        <f ca="1">IF(AN7&gt;SAP_Leadsheet!$E$21,0,SAP_Leadsheet!$E$40*AN641*AN639)</f>
        <v>0</v>
      </c>
      <c r="AO662" s="289">
        <f ca="1">IF(AO7&gt;SAP_Leadsheet!$E$21,0,SAP_Leadsheet!$E$40*AO641*AO639)</f>
        <v>0</v>
      </c>
      <c r="AP662" s="289">
        <f ca="1">IF(AP7&gt;SAP_Leadsheet!$E$21,0,SAP_Leadsheet!$E$40*AP641*AP639)</f>
        <v>0</v>
      </c>
      <c r="AQ662" s="289">
        <f ca="1">IF(AQ7&gt;SAP_Leadsheet!$E$21,0,SAP_Leadsheet!$E$40*AQ641*AQ639)</f>
        <v>0</v>
      </c>
      <c r="AR662" s="289">
        <f ca="1">IF(AR7&gt;SAP_Leadsheet!$E$21,0,SAP_Leadsheet!$E$40*AR641*AR639)</f>
        <v>0</v>
      </c>
      <c r="AS662" s="289">
        <f ca="1">IF(AS7&gt;SAP_Leadsheet!$E$21,0,SAP_Leadsheet!$E$40*AS641*AS639)</f>
        <v>0</v>
      </c>
      <c r="AT662" s="289">
        <f ca="1">IF(AT7&gt;SAP_Leadsheet!$E$21,0,SAP_Leadsheet!$E$40*AT641*AT639)</f>
        <v>0</v>
      </c>
      <c r="AU662" s="289">
        <f ca="1">IF(AU7&gt;SAP_Leadsheet!$E$21,0,SAP_Leadsheet!$E$40*AU641*AU639)</f>
        <v>0</v>
      </c>
      <c r="AV662" s="289">
        <f ca="1">IF(AV7&gt;SAP_Leadsheet!$E$21,0,SAP_Leadsheet!$E$40*AV641*AV639)</f>
        <v>0</v>
      </c>
      <c r="AW662" s="289">
        <f ca="1">IF(AW7&gt;SAP_Leadsheet!$E$21,0,SAP_Leadsheet!$E$40*AW641*AW639)</f>
        <v>0</v>
      </c>
      <c r="AX662" s="289">
        <f ca="1">IF(AX7&gt;SAP_Leadsheet!$E$21,0,SAP_Leadsheet!$E$40*AX641*AX639)</f>
        <v>0</v>
      </c>
      <c r="AY662" s="289">
        <f ca="1">IF(AY7&gt;SAP_Leadsheet!$E$21,0,SAP_Leadsheet!$E$40*AY641*AY639)</f>
        <v>0</v>
      </c>
      <c r="AZ662" s="289">
        <f ca="1">IF(AZ7&gt;SAP_Leadsheet!$E$21,0,SAP_Leadsheet!$E$40*AZ641*AZ639)</f>
        <v>0</v>
      </c>
      <c r="BA662" s="289">
        <f ca="1">IF(BA7&gt;SAP_Leadsheet!$E$21,0,SAP_Leadsheet!$E$40*BA641*BA639)</f>
        <v>0</v>
      </c>
      <c r="BB662" s="289">
        <f ca="1">IF(BB7&gt;SAP_Leadsheet!$E$21,0,SAP_Leadsheet!$E$40*BB641*BB639)</f>
        <v>0</v>
      </c>
      <c r="BC662" s="289">
        <f ca="1">IF(BC7&gt;SAP_Leadsheet!$E$21,0,SAP_Leadsheet!$E$40*BC641*BC639)</f>
        <v>0</v>
      </c>
      <c r="BD662" s="289">
        <f ca="1">IF(BD7&gt;SAP_Leadsheet!$E$21,0,SAP_Leadsheet!$E$40*BD641*BD639)</f>
        <v>0</v>
      </c>
      <c r="BE662" s="289">
        <f ca="1">IF(BE7&gt;SAP_Leadsheet!$E$21,0,SAP_Leadsheet!$E$40*BE641*BE639)</f>
        <v>0</v>
      </c>
      <c r="BF662" s="289">
        <f ca="1">IF(BF7&gt;SAP_Leadsheet!$E$21,0,SAP_Leadsheet!$E$40*BF641*BF639)</f>
        <v>0</v>
      </c>
      <c r="BG662" s="289">
        <f ca="1">IF(BG7&gt;SAP_Leadsheet!$E$21,0,SAP_Leadsheet!$E$40*BG641*BG639)</f>
        <v>0</v>
      </c>
      <c r="BH662" s="289">
        <f ca="1">IF(BH7&gt;SAP_Leadsheet!$E$21,0,SAP_Leadsheet!$E$40*BH641*BH639)</f>
        <v>0</v>
      </c>
      <c r="BI662" s="289">
        <f ca="1">IF(BI7&gt;SAP_Leadsheet!$E$21,0,SAP_Leadsheet!$E$40*BI641*BI639)</f>
        <v>0</v>
      </c>
      <c r="BJ662" s="289">
        <f ca="1">IF(BJ7&gt;SAP_Leadsheet!$E$21,0,SAP_Leadsheet!$E$40*BJ641*BJ639)</f>
        <v>0</v>
      </c>
      <c r="BK662" s="289">
        <f ca="1">IF(BK7&gt;SAP_Leadsheet!$E$21,0,SAP_Leadsheet!$E$40*BK641*BK639)</f>
        <v>0</v>
      </c>
      <c r="BL662" s="289">
        <f ca="1">IF(BL7&gt;SAP_Leadsheet!$E$21,0,SAP_Leadsheet!$E$40*BL641*BL639)</f>
        <v>0</v>
      </c>
      <c r="BM662" s="289">
        <f ca="1">IF(BM7&gt;SAP_Leadsheet!$E$21,0,SAP_Leadsheet!$E$40*BM641*BM639)</f>
        <v>0</v>
      </c>
      <c r="BN662" s="289">
        <f ca="1">IF(BN7&gt;SAP_Leadsheet!$E$21,0,SAP_Leadsheet!$E$40*BN641*BN639)</f>
        <v>0</v>
      </c>
      <c r="BO662" s="289"/>
      <c r="BP662" s="289"/>
      <c r="BQ662" s="289"/>
      <c r="BR662" s="289"/>
      <c r="BS662" s="289"/>
      <c r="BT662" s="289"/>
      <c r="BU662" s="289"/>
      <c r="BV662" s="289"/>
      <c r="BW662" s="289"/>
      <c r="BX662" s="289"/>
      <c r="BY662" s="289"/>
      <c r="BZ662" s="289"/>
      <c r="CA662" s="289"/>
      <c r="CB662" s="289"/>
      <c r="CC662" s="289"/>
      <c r="CD662" s="289"/>
      <c r="CE662" s="289"/>
      <c r="CF662" s="289"/>
      <c r="CG662" s="289"/>
      <c r="CH662" s="289"/>
      <c r="CI662" s="289"/>
      <c r="CJ662" s="289"/>
      <c r="CK662" s="289"/>
      <c r="CL662" s="289"/>
      <c r="CM662" s="289"/>
      <c r="CN662" s="289"/>
      <c r="CO662" s="289"/>
      <c r="CP662" s="289"/>
      <c r="CQ662" s="289"/>
      <c r="CR662" s="289"/>
      <c r="CS662" s="289"/>
      <c r="CT662" s="289"/>
      <c r="CU662" s="289"/>
      <c r="CV662" s="289"/>
      <c r="CW662" s="289"/>
      <c r="CX662" s="289"/>
      <c r="CY662" s="289"/>
      <c r="CZ662" s="289"/>
      <c r="DA662" s="289"/>
      <c r="DB662" s="289"/>
      <c r="DC662" s="289"/>
      <c r="DD662" s="289"/>
      <c r="DE662" s="289"/>
      <c r="DF662" s="289"/>
      <c r="DG662" s="289"/>
      <c r="DH662" s="289"/>
      <c r="DI662" s="289"/>
      <c r="DJ662" s="289"/>
      <c r="DK662" s="289"/>
      <c r="DL662" s="289"/>
      <c r="DM662" s="289"/>
      <c r="DN662" s="289"/>
      <c r="DO662" s="289"/>
      <c r="DP662" s="289"/>
      <c r="DQ662" s="289"/>
      <c r="DR662" s="289"/>
      <c r="DS662" s="289"/>
      <c r="DT662" s="289"/>
      <c r="DU662" s="289"/>
      <c r="DV662" s="289"/>
      <c r="DW662" s="289"/>
      <c r="DX662" s="289"/>
      <c r="DY662" s="289"/>
      <c r="DZ662" s="289"/>
      <c r="EA662" s="289"/>
      <c r="EB662" s="289"/>
      <c r="EC662" s="289"/>
      <c r="ED662" s="289"/>
      <c r="EE662" s="289"/>
      <c r="EF662" s="289"/>
      <c r="EG662" s="289"/>
      <c r="EH662" s="289"/>
      <c r="EI662" s="289"/>
      <c r="EJ662" s="289"/>
      <c r="EK662" s="289"/>
      <c r="EL662" s="289"/>
      <c r="EM662" s="289"/>
      <c r="EN662" s="289"/>
      <c r="EO662" s="289"/>
      <c r="EP662" s="289"/>
      <c r="EQ662" s="289"/>
      <c r="ER662" s="289"/>
      <c r="ES662" s="289"/>
      <c r="ET662" s="289"/>
      <c r="EU662" s="289"/>
      <c r="EV662" s="289"/>
      <c r="EW662" s="289"/>
      <c r="EX662" s="289"/>
      <c r="EY662" s="289"/>
      <c r="EZ662" s="289"/>
      <c r="FA662" s="289"/>
      <c r="FB662" s="289"/>
      <c r="FC662" s="289"/>
      <c r="FD662" s="289"/>
      <c r="FE662" s="289"/>
      <c r="FF662" s="289"/>
      <c r="FG662" s="289"/>
      <c r="FH662" s="289"/>
      <c r="FI662" s="289"/>
      <c r="FJ662" s="289"/>
      <c r="FK662" s="289"/>
      <c r="FL662" s="289"/>
      <c r="FM662" s="289"/>
      <c r="FN662" s="289"/>
      <c r="FO662" s="289"/>
      <c r="FP662" s="289"/>
      <c r="FQ662" s="289"/>
      <c r="FR662" s="289"/>
      <c r="FS662" s="289"/>
      <c r="FT662" s="289"/>
      <c r="FU662" s="289"/>
      <c r="FV662" s="289"/>
      <c r="FW662" s="289"/>
      <c r="FX662" s="289"/>
      <c r="FY662" s="289"/>
      <c r="FZ662" s="289"/>
      <c r="GA662" s="289"/>
      <c r="GB662" s="289"/>
      <c r="GC662" s="289"/>
      <c r="GD662" s="289"/>
      <c r="GE662" s="289"/>
      <c r="GF662" s="289"/>
      <c r="GG662" s="289"/>
      <c r="GH662" s="289"/>
      <c r="GI662" s="289"/>
      <c r="GJ662" s="289"/>
      <c r="GK662" s="289"/>
      <c r="GL662" s="289"/>
      <c r="GM662" s="289"/>
      <c r="GN662" s="289"/>
      <c r="GO662" s="289"/>
      <c r="GP662" s="289"/>
      <c r="GQ662" s="289"/>
      <c r="GR662" s="289"/>
      <c r="GS662" s="289"/>
      <c r="GT662" s="289"/>
      <c r="GU662" s="289"/>
      <c r="GV662" s="289"/>
      <c r="GW662" s="289"/>
      <c r="GX662" s="289"/>
      <c r="GY662" s="289"/>
    </row>
    <row r="663" spans="1:207" s="292" customFormat="1" x14ac:dyDescent="0.15">
      <c r="A663" s="291"/>
      <c r="D663" s="26" t="s">
        <v>400</v>
      </c>
      <c r="F663" s="26" t="s">
        <v>356</v>
      </c>
      <c r="G663" s="289">
        <f ca="1">SUM(G664:G666)</f>
        <v>1.0424611656103377E-3</v>
      </c>
      <c r="H663" s="289">
        <f t="shared" ref="H663:BN663" ca="1" si="129">SUM(H664:H666)</f>
        <v>2.0669345165027649E-3</v>
      </c>
      <c r="I663" s="289">
        <f t="shared" ca="1" si="129"/>
        <v>2.9930676655631557E-3</v>
      </c>
      <c r="J663" s="289">
        <f t="shared" ca="1" si="129"/>
        <v>3.8044691124297612E-3</v>
      </c>
      <c r="K663" s="289">
        <f t="shared" ca="1" si="129"/>
        <v>4.4959032651374874E-3</v>
      </c>
      <c r="L663" s="289">
        <f t="shared" ca="1" si="129"/>
        <v>5.066192065732048E-3</v>
      </c>
      <c r="M663" s="289">
        <f t="shared" ca="1" si="129"/>
        <v>4.6841813775043584E-3</v>
      </c>
      <c r="N663" s="289">
        <f t="shared" ca="1" si="129"/>
        <v>4.3061433740384731E-3</v>
      </c>
      <c r="O663" s="289">
        <f t="shared" ca="1" si="129"/>
        <v>4.0198643468719606E-3</v>
      </c>
      <c r="P663" s="289">
        <f t="shared" ca="1" si="129"/>
        <v>3.8139004268254867E-3</v>
      </c>
      <c r="Q663" s="289">
        <f t="shared" ca="1" si="129"/>
        <v>3.6790324828356968E-3</v>
      </c>
      <c r="R663" s="289">
        <f t="shared" ca="1" si="129"/>
        <v>3.6060761801424775E-3</v>
      </c>
      <c r="S663" s="289">
        <f t="shared" ca="1" si="129"/>
        <v>3.6063045664529577E-3</v>
      </c>
      <c r="T663" s="289">
        <f t="shared" ca="1" si="129"/>
        <v>3.6934766265605198E-3</v>
      </c>
      <c r="U663" s="289">
        <f t="shared" ca="1" si="129"/>
        <v>3.7766108885394253E-3</v>
      </c>
      <c r="V663" s="289">
        <f t="shared" ca="1" si="129"/>
        <v>3.8406530809672779E-3</v>
      </c>
      <c r="W663" s="289">
        <f t="shared" ca="1" si="129"/>
        <v>3.8791866510157944E-3</v>
      </c>
      <c r="X663" s="289">
        <f t="shared" ca="1" si="129"/>
        <v>3.8933678944028751E-3</v>
      </c>
      <c r="Y663" s="289">
        <f t="shared" ca="1" si="129"/>
        <v>3.8814965076601152E-3</v>
      </c>
      <c r="Z663" s="289">
        <f t="shared" ca="1" si="129"/>
        <v>3.8152643229352259E-3</v>
      </c>
      <c r="AA663" s="289">
        <f t="shared" ca="1" si="129"/>
        <v>3.7434491981342254E-3</v>
      </c>
      <c r="AB663" s="289">
        <f t="shared" ca="1" si="129"/>
        <v>3.6678021286591779E-3</v>
      </c>
      <c r="AC663" s="289">
        <f t="shared" ca="1" si="129"/>
        <v>3.5921228387580857E-3</v>
      </c>
      <c r="AD663" s="289">
        <f t="shared" ca="1" si="129"/>
        <v>3.5197835485892689E-3</v>
      </c>
      <c r="AE663" s="289">
        <f t="shared" ca="1" si="129"/>
        <v>3.4617250862606073E-3</v>
      </c>
      <c r="AF663" s="289">
        <f t="shared" ca="1" si="129"/>
        <v>3.4451723459889912E-3</v>
      </c>
      <c r="AG663" s="289">
        <f t="shared" ca="1" si="129"/>
        <v>3.4311913456897729E-3</v>
      </c>
      <c r="AH663" s="289">
        <f t="shared" ca="1" si="129"/>
        <v>3.4199321132795165E-3</v>
      </c>
      <c r="AI663" s="289">
        <f t="shared" ca="1" si="129"/>
        <v>3.4102880059970531E-3</v>
      </c>
      <c r="AJ663" s="289">
        <f t="shared" ca="1" si="129"/>
        <v>3.4003577718316269E-3</v>
      </c>
      <c r="AK663" s="289">
        <f t="shared" ca="1" si="129"/>
        <v>3.383772851672909E-3</v>
      </c>
      <c r="AL663" s="289">
        <f t="shared" ca="1" si="129"/>
        <v>3.3395532774014285E-3</v>
      </c>
      <c r="AM663" s="289">
        <f t="shared" ca="1" si="129"/>
        <v>3.2937876140202407E-3</v>
      </c>
      <c r="AN663" s="289">
        <f t="shared" ca="1" si="129"/>
        <v>3.2455442406462117E-3</v>
      </c>
      <c r="AO663" s="289">
        <f t="shared" ca="1" si="129"/>
        <v>3.1957404654487024E-3</v>
      </c>
      <c r="AP663" s="289">
        <f t="shared" ca="1" si="129"/>
        <v>3.1456424990858028E-3</v>
      </c>
      <c r="AQ663" s="289">
        <f t="shared" ca="1" si="129"/>
        <v>3.0999337743914598E-3</v>
      </c>
      <c r="AR663" s="289">
        <f t="shared" ca="1" si="129"/>
        <v>3.0673515133224556E-3</v>
      </c>
      <c r="AS663" s="289">
        <f t="shared" ca="1" si="129"/>
        <v>3.0365429835097846E-3</v>
      </c>
      <c r="AT663" s="289">
        <f t="shared" ca="1" si="129"/>
        <v>3.0076496331329543E-3</v>
      </c>
      <c r="AU663" s="289">
        <f t="shared" ca="1" si="129"/>
        <v>2.980556754593681E-3</v>
      </c>
      <c r="AV663" s="289">
        <f t="shared" ca="1" si="129"/>
        <v>2.9549180762262089E-3</v>
      </c>
      <c r="AW663" s="289">
        <f t="shared" ca="1" si="129"/>
        <v>2.9275950563399009E-3</v>
      </c>
      <c r="AX663" s="289">
        <f t="shared" ca="1" si="129"/>
        <v>2.8921333832496515E-3</v>
      </c>
      <c r="AY663" s="289">
        <f t="shared" ca="1" si="129"/>
        <v>2.8562303493193438E-3</v>
      </c>
      <c r="AZ663" s="289">
        <f t="shared" ca="1" si="129"/>
        <v>2.819615521257372E-3</v>
      </c>
      <c r="BA663" s="289">
        <f t="shared" ca="1" si="129"/>
        <v>2.7825294688852489E-3</v>
      </c>
      <c r="BB663" s="289">
        <f t="shared" ca="1" si="129"/>
        <v>2.7453157644650342E-3</v>
      </c>
      <c r="BC663" s="289">
        <f t="shared" ca="1" si="129"/>
        <v>2.7094626224764768E-3</v>
      </c>
      <c r="BD663" s="289">
        <f t="shared" ca="1" si="129"/>
        <v>2.6827154514044702E-3</v>
      </c>
      <c r="BE663" s="289">
        <f t="shared" ca="1" si="129"/>
        <v>2.6570224705384452E-3</v>
      </c>
      <c r="BF663" s="289">
        <f t="shared" ca="1" si="129"/>
        <v>2.6331281711639248E-3</v>
      </c>
      <c r="BG663" s="289">
        <f t="shared" ca="1" si="129"/>
        <v>2.6104517825745609E-3</v>
      </c>
      <c r="BH663" s="289">
        <f t="shared" ca="1" si="129"/>
        <v>2.5888746802619511E-3</v>
      </c>
      <c r="BI663" s="289">
        <f t="shared" ca="1" si="129"/>
        <v>2.5667501599200625E-3</v>
      </c>
      <c r="BJ663" s="289">
        <f t="shared" ca="1" si="129"/>
        <v>2.1273645102997127E-3</v>
      </c>
      <c r="BK663" s="289">
        <f t="shared" ca="1" si="129"/>
        <v>1.6920307100524051E-3</v>
      </c>
      <c r="BL663" s="289">
        <f t="shared" ca="1" si="129"/>
        <v>1.2586972838775274E-3</v>
      </c>
      <c r="BM663" s="289">
        <f t="shared" ca="1" si="129"/>
        <v>8.2834745924633172E-4</v>
      </c>
      <c r="BN663" s="289">
        <f t="shared" ca="1" si="129"/>
        <v>4.0773173560565537E-4</v>
      </c>
      <c r="BO663" s="289"/>
      <c r="BP663" s="289"/>
      <c r="BQ663" s="289"/>
      <c r="BR663" s="289"/>
      <c r="BS663" s="289"/>
      <c r="BT663" s="289"/>
      <c r="BU663" s="289"/>
      <c r="BV663" s="289"/>
      <c r="BW663" s="289"/>
      <c r="BX663" s="289"/>
      <c r="BY663" s="289"/>
      <c r="BZ663" s="289"/>
      <c r="CA663" s="289"/>
      <c r="CB663" s="289"/>
      <c r="CC663" s="289"/>
      <c r="CD663" s="289"/>
      <c r="CE663" s="289"/>
      <c r="CF663" s="289"/>
      <c r="CG663" s="289"/>
      <c r="CH663" s="289"/>
      <c r="CI663" s="289"/>
      <c r="CJ663" s="289"/>
      <c r="CK663" s="289"/>
      <c r="CL663" s="289"/>
      <c r="CM663" s="289"/>
      <c r="CN663" s="289"/>
      <c r="CO663" s="289"/>
      <c r="CP663" s="289"/>
      <c r="CQ663" s="289"/>
      <c r="CR663" s="289"/>
      <c r="CS663" s="289"/>
      <c r="CT663" s="289"/>
      <c r="CU663" s="289"/>
      <c r="CV663" s="289"/>
      <c r="CW663" s="289"/>
      <c r="CX663" s="289"/>
      <c r="CY663" s="289"/>
      <c r="CZ663" s="289"/>
      <c r="DA663" s="289"/>
      <c r="DB663" s="289"/>
      <c r="DC663" s="289"/>
      <c r="DD663" s="289"/>
      <c r="DE663" s="289"/>
      <c r="DF663" s="289"/>
      <c r="DG663" s="289"/>
      <c r="DH663" s="289"/>
      <c r="DI663" s="289"/>
      <c r="DJ663" s="289"/>
      <c r="DK663" s="289"/>
      <c r="DL663" s="289"/>
      <c r="DM663" s="289"/>
      <c r="DN663" s="289"/>
      <c r="DO663" s="289"/>
      <c r="DP663" s="289"/>
      <c r="DQ663" s="289"/>
      <c r="DR663" s="289"/>
      <c r="DS663" s="289"/>
      <c r="DT663" s="289"/>
      <c r="DU663" s="289"/>
      <c r="DV663" s="289"/>
      <c r="DW663" s="289"/>
      <c r="DX663" s="289"/>
      <c r="DY663" s="289"/>
      <c r="DZ663" s="289"/>
      <c r="EA663" s="289"/>
      <c r="EB663" s="289"/>
      <c r="EC663" s="289"/>
      <c r="ED663" s="289"/>
      <c r="EE663" s="289"/>
      <c r="EF663" s="289"/>
      <c r="EG663" s="289"/>
      <c r="EH663" s="289"/>
      <c r="EI663" s="289"/>
      <c r="EJ663" s="289"/>
      <c r="EK663" s="289"/>
      <c r="EL663" s="289"/>
      <c r="EM663" s="289"/>
      <c r="EN663" s="289"/>
      <c r="EO663" s="289"/>
      <c r="EP663" s="289"/>
      <c r="EQ663" s="289"/>
      <c r="ER663" s="289"/>
      <c r="ES663" s="289"/>
      <c r="ET663" s="289"/>
      <c r="EU663" s="289"/>
      <c r="EV663" s="289"/>
      <c r="EW663" s="289"/>
      <c r="EX663" s="289"/>
      <c r="EY663" s="289"/>
      <c r="EZ663" s="289"/>
      <c r="FA663" s="289"/>
      <c r="FB663" s="289"/>
      <c r="FC663" s="289"/>
      <c r="FD663" s="289"/>
      <c r="FE663" s="289"/>
      <c r="FF663" s="289"/>
      <c r="FG663" s="289"/>
      <c r="FH663" s="289"/>
      <c r="FI663" s="289"/>
      <c r="FJ663" s="289"/>
      <c r="FK663" s="289"/>
      <c r="FL663" s="289"/>
      <c r="FM663" s="289"/>
      <c r="FN663" s="289"/>
      <c r="FO663" s="289"/>
      <c r="FP663" s="289"/>
      <c r="FQ663" s="289"/>
      <c r="FR663" s="289"/>
      <c r="FS663" s="289"/>
      <c r="FT663" s="289"/>
      <c r="FU663" s="289"/>
      <c r="FV663" s="289"/>
      <c r="FW663" s="289"/>
      <c r="FX663" s="289"/>
      <c r="FY663" s="289"/>
      <c r="FZ663" s="289"/>
      <c r="GA663" s="289"/>
      <c r="GB663" s="289"/>
      <c r="GC663" s="289"/>
      <c r="GD663" s="289"/>
      <c r="GE663" s="289"/>
      <c r="GF663" s="289"/>
      <c r="GG663" s="289"/>
      <c r="GH663" s="289"/>
      <c r="GI663" s="289"/>
      <c r="GJ663" s="289"/>
      <c r="GK663" s="289"/>
      <c r="GL663" s="289"/>
      <c r="GM663" s="289"/>
      <c r="GN663" s="289"/>
      <c r="GO663" s="289"/>
      <c r="GP663" s="289"/>
      <c r="GQ663" s="289"/>
      <c r="GR663" s="289"/>
      <c r="GS663" s="289"/>
      <c r="GT663" s="289"/>
      <c r="GU663" s="289"/>
      <c r="GV663" s="289"/>
      <c r="GW663" s="289"/>
      <c r="GX663" s="289"/>
      <c r="GY663" s="289"/>
    </row>
    <row r="664" spans="1:207" s="292" customFormat="1" x14ac:dyDescent="0.15">
      <c r="A664" s="291"/>
      <c r="D664" s="316" t="s">
        <v>398</v>
      </c>
      <c r="F664" s="26" t="s">
        <v>356</v>
      </c>
      <c r="G664" s="317">
        <f ca="1">G160*SAP_Leadsheet!$E$51*G639</f>
        <v>0</v>
      </c>
      <c r="H664" s="317">
        <f ca="1">H160*SAP_Leadsheet!$E$51*H639</f>
        <v>0</v>
      </c>
      <c r="I664" s="317">
        <f ca="1">I160*SAP_Leadsheet!$E$51*I639</f>
        <v>0</v>
      </c>
      <c r="J664" s="317">
        <f ca="1">J160*SAP_Leadsheet!$E$51*J639</f>
        <v>0</v>
      </c>
      <c r="K664" s="317">
        <f ca="1">K160*SAP_Leadsheet!$E$51*K639</f>
        <v>0</v>
      </c>
      <c r="L664" s="317">
        <f ca="1">L160*SAP_Leadsheet!$E$51*L639</f>
        <v>0</v>
      </c>
      <c r="M664" s="317">
        <f ca="1">M160*SAP_Leadsheet!$E$51*M639</f>
        <v>0</v>
      </c>
      <c r="N664" s="317">
        <f ca="1">N160*SAP_Leadsheet!$E$51*N639</f>
        <v>0</v>
      </c>
      <c r="O664" s="317">
        <f ca="1">O160*SAP_Leadsheet!$E$51*O639</f>
        <v>0</v>
      </c>
      <c r="P664" s="317">
        <f ca="1">P160*SAP_Leadsheet!$E$51*P639</f>
        <v>0</v>
      </c>
      <c r="Q664" s="317">
        <f ca="1">Q160*SAP_Leadsheet!$E$51*Q639</f>
        <v>0</v>
      </c>
      <c r="R664" s="317">
        <f ca="1">R160*SAP_Leadsheet!$E$51*R639</f>
        <v>0</v>
      </c>
      <c r="S664" s="317">
        <f ca="1">S160*SAP_Leadsheet!$E$51*S639</f>
        <v>0</v>
      </c>
      <c r="T664" s="317">
        <f ca="1">T160*SAP_Leadsheet!$E$51*T639</f>
        <v>0</v>
      </c>
      <c r="U664" s="317">
        <f ca="1">U160*SAP_Leadsheet!$E$51*U639</f>
        <v>0</v>
      </c>
      <c r="V664" s="317">
        <f ca="1">V160*SAP_Leadsheet!$E$51*V639</f>
        <v>0</v>
      </c>
      <c r="W664" s="317">
        <f ca="1">W160*SAP_Leadsheet!$E$51*W639</f>
        <v>0</v>
      </c>
      <c r="X664" s="317">
        <f ca="1">X160*SAP_Leadsheet!$E$51*X639</f>
        <v>0</v>
      </c>
      <c r="Y664" s="317">
        <f ca="1">Y160*SAP_Leadsheet!$E$51*Y639</f>
        <v>0</v>
      </c>
      <c r="Z664" s="317">
        <f ca="1">Z160*SAP_Leadsheet!$E$51*Z639</f>
        <v>0</v>
      </c>
      <c r="AA664" s="317">
        <f ca="1">AA160*SAP_Leadsheet!$E$51*AA639</f>
        <v>0</v>
      </c>
      <c r="AB664" s="317">
        <f ca="1">AB160*SAP_Leadsheet!$E$51*AB639</f>
        <v>0</v>
      </c>
      <c r="AC664" s="317">
        <f ca="1">AC160*SAP_Leadsheet!$E$51*AC639</f>
        <v>0</v>
      </c>
      <c r="AD664" s="317">
        <f ca="1">AD160*SAP_Leadsheet!$E$51*AD639</f>
        <v>0</v>
      </c>
      <c r="AE664" s="317">
        <f ca="1">AE160*SAP_Leadsheet!$E$51*AE639</f>
        <v>0</v>
      </c>
      <c r="AF664" s="317">
        <f ca="1">AF160*SAP_Leadsheet!$E$51*AF639</f>
        <v>0</v>
      </c>
      <c r="AG664" s="317">
        <f ca="1">AG160*SAP_Leadsheet!$E$51*AG639</f>
        <v>0</v>
      </c>
      <c r="AH664" s="317">
        <f ca="1">AH160*SAP_Leadsheet!$E$51*AH639</f>
        <v>0</v>
      </c>
      <c r="AI664" s="317">
        <f ca="1">AI160*SAP_Leadsheet!$E$51*AI639</f>
        <v>0</v>
      </c>
      <c r="AJ664" s="317">
        <f ca="1">AJ160*SAP_Leadsheet!$E$51*AJ639</f>
        <v>0</v>
      </c>
      <c r="AK664" s="317">
        <f ca="1">AK160*SAP_Leadsheet!$E$51*AK639</f>
        <v>0</v>
      </c>
      <c r="AL664" s="317">
        <f ca="1">AL160*SAP_Leadsheet!$E$51*AL639</f>
        <v>0</v>
      </c>
      <c r="AM664" s="317">
        <f ca="1">AM160*SAP_Leadsheet!$E$51*AM639</f>
        <v>0</v>
      </c>
      <c r="AN664" s="317">
        <f ca="1">AN160*SAP_Leadsheet!$E$51*AN639</f>
        <v>0</v>
      </c>
      <c r="AO664" s="317">
        <f ca="1">AO160*SAP_Leadsheet!$E$51*AO639</f>
        <v>0</v>
      </c>
      <c r="AP664" s="317">
        <f ca="1">AP160*SAP_Leadsheet!$E$51*AP639</f>
        <v>0</v>
      </c>
      <c r="AQ664" s="317">
        <f ca="1">AQ160*SAP_Leadsheet!$E$51*AQ639</f>
        <v>0</v>
      </c>
      <c r="AR664" s="317">
        <f ca="1">AR160*SAP_Leadsheet!$E$51*AR639</f>
        <v>0</v>
      </c>
      <c r="AS664" s="317">
        <f ca="1">AS160*SAP_Leadsheet!$E$51*AS639</f>
        <v>0</v>
      </c>
      <c r="AT664" s="317">
        <f ca="1">AT160*SAP_Leadsheet!$E$51*AT639</f>
        <v>0</v>
      </c>
      <c r="AU664" s="317">
        <f ca="1">AU160*SAP_Leadsheet!$E$51*AU639</f>
        <v>0</v>
      </c>
      <c r="AV664" s="317">
        <f ca="1">AV160*SAP_Leadsheet!$E$51*AV639</f>
        <v>0</v>
      </c>
      <c r="AW664" s="317">
        <f ca="1">AW160*SAP_Leadsheet!$E$51*AW639</f>
        <v>0</v>
      </c>
      <c r="AX664" s="317">
        <f ca="1">AX160*SAP_Leadsheet!$E$51*AX639</f>
        <v>0</v>
      </c>
      <c r="AY664" s="317">
        <f ca="1">AY160*SAP_Leadsheet!$E$51*AY639</f>
        <v>0</v>
      </c>
      <c r="AZ664" s="317">
        <f ca="1">AZ160*SAP_Leadsheet!$E$51*AZ639</f>
        <v>0</v>
      </c>
      <c r="BA664" s="317">
        <f ca="1">BA160*SAP_Leadsheet!$E$51*BA639</f>
        <v>0</v>
      </c>
      <c r="BB664" s="317">
        <f ca="1">BB160*SAP_Leadsheet!$E$51*BB639</f>
        <v>0</v>
      </c>
      <c r="BC664" s="317">
        <f ca="1">BC160*SAP_Leadsheet!$E$51*BC639</f>
        <v>0</v>
      </c>
      <c r="BD664" s="317">
        <f ca="1">BD160*SAP_Leadsheet!$E$51*BD639</f>
        <v>0</v>
      </c>
      <c r="BE664" s="317">
        <f ca="1">BE160*SAP_Leadsheet!$E$51*BE639</f>
        <v>0</v>
      </c>
      <c r="BF664" s="317">
        <f ca="1">BF160*SAP_Leadsheet!$E$51*BF639</f>
        <v>0</v>
      </c>
      <c r="BG664" s="317">
        <f ca="1">BG160*SAP_Leadsheet!$E$51*BG639</f>
        <v>0</v>
      </c>
      <c r="BH664" s="317">
        <f ca="1">BH160*SAP_Leadsheet!$E$51*BH639</f>
        <v>0</v>
      </c>
      <c r="BI664" s="317">
        <f ca="1">BI160*SAP_Leadsheet!$E$51*BI639</f>
        <v>0</v>
      </c>
      <c r="BJ664" s="317">
        <f ca="1">BJ160*SAP_Leadsheet!$E$51*BJ639</f>
        <v>0</v>
      </c>
      <c r="BK664" s="317">
        <f ca="1">BK160*SAP_Leadsheet!$E$51*BK639</f>
        <v>0</v>
      </c>
      <c r="BL664" s="317">
        <f ca="1">BL160*SAP_Leadsheet!$E$51*BL639</f>
        <v>0</v>
      </c>
      <c r="BM664" s="317">
        <f ca="1">BM160*SAP_Leadsheet!$E$51*BM639</f>
        <v>0</v>
      </c>
      <c r="BN664" s="317">
        <f ca="1">BN160*SAP_Leadsheet!$E$51*BN639</f>
        <v>0</v>
      </c>
      <c r="BO664" s="289"/>
      <c r="BP664" s="289"/>
      <c r="BQ664" s="289"/>
      <c r="BR664" s="289"/>
      <c r="BS664" s="289"/>
      <c r="BT664" s="289"/>
      <c r="BU664" s="289"/>
      <c r="BV664" s="289"/>
      <c r="BW664" s="289"/>
      <c r="BX664" s="289"/>
      <c r="BY664" s="289"/>
      <c r="BZ664" s="289"/>
      <c r="CA664" s="289"/>
      <c r="CB664" s="289"/>
      <c r="CC664" s="289"/>
      <c r="CD664" s="289"/>
      <c r="CE664" s="289"/>
      <c r="CF664" s="289"/>
      <c r="CG664" s="289"/>
      <c r="CH664" s="289"/>
      <c r="CI664" s="289"/>
      <c r="CJ664" s="289"/>
      <c r="CK664" s="289"/>
      <c r="CL664" s="289"/>
      <c r="CM664" s="289"/>
      <c r="CN664" s="289"/>
      <c r="CO664" s="289"/>
      <c r="CP664" s="289"/>
      <c r="CQ664" s="289"/>
      <c r="CR664" s="289"/>
      <c r="CS664" s="289"/>
      <c r="CT664" s="289"/>
      <c r="CU664" s="289"/>
      <c r="CV664" s="289"/>
      <c r="CW664" s="289"/>
      <c r="CX664" s="289"/>
      <c r="CY664" s="289"/>
      <c r="CZ664" s="289"/>
      <c r="DA664" s="289"/>
      <c r="DB664" s="289"/>
      <c r="DC664" s="289"/>
      <c r="DD664" s="289"/>
      <c r="DE664" s="289"/>
      <c r="DF664" s="289"/>
      <c r="DG664" s="289"/>
      <c r="DH664" s="289"/>
      <c r="DI664" s="289"/>
      <c r="DJ664" s="289"/>
      <c r="DK664" s="289"/>
      <c r="DL664" s="289"/>
      <c r="DM664" s="289"/>
      <c r="DN664" s="289"/>
      <c r="DO664" s="289"/>
      <c r="DP664" s="289"/>
      <c r="DQ664" s="289"/>
      <c r="DR664" s="289"/>
      <c r="DS664" s="289"/>
      <c r="DT664" s="289"/>
      <c r="DU664" s="289"/>
      <c r="DV664" s="289"/>
      <c r="DW664" s="289"/>
      <c r="DX664" s="289"/>
      <c r="DY664" s="289"/>
      <c r="DZ664" s="289"/>
      <c r="EA664" s="289"/>
      <c r="EB664" s="289"/>
      <c r="EC664" s="289"/>
      <c r="ED664" s="289"/>
      <c r="EE664" s="289"/>
      <c r="EF664" s="289"/>
      <c r="EG664" s="289"/>
      <c r="EH664" s="289"/>
      <c r="EI664" s="289"/>
      <c r="EJ664" s="289"/>
      <c r="EK664" s="289"/>
      <c r="EL664" s="289"/>
      <c r="EM664" s="289"/>
      <c r="EN664" s="289"/>
      <c r="EO664" s="289"/>
      <c r="EP664" s="289"/>
      <c r="EQ664" s="289"/>
      <c r="ER664" s="289"/>
      <c r="ES664" s="289"/>
      <c r="ET664" s="289"/>
      <c r="EU664" s="289"/>
      <c r="EV664" s="289"/>
      <c r="EW664" s="289"/>
      <c r="EX664" s="289"/>
      <c r="EY664" s="289"/>
      <c r="EZ664" s="289"/>
      <c r="FA664" s="289"/>
      <c r="FB664" s="289"/>
      <c r="FC664" s="289"/>
      <c r="FD664" s="289"/>
      <c r="FE664" s="289"/>
      <c r="FF664" s="289"/>
      <c r="FG664" s="289"/>
      <c r="FH664" s="289"/>
      <c r="FI664" s="289"/>
      <c r="FJ664" s="289"/>
      <c r="FK664" s="289"/>
      <c r="FL664" s="289"/>
      <c r="FM664" s="289"/>
      <c r="FN664" s="289"/>
      <c r="FO664" s="289"/>
      <c r="FP664" s="289"/>
      <c r="FQ664" s="289"/>
      <c r="FR664" s="289"/>
      <c r="FS664" s="289"/>
      <c r="FT664" s="289"/>
      <c r="FU664" s="289"/>
      <c r="FV664" s="289"/>
      <c r="FW664" s="289"/>
      <c r="FX664" s="289"/>
      <c r="FY664" s="289"/>
      <c r="FZ664" s="289"/>
      <c r="GA664" s="289"/>
      <c r="GB664" s="289"/>
      <c r="GC664" s="289"/>
      <c r="GD664" s="289"/>
      <c r="GE664" s="289"/>
      <c r="GF664" s="289"/>
      <c r="GG664" s="289"/>
      <c r="GH664" s="289"/>
      <c r="GI664" s="289"/>
      <c r="GJ664" s="289"/>
      <c r="GK664" s="289"/>
      <c r="GL664" s="289"/>
      <c r="GM664" s="289"/>
      <c r="GN664" s="289"/>
      <c r="GO664" s="289"/>
      <c r="GP664" s="289"/>
      <c r="GQ664" s="289"/>
      <c r="GR664" s="289"/>
      <c r="GS664" s="289"/>
      <c r="GT664" s="289"/>
      <c r="GU664" s="289"/>
      <c r="GV664" s="289"/>
      <c r="GW664" s="289"/>
      <c r="GX664" s="289"/>
      <c r="GY664" s="289"/>
    </row>
    <row r="665" spans="1:207" s="292" customFormat="1" x14ac:dyDescent="0.15">
      <c r="A665" s="291"/>
      <c r="D665" s="316" t="s">
        <v>399</v>
      </c>
      <c r="F665" s="26" t="s">
        <v>356</v>
      </c>
      <c r="G665" s="317">
        <f ca="1">SAP_Spreadsheet!G350*SAP_Leadsheet!$E$58*G639</f>
        <v>1.0424611656103377E-3</v>
      </c>
      <c r="H665" s="317">
        <f ca="1">SAP_Spreadsheet!H350*SAP_Leadsheet!$E$58*H639</f>
        <v>2.0669345165027649E-3</v>
      </c>
      <c r="I665" s="317">
        <f ca="1">SAP_Spreadsheet!I350*SAP_Leadsheet!$E$58*I639</f>
        <v>2.9930676655631557E-3</v>
      </c>
      <c r="J665" s="317">
        <f ca="1">SAP_Spreadsheet!J350*SAP_Leadsheet!$E$58*J639</f>
        <v>3.8044691124297612E-3</v>
      </c>
      <c r="K665" s="317">
        <f ca="1">SAP_Spreadsheet!K350*SAP_Leadsheet!$E$58*K639</f>
        <v>4.4959032651374874E-3</v>
      </c>
      <c r="L665" s="317">
        <f ca="1">SAP_Spreadsheet!L350*SAP_Leadsheet!$E$58*L639</f>
        <v>5.066192065732048E-3</v>
      </c>
      <c r="M665" s="317">
        <f ca="1">SAP_Spreadsheet!M350*SAP_Leadsheet!$E$58*M639</f>
        <v>4.6841813775043584E-3</v>
      </c>
      <c r="N665" s="317">
        <f ca="1">SAP_Spreadsheet!N350*SAP_Leadsheet!$E$58*N639</f>
        <v>4.3061433740384731E-3</v>
      </c>
      <c r="O665" s="317">
        <f ca="1">SAP_Spreadsheet!O350*SAP_Leadsheet!$E$58*O639</f>
        <v>4.0198643468719606E-3</v>
      </c>
      <c r="P665" s="317">
        <f ca="1">SAP_Spreadsheet!P350*SAP_Leadsheet!$E$58*P639</f>
        <v>3.8139004268254867E-3</v>
      </c>
      <c r="Q665" s="317">
        <f ca="1">SAP_Spreadsheet!Q350*SAP_Leadsheet!$E$58*Q639</f>
        <v>3.6790324828356968E-3</v>
      </c>
      <c r="R665" s="317">
        <f ca="1">SAP_Spreadsheet!R350*SAP_Leadsheet!$E$58*R639</f>
        <v>3.6060761801424775E-3</v>
      </c>
      <c r="S665" s="317">
        <f ca="1">SAP_Spreadsheet!S350*SAP_Leadsheet!$E$58*S639</f>
        <v>3.6063045664529577E-3</v>
      </c>
      <c r="T665" s="317">
        <f ca="1">SAP_Spreadsheet!T350*SAP_Leadsheet!$E$58*T639</f>
        <v>3.6934766265605198E-3</v>
      </c>
      <c r="U665" s="317">
        <f ca="1">SAP_Spreadsheet!U350*SAP_Leadsheet!$E$58*U639</f>
        <v>3.7766108885394253E-3</v>
      </c>
      <c r="V665" s="317">
        <f ca="1">SAP_Spreadsheet!V350*SAP_Leadsheet!$E$58*V639</f>
        <v>3.8406530809672779E-3</v>
      </c>
      <c r="W665" s="317">
        <f ca="1">SAP_Spreadsheet!W350*SAP_Leadsheet!$E$58*W639</f>
        <v>3.8791866510157944E-3</v>
      </c>
      <c r="X665" s="317">
        <f ca="1">SAP_Spreadsheet!X350*SAP_Leadsheet!$E$58*X639</f>
        <v>3.8933678944028751E-3</v>
      </c>
      <c r="Y665" s="317">
        <f ca="1">SAP_Spreadsheet!Y350*SAP_Leadsheet!$E$58*Y639</f>
        <v>3.8814965076601152E-3</v>
      </c>
      <c r="Z665" s="317">
        <f ca="1">SAP_Spreadsheet!Z350*SAP_Leadsheet!$E$58*Z639</f>
        <v>3.8152643229352259E-3</v>
      </c>
      <c r="AA665" s="317">
        <f ca="1">SAP_Spreadsheet!AA350*SAP_Leadsheet!$E$58*AA639</f>
        <v>3.7434491981342254E-3</v>
      </c>
      <c r="AB665" s="317">
        <f ca="1">SAP_Spreadsheet!AB350*SAP_Leadsheet!$E$58*AB639</f>
        <v>3.6678021286591779E-3</v>
      </c>
      <c r="AC665" s="317">
        <f ca="1">SAP_Spreadsheet!AC350*SAP_Leadsheet!$E$58*AC639</f>
        <v>3.5921228387580857E-3</v>
      </c>
      <c r="AD665" s="317">
        <f ca="1">SAP_Spreadsheet!AD350*SAP_Leadsheet!$E$58*AD639</f>
        <v>3.5197835485892689E-3</v>
      </c>
      <c r="AE665" s="317">
        <f ca="1">SAP_Spreadsheet!AE350*SAP_Leadsheet!$E$58*AE639</f>
        <v>3.4617250862606073E-3</v>
      </c>
      <c r="AF665" s="317">
        <f ca="1">SAP_Spreadsheet!AF350*SAP_Leadsheet!$E$58*AF639</f>
        <v>3.4451723459889912E-3</v>
      </c>
      <c r="AG665" s="317">
        <f ca="1">SAP_Spreadsheet!AG350*SAP_Leadsheet!$E$58*AG639</f>
        <v>3.4311913456897729E-3</v>
      </c>
      <c r="AH665" s="317">
        <f ca="1">SAP_Spreadsheet!AH350*SAP_Leadsheet!$E$58*AH639</f>
        <v>3.4199321132795165E-3</v>
      </c>
      <c r="AI665" s="317">
        <f ca="1">SAP_Spreadsheet!AI350*SAP_Leadsheet!$E$58*AI639</f>
        <v>3.4102880059970531E-3</v>
      </c>
      <c r="AJ665" s="317">
        <f ca="1">SAP_Spreadsheet!AJ350*SAP_Leadsheet!$E$58*AJ639</f>
        <v>3.4003577718316269E-3</v>
      </c>
      <c r="AK665" s="317">
        <f ca="1">SAP_Spreadsheet!AK350*SAP_Leadsheet!$E$58*AK639</f>
        <v>3.383772851672909E-3</v>
      </c>
      <c r="AL665" s="317">
        <f ca="1">SAP_Spreadsheet!AL350*SAP_Leadsheet!$E$58*AL639</f>
        <v>3.3395532774014285E-3</v>
      </c>
      <c r="AM665" s="317">
        <f ca="1">SAP_Spreadsheet!AM350*SAP_Leadsheet!$E$58*AM639</f>
        <v>3.2937876140202407E-3</v>
      </c>
      <c r="AN665" s="317">
        <f ca="1">SAP_Spreadsheet!AN350*SAP_Leadsheet!$E$58*AN639</f>
        <v>3.2455442406462117E-3</v>
      </c>
      <c r="AO665" s="317">
        <f ca="1">SAP_Spreadsheet!AO350*SAP_Leadsheet!$E$58*AO639</f>
        <v>3.1957404654487024E-3</v>
      </c>
      <c r="AP665" s="317">
        <f ca="1">SAP_Spreadsheet!AP350*SAP_Leadsheet!$E$58*AP639</f>
        <v>3.1456424990858028E-3</v>
      </c>
      <c r="AQ665" s="317">
        <f ca="1">SAP_Spreadsheet!AQ350*SAP_Leadsheet!$E$58*AQ639</f>
        <v>3.0999337743914598E-3</v>
      </c>
      <c r="AR665" s="317">
        <f ca="1">SAP_Spreadsheet!AR350*SAP_Leadsheet!$E$58*AR639</f>
        <v>3.0673515133224556E-3</v>
      </c>
      <c r="AS665" s="317">
        <f ca="1">SAP_Spreadsheet!AS350*SAP_Leadsheet!$E$58*AS639</f>
        <v>3.0365429835097846E-3</v>
      </c>
      <c r="AT665" s="317">
        <f ca="1">SAP_Spreadsheet!AT350*SAP_Leadsheet!$E$58*AT639</f>
        <v>3.0076496331329543E-3</v>
      </c>
      <c r="AU665" s="317">
        <f ca="1">SAP_Spreadsheet!AU350*SAP_Leadsheet!$E$58*AU639</f>
        <v>2.980556754593681E-3</v>
      </c>
      <c r="AV665" s="317">
        <f ca="1">SAP_Spreadsheet!AV350*SAP_Leadsheet!$E$58*AV639</f>
        <v>2.9549180762262089E-3</v>
      </c>
      <c r="AW665" s="317">
        <f ca="1">SAP_Spreadsheet!AW350*SAP_Leadsheet!$E$58*AW639</f>
        <v>2.9275950563399009E-3</v>
      </c>
      <c r="AX665" s="317">
        <f ca="1">SAP_Spreadsheet!AX350*SAP_Leadsheet!$E$58*AX639</f>
        <v>2.8921333832496515E-3</v>
      </c>
      <c r="AY665" s="317">
        <f ca="1">SAP_Spreadsheet!AY350*SAP_Leadsheet!$E$58*AY639</f>
        <v>2.8562303493193438E-3</v>
      </c>
      <c r="AZ665" s="317">
        <f ca="1">SAP_Spreadsheet!AZ350*SAP_Leadsheet!$E$58*AZ639</f>
        <v>2.819615521257372E-3</v>
      </c>
      <c r="BA665" s="317">
        <f ca="1">SAP_Spreadsheet!BA350*SAP_Leadsheet!$E$58*BA639</f>
        <v>2.7825294688852489E-3</v>
      </c>
      <c r="BB665" s="317">
        <f ca="1">SAP_Spreadsheet!BB350*SAP_Leadsheet!$E$58*BB639</f>
        <v>2.7453157644650342E-3</v>
      </c>
      <c r="BC665" s="317">
        <f ca="1">SAP_Spreadsheet!BC350*SAP_Leadsheet!$E$58*BC639</f>
        <v>2.7094626224764768E-3</v>
      </c>
      <c r="BD665" s="317">
        <f ca="1">SAP_Spreadsheet!BD350*SAP_Leadsheet!$E$58*BD639</f>
        <v>2.6827154514044702E-3</v>
      </c>
      <c r="BE665" s="317">
        <f ca="1">SAP_Spreadsheet!BE350*SAP_Leadsheet!$E$58*BE639</f>
        <v>2.6570224705384452E-3</v>
      </c>
      <c r="BF665" s="317">
        <f ca="1">SAP_Spreadsheet!BF350*SAP_Leadsheet!$E$58*BF639</f>
        <v>2.6331281711639248E-3</v>
      </c>
      <c r="BG665" s="317">
        <f ca="1">SAP_Spreadsheet!BG350*SAP_Leadsheet!$E$58*BG639</f>
        <v>2.6104517825745609E-3</v>
      </c>
      <c r="BH665" s="317">
        <f ca="1">SAP_Spreadsheet!BH350*SAP_Leadsheet!$E$58*BH639</f>
        <v>2.5888746802619511E-3</v>
      </c>
      <c r="BI665" s="317">
        <f ca="1">SAP_Spreadsheet!BI350*SAP_Leadsheet!$E$58*BI639</f>
        <v>2.5667501599200625E-3</v>
      </c>
      <c r="BJ665" s="317">
        <f ca="1">SAP_Spreadsheet!BJ350*SAP_Leadsheet!$E$58*BJ639</f>
        <v>2.1273645102997127E-3</v>
      </c>
      <c r="BK665" s="317">
        <f ca="1">SAP_Spreadsheet!BK350*SAP_Leadsheet!$E$58*BK639</f>
        <v>1.6920307100524051E-3</v>
      </c>
      <c r="BL665" s="317">
        <f ca="1">SAP_Spreadsheet!BL350*SAP_Leadsheet!$E$58*BL639</f>
        <v>1.2586972838775274E-3</v>
      </c>
      <c r="BM665" s="317">
        <f ca="1">SAP_Spreadsheet!BM350*SAP_Leadsheet!$E$58*BM639</f>
        <v>8.2834745924633172E-4</v>
      </c>
      <c r="BN665" s="317">
        <f ca="1">SAP_Spreadsheet!BN350*SAP_Leadsheet!$E$58*BN639</f>
        <v>4.0773173560565537E-4</v>
      </c>
      <c r="BO665" s="289"/>
      <c r="BP665" s="289"/>
      <c r="BQ665" s="289"/>
      <c r="BR665" s="289"/>
      <c r="BS665" s="289"/>
      <c r="BT665" s="289"/>
      <c r="BU665" s="289"/>
      <c r="BV665" s="289"/>
      <c r="BW665" s="289"/>
      <c r="BX665" s="289"/>
      <c r="BY665" s="289"/>
      <c r="BZ665" s="289"/>
      <c r="CA665" s="289"/>
      <c r="CB665" s="289"/>
      <c r="CC665" s="289"/>
      <c r="CD665" s="289"/>
      <c r="CE665" s="289"/>
      <c r="CF665" s="289"/>
      <c r="CG665" s="289"/>
      <c r="CH665" s="289"/>
      <c r="CI665" s="289"/>
      <c r="CJ665" s="289"/>
      <c r="CK665" s="289"/>
      <c r="CL665" s="289"/>
      <c r="CM665" s="289"/>
      <c r="CN665" s="289"/>
      <c r="CO665" s="289"/>
      <c r="CP665" s="289"/>
      <c r="CQ665" s="289"/>
      <c r="CR665" s="289"/>
      <c r="CS665" s="289"/>
      <c r="CT665" s="289"/>
      <c r="CU665" s="289"/>
      <c r="CV665" s="289"/>
      <c r="CW665" s="289"/>
      <c r="CX665" s="289"/>
      <c r="CY665" s="289"/>
      <c r="CZ665" s="289"/>
      <c r="DA665" s="289"/>
      <c r="DB665" s="289"/>
      <c r="DC665" s="289"/>
      <c r="DD665" s="289"/>
      <c r="DE665" s="289"/>
      <c r="DF665" s="289"/>
      <c r="DG665" s="289"/>
      <c r="DH665" s="289"/>
      <c r="DI665" s="289"/>
      <c r="DJ665" s="289"/>
      <c r="DK665" s="289"/>
      <c r="DL665" s="289"/>
      <c r="DM665" s="289"/>
      <c r="DN665" s="289"/>
      <c r="DO665" s="289"/>
      <c r="DP665" s="289"/>
      <c r="DQ665" s="289"/>
      <c r="DR665" s="289"/>
      <c r="DS665" s="289"/>
      <c r="DT665" s="289"/>
      <c r="DU665" s="289"/>
      <c r="DV665" s="289"/>
      <c r="DW665" s="289"/>
      <c r="DX665" s="289"/>
      <c r="DY665" s="289"/>
      <c r="DZ665" s="289"/>
      <c r="EA665" s="289"/>
      <c r="EB665" s="289"/>
      <c r="EC665" s="289"/>
      <c r="ED665" s="289"/>
      <c r="EE665" s="289"/>
      <c r="EF665" s="289"/>
      <c r="EG665" s="289"/>
      <c r="EH665" s="289"/>
      <c r="EI665" s="289"/>
      <c r="EJ665" s="289"/>
      <c r="EK665" s="289"/>
      <c r="EL665" s="289"/>
      <c r="EM665" s="289"/>
      <c r="EN665" s="289"/>
      <c r="EO665" s="289"/>
      <c r="EP665" s="289"/>
      <c r="EQ665" s="289"/>
      <c r="ER665" s="289"/>
      <c r="ES665" s="289"/>
      <c r="ET665" s="289"/>
      <c r="EU665" s="289"/>
      <c r="EV665" s="289"/>
      <c r="EW665" s="289"/>
      <c r="EX665" s="289"/>
      <c r="EY665" s="289"/>
      <c r="EZ665" s="289"/>
      <c r="FA665" s="289"/>
      <c r="FB665" s="289"/>
      <c r="FC665" s="289"/>
      <c r="FD665" s="289"/>
      <c r="FE665" s="289"/>
      <c r="FF665" s="289"/>
      <c r="FG665" s="289"/>
      <c r="FH665" s="289"/>
      <c r="FI665" s="289"/>
      <c r="FJ665" s="289"/>
      <c r="FK665" s="289"/>
      <c r="FL665" s="289"/>
      <c r="FM665" s="289"/>
      <c r="FN665" s="289"/>
      <c r="FO665" s="289"/>
      <c r="FP665" s="289"/>
      <c r="FQ665" s="289"/>
      <c r="FR665" s="289"/>
      <c r="FS665" s="289"/>
      <c r="FT665" s="289"/>
      <c r="FU665" s="289"/>
      <c r="FV665" s="289"/>
      <c r="FW665" s="289"/>
      <c r="FX665" s="289"/>
      <c r="FY665" s="289"/>
      <c r="FZ665" s="289"/>
      <c r="GA665" s="289"/>
      <c r="GB665" s="289"/>
      <c r="GC665" s="289"/>
      <c r="GD665" s="289"/>
      <c r="GE665" s="289"/>
      <c r="GF665" s="289"/>
      <c r="GG665" s="289"/>
      <c r="GH665" s="289"/>
      <c r="GI665" s="289"/>
      <c r="GJ665" s="289"/>
      <c r="GK665" s="289"/>
      <c r="GL665" s="289"/>
      <c r="GM665" s="289"/>
      <c r="GN665" s="289"/>
      <c r="GO665" s="289"/>
      <c r="GP665" s="289"/>
      <c r="GQ665" s="289"/>
      <c r="GR665" s="289"/>
      <c r="GS665" s="289"/>
      <c r="GT665" s="289"/>
      <c r="GU665" s="289"/>
      <c r="GV665" s="289"/>
      <c r="GW665" s="289"/>
      <c r="GX665" s="289"/>
      <c r="GY665" s="289"/>
    </row>
    <row r="666" spans="1:207" s="292" customFormat="1" x14ac:dyDescent="0.15">
      <c r="A666" s="291"/>
      <c r="D666" s="316" t="s">
        <v>373</v>
      </c>
      <c r="E666" s="318"/>
      <c r="F666" s="26" t="s">
        <v>356</v>
      </c>
      <c r="G666" s="317">
        <f ca="1">G539*SAP_Leadsheet!$E$66*SAP_Spreadsheet!G639</f>
        <v>0</v>
      </c>
      <c r="H666" s="317">
        <f ca="1">H539*SAP_Leadsheet!$E$66*SAP_Spreadsheet!H639</f>
        <v>0</v>
      </c>
      <c r="I666" s="317">
        <f ca="1">I539*SAP_Leadsheet!$E$66*SAP_Spreadsheet!I639</f>
        <v>0</v>
      </c>
      <c r="J666" s="317">
        <f ca="1">J539*SAP_Leadsheet!$E$66*SAP_Spreadsheet!J639</f>
        <v>0</v>
      </c>
      <c r="K666" s="317">
        <f ca="1">K539*SAP_Leadsheet!$E$66*SAP_Spreadsheet!K639</f>
        <v>0</v>
      </c>
      <c r="L666" s="317">
        <f ca="1">L539*SAP_Leadsheet!$E$66*SAP_Spreadsheet!L639</f>
        <v>0</v>
      </c>
      <c r="M666" s="317">
        <f ca="1">M539*SAP_Leadsheet!$E$66*SAP_Spreadsheet!M639</f>
        <v>0</v>
      </c>
      <c r="N666" s="317">
        <f ca="1">N539*SAP_Leadsheet!$E$66*SAP_Spreadsheet!N639</f>
        <v>0</v>
      </c>
      <c r="O666" s="317">
        <f ca="1">O539*SAP_Leadsheet!$E$66*SAP_Spreadsheet!O639</f>
        <v>0</v>
      </c>
      <c r="P666" s="317">
        <f ca="1">P539*SAP_Leadsheet!$E$66*SAP_Spreadsheet!P639</f>
        <v>0</v>
      </c>
      <c r="Q666" s="317">
        <f ca="1">Q539*SAP_Leadsheet!$E$66*SAP_Spreadsheet!Q639</f>
        <v>0</v>
      </c>
      <c r="R666" s="317">
        <f ca="1">R539*SAP_Leadsheet!$E$66*SAP_Spreadsheet!R639</f>
        <v>0</v>
      </c>
      <c r="S666" s="317">
        <f ca="1">S539*SAP_Leadsheet!$E$66*SAP_Spreadsheet!S639</f>
        <v>0</v>
      </c>
      <c r="T666" s="317">
        <f ca="1">T539*SAP_Leadsheet!$E$66*SAP_Spreadsheet!T639</f>
        <v>0</v>
      </c>
      <c r="U666" s="317">
        <f ca="1">U539*SAP_Leadsheet!$E$66*SAP_Spreadsheet!U639</f>
        <v>0</v>
      </c>
      <c r="V666" s="317">
        <f ca="1">V539*SAP_Leadsheet!$E$66*SAP_Spreadsheet!V639</f>
        <v>0</v>
      </c>
      <c r="W666" s="317">
        <f ca="1">W539*SAP_Leadsheet!$E$66*SAP_Spreadsheet!W639</f>
        <v>0</v>
      </c>
      <c r="X666" s="317">
        <f ca="1">X539*SAP_Leadsheet!$E$66*SAP_Spreadsheet!X639</f>
        <v>0</v>
      </c>
      <c r="Y666" s="317">
        <f ca="1">Y539*SAP_Leadsheet!$E$66*SAP_Spreadsheet!Y639</f>
        <v>0</v>
      </c>
      <c r="Z666" s="317">
        <f ca="1">Z539*SAP_Leadsheet!$E$66*SAP_Spreadsheet!Z639</f>
        <v>0</v>
      </c>
      <c r="AA666" s="317">
        <f ca="1">AA539*SAP_Leadsheet!$E$66*SAP_Spreadsheet!AA639</f>
        <v>0</v>
      </c>
      <c r="AB666" s="317">
        <f ca="1">AB539*SAP_Leadsheet!$E$66*SAP_Spreadsheet!AB639</f>
        <v>0</v>
      </c>
      <c r="AC666" s="317">
        <f ca="1">AC539*SAP_Leadsheet!$E$66*SAP_Spreadsheet!AC639</f>
        <v>0</v>
      </c>
      <c r="AD666" s="317">
        <f ca="1">AD539*SAP_Leadsheet!$E$66*SAP_Spreadsheet!AD639</f>
        <v>0</v>
      </c>
      <c r="AE666" s="317">
        <f ca="1">AE539*SAP_Leadsheet!$E$66*SAP_Spreadsheet!AE639</f>
        <v>0</v>
      </c>
      <c r="AF666" s="317">
        <f ca="1">AF539*SAP_Leadsheet!$E$66*SAP_Spreadsheet!AF639</f>
        <v>0</v>
      </c>
      <c r="AG666" s="317">
        <f ca="1">AG539*SAP_Leadsheet!$E$66*SAP_Spreadsheet!AG639</f>
        <v>0</v>
      </c>
      <c r="AH666" s="317">
        <f ca="1">AH539*SAP_Leadsheet!$E$66*SAP_Spreadsheet!AH639</f>
        <v>0</v>
      </c>
      <c r="AI666" s="317">
        <f ca="1">AI539*SAP_Leadsheet!$E$66*SAP_Spreadsheet!AI639</f>
        <v>0</v>
      </c>
      <c r="AJ666" s="317">
        <f ca="1">AJ539*SAP_Leadsheet!$E$66*SAP_Spreadsheet!AJ639</f>
        <v>0</v>
      </c>
      <c r="AK666" s="317">
        <f ca="1">AK539*SAP_Leadsheet!$E$66*SAP_Spreadsheet!AK639</f>
        <v>0</v>
      </c>
      <c r="AL666" s="317">
        <f ca="1">AL539*SAP_Leadsheet!$E$66*SAP_Spreadsheet!AL639</f>
        <v>0</v>
      </c>
      <c r="AM666" s="317">
        <f ca="1">AM539*SAP_Leadsheet!$E$66*SAP_Spreadsheet!AM639</f>
        <v>0</v>
      </c>
      <c r="AN666" s="317">
        <f ca="1">AN539*SAP_Leadsheet!$E$66*SAP_Spreadsheet!AN639</f>
        <v>0</v>
      </c>
      <c r="AO666" s="317">
        <f ca="1">AO539*SAP_Leadsheet!$E$66*SAP_Spreadsheet!AO639</f>
        <v>0</v>
      </c>
      <c r="AP666" s="317">
        <f ca="1">AP539*SAP_Leadsheet!$E$66*SAP_Spreadsheet!AP639</f>
        <v>0</v>
      </c>
      <c r="AQ666" s="317">
        <f ca="1">AQ539*SAP_Leadsheet!$E$66*SAP_Spreadsheet!AQ639</f>
        <v>0</v>
      </c>
      <c r="AR666" s="317">
        <f ca="1">AR539*SAP_Leadsheet!$E$66*SAP_Spreadsheet!AR639</f>
        <v>0</v>
      </c>
      <c r="AS666" s="317">
        <f ca="1">AS539*SAP_Leadsheet!$E$66*SAP_Spreadsheet!AS639</f>
        <v>0</v>
      </c>
      <c r="AT666" s="317">
        <f ca="1">AT539*SAP_Leadsheet!$E$66*SAP_Spreadsheet!AT639</f>
        <v>0</v>
      </c>
      <c r="AU666" s="317">
        <f ca="1">AU539*SAP_Leadsheet!$E$66*SAP_Spreadsheet!AU639</f>
        <v>0</v>
      </c>
      <c r="AV666" s="317">
        <f ca="1">AV539*SAP_Leadsheet!$E$66*SAP_Spreadsheet!AV639</f>
        <v>0</v>
      </c>
      <c r="AW666" s="317">
        <f ca="1">AW539*SAP_Leadsheet!$E$66*SAP_Spreadsheet!AW639</f>
        <v>0</v>
      </c>
      <c r="AX666" s="317">
        <f ca="1">AX539*SAP_Leadsheet!$E$66*SAP_Spreadsheet!AX639</f>
        <v>0</v>
      </c>
      <c r="AY666" s="317">
        <f ca="1">AY539*SAP_Leadsheet!$E$66*SAP_Spreadsheet!AY639</f>
        <v>0</v>
      </c>
      <c r="AZ666" s="317">
        <f ca="1">AZ539*SAP_Leadsheet!$E$66*SAP_Spreadsheet!AZ639</f>
        <v>0</v>
      </c>
      <c r="BA666" s="317">
        <f ca="1">BA539*SAP_Leadsheet!$E$66*SAP_Spreadsheet!BA639</f>
        <v>0</v>
      </c>
      <c r="BB666" s="317">
        <f ca="1">BB539*SAP_Leadsheet!$E$66*SAP_Spreadsheet!BB639</f>
        <v>0</v>
      </c>
      <c r="BC666" s="317">
        <f ca="1">BC539*SAP_Leadsheet!$E$66*SAP_Spreadsheet!BC639</f>
        <v>0</v>
      </c>
      <c r="BD666" s="317">
        <f ca="1">BD539*SAP_Leadsheet!$E$66*SAP_Spreadsheet!BD639</f>
        <v>0</v>
      </c>
      <c r="BE666" s="317">
        <f ca="1">BE539*SAP_Leadsheet!$E$66*SAP_Spreadsheet!BE639</f>
        <v>0</v>
      </c>
      <c r="BF666" s="317">
        <f ca="1">BF539*SAP_Leadsheet!$E$66*SAP_Spreadsheet!BF639</f>
        <v>0</v>
      </c>
      <c r="BG666" s="317">
        <f ca="1">BG539*SAP_Leadsheet!$E$66*SAP_Spreadsheet!BG639</f>
        <v>0</v>
      </c>
      <c r="BH666" s="317">
        <f ca="1">BH539*SAP_Leadsheet!$E$66*SAP_Spreadsheet!BH639</f>
        <v>0</v>
      </c>
      <c r="BI666" s="317">
        <f ca="1">BI539*SAP_Leadsheet!$E$66*SAP_Spreadsheet!BI639</f>
        <v>0</v>
      </c>
      <c r="BJ666" s="317">
        <f ca="1">BJ539*SAP_Leadsheet!$E$66*SAP_Spreadsheet!BJ639</f>
        <v>0</v>
      </c>
      <c r="BK666" s="317">
        <f ca="1">BK539*SAP_Leadsheet!$E$66*SAP_Spreadsheet!BK639</f>
        <v>0</v>
      </c>
      <c r="BL666" s="317">
        <f ca="1">BL539*SAP_Leadsheet!$E$66*SAP_Spreadsheet!BL639</f>
        <v>0</v>
      </c>
      <c r="BM666" s="317">
        <f ca="1">BM539*SAP_Leadsheet!$E$66*SAP_Spreadsheet!BM639</f>
        <v>0</v>
      </c>
      <c r="BN666" s="317">
        <f ca="1">BN539*SAP_Leadsheet!$E$66*SAP_Spreadsheet!BN639</f>
        <v>0</v>
      </c>
      <c r="BO666" s="289"/>
      <c r="BP666" s="289"/>
      <c r="BQ666" s="289"/>
      <c r="BR666" s="289"/>
      <c r="BS666" s="289"/>
      <c r="BT666" s="289"/>
      <c r="BU666" s="289"/>
      <c r="BV666" s="289"/>
      <c r="BW666" s="289"/>
      <c r="BX666" s="289"/>
      <c r="BY666" s="289"/>
      <c r="BZ666" s="289"/>
      <c r="CA666" s="289"/>
      <c r="CB666" s="289"/>
      <c r="CC666" s="289"/>
      <c r="CD666" s="289"/>
      <c r="CE666" s="289"/>
      <c r="CF666" s="289"/>
      <c r="CG666" s="289"/>
      <c r="CH666" s="289"/>
      <c r="CI666" s="289"/>
      <c r="CJ666" s="289"/>
      <c r="CK666" s="289"/>
      <c r="CL666" s="289"/>
      <c r="CM666" s="289"/>
      <c r="CN666" s="289"/>
      <c r="CO666" s="289"/>
      <c r="CP666" s="289"/>
      <c r="CQ666" s="289"/>
      <c r="CR666" s="289"/>
      <c r="CS666" s="289"/>
      <c r="CT666" s="289"/>
      <c r="CU666" s="289"/>
      <c r="CV666" s="289"/>
      <c r="CW666" s="289"/>
      <c r="CX666" s="289"/>
      <c r="CY666" s="289"/>
      <c r="CZ666" s="289"/>
      <c r="DA666" s="289"/>
      <c r="DB666" s="289"/>
      <c r="DC666" s="289"/>
      <c r="DD666" s="289"/>
      <c r="DE666" s="289"/>
      <c r="DF666" s="289"/>
      <c r="DG666" s="289"/>
      <c r="DH666" s="289"/>
      <c r="DI666" s="289"/>
      <c r="DJ666" s="289"/>
      <c r="DK666" s="289"/>
      <c r="DL666" s="289"/>
      <c r="DM666" s="289"/>
      <c r="DN666" s="289"/>
      <c r="DO666" s="289"/>
      <c r="DP666" s="289"/>
      <c r="DQ666" s="289"/>
      <c r="DR666" s="289"/>
      <c r="DS666" s="289"/>
      <c r="DT666" s="289"/>
      <c r="DU666" s="289"/>
      <c r="DV666" s="289"/>
      <c r="DW666" s="289"/>
      <c r="DX666" s="289"/>
      <c r="DY666" s="289"/>
      <c r="DZ666" s="289"/>
      <c r="EA666" s="289"/>
      <c r="EB666" s="289"/>
      <c r="EC666" s="289"/>
      <c r="ED666" s="289"/>
      <c r="EE666" s="289"/>
      <c r="EF666" s="289"/>
      <c r="EG666" s="289"/>
      <c r="EH666" s="289"/>
      <c r="EI666" s="289"/>
      <c r="EJ666" s="289"/>
      <c r="EK666" s="289"/>
      <c r="EL666" s="289"/>
      <c r="EM666" s="289"/>
      <c r="EN666" s="289"/>
      <c r="EO666" s="289"/>
      <c r="EP666" s="289"/>
      <c r="EQ666" s="289"/>
      <c r="ER666" s="289"/>
      <c r="ES666" s="289"/>
      <c r="ET666" s="289"/>
      <c r="EU666" s="289"/>
      <c r="EV666" s="289"/>
      <c r="EW666" s="289"/>
      <c r="EX666" s="289"/>
      <c r="EY666" s="289"/>
      <c r="EZ666" s="289"/>
      <c r="FA666" s="289"/>
      <c r="FB666" s="289"/>
      <c r="FC666" s="289"/>
      <c r="FD666" s="289"/>
      <c r="FE666" s="289"/>
      <c r="FF666" s="289"/>
      <c r="FG666" s="289"/>
      <c r="FH666" s="289"/>
      <c r="FI666" s="289"/>
      <c r="FJ666" s="289"/>
      <c r="FK666" s="289"/>
      <c r="FL666" s="289"/>
      <c r="FM666" s="289"/>
      <c r="FN666" s="289"/>
      <c r="FO666" s="289"/>
      <c r="FP666" s="289"/>
      <c r="FQ666" s="289"/>
      <c r="FR666" s="289"/>
      <c r="FS666" s="289"/>
      <c r="FT666" s="289"/>
      <c r="FU666" s="289"/>
      <c r="FV666" s="289"/>
      <c r="FW666" s="289"/>
      <c r="FX666" s="289"/>
      <c r="FY666" s="289"/>
      <c r="FZ666" s="289"/>
      <c r="GA666" s="289"/>
      <c r="GB666" s="289"/>
      <c r="GC666" s="289"/>
      <c r="GD666" s="289"/>
      <c r="GE666" s="289"/>
      <c r="GF666" s="289"/>
      <c r="GG666" s="289"/>
      <c r="GH666" s="289"/>
      <c r="GI666" s="289"/>
      <c r="GJ666" s="289"/>
      <c r="GK666" s="289"/>
      <c r="GL666" s="289"/>
      <c r="GM666" s="289"/>
      <c r="GN666" s="289"/>
      <c r="GO666" s="289"/>
      <c r="GP666" s="289"/>
      <c r="GQ666" s="289"/>
      <c r="GR666" s="289"/>
      <c r="GS666" s="289"/>
      <c r="GT666" s="289"/>
      <c r="GU666" s="289"/>
      <c r="GV666" s="289"/>
      <c r="GW666" s="289"/>
      <c r="GX666" s="289"/>
      <c r="GY666" s="289"/>
    </row>
    <row r="667" spans="1:207" s="292" customFormat="1" x14ac:dyDescent="0.15">
      <c r="A667" s="291"/>
      <c r="D667" s="26" t="s">
        <v>401</v>
      </c>
      <c r="F667" s="26" t="s">
        <v>356</v>
      </c>
      <c r="G667" s="289">
        <f ca="1">SUM(G668:G670)</f>
        <v>0</v>
      </c>
      <c r="H667" s="289">
        <f t="shared" ref="H667:BN667" ca="1" si="130">SUM(H668:H670)</f>
        <v>0</v>
      </c>
      <c r="I667" s="289">
        <f t="shared" ca="1" si="130"/>
        <v>0</v>
      </c>
      <c r="J667" s="289">
        <f t="shared" ca="1" si="130"/>
        <v>0</v>
      </c>
      <c r="K667" s="289">
        <f t="shared" ca="1" si="130"/>
        <v>0</v>
      </c>
      <c r="L667" s="289">
        <f t="shared" ca="1" si="130"/>
        <v>0</v>
      </c>
      <c r="M667" s="289">
        <f t="shared" ca="1" si="130"/>
        <v>0</v>
      </c>
      <c r="N667" s="289">
        <f t="shared" ca="1" si="130"/>
        <v>0</v>
      </c>
      <c r="O667" s="289">
        <f t="shared" ca="1" si="130"/>
        <v>0</v>
      </c>
      <c r="P667" s="289">
        <f t="shared" ca="1" si="130"/>
        <v>0</v>
      </c>
      <c r="Q667" s="289">
        <f t="shared" ca="1" si="130"/>
        <v>0</v>
      </c>
      <c r="R667" s="289">
        <f t="shared" ca="1" si="130"/>
        <v>0</v>
      </c>
      <c r="S667" s="289">
        <f t="shared" ca="1" si="130"/>
        <v>0</v>
      </c>
      <c r="T667" s="289">
        <f t="shared" ca="1" si="130"/>
        <v>0</v>
      </c>
      <c r="U667" s="289">
        <f t="shared" ca="1" si="130"/>
        <v>0</v>
      </c>
      <c r="V667" s="289">
        <f t="shared" ca="1" si="130"/>
        <v>0</v>
      </c>
      <c r="W667" s="289">
        <f t="shared" ca="1" si="130"/>
        <v>0</v>
      </c>
      <c r="X667" s="289">
        <f t="shared" ca="1" si="130"/>
        <v>0</v>
      </c>
      <c r="Y667" s="289">
        <f t="shared" ca="1" si="130"/>
        <v>0</v>
      </c>
      <c r="Z667" s="289">
        <f t="shared" ca="1" si="130"/>
        <v>0</v>
      </c>
      <c r="AA667" s="289">
        <f t="shared" ca="1" si="130"/>
        <v>0</v>
      </c>
      <c r="AB667" s="289">
        <f t="shared" ca="1" si="130"/>
        <v>0</v>
      </c>
      <c r="AC667" s="289">
        <f t="shared" ca="1" si="130"/>
        <v>0</v>
      </c>
      <c r="AD667" s="289">
        <f t="shared" ca="1" si="130"/>
        <v>0</v>
      </c>
      <c r="AE667" s="289">
        <f t="shared" ca="1" si="130"/>
        <v>0</v>
      </c>
      <c r="AF667" s="289">
        <f t="shared" ca="1" si="130"/>
        <v>0</v>
      </c>
      <c r="AG667" s="289">
        <f t="shared" ca="1" si="130"/>
        <v>0</v>
      </c>
      <c r="AH667" s="289">
        <f t="shared" ca="1" si="130"/>
        <v>0</v>
      </c>
      <c r="AI667" s="289">
        <f t="shared" ca="1" si="130"/>
        <v>0</v>
      </c>
      <c r="AJ667" s="289">
        <f t="shared" ca="1" si="130"/>
        <v>0</v>
      </c>
      <c r="AK667" s="289">
        <f t="shared" ca="1" si="130"/>
        <v>0</v>
      </c>
      <c r="AL667" s="289">
        <f t="shared" ca="1" si="130"/>
        <v>0</v>
      </c>
      <c r="AM667" s="289">
        <f t="shared" ca="1" si="130"/>
        <v>0</v>
      </c>
      <c r="AN667" s="289">
        <f t="shared" ca="1" si="130"/>
        <v>0</v>
      </c>
      <c r="AO667" s="289">
        <f t="shared" ca="1" si="130"/>
        <v>0</v>
      </c>
      <c r="AP667" s="289">
        <f t="shared" ca="1" si="130"/>
        <v>0</v>
      </c>
      <c r="AQ667" s="289">
        <f t="shared" ca="1" si="130"/>
        <v>0</v>
      </c>
      <c r="AR667" s="289">
        <f t="shared" ca="1" si="130"/>
        <v>0</v>
      </c>
      <c r="AS667" s="289">
        <f t="shared" ca="1" si="130"/>
        <v>0</v>
      </c>
      <c r="AT667" s="289">
        <f t="shared" ca="1" si="130"/>
        <v>0</v>
      </c>
      <c r="AU667" s="289">
        <f t="shared" ca="1" si="130"/>
        <v>0</v>
      </c>
      <c r="AV667" s="289">
        <f t="shared" ca="1" si="130"/>
        <v>0</v>
      </c>
      <c r="AW667" s="289">
        <f t="shared" ca="1" si="130"/>
        <v>0</v>
      </c>
      <c r="AX667" s="289">
        <f t="shared" ca="1" si="130"/>
        <v>0</v>
      </c>
      <c r="AY667" s="289">
        <f t="shared" ca="1" si="130"/>
        <v>0</v>
      </c>
      <c r="AZ667" s="289">
        <f t="shared" ca="1" si="130"/>
        <v>0</v>
      </c>
      <c r="BA667" s="289">
        <f t="shared" ca="1" si="130"/>
        <v>0</v>
      </c>
      <c r="BB667" s="289">
        <f t="shared" ca="1" si="130"/>
        <v>0</v>
      </c>
      <c r="BC667" s="289">
        <f t="shared" ca="1" si="130"/>
        <v>0</v>
      </c>
      <c r="BD667" s="289">
        <f t="shared" ca="1" si="130"/>
        <v>0</v>
      </c>
      <c r="BE667" s="289">
        <f t="shared" ca="1" si="130"/>
        <v>0</v>
      </c>
      <c r="BF667" s="289">
        <f t="shared" ca="1" si="130"/>
        <v>0</v>
      </c>
      <c r="BG667" s="289">
        <f t="shared" ca="1" si="130"/>
        <v>0</v>
      </c>
      <c r="BH667" s="289">
        <f t="shared" ca="1" si="130"/>
        <v>0</v>
      </c>
      <c r="BI667" s="289">
        <f t="shared" ca="1" si="130"/>
        <v>0</v>
      </c>
      <c r="BJ667" s="289">
        <f t="shared" ca="1" si="130"/>
        <v>0</v>
      </c>
      <c r="BK667" s="289">
        <f t="shared" ca="1" si="130"/>
        <v>0</v>
      </c>
      <c r="BL667" s="289">
        <f t="shared" ca="1" si="130"/>
        <v>0</v>
      </c>
      <c r="BM667" s="289">
        <f t="shared" ca="1" si="130"/>
        <v>0</v>
      </c>
      <c r="BN667" s="289">
        <f t="shared" ca="1" si="130"/>
        <v>0</v>
      </c>
      <c r="BO667" s="289"/>
      <c r="BP667" s="289"/>
      <c r="BQ667" s="289"/>
      <c r="BR667" s="289"/>
      <c r="BS667" s="289"/>
      <c r="BT667" s="289"/>
      <c r="BU667" s="289"/>
      <c r="BV667" s="289"/>
      <c r="BW667" s="289"/>
      <c r="BX667" s="289"/>
      <c r="BY667" s="289"/>
      <c r="BZ667" s="289"/>
      <c r="CA667" s="289"/>
      <c r="CB667" s="289"/>
      <c r="CC667" s="289"/>
      <c r="CD667" s="289"/>
      <c r="CE667" s="289"/>
      <c r="CF667" s="289"/>
      <c r="CG667" s="289"/>
      <c r="CH667" s="289"/>
      <c r="CI667" s="289"/>
      <c r="CJ667" s="289"/>
      <c r="CK667" s="289"/>
      <c r="CL667" s="289"/>
      <c r="CM667" s="289"/>
      <c r="CN667" s="289"/>
      <c r="CO667" s="289"/>
      <c r="CP667" s="289"/>
      <c r="CQ667" s="289"/>
      <c r="CR667" s="289"/>
      <c r="CS667" s="289"/>
      <c r="CT667" s="289"/>
      <c r="CU667" s="289"/>
      <c r="CV667" s="289"/>
      <c r="CW667" s="289"/>
      <c r="CX667" s="289"/>
      <c r="CY667" s="289"/>
      <c r="CZ667" s="289"/>
      <c r="DA667" s="289"/>
      <c r="DB667" s="289"/>
      <c r="DC667" s="289"/>
      <c r="DD667" s="289"/>
      <c r="DE667" s="289"/>
      <c r="DF667" s="289"/>
      <c r="DG667" s="289"/>
      <c r="DH667" s="289"/>
      <c r="DI667" s="289"/>
      <c r="DJ667" s="289"/>
      <c r="DK667" s="289"/>
      <c r="DL667" s="289"/>
      <c r="DM667" s="289"/>
      <c r="DN667" s="289"/>
      <c r="DO667" s="289"/>
      <c r="DP667" s="289"/>
      <c r="DQ667" s="289"/>
      <c r="DR667" s="289"/>
      <c r="DS667" s="289"/>
      <c r="DT667" s="289"/>
      <c r="DU667" s="289"/>
      <c r="DV667" s="289"/>
      <c r="DW667" s="289"/>
      <c r="DX667" s="289"/>
      <c r="DY667" s="289"/>
      <c r="DZ667" s="289"/>
      <c r="EA667" s="289"/>
      <c r="EB667" s="289"/>
      <c r="EC667" s="289"/>
      <c r="ED667" s="289"/>
      <c r="EE667" s="289"/>
      <c r="EF667" s="289"/>
      <c r="EG667" s="289"/>
      <c r="EH667" s="289"/>
      <c r="EI667" s="289"/>
      <c r="EJ667" s="289"/>
      <c r="EK667" s="289"/>
      <c r="EL667" s="289"/>
      <c r="EM667" s="289"/>
      <c r="EN667" s="289"/>
      <c r="EO667" s="289"/>
      <c r="EP667" s="289"/>
      <c r="EQ667" s="289"/>
      <c r="ER667" s="289"/>
      <c r="ES667" s="289"/>
      <c r="ET667" s="289"/>
      <c r="EU667" s="289"/>
      <c r="EV667" s="289"/>
      <c r="EW667" s="289"/>
      <c r="EX667" s="289"/>
      <c r="EY667" s="289"/>
      <c r="EZ667" s="289"/>
      <c r="FA667" s="289"/>
      <c r="FB667" s="289"/>
      <c r="FC667" s="289"/>
      <c r="FD667" s="289"/>
      <c r="FE667" s="289"/>
      <c r="FF667" s="289"/>
      <c r="FG667" s="289"/>
      <c r="FH667" s="289"/>
      <c r="FI667" s="289"/>
      <c r="FJ667" s="289"/>
      <c r="FK667" s="289"/>
      <c r="FL667" s="289"/>
      <c r="FM667" s="289"/>
      <c r="FN667" s="289"/>
      <c r="FO667" s="289"/>
      <c r="FP667" s="289"/>
      <c r="FQ667" s="289"/>
      <c r="FR667" s="289"/>
      <c r="FS667" s="289"/>
      <c r="FT667" s="289"/>
      <c r="FU667" s="289"/>
      <c r="FV667" s="289"/>
      <c r="FW667" s="289"/>
      <c r="FX667" s="289"/>
      <c r="FY667" s="289"/>
      <c r="FZ667" s="289"/>
      <c r="GA667" s="289"/>
      <c r="GB667" s="289"/>
      <c r="GC667" s="289"/>
      <c r="GD667" s="289"/>
      <c r="GE667" s="289"/>
      <c r="GF667" s="289"/>
      <c r="GG667" s="289"/>
      <c r="GH667" s="289"/>
      <c r="GI667" s="289"/>
      <c r="GJ667" s="289"/>
      <c r="GK667" s="289"/>
      <c r="GL667" s="289"/>
      <c r="GM667" s="289"/>
      <c r="GN667" s="289"/>
      <c r="GO667" s="289"/>
      <c r="GP667" s="289"/>
      <c r="GQ667" s="289"/>
      <c r="GR667" s="289"/>
      <c r="GS667" s="289"/>
      <c r="GT667" s="289"/>
      <c r="GU667" s="289"/>
      <c r="GV667" s="289"/>
      <c r="GW667" s="289"/>
      <c r="GX667" s="289"/>
      <c r="GY667" s="289"/>
    </row>
    <row r="668" spans="1:207" s="292" customFormat="1" x14ac:dyDescent="0.15">
      <c r="A668" s="291"/>
      <c r="D668" s="316" t="s">
        <v>398</v>
      </c>
      <c r="F668" s="26" t="s">
        <v>356</v>
      </c>
      <c r="G668" s="319">
        <f ca="1">-G36*SAP_Leadsheet!$E$52</f>
        <v>0</v>
      </c>
      <c r="H668" s="319">
        <f ca="1">-H36*SAP_Leadsheet!$E$52</f>
        <v>0</v>
      </c>
      <c r="I668" s="319">
        <f ca="1">-I36*SAP_Leadsheet!$E$52</f>
        <v>0</v>
      </c>
      <c r="J668" s="319">
        <f ca="1">-J36*SAP_Leadsheet!$E$52</f>
        <v>0</v>
      </c>
      <c r="K668" s="319">
        <f ca="1">-K36*SAP_Leadsheet!$E$52</f>
        <v>0</v>
      </c>
      <c r="L668" s="319">
        <f ca="1">-L36*SAP_Leadsheet!$E$52</f>
        <v>0</v>
      </c>
      <c r="M668" s="319">
        <f ca="1">-M36*SAP_Leadsheet!$E$52</f>
        <v>0</v>
      </c>
      <c r="N668" s="319">
        <f ca="1">-N36*SAP_Leadsheet!$E$52</f>
        <v>0</v>
      </c>
      <c r="O668" s="319">
        <f ca="1">-O36*SAP_Leadsheet!$E$52</f>
        <v>0</v>
      </c>
      <c r="P668" s="319">
        <f ca="1">-P36*SAP_Leadsheet!$E$52</f>
        <v>0</v>
      </c>
      <c r="Q668" s="319">
        <f ca="1">-Q36*SAP_Leadsheet!$E$52</f>
        <v>0</v>
      </c>
      <c r="R668" s="319">
        <f ca="1">-R36*SAP_Leadsheet!$E$52</f>
        <v>0</v>
      </c>
      <c r="S668" s="319">
        <f ca="1">-S36*SAP_Leadsheet!$E$52</f>
        <v>0</v>
      </c>
      <c r="T668" s="319">
        <f ca="1">-T36*SAP_Leadsheet!$E$52</f>
        <v>0</v>
      </c>
      <c r="U668" s="319">
        <f ca="1">-U36*SAP_Leadsheet!$E$52</f>
        <v>0</v>
      </c>
      <c r="V668" s="319">
        <f ca="1">-V36*SAP_Leadsheet!$E$52</f>
        <v>0</v>
      </c>
      <c r="W668" s="319">
        <f ca="1">-W36*SAP_Leadsheet!$E$52</f>
        <v>0</v>
      </c>
      <c r="X668" s="319">
        <f ca="1">-X36*SAP_Leadsheet!$E$52</f>
        <v>0</v>
      </c>
      <c r="Y668" s="319">
        <f ca="1">-Y36*SAP_Leadsheet!$E$52</f>
        <v>0</v>
      </c>
      <c r="Z668" s="319">
        <f ca="1">-Z36*SAP_Leadsheet!$E$52</f>
        <v>0</v>
      </c>
      <c r="AA668" s="319">
        <f ca="1">-AA36*SAP_Leadsheet!$E$52</f>
        <v>0</v>
      </c>
      <c r="AB668" s="319">
        <f ca="1">-AB36*SAP_Leadsheet!$E$52</f>
        <v>0</v>
      </c>
      <c r="AC668" s="319">
        <f ca="1">-AC36*SAP_Leadsheet!$E$52</f>
        <v>0</v>
      </c>
      <c r="AD668" s="319">
        <f ca="1">-AD36*SAP_Leadsheet!$E$52</f>
        <v>0</v>
      </c>
      <c r="AE668" s="319">
        <f ca="1">-AE36*SAP_Leadsheet!$E$52</f>
        <v>0</v>
      </c>
      <c r="AF668" s="319">
        <f ca="1">-AF36*SAP_Leadsheet!$E$52</f>
        <v>0</v>
      </c>
      <c r="AG668" s="319">
        <f ca="1">-AG36*SAP_Leadsheet!$E$52</f>
        <v>0</v>
      </c>
      <c r="AH668" s="319">
        <f ca="1">-AH36*SAP_Leadsheet!$E$52</f>
        <v>0</v>
      </c>
      <c r="AI668" s="319">
        <f ca="1">-AI36*SAP_Leadsheet!$E$52</f>
        <v>0</v>
      </c>
      <c r="AJ668" s="319">
        <f ca="1">-AJ36*SAP_Leadsheet!$E$52</f>
        <v>0</v>
      </c>
      <c r="AK668" s="319">
        <f ca="1">-AK36*SAP_Leadsheet!$E$52</f>
        <v>0</v>
      </c>
      <c r="AL668" s="319">
        <f ca="1">-AL36*SAP_Leadsheet!$E$52</f>
        <v>0</v>
      </c>
      <c r="AM668" s="319">
        <f ca="1">-AM36*SAP_Leadsheet!$E$52</f>
        <v>0</v>
      </c>
      <c r="AN668" s="319">
        <f ca="1">-AN36*SAP_Leadsheet!$E$52</f>
        <v>0</v>
      </c>
      <c r="AO668" s="319">
        <f ca="1">-AO36*SAP_Leadsheet!$E$52</f>
        <v>0</v>
      </c>
      <c r="AP668" s="319">
        <f ca="1">-AP36*SAP_Leadsheet!$E$52</f>
        <v>0</v>
      </c>
      <c r="AQ668" s="319">
        <f ca="1">-AQ36*SAP_Leadsheet!$E$52</f>
        <v>0</v>
      </c>
      <c r="AR668" s="319">
        <f ca="1">-AR36*SAP_Leadsheet!$E$52</f>
        <v>0</v>
      </c>
      <c r="AS668" s="319">
        <f ca="1">-AS36*SAP_Leadsheet!$E$52</f>
        <v>0</v>
      </c>
      <c r="AT668" s="319">
        <f ca="1">-AT36*SAP_Leadsheet!$E$52</f>
        <v>0</v>
      </c>
      <c r="AU668" s="319">
        <f ca="1">-AU36*SAP_Leadsheet!$E$52</f>
        <v>0</v>
      </c>
      <c r="AV668" s="319">
        <f ca="1">-AV36*SAP_Leadsheet!$E$52</f>
        <v>0</v>
      </c>
      <c r="AW668" s="319">
        <f ca="1">-AW36*SAP_Leadsheet!$E$52</f>
        <v>0</v>
      </c>
      <c r="AX668" s="319">
        <f ca="1">-AX36*SAP_Leadsheet!$E$52</f>
        <v>0</v>
      </c>
      <c r="AY668" s="319">
        <f ca="1">-AY36*SAP_Leadsheet!$E$52</f>
        <v>0</v>
      </c>
      <c r="AZ668" s="319">
        <f ca="1">-AZ36*SAP_Leadsheet!$E$52</f>
        <v>0</v>
      </c>
      <c r="BA668" s="319">
        <f ca="1">-BA36*SAP_Leadsheet!$E$52</f>
        <v>0</v>
      </c>
      <c r="BB668" s="319">
        <f ca="1">-BB36*SAP_Leadsheet!$E$52</f>
        <v>0</v>
      </c>
      <c r="BC668" s="319">
        <f ca="1">-BC36*SAP_Leadsheet!$E$52</f>
        <v>0</v>
      </c>
      <c r="BD668" s="319">
        <f ca="1">-BD36*SAP_Leadsheet!$E$52</f>
        <v>0</v>
      </c>
      <c r="BE668" s="319">
        <f ca="1">-BE36*SAP_Leadsheet!$E$52</f>
        <v>0</v>
      </c>
      <c r="BF668" s="319">
        <f ca="1">-BF36*SAP_Leadsheet!$E$52</f>
        <v>0</v>
      </c>
      <c r="BG668" s="319">
        <f ca="1">-BG36*SAP_Leadsheet!$E$52</f>
        <v>0</v>
      </c>
      <c r="BH668" s="319">
        <f ca="1">-BH36*SAP_Leadsheet!$E$52</f>
        <v>0</v>
      </c>
      <c r="BI668" s="319">
        <f ca="1">-BI36*SAP_Leadsheet!$E$52</f>
        <v>0</v>
      </c>
      <c r="BJ668" s="319">
        <f ca="1">-BJ36*SAP_Leadsheet!$E$52</f>
        <v>0</v>
      </c>
      <c r="BK668" s="319">
        <f ca="1">-BK36*SAP_Leadsheet!$E$52</f>
        <v>0</v>
      </c>
      <c r="BL668" s="319">
        <f ca="1">-BL36*SAP_Leadsheet!$E$52</f>
        <v>0</v>
      </c>
      <c r="BM668" s="319">
        <f ca="1">-BM36*SAP_Leadsheet!$E$52</f>
        <v>0</v>
      </c>
      <c r="BN668" s="319">
        <f ca="1">-BN36*SAP_Leadsheet!$E$52</f>
        <v>0</v>
      </c>
      <c r="BO668" s="289"/>
      <c r="BP668" s="289"/>
      <c r="BQ668" s="289"/>
      <c r="BR668" s="289"/>
      <c r="BS668" s="289"/>
      <c r="BT668" s="289"/>
      <c r="BU668" s="289"/>
      <c r="BV668" s="289"/>
      <c r="BW668" s="289"/>
      <c r="BX668" s="289"/>
      <c r="BY668" s="289"/>
      <c r="BZ668" s="289"/>
      <c r="CA668" s="289"/>
      <c r="CB668" s="289"/>
      <c r="CC668" s="289"/>
      <c r="CD668" s="289"/>
      <c r="CE668" s="289"/>
      <c r="CF668" s="289"/>
      <c r="CG668" s="289"/>
      <c r="CH668" s="289"/>
      <c r="CI668" s="289"/>
      <c r="CJ668" s="289"/>
      <c r="CK668" s="289"/>
      <c r="CL668" s="289"/>
      <c r="CM668" s="289"/>
      <c r="CN668" s="289"/>
      <c r="CO668" s="289"/>
      <c r="CP668" s="289"/>
      <c r="CQ668" s="289"/>
      <c r="CR668" s="289"/>
      <c r="CS668" s="289"/>
      <c r="CT668" s="289"/>
      <c r="CU668" s="289"/>
      <c r="CV668" s="289"/>
      <c r="CW668" s="289"/>
      <c r="CX668" s="289"/>
      <c r="CY668" s="289"/>
      <c r="CZ668" s="289"/>
      <c r="DA668" s="289"/>
      <c r="DB668" s="289"/>
      <c r="DC668" s="289"/>
      <c r="DD668" s="289"/>
      <c r="DE668" s="289"/>
      <c r="DF668" s="289"/>
      <c r="DG668" s="289"/>
      <c r="DH668" s="289"/>
      <c r="DI668" s="289"/>
      <c r="DJ668" s="289"/>
      <c r="DK668" s="289"/>
      <c r="DL668" s="289"/>
      <c r="DM668" s="289"/>
      <c r="DN668" s="289"/>
      <c r="DO668" s="289"/>
      <c r="DP668" s="289"/>
      <c r="DQ668" s="289"/>
      <c r="DR668" s="289"/>
      <c r="DS668" s="289"/>
      <c r="DT668" s="289"/>
      <c r="DU668" s="289"/>
      <c r="DV668" s="289"/>
      <c r="DW668" s="289"/>
      <c r="DX668" s="289"/>
      <c r="DY668" s="289"/>
      <c r="DZ668" s="289"/>
      <c r="EA668" s="289"/>
      <c r="EB668" s="289"/>
      <c r="EC668" s="289"/>
      <c r="ED668" s="289"/>
      <c r="EE668" s="289"/>
      <c r="EF668" s="289"/>
      <c r="EG668" s="289"/>
      <c r="EH668" s="289"/>
      <c r="EI668" s="289"/>
      <c r="EJ668" s="289"/>
      <c r="EK668" s="289"/>
      <c r="EL668" s="289"/>
      <c r="EM668" s="289"/>
      <c r="EN668" s="289"/>
      <c r="EO668" s="289"/>
      <c r="EP668" s="289"/>
      <c r="EQ668" s="289"/>
      <c r="ER668" s="289"/>
      <c r="ES668" s="289"/>
      <c r="ET668" s="289"/>
      <c r="EU668" s="289"/>
      <c r="EV668" s="289"/>
      <c r="EW668" s="289"/>
      <c r="EX668" s="289"/>
      <c r="EY668" s="289"/>
      <c r="EZ668" s="289"/>
      <c r="FA668" s="289"/>
      <c r="FB668" s="289"/>
      <c r="FC668" s="289"/>
      <c r="FD668" s="289"/>
      <c r="FE668" s="289"/>
      <c r="FF668" s="289"/>
      <c r="FG668" s="289"/>
      <c r="FH668" s="289"/>
      <c r="FI668" s="289"/>
      <c r="FJ668" s="289"/>
      <c r="FK668" s="289"/>
      <c r="FL668" s="289"/>
      <c r="FM668" s="289"/>
      <c r="FN668" s="289"/>
      <c r="FO668" s="289"/>
      <c r="FP668" s="289"/>
      <c r="FQ668" s="289"/>
      <c r="FR668" s="289"/>
      <c r="FS668" s="289"/>
      <c r="FT668" s="289"/>
      <c r="FU668" s="289"/>
      <c r="FV668" s="289"/>
      <c r="FW668" s="289"/>
      <c r="FX668" s="289"/>
      <c r="FY668" s="289"/>
      <c r="FZ668" s="289"/>
      <c r="GA668" s="289"/>
      <c r="GB668" s="289"/>
      <c r="GC668" s="289"/>
      <c r="GD668" s="289"/>
      <c r="GE668" s="289"/>
      <c r="GF668" s="289"/>
      <c r="GG668" s="289"/>
      <c r="GH668" s="289"/>
      <c r="GI668" s="289"/>
      <c r="GJ668" s="289"/>
      <c r="GK668" s="289"/>
      <c r="GL668" s="289"/>
      <c r="GM668" s="289"/>
      <c r="GN668" s="289"/>
      <c r="GO668" s="289"/>
      <c r="GP668" s="289"/>
      <c r="GQ668" s="289"/>
      <c r="GR668" s="289"/>
      <c r="GS668" s="289"/>
      <c r="GT668" s="289"/>
      <c r="GU668" s="289"/>
      <c r="GV668" s="289"/>
      <c r="GW668" s="289"/>
      <c r="GX668" s="289"/>
      <c r="GY668" s="289"/>
    </row>
    <row r="669" spans="1:207" s="292" customFormat="1" x14ac:dyDescent="0.15">
      <c r="A669" s="291"/>
      <c r="D669" s="316" t="s">
        <v>399</v>
      </c>
      <c r="F669" s="26" t="s">
        <v>356</v>
      </c>
      <c r="G669" s="319">
        <f ca="1">-G226*SAP_Leadsheet!$E$60</f>
        <v>0</v>
      </c>
      <c r="H669" s="319">
        <f ca="1">-H226*SAP_Leadsheet!$E$60</f>
        <v>0</v>
      </c>
      <c r="I669" s="319">
        <f ca="1">-I226*SAP_Leadsheet!$E$60</f>
        <v>0</v>
      </c>
      <c r="J669" s="319">
        <f ca="1">-J226*SAP_Leadsheet!$E$60</f>
        <v>0</v>
      </c>
      <c r="K669" s="319">
        <f ca="1">-K226*SAP_Leadsheet!$E$60</f>
        <v>0</v>
      </c>
      <c r="L669" s="319">
        <f ca="1">-L226*SAP_Leadsheet!$E$60</f>
        <v>0</v>
      </c>
      <c r="M669" s="319">
        <f ca="1">-M226*SAP_Leadsheet!$E$60</f>
        <v>0</v>
      </c>
      <c r="N669" s="319">
        <f ca="1">-N226*SAP_Leadsheet!$E$60</f>
        <v>0</v>
      </c>
      <c r="O669" s="319">
        <f ca="1">-O226*SAP_Leadsheet!$E$60</f>
        <v>0</v>
      </c>
      <c r="P669" s="319">
        <f ca="1">-P226*SAP_Leadsheet!$E$60</f>
        <v>0</v>
      </c>
      <c r="Q669" s="319">
        <f ca="1">-Q226*SAP_Leadsheet!$E$60</f>
        <v>0</v>
      </c>
      <c r="R669" s="319">
        <f ca="1">-R226*SAP_Leadsheet!$E$60</f>
        <v>0</v>
      </c>
      <c r="S669" s="319">
        <f ca="1">-S226*SAP_Leadsheet!$E$60</f>
        <v>0</v>
      </c>
      <c r="T669" s="319">
        <f ca="1">-T226*SAP_Leadsheet!$E$60</f>
        <v>0</v>
      </c>
      <c r="U669" s="319">
        <f ca="1">-U226*SAP_Leadsheet!$E$60</f>
        <v>0</v>
      </c>
      <c r="V669" s="319">
        <f ca="1">-V226*SAP_Leadsheet!$E$60</f>
        <v>0</v>
      </c>
      <c r="W669" s="319">
        <f ca="1">-W226*SAP_Leadsheet!$E$60</f>
        <v>0</v>
      </c>
      <c r="X669" s="319">
        <f ca="1">-X226*SAP_Leadsheet!$E$60</f>
        <v>0</v>
      </c>
      <c r="Y669" s="319">
        <f ca="1">-Y226*SAP_Leadsheet!$E$60</f>
        <v>0</v>
      </c>
      <c r="Z669" s="319">
        <f ca="1">-Z226*SAP_Leadsheet!$E$60</f>
        <v>0</v>
      </c>
      <c r="AA669" s="319">
        <f ca="1">-AA226*SAP_Leadsheet!$E$60</f>
        <v>0</v>
      </c>
      <c r="AB669" s="319">
        <f ca="1">-AB226*SAP_Leadsheet!$E$60</f>
        <v>0</v>
      </c>
      <c r="AC669" s="319">
        <f ca="1">-AC226*SAP_Leadsheet!$E$60</f>
        <v>0</v>
      </c>
      <c r="AD669" s="319">
        <f ca="1">-AD226*SAP_Leadsheet!$E$60</f>
        <v>0</v>
      </c>
      <c r="AE669" s="319">
        <f ca="1">-AE226*SAP_Leadsheet!$E$60</f>
        <v>0</v>
      </c>
      <c r="AF669" s="319">
        <f ca="1">-AF226*SAP_Leadsheet!$E$60</f>
        <v>0</v>
      </c>
      <c r="AG669" s="319">
        <f ca="1">-AG226*SAP_Leadsheet!$E$60</f>
        <v>0</v>
      </c>
      <c r="AH669" s="319">
        <f ca="1">-AH226*SAP_Leadsheet!$E$60</f>
        <v>0</v>
      </c>
      <c r="AI669" s="319">
        <f ca="1">-AI226*SAP_Leadsheet!$E$60</f>
        <v>0</v>
      </c>
      <c r="AJ669" s="319">
        <f ca="1">-AJ226*SAP_Leadsheet!$E$60</f>
        <v>0</v>
      </c>
      <c r="AK669" s="319">
        <f ca="1">-AK226*SAP_Leadsheet!$E$60</f>
        <v>0</v>
      </c>
      <c r="AL669" s="319">
        <f ca="1">-AL226*SAP_Leadsheet!$E$60</f>
        <v>0</v>
      </c>
      <c r="AM669" s="319">
        <f ca="1">-AM226*SAP_Leadsheet!$E$60</f>
        <v>0</v>
      </c>
      <c r="AN669" s="319">
        <f ca="1">-AN226*SAP_Leadsheet!$E$60</f>
        <v>0</v>
      </c>
      <c r="AO669" s="319">
        <f ca="1">-AO226*SAP_Leadsheet!$E$60</f>
        <v>0</v>
      </c>
      <c r="AP669" s="319">
        <f ca="1">-AP226*SAP_Leadsheet!$E$60</f>
        <v>0</v>
      </c>
      <c r="AQ669" s="319">
        <f ca="1">-AQ226*SAP_Leadsheet!$E$60</f>
        <v>0</v>
      </c>
      <c r="AR669" s="319">
        <f ca="1">-AR226*SAP_Leadsheet!$E$60</f>
        <v>0</v>
      </c>
      <c r="AS669" s="319">
        <f ca="1">-AS226*SAP_Leadsheet!$E$60</f>
        <v>0</v>
      </c>
      <c r="AT669" s="319">
        <f ca="1">-AT226*SAP_Leadsheet!$E$60</f>
        <v>0</v>
      </c>
      <c r="AU669" s="319">
        <f ca="1">-AU226*SAP_Leadsheet!$E$60</f>
        <v>0</v>
      </c>
      <c r="AV669" s="319">
        <f ca="1">-AV226*SAP_Leadsheet!$E$60</f>
        <v>0</v>
      </c>
      <c r="AW669" s="319">
        <f ca="1">-AW226*SAP_Leadsheet!$E$60</f>
        <v>0</v>
      </c>
      <c r="AX669" s="319">
        <f ca="1">-AX226*SAP_Leadsheet!$E$60</f>
        <v>0</v>
      </c>
      <c r="AY669" s="319">
        <f ca="1">-AY226*SAP_Leadsheet!$E$60</f>
        <v>0</v>
      </c>
      <c r="AZ669" s="319">
        <f ca="1">-AZ226*SAP_Leadsheet!$E$60</f>
        <v>0</v>
      </c>
      <c r="BA669" s="319">
        <f ca="1">-BA226*SAP_Leadsheet!$E$60</f>
        <v>0</v>
      </c>
      <c r="BB669" s="319">
        <f ca="1">-BB226*SAP_Leadsheet!$E$60</f>
        <v>0</v>
      </c>
      <c r="BC669" s="319">
        <f ca="1">-BC226*SAP_Leadsheet!$E$60</f>
        <v>0</v>
      </c>
      <c r="BD669" s="319">
        <f ca="1">-BD226*SAP_Leadsheet!$E$60</f>
        <v>0</v>
      </c>
      <c r="BE669" s="319">
        <f ca="1">-BE226*SAP_Leadsheet!$E$60</f>
        <v>0</v>
      </c>
      <c r="BF669" s="319">
        <f ca="1">-BF226*SAP_Leadsheet!$E$60</f>
        <v>0</v>
      </c>
      <c r="BG669" s="319">
        <f ca="1">-BG226*SAP_Leadsheet!$E$60</f>
        <v>0</v>
      </c>
      <c r="BH669" s="319">
        <f ca="1">-BH226*SAP_Leadsheet!$E$60</f>
        <v>0</v>
      </c>
      <c r="BI669" s="319">
        <f ca="1">-BI226*SAP_Leadsheet!$E$60</f>
        <v>0</v>
      </c>
      <c r="BJ669" s="319">
        <f ca="1">-BJ226*SAP_Leadsheet!$E$60</f>
        <v>0</v>
      </c>
      <c r="BK669" s="319">
        <f ca="1">-BK226*SAP_Leadsheet!$E$60</f>
        <v>0</v>
      </c>
      <c r="BL669" s="319">
        <f ca="1">-BL226*SAP_Leadsheet!$E$60</f>
        <v>0</v>
      </c>
      <c r="BM669" s="319">
        <f ca="1">-BM226*SAP_Leadsheet!$E$60</f>
        <v>0</v>
      </c>
      <c r="BN669" s="319">
        <f ca="1">-BN226*SAP_Leadsheet!$E$60</f>
        <v>0</v>
      </c>
      <c r="BO669" s="289"/>
      <c r="BP669" s="289"/>
      <c r="BQ669" s="289"/>
      <c r="BR669" s="289"/>
      <c r="BS669" s="289"/>
      <c r="BT669" s="289"/>
      <c r="BU669" s="289"/>
      <c r="BV669" s="289"/>
      <c r="BW669" s="289"/>
      <c r="BX669" s="289"/>
      <c r="BY669" s="289"/>
      <c r="BZ669" s="289"/>
      <c r="CA669" s="289"/>
      <c r="CB669" s="289"/>
      <c r="CC669" s="289"/>
      <c r="CD669" s="289"/>
      <c r="CE669" s="289"/>
      <c r="CF669" s="289"/>
      <c r="CG669" s="289"/>
      <c r="CH669" s="289"/>
      <c r="CI669" s="289"/>
      <c r="CJ669" s="289"/>
      <c r="CK669" s="289"/>
      <c r="CL669" s="289"/>
      <c r="CM669" s="289"/>
      <c r="CN669" s="289"/>
      <c r="CO669" s="289"/>
      <c r="CP669" s="289"/>
      <c r="CQ669" s="289"/>
      <c r="CR669" s="289"/>
      <c r="CS669" s="289"/>
      <c r="CT669" s="289"/>
      <c r="CU669" s="289"/>
      <c r="CV669" s="289"/>
      <c r="CW669" s="289"/>
      <c r="CX669" s="289"/>
      <c r="CY669" s="289"/>
      <c r="CZ669" s="289"/>
      <c r="DA669" s="289"/>
      <c r="DB669" s="289"/>
      <c r="DC669" s="289"/>
      <c r="DD669" s="289"/>
      <c r="DE669" s="289"/>
      <c r="DF669" s="289"/>
      <c r="DG669" s="289"/>
      <c r="DH669" s="289"/>
      <c r="DI669" s="289"/>
      <c r="DJ669" s="289"/>
      <c r="DK669" s="289"/>
      <c r="DL669" s="289"/>
      <c r="DM669" s="289"/>
      <c r="DN669" s="289"/>
      <c r="DO669" s="289"/>
      <c r="DP669" s="289"/>
      <c r="DQ669" s="289"/>
      <c r="DR669" s="289"/>
      <c r="DS669" s="289"/>
      <c r="DT669" s="289"/>
      <c r="DU669" s="289"/>
      <c r="DV669" s="289"/>
      <c r="DW669" s="289"/>
      <c r="DX669" s="289"/>
      <c r="DY669" s="289"/>
      <c r="DZ669" s="289"/>
      <c r="EA669" s="289"/>
      <c r="EB669" s="289"/>
      <c r="EC669" s="289"/>
      <c r="ED669" s="289"/>
      <c r="EE669" s="289"/>
      <c r="EF669" s="289"/>
      <c r="EG669" s="289"/>
      <c r="EH669" s="289"/>
      <c r="EI669" s="289"/>
      <c r="EJ669" s="289"/>
      <c r="EK669" s="289"/>
      <c r="EL669" s="289"/>
      <c r="EM669" s="289"/>
      <c r="EN669" s="289"/>
      <c r="EO669" s="289"/>
      <c r="EP669" s="289"/>
      <c r="EQ669" s="289"/>
      <c r="ER669" s="289"/>
      <c r="ES669" s="289"/>
      <c r="ET669" s="289"/>
      <c r="EU669" s="289"/>
      <c r="EV669" s="289"/>
      <c r="EW669" s="289"/>
      <c r="EX669" s="289"/>
      <c r="EY669" s="289"/>
      <c r="EZ669" s="289"/>
      <c r="FA669" s="289"/>
      <c r="FB669" s="289"/>
      <c r="FC669" s="289"/>
      <c r="FD669" s="289"/>
      <c r="FE669" s="289"/>
      <c r="FF669" s="289"/>
      <c r="FG669" s="289"/>
      <c r="FH669" s="289"/>
      <c r="FI669" s="289"/>
      <c r="FJ669" s="289"/>
      <c r="FK669" s="289"/>
      <c r="FL669" s="289"/>
      <c r="FM669" s="289"/>
      <c r="FN669" s="289"/>
      <c r="FO669" s="289"/>
      <c r="FP669" s="289"/>
      <c r="FQ669" s="289"/>
      <c r="FR669" s="289"/>
      <c r="FS669" s="289"/>
      <c r="FT669" s="289"/>
      <c r="FU669" s="289"/>
      <c r="FV669" s="289"/>
      <c r="FW669" s="289"/>
      <c r="FX669" s="289"/>
      <c r="FY669" s="289"/>
      <c r="FZ669" s="289"/>
      <c r="GA669" s="289"/>
      <c r="GB669" s="289"/>
      <c r="GC669" s="289"/>
      <c r="GD669" s="289"/>
      <c r="GE669" s="289"/>
      <c r="GF669" s="289"/>
      <c r="GG669" s="289"/>
      <c r="GH669" s="289"/>
      <c r="GI669" s="289"/>
      <c r="GJ669" s="289"/>
      <c r="GK669" s="289"/>
      <c r="GL669" s="289"/>
      <c r="GM669" s="289"/>
      <c r="GN669" s="289"/>
      <c r="GO669" s="289"/>
      <c r="GP669" s="289"/>
      <c r="GQ669" s="289"/>
      <c r="GR669" s="289"/>
      <c r="GS669" s="289"/>
      <c r="GT669" s="289"/>
      <c r="GU669" s="289"/>
      <c r="GV669" s="289"/>
      <c r="GW669" s="289"/>
      <c r="GX669" s="289"/>
      <c r="GY669" s="289"/>
    </row>
    <row r="670" spans="1:207" s="292" customFormat="1" x14ac:dyDescent="0.15">
      <c r="A670" s="291"/>
      <c r="D670" s="316" t="s">
        <v>373</v>
      </c>
      <c r="E670" s="318"/>
      <c r="F670" s="26" t="s">
        <v>356</v>
      </c>
      <c r="G670" s="319">
        <f ca="1">-G415*SAP_Leadsheet!$E$68</f>
        <v>0</v>
      </c>
      <c r="H670" s="319">
        <f ca="1">-H415*SAP_Leadsheet!$E$68</f>
        <v>0</v>
      </c>
      <c r="I670" s="319">
        <f ca="1">-I415*SAP_Leadsheet!$E$68</f>
        <v>0</v>
      </c>
      <c r="J670" s="319">
        <f ca="1">-J415*SAP_Leadsheet!$E$68</f>
        <v>0</v>
      </c>
      <c r="K670" s="319">
        <f ca="1">-K415*SAP_Leadsheet!$E$68</f>
        <v>0</v>
      </c>
      <c r="L670" s="319">
        <f ca="1">-L415*SAP_Leadsheet!$E$68</f>
        <v>0</v>
      </c>
      <c r="M670" s="319">
        <f ca="1">-M415*SAP_Leadsheet!$E$68</f>
        <v>0</v>
      </c>
      <c r="N670" s="319">
        <f ca="1">-N415*SAP_Leadsheet!$E$68</f>
        <v>0</v>
      </c>
      <c r="O670" s="319">
        <f ca="1">-O415*SAP_Leadsheet!$E$68</f>
        <v>0</v>
      </c>
      <c r="P670" s="319">
        <f ca="1">-P415*SAP_Leadsheet!$E$68</f>
        <v>0</v>
      </c>
      <c r="Q670" s="319">
        <f ca="1">-Q415*SAP_Leadsheet!$E$68</f>
        <v>0</v>
      </c>
      <c r="R670" s="319">
        <f ca="1">-R415*SAP_Leadsheet!$E$68</f>
        <v>0</v>
      </c>
      <c r="S670" s="319">
        <f ca="1">-S415*SAP_Leadsheet!$E$68</f>
        <v>0</v>
      </c>
      <c r="T670" s="319">
        <f ca="1">-T415*SAP_Leadsheet!$E$68</f>
        <v>0</v>
      </c>
      <c r="U670" s="319">
        <f ca="1">-U415*SAP_Leadsheet!$E$68</f>
        <v>0</v>
      </c>
      <c r="V670" s="319">
        <f ca="1">-V415*SAP_Leadsheet!$E$68</f>
        <v>0</v>
      </c>
      <c r="W670" s="319">
        <f ca="1">-W415*SAP_Leadsheet!$E$68</f>
        <v>0</v>
      </c>
      <c r="X670" s="319">
        <f ca="1">-X415*SAP_Leadsheet!$E$68</f>
        <v>0</v>
      </c>
      <c r="Y670" s="319">
        <f ca="1">-Y415*SAP_Leadsheet!$E$68</f>
        <v>0</v>
      </c>
      <c r="Z670" s="319">
        <f ca="1">-Z415*SAP_Leadsheet!$E$68</f>
        <v>0</v>
      </c>
      <c r="AA670" s="319">
        <f ca="1">-AA415*SAP_Leadsheet!$E$68</f>
        <v>0</v>
      </c>
      <c r="AB670" s="319">
        <f ca="1">-AB415*SAP_Leadsheet!$E$68</f>
        <v>0</v>
      </c>
      <c r="AC670" s="319">
        <f ca="1">-AC415*SAP_Leadsheet!$E$68</f>
        <v>0</v>
      </c>
      <c r="AD670" s="319">
        <f ca="1">-AD415*SAP_Leadsheet!$E$68</f>
        <v>0</v>
      </c>
      <c r="AE670" s="319">
        <f ca="1">-AE415*SAP_Leadsheet!$E$68</f>
        <v>0</v>
      </c>
      <c r="AF670" s="319">
        <f ca="1">-AF415*SAP_Leadsheet!$E$68</f>
        <v>0</v>
      </c>
      <c r="AG670" s="319">
        <f ca="1">-AG415*SAP_Leadsheet!$E$68</f>
        <v>0</v>
      </c>
      <c r="AH670" s="319">
        <f ca="1">-AH415*SAP_Leadsheet!$E$68</f>
        <v>0</v>
      </c>
      <c r="AI670" s="319">
        <f ca="1">-AI415*SAP_Leadsheet!$E$68</f>
        <v>0</v>
      </c>
      <c r="AJ670" s="319">
        <f ca="1">-AJ415*SAP_Leadsheet!$E$68</f>
        <v>0</v>
      </c>
      <c r="AK670" s="319">
        <f ca="1">-AK415*SAP_Leadsheet!$E$68</f>
        <v>0</v>
      </c>
      <c r="AL670" s="319">
        <f ca="1">-AL415*SAP_Leadsheet!$E$68</f>
        <v>0</v>
      </c>
      <c r="AM670" s="319">
        <f ca="1">-AM415*SAP_Leadsheet!$E$68</f>
        <v>0</v>
      </c>
      <c r="AN670" s="319">
        <f ca="1">-AN415*SAP_Leadsheet!$E$68</f>
        <v>0</v>
      </c>
      <c r="AO670" s="319">
        <f ca="1">-AO415*SAP_Leadsheet!$E$68</f>
        <v>0</v>
      </c>
      <c r="AP670" s="319">
        <f ca="1">-AP415*SAP_Leadsheet!$E$68</f>
        <v>0</v>
      </c>
      <c r="AQ670" s="319">
        <f ca="1">-AQ415*SAP_Leadsheet!$E$68</f>
        <v>0</v>
      </c>
      <c r="AR670" s="319">
        <f ca="1">-AR415*SAP_Leadsheet!$E$68</f>
        <v>0</v>
      </c>
      <c r="AS670" s="319">
        <f ca="1">-AS415*SAP_Leadsheet!$E$68</f>
        <v>0</v>
      </c>
      <c r="AT670" s="319">
        <f ca="1">-AT415*SAP_Leadsheet!$E$68</f>
        <v>0</v>
      </c>
      <c r="AU670" s="319">
        <f ca="1">-AU415*SAP_Leadsheet!$E$68</f>
        <v>0</v>
      </c>
      <c r="AV670" s="319">
        <f ca="1">-AV415*SAP_Leadsheet!$E$68</f>
        <v>0</v>
      </c>
      <c r="AW670" s="319">
        <f ca="1">-AW415*SAP_Leadsheet!$E$68</f>
        <v>0</v>
      </c>
      <c r="AX670" s="319">
        <f ca="1">-AX415*SAP_Leadsheet!$E$68</f>
        <v>0</v>
      </c>
      <c r="AY670" s="319">
        <f ca="1">-AY415*SAP_Leadsheet!$E$68</f>
        <v>0</v>
      </c>
      <c r="AZ670" s="319">
        <f ca="1">-AZ415*SAP_Leadsheet!$E$68</f>
        <v>0</v>
      </c>
      <c r="BA670" s="319">
        <f ca="1">-BA415*SAP_Leadsheet!$E$68</f>
        <v>0</v>
      </c>
      <c r="BB670" s="319">
        <f ca="1">-BB415*SAP_Leadsheet!$E$68</f>
        <v>0</v>
      </c>
      <c r="BC670" s="319">
        <f ca="1">-BC415*SAP_Leadsheet!$E$68</f>
        <v>0</v>
      </c>
      <c r="BD670" s="319">
        <f ca="1">-BD415*SAP_Leadsheet!$E$68</f>
        <v>0</v>
      </c>
      <c r="BE670" s="319">
        <f ca="1">-BE415*SAP_Leadsheet!$E$68</f>
        <v>0</v>
      </c>
      <c r="BF670" s="319">
        <f ca="1">-BF415*SAP_Leadsheet!$E$68</f>
        <v>0</v>
      </c>
      <c r="BG670" s="319">
        <f ca="1">-BG415*SAP_Leadsheet!$E$68</f>
        <v>0</v>
      </c>
      <c r="BH670" s="319">
        <f ca="1">-BH415*SAP_Leadsheet!$E$68</f>
        <v>0</v>
      </c>
      <c r="BI670" s="319">
        <f ca="1">-BI415*SAP_Leadsheet!$E$68</f>
        <v>0</v>
      </c>
      <c r="BJ670" s="319">
        <f ca="1">-BJ415*SAP_Leadsheet!$E$68</f>
        <v>0</v>
      </c>
      <c r="BK670" s="319">
        <f ca="1">-BK415*SAP_Leadsheet!$E$68</f>
        <v>0</v>
      </c>
      <c r="BL670" s="319">
        <f ca="1">-BL415*SAP_Leadsheet!$E$68</f>
        <v>0</v>
      </c>
      <c r="BM670" s="319">
        <f ca="1">-BM415*SAP_Leadsheet!$E$68</f>
        <v>0</v>
      </c>
      <c r="BN670" s="319">
        <f ca="1">-BN415*SAP_Leadsheet!$E$68</f>
        <v>0</v>
      </c>
      <c r="BO670" s="289"/>
      <c r="BP670" s="289"/>
      <c r="BQ670" s="289"/>
      <c r="BR670" s="289"/>
      <c r="BS670" s="289"/>
      <c r="BT670" s="289"/>
      <c r="BU670" s="289"/>
      <c r="BV670" s="289"/>
      <c r="BW670" s="289"/>
      <c r="BX670" s="289"/>
      <c r="BY670" s="289"/>
      <c r="BZ670" s="289"/>
      <c r="CA670" s="289"/>
      <c r="CB670" s="289"/>
      <c r="CC670" s="289"/>
      <c r="CD670" s="289"/>
      <c r="CE670" s="289"/>
      <c r="CF670" s="289"/>
      <c r="CG670" s="289"/>
      <c r="CH670" s="289"/>
      <c r="CI670" s="289"/>
      <c r="CJ670" s="289"/>
      <c r="CK670" s="289"/>
      <c r="CL670" s="289"/>
      <c r="CM670" s="289"/>
      <c r="CN670" s="289"/>
      <c r="CO670" s="289"/>
      <c r="CP670" s="289"/>
      <c r="CQ670" s="289"/>
      <c r="CR670" s="289"/>
      <c r="CS670" s="289"/>
      <c r="CT670" s="289"/>
      <c r="CU670" s="289"/>
      <c r="CV670" s="289"/>
      <c r="CW670" s="289"/>
      <c r="CX670" s="289"/>
      <c r="CY670" s="289"/>
      <c r="CZ670" s="289"/>
      <c r="DA670" s="289"/>
      <c r="DB670" s="289"/>
      <c r="DC670" s="289"/>
      <c r="DD670" s="289"/>
      <c r="DE670" s="289"/>
      <c r="DF670" s="289"/>
      <c r="DG670" s="289"/>
      <c r="DH670" s="289"/>
      <c r="DI670" s="289"/>
      <c r="DJ670" s="289"/>
      <c r="DK670" s="289"/>
      <c r="DL670" s="289"/>
      <c r="DM670" s="289"/>
      <c r="DN670" s="289"/>
      <c r="DO670" s="289"/>
      <c r="DP670" s="289"/>
      <c r="DQ670" s="289"/>
      <c r="DR670" s="289"/>
      <c r="DS670" s="289"/>
      <c r="DT670" s="289"/>
      <c r="DU670" s="289"/>
      <c r="DV670" s="289"/>
      <c r="DW670" s="289"/>
      <c r="DX670" s="289"/>
      <c r="DY670" s="289"/>
      <c r="DZ670" s="289"/>
      <c r="EA670" s="289"/>
      <c r="EB670" s="289"/>
      <c r="EC670" s="289"/>
      <c r="ED670" s="289"/>
      <c r="EE670" s="289"/>
      <c r="EF670" s="289"/>
      <c r="EG670" s="289"/>
      <c r="EH670" s="289"/>
      <c r="EI670" s="289"/>
      <c r="EJ670" s="289"/>
      <c r="EK670" s="289"/>
      <c r="EL670" s="289"/>
      <c r="EM670" s="289"/>
      <c r="EN670" s="289"/>
      <c r="EO670" s="289"/>
      <c r="EP670" s="289"/>
      <c r="EQ670" s="289"/>
      <c r="ER670" s="289"/>
      <c r="ES670" s="289"/>
      <c r="ET670" s="289"/>
      <c r="EU670" s="289"/>
      <c r="EV670" s="289"/>
      <c r="EW670" s="289"/>
      <c r="EX670" s="289"/>
      <c r="EY670" s="289"/>
      <c r="EZ670" s="289"/>
      <c r="FA670" s="289"/>
      <c r="FB670" s="289"/>
      <c r="FC670" s="289"/>
      <c r="FD670" s="289"/>
      <c r="FE670" s="289"/>
      <c r="FF670" s="289"/>
      <c r="FG670" s="289"/>
      <c r="FH670" s="289"/>
      <c r="FI670" s="289"/>
      <c r="FJ670" s="289"/>
      <c r="FK670" s="289"/>
      <c r="FL670" s="289"/>
      <c r="FM670" s="289"/>
      <c r="FN670" s="289"/>
      <c r="FO670" s="289"/>
      <c r="FP670" s="289"/>
      <c r="FQ670" s="289"/>
      <c r="FR670" s="289"/>
      <c r="FS670" s="289"/>
      <c r="FT670" s="289"/>
      <c r="FU670" s="289"/>
      <c r="FV670" s="289"/>
      <c r="FW670" s="289"/>
      <c r="FX670" s="289"/>
      <c r="FY670" s="289"/>
      <c r="FZ670" s="289"/>
      <c r="GA670" s="289"/>
      <c r="GB670" s="289"/>
      <c r="GC670" s="289"/>
      <c r="GD670" s="289"/>
      <c r="GE670" s="289"/>
      <c r="GF670" s="289"/>
      <c r="GG670" s="289"/>
      <c r="GH670" s="289"/>
      <c r="GI670" s="289"/>
      <c r="GJ670" s="289"/>
      <c r="GK670" s="289"/>
      <c r="GL670" s="289"/>
      <c r="GM670" s="289"/>
      <c r="GN670" s="289"/>
      <c r="GO670" s="289"/>
      <c r="GP670" s="289"/>
      <c r="GQ670" s="289"/>
      <c r="GR670" s="289"/>
      <c r="GS670" s="289"/>
      <c r="GT670" s="289"/>
      <c r="GU670" s="289"/>
      <c r="GV670" s="289"/>
      <c r="GW670" s="289"/>
      <c r="GX670" s="289"/>
      <c r="GY670" s="289"/>
    </row>
    <row r="671" spans="1:207" x14ac:dyDescent="0.15">
      <c r="D671" s="26" t="s">
        <v>66</v>
      </c>
      <c r="F671" s="26" t="s">
        <v>356</v>
      </c>
      <c r="G671" s="289">
        <f>SAP_Leadsheet!E43</f>
        <v>0</v>
      </c>
      <c r="H671" s="289"/>
      <c r="I671" s="289"/>
      <c r="J671" s="289"/>
      <c r="K671" s="289"/>
      <c r="L671" s="289"/>
      <c r="M671" s="289"/>
      <c r="N671" s="289"/>
      <c r="O671" s="289"/>
      <c r="P671" s="289"/>
      <c r="Q671" s="289"/>
      <c r="R671" s="289"/>
      <c r="S671" s="289"/>
      <c r="T671" s="289"/>
      <c r="U671" s="289"/>
      <c r="V671" s="289"/>
      <c r="W671" s="289"/>
      <c r="X671" s="289"/>
      <c r="Y671" s="289"/>
      <c r="Z671" s="289"/>
      <c r="AA671" s="289"/>
      <c r="AB671" s="289"/>
      <c r="AC671" s="289"/>
      <c r="AD671" s="289"/>
      <c r="AE671" s="289"/>
      <c r="AF671" s="289"/>
      <c r="AG671" s="289"/>
      <c r="AH671" s="289"/>
      <c r="AI671" s="289"/>
      <c r="AJ671" s="289"/>
      <c r="AK671" s="289"/>
      <c r="AL671" s="289"/>
      <c r="AM671" s="289"/>
      <c r="AN671" s="289"/>
      <c r="AO671" s="289"/>
      <c r="AP671" s="289"/>
      <c r="AQ671" s="289"/>
      <c r="AR671" s="289"/>
      <c r="AS671" s="289"/>
      <c r="AT671" s="289"/>
      <c r="AU671" s="289"/>
      <c r="AV671" s="289"/>
      <c r="AW671" s="289"/>
      <c r="AX671" s="289"/>
      <c r="AY671" s="289"/>
      <c r="AZ671" s="289"/>
      <c r="BA671" s="289"/>
      <c r="BB671" s="289"/>
      <c r="BC671" s="289"/>
      <c r="BD671" s="289"/>
      <c r="BE671" s="289"/>
      <c r="BF671" s="289"/>
      <c r="BG671" s="289"/>
      <c r="BH671" s="289"/>
      <c r="BI671" s="289"/>
      <c r="BJ671" s="289"/>
      <c r="BK671" s="289"/>
      <c r="BL671" s="289"/>
      <c r="BM671" s="289"/>
      <c r="BN671" s="289"/>
      <c r="BO671" s="289"/>
      <c r="BP671" s="289"/>
      <c r="BQ671" s="289"/>
      <c r="BR671" s="289"/>
      <c r="BS671" s="289"/>
      <c r="BT671" s="289"/>
      <c r="BU671" s="289"/>
      <c r="BV671" s="289"/>
      <c r="BW671" s="289"/>
      <c r="BX671" s="289"/>
      <c r="BY671" s="289"/>
      <c r="BZ671" s="289"/>
      <c r="CA671" s="289"/>
      <c r="CB671" s="289"/>
      <c r="CC671" s="289"/>
      <c r="CD671" s="289"/>
      <c r="CE671" s="289"/>
      <c r="CF671" s="289"/>
      <c r="CG671" s="289"/>
      <c r="CH671" s="289"/>
      <c r="CI671" s="289"/>
      <c r="CJ671" s="289"/>
      <c r="CK671" s="289"/>
      <c r="CL671" s="289"/>
      <c r="CM671" s="289"/>
      <c r="CN671" s="289"/>
      <c r="CO671" s="289"/>
      <c r="CP671" s="289"/>
      <c r="CQ671" s="289"/>
      <c r="CR671" s="289"/>
      <c r="CS671" s="289"/>
      <c r="CT671" s="289"/>
      <c r="CU671" s="289"/>
      <c r="CV671" s="289"/>
      <c r="CW671" s="289"/>
      <c r="CX671" s="289"/>
      <c r="CY671" s="289"/>
      <c r="CZ671" s="289"/>
      <c r="DA671" s="289"/>
      <c r="DB671" s="289"/>
      <c r="DC671" s="289"/>
      <c r="DD671" s="289"/>
      <c r="DE671" s="289"/>
      <c r="DF671" s="289"/>
      <c r="DG671" s="289"/>
      <c r="DH671" s="289"/>
      <c r="DI671" s="289"/>
      <c r="DJ671" s="289"/>
      <c r="DK671" s="289"/>
      <c r="DL671" s="289"/>
      <c r="DM671" s="289"/>
      <c r="DN671" s="289"/>
      <c r="DO671" s="289"/>
      <c r="DP671" s="289"/>
      <c r="DQ671" s="289"/>
      <c r="DR671" s="289"/>
      <c r="DS671" s="289"/>
      <c r="DT671" s="289"/>
      <c r="DU671" s="289"/>
      <c r="DV671" s="289"/>
      <c r="DW671" s="289"/>
      <c r="DX671" s="289"/>
      <c r="DY671" s="289"/>
      <c r="DZ671" s="289"/>
      <c r="EA671" s="289"/>
      <c r="EB671" s="289"/>
      <c r="EC671" s="289"/>
      <c r="ED671" s="289"/>
      <c r="EE671" s="289"/>
      <c r="EF671" s="289"/>
      <c r="EG671" s="289"/>
      <c r="EH671" s="289"/>
      <c r="EI671" s="289"/>
      <c r="EJ671" s="289"/>
      <c r="EK671" s="289"/>
      <c r="EL671" s="289"/>
      <c r="EM671" s="289"/>
      <c r="EN671" s="289"/>
      <c r="EO671" s="289"/>
      <c r="EP671" s="289"/>
      <c r="EQ671" s="289"/>
      <c r="ER671" s="289"/>
      <c r="ES671" s="289"/>
      <c r="ET671" s="289"/>
      <c r="EU671" s="289"/>
      <c r="EV671" s="289"/>
      <c r="EW671" s="289"/>
      <c r="EX671" s="289"/>
      <c r="EY671" s="289"/>
      <c r="EZ671" s="289"/>
      <c r="FA671" s="289"/>
      <c r="FB671" s="289"/>
      <c r="FC671" s="289"/>
      <c r="FD671" s="289"/>
      <c r="FE671" s="289"/>
      <c r="FF671" s="289"/>
      <c r="FG671" s="289"/>
      <c r="FH671" s="289"/>
      <c r="FI671" s="289"/>
      <c r="FJ671" s="289"/>
      <c r="FK671" s="289"/>
      <c r="FL671" s="289"/>
      <c r="FM671" s="289"/>
      <c r="FN671" s="289"/>
      <c r="FO671" s="289"/>
      <c r="FP671" s="289"/>
      <c r="FQ671" s="289"/>
      <c r="FR671" s="289"/>
      <c r="FS671" s="289"/>
      <c r="FT671" s="289"/>
      <c r="FU671" s="289"/>
      <c r="FV671" s="289"/>
      <c r="FW671" s="289"/>
      <c r="FX671" s="289"/>
      <c r="FY671" s="289"/>
      <c r="FZ671" s="289"/>
      <c r="GA671" s="289"/>
      <c r="GB671" s="289"/>
      <c r="GC671" s="289"/>
      <c r="GD671" s="289"/>
      <c r="GE671" s="289"/>
      <c r="GF671" s="289"/>
      <c r="GG671" s="289"/>
      <c r="GH671" s="289"/>
      <c r="GI671" s="289"/>
      <c r="GJ671" s="289"/>
      <c r="GK671" s="289"/>
      <c r="GL671" s="289"/>
      <c r="GM671" s="289"/>
      <c r="GN671" s="289"/>
      <c r="GO671" s="289"/>
      <c r="GP671" s="289"/>
      <c r="GQ671" s="289"/>
      <c r="GR671" s="289"/>
      <c r="GS671" s="289"/>
      <c r="GT671" s="289"/>
      <c r="GU671" s="289"/>
      <c r="GV671" s="289"/>
      <c r="GW671" s="289"/>
      <c r="GX671" s="289"/>
      <c r="GY671" s="289"/>
    </row>
    <row r="672" spans="1:207" s="292" customFormat="1" x14ac:dyDescent="0.15">
      <c r="A672" s="291"/>
      <c r="D672" s="320" t="s">
        <v>402</v>
      </c>
      <c r="F672" s="26" t="s">
        <v>356</v>
      </c>
      <c r="G672" s="289"/>
      <c r="H672" s="289"/>
      <c r="I672" s="289"/>
      <c r="J672" s="289"/>
      <c r="K672" s="289"/>
      <c r="L672" s="289"/>
      <c r="M672" s="289"/>
      <c r="N672" s="289"/>
      <c r="O672" s="289"/>
      <c r="P672" s="289"/>
      <c r="Q672" s="289"/>
      <c r="R672" s="289"/>
      <c r="S672" s="289"/>
      <c r="T672" s="289"/>
      <c r="U672" s="289"/>
      <c r="V672" s="289"/>
      <c r="W672" s="289"/>
      <c r="X672" s="289"/>
      <c r="Y672" s="289"/>
      <c r="Z672" s="289"/>
      <c r="AA672" s="289"/>
      <c r="AB672" s="289"/>
      <c r="AC672" s="289"/>
      <c r="AD672" s="289"/>
      <c r="AE672" s="289"/>
      <c r="AF672" s="289"/>
      <c r="AG672" s="289"/>
      <c r="AH672" s="289"/>
      <c r="AI672" s="289"/>
      <c r="AJ672" s="289"/>
      <c r="AK672" s="289"/>
      <c r="AL672" s="289"/>
      <c r="AM672" s="289"/>
      <c r="AN672" s="289"/>
      <c r="AO672" s="289"/>
      <c r="AP672" s="289"/>
      <c r="AQ672" s="289"/>
      <c r="AR672" s="289"/>
      <c r="AS672" s="289"/>
      <c r="AT672" s="289"/>
      <c r="AU672" s="289"/>
      <c r="AV672" s="289"/>
      <c r="AW672" s="289"/>
      <c r="AX672" s="289"/>
      <c r="AY672" s="289"/>
      <c r="AZ672" s="289"/>
      <c r="BA672" s="289"/>
      <c r="BB672" s="289"/>
      <c r="BC672" s="289"/>
      <c r="BD672" s="289"/>
      <c r="BE672" s="289"/>
      <c r="BF672" s="289"/>
      <c r="BG672" s="289"/>
      <c r="BH672" s="289"/>
      <c r="BI672" s="289"/>
      <c r="BJ672" s="289"/>
      <c r="BK672" s="289"/>
      <c r="BL672" s="289"/>
      <c r="BM672" s="289"/>
      <c r="BN672" s="289"/>
      <c r="BO672" s="289"/>
      <c r="BP672" s="289"/>
      <c r="BQ672" s="289"/>
      <c r="BR672" s="289"/>
      <c r="BS672" s="289"/>
      <c r="BT672" s="289"/>
      <c r="BU672" s="289"/>
      <c r="BV672" s="289"/>
      <c r="BW672" s="289"/>
      <c r="BX672" s="289"/>
      <c r="BY672" s="289"/>
      <c r="BZ672" s="289"/>
      <c r="CA672" s="289"/>
      <c r="CB672" s="289"/>
      <c r="CC672" s="289"/>
      <c r="CD672" s="289"/>
      <c r="CE672" s="289"/>
      <c r="CF672" s="289"/>
      <c r="CG672" s="289"/>
      <c r="CH672" s="289"/>
      <c r="CI672" s="289"/>
      <c r="CJ672" s="289"/>
      <c r="CK672" s="289"/>
      <c r="CL672" s="289"/>
      <c r="CM672" s="289"/>
      <c r="CN672" s="289"/>
      <c r="CO672" s="289"/>
      <c r="CP672" s="289"/>
      <c r="CQ672" s="289"/>
      <c r="CR672" s="289"/>
      <c r="CS672" s="289"/>
      <c r="CT672" s="289"/>
      <c r="CU672" s="289"/>
      <c r="CV672" s="289"/>
      <c r="CW672" s="289"/>
      <c r="CX672" s="289"/>
      <c r="CY672" s="289"/>
      <c r="CZ672" s="289"/>
      <c r="DA672" s="289"/>
      <c r="DB672" s="289"/>
      <c r="DC672" s="289"/>
      <c r="DD672" s="289"/>
      <c r="DE672" s="289"/>
      <c r="DF672" s="289"/>
      <c r="DG672" s="289"/>
      <c r="DH672" s="289"/>
      <c r="DI672" s="289"/>
      <c r="DJ672" s="289"/>
      <c r="DK672" s="289"/>
      <c r="DL672" s="289"/>
      <c r="DM672" s="289"/>
      <c r="DN672" s="289"/>
      <c r="DO672" s="289"/>
      <c r="DP672" s="289"/>
      <c r="DQ672" s="289"/>
      <c r="DR672" s="289"/>
      <c r="DS672" s="289"/>
      <c r="DT672" s="289"/>
      <c r="DU672" s="289"/>
      <c r="DV672" s="289"/>
      <c r="DW672" s="289"/>
      <c r="DX672" s="289"/>
      <c r="DY672" s="289"/>
      <c r="DZ672" s="289"/>
      <c r="EA672" s="289"/>
      <c r="EB672" s="289"/>
      <c r="EC672" s="289"/>
      <c r="ED672" s="289"/>
      <c r="EE672" s="289"/>
      <c r="EF672" s="289"/>
      <c r="EG672" s="289"/>
      <c r="EH672" s="289"/>
      <c r="EI672" s="289"/>
      <c r="EJ672" s="289"/>
      <c r="EK672" s="289"/>
      <c r="EL672" s="289"/>
      <c r="EM672" s="289"/>
      <c r="EN672" s="289"/>
      <c r="EO672" s="289"/>
      <c r="EP672" s="289"/>
      <c r="EQ672" s="289"/>
      <c r="ER672" s="289"/>
      <c r="ES672" s="289"/>
      <c r="ET672" s="289"/>
      <c r="EU672" s="289"/>
      <c r="EV672" s="289"/>
      <c r="EW672" s="289"/>
      <c r="EX672" s="289"/>
      <c r="EY672" s="289"/>
      <c r="EZ672" s="289"/>
      <c r="FA672" s="289"/>
      <c r="FB672" s="289"/>
      <c r="FC672" s="289"/>
      <c r="FD672" s="289"/>
      <c r="FE672" s="289"/>
      <c r="FF672" s="289"/>
      <c r="FG672" s="289"/>
      <c r="FH672" s="289"/>
      <c r="FI672" s="289"/>
      <c r="FJ672" s="289"/>
      <c r="FK672" s="289"/>
      <c r="FL672" s="289"/>
      <c r="FM672" s="289"/>
      <c r="FN672" s="289"/>
      <c r="FO672" s="289"/>
      <c r="FP672" s="289"/>
      <c r="FQ672" s="289"/>
      <c r="FR672" s="289"/>
      <c r="FS672" s="289"/>
      <c r="FT672" s="289"/>
      <c r="FU672" s="289"/>
      <c r="FV672" s="289"/>
      <c r="FW672" s="289"/>
      <c r="FX672" s="289"/>
      <c r="FY672" s="289"/>
      <c r="FZ672" s="289"/>
      <c r="GA672" s="289"/>
      <c r="GB672" s="289"/>
      <c r="GC672" s="289"/>
      <c r="GD672" s="289"/>
      <c r="GE672" s="289"/>
      <c r="GF672" s="289"/>
      <c r="GG672" s="289"/>
      <c r="GH672" s="289"/>
      <c r="GI672" s="289"/>
      <c r="GJ672" s="289"/>
      <c r="GK672" s="289"/>
      <c r="GL672" s="289"/>
      <c r="GM672" s="289"/>
      <c r="GN672" s="289"/>
      <c r="GO672" s="289"/>
      <c r="GP672" s="289"/>
      <c r="GQ672" s="289"/>
      <c r="GR672" s="289"/>
      <c r="GS672" s="289"/>
      <c r="GT672" s="289"/>
      <c r="GU672" s="289"/>
      <c r="GV672" s="289"/>
      <c r="GW672" s="289"/>
      <c r="GX672" s="289"/>
      <c r="GY672" s="289"/>
    </row>
    <row r="673" spans="1:207" x14ac:dyDescent="0.15">
      <c r="D673" s="313" t="s">
        <v>397</v>
      </c>
      <c r="E673" s="313"/>
      <c r="F673" s="26" t="s">
        <v>356</v>
      </c>
      <c r="G673" s="288">
        <f ca="1">G652+G653+G654+G655+G659+G662+G663+G667+G671</f>
        <v>3.2678794763408257E-2</v>
      </c>
      <c r="H673" s="288">
        <f t="shared" ref="H673:BN673" ca="1" si="131">H652+H653+H654+H655+H659+H662+H663+H667+H671</f>
        <v>3.4914888062041162E-2</v>
      </c>
      <c r="I673" s="288">
        <f t="shared" ca="1" si="131"/>
        <v>3.5466490078839723E-2</v>
      </c>
      <c r="J673" s="288">
        <f t="shared" ca="1" si="131"/>
        <v>3.5322630859767751E-2</v>
      </c>
      <c r="K673" s="288">
        <f t="shared" ca="1" si="131"/>
        <v>3.4793010878993363E-2</v>
      </c>
      <c r="L673" s="288">
        <f t="shared" ca="1" si="131"/>
        <v>3.4018737737208239E-2</v>
      </c>
      <c r="M673" s="288">
        <f t="shared" ca="1" si="131"/>
        <v>3.2232848227275332E-2</v>
      </c>
      <c r="N673" s="288">
        <f t="shared" ca="1" si="131"/>
        <v>3.0430047133647553E-2</v>
      </c>
      <c r="O673" s="288">
        <f t="shared" ca="1" si="131"/>
        <v>2.8992222721510238E-2</v>
      </c>
      <c r="P673" s="288">
        <f t="shared" ca="1" si="131"/>
        <v>2.7874366730434839E-2</v>
      </c>
      <c r="Q673" s="288">
        <f t="shared" ca="1" si="131"/>
        <v>2.7029470997107313E-2</v>
      </c>
      <c r="R673" s="288">
        <f t="shared" ca="1" si="131"/>
        <v>2.6429524706612889E-2</v>
      </c>
      <c r="S673" s="288">
        <f t="shared" ca="1" si="131"/>
        <v>2.5822758703325517E-2</v>
      </c>
      <c r="T673" s="288">
        <f t="shared" ca="1" si="131"/>
        <v>2.6056495669107511E-2</v>
      </c>
      <c r="U673" s="288">
        <f t="shared" ca="1" si="131"/>
        <v>2.6271938345579813E-2</v>
      </c>
      <c r="V673" s="288">
        <f t="shared" ca="1" si="131"/>
        <v>2.6405732394863091E-2</v>
      </c>
      <c r="W673" s="288">
        <f t="shared" ca="1" si="131"/>
        <v>2.642676092313585E-2</v>
      </c>
      <c r="X673" s="288">
        <f t="shared" ca="1" si="131"/>
        <v>2.6335602970586462E-2</v>
      </c>
      <c r="Y673" s="288">
        <f t="shared" ca="1" si="131"/>
        <v>2.6139413548812648E-2</v>
      </c>
      <c r="Z673" s="288">
        <f t="shared" ca="1" si="131"/>
        <v>2.5721280814992396E-2</v>
      </c>
      <c r="AA673" s="288">
        <f t="shared" ca="1" si="131"/>
        <v>2.5281020387734075E-2</v>
      </c>
      <c r="AB673" s="288">
        <f t="shared" ca="1" si="131"/>
        <v>2.4826289096557912E-2</v>
      </c>
      <c r="AC673" s="288">
        <f t="shared" ca="1" si="131"/>
        <v>2.4367094998698595E-2</v>
      </c>
      <c r="AD673" s="288">
        <f t="shared" ca="1" si="131"/>
        <v>2.3917332929831069E-2</v>
      </c>
      <c r="AE673" s="288">
        <f t="shared" ca="1" si="131"/>
        <v>2.3291511004777731E-2</v>
      </c>
      <c r="AF673" s="288">
        <f t="shared" ca="1" si="131"/>
        <v>2.3122779468877676E-2</v>
      </c>
      <c r="AG673" s="288">
        <f t="shared" ca="1" si="131"/>
        <v>2.2957697584337213E-2</v>
      </c>
      <c r="AH673" s="288">
        <f t="shared" ca="1" si="131"/>
        <v>2.2798159982171606E-2</v>
      </c>
      <c r="AI673" s="288">
        <f t="shared" ca="1" si="131"/>
        <v>2.2639715478980877E-2</v>
      </c>
      <c r="AJ673" s="288">
        <f t="shared" ca="1" si="131"/>
        <v>2.2474696466569723E-2</v>
      </c>
      <c r="AK673" s="288">
        <f t="shared" ca="1" si="131"/>
        <v>2.2283415309264944E-2</v>
      </c>
      <c r="AL673" s="288">
        <f t="shared" ca="1" si="131"/>
        <v>2.1982039207900275E-2</v>
      </c>
      <c r="AM673" s="288">
        <f t="shared" ca="1" si="131"/>
        <v>2.1676115415912533E-2</v>
      </c>
      <c r="AN673" s="288">
        <f t="shared" ca="1" si="131"/>
        <v>2.1362016360648099E-2</v>
      </c>
      <c r="AO673" s="288">
        <f t="shared" ca="1" si="131"/>
        <v>2.1040551741810094E-2</v>
      </c>
      <c r="AP673" s="288">
        <f t="shared" ca="1" si="131"/>
        <v>2.0716544046978452E-2</v>
      </c>
      <c r="AQ673" s="288">
        <f t="shared" ca="1" si="131"/>
        <v>2.0372252854572056E-2</v>
      </c>
      <c r="AR673" s="288">
        <f t="shared" ca="1" si="131"/>
        <v>2.0164142088043575E-2</v>
      </c>
      <c r="AS673" s="288">
        <f t="shared" ca="1" si="131"/>
        <v>1.9957986777254584E-2</v>
      </c>
      <c r="AT673" s="288">
        <f t="shared" ca="1" si="131"/>
        <v>1.9754747348901334E-2</v>
      </c>
      <c r="AU673" s="288">
        <f t="shared" ca="1" si="131"/>
        <v>1.9553930776843927E-2</v>
      </c>
      <c r="AV673" s="288">
        <f t="shared" ca="1" si="131"/>
        <v>1.9354110063482984E-2</v>
      </c>
      <c r="AW673" s="288">
        <f t="shared" ca="1" si="131"/>
        <v>1.9147663328263093E-2</v>
      </c>
      <c r="AX673" s="288">
        <f t="shared" ca="1" si="131"/>
        <v>1.890889469309898E-2</v>
      </c>
      <c r="AY673" s="288">
        <f t="shared" ca="1" si="131"/>
        <v>1.8668825704946108E-2</v>
      </c>
      <c r="AZ673" s="288">
        <f t="shared" ca="1" si="131"/>
        <v>1.8426437042552025E-2</v>
      </c>
      <c r="BA673" s="288">
        <f t="shared" ca="1" si="131"/>
        <v>1.8181906748815695E-2</v>
      </c>
      <c r="BB673" s="288">
        <f t="shared" ca="1" si="131"/>
        <v>1.7936516652347374E-2</v>
      </c>
      <c r="BC673" s="288">
        <f t="shared" ca="1" si="131"/>
        <v>1.7675547757600118E-2</v>
      </c>
      <c r="BD673" s="288">
        <f t="shared" ca="1" si="131"/>
        <v>1.7509693216560689E-2</v>
      </c>
      <c r="BE673" s="288">
        <f t="shared" ca="1" si="131"/>
        <v>1.7343971349514292E-2</v>
      </c>
      <c r="BF673" s="288">
        <f t="shared" ca="1" si="131"/>
        <v>1.7181547035546869E-2</v>
      </c>
      <c r="BG673" s="288">
        <f t="shared" ca="1" si="131"/>
        <v>1.7020020682463385E-2</v>
      </c>
      <c r="BH673" s="288">
        <f t="shared" ca="1" si="131"/>
        <v>1.6858889070937189E-2</v>
      </c>
      <c r="BI673" s="288">
        <f t="shared" ca="1" si="131"/>
        <v>1.6695644422196246E-2</v>
      </c>
      <c r="BJ673" s="288">
        <f t="shared" ca="1" si="131"/>
        <v>1.6097886798302364E-2</v>
      </c>
      <c r="BK673" s="288">
        <f t="shared" ca="1" si="131"/>
        <v>9.1569156896373332E-3</v>
      </c>
      <c r="BL673" s="288">
        <f t="shared" ca="1" si="131"/>
        <v>8.6285133959666232E-3</v>
      </c>
      <c r="BM673" s="288">
        <f t="shared" ca="1" si="131"/>
        <v>8.0788830153938531E-3</v>
      </c>
      <c r="BN673" s="288">
        <f t="shared" ca="1" si="131"/>
        <v>7.5120408025371958E-3</v>
      </c>
      <c r="BO673" s="289"/>
      <c r="BP673" s="289"/>
      <c r="BQ673" s="289"/>
      <c r="BR673" s="289"/>
      <c r="BS673" s="289"/>
      <c r="BT673" s="289"/>
      <c r="BU673" s="289"/>
      <c r="BV673" s="289"/>
      <c r="BW673" s="289"/>
      <c r="BX673" s="289"/>
      <c r="BY673" s="289"/>
      <c r="BZ673" s="289"/>
      <c r="CA673" s="289"/>
      <c r="CB673" s="289"/>
      <c r="CC673" s="289"/>
      <c r="CD673" s="289"/>
      <c r="CE673" s="289"/>
      <c r="CF673" s="289"/>
      <c r="CG673" s="289"/>
      <c r="CH673" s="289"/>
      <c r="CI673" s="289"/>
      <c r="CJ673" s="289"/>
      <c r="CK673" s="289"/>
      <c r="CL673" s="289"/>
      <c r="CM673" s="289"/>
      <c r="CN673" s="289"/>
      <c r="CO673" s="289"/>
      <c r="CP673" s="289"/>
      <c r="CQ673" s="289"/>
      <c r="CR673" s="289"/>
      <c r="CS673" s="289"/>
      <c r="CT673" s="289"/>
      <c r="CU673" s="289"/>
      <c r="CV673" s="289"/>
      <c r="CW673" s="289"/>
      <c r="CX673" s="289"/>
      <c r="CY673" s="289"/>
      <c r="CZ673" s="289"/>
      <c r="DA673" s="289"/>
      <c r="DB673" s="289"/>
      <c r="DC673" s="289"/>
      <c r="DD673" s="289"/>
      <c r="DE673" s="289"/>
      <c r="DF673" s="289"/>
      <c r="DG673" s="289"/>
      <c r="DH673" s="289"/>
      <c r="DI673" s="289"/>
      <c r="DJ673" s="289"/>
      <c r="DK673" s="289"/>
      <c r="DL673" s="289"/>
      <c r="DM673" s="289"/>
      <c r="DN673" s="289"/>
      <c r="DO673" s="289"/>
      <c r="DP673" s="289"/>
      <c r="DQ673" s="289"/>
      <c r="DR673" s="289"/>
      <c r="DS673" s="289"/>
      <c r="DT673" s="289"/>
      <c r="DU673" s="289"/>
      <c r="DV673" s="289"/>
      <c r="DW673" s="289"/>
      <c r="DX673" s="289"/>
      <c r="DY673" s="289"/>
      <c r="DZ673" s="289"/>
      <c r="EA673" s="289"/>
      <c r="EB673" s="289"/>
      <c r="EC673" s="289"/>
      <c r="ED673" s="289"/>
      <c r="EE673" s="289"/>
      <c r="EF673" s="289"/>
      <c r="EG673" s="289"/>
      <c r="EH673" s="289"/>
      <c r="EI673" s="289"/>
      <c r="EJ673" s="289"/>
      <c r="EK673" s="289"/>
      <c r="EL673" s="289"/>
      <c r="EM673" s="289"/>
      <c r="EN673" s="289"/>
      <c r="EO673" s="289"/>
      <c r="EP673" s="289"/>
      <c r="EQ673" s="289"/>
      <c r="ER673" s="289"/>
      <c r="ES673" s="289"/>
      <c r="ET673" s="289"/>
      <c r="EU673" s="289"/>
      <c r="EV673" s="289"/>
      <c r="EW673" s="289"/>
      <c r="EX673" s="289"/>
      <c r="EY673" s="289"/>
      <c r="EZ673" s="289"/>
      <c r="FA673" s="289"/>
      <c r="FB673" s="289"/>
      <c r="FC673" s="289"/>
      <c r="FD673" s="289"/>
      <c r="FE673" s="289"/>
      <c r="FF673" s="289"/>
      <c r="FG673" s="289"/>
      <c r="FH673" s="289"/>
      <c r="FI673" s="289"/>
      <c r="FJ673" s="289"/>
      <c r="FK673" s="289"/>
      <c r="FL673" s="289"/>
      <c r="FM673" s="289"/>
      <c r="FN673" s="289"/>
      <c r="FO673" s="289"/>
      <c r="FP673" s="289"/>
      <c r="FQ673" s="289"/>
      <c r="FR673" s="289"/>
      <c r="FS673" s="289"/>
      <c r="FT673" s="289"/>
      <c r="FU673" s="289"/>
      <c r="FV673" s="289"/>
      <c r="FW673" s="289"/>
      <c r="FX673" s="289"/>
      <c r="FY673" s="289"/>
      <c r="FZ673" s="289"/>
      <c r="GA673" s="289"/>
      <c r="GB673" s="289"/>
      <c r="GC673" s="289"/>
      <c r="GD673" s="289"/>
      <c r="GE673" s="289"/>
      <c r="GF673" s="289"/>
      <c r="GG673" s="289"/>
      <c r="GH673" s="289"/>
      <c r="GI673" s="289"/>
      <c r="GJ673" s="289"/>
      <c r="GK673" s="289"/>
      <c r="GL673" s="289"/>
      <c r="GM673" s="289"/>
      <c r="GN673" s="289"/>
      <c r="GO673" s="289"/>
      <c r="GP673" s="289"/>
      <c r="GQ673" s="289"/>
      <c r="GR673" s="289"/>
      <c r="GS673" s="289"/>
      <c r="GT673" s="289"/>
      <c r="GU673" s="289"/>
      <c r="GV673" s="289"/>
      <c r="GW673" s="289"/>
      <c r="GX673" s="289"/>
      <c r="GY673" s="289"/>
    </row>
    <row r="674" spans="1:207" x14ac:dyDescent="0.15">
      <c r="D674" s="313"/>
      <c r="E674" s="313"/>
      <c r="G674" s="288"/>
      <c r="H674" s="288"/>
      <c r="I674" s="288"/>
      <c r="J674" s="288"/>
      <c r="K674" s="288"/>
      <c r="L674" s="288"/>
      <c r="M674" s="288"/>
      <c r="N674" s="288"/>
      <c r="O674" s="288"/>
      <c r="P674" s="288"/>
      <c r="Q674" s="288"/>
      <c r="R674" s="288"/>
      <c r="S674" s="288"/>
      <c r="T674" s="288"/>
      <c r="U674" s="288"/>
      <c r="V674" s="288"/>
      <c r="W674" s="288"/>
      <c r="X674" s="288"/>
      <c r="Y674" s="288"/>
      <c r="Z674" s="288"/>
      <c r="AA674" s="288"/>
      <c r="AB674" s="288"/>
      <c r="AC674" s="288"/>
      <c r="AD674" s="288"/>
      <c r="AE674" s="288"/>
      <c r="AF674" s="288"/>
      <c r="AG674" s="288"/>
      <c r="AH674" s="288"/>
      <c r="AI674" s="288"/>
      <c r="AJ674" s="288"/>
      <c r="AK674" s="288"/>
      <c r="AL674" s="288"/>
      <c r="AM674" s="288"/>
      <c r="AN674" s="288"/>
      <c r="AO674" s="288"/>
      <c r="AP674" s="288"/>
      <c r="AQ674" s="288"/>
      <c r="AR674" s="288"/>
      <c r="AS674" s="288"/>
      <c r="AT674" s="288"/>
      <c r="AU674" s="288"/>
      <c r="AV674" s="288"/>
      <c r="AW674" s="288"/>
      <c r="AX674" s="288"/>
      <c r="AY674" s="288"/>
      <c r="AZ674" s="288"/>
      <c r="BA674" s="288"/>
      <c r="BB674" s="288"/>
      <c r="BC674" s="288"/>
      <c r="BD674" s="288"/>
      <c r="BE674" s="288"/>
      <c r="BF674" s="288"/>
      <c r="BG674" s="288"/>
      <c r="BH674" s="288"/>
      <c r="BI674" s="288"/>
      <c r="BJ674" s="288"/>
      <c r="BK674" s="288"/>
      <c r="BL674" s="288"/>
      <c r="BM674" s="288"/>
      <c r="BN674" s="288"/>
      <c r="BO674" s="289"/>
      <c r="BP674" s="289"/>
      <c r="BQ674" s="289"/>
      <c r="BR674" s="289"/>
      <c r="BS674" s="289"/>
      <c r="BT674" s="289"/>
      <c r="BU674" s="289"/>
      <c r="BV674" s="289"/>
      <c r="BW674" s="289"/>
      <c r="BX674" s="289"/>
      <c r="BY674" s="289"/>
      <c r="BZ674" s="289"/>
      <c r="CA674" s="289"/>
      <c r="CB674" s="289"/>
      <c r="CC674" s="289"/>
      <c r="CD674" s="289"/>
      <c r="CE674" s="289"/>
      <c r="CF674" s="289"/>
      <c r="CG674" s="289"/>
      <c r="CH674" s="289"/>
      <c r="CI674" s="289"/>
      <c r="CJ674" s="289"/>
      <c r="CK674" s="289"/>
      <c r="CL674" s="289"/>
      <c r="CM674" s="289"/>
      <c r="CN674" s="289"/>
      <c r="CO674" s="289"/>
      <c r="CP674" s="289"/>
      <c r="CQ674" s="289"/>
      <c r="CR674" s="289"/>
      <c r="CS674" s="289"/>
      <c r="CT674" s="289"/>
      <c r="CU674" s="289"/>
      <c r="CV674" s="289"/>
      <c r="CW674" s="289"/>
      <c r="CX674" s="289"/>
      <c r="CY674" s="289"/>
      <c r="CZ674" s="289"/>
      <c r="DA674" s="289"/>
      <c r="DB674" s="289"/>
      <c r="DC674" s="289"/>
      <c r="DD674" s="289"/>
      <c r="DE674" s="289"/>
      <c r="DF674" s="289"/>
      <c r="DG674" s="289"/>
      <c r="DH674" s="289"/>
      <c r="DI674" s="289"/>
      <c r="DJ674" s="289"/>
      <c r="DK674" s="289"/>
      <c r="DL674" s="289"/>
      <c r="DM674" s="289"/>
      <c r="DN674" s="289"/>
      <c r="DO674" s="289"/>
      <c r="DP674" s="289"/>
      <c r="DQ674" s="289"/>
      <c r="DR674" s="289"/>
      <c r="DS674" s="289"/>
      <c r="DT674" s="289"/>
      <c r="DU674" s="289"/>
      <c r="DV674" s="289"/>
      <c r="DW674" s="289"/>
      <c r="DX674" s="289"/>
      <c r="DY674" s="289"/>
      <c r="DZ674" s="289"/>
      <c r="EA674" s="289"/>
      <c r="EB674" s="289"/>
      <c r="EC674" s="289"/>
      <c r="ED674" s="289"/>
      <c r="EE674" s="289"/>
      <c r="EF674" s="289"/>
      <c r="EG674" s="289"/>
      <c r="EH674" s="289"/>
      <c r="EI674" s="289"/>
      <c r="EJ674" s="289"/>
      <c r="EK674" s="289"/>
      <c r="EL674" s="289"/>
      <c r="EM674" s="289"/>
      <c r="EN674" s="289"/>
      <c r="EO674" s="289"/>
      <c r="EP674" s="289"/>
      <c r="EQ674" s="289"/>
      <c r="ER674" s="289"/>
      <c r="ES674" s="289"/>
      <c r="ET674" s="289"/>
      <c r="EU674" s="289"/>
      <c r="EV674" s="289"/>
      <c r="EW674" s="289"/>
      <c r="EX674" s="289"/>
      <c r="EY674" s="289"/>
      <c r="EZ674" s="289"/>
      <c r="FA674" s="289"/>
      <c r="FB674" s="289"/>
      <c r="FC674" s="289"/>
      <c r="FD674" s="289"/>
      <c r="FE674" s="289"/>
      <c r="FF674" s="289"/>
      <c r="FG674" s="289"/>
      <c r="FH674" s="289"/>
      <c r="FI674" s="289"/>
      <c r="FJ674" s="289"/>
      <c r="FK674" s="289"/>
      <c r="FL674" s="289"/>
      <c r="FM674" s="289"/>
      <c r="FN674" s="289"/>
      <c r="FO674" s="289"/>
      <c r="FP674" s="289"/>
      <c r="FQ674" s="289"/>
      <c r="FR674" s="289"/>
      <c r="FS674" s="289"/>
      <c r="FT674" s="289"/>
      <c r="FU674" s="289"/>
      <c r="FV674" s="289"/>
      <c r="FW674" s="289"/>
      <c r="FX674" s="289"/>
      <c r="FY674" s="289"/>
      <c r="FZ674" s="289"/>
      <c r="GA674" s="289"/>
      <c r="GB674" s="289"/>
      <c r="GC674" s="289"/>
      <c r="GD674" s="289"/>
      <c r="GE674" s="289"/>
      <c r="GF674" s="289"/>
      <c r="GG674" s="289"/>
      <c r="GH674" s="289"/>
      <c r="GI674" s="289"/>
      <c r="GJ674" s="289"/>
      <c r="GK674" s="289"/>
      <c r="GL674" s="289"/>
      <c r="GM674" s="289"/>
      <c r="GN674" s="289"/>
      <c r="GO674" s="289"/>
      <c r="GP674" s="289"/>
      <c r="GQ674" s="289"/>
      <c r="GR674" s="289"/>
      <c r="GS674" s="289"/>
      <c r="GT674" s="289"/>
      <c r="GU674" s="289"/>
      <c r="GV674" s="289"/>
      <c r="GW674" s="289"/>
      <c r="GX674" s="289"/>
      <c r="GY674" s="289"/>
    </row>
    <row r="675" spans="1:207" x14ac:dyDescent="0.15">
      <c r="C675" s="23" t="s">
        <v>263</v>
      </c>
      <c r="D675" s="23" t="s">
        <v>263</v>
      </c>
      <c r="F675" s="23" t="s">
        <v>356</v>
      </c>
      <c r="G675" s="289" cm="1">
        <f t="array" ref="G675">IF(G7=SAP_Leadsheet!$E$21,IF(SAP_Leadsheet!$C$7="VAS",IF(SAP_Leadsheet!$C$6="DPD360+",SUM(SAP_Spreadsheet!$G$757:$BZ$757)-SUM(SAP_Spreadsheet!$G$737:$BZ$737),SUM(SAP_Spreadsheet!$G$771:$BZ$771-SAP_Spreadsheet!$G$737:$BZ$737)),0),0)</f>
        <v>0</v>
      </c>
      <c r="H675" s="289" cm="1">
        <f t="array" ref="H675">IF(H7=SAP_Leadsheet!$E$21,IF(SAP_Leadsheet!$C$7="VAS",IF(SAP_Leadsheet!$C$6="DPD360+",SUM(SAP_Spreadsheet!$G$757:$BZ$757)-SUM(SAP_Spreadsheet!$G$737:$BZ$737),SUM(SAP_Spreadsheet!$G$771:$BZ$771-SAP_Spreadsheet!$G$737:$BZ$737)),0),0)</f>
        <v>0</v>
      </c>
      <c r="I675" s="289" cm="1">
        <f t="array" ref="I675">IF(I7=SAP_Leadsheet!$E$21,IF(SAP_Leadsheet!$C$7="VAS",IF(SAP_Leadsheet!$C$6="DPD360+",SUM(SAP_Spreadsheet!$G$757:$BZ$757)-SUM(SAP_Spreadsheet!$G$737:$BZ$737),SUM(SAP_Spreadsheet!$G$771:$BZ$771-SAP_Spreadsheet!$G$737:$BZ$737)),0),0)</f>
        <v>0</v>
      </c>
      <c r="J675" s="289" cm="1">
        <f t="array" ref="J675">IF(J7=SAP_Leadsheet!$E$21,IF(SAP_Leadsheet!$C$7="VAS",IF(SAP_Leadsheet!$C$6="DPD360+",SUM(SAP_Spreadsheet!$G$757:$BZ$757)-SUM(SAP_Spreadsheet!$G$737:$BZ$737),SUM(SAP_Spreadsheet!$G$771:$BZ$771-SAP_Spreadsheet!$G$737:$BZ$737)),0),0)</f>
        <v>0</v>
      </c>
      <c r="K675" s="289" cm="1">
        <f t="array" ref="K675">IF(K7=SAP_Leadsheet!$E$21,IF(SAP_Leadsheet!$C$7="VAS",IF(SAP_Leadsheet!$C$6="DPD360+",SUM(SAP_Spreadsheet!$G$757:$BZ$757)-SUM(SAP_Spreadsheet!$G$737:$BZ$737),SUM(SAP_Spreadsheet!$G$771:$BZ$771-SAP_Spreadsheet!$G$737:$BZ$737)),0),0)</f>
        <v>0</v>
      </c>
      <c r="L675" s="289" cm="1">
        <f t="array" ref="L675">IF(L7=SAP_Leadsheet!$E$21,IF(SAP_Leadsheet!$C$7="VAS",IF(SAP_Leadsheet!$C$6="DPD360+",SUM(SAP_Spreadsheet!$G$757:$BZ$757)-SUM(SAP_Spreadsheet!$G$737:$BZ$737),SUM(SAP_Spreadsheet!$G$771:$BZ$771-SAP_Spreadsheet!$G$737:$BZ$737)),0),0)</f>
        <v>0</v>
      </c>
      <c r="M675" s="289" cm="1">
        <f t="array" ref="M675">IF(M7=SAP_Leadsheet!$E$21,IF(SAP_Leadsheet!$C$7="VAS",IF(SAP_Leadsheet!$C$6="DPD360+",SUM(SAP_Spreadsheet!$G$757:$BZ$757)-SUM(SAP_Spreadsheet!$G$737:$BZ$737),SUM(SAP_Spreadsheet!$G$771:$BZ$771-SAP_Spreadsheet!$G$737:$BZ$737)),0),0)</f>
        <v>0</v>
      </c>
      <c r="N675" s="289" cm="1">
        <f t="array" ref="N675">IF(N7=SAP_Leadsheet!$E$21,IF(SAP_Leadsheet!$C$7="VAS",IF(SAP_Leadsheet!$C$6="DPD360+",SUM(SAP_Spreadsheet!$G$757:$BZ$757)-SUM(SAP_Spreadsheet!$G$737:$BZ$737),SUM(SAP_Spreadsheet!$G$771:$BZ$771-SAP_Spreadsheet!$G$737:$BZ$737)),0),0)</f>
        <v>0</v>
      </c>
      <c r="O675" s="289" cm="1">
        <f t="array" ref="O675">IF(O7=SAP_Leadsheet!$E$21,IF(SAP_Leadsheet!$C$7="VAS",IF(SAP_Leadsheet!$C$6="DPD360+",SUM(SAP_Spreadsheet!$G$757:$BZ$757)-SUM(SAP_Spreadsheet!$G$737:$BZ$737),SUM(SAP_Spreadsheet!$G$771:$BZ$771-SAP_Spreadsheet!$G$737:$BZ$737)),0),0)</f>
        <v>0</v>
      </c>
      <c r="P675" s="289" cm="1">
        <f t="array" ref="P675">IF(P7=SAP_Leadsheet!$E$21,IF(SAP_Leadsheet!$C$7="VAS",IF(SAP_Leadsheet!$C$6="DPD360+",SUM(SAP_Spreadsheet!$G$757:$BZ$757)-SUM(SAP_Spreadsheet!$G$737:$BZ$737),SUM(SAP_Spreadsheet!$G$771:$BZ$771-SAP_Spreadsheet!$G$737:$BZ$737)),0),0)</f>
        <v>0</v>
      </c>
      <c r="Q675" s="289" cm="1">
        <f t="array" ref="Q675">IF(Q7=SAP_Leadsheet!$E$21,IF(SAP_Leadsheet!$C$7="VAS",IF(SAP_Leadsheet!$C$6="DPD360+",SUM(SAP_Spreadsheet!$G$757:$BZ$757)-SUM(SAP_Spreadsheet!$G$737:$BZ$737),SUM(SAP_Spreadsheet!$G$771:$BZ$771-SAP_Spreadsheet!$G$737:$BZ$737)),0),0)</f>
        <v>0</v>
      </c>
      <c r="R675" s="289" cm="1">
        <f t="array" ref="R675">IF(R7=SAP_Leadsheet!$E$21,IF(SAP_Leadsheet!$C$7="VAS",IF(SAP_Leadsheet!$C$6="DPD360+",SUM(SAP_Spreadsheet!$G$757:$BZ$757)-SUM(SAP_Spreadsheet!$G$737:$BZ$737),SUM(SAP_Spreadsheet!$G$771:$BZ$771-SAP_Spreadsheet!$G$737:$BZ$737)),0),0)</f>
        <v>0</v>
      </c>
      <c r="S675" s="289" cm="1">
        <f t="array" ref="S675">IF(S7=SAP_Leadsheet!$E$21,IF(SAP_Leadsheet!$C$7="VAS",IF(SAP_Leadsheet!$C$6="DPD360+",SUM(SAP_Spreadsheet!$G$757:$BZ$757)-SUM(SAP_Spreadsheet!$G$737:$BZ$737),SUM(SAP_Spreadsheet!$G$771:$BZ$771-SAP_Spreadsheet!$G$737:$BZ$737)),0),0)</f>
        <v>0</v>
      </c>
      <c r="T675" s="289" cm="1">
        <f t="array" ref="T675">IF(T7=SAP_Leadsheet!$E$21,IF(SAP_Leadsheet!$C$7="VAS",IF(SAP_Leadsheet!$C$6="DPD360+",SUM(SAP_Spreadsheet!$G$757:$BZ$757)-SUM(SAP_Spreadsheet!$G$737:$BZ$737),SUM(SAP_Spreadsheet!$G$771:$BZ$771-SAP_Spreadsheet!$G$737:$BZ$737)),0),0)</f>
        <v>0</v>
      </c>
      <c r="U675" s="289" cm="1">
        <f t="array" ref="U675">IF(U7=SAP_Leadsheet!$E$21,IF(SAP_Leadsheet!$C$7="VAS",IF(SAP_Leadsheet!$C$6="DPD360+",SUM(SAP_Spreadsheet!$G$757:$BZ$757)-SUM(SAP_Spreadsheet!$G$737:$BZ$737),SUM(SAP_Spreadsheet!$G$771:$BZ$771-SAP_Spreadsheet!$G$737:$BZ$737)),0),0)</f>
        <v>0</v>
      </c>
      <c r="V675" s="289" cm="1">
        <f t="array" ref="V675">IF(V7=SAP_Leadsheet!$E$21,IF(SAP_Leadsheet!$C$7="VAS",IF(SAP_Leadsheet!$C$6="DPD360+",SUM(SAP_Spreadsheet!$G$757:$BZ$757)-SUM(SAP_Spreadsheet!$G$737:$BZ$737),SUM(SAP_Spreadsheet!$G$771:$BZ$771-SAP_Spreadsheet!$G$737:$BZ$737)),0),0)</f>
        <v>0</v>
      </c>
      <c r="W675" s="289" cm="1">
        <f t="array" ref="W675">IF(W7=SAP_Leadsheet!$E$21,IF(SAP_Leadsheet!$C$7="VAS",IF(SAP_Leadsheet!$C$6="DPD360+",SUM(SAP_Spreadsheet!$G$757:$BZ$757)-SUM(SAP_Spreadsheet!$G$737:$BZ$737),SUM(SAP_Spreadsheet!$G$771:$BZ$771-SAP_Spreadsheet!$G$737:$BZ$737)),0),0)</f>
        <v>0</v>
      </c>
      <c r="X675" s="289" cm="1">
        <f t="array" ref="X675">IF(X7=SAP_Leadsheet!$E$21,IF(SAP_Leadsheet!$C$7="VAS",IF(SAP_Leadsheet!$C$6="DPD360+",SUM(SAP_Spreadsheet!$G$757:$BZ$757)-SUM(SAP_Spreadsheet!$G$737:$BZ$737),SUM(SAP_Spreadsheet!$G$771:$BZ$771-SAP_Spreadsheet!$G$737:$BZ$737)),0),0)</f>
        <v>0</v>
      </c>
      <c r="Y675" s="289" cm="1">
        <f t="array" ref="Y675">IF(Y7=SAP_Leadsheet!$E$21,IF(SAP_Leadsheet!$C$7="VAS",IF(SAP_Leadsheet!$C$6="DPD360+",SUM(SAP_Spreadsheet!$G$757:$BZ$757)-SUM(SAP_Spreadsheet!$G$737:$BZ$737),SUM(SAP_Spreadsheet!$G$771:$BZ$771-SAP_Spreadsheet!$G$737:$BZ$737)),0),0)</f>
        <v>0</v>
      </c>
      <c r="Z675" s="289" cm="1">
        <f t="array" ref="Z675">IF(Z7=SAP_Leadsheet!$E$21,IF(SAP_Leadsheet!$C$7="VAS",IF(SAP_Leadsheet!$C$6="DPD360+",SUM(SAP_Spreadsheet!$G$757:$BZ$757)-SUM(SAP_Spreadsheet!$G$737:$BZ$737),SUM(SAP_Spreadsheet!$G$771:$BZ$771-SAP_Spreadsheet!$G$737:$BZ$737)),0),0)</f>
        <v>0</v>
      </c>
      <c r="AA675" s="289" cm="1">
        <f t="array" ref="AA675">IF(AA7=SAP_Leadsheet!$E$21,IF(SAP_Leadsheet!$C$7="VAS",IF(SAP_Leadsheet!$C$6="DPD360+",SUM(SAP_Spreadsheet!$G$757:$BZ$757)-SUM(SAP_Spreadsheet!$G$737:$BZ$737),SUM(SAP_Spreadsheet!$G$771:$BZ$771-SAP_Spreadsheet!$G$737:$BZ$737)),0),0)</f>
        <v>0</v>
      </c>
      <c r="AB675" s="289" cm="1">
        <f t="array" ref="AB675">IF(AB7=SAP_Leadsheet!$E$21,IF(SAP_Leadsheet!$C$7="VAS",IF(SAP_Leadsheet!$C$6="DPD360+",SUM(SAP_Spreadsheet!$G$757:$BZ$757)-SUM(SAP_Spreadsheet!$G$737:$BZ$737),SUM(SAP_Spreadsheet!$G$771:$BZ$771-SAP_Spreadsheet!$G$737:$BZ$737)),0),0)</f>
        <v>0</v>
      </c>
      <c r="AC675" s="289" cm="1">
        <f t="array" ref="AC675">IF(AC7=SAP_Leadsheet!$E$21,IF(SAP_Leadsheet!$C$7="VAS",IF(SAP_Leadsheet!$C$6="DPD360+",SUM(SAP_Spreadsheet!$G$757:$BZ$757)-SUM(SAP_Spreadsheet!$G$737:$BZ$737),SUM(SAP_Spreadsheet!$G$771:$BZ$771-SAP_Spreadsheet!$G$737:$BZ$737)),0),0)</f>
        <v>0</v>
      </c>
      <c r="AD675" s="289" cm="1">
        <f t="array" ref="AD675">IF(AD7=SAP_Leadsheet!$E$21,IF(SAP_Leadsheet!$C$7="VAS",IF(SAP_Leadsheet!$C$6="DPD360+",SUM(SAP_Spreadsheet!$G$757:$BZ$757)-SUM(SAP_Spreadsheet!$G$737:$BZ$737),SUM(SAP_Spreadsheet!$G$771:$BZ$771-SAP_Spreadsheet!$G$737:$BZ$737)),0),0)</f>
        <v>0</v>
      </c>
      <c r="AE675" s="289" cm="1">
        <f t="array" ref="AE675">IF(AE7=SAP_Leadsheet!$E$21,IF(SAP_Leadsheet!$C$7="VAS",IF(SAP_Leadsheet!$C$6="DPD360+",SUM(SAP_Spreadsheet!$G$757:$BZ$757)-SUM(SAP_Spreadsheet!$G$737:$BZ$737),SUM(SAP_Spreadsheet!$G$771:$BZ$771-SAP_Spreadsheet!$G$737:$BZ$737)),0),0)</f>
        <v>0</v>
      </c>
      <c r="AF675" s="289" cm="1">
        <f t="array" ref="AF675">IF(AF7=SAP_Leadsheet!$E$21,IF(SAP_Leadsheet!$C$7="VAS",IF(SAP_Leadsheet!$C$6="DPD360+",SUM(SAP_Spreadsheet!$G$757:$BZ$757)-SUM(SAP_Spreadsheet!$G$737:$BZ$737),SUM(SAP_Spreadsheet!$G$771:$BZ$771-SAP_Spreadsheet!$G$737:$BZ$737)),0),0)</f>
        <v>0</v>
      </c>
      <c r="AG675" s="289" cm="1">
        <f t="array" ref="AG675">IF(AG7=SAP_Leadsheet!$E$21,IF(SAP_Leadsheet!$C$7="VAS",IF(SAP_Leadsheet!$C$6="DPD360+",SUM(SAP_Spreadsheet!$G$757:$BZ$757)-SUM(SAP_Spreadsheet!$G$737:$BZ$737),SUM(SAP_Spreadsheet!$G$771:$BZ$771-SAP_Spreadsheet!$G$737:$BZ$737)),0),0)</f>
        <v>0</v>
      </c>
      <c r="AH675" s="289" cm="1">
        <f t="array" ref="AH675">IF(AH7=SAP_Leadsheet!$E$21,IF(SAP_Leadsheet!$C$7="VAS",IF(SAP_Leadsheet!$C$6="DPD360+",SUM(SAP_Spreadsheet!$G$757:$BZ$757)-SUM(SAP_Spreadsheet!$G$737:$BZ$737),SUM(SAP_Spreadsheet!$G$771:$BZ$771-SAP_Spreadsheet!$G$737:$BZ$737)),0),0)</f>
        <v>0</v>
      </c>
      <c r="AI675" s="289" cm="1">
        <f t="array" ref="AI675">IF(AI7=SAP_Leadsheet!$E$21,IF(SAP_Leadsheet!$C$7="VAS",IF(SAP_Leadsheet!$C$6="DPD360+",SUM(SAP_Spreadsheet!$G$757:$BZ$757)-SUM(SAP_Spreadsheet!$G$737:$BZ$737),SUM(SAP_Spreadsheet!$G$771:$BZ$771-SAP_Spreadsheet!$G$737:$BZ$737)),0),0)</f>
        <v>0</v>
      </c>
      <c r="AJ675" s="289" cm="1">
        <f t="array" ref="AJ675">IF(AJ7=SAP_Leadsheet!$E$21,IF(SAP_Leadsheet!$C$7="VAS",IF(SAP_Leadsheet!$C$6="DPD360+",SUM(SAP_Spreadsheet!$G$757:$BZ$757)-SUM(SAP_Spreadsheet!$G$737:$BZ$737),SUM(SAP_Spreadsheet!$G$771:$BZ$771-SAP_Spreadsheet!$G$737:$BZ$737)),0),0)</f>
        <v>0</v>
      </c>
      <c r="AK675" s="289" cm="1">
        <f t="array" ref="AK675">IF(AK7=SAP_Leadsheet!$E$21,IF(SAP_Leadsheet!$C$7="VAS",IF(SAP_Leadsheet!$C$6="DPD360+",SUM(SAP_Spreadsheet!$G$757:$BZ$757)-SUM(SAP_Spreadsheet!$G$737:$BZ$737),SUM(SAP_Spreadsheet!$G$771:$BZ$771-SAP_Spreadsheet!$G$737:$BZ$737)),0),0)</f>
        <v>0</v>
      </c>
      <c r="AL675" s="289" cm="1">
        <f t="array" ref="AL675">IF(AL7=SAP_Leadsheet!$E$21,IF(SAP_Leadsheet!$C$7="VAS",IF(SAP_Leadsheet!$C$6="DPD360+",SUM(SAP_Spreadsheet!$G$757:$BZ$757)-SUM(SAP_Spreadsheet!$G$737:$BZ$737),SUM(SAP_Spreadsheet!$G$771:$BZ$771-SAP_Spreadsheet!$G$737:$BZ$737)),0),0)</f>
        <v>0</v>
      </c>
      <c r="AM675" s="289" cm="1">
        <f t="array" ref="AM675">IF(AM7=SAP_Leadsheet!$E$21,IF(SAP_Leadsheet!$C$7="VAS",IF(SAP_Leadsheet!$C$6="DPD360+",SUM(SAP_Spreadsheet!$G$757:$BZ$757)-SUM(SAP_Spreadsheet!$G$737:$BZ$737),SUM(SAP_Spreadsheet!$G$771:$BZ$771-SAP_Spreadsheet!$G$737:$BZ$737)),0),0)</f>
        <v>0</v>
      </c>
      <c r="AN675" s="289" cm="1">
        <f t="array" ref="AN675">IF(AN7=SAP_Leadsheet!$E$21,IF(SAP_Leadsheet!$C$7="VAS",IF(SAP_Leadsheet!$C$6="DPD360+",SUM(SAP_Spreadsheet!$G$757:$BZ$757)-SUM(SAP_Spreadsheet!$G$737:$BZ$737),SUM(SAP_Spreadsheet!$G$771:$BZ$771-SAP_Spreadsheet!$G$737:$BZ$737)),0),0)</f>
        <v>0</v>
      </c>
      <c r="AO675" s="289" cm="1">
        <f t="array" ref="AO675">IF(AO7=SAP_Leadsheet!$E$21,IF(SAP_Leadsheet!$C$7="VAS",IF(SAP_Leadsheet!$C$6="DPD360+",SUM(SAP_Spreadsheet!$G$757:$BZ$757)-SUM(SAP_Spreadsheet!$G$737:$BZ$737),SUM(SAP_Spreadsheet!$G$771:$BZ$771-SAP_Spreadsheet!$G$737:$BZ$737)),0),0)</f>
        <v>0</v>
      </c>
      <c r="AP675" s="289" cm="1">
        <f t="array" ref="AP675">IF(AP7=SAP_Leadsheet!$E$21,IF(SAP_Leadsheet!$C$7="VAS",IF(SAP_Leadsheet!$C$6="DPD360+",SUM(SAP_Spreadsheet!$G$757:$BZ$757)-SUM(SAP_Spreadsheet!$G$737:$BZ$737),SUM(SAP_Spreadsheet!$G$771:$BZ$771-SAP_Spreadsheet!$G$737:$BZ$737)),0),0)</f>
        <v>0</v>
      </c>
      <c r="AQ675" s="289" cm="1">
        <f t="array" ref="AQ675">IF(AQ7=SAP_Leadsheet!$E$21,IF(SAP_Leadsheet!$C$7="VAS",IF(SAP_Leadsheet!$C$6="DPD360+",SUM(SAP_Spreadsheet!$G$757:$BZ$757)-SUM(SAP_Spreadsheet!$G$737:$BZ$737),SUM(SAP_Spreadsheet!$G$771:$BZ$771-SAP_Spreadsheet!$G$737:$BZ$737)),0),0)</f>
        <v>0</v>
      </c>
      <c r="AR675" s="289" cm="1">
        <f t="array" ref="AR675">IF(AR7=SAP_Leadsheet!$E$21,IF(SAP_Leadsheet!$C$7="VAS",IF(SAP_Leadsheet!$C$6="DPD360+",SUM(SAP_Spreadsheet!$G$757:$BZ$757)-SUM(SAP_Spreadsheet!$G$737:$BZ$737),SUM(SAP_Spreadsheet!$G$771:$BZ$771-SAP_Spreadsheet!$G$737:$BZ$737)),0),0)</f>
        <v>0</v>
      </c>
      <c r="AS675" s="289" cm="1">
        <f t="array" ref="AS675">IF(AS7=SAP_Leadsheet!$E$21,IF(SAP_Leadsheet!$C$7="VAS",IF(SAP_Leadsheet!$C$6="DPD360+",SUM(SAP_Spreadsheet!$G$757:$BZ$757)-SUM(SAP_Spreadsheet!$G$737:$BZ$737),SUM(SAP_Spreadsheet!$G$771:$BZ$771-SAP_Spreadsheet!$G$737:$BZ$737)),0),0)</f>
        <v>0</v>
      </c>
      <c r="AT675" s="289" cm="1">
        <f t="array" ref="AT675">IF(AT7=SAP_Leadsheet!$E$21,IF(SAP_Leadsheet!$C$7="VAS",IF(SAP_Leadsheet!$C$6="DPD360+",SUM(SAP_Spreadsheet!$G$757:$BZ$757)-SUM(SAP_Spreadsheet!$G$737:$BZ$737),SUM(SAP_Spreadsheet!$G$771:$BZ$771-SAP_Spreadsheet!$G$737:$BZ$737)),0),0)</f>
        <v>0</v>
      </c>
      <c r="AU675" s="289" cm="1">
        <f t="array" ref="AU675">IF(AU7=SAP_Leadsheet!$E$21,IF(SAP_Leadsheet!$C$7="VAS",IF(SAP_Leadsheet!$C$6="DPD360+",SUM(SAP_Spreadsheet!$G$757:$BZ$757)-SUM(SAP_Spreadsheet!$G$737:$BZ$737),SUM(SAP_Spreadsheet!$G$771:$BZ$771-SAP_Spreadsheet!$G$737:$BZ$737)),0),0)</f>
        <v>0</v>
      </c>
      <c r="AV675" s="289" cm="1">
        <f t="array" ref="AV675">IF(AV7=SAP_Leadsheet!$E$21,IF(SAP_Leadsheet!$C$7="VAS",IF(SAP_Leadsheet!$C$6="DPD360+",SUM(SAP_Spreadsheet!$G$757:$BZ$757)-SUM(SAP_Spreadsheet!$G$737:$BZ$737),SUM(SAP_Spreadsheet!$G$771:$BZ$771-SAP_Spreadsheet!$G$737:$BZ$737)),0),0)</f>
        <v>0</v>
      </c>
      <c r="AW675" s="289" cm="1">
        <f t="array" ref="AW675">IF(AW7=SAP_Leadsheet!$E$21,IF(SAP_Leadsheet!$C$7="VAS",IF(SAP_Leadsheet!$C$6="DPD360+",SUM(SAP_Spreadsheet!$G$757:$BZ$757)-SUM(SAP_Spreadsheet!$G$737:$BZ$737),SUM(SAP_Spreadsheet!$G$771:$BZ$771-SAP_Spreadsheet!$G$737:$BZ$737)),0),0)</f>
        <v>0</v>
      </c>
      <c r="AX675" s="289" cm="1">
        <f t="array" ref="AX675">IF(AX7=SAP_Leadsheet!$E$21,IF(SAP_Leadsheet!$C$7="VAS",IF(SAP_Leadsheet!$C$6="DPD360+",SUM(SAP_Spreadsheet!$G$757:$BZ$757)-SUM(SAP_Spreadsheet!$G$737:$BZ$737),SUM(SAP_Spreadsheet!$G$771:$BZ$771-SAP_Spreadsheet!$G$737:$BZ$737)),0),0)</f>
        <v>0</v>
      </c>
      <c r="AY675" s="289" cm="1">
        <f t="array" ref="AY675">IF(AY7=SAP_Leadsheet!$E$21,IF(SAP_Leadsheet!$C$7="VAS",IF(SAP_Leadsheet!$C$6="DPD360+",SUM(SAP_Spreadsheet!$G$757:$BZ$757)-SUM(SAP_Spreadsheet!$G$737:$BZ$737),SUM(SAP_Spreadsheet!$G$771:$BZ$771-SAP_Spreadsheet!$G$737:$BZ$737)),0),0)</f>
        <v>0</v>
      </c>
      <c r="AZ675" s="289" cm="1">
        <f t="array" ref="AZ675">IF(AZ7=SAP_Leadsheet!$E$21,IF(SAP_Leadsheet!$C$7="VAS",IF(SAP_Leadsheet!$C$6="DPD360+",SUM(SAP_Spreadsheet!$G$757:$BZ$757)-SUM(SAP_Spreadsheet!$G$737:$BZ$737),SUM(SAP_Spreadsheet!$G$771:$BZ$771-SAP_Spreadsheet!$G$737:$BZ$737)),0),0)</f>
        <v>0</v>
      </c>
      <c r="BA675" s="289" cm="1">
        <f t="array" ref="BA675">IF(BA7=SAP_Leadsheet!$E$21,IF(SAP_Leadsheet!$C$7="VAS",IF(SAP_Leadsheet!$C$6="DPD360+",SUM(SAP_Spreadsheet!$G$757:$BZ$757)-SUM(SAP_Spreadsheet!$G$737:$BZ$737),SUM(SAP_Spreadsheet!$G$771:$BZ$771-SAP_Spreadsheet!$G$737:$BZ$737)),0),0)</f>
        <v>0</v>
      </c>
      <c r="BB675" s="289" cm="1">
        <f t="array" ref="BB675">IF(BB7=SAP_Leadsheet!$E$21,IF(SAP_Leadsheet!$C$7="VAS",IF(SAP_Leadsheet!$C$6="DPD360+",SUM(SAP_Spreadsheet!$G$757:$BZ$757)-SUM(SAP_Spreadsheet!$G$737:$BZ$737),SUM(SAP_Spreadsheet!$G$771:$BZ$771-SAP_Spreadsheet!$G$737:$BZ$737)),0),0)</f>
        <v>0</v>
      </c>
      <c r="BC675" s="289" cm="1">
        <f t="array" ref="BC675">IF(BC7=SAP_Leadsheet!$E$21,IF(SAP_Leadsheet!$C$7="VAS",IF(SAP_Leadsheet!$C$6="DPD360+",SUM(SAP_Spreadsheet!$G$757:$BZ$757)-SUM(SAP_Spreadsheet!$G$737:$BZ$737),SUM(SAP_Spreadsheet!$G$771:$BZ$771-SAP_Spreadsheet!$G$737:$BZ$737)),0),0)</f>
        <v>0</v>
      </c>
      <c r="BD675" s="289" cm="1">
        <f t="array" ref="BD675">IF(BD7=SAP_Leadsheet!$E$21,IF(SAP_Leadsheet!$C$7="VAS",IF(SAP_Leadsheet!$C$6="DPD360+",SUM(SAP_Spreadsheet!$G$757:$BZ$757)-SUM(SAP_Spreadsheet!$G$737:$BZ$737),SUM(SAP_Spreadsheet!$G$771:$BZ$771-SAP_Spreadsheet!$G$737:$BZ$737)),0),0)</f>
        <v>0</v>
      </c>
      <c r="BE675" s="289" cm="1">
        <f t="array" ref="BE675">IF(BE7=SAP_Leadsheet!$E$21,IF(SAP_Leadsheet!$C$7="VAS",IF(SAP_Leadsheet!$C$6="DPD360+",SUM(SAP_Spreadsheet!$G$757:$BZ$757)-SUM(SAP_Spreadsheet!$G$737:$BZ$737),SUM(SAP_Spreadsheet!$G$771:$BZ$771-SAP_Spreadsheet!$G$737:$BZ$737)),0),0)</f>
        <v>0</v>
      </c>
      <c r="BF675" s="289" cm="1">
        <f t="array" ref="BF675">IF(BF7=SAP_Leadsheet!$E$21,IF(SAP_Leadsheet!$C$7="VAS",IF(SAP_Leadsheet!$C$6="DPD360+",SUM(SAP_Spreadsheet!$G$757:$BZ$757)-SUM(SAP_Spreadsheet!$G$737:$BZ$737),SUM(SAP_Spreadsheet!$G$771:$BZ$771-SAP_Spreadsheet!$G$737:$BZ$737)),0),0)</f>
        <v>0</v>
      </c>
      <c r="BG675" s="289" cm="1">
        <f t="array" ref="BG675">IF(BG7=SAP_Leadsheet!$E$21,IF(SAP_Leadsheet!$C$7="VAS",IF(SAP_Leadsheet!$C$6="DPD360+",SUM(SAP_Spreadsheet!$G$757:$BZ$757)-SUM(SAP_Spreadsheet!$G$737:$BZ$737),SUM(SAP_Spreadsheet!$G$771:$BZ$771-SAP_Spreadsheet!$G$737:$BZ$737)),0),0)</f>
        <v>0</v>
      </c>
      <c r="BH675" s="289" cm="1">
        <f t="array" ref="BH675">IF(BH7=SAP_Leadsheet!$E$21,IF(SAP_Leadsheet!$C$7="VAS",IF(SAP_Leadsheet!$C$6="DPD360+",SUM(SAP_Spreadsheet!$G$757:$BZ$757)-SUM(SAP_Spreadsheet!$G$737:$BZ$737),SUM(SAP_Spreadsheet!$G$771:$BZ$771-SAP_Spreadsheet!$G$737:$BZ$737)),0),0)</f>
        <v>0</v>
      </c>
      <c r="BI675" s="289" cm="1">
        <f t="array" ref="BI675">IF(BI7=SAP_Leadsheet!$E$21,IF(SAP_Leadsheet!$C$7="VAS",IF(SAP_Leadsheet!$C$6="DPD360+",SUM(SAP_Spreadsheet!$G$757:$BZ$757)-SUM(SAP_Spreadsheet!$G$737:$BZ$737),SUM(SAP_Spreadsheet!$G$771:$BZ$771-SAP_Spreadsheet!$G$737:$BZ$737)),0),0)</f>
        <v>0</v>
      </c>
      <c r="BJ675" s="289" cm="1">
        <f t="array" ref="BJ675">IF(BJ7=SAP_Leadsheet!$E$21,IF(SAP_Leadsheet!$C$7="VAS",IF(SAP_Leadsheet!$C$6="DPD360+",SUM(SAP_Spreadsheet!$G$757:$BZ$757)-SUM(SAP_Spreadsheet!$G$737:$BZ$737),SUM(SAP_Spreadsheet!$G$771:$BZ$771-SAP_Spreadsheet!$G$737:$BZ$737)),0),0)</f>
        <v>0</v>
      </c>
      <c r="BK675" s="289" cm="1">
        <f t="array" ref="BK675">IF(BK7=SAP_Leadsheet!$E$21,IF(SAP_Leadsheet!$C$7="VAS",IF(SAP_Leadsheet!$C$6="DPD360+",SUM(SAP_Spreadsheet!$G$757:$BZ$757)-SUM(SAP_Spreadsheet!$G$737:$BZ$737),SUM(SAP_Spreadsheet!$G$771:$BZ$771-SAP_Spreadsheet!$G$737:$BZ$737)),0),0)</f>
        <v>0</v>
      </c>
      <c r="BL675" s="289" cm="1">
        <f t="array" ref="BL675">IF(BL7=SAP_Leadsheet!$E$21,IF(SAP_Leadsheet!$C$7="VAS",IF(SAP_Leadsheet!$C$6="DPD360+",SUM(SAP_Spreadsheet!$G$757:$BZ$757)-SUM(SAP_Spreadsheet!$G$737:$BZ$737),SUM(SAP_Spreadsheet!$G$771:$BZ$771-SAP_Spreadsheet!$G$737:$BZ$737)),0),0)</f>
        <v>0</v>
      </c>
      <c r="BM675" s="289" cm="1">
        <f t="array" ref="BM675">IF(BM7=SAP_Leadsheet!$E$21,IF(SAP_Leadsheet!$C$7="VAS",IF(SAP_Leadsheet!$C$6="DPD360+",SUM(SAP_Spreadsheet!$G$757:$BZ$757)-SUM(SAP_Spreadsheet!$G$737:$BZ$737),SUM(SAP_Spreadsheet!$G$771:$BZ$771-SAP_Spreadsheet!$G$737:$BZ$737)),0),0)</f>
        <v>0</v>
      </c>
      <c r="BN675" s="289" cm="1">
        <f t="array" ref="BN675">IF(BN7=SAP_Leadsheet!$E$21,IF(SAP_Leadsheet!$C$7="VAS",IF(SAP_Leadsheet!$C$6="DPD360+",SUM(SAP_Spreadsheet!$G$757:$BZ$757)-SUM(SAP_Spreadsheet!$G$737:$BZ$737),SUM(SAP_Spreadsheet!$G$771:$BZ$771-SAP_Spreadsheet!$G$737:$BZ$737)),0),0)</f>
        <v>0</v>
      </c>
      <c r="BO675" s="289" cm="1">
        <f t="array" ref="BO675">IF(BO7=SAP_Leadsheet!$E$21,IF(SAP_Leadsheet!$C$7="VAS",IF(SAP_Leadsheet!$C$6="DPD360+",SUM(SAP_Spreadsheet!$G$757:$BZ$757)-SUM(SAP_Spreadsheet!$G$737:$BZ$737),SUM(SAP_Spreadsheet!$G$771:$BZ$771-SAP_Spreadsheet!$G$737:$BZ$737)),0),0)</f>
        <v>0</v>
      </c>
      <c r="BP675" s="289" cm="1">
        <f t="array" ref="BP675">IF(BP7=SAP_Leadsheet!$E$21,IF(SAP_Leadsheet!$C$7="VAS",IF(SAP_Leadsheet!$C$6="DPD360+",SUM(SAP_Spreadsheet!$G$757:$BZ$757)-SUM(SAP_Spreadsheet!$G$737:$BZ$737),SUM(SAP_Spreadsheet!$G$771:$BZ$771-SAP_Spreadsheet!$G$737:$BZ$737)),0),0)</f>
        <v>0</v>
      </c>
      <c r="BQ675" s="289" cm="1">
        <f t="array" ref="BQ675">IF(BQ7=SAP_Leadsheet!$E$21,IF(SAP_Leadsheet!$C$7="VAS",IF(SAP_Leadsheet!$C$6="DPD360+",SUM(SAP_Spreadsheet!$G$757:$BZ$757)-SUM(SAP_Spreadsheet!$G$737:$BZ$737),SUM(SAP_Spreadsheet!$G$771:$BZ$771-SAP_Spreadsheet!$G$737:$BZ$737)),0),0)</f>
        <v>0</v>
      </c>
      <c r="BR675" s="289" cm="1">
        <f t="array" ref="BR675">IF(BR7=SAP_Leadsheet!$E$21,IF(SAP_Leadsheet!$C$7="VAS",IF(SAP_Leadsheet!$C$6="DPD360+",SUM(SAP_Spreadsheet!$G$757:$BZ$757)-SUM(SAP_Spreadsheet!$G$737:$BZ$737),SUM(SAP_Spreadsheet!$G$771:$BZ$771-SAP_Spreadsheet!$G$737:$BZ$737)),0),0)</f>
        <v>0</v>
      </c>
      <c r="BS675" s="289" cm="1">
        <f t="array" ref="BS675">IF(BS7=SAP_Leadsheet!$E$21,IF(SAP_Leadsheet!$C$7="VAS",IF(SAP_Leadsheet!$C$6="DPD360+",SUM(SAP_Spreadsheet!$G$757:$BZ$757)-SUM(SAP_Spreadsheet!$G$737:$BZ$737),SUM(SAP_Spreadsheet!$G$771:$BZ$771-SAP_Spreadsheet!$G$737:$BZ$737)),0),0)</f>
        <v>0</v>
      </c>
      <c r="BT675" s="289" cm="1">
        <f t="array" ref="BT675">IF(BT7=SAP_Leadsheet!$E$21,IF(SAP_Leadsheet!$C$7="VAS",IF(SAP_Leadsheet!$C$6="DPD360+",SUM(SAP_Spreadsheet!$G$757:$BZ$757)-SUM(SAP_Spreadsheet!$G$737:$BZ$737),SUM(SAP_Spreadsheet!$G$771:$BZ$771-SAP_Spreadsheet!$G$737:$BZ$737)),0),0)</f>
        <v>0</v>
      </c>
      <c r="BU675" s="289" cm="1">
        <f t="array" ref="BU675">IF(BU7=SAP_Leadsheet!$E$21,IF(SAP_Leadsheet!$C$7="VAS",IF(SAP_Leadsheet!$C$6="DPD360+",SUM(SAP_Spreadsheet!$G$757:$BZ$757)-SUM(SAP_Spreadsheet!$G$737:$BZ$737),SUM(SAP_Spreadsheet!$G$771:$BZ$771-SAP_Spreadsheet!$G$737:$BZ$737)),0),0)</f>
        <v>0</v>
      </c>
      <c r="BV675" s="289" cm="1">
        <f t="array" ref="BV675">IF(BV7=SAP_Leadsheet!$E$21,IF(SAP_Leadsheet!$C$7="VAS",IF(SAP_Leadsheet!$C$6="DPD360+",SUM(SAP_Spreadsheet!$G$757:$BZ$757)-SUM(SAP_Spreadsheet!$G$737:$BZ$737),SUM(SAP_Spreadsheet!$G$771:$BZ$771-SAP_Spreadsheet!$G$737:$BZ$737)),0),0)</f>
        <v>0</v>
      </c>
      <c r="BW675" s="289" cm="1">
        <f t="array" ref="BW675">IF(BW7=SAP_Leadsheet!$E$21,IF(SAP_Leadsheet!$C$7="VAS",IF(SAP_Leadsheet!$C$6="DPD360+",SUM(SAP_Spreadsheet!$G$757:$BZ$757)-SUM(SAP_Spreadsheet!$G$737:$BZ$737),SUM(SAP_Spreadsheet!$G$771:$BZ$771-SAP_Spreadsheet!$G$737:$BZ$737)),0),0)</f>
        <v>0</v>
      </c>
      <c r="BX675" s="289" cm="1">
        <f t="array" ref="BX675">IF(BX7=SAP_Leadsheet!$E$21,IF(SAP_Leadsheet!$C$7="VAS",IF(SAP_Leadsheet!$C$6="DPD360+",SUM(SAP_Spreadsheet!$G$757:$BZ$757)-SUM(SAP_Spreadsheet!$G$737:$BZ$737),SUM(SAP_Spreadsheet!$G$771:$BZ$771-SAP_Spreadsheet!$G$737:$BZ$737)),0),0)</f>
        <v>0</v>
      </c>
      <c r="BY675" s="289" cm="1">
        <f t="array" ref="BY675">IF(BY7=SAP_Leadsheet!$E$21,IF(SAP_Leadsheet!$C$7="VAS",IF(SAP_Leadsheet!$C$6="DPD360+",SUM(SAP_Spreadsheet!$G$757:$BZ$757)-SUM(SAP_Spreadsheet!$G$737:$BZ$737),SUM(SAP_Spreadsheet!$G$771:$BZ$771-SAP_Spreadsheet!$G$737:$BZ$737)),0),0)</f>
        <v>0</v>
      </c>
      <c r="BZ675" s="289" cm="1">
        <f t="array" ref="BZ675">IF(BZ7=SAP_Leadsheet!$E$21,IF(SAP_Leadsheet!$C$7="VAS",IF(SAP_Leadsheet!$C$6="DPD360+",SUM(SAP_Spreadsheet!$G$757:$BZ$757)-SUM(SAP_Spreadsheet!$G$737:$BZ$737),SUM(SAP_Spreadsheet!$G$771:$BZ$771-SAP_Spreadsheet!$G$737:$BZ$737)),0),0)</f>
        <v>0</v>
      </c>
      <c r="CA675" s="289"/>
      <c r="CB675" s="289"/>
      <c r="CC675" s="289"/>
      <c r="CD675" s="289"/>
      <c r="CE675" s="289"/>
      <c r="CF675" s="289"/>
      <c r="CG675" s="289"/>
      <c r="CH675" s="289"/>
      <c r="CI675" s="289"/>
      <c r="CJ675" s="289"/>
      <c r="CK675" s="289"/>
      <c r="CL675" s="289"/>
      <c r="CM675" s="289"/>
      <c r="CN675" s="289"/>
      <c r="CO675" s="289"/>
      <c r="CP675" s="289"/>
      <c r="CQ675" s="289"/>
      <c r="CR675" s="289"/>
      <c r="CS675" s="289"/>
      <c r="CT675" s="289"/>
      <c r="CU675" s="289"/>
      <c r="CV675" s="289"/>
      <c r="CW675" s="289"/>
      <c r="CX675" s="289"/>
      <c r="CY675" s="289"/>
      <c r="CZ675" s="289"/>
      <c r="DA675" s="289"/>
      <c r="DB675" s="289"/>
      <c r="DC675" s="289"/>
      <c r="DD675" s="289"/>
      <c r="DE675" s="289"/>
      <c r="DF675" s="289"/>
      <c r="DG675" s="289"/>
      <c r="DH675" s="289"/>
      <c r="DI675" s="289"/>
      <c r="DJ675" s="289"/>
      <c r="DK675" s="289"/>
      <c r="DL675" s="289"/>
      <c r="DM675" s="289"/>
      <c r="DN675" s="289"/>
      <c r="DO675" s="289"/>
      <c r="DP675" s="289"/>
      <c r="DQ675" s="289"/>
      <c r="DR675" s="289"/>
      <c r="DS675" s="289"/>
      <c r="DT675" s="289"/>
      <c r="DU675" s="289"/>
      <c r="DV675" s="289"/>
      <c r="DW675" s="289"/>
      <c r="DX675" s="289"/>
      <c r="DY675" s="289"/>
      <c r="DZ675" s="289"/>
      <c r="EA675" s="289"/>
      <c r="EB675" s="289"/>
      <c r="EC675" s="289"/>
      <c r="ED675" s="289"/>
      <c r="EE675" s="289"/>
      <c r="EF675" s="289"/>
      <c r="EG675" s="289"/>
      <c r="EH675" s="289"/>
      <c r="EI675" s="289"/>
      <c r="EJ675" s="289"/>
      <c r="EK675" s="289"/>
      <c r="EL675" s="289"/>
      <c r="EM675" s="289"/>
      <c r="EN675" s="289"/>
      <c r="EO675" s="289"/>
      <c r="EP675" s="289"/>
      <c r="EQ675" s="289"/>
      <c r="ER675" s="289"/>
      <c r="ES675" s="289"/>
      <c r="ET675" s="289"/>
      <c r="EU675" s="289"/>
      <c r="EV675" s="289"/>
      <c r="EW675" s="289"/>
      <c r="EX675" s="289"/>
      <c r="EY675" s="289"/>
      <c r="EZ675" s="289"/>
      <c r="FA675" s="289"/>
      <c r="FB675" s="289"/>
      <c r="FC675" s="289"/>
      <c r="FD675" s="289"/>
      <c r="FE675" s="289"/>
      <c r="FF675" s="289"/>
      <c r="FG675" s="289"/>
      <c r="FH675" s="289"/>
      <c r="FI675" s="289"/>
      <c r="FJ675" s="289"/>
      <c r="FK675" s="289"/>
      <c r="FL675" s="289"/>
      <c r="FM675" s="289"/>
      <c r="FN675" s="289"/>
      <c r="FO675" s="289"/>
      <c r="FP675" s="289"/>
      <c r="FQ675" s="289"/>
      <c r="FR675" s="289"/>
      <c r="FS675" s="289"/>
      <c r="FT675" s="289"/>
      <c r="FU675" s="289"/>
      <c r="FV675" s="289"/>
      <c r="FW675" s="289"/>
      <c r="FX675" s="289"/>
      <c r="FY675" s="289"/>
      <c r="FZ675" s="289"/>
      <c r="GA675" s="289"/>
      <c r="GB675" s="289"/>
      <c r="GC675" s="289"/>
      <c r="GD675" s="289"/>
      <c r="GE675" s="289"/>
      <c r="GF675" s="289"/>
      <c r="GG675" s="289"/>
      <c r="GH675" s="289"/>
      <c r="GI675" s="289"/>
      <c r="GJ675" s="289"/>
      <c r="GK675" s="289"/>
      <c r="GL675" s="289"/>
      <c r="GM675" s="289"/>
      <c r="GN675" s="289"/>
      <c r="GO675" s="289"/>
      <c r="GP675" s="289"/>
      <c r="GQ675" s="289"/>
      <c r="GR675" s="289"/>
      <c r="GS675" s="289"/>
      <c r="GT675" s="289"/>
      <c r="GU675" s="289"/>
      <c r="GV675" s="289"/>
      <c r="GW675" s="289"/>
      <c r="GX675" s="289"/>
      <c r="GY675" s="289"/>
    </row>
    <row r="676" spans="1:207" x14ac:dyDescent="0.15">
      <c r="C676" s="23"/>
      <c r="D676" s="23"/>
      <c r="F676" s="23"/>
      <c r="G676" s="289"/>
      <c r="H676" s="289"/>
      <c r="I676" s="289"/>
      <c r="J676" s="289"/>
      <c r="K676" s="289"/>
      <c r="L676" s="289"/>
      <c r="M676" s="289"/>
      <c r="N676" s="289"/>
      <c r="O676" s="289"/>
      <c r="P676" s="289"/>
      <c r="Q676" s="289"/>
      <c r="R676" s="289"/>
      <c r="S676" s="289"/>
      <c r="T676" s="289"/>
      <c r="U676" s="289"/>
      <c r="V676" s="289"/>
      <c r="W676" s="289"/>
      <c r="X676" s="289"/>
      <c r="Y676" s="289"/>
      <c r="Z676" s="289"/>
      <c r="AA676" s="289"/>
      <c r="AB676" s="289"/>
      <c r="AC676" s="289"/>
      <c r="AD676" s="289"/>
      <c r="AE676" s="289"/>
      <c r="AF676" s="289"/>
      <c r="AG676" s="289"/>
      <c r="AH676" s="289"/>
      <c r="AI676" s="289"/>
      <c r="AJ676" s="289"/>
      <c r="AK676" s="289"/>
      <c r="AL676" s="289"/>
      <c r="AM676" s="289"/>
      <c r="AN676" s="289"/>
      <c r="AO676" s="289"/>
      <c r="AP676" s="289"/>
      <c r="AQ676" s="289"/>
      <c r="AR676" s="289"/>
      <c r="AS676" s="289"/>
      <c r="AT676" s="289"/>
      <c r="AU676" s="289"/>
      <c r="AV676" s="289"/>
      <c r="AW676" s="289"/>
      <c r="AX676" s="289"/>
      <c r="AY676" s="289"/>
      <c r="AZ676" s="289"/>
      <c r="BA676" s="289"/>
      <c r="BB676" s="289"/>
      <c r="BC676" s="289"/>
      <c r="BD676" s="289"/>
      <c r="BE676" s="289"/>
      <c r="BF676" s="289"/>
      <c r="BG676" s="289"/>
      <c r="BH676" s="289"/>
      <c r="BI676" s="289"/>
      <c r="BJ676" s="289"/>
      <c r="BK676" s="289"/>
      <c r="BL676" s="289"/>
      <c r="BM676" s="289"/>
      <c r="BN676" s="289"/>
      <c r="BO676" s="289"/>
      <c r="BP676" s="289"/>
      <c r="BQ676" s="289"/>
      <c r="BR676" s="289"/>
      <c r="BS676" s="289"/>
      <c r="BT676" s="289"/>
      <c r="BU676" s="289"/>
      <c r="BV676" s="289"/>
      <c r="BW676" s="289"/>
      <c r="BX676" s="289"/>
      <c r="BY676" s="289"/>
      <c r="BZ676" s="289"/>
      <c r="CA676" s="289"/>
      <c r="CB676" s="289"/>
      <c r="CC676" s="289"/>
      <c r="CD676" s="289"/>
      <c r="CE676" s="289"/>
      <c r="CF676" s="289"/>
      <c r="CG676" s="289"/>
      <c r="CH676" s="289"/>
      <c r="CI676" s="289"/>
      <c r="CJ676" s="289"/>
      <c r="CK676" s="289"/>
      <c r="CL676" s="289"/>
      <c r="CM676" s="289"/>
      <c r="CN676" s="289"/>
      <c r="CO676" s="289"/>
      <c r="CP676" s="289"/>
      <c r="CQ676" s="289"/>
      <c r="CR676" s="289"/>
      <c r="CS676" s="289"/>
      <c r="CT676" s="289"/>
      <c r="CU676" s="289"/>
      <c r="CV676" s="289"/>
      <c r="CW676" s="289"/>
      <c r="CX676" s="289"/>
      <c r="CY676" s="289"/>
      <c r="CZ676" s="289"/>
      <c r="DA676" s="289"/>
      <c r="DB676" s="289"/>
      <c r="DC676" s="289"/>
      <c r="DD676" s="289"/>
      <c r="DE676" s="289"/>
      <c r="DF676" s="289"/>
      <c r="DG676" s="289"/>
      <c r="DH676" s="289"/>
      <c r="DI676" s="289"/>
      <c r="DJ676" s="289"/>
      <c r="DK676" s="289"/>
      <c r="DL676" s="289"/>
      <c r="DM676" s="289"/>
      <c r="DN676" s="289"/>
      <c r="DO676" s="289"/>
      <c r="DP676" s="289"/>
      <c r="DQ676" s="289"/>
      <c r="DR676" s="289"/>
      <c r="DS676" s="289"/>
      <c r="DT676" s="289"/>
      <c r="DU676" s="289"/>
      <c r="DV676" s="289"/>
      <c r="DW676" s="289"/>
      <c r="DX676" s="289"/>
      <c r="DY676" s="289"/>
      <c r="DZ676" s="289"/>
      <c r="EA676" s="289"/>
      <c r="EB676" s="289"/>
      <c r="EC676" s="289"/>
      <c r="ED676" s="289"/>
      <c r="EE676" s="289"/>
      <c r="EF676" s="289"/>
      <c r="EG676" s="289"/>
      <c r="EH676" s="289"/>
      <c r="EI676" s="289"/>
      <c r="EJ676" s="289"/>
      <c r="EK676" s="289"/>
      <c r="EL676" s="289"/>
      <c r="EM676" s="289"/>
      <c r="EN676" s="289"/>
      <c r="EO676" s="289"/>
      <c r="EP676" s="289"/>
      <c r="EQ676" s="289"/>
      <c r="ER676" s="289"/>
      <c r="ES676" s="289"/>
      <c r="ET676" s="289"/>
      <c r="EU676" s="289"/>
      <c r="EV676" s="289"/>
      <c r="EW676" s="289"/>
      <c r="EX676" s="289"/>
      <c r="EY676" s="289"/>
      <c r="EZ676" s="289"/>
      <c r="FA676" s="289"/>
      <c r="FB676" s="289"/>
      <c r="FC676" s="289"/>
      <c r="FD676" s="289"/>
      <c r="FE676" s="289"/>
      <c r="FF676" s="289"/>
      <c r="FG676" s="289"/>
      <c r="FH676" s="289"/>
      <c r="FI676" s="289"/>
      <c r="FJ676" s="289"/>
      <c r="FK676" s="289"/>
      <c r="FL676" s="289"/>
      <c r="FM676" s="289"/>
      <c r="FN676" s="289"/>
      <c r="FO676" s="289"/>
      <c r="FP676" s="289"/>
      <c r="FQ676" s="289"/>
      <c r="FR676" s="289"/>
      <c r="FS676" s="289"/>
      <c r="FT676" s="289"/>
      <c r="FU676" s="289"/>
      <c r="FV676" s="289"/>
      <c r="FW676" s="289"/>
      <c r="FX676" s="289"/>
      <c r="FY676" s="289"/>
      <c r="FZ676" s="289"/>
      <c r="GA676" s="289"/>
      <c r="GB676" s="289"/>
      <c r="GC676" s="289"/>
      <c r="GD676" s="289"/>
      <c r="GE676" s="289"/>
      <c r="GF676" s="289"/>
      <c r="GG676" s="289"/>
      <c r="GH676" s="289"/>
      <c r="GI676" s="289"/>
      <c r="GJ676" s="289"/>
      <c r="GK676" s="289"/>
      <c r="GL676" s="289"/>
      <c r="GM676" s="289"/>
      <c r="GN676" s="289"/>
      <c r="GO676" s="289"/>
      <c r="GP676" s="289"/>
      <c r="GQ676" s="289"/>
      <c r="GR676" s="289"/>
      <c r="GS676" s="289"/>
      <c r="GT676" s="289"/>
      <c r="GU676" s="289"/>
      <c r="GV676" s="289"/>
      <c r="GW676" s="289"/>
      <c r="GX676" s="289"/>
      <c r="GY676" s="289"/>
    </row>
    <row r="677" spans="1:207" x14ac:dyDescent="0.15">
      <c r="C677" s="23" t="s">
        <v>258</v>
      </c>
      <c r="D677" s="23" t="s">
        <v>258</v>
      </c>
      <c r="F677" s="26" t="s">
        <v>356</v>
      </c>
      <c r="G677" s="288">
        <f t="shared" ref="G677:BN677" ca="1" si="132">G650+G673+G675</f>
        <v>3.132880441648634E-2</v>
      </c>
      <c r="H677" s="288">
        <f t="shared" ca="1" si="132"/>
        <v>3.4415124846677851E-2</v>
      </c>
      <c r="I677" s="288">
        <f t="shared" ca="1" si="132"/>
        <v>4.3402741159875205E-2</v>
      </c>
      <c r="J677" s="288">
        <f t="shared" ca="1" si="132"/>
        <v>4.9595547483995112E-2</v>
      </c>
      <c r="K677" s="288">
        <f t="shared" ca="1" si="132"/>
        <v>5.1807112123996649E-2</v>
      </c>
      <c r="L677" s="288">
        <f t="shared" ca="1" si="132"/>
        <v>5.1252811424296628E-2</v>
      </c>
      <c r="M677" s="288">
        <f t="shared" ca="1" si="132"/>
        <v>4.812020155276784E-2</v>
      </c>
      <c r="N677" s="288">
        <f t="shared" ca="1" si="132"/>
        <v>4.3570172687473659E-2</v>
      </c>
      <c r="O677" s="288">
        <f t="shared" ca="1" si="132"/>
        <v>4.0263371250423417E-2</v>
      </c>
      <c r="P677" s="288">
        <f t="shared" ca="1" si="132"/>
        <v>3.8161864615024715E-2</v>
      </c>
      <c r="Q677" s="288">
        <f t="shared" ca="1" si="132"/>
        <v>3.6293132967991533E-2</v>
      </c>
      <c r="R677" s="288">
        <f t="shared" ca="1" si="132"/>
        <v>3.4673705805457089E-2</v>
      </c>
      <c r="S677" s="288">
        <f t="shared" ca="1" si="132"/>
        <v>3.3570962210811975E-2</v>
      </c>
      <c r="T677" s="288">
        <f t="shared" ca="1" si="132"/>
        <v>3.4413118979549497E-2</v>
      </c>
      <c r="U677" s="288">
        <f t="shared" ca="1" si="132"/>
        <v>3.5483143764864312E-2</v>
      </c>
      <c r="V677" s="288">
        <f t="shared" ca="1" si="132"/>
        <v>3.6572020565460862E-2</v>
      </c>
      <c r="W677" s="288">
        <f t="shared" ca="1" si="132"/>
        <v>3.7502657818000149E-2</v>
      </c>
      <c r="X677" s="288">
        <f t="shared" ca="1" si="132"/>
        <v>3.8201053946982526E-2</v>
      </c>
      <c r="Y677" s="288">
        <f t="shared" ca="1" si="132"/>
        <v>3.862256030336058E-2</v>
      </c>
      <c r="Z677" s="288">
        <f t="shared" ca="1" si="132"/>
        <v>3.8053525989261025E-2</v>
      </c>
      <c r="AA677" s="288">
        <f t="shared" ca="1" si="132"/>
        <v>3.7516147338066179E-2</v>
      </c>
      <c r="AB677" s="288">
        <f t="shared" ca="1" si="132"/>
        <v>3.7166635073206444E-2</v>
      </c>
      <c r="AC677" s="288">
        <f t="shared" ca="1" si="132"/>
        <v>3.6657236016191308E-2</v>
      </c>
      <c r="AD677" s="288">
        <f t="shared" ca="1" si="132"/>
        <v>3.5992048526939713E-2</v>
      </c>
      <c r="AE677" s="288">
        <f t="shared" ca="1" si="132"/>
        <v>3.514814968775283E-2</v>
      </c>
      <c r="AF677" s="288">
        <f t="shared" ca="1" si="132"/>
        <v>3.5194435359614702E-2</v>
      </c>
      <c r="AG677" s="288">
        <f t="shared" ca="1" si="132"/>
        <v>3.5230409762556876E-2</v>
      </c>
      <c r="AH677" s="288">
        <f t="shared" ca="1" si="132"/>
        <v>3.5291307888798827E-2</v>
      </c>
      <c r="AI677" s="288">
        <f t="shared" ca="1" si="132"/>
        <v>3.5363805632496734E-2</v>
      </c>
      <c r="AJ677" s="288">
        <f t="shared" ca="1" si="132"/>
        <v>3.5415493878598839E-2</v>
      </c>
      <c r="AK677" s="288">
        <f t="shared" ca="1" si="132"/>
        <v>3.5366182605159835E-2</v>
      </c>
      <c r="AL677" s="288">
        <f t="shared" ca="1" si="132"/>
        <v>3.4803848376915809E-2</v>
      </c>
      <c r="AM677" s="288">
        <f t="shared" ca="1" si="132"/>
        <v>3.4346013980439093E-2</v>
      </c>
      <c r="AN677" s="288">
        <f t="shared" ca="1" si="132"/>
        <v>3.4057384058802931E-2</v>
      </c>
      <c r="AO677" s="288">
        <f t="shared" ca="1" si="132"/>
        <v>3.3697815732971641E-2</v>
      </c>
      <c r="AP677" s="288">
        <f t="shared" ca="1" si="132"/>
        <v>3.3243759896487174E-2</v>
      </c>
      <c r="AQ677" s="288">
        <f t="shared" ca="1" si="132"/>
        <v>3.2729263219618991E-2</v>
      </c>
      <c r="AR677" s="288">
        <f t="shared" ca="1" si="132"/>
        <v>3.2463267780480309E-2</v>
      </c>
      <c r="AS677" s="288">
        <f t="shared" ca="1" si="132"/>
        <v>3.2197394626296866E-2</v>
      </c>
      <c r="AT677" s="288">
        <f t="shared" ca="1" si="132"/>
        <v>3.1946306048473878E-2</v>
      </c>
      <c r="AU677" s="288">
        <f t="shared" ca="1" si="132"/>
        <v>3.1708770093259543E-2</v>
      </c>
      <c r="AV677" s="288">
        <f t="shared" ca="1" si="132"/>
        <v>3.1477053672946981E-2</v>
      </c>
      <c r="AW677" s="288">
        <f t="shared" ca="1" si="132"/>
        <v>3.1219401479799277E-2</v>
      </c>
      <c r="AX677" s="288">
        <f t="shared" ca="1" si="132"/>
        <v>3.0806512532756861E-2</v>
      </c>
      <c r="AY677" s="288">
        <f t="shared" ca="1" si="132"/>
        <v>3.0424275260693211E-2</v>
      </c>
      <c r="AZ677" s="288">
        <f t="shared" ca="1" si="132"/>
        <v>3.0094803254758336E-2</v>
      </c>
      <c r="BA677" s="288">
        <f t="shared" ca="1" si="132"/>
        <v>2.9746137542069204E-2</v>
      </c>
      <c r="BB677" s="288">
        <f t="shared" ca="1" si="132"/>
        <v>2.9369754227214318E-2</v>
      </c>
      <c r="BC677" s="288">
        <f t="shared" ca="1" si="132"/>
        <v>2.8950428968184574E-2</v>
      </c>
      <c r="BD677" s="288">
        <f t="shared" ca="1" si="132"/>
        <v>2.8716786250694272E-2</v>
      </c>
      <c r="BE677" s="288">
        <f t="shared" ca="1" si="132"/>
        <v>2.8485619840536051E-2</v>
      </c>
      <c r="BF677" s="288">
        <f t="shared" ca="1" si="132"/>
        <v>2.8276106354211378E-2</v>
      </c>
      <c r="BG677" s="288">
        <f t="shared" ca="1" si="132"/>
        <v>2.8072354860954538E-2</v>
      </c>
      <c r="BH677" s="288">
        <f t="shared" ca="1" si="132"/>
        <v>2.7866536665264324E-2</v>
      </c>
      <c r="BI677" s="288">
        <f t="shared" ca="1" si="132"/>
        <v>2.765624140991424E-2</v>
      </c>
      <c r="BJ677" s="288">
        <f t="shared" ca="1" si="132"/>
        <v>2.6922177269564446E-2</v>
      </c>
      <c r="BK677" s="288">
        <f t="shared" ca="1" si="132"/>
        <v>1.9984397033311598E-2</v>
      </c>
      <c r="BL677" s="288">
        <f t="shared" ca="1" si="132"/>
        <v>2.0409133136406264E-2</v>
      </c>
      <c r="BM677" s="288">
        <f t="shared" ca="1" si="132"/>
        <v>2.1820361353235895E-2</v>
      </c>
      <c r="BN677" s="288">
        <f t="shared" ca="1" si="132"/>
        <v>2.2256240636235658E-2</v>
      </c>
      <c r="BO677" s="289"/>
      <c r="BP677" s="289"/>
      <c r="BQ677" s="289"/>
      <c r="BR677" s="289"/>
      <c r="BS677" s="289"/>
      <c r="BT677" s="289"/>
      <c r="BU677" s="289"/>
      <c r="BV677" s="289"/>
      <c r="BW677" s="289"/>
      <c r="BX677" s="289"/>
      <c r="BY677" s="289"/>
      <c r="BZ677" s="289"/>
      <c r="CA677" s="289"/>
      <c r="CB677" s="289"/>
      <c r="CC677" s="289"/>
      <c r="CD677" s="289"/>
      <c r="CE677" s="289"/>
      <c r="CF677" s="289"/>
      <c r="CG677" s="289"/>
      <c r="CH677" s="289"/>
      <c r="CI677" s="289"/>
      <c r="CJ677" s="289"/>
      <c r="CK677" s="289"/>
      <c r="CL677" s="289"/>
      <c r="CM677" s="289"/>
      <c r="CN677" s="289"/>
      <c r="CO677" s="289"/>
      <c r="CP677" s="289"/>
      <c r="CQ677" s="289"/>
      <c r="CR677" s="289"/>
      <c r="CS677" s="289"/>
      <c r="CT677" s="289"/>
      <c r="CU677" s="289"/>
      <c r="CV677" s="289"/>
      <c r="CW677" s="289"/>
      <c r="CX677" s="289"/>
      <c r="CY677" s="289"/>
      <c r="CZ677" s="289"/>
      <c r="DA677" s="289"/>
      <c r="DB677" s="289"/>
      <c r="DC677" s="289"/>
      <c r="DD677" s="289"/>
      <c r="DE677" s="289"/>
      <c r="DF677" s="289"/>
      <c r="DG677" s="289"/>
      <c r="DH677" s="289"/>
      <c r="DI677" s="289"/>
      <c r="DJ677" s="289"/>
      <c r="DK677" s="289"/>
      <c r="DL677" s="289"/>
      <c r="DM677" s="289"/>
      <c r="DN677" s="289"/>
      <c r="DO677" s="289"/>
      <c r="DP677" s="289"/>
      <c r="DQ677" s="289"/>
      <c r="DR677" s="289"/>
      <c r="DS677" s="289"/>
      <c r="DT677" s="289"/>
      <c r="DU677" s="289"/>
      <c r="DV677" s="289"/>
      <c r="DW677" s="289"/>
      <c r="DX677" s="289"/>
      <c r="DY677" s="289"/>
      <c r="DZ677" s="289"/>
      <c r="EA677" s="289"/>
      <c r="EB677" s="289"/>
      <c r="EC677" s="289"/>
      <c r="ED677" s="289"/>
      <c r="EE677" s="289"/>
      <c r="EF677" s="289"/>
      <c r="EG677" s="289"/>
      <c r="EH677" s="289"/>
      <c r="EI677" s="289"/>
      <c r="EJ677" s="289"/>
      <c r="EK677" s="289"/>
      <c r="EL677" s="289"/>
      <c r="EM677" s="289"/>
      <c r="EN677" s="289"/>
      <c r="EO677" s="289"/>
      <c r="EP677" s="289"/>
      <c r="EQ677" s="289"/>
      <c r="ER677" s="289"/>
      <c r="ES677" s="289"/>
      <c r="ET677" s="289"/>
      <c r="EU677" s="289"/>
      <c r="EV677" s="289"/>
      <c r="EW677" s="289"/>
      <c r="EX677" s="289"/>
      <c r="EY677" s="289"/>
      <c r="EZ677" s="289"/>
      <c r="FA677" s="289"/>
      <c r="FB677" s="289"/>
      <c r="FC677" s="289"/>
      <c r="FD677" s="289"/>
      <c r="FE677" s="289"/>
      <c r="FF677" s="289"/>
      <c r="FG677" s="289"/>
      <c r="FH677" s="289"/>
      <c r="FI677" s="289"/>
      <c r="FJ677" s="289"/>
      <c r="FK677" s="289"/>
      <c r="FL677" s="289"/>
      <c r="FM677" s="289"/>
      <c r="FN677" s="289"/>
      <c r="FO677" s="289"/>
      <c r="FP677" s="289"/>
      <c r="FQ677" s="289"/>
      <c r="FR677" s="289"/>
      <c r="FS677" s="289"/>
      <c r="FT677" s="289"/>
      <c r="FU677" s="289"/>
      <c r="FV677" s="289"/>
      <c r="FW677" s="289"/>
      <c r="FX677" s="289"/>
      <c r="FY677" s="289"/>
      <c r="FZ677" s="289"/>
      <c r="GA677" s="289"/>
      <c r="GB677" s="289"/>
      <c r="GC677" s="289"/>
      <c r="GD677" s="289"/>
      <c r="GE677" s="289"/>
      <c r="GF677" s="289"/>
      <c r="GG677" s="289"/>
      <c r="GH677" s="289"/>
      <c r="GI677" s="289"/>
      <c r="GJ677" s="289"/>
      <c r="GK677" s="289"/>
      <c r="GL677" s="289"/>
      <c r="GM677" s="289"/>
      <c r="GN677" s="289"/>
      <c r="GO677" s="289"/>
      <c r="GP677" s="289"/>
      <c r="GQ677" s="289"/>
      <c r="GR677" s="289"/>
      <c r="GS677" s="289"/>
      <c r="GT677" s="289"/>
      <c r="GU677" s="289"/>
      <c r="GV677" s="289"/>
      <c r="GW677" s="289"/>
      <c r="GX677" s="289"/>
      <c r="GY677" s="289"/>
    </row>
    <row r="678" spans="1:207" x14ac:dyDescent="0.15">
      <c r="G678" s="289"/>
      <c r="H678" s="289"/>
      <c r="I678" s="289"/>
      <c r="J678" s="289"/>
      <c r="K678" s="289"/>
      <c r="L678" s="289"/>
      <c r="M678" s="289"/>
      <c r="N678" s="289"/>
      <c r="O678" s="289"/>
      <c r="P678" s="289"/>
      <c r="Q678" s="289"/>
      <c r="R678" s="289"/>
      <c r="S678" s="289"/>
      <c r="T678" s="289"/>
      <c r="U678" s="289"/>
      <c r="V678" s="289"/>
      <c r="W678" s="289"/>
      <c r="X678" s="289"/>
      <c r="Y678" s="289"/>
      <c r="Z678" s="289"/>
      <c r="AA678" s="289"/>
      <c r="AB678" s="289"/>
      <c r="AC678" s="289"/>
      <c r="AD678" s="289"/>
      <c r="AE678" s="289"/>
      <c r="AF678" s="289"/>
      <c r="AG678" s="289"/>
      <c r="AH678" s="289"/>
      <c r="AI678" s="289"/>
      <c r="AJ678" s="289"/>
      <c r="AK678" s="289"/>
      <c r="AL678" s="289"/>
      <c r="AM678" s="289"/>
      <c r="AN678" s="289"/>
      <c r="AO678" s="289"/>
      <c r="AP678" s="289"/>
      <c r="AQ678" s="289"/>
      <c r="AR678" s="289"/>
      <c r="AS678" s="289"/>
      <c r="AT678" s="289"/>
      <c r="AU678" s="289"/>
      <c r="AV678" s="289"/>
      <c r="AW678" s="289"/>
      <c r="AX678" s="289"/>
      <c r="AY678" s="289"/>
      <c r="AZ678" s="289"/>
      <c r="BA678" s="289"/>
      <c r="BB678" s="289"/>
      <c r="BC678" s="289"/>
      <c r="BD678" s="289"/>
      <c r="BE678" s="289"/>
      <c r="BF678" s="289"/>
      <c r="BG678" s="289"/>
      <c r="BH678" s="289"/>
      <c r="BI678" s="289"/>
      <c r="BJ678" s="289"/>
      <c r="BK678" s="289"/>
      <c r="BL678" s="289"/>
      <c r="BM678" s="289"/>
      <c r="BN678" s="289"/>
      <c r="BO678" s="289"/>
      <c r="BP678" s="289"/>
      <c r="BQ678" s="289"/>
      <c r="BR678" s="289"/>
      <c r="BS678" s="289"/>
      <c r="BT678" s="289"/>
      <c r="BU678" s="289"/>
      <c r="BV678" s="289"/>
      <c r="BW678" s="289"/>
      <c r="BX678" s="289"/>
      <c r="BY678" s="289"/>
      <c r="BZ678" s="289"/>
      <c r="CA678" s="289"/>
      <c r="CB678" s="289"/>
      <c r="CC678" s="289"/>
      <c r="CD678" s="289"/>
      <c r="CE678" s="289"/>
      <c r="CF678" s="289"/>
      <c r="CG678" s="289"/>
      <c r="CH678" s="289"/>
      <c r="CI678" s="289"/>
      <c r="CJ678" s="289"/>
      <c r="CK678" s="289"/>
      <c r="CL678" s="289"/>
      <c r="CM678" s="289"/>
      <c r="CN678" s="289"/>
      <c r="CO678" s="289"/>
      <c r="CP678" s="289"/>
      <c r="CQ678" s="289"/>
      <c r="CR678" s="289"/>
      <c r="CS678" s="289"/>
      <c r="CT678" s="289"/>
      <c r="CU678" s="289"/>
      <c r="CV678" s="289"/>
      <c r="CW678" s="289"/>
      <c r="CX678" s="289"/>
      <c r="CY678" s="289"/>
      <c r="CZ678" s="289"/>
      <c r="DA678" s="289"/>
      <c r="DB678" s="289"/>
      <c r="DC678" s="289"/>
      <c r="DD678" s="289"/>
      <c r="DE678" s="289"/>
      <c r="DF678" s="289"/>
      <c r="DG678" s="289"/>
      <c r="DH678" s="289"/>
      <c r="DI678" s="289"/>
      <c r="DJ678" s="289"/>
      <c r="DK678" s="289"/>
      <c r="DL678" s="289"/>
      <c r="DM678" s="289"/>
      <c r="DN678" s="289"/>
      <c r="DO678" s="289"/>
      <c r="DP678" s="289"/>
      <c r="DQ678" s="289"/>
      <c r="DR678" s="289"/>
      <c r="DS678" s="289"/>
      <c r="DT678" s="289"/>
      <c r="DU678" s="289"/>
      <c r="DV678" s="289"/>
      <c r="DW678" s="289"/>
      <c r="DX678" s="289"/>
      <c r="DY678" s="289"/>
      <c r="DZ678" s="289"/>
      <c r="EA678" s="289"/>
      <c r="EB678" s="289"/>
      <c r="EC678" s="289"/>
      <c r="ED678" s="289"/>
      <c r="EE678" s="289"/>
      <c r="EF678" s="289"/>
      <c r="EG678" s="289"/>
      <c r="EH678" s="289"/>
      <c r="EI678" s="289"/>
      <c r="EJ678" s="289"/>
      <c r="EK678" s="289"/>
      <c r="EL678" s="289"/>
      <c r="EM678" s="289"/>
      <c r="EN678" s="289"/>
      <c r="EO678" s="289"/>
      <c r="EP678" s="289"/>
      <c r="EQ678" s="289"/>
      <c r="ER678" s="289"/>
      <c r="ES678" s="289"/>
      <c r="ET678" s="289"/>
      <c r="EU678" s="289"/>
      <c r="EV678" s="289"/>
      <c r="EW678" s="289"/>
      <c r="EX678" s="289"/>
      <c r="EY678" s="289"/>
      <c r="EZ678" s="289"/>
      <c r="FA678" s="289"/>
      <c r="FB678" s="289"/>
      <c r="FC678" s="289"/>
      <c r="FD678" s="289"/>
      <c r="FE678" s="289"/>
      <c r="FF678" s="289"/>
      <c r="FG678" s="289"/>
      <c r="FH678" s="289"/>
      <c r="FI678" s="289"/>
      <c r="FJ678" s="289"/>
      <c r="FK678" s="289"/>
      <c r="FL678" s="289"/>
      <c r="FM678" s="289"/>
      <c r="FN678" s="289"/>
      <c r="FO678" s="289"/>
      <c r="FP678" s="289"/>
      <c r="FQ678" s="289"/>
      <c r="FR678" s="289"/>
      <c r="FS678" s="289"/>
      <c r="FT678" s="289"/>
      <c r="FU678" s="289"/>
      <c r="FV678" s="289"/>
      <c r="FW678" s="289"/>
      <c r="FX678" s="289"/>
      <c r="FY678" s="289"/>
      <c r="FZ678" s="289"/>
      <c r="GA678" s="289"/>
      <c r="GB678" s="289"/>
      <c r="GC678" s="289"/>
      <c r="GD678" s="289"/>
      <c r="GE678" s="289"/>
      <c r="GF678" s="289"/>
      <c r="GG678" s="289"/>
      <c r="GH678" s="289"/>
      <c r="GI678" s="289"/>
      <c r="GJ678" s="289"/>
      <c r="GK678" s="289"/>
      <c r="GL678" s="289"/>
      <c r="GM678" s="289"/>
      <c r="GN678" s="289"/>
      <c r="GO678" s="289"/>
      <c r="GP678" s="289"/>
      <c r="GQ678" s="289"/>
      <c r="GR678" s="289"/>
      <c r="GS678" s="289"/>
      <c r="GT678" s="289"/>
      <c r="GU678" s="289"/>
      <c r="GV678" s="289"/>
      <c r="GW678" s="289"/>
      <c r="GX678" s="289"/>
      <c r="GY678" s="289"/>
    </row>
    <row r="679" spans="1:207" ht="14" thickBot="1" x14ac:dyDescent="0.2">
      <c r="A679" s="279">
        <v>5</v>
      </c>
      <c r="B679" s="280" t="s">
        <v>403</v>
      </c>
      <c r="C679" s="281"/>
      <c r="D679" s="281"/>
      <c r="E679" s="281"/>
      <c r="F679" s="281"/>
      <c r="G679" s="281"/>
      <c r="H679" s="32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c r="BA679" s="281"/>
      <c r="BB679" s="281"/>
      <c r="BC679" s="281"/>
      <c r="BD679" s="281"/>
      <c r="BE679" s="281"/>
      <c r="BF679" s="281"/>
      <c r="BG679" s="281"/>
      <c r="BH679" s="281"/>
      <c r="BI679" s="281"/>
      <c r="BJ679" s="281"/>
      <c r="BK679" s="281"/>
      <c r="BL679" s="281"/>
      <c r="BM679" s="281"/>
      <c r="BN679" s="281"/>
      <c r="BO679" s="281"/>
      <c r="BP679" s="281"/>
      <c r="BQ679" s="281"/>
      <c r="BR679" s="281"/>
      <c r="BS679" s="281"/>
      <c r="BT679" s="281"/>
      <c r="BU679" s="281"/>
      <c r="BV679" s="281"/>
      <c r="BW679" s="281"/>
      <c r="BX679" s="281"/>
      <c r="BY679" s="281"/>
      <c r="BZ679" s="281"/>
      <c r="CA679" s="289"/>
      <c r="CB679" s="289"/>
      <c r="CC679" s="289"/>
      <c r="CD679" s="289"/>
      <c r="CE679" s="289"/>
      <c r="CF679" s="289"/>
      <c r="CG679" s="289"/>
      <c r="CH679" s="289"/>
      <c r="CI679" s="289"/>
      <c r="CJ679" s="289"/>
      <c r="CK679" s="289"/>
      <c r="CL679" s="289"/>
      <c r="CM679" s="289"/>
      <c r="CN679" s="289"/>
      <c r="CO679" s="289"/>
      <c r="CP679" s="289"/>
      <c r="CQ679" s="289"/>
      <c r="CR679" s="289"/>
      <c r="CS679" s="289"/>
      <c r="CT679" s="289"/>
      <c r="CU679" s="289"/>
      <c r="CV679" s="289"/>
      <c r="CW679" s="289"/>
      <c r="CX679" s="289"/>
      <c r="CY679" s="289"/>
      <c r="CZ679" s="289"/>
      <c r="DA679" s="289"/>
      <c r="DB679" s="289"/>
      <c r="DC679" s="289"/>
      <c r="DD679" s="289"/>
      <c r="DE679" s="289"/>
      <c r="DF679" s="289"/>
      <c r="DG679" s="289"/>
      <c r="DH679" s="289"/>
      <c r="DI679" s="289"/>
      <c r="DJ679" s="289"/>
      <c r="DK679" s="289"/>
      <c r="DL679" s="289"/>
      <c r="DM679" s="289"/>
      <c r="DN679" s="289"/>
      <c r="DO679" s="289"/>
      <c r="DP679" s="289"/>
      <c r="DQ679" s="289"/>
      <c r="DR679" s="289"/>
      <c r="DS679" s="289"/>
      <c r="DT679" s="289"/>
      <c r="DU679" s="289"/>
      <c r="DV679" s="289"/>
      <c r="DW679" s="289"/>
      <c r="DX679" s="289"/>
      <c r="DY679" s="289"/>
      <c r="DZ679" s="289"/>
      <c r="EA679" s="289"/>
      <c r="EB679" s="289"/>
      <c r="EC679" s="289"/>
      <c r="ED679" s="289"/>
      <c r="EE679" s="289"/>
      <c r="EF679" s="289"/>
      <c r="EG679" s="289"/>
      <c r="EH679" s="289"/>
      <c r="EI679" s="289"/>
      <c r="EJ679" s="289"/>
      <c r="EK679" s="289"/>
      <c r="EL679" s="289"/>
      <c r="EM679" s="289"/>
      <c r="EN679" s="289"/>
      <c r="EO679" s="289"/>
      <c r="EP679" s="289"/>
      <c r="EQ679" s="289"/>
      <c r="ER679" s="289"/>
      <c r="ES679" s="289"/>
      <c r="ET679" s="289"/>
      <c r="EU679" s="289"/>
      <c r="EV679" s="289"/>
      <c r="EW679" s="289"/>
      <c r="EX679" s="289"/>
      <c r="EY679" s="289"/>
      <c r="EZ679" s="289"/>
      <c r="FA679" s="289"/>
      <c r="FB679" s="289"/>
      <c r="FC679" s="289"/>
      <c r="FD679" s="289"/>
      <c r="FE679" s="289"/>
      <c r="FF679" s="289"/>
      <c r="FG679" s="289"/>
      <c r="FH679" s="289"/>
      <c r="FI679" s="289"/>
      <c r="FJ679" s="289"/>
      <c r="FK679" s="289"/>
      <c r="FL679" s="289"/>
      <c r="FM679" s="289"/>
      <c r="FN679" s="289"/>
      <c r="FO679" s="289"/>
      <c r="FP679" s="289"/>
      <c r="FQ679" s="289"/>
      <c r="FR679" s="289"/>
      <c r="FS679" s="289"/>
      <c r="FT679" s="289"/>
      <c r="FU679" s="289"/>
      <c r="FV679" s="289"/>
      <c r="FW679" s="289"/>
      <c r="FX679" s="289"/>
      <c r="FY679" s="289"/>
      <c r="FZ679" s="289"/>
      <c r="GA679" s="289"/>
      <c r="GB679" s="289"/>
      <c r="GC679" s="289"/>
      <c r="GD679" s="289"/>
      <c r="GE679" s="289"/>
      <c r="GF679" s="289"/>
      <c r="GG679" s="289"/>
      <c r="GH679" s="289"/>
      <c r="GI679" s="289"/>
      <c r="GJ679" s="289"/>
      <c r="GK679" s="289"/>
      <c r="GL679" s="289"/>
      <c r="GM679" s="289"/>
      <c r="GN679" s="289"/>
      <c r="GO679" s="289"/>
      <c r="GP679" s="289"/>
      <c r="GQ679" s="289"/>
      <c r="GR679" s="289"/>
      <c r="GS679" s="289"/>
      <c r="GT679" s="289"/>
      <c r="GU679" s="289"/>
      <c r="GV679" s="289"/>
      <c r="GW679" s="289"/>
      <c r="GX679" s="289"/>
      <c r="GY679" s="289"/>
    </row>
    <row r="680" spans="1:207" ht="14" thickTop="1" x14ac:dyDescent="0.15">
      <c r="G680" s="289"/>
      <c r="H680" s="289"/>
      <c r="I680" s="289"/>
      <c r="J680" s="289"/>
      <c r="K680" s="289"/>
      <c r="L680" s="289"/>
      <c r="M680" s="289"/>
      <c r="N680" s="289"/>
      <c r="O680" s="289"/>
      <c r="P680" s="289"/>
      <c r="Q680" s="289"/>
      <c r="R680" s="289"/>
      <c r="S680" s="289"/>
      <c r="T680" s="289"/>
      <c r="U680" s="289"/>
      <c r="V680" s="289"/>
      <c r="W680" s="289"/>
      <c r="X680" s="289"/>
      <c r="Y680" s="289"/>
      <c r="Z680" s="289"/>
      <c r="AA680" s="289"/>
      <c r="AB680" s="289"/>
      <c r="AC680" s="289"/>
      <c r="AD680" s="289"/>
      <c r="AE680" s="289"/>
      <c r="AF680" s="289"/>
      <c r="AG680" s="289"/>
      <c r="AH680" s="289"/>
      <c r="AI680" s="289"/>
      <c r="AJ680" s="289"/>
      <c r="AK680" s="289"/>
      <c r="AL680" s="289"/>
      <c r="AM680" s="289"/>
      <c r="AN680" s="289"/>
      <c r="AO680" s="289"/>
      <c r="AP680" s="289"/>
      <c r="AQ680" s="289"/>
      <c r="AR680" s="289"/>
      <c r="AS680" s="289"/>
      <c r="AT680" s="289"/>
      <c r="AU680" s="289"/>
      <c r="AV680" s="289"/>
      <c r="AW680" s="289"/>
      <c r="AX680" s="289"/>
      <c r="AY680" s="289"/>
      <c r="AZ680" s="289"/>
      <c r="BA680" s="289"/>
      <c r="BB680" s="289"/>
      <c r="BC680" s="289"/>
      <c r="BD680" s="289"/>
      <c r="BE680" s="289"/>
      <c r="BF680" s="289"/>
      <c r="BG680" s="289"/>
      <c r="BH680" s="289"/>
      <c r="BI680" s="289"/>
      <c r="BJ680" s="289"/>
      <c r="BK680" s="289"/>
      <c r="BL680" s="289"/>
      <c r="BM680" s="289"/>
      <c r="BN680" s="289"/>
      <c r="BO680" s="289"/>
      <c r="BP680" s="289"/>
      <c r="BQ680" s="289"/>
      <c r="BR680" s="289"/>
      <c r="BS680" s="289"/>
      <c r="BT680" s="289"/>
      <c r="BU680" s="289"/>
      <c r="BV680" s="289"/>
      <c r="BW680" s="289"/>
      <c r="BX680" s="289"/>
      <c r="BY680" s="289"/>
      <c r="BZ680" s="289"/>
      <c r="CA680" s="289"/>
      <c r="CB680" s="289"/>
      <c r="CC680" s="289"/>
      <c r="CD680" s="289"/>
      <c r="CE680" s="289"/>
      <c r="CF680" s="289"/>
      <c r="CG680" s="289"/>
      <c r="CH680" s="289"/>
      <c r="CI680" s="289"/>
      <c r="CJ680" s="289"/>
      <c r="CK680" s="289"/>
      <c r="CL680" s="289"/>
      <c r="CM680" s="289"/>
      <c r="CN680" s="289"/>
      <c r="CO680" s="289"/>
      <c r="CP680" s="289"/>
      <c r="CQ680" s="289"/>
      <c r="CR680" s="289"/>
      <c r="CS680" s="289"/>
      <c r="CT680" s="289"/>
      <c r="CU680" s="289"/>
      <c r="CV680" s="289"/>
      <c r="CW680" s="289"/>
      <c r="CX680" s="289"/>
      <c r="CY680" s="289"/>
      <c r="CZ680" s="289"/>
      <c r="DA680" s="289"/>
      <c r="DB680" s="289"/>
      <c r="DC680" s="289"/>
      <c r="DD680" s="289"/>
      <c r="DE680" s="289"/>
      <c r="DF680" s="289"/>
      <c r="DG680" s="289"/>
      <c r="DH680" s="289"/>
      <c r="DI680" s="289"/>
      <c r="DJ680" s="289"/>
      <c r="DK680" s="289"/>
      <c r="DL680" s="289"/>
      <c r="DM680" s="289"/>
      <c r="DN680" s="289"/>
      <c r="DO680" s="289"/>
      <c r="DP680" s="289"/>
      <c r="DQ680" s="289"/>
      <c r="DR680" s="289"/>
      <c r="DS680" s="289"/>
      <c r="DT680" s="289"/>
      <c r="DU680" s="289"/>
      <c r="DV680" s="289"/>
      <c r="DW680" s="289"/>
      <c r="DX680" s="289"/>
      <c r="DY680" s="289"/>
      <c r="DZ680" s="289"/>
      <c r="EA680" s="289"/>
      <c r="EB680" s="289"/>
      <c r="EC680" s="289"/>
      <c r="ED680" s="289"/>
      <c r="EE680" s="289"/>
      <c r="EF680" s="289"/>
      <c r="EG680" s="289"/>
      <c r="EH680" s="289"/>
      <c r="EI680" s="289"/>
      <c r="EJ680" s="289"/>
      <c r="EK680" s="289"/>
      <c r="EL680" s="289"/>
      <c r="EM680" s="289"/>
      <c r="EN680" s="289"/>
      <c r="EO680" s="289"/>
      <c r="EP680" s="289"/>
      <c r="EQ680" s="289"/>
      <c r="ER680" s="289"/>
      <c r="ES680" s="289"/>
      <c r="ET680" s="289"/>
      <c r="EU680" s="289"/>
      <c r="EV680" s="289"/>
      <c r="EW680" s="289"/>
      <c r="EX680" s="289"/>
      <c r="EY680" s="289"/>
      <c r="EZ680" s="289"/>
      <c r="FA680" s="289"/>
      <c r="FB680" s="289"/>
      <c r="FC680" s="289"/>
      <c r="FD680" s="289"/>
      <c r="FE680" s="289"/>
      <c r="FF680" s="289"/>
      <c r="FG680" s="289"/>
      <c r="FH680" s="289"/>
      <c r="FI680" s="289"/>
      <c r="FJ680" s="289"/>
      <c r="FK680" s="289"/>
      <c r="FL680" s="289"/>
      <c r="FM680" s="289"/>
      <c r="FN680" s="289"/>
      <c r="FO680" s="289"/>
      <c r="FP680" s="289"/>
      <c r="FQ680" s="289"/>
      <c r="FR680" s="289"/>
      <c r="FS680" s="289"/>
      <c r="FT680" s="289"/>
      <c r="FU680" s="289"/>
      <c r="FV680" s="289"/>
      <c r="FW680" s="289"/>
      <c r="FX680" s="289"/>
      <c r="FY680" s="289"/>
      <c r="FZ680" s="289"/>
      <c r="GA680" s="289"/>
      <c r="GB680" s="289"/>
      <c r="GC680" s="289"/>
      <c r="GD680" s="289"/>
      <c r="GE680" s="289"/>
      <c r="GF680" s="289"/>
      <c r="GG680" s="289"/>
      <c r="GH680" s="289"/>
      <c r="GI680" s="289"/>
      <c r="GJ680" s="289"/>
      <c r="GK680" s="289"/>
      <c r="GL680" s="289"/>
      <c r="GM680" s="289"/>
      <c r="GN680" s="289"/>
      <c r="GO680" s="289"/>
      <c r="GP680" s="289"/>
      <c r="GQ680" s="289"/>
      <c r="GR680" s="289"/>
      <c r="GS680" s="289"/>
      <c r="GT680" s="289"/>
      <c r="GU680" s="289"/>
      <c r="GV680" s="289"/>
      <c r="GW680" s="289"/>
      <c r="GX680" s="289"/>
      <c r="GY680" s="289"/>
    </row>
    <row r="681" spans="1:207" x14ac:dyDescent="0.15">
      <c r="C681" s="23" t="s">
        <v>404</v>
      </c>
      <c r="D681" s="23" t="s">
        <v>302</v>
      </c>
      <c r="F681" s="26" t="s">
        <v>356</v>
      </c>
      <c r="G681" s="288">
        <f ca="1">SUM(G682:G683)</f>
        <v>-1.0410647816484027E-2</v>
      </c>
      <c r="H681" s="288">
        <f t="shared" ref="H681:BN681" ca="1" si="133">SUM(H682:H683)</f>
        <v>-1.1436240578352557E-2</v>
      </c>
      <c r="I681" s="288">
        <f t="shared" ca="1" si="133"/>
        <v>-1.4422850182169612E-2</v>
      </c>
      <c r="J681" s="288">
        <f t="shared" ca="1" si="133"/>
        <v>-1.6480736744932292E-2</v>
      </c>
      <c r="K681" s="288">
        <f t="shared" ca="1" si="133"/>
        <v>-3.3743236778832359E-3</v>
      </c>
      <c r="L681" s="288">
        <f t="shared" ca="1" si="133"/>
        <v>0</v>
      </c>
      <c r="M681" s="288">
        <f t="shared" ca="1" si="133"/>
        <v>0</v>
      </c>
      <c r="N681" s="288">
        <f t="shared" ca="1" si="133"/>
        <v>0</v>
      </c>
      <c r="O681" s="288">
        <f t="shared" ca="1" si="133"/>
        <v>0</v>
      </c>
      <c r="P681" s="288">
        <f t="shared" ca="1" si="133"/>
        <v>0</v>
      </c>
      <c r="Q681" s="288">
        <f t="shared" ca="1" si="133"/>
        <v>0</v>
      </c>
      <c r="R681" s="288">
        <f t="shared" ca="1" si="133"/>
        <v>0</v>
      </c>
      <c r="S681" s="288">
        <f t="shared" ca="1" si="133"/>
        <v>0</v>
      </c>
      <c r="T681" s="288">
        <f t="shared" ca="1" si="133"/>
        <v>0</v>
      </c>
      <c r="U681" s="288">
        <f t="shared" ca="1" si="133"/>
        <v>0</v>
      </c>
      <c r="V681" s="288">
        <f t="shared" ca="1" si="133"/>
        <v>0</v>
      </c>
      <c r="W681" s="288">
        <f t="shared" ca="1" si="133"/>
        <v>0</v>
      </c>
      <c r="X681" s="288">
        <f t="shared" ca="1" si="133"/>
        <v>0</v>
      </c>
      <c r="Y681" s="288">
        <f t="shared" ca="1" si="133"/>
        <v>0</v>
      </c>
      <c r="Z681" s="288">
        <f t="shared" ca="1" si="133"/>
        <v>0</v>
      </c>
      <c r="AA681" s="288">
        <f t="shared" ca="1" si="133"/>
        <v>0</v>
      </c>
      <c r="AB681" s="288">
        <f t="shared" ca="1" si="133"/>
        <v>0</v>
      </c>
      <c r="AC681" s="288">
        <f t="shared" ca="1" si="133"/>
        <v>0</v>
      </c>
      <c r="AD681" s="288">
        <f t="shared" ca="1" si="133"/>
        <v>0</v>
      </c>
      <c r="AE681" s="288">
        <f t="shared" ca="1" si="133"/>
        <v>0</v>
      </c>
      <c r="AF681" s="288">
        <f t="shared" ca="1" si="133"/>
        <v>0</v>
      </c>
      <c r="AG681" s="288">
        <f t="shared" ca="1" si="133"/>
        <v>0</v>
      </c>
      <c r="AH681" s="288">
        <f t="shared" ca="1" si="133"/>
        <v>-4.780842312262501E-4</v>
      </c>
      <c r="AI681" s="288">
        <f t="shared" ca="1" si="133"/>
        <v>-4.9993060723924759E-4</v>
      </c>
      <c r="AJ681" s="288">
        <f t="shared" ca="1" si="133"/>
        <v>-5.6404320825648342E-4</v>
      </c>
      <c r="AK681" s="288">
        <f t="shared" ca="1" si="133"/>
        <v>-5.9522318838619963E-4</v>
      </c>
      <c r="AL681" s="288">
        <f t="shared" ca="1" si="133"/>
        <v>-4.6478950415549357E-4</v>
      </c>
      <c r="AM681" s="288">
        <f t="shared" ca="1" si="133"/>
        <v>-3.5844571210951436E-4</v>
      </c>
      <c r="AN681" s="288">
        <f t="shared" ca="1" si="133"/>
        <v>-3.0182313280244753E-4</v>
      </c>
      <c r="AO681" s="288">
        <f t="shared" ca="1" si="133"/>
        <v>-2.2087436544410838E-4</v>
      </c>
      <c r="AP681" s="288">
        <f t="shared" ca="1" si="133"/>
        <v>-1.1509335761556404E-4</v>
      </c>
      <c r="AQ681" s="288">
        <f t="shared" ca="1" si="133"/>
        <v>-1.5996493596667771E-5</v>
      </c>
      <c r="AR681" s="288">
        <f t="shared" ca="1" si="133"/>
        <v>-4.7452176437652593E-5</v>
      </c>
      <c r="AS681" s="288">
        <f t="shared" ca="1" si="133"/>
        <v>-2.7444201908870952E-4</v>
      </c>
      <c r="AT681" s="288">
        <f t="shared" ca="1" si="133"/>
        <v>-1.3798178739902033E-3</v>
      </c>
      <c r="AU681" s="288">
        <f t="shared" ca="1" si="133"/>
        <v>-1.376534808542362E-3</v>
      </c>
      <c r="AV681" s="288">
        <f t="shared" ca="1" si="133"/>
        <v>-1.3864455745231201E-3</v>
      </c>
      <c r="AW681" s="288">
        <f t="shared" ca="1" si="133"/>
        <v>-1.3858132712703686E-3</v>
      </c>
      <c r="AX681" s="288">
        <f t="shared" ca="1" si="133"/>
        <v>-1.3353037402881497E-3</v>
      </c>
      <c r="AY681" s="288">
        <f t="shared" ca="1" si="133"/>
        <v>-1.2913726754070886E-3</v>
      </c>
      <c r="AZ681" s="288">
        <f t="shared" ca="1" si="133"/>
        <v>-1.262627217996597E-3</v>
      </c>
      <c r="BA681" s="288">
        <f t="shared" ca="1" si="133"/>
        <v>-1.2265025610457333E-3</v>
      </c>
      <c r="BB681" s="288">
        <f t="shared" ca="1" si="133"/>
        <v>-1.181859962490801E-3</v>
      </c>
      <c r="BC681" s="288">
        <f t="shared" ca="1" si="133"/>
        <v>-1.0402412660766407E-3</v>
      </c>
      <c r="BD681" s="288">
        <f t="shared" ca="1" si="133"/>
        <v>-1.0633017498443767E-3</v>
      </c>
      <c r="BE681" s="288">
        <f t="shared" ca="1" si="133"/>
        <v>-1.1216644875686327E-3</v>
      </c>
      <c r="BF681" s="288">
        <f t="shared" ca="1" si="133"/>
        <v>-1.8970184009882759E-3</v>
      </c>
      <c r="BG681" s="288">
        <f t="shared" ca="1" si="133"/>
        <v>-1.8935714185086428E-3</v>
      </c>
      <c r="BH681" s="288">
        <f t="shared" ca="1" si="133"/>
        <v>-1.8887358718732679E-3</v>
      </c>
      <c r="BI681" s="288">
        <f t="shared" ca="1" si="133"/>
        <v>-1.8812325949040826E-3</v>
      </c>
      <c r="BJ681" s="288">
        <f t="shared" ca="1" si="133"/>
        <v>-1.7020765540299142E-3</v>
      </c>
      <c r="BK681" s="288">
        <f t="shared" ca="1" si="133"/>
        <v>0</v>
      </c>
      <c r="BL681" s="288">
        <f t="shared" ca="1" si="133"/>
        <v>0</v>
      </c>
      <c r="BM681" s="288">
        <f t="shared" ca="1" si="133"/>
        <v>-1.927923786744631E-4</v>
      </c>
      <c r="BN681" s="288">
        <f t="shared" ca="1" si="133"/>
        <v>-3.9936437603040921E-4</v>
      </c>
      <c r="BO681" s="289"/>
      <c r="BP681" s="289"/>
      <c r="BQ681" s="289"/>
      <c r="BR681" s="289"/>
      <c r="BS681" s="289"/>
      <c r="BT681" s="289"/>
      <c r="BU681" s="289"/>
      <c r="BV681" s="289"/>
      <c r="BW681" s="289"/>
      <c r="BX681" s="289"/>
      <c r="BY681" s="289"/>
      <c r="BZ681" s="289"/>
      <c r="CA681" s="289"/>
      <c r="CB681" s="289"/>
      <c r="CC681" s="289"/>
      <c r="CD681" s="289"/>
      <c r="CE681" s="289"/>
      <c r="CF681" s="289"/>
      <c r="CG681" s="289"/>
      <c r="CH681" s="289"/>
      <c r="CI681" s="289"/>
      <c r="CJ681" s="289"/>
      <c r="CK681" s="289"/>
      <c r="CL681" s="289"/>
      <c r="CM681" s="289"/>
      <c r="CN681" s="289"/>
      <c r="CO681" s="289"/>
      <c r="CP681" s="289"/>
      <c r="CQ681" s="289"/>
      <c r="CR681" s="289"/>
      <c r="CS681" s="289"/>
      <c r="CT681" s="289"/>
      <c r="CU681" s="289"/>
      <c r="CV681" s="289"/>
      <c r="CW681" s="289"/>
      <c r="CX681" s="289"/>
      <c r="CY681" s="289"/>
      <c r="CZ681" s="289"/>
      <c r="DA681" s="289"/>
      <c r="DB681" s="289"/>
      <c r="DC681" s="289"/>
      <c r="DD681" s="289"/>
      <c r="DE681" s="289"/>
      <c r="DF681" s="289"/>
      <c r="DG681" s="289"/>
      <c r="DH681" s="289"/>
      <c r="DI681" s="289"/>
      <c r="DJ681" s="289"/>
      <c r="DK681" s="289"/>
      <c r="DL681" s="289"/>
      <c r="DM681" s="289"/>
      <c r="DN681" s="289"/>
      <c r="DO681" s="289"/>
      <c r="DP681" s="289"/>
      <c r="DQ681" s="289"/>
      <c r="DR681" s="289"/>
      <c r="DS681" s="289"/>
      <c r="DT681" s="289"/>
      <c r="DU681" s="289"/>
      <c r="DV681" s="289"/>
      <c r="DW681" s="289"/>
      <c r="DX681" s="289"/>
      <c r="DY681" s="289"/>
      <c r="DZ681" s="289"/>
      <c r="EA681" s="289"/>
      <c r="EB681" s="289"/>
      <c r="EC681" s="289"/>
      <c r="ED681" s="289"/>
      <c r="EE681" s="289"/>
      <c r="EF681" s="289"/>
      <c r="EG681" s="289"/>
      <c r="EH681" s="289"/>
      <c r="EI681" s="289"/>
      <c r="EJ681" s="289"/>
      <c r="EK681" s="289"/>
      <c r="EL681" s="289"/>
      <c r="EM681" s="289"/>
      <c r="EN681" s="289"/>
      <c r="EO681" s="289"/>
      <c r="EP681" s="289"/>
      <c r="EQ681" s="289"/>
      <c r="ER681" s="289"/>
      <c r="ES681" s="289"/>
      <c r="ET681" s="289"/>
      <c r="EU681" s="289"/>
      <c r="EV681" s="289"/>
      <c r="EW681" s="289"/>
      <c r="EX681" s="289"/>
      <c r="EY681" s="289"/>
      <c r="EZ681" s="289"/>
      <c r="FA681" s="289"/>
      <c r="FB681" s="289"/>
      <c r="FC681" s="289"/>
      <c r="FD681" s="289"/>
      <c r="FE681" s="289"/>
      <c r="FF681" s="289"/>
      <c r="FG681" s="289"/>
      <c r="FH681" s="289"/>
      <c r="FI681" s="289"/>
      <c r="FJ681" s="289"/>
      <c r="FK681" s="289"/>
      <c r="FL681" s="289"/>
      <c r="FM681" s="289"/>
      <c r="FN681" s="289"/>
      <c r="FO681" s="289"/>
      <c r="FP681" s="289"/>
      <c r="FQ681" s="289"/>
      <c r="FR681" s="289"/>
      <c r="FS681" s="289"/>
      <c r="FT681" s="289"/>
      <c r="FU681" s="289"/>
      <c r="FV681" s="289"/>
      <c r="FW681" s="289"/>
      <c r="FX681" s="289"/>
      <c r="FY681" s="289"/>
      <c r="FZ681" s="289"/>
      <c r="GA681" s="289"/>
      <c r="GB681" s="289"/>
      <c r="GC681" s="289"/>
      <c r="GD681" s="289"/>
      <c r="GE681" s="289"/>
      <c r="GF681" s="289"/>
      <c r="GG681" s="289"/>
      <c r="GH681" s="289"/>
      <c r="GI681" s="289"/>
      <c r="GJ681" s="289"/>
      <c r="GK681" s="289"/>
      <c r="GL681" s="289"/>
      <c r="GM681" s="289"/>
      <c r="GN681" s="289"/>
      <c r="GO681" s="289"/>
      <c r="GP681" s="289"/>
      <c r="GQ681" s="289"/>
      <c r="GR681" s="289"/>
      <c r="GS681" s="289"/>
      <c r="GT681" s="289"/>
      <c r="GU681" s="289"/>
      <c r="GV681" s="289"/>
      <c r="GW681" s="289"/>
      <c r="GX681" s="289"/>
      <c r="GY681" s="289"/>
    </row>
    <row r="682" spans="1:207" x14ac:dyDescent="0.15">
      <c r="D682" s="28" t="s">
        <v>87</v>
      </c>
      <c r="F682" s="26" t="s">
        <v>356</v>
      </c>
      <c r="G682" s="315">
        <f>-SAP_Leadsheet!E75</f>
        <v>0</v>
      </c>
      <c r="H682" s="315"/>
      <c r="I682" s="315"/>
      <c r="J682" s="315"/>
      <c r="K682" s="315"/>
      <c r="L682" s="315"/>
      <c r="M682" s="315"/>
      <c r="N682" s="315"/>
      <c r="O682" s="315"/>
      <c r="P682" s="315"/>
      <c r="Q682" s="315"/>
      <c r="R682" s="315"/>
      <c r="S682" s="315"/>
      <c r="T682" s="315"/>
      <c r="U682" s="315"/>
      <c r="V682" s="315"/>
      <c r="W682" s="315"/>
      <c r="X682" s="315"/>
      <c r="Y682" s="315"/>
      <c r="Z682" s="315"/>
      <c r="AA682" s="315"/>
      <c r="AB682" s="315"/>
      <c r="AC682" s="315"/>
      <c r="AD682" s="315"/>
      <c r="AE682" s="315"/>
      <c r="AF682" s="315"/>
      <c r="AG682" s="315"/>
      <c r="AH682" s="315"/>
      <c r="AI682" s="315"/>
      <c r="AJ682" s="315"/>
      <c r="AK682" s="315"/>
      <c r="AL682" s="315"/>
      <c r="AM682" s="315"/>
      <c r="AN682" s="315"/>
      <c r="AO682" s="315"/>
      <c r="AP682" s="315"/>
      <c r="AQ682" s="315"/>
      <c r="AR682" s="315"/>
      <c r="AS682" s="315"/>
      <c r="AT682" s="315"/>
      <c r="AU682" s="315"/>
      <c r="AV682" s="315"/>
      <c r="AW682" s="315"/>
      <c r="AX682" s="315"/>
      <c r="AY682" s="315"/>
      <c r="AZ682" s="315"/>
      <c r="BA682" s="315"/>
      <c r="BB682" s="315"/>
      <c r="BC682" s="315"/>
      <c r="BD682" s="315"/>
      <c r="BE682" s="315"/>
      <c r="BF682" s="315"/>
      <c r="BG682" s="315"/>
      <c r="BH682" s="315"/>
      <c r="BI682" s="315"/>
      <c r="BJ682" s="315"/>
      <c r="BK682" s="315"/>
      <c r="BL682" s="315"/>
      <c r="BM682" s="315"/>
      <c r="BN682" s="315"/>
      <c r="BO682" s="289"/>
      <c r="BP682" s="289"/>
      <c r="BQ682" s="289"/>
      <c r="BR682" s="289"/>
      <c r="BS682" s="289"/>
      <c r="BT682" s="289"/>
      <c r="BU682" s="289"/>
      <c r="BV682" s="289"/>
      <c r="BW682" s="289"/>
      <c r="BX682" s="289"/>
      <c r="BY682" s="289"/>
      <c r="BZ682" s="289"/>
      <c r="CA682" s="289"/>
      <c r="CB682" s="289"/>
      <c r="CC682" s="289"/>
      <c r="CD682" s="289"/>
      <c r="CE682" s="289"/>
      <c r="CF682" s="289"/>
      <c r="CG682" s="289"/>
      <c r="CH682" s="289"/>
      <c r="CI682" s="289"/>
      <c r="CJ682" s="289"/>
      <c r="CK682" s="289"/>
      <c r="CL682" s="289"/>
      <c r="CM682" s="289"/>
      <c r="CN682" s="289"/>
      <c r="CO682" s="289"/>
      <c r="CP682" s="289"/>
      <c r="CQ682" s="289"/>
      <c r="CR682" s="289"/>
      <c r="CS682" s="289"/>
      <c r="CT682" s="289"/>
      <c r="CU682" s="289"/>
      <c r="CV682" s="289"/>
      <c r="CW682" s="289"/>
      <c r="CX682" s="289"/>
      <c r="CY682" s="289"/>
      <c r="CZ682" s="289"/>
      <c r="DA682" s="289"/>
      <c r="DB682" s="289"/>
      <c r="DC682" s="289"/>
      <c r="DD682" s="289"/>
      <c r="DE682" s="289"/>
      <c r="DF682" s="289"/>
      <c r="DG682" s="289"/>
      <c r="DH682" s="289"/>
      <c r="DI682" s="289"/>
      <c r="DJ682" s="289"/>
      <c r="DK682" s="289"/>
      <c r="DL682" s="289"/>
      <c r="DM682" s="289"/>
      <c r="DN682" s="289"/>
      <c r="DO682" s="289"/>
      <c r="DP682" s="289"/>
      <c r="DQ682" s="289"/>
      <c r="DR682" s="289"/>
      <c r="DS682" s="289"/>
      <c r="DT682" s="289"/>
      <c r="DU682" s="289"/>
      <c r="DV682" s="289"/>
      <c r="DW682" s="289"/>
      <c r="DX682" s="289"/>
      <c r="DY682" s="289"/>
      <c r="DZ682" s="289"/>
      <c r="EA682" s="289"/>
      <c r="EB682" s="289"/>
      <c r="EC682" s="289"/>
      <c r="ED682" s="289"/>
      <c r="EE682" s="289"/>
      <c r="EF682" s="289"/>
      <c r="EG682" s="289"/>
      <c r="EH682" s="289"/>
      <c r="EI682" s="289"/>
      <c r="EJ682" s="289"/>
      <c r="EK682" s="289"/>
      <c r="EL682" s="289"/>
      <c r="EM682" s="289"/>
      <c r="EN682" s="289"/>
      <c r="EO682" s="289"/>
      <c r="EP682" s="289"/>
      <c r="EQ682" s="289"/>
      <c r="ER682" s="289"/>
      <c r="ES682" s="289"/>
      <c r="ET682" s="289"/>
      <c r="EU682" s="289"/>
      <c r="EV682" s="289"/>
      <c r="EW682" s="289"/>
      <c r="EX682" s="289"/>
      <c r="EY682" s="289"/>
      <c r="EZ682" s="289"/>
      <c r="FA682" s="289"/>
      <c r="FB682" s="289"/>
      <c r="FC682" s="289"/>
      <c r="FD682" s="289"/>
      <c r="FE682" s="289"/>
      <c r="FF682" s="289"/>
      <c r="FG682" s="289"/>
      <c r="FH682" s="289"/>
      <c r="FI682" s="289"/>
      <c r="FJ682" s="289"/>
      <c r="FK682" s="289"/>
      <c r="FL682" s="289"/>
      <c r="FM682" s="289"/>
      <c r="FN682" s="289"/>
      <c r="FO682" s="289"/>
      <c r="FP682" s="289"/>
      <c r="FQ682" s="289"/>
      <c r="FR682" s="289"/>
      <c r="FS682" s="289"/>
      <c r="FT682" s="289"/>
      <c r="FU682" s="289"/>
      <c r="FV682" s="289"/>
      <c r="FW682" s="289"/>
      <c r="FX682" s="289"/>
      <c r="FY682" s="289"/>
      <c r="FZ682" s="289"/>
      <c r="GA682" s="289"/>
      <c r="GB682" s="289"/>
      <c r="GC682" s="289"/>
      <c r="GD682" s="289"/>
      <c r="GE682" s="289"/>
      <c r="GF682" s="289"/>
      <c r="GG682" s="289"/>
      <c r="GH682" s="289"/>
      <c r="GI682" s="289"/>
      <c r="GJ682" s="289"/>
      <c r="GK682" s="289"/>
      <c r="GL682" s="289"/>
      <c r="GM682" s="289"/>
      <c r="GN682" s="289"/>
      <c r="GO682" s="289"/>
      <c r="GP682" s="289"/>
      <c r="GQ682" s="289"/>
      <c r="GR682" s="289"/>
      <c r="GS682" s="289"/>
      <c r="GT682" s="289"/>
      <c r="GU682" s="289"/>
      <c r="GV682" s="289"/>
      <c r="GW682" s="289"/>
      <c r="GX682" s="289"/>
      <c r="GY682" s="289"/>
    </row>
    <row r="683" spans="1:207" x14ac:dyDescent="0.15">
      <c r="D683" s="28" t="s">
        <v>303</v>
      </c>
      <c r="F683" s="26" t="s">
        <v>356</v>
      </c>
      <c r="G683" s="315">
        <f ca="1">G684+G685</f>
        <v>-1.0410647816484027E-2</v>
      </c>
      <c r="H683" s="315">
        <f t="shared" ref="H683:BN683" ca="1" si="134">H684+H685</f>
        <v>-1.1436240578352557E-2</v>
      </c>
      <c r="I683" s="315">
        <f t="shared" ca="1" si="134"/>
        <v>-1.4422850182169612E-2</v>
      </c>
      <c r="J683" s="315">
        <f t="shared" ca="1" si="134"/>
        <v>-1.6480736744932292E-2</v>
      </c>
      <c r="K683" s="315">
        <f t="shared" ca="1" si="134"/>
        <v>-3.3743236778832359E-3</v>
      </c>
      <c r="L683" s="315">
        <f ca="1">L684+L685</f>
        <v>0</v>
      </c>
      <c r="M683" s="315">
        <f t="shared" ca="1" si="134"/>
        <v>0</v>
      </c>
      <c r="N683" s="315">
        <f t="shared" ca="1" si="134"/>
        <v>0</v>
      </c>
      <c r="O683" s="315">
        <f t="shared" ca="1" si="134"/>
        <v>0</v>
      </c>
      <c r="P683" s="315">
        <f t="shared" ca="1" si="134"/>
        <v>0</v>
      </c>
      <c r="Q683" s="315">
        <f t="shared" ca="1" si="134"/>
        <v>0</v>
      </c>
      <c r="R683" s="315">
        <f t="shared" ca="1" si="134"/>
        <v>0</v>
      </c>
      <c r="S683" s="315">
        <f t="shared" ca="1" si="134"/>
        <v>0</v>
      </c>
      <c r="T683" s="315">
        <f t="shared" ca="1" si="134"/>
        <v>0</v>
      </c>
      <c r="U683" s="315">
        <f t="shared" ca="1" si="134"/>
        <v>0</v>
      </c>
      <c r="V683" s="315">
        <f t="shared" ca="1" si="134"/>
        <v>0</v>
      </c>
      <c r="W683" s="315">
        <f t="shared" ca="1" si="134"/>
        <v>0</v>
      </c>
      <c r="X683" s="315">
        <f t="shared" ca="1" si="134"/>
        <v>0</v>
      </c>
      <c r="Y683" s="315">
        <f t="shared" ca="1" si="134"/>
        <v>0</v>
      </c>
      <c r="Z683" s="315">
        <f t="shared" ca="1" si="134"/>
        <v>0</v>
      </c>
      <c r="AA683" s="315">
        <f t="shared" ca="1" si="134"/>
        <v>0</v>
      </c>
      <c r="AB683" s="315">
        <f t="shared" ca="1" si="134"/>
        <v>0</v>
      </c>
      <c r="AC683" s="315">
        <f t="shared" ca="1" si="134"/>
        <v>0</v>
      </c>
      <c r="AD683" s="315">
        <f t="shared" ca="1" si="134"/>
        <v>0</v>
      </c>
      <c r="AE683" s="315">
        <f t="shared" ca="1" si="134"/>
        <v>0</v>
      </c>
      <c r="AF683" s="315">
        <f t="shared" ca="1" si="134"/>
        <v>0</v>
      </c>
      <c r="AG683" s="315">
        <f t="shared" ca="1" si="134"/>
        <v>0</v>
      </c>
      <c r="AH683" s="315">
        <f t="shared" ca="1" si="134"/>
        <v>-4.780842312262501E-4</v>
      </c>
      <c r="AI683" s="315">
        <f t="shared" ca="1" si="134"/>
        <v>-4.9993060723924759E-4</v>
      </c>
      <c r="AJ683" s="315">
        <f t="shared" ca="1" si="134"/>
        <v>-5.6404320825648342E-4</v>
      </c>
      <c r="AK683" s="315">
        <f t="shared" ca="1" si="134"/>
        <v>-5.9522318838619963E-4</v>
      </c>
      <c r="AL683" s="315">
        <f t="shared" ca="1" si="134"/>
        <v>-4.6478950415549357E-4</v>
      </c>
      <c r="AM683" s="315">
        <f t="shared" ca="1" si="134"/>
        <v>-3.5844571210951436E-4</v>
      </c>
      <c r="AN683" s="315">
        <f t="shared" ca="1" si="134"/>
        <v>-3.0182313280244753E-4</v>
      </c>
      <c r="AO683" s="315">
        <f t="shared" ca="1" si="134"/>
        <v>-2.2087436544410838E-4</v>
      </c>
      <c r="AP683" s="315">
        <f t="shared" ca="1" si="134"/>
        <v>-1.1509335761556404E-4</v>
      </c>
      <c r="AQ683" s="315">
        <f t="shared" ca="1" si="134"/>
        <v>-1.5996493596667771E-5</v>
      </c>
      <c r="AR683" s="315">
        <f t="shared" ca="1" si="134"/>
        <v>-4.7452176437652593E-5</v>
      </c>
      <c r="AS683" s="315">
        <f t="shared" ca="1" si="134"/>
        <v>-2.7444201908870952E-4</v>
      </c>
      <c r="AT683" s="315">
        <f t="shared" ca="1" si="134"/>
        <v>-1.3798178739902033E-3</v>
      </c>
      <c r="AU683" s="315">
        <f t="shared" ca="1" si="134"/>
        <v>-1.376534808542362E-3</v>
      </c>
      <c r="AV683" s="315">
        <f t="shared" ca="1" si="134"/>
        <v>-1.3864455745231201E-3</v>
      </c>
      <c r="AW683" s="315">
        <f t="shared" ca="1" si="134"/>
        <v>-1.3858132712703686E-3</v>
      </c>
      <c r="AX683" s="315">
        <f t="shared" ca="1" si="134"/>
        <v>-1.3353037402881497E-3</v>
      </c>
      <c r="AY683" s="315">
        <f t="shared" ca="1" si="134"/>
        <v>-1.2913726754070886E-3</v>
      </c>
      <c r="AZ683" s="315">
        <f t="shared" ca="1" si="134"/>
        <v>-1.262627217996597E-3</v>
      </c>
      <c r="BA683" s="315">
        <f t="shared" ca="1" si="134"/>
        <v>-1.2265025610457333E-3</v>
      </c>
      <c r="BB683" s="315">
        <f t="shared" ca="1" si="134"/>
        <v>-1.181859962490801E-3</v>
      </c>
      <c r="BC683" s="315">
        <f t="shared" ca="1" si="134"/>
        <v>-1.0402412660766407E-3</v>
      </c>
      <c r="BD683" s="315">
        <f t="shared" ca="1" si="134"/>
        <v>-1.0633017498443767E-3</v>
      </c>
      <c r="BE683" s="315">
        <f t="shared" ca="1" si="134"/>
        <v>-1.1216644875686327E-3</v>
      </c>
      <c r="BF683" s="315">
        <f t="shared" ca="1" si="134"/>
        <v>-1.8970184009882759E-3</v>
      </c>
      <c r="BG683" s="315">
        <f t="shared" ca="1" si="134"/>
        <v>-1.8935714185086428E-3</v>
      </c>
      <c r="BH683" s="315">
        <f t="shared" ca="1" si="134"/>
        <v>-1.8887358718732679E-3</v>
      </c>
      <c r="BI683" s="315">
        <f t="shared" ca="1" si="134"/>
        <v>-1.8812325949040826E-3</v>
      </c>
      <c r="BJ683" s="315">
        <f t="shared" ca="1" si="134"/>
        <v>-1.7020765540299142E-3</v>
      </c>
      <c r="BK683" s="315">
        <f t="shared" ca="1" si="134"/>
        <v>0</v>
      </c>
      <c r="BL683" s="315">
        <f t="shared" ca="1" si="134"/>
        <v>0</v>
      </c>
      <c r="BM683" s="315">
        <f t="shared" ca="1" si="134"/>
        <v>-1.927923786744631E-4</v>
      </c>
      <c r="BN683" s="315">
        <f t="shared" ca="1" si="134"/>
        <v>-3.9936437603040921E-4</v>
      </c>
      <c r="BO683" s="289"/>
      <c r="BP683" s="289"/>
      <c r="BQ683" s="289"/>
      <c r="BR683" s="289"/>
      <c r="BS683" s="289"/>
      <c r="BT683" s="289"/>
      <c r="BU683" s="289"/>
      <c r="BV683" s="289"/>
      <c r="BW683" s="289"/>
      <c r="BX683" s="289"/>
      <c r="BY683" s="289"/>
      <c r="BZ683" s="289"/>
      <c r="CA683" s="289"/>
      <c r="CB683" s="289"/>
      <c r="CC683" s="289"/>
      <c r="CD683" s="289"/>
      <c r="CE683" s="289"/>
      <c r="CF683" s="289"/>
      <c r="CG683" s="289"/>
      <c r="CH683" s="289"/>
      <c r="CI683" s="289"/>
      <c r="CJ683" s="289"/>
      <c r="CK683" s="289"/>
      <c r="CL683" s="289"/>
      <c r="CM683" s="289"/>
      <c r="CN683" s="289"/>
      <c r="CO683" s="289"/>
      <c r="CP683" s="289"/>
      <c r="CQ683" s="289"/>
      <c r="CR683" s="289"/>
      <c r="CS683" s="289"/>
      <c r="CT683" s="289"/>
      <c r="CU683" s="289"/>
      <c r="CV683" s="289"/>
      <c r="CW683" s="289"/>
      <c r="CX683" s="289"/>
      <c r="CY683" s="289"/>
      <c r="CZ683" s="289"/>
      <c r="DA683" s="289"/>
      <c r="DB683" s="289"/>
      <c r="DC683" s="289"/>
      <c r="DD683" s="289"/>
      <c r="DE683" s="289"/>
      <c r="DF683" s="289"/>
      <c r="DG683" s="289"/>
      <c r="DH683" s="289"/>
      <c r="DI683" s="289"/>
      <c r="DJ683" s="289"/>
      <c r="DK683" s="289"/>
      <c r="DL683" s="289"/>
      <c r="DM683" s="289"/>
      <c r="DN683" s="289"/>
      <c r="DO683" s="289"/>
      <c r="DP683" s="289"/>
      <c r="DQ683" s="289"/>
      <c r="DR683" s="289"/>
      <c r="DS683" s="289"/>
      <c r="DT683" s="289"/>
      <c r="DU683" s="289"/>
      <c r="DV683" s="289"/>
      <c r="DW683" s="289"/>
      <c r="DX683" s="289"/>
      <c r="DY683" s="289"/>
      <c r="DZ683" s="289"/>
      <c r="EA683" s="289"/>
      <c r="EB683" s="289"/>
      <c r="EC683" s="289"/>
      <c r="ED683" s="289"/>
      <c r="EE683" s="289"/>
      <c r="EF683" s="289"/>
      <c r="EG683" s="289"/>
      <c r="EH683" s="289"/>
      <c r="EI683" s="289"/>
      <c r="EJ683" s="289"/>
      <c r="EK683" s="289"/>
      <c r="EL683" s="289"/>
      <c r="EM683" s="289"/>
      <c r="EN683" s="289"/>
      <c r="EO683" s="289"/>
      <c r="EP683" s="289"/>
      <c r="EQ683" s="289"/>
      <c r="ER683" s="289"/>
      <c r="ES683" s="289"/>
      <c r="ET683" s="289"/>
      <c r="EU683" s="289"/>
      <c r="EV683" s="289"/>
      <c r="EW683" s="289"/>
      <c r="EX683" s="289"/>
      <c r="EY683" s="289"/>
      <c r="EZ683" s="289"/>
      <c r="FA683" s="289"/>
      <c r="FB683" s="289"/>
      <c r="FC683" s="289"/>
      <c r="FD683" s="289"/>
      <c r="FE683" s="289"/>
      <c r="FF683" s="289"/>
      <c r="FG683" s="289"/>
      <c r="FH683" s="289"/>
      <c r="FI683" s="289"/>
      <c r="FJ683" s="289"/>
      <c r="FK683" s="289"/>
      <c r="FL683" s="289"/>
      <c r="FM683" s="289"/>
      <c r="FN683" s="289"/>
      <c r="FO683" s="289"/>
      <c r="FP683" s="289"/>
      <c r="FQ683" s="289"/>
      <c r="FR683" s="289"/>
      <c r="FS683" s="289"/>
      <c r="FT683" s="289"/>
      <c r="FU683" s="289"/>
      <c r="FV683" s="289"/>
      <c r="FW683" s="289"/>
      <c r="FX683" s="289"/>
      <c r="FY683" s="289"/>
      <c r="FZ683" s="289"/>
      <c r="GA683" s="289"/>
      <c r="GB683" s="289"/>
      <c r="GC683" s="289"/>
      <c r="GD683" s="289"/>
      <c r="GE683" s="289"/>
      <c r="GF683" s="289"/>
      <c r="GG683" s="289"/>
      <c r="GH683" s="289"/>
      <c r="GI683" s="289"/>
      <c r="GJ683" s="289"/>
      <c r="GK683" s="289"/>
      <c r="GL683" s="289"/>
      <c r="GM683" s="289"/>
      <c r="GN683" s="289"/>
      <c r="GO683" s="289"/>
      <c r="GP683" s="289"/>
      <c r="GQ683" s="289"/>
      <c r="GR683" s="289"/>
      <c r="GS683" s="289"/>
      <c r="GT683" s="289"/>
      <c r="GU683" s="289"/>
      <c r="GV683" s="289"/>
      <c r="GW683" s="289"/>
      <c r="GX683" s="289"/>
      <c r="GY683" s="289"/>
    </row>
    <row r="684" spans="1:207" x14ac:dyDescent="0.15">
      <c r="D684" s="322" t="s">
        <v>89</v>
      </c>
      <c r="F684" s="26" t="s">
        <v>356</v>
      </c>
      <c r="G684" s="315">
        <f ca="1">MIN(-IF(SAP_Leadsheet!$E$21&lt;G7,0,(G677-G671-G614-SUM(SAP_Spreadsheet!G615:G623))*SAP_Leadsheet!$E$76),0)</f>
        <v>0</v>
      </c>
      <c r="H684" s="315">
        <f ca="1">MIN(-IF(SAP_Leadsheet!$E$21&lt;H7,0,(H677-H671-H614-SUM(SAP_Spreadsheet!H615:H623)+SUM(SAP_Spreadsheet!G614:G622))*SAP_Leadsheet!$E$76),0)</f>
        <v>0</v>
      </c>
      <c r="I684" s="315">
        <f ca="1">MIN(-IF(SAP_Leadsheet!$E$21&lt;I7,0,(I677-I671-I614-SUM(SAP_Spreadsheet!I615:I623)+SUM(SAP_Spreadsheet!H614:H622))*SAP_Leadsheet!$E$76),0)</f>
        <v>0</v>
      </c>
      <c r="J684" s="315">
        <f ca="1">MIN(-IF(SAP_Leadsheet!$E$21&lt;J7,0,(J677-J671-J614-SUM(SAP_Spreadsheet!J615:J623)+SUM(SAP_Spreadsheet!I614:I622))*SAP_Leadsheet!$E$76),0)</f>
        <v>0</v>
      </c>
      <c r="K684" s="315">
        <f ca="1">MIN(-IF(SAP_Leadsheet!$E$21&lt;K7,0,(K677-K671-K614-SUM(SAP_Spreadsheet!K615:K623)+SUM(SAP_Spreadsheet!J614:J622))*SAP_Leadsheet!$E$76),0)</f>
        <v>0</v>
      </c>
      <c r="L684" s="315">
        <f ca="1">MIN(-IF(SAP_Leadsheet!$E$21&lt;L7,0,(L677-L671-L614-SUM(SAP_Spreadsheet!L615:L623)+SUM(SAP_Spreadsheet!K614:K622))*SAP_Leadsheet!$E$76),0)</f>
        <v>0</v>
      </c>
      <c r="M684" s="315">
        <f ca="1">MIN(-IF(SAP_Leadsheet!$E$21&lt;M7,0,(M677-M671-M614-SUM(SAP_Spreadsheet!M615:M623)+SUM(SAP_Spreadsheet!L614:L622))*SAP_Leadsheet!$E$76),0)</f>
        <v>0</v>
      </c>
      <c r="N684" s="315">
        <f ca="1">MIN(-IF(SAP_Leadsheet!$E$21&lt;N7,0,(N677-N671-N614-SUM(SAP_Spreadsheet!N615:N623)+SUM(SAP_Spreadsheet!M614:M622))*SAP_Leadsheet!$E$76),0)</f>
        <v>0</v>
      </c>
      <c r="O684" s="315">
        <f ca="1">MIN(-IF(SAP_Leadsheet!$E$21&lt;O7,0,(O677-O671-O614-SUM(SAP_Spreadsheet!O615:O623)+SUM(SAP_Spreadsheet!N614:N622))*SAP_Leadsheet!$E$76),0)</f>
        <v>0</v>
      </c>
      <c r="P684" s="315">
        <f ca="1">MIN(-IF(SAP_Leadsheet!$E$21&lt;P7,0,(P677-P671-P614-SUM(SAP_Spreadsheet!P615:P623)+SUM(SAP_Spreadsheet!O614:O622))*SAP_Leadsheet!$E$76),0)</f>
        <v>0</v>
      </c>
      <c r="Q684" s="315">
        <f ca="1">MIN(-IF(SAP_Leadsheet!$E$21&lt;Q7,0,(Q677-Q671-Q614-SUM(SAP_Spreadsheet!Q615:Q623)+SUM(SAP_Spreadsheet!P614:P622))*SAP_Leadsheet!$E$76),0)</f>
        <v>0</v>
      </c>
      <c r="R684" s="315">
        <f ca="1">MIN(-IF(SAP_Leadsheet!$E$21&lt;R7,0,(R677-R671-R614-SUM(SAP_Spreadsheet!R615:R623)+SUM(SAP_Spreadsheet!Q614:Q622))*SAP_Leadsheet!$E$76),0)</f>
        <v>0</v>
      </c>
      <c r="S684" s="315">
        <f ca="1">MIN(-IF(SAP_Leadsheet!$E$21&lt;S7,0,(S677-S671-S614-SUM(SAP_Spreadsheet!S615:S623)+SUM(SAP_Spreadsheet!R614:R622))*SAP_Leadsheet!$E$76),0)</f>
        <v>0</v>
      </c>
      <c r="T684" s="315">
        <f ca="1">MIN(-IF(SAP_Leadsheet!$E$21&lt;T7,0,(T677-T671-T614-SUM(SAP_Spreadsheet!T615:T623)+SUM(SAP_Spreadsheet!S614:S622))*SAP_Leadsheet!$E$76),0)</f>
        <v>0</v>
      </c>
      <c r="U684" s="315">
        <f ca="1">MIN(-IF(SAP_Leadsheet!$E$21&lt;U7,0,(U677-U671-U614-SUM(SAP_Spreadsheet!U615:U623)+SUM(SAP_Spreadsheet!T614:T622))*SAP_Leadsheet!$E$76),0)</f>
        <v>0</v>
      </c>
      <c r="V684" s="315">
        <f ca="1">MIN(-IF(SAP_Leadsheet!$E$21&lt;V7,0,(V677-V671-V614-SUM(SAP_Spreadsheet!V615:V623)+SUM(SAP_Spreadsheet!U614:U622))*SAP_Leadsheet!$E$76),0)</f>
        <v>0</v>
      </c>
      <c r="W684" s="315">
        <f ca="1">MIN(-IF(SAP_Leadsheet!$E$21&lt;W7,0,(W677-W671-W614-SUM(SAP_Spreadsheet!W615:W623)+SUM(SAP_Spreadsheet!V614:V622))*SAP_Leadsheet!$E$76),0)</f>
        <v>0</v>
      </c>
      <c r="X684" s="315">
        <f ca="1">MIN(-IF(SAP_Leadsheet!$E$21&lt;X7,0,(X677-X671-X614-SUM(SAP_Spreadsheet!X615:X623)+SUM(SAP_Spreadsheet!W614:W622))*SAP_Leadsheet!$E$76),0)</f>
        <v>0</v>
      </c>
      <c r="Y684" s="315">
        <f ca="1">MIN(-IF(SAP_Leadsheet!$E$21&lt;Y7,0,(Y677-Y671-Y614-SUM(SAP_Spreadsheet!Y615:Y623)+SUM(SAP_Spreadsheet!X614:X622))*SAP_Leadsheet!$E$76),0)</f>
        <v>0</v>
      </c>
      <c r="Z684" s="315">
        <f ca="1">MIN(-IF(SAP_Leadsheet!$E$21&lt;Z7,0,(Z677-Z671-Z614-SUM(SAP_Spreadsheet!Z615:Z623)+SUM(SAP_Spreadsheet!Y614:Y622))*SAP_Leadsheet!$E$76),0)</f>
        <v>0</v>
      </c>
      <c r="AA684" s="315">
        <f ca="1">MIN(-IF(SAP_Leadsheet!$E$21&lt;AA7,0,(AA677-AA671-AA614-SUM(SAP_Spreadsheet!AA615:AA623)+SUM(SAP_Spreadsheet!Z614:Z622))*SAP_Leadsheet!$E$76),0)</f>
        <v>0</v>
      </c>
      <c r="AB684" s="315">
        <f ca="1">MIN(-IF(SAP_Leadsheet!$E$21&lt;AB7,0,(AB677-AB671-AB614-SUM(SAP_Spreadsheet!AB615:AB623)+SUM(SAP_Spreadsheet!AA614:AA622))*SAP_Leadsheet!$E$76),0)</f>
        <v>0</v>
      </c>
      <c r="AC684" s="315">
        <f ca="1">MIN(-IF(SAP_Leadsheet!$E$21&lt;AC7,0,(AC677-AC671-AC614-SUM(SAP_Spreadsheet!AC615:AC623)+SUM(SAP_Spreadsheet!AB614:AB622))*SAP_Leadsheet!$E$76),0)</f>
        <v>0</v>
      </c>
      <c r="AD684" s="315">
        <f ca="1">MIN(-IF(SAP_Leadsheet!$E$21&lt;AD7,0,(AD677-AD671-AD614-SUM(SAP_Spreadsheet!AD615:AD623)+SUM(SAP_Spreadsheet!AC614:AC622))*SAP_Leadsheet!$E$76),0)</f>
        <v>0</v>
      </c>
      <c r="AE684" s="315">
        <f ca="1">MIN(-IF(SAP_Leadsheet!$E$21&lt;AE7,0,(AE677-AE671-AE614-SUM(SAP_Spreadsheet!AE615:AE623)+SUM(SAP_Spreadsheet!AD614:AD622))*SAP_Leadsheet!$E$76),0)</f>
        <v>0</v>
      </c>
      <c r="AF684" s="315">
        <f ca="1">MIN(-IF(SAP_Leadsheet!$E$21&lt;AF7,0,(AF677-AF671-AF614-SUM(SAP_Spreadsheet!AF615:AF623)+SUM(SAP_Spreadsheet!AE614:AE622))*SAP_Leadsheet!$E$76),0)</f>
        <v>0</v>
      </c>
      <c r="AG684" s="315">
        <f ca="1">MIN(-IF(SAP_Leadsheet!$E$21&lt;AG7,0,(AG677-AG671-AG614-SUM(SAP_Spreadsheet!AG615:AG623)+SUM(SAP_Spreadsheet!AF614:AF622))*SAP_Leadsheet!$E$76),0)</f>
        <v>0</v>
      </c>
      <c r="AH684" s="315">
        <f ca="1">MIN(-IF(SAP_Leadsheet!$E$21&lt;AH7,0,(AH677-AH671-AH614-SUM(SAP_Spreadsheet!AH615:AH623)+SUM(SAP_Spreadsheet!AG614:AG622))*SAP_Leadsheet!$E$76),0)</f>
        <v>0</v>
      </c>
      <c r="AI684" s="315">
        <f ca="1">MIN(-IF(SAP_Leadsheet!$E$21&lt;AI7,0,(AI677-AI671-AI614-SUM(SAP_Spreadsheet!AI615:AI623)+SUM(SAP_Spreadsheet!AH614:AH622))*SAP_Leadsheet!$E$76),0)</f>
        <v>0</v>
      </c>
      <c r="AJ684" s="315">
        <f ca="1">MIN(-IF(SAP_Leadsheet!$E$21&lt;AJ7,0,(AJ677-AJ671-AJ614-SUM(SAP_Spreadsheet!AJ615:AJ623)+SUM(SAP_Spreadsheet!AI614:AI622))*SAP_Leadsheet!$E$76),0)</f>
        <v>0</v>
      </c>
      <c r="AK684" s="315">
        <f ca="1">MIN(-IF(SAP_Leadsheet!$E$21&lt;AK7,0,(AK677-AK671-AK614-SUM(SAP_Spreadsheet!AK615:AK623)+SUM(SAP_Spreadsheet!AJ614:AJ622))*SAP_Leadsheet!$E$76),0)</f>
        <v>0</v>
      </c>
      <c r="AL684" s="315">
        <f ca="1">MIN(-IF(SAP_Leadsheet!$E$21&lt;AL7,0,(AL677-AL671-AL614-SUM(SAP_Spreadsheet!AL615:AL623)+SUM(SAP_Spreadsheet!AK614:AK622))*SAP_Leadsheet!$E$76),0)</f>
        <v>0</v>
      </c>
      <c r="AM684" s="315">
        <f ca="1">MIN(-IF(SAP_Leadsheet!$E$21&lt;AM7,0,(AM677-AM671-AM614-SUM(SAP_Spreadsheet!AM615:AM623)+SUM(SAP_Spreadsheet!AL614:AL622))*SAP_Leadsheet!$E$76),0)</f>
        <v>0</v>
      </c>
      <c r="AN684" s="315">
        <f ca="1">MIN(-IF(SAP_Leadsheet!$E$21&lt;AN7,0,(AN677-AN671-AN614-SUM(SAP_Spreadsheet!AN615:AN623)+SUM(SAP_Spreadsheet!AM614:AM622))*SAP_Leadsheet!$E$76),0)</f>
        <v>0</v>
      </c>
      <c r="AO684" s="315">
        <f ca="1">MIN(-IF(SAP_Leadsheet!$E$21&lt;AO7,0,(AO677-AO671-AO614-SUM(SAP_Spreadsheet!AO615:AO623)+SUM(SAP_Spreadsheet!AN614:AN622))*SAP_Leadsheet!$E$76),0)</f>
        <v>0</v>
      </c>
      <c r="AP684" s="315">
        <f ca="1">MIN(-IF(SAP_Leadsheet!$E$21&lt;AP7,0,(AP677-AP671-AP614-SUM(SAP_Spreadsheet!AP615:AP623)+SUM(SAP_Spreadsheet!AO614:AO622))*SAP_Leadsheet!$E$76),0)</f>
        <v>0</v>
      </c>
      <c r="AQ684" s="315">
        <f ca="1">MIN(-IF(SAP_Leadsheet!$E$21&lt;AQ7,0,(AQ677-AQ671-AQ614-SUM(SAP_Spreadsheet!AQ615:AQ623)+SUM(SAP_Spreadsheet!AP614:AP622))*SAP_Leadsheet!$E$76),0)</f>
        <v>0</v>
      </c>
      <c r="AR684" s="315">
        <f ca="1">MIN(-IF(SAP_Leadsheet!$E$21&lt;AR7,0,(AR677-AR671-AR614-SUM(SAP_Spreadsheet!AR615:AR623)+SUM(SAP_Spreadsheet!AQ614:AQ622))*SAP_Leadsheet!$E$76),0)</f>
        <v>0</v>
      </c>
      <c r="AS684" s="315">
        <f ca="1">MIN(-IF(SAP_Leadsheet!$E$21&lt;AS7,0,(AS677-AS671-AS614-SUM(SAP_Spreadsheet!AS615:AS623)+SUM(SAP_Spreadsheet!AR614:AR622))*SAP_Leadsheet!$E$76),0)</f>
        <v>0</v>
      </c>
      <c r="AT684" s="315">
        <f ca="1">MIN(-IF(SAP_Leadsheet!$E$21&lt;AT7,0,(AT677-AT671-AT614-SUM(SAP_Spreadsheet!AT615:AT623)+SUM(SAP_Spreadsheet!AS614:AS622))*SAP_Leadsheet!$E$76),0)</f>
        <v>0</v>
      </c>
      <c r="AU684" s="315">
        <f ca="1">MIN(-IF(SAP_Leadsheet!$E$21&lt;AU7,0,(AU677-AU671-AU614-SUM(SAP_Spreadsheet!AU615:AU623)+SUM(SAP_Spreadsheet!AT614:AT622))*SAP_Leadsheet!$E$76),0)</f>
        <v>0</v>
      </c>
      <c r="AV684" s="315">
        <f ca="1">MIN(-IF(SAP_Leadsheet!$E$21&lt;AV7,0,(AV677-AV671-AV614-SUM(SAP_Spreadsheet!AV615:AV623)+SUM(SAP_Spreadsheet!AU614:AU622))*SAP_Leadsheet!$E$76),0)</f>
        <v>0</v>
      </c>
      <c r="AW684" s="315">
        <f ca="1">MIN(-IF(SAP_Leadsheet!$E$21&lt;AW7,0,(AW677-AW671-AW614-SUM(SAP_Spreadsheet!AW615:AW623)+SUM(SAP_Spreadsheet!AV614:AV622))*SAP_Leadsheet!$E$76),0)</f>
        <v>0</v>
      </c>
      <c r="AX684" s="315">
        <f ca="1">MIN(-IF(SAP_Leadsheet!$E$21&lt;AX7,0,(AX677-AX671-AX614-SUM(SAP_Spreadsheet!AX615:AX623)+SUM(SAP_Spreadsheet!AW614:AW622))*SAP_Leadsheet!$E$76),0)</f>
        <v>0</v>
      </c>
      <c r="AY684" s="315">
        <f ca="1">MIN(-IF(SAP_Leadsheet!$E$21&lt;AY7,0,(AY677-AY671-AY614-SUM(SAP_Spreadsheet!AY615:AY623)+SUM(SAP_Spreadsheet!AX614:AX622))*SAP_Leadsheet!$E$76),0)</f>
        <v>0</v>
      </c>
      <c r="AZ684" s="315">
        <f ca="1">MIN(-IF(SAP_Leadsheet!$E$21&lt;AZ7,0,(AZ677-AZ671-AZ614-SUM(SAP_Spreadsheet!AZ615:AZ623)+SUM(SAP_Spreadsheet!AY614:AY622))*SAP_Leadsheet!$E$76),0)</f>
        <v>0</v>
      </c>
      <c r="BA684" s="315">
        <f ca="1">MIN(-IF(SAP_Leadsheet!$E$21&lt;BA7,0,(BA677-BA671-BA614-SUM(SAP_Spreadsheet!BA615:BA623)+SUM(SAP_Spreadsheet!AZ614:AZ622))*SAP_Leadsheet!$E$76),0)</f>
        <v>0</v>
      </c>
      <c r="BB684" s="315">
        <f ca="1">MIN(-IF(SAP_Leadsheet!$E$21&lt;BB7,0,(BB677-BB671-BB614-SUM(SAP_Spreadsheet!BB615:BB623)+SUM(SAP_Spreadsheet!BA614:BA622))*SAP_Leadsheet!$E$76),0)</f>
        <v>0</v>
      </c>
      <c r="BC684" s="315">
        <f ca="1">MIN(-IF(SAP_Leadsheet!$E$21&lt;BC7,0,(BC677-BC671-BC614-SUM(SAP_Spreadsheet!BC615:BC623)+SUM(SAP_Spreadsheet!BB614:BB622))*SAP_Leadsheet!$E$76),0)</f>
        <v>0</v>
      </c>
      <c r="BD684" s="315">
        <f ca="1">MIN(-IF(SAP_Leadsheet!$E$21&lt;BD7,0,(BD677-BD671-BD614-SUM(SAP_Spreadsheet!BD615:BD623)+SUM(SAP_Spreadsheet!BC614:BC622))*SAP_Leadsheet!$E$76),0)</f>
        <v>0</v>
      </c>
      <c r="BE684" s="315">
        <f ca="1">MIN(-IF(SAP_Leadsheet!$E$21&lt;BE7,0,(BE677-BE671-BE614-SUM(SAP_Spreadsheet!BE615:BE623)+SUM(SAP_Spreadsheet!BD614:BD622))*SAP_Leadsheet!$E$76),0)</f>
        <v>0</v>
      </c>
      <c r="BF684" s="315">
        <f ca="1">MIN(-IF(SAP_Leadsheet!$E$21&lt;BF7,0,(BF677-BF671-BF614-SUM(SAP_Spreadsheet!BF615:BF623)+SUM(SAP_Spreadsheet!BE614:BE622))*SAP_Leadsheet!$E$76),0)</f>
        <v>0</v>
      </c>
      <c r="BG684" s="315">
        <f ca="1">MIN(-IF(SAP_Leadsheet!$E$21&lt;BG7,0,(BG677-BG671-BG614-SUM(SAP_Spreadsheet!BG615:BG623)+SUM(SAP_Spreadsheet!BF614:BF622))*SAP_Leadsheet!$E$76),0)</f>
        <v>0</v>
      </c>
      <c r="BH684" s="315">
        <f ca="1">MIN(-IF(SAP_Leadsheet!$E$21&lt;BH7,0,(BH677-BH671-BH614-SUM(SAP_Spreadsheet!BH615:BH623)+SUM(SAP_Spreadsheet!BG614:BG622))*SAP_Leadsheet!$E$76),0)</f>
        <v>0</v>
      </c>
      <c r="BI684" s="315">
        <f ca="1">MIN(-IF(SAP_Leadsheet!$E$21&lt;BI7,0,(BI677-BI671-BI614-SUM(SAP_Spreadsheet!BI615:BI623)+SUM(SAP_Spreadsheet!BH614:BH622))*SAP_Leadsheet!$E$76),0)</f>
        <v>0</v>
      </c>
      <c r="BJ684" s="315">
        <f ca="1">MIN(-IF(SAP_Leadsheet!$E$21&lt;BJ7,0,(BJ677-BJ671-BJ614-SUM(SAP_Spreadsheet!BJ615:BJ623)+SUM(SAP_Spreadsheet!BI614:BI622))*SAP_Leadsheet!$E$76),0)</f>
        <v>0</v>
      </c>
      <c r="BK684" s="315">
        <f ca="1">MIN(-IF(SAP_Leadsheet!$E$21&lt;BK7,0,(BK677-BK671-BK614-SUM(SAP_Spreadsheet!BK615:BK623)+SUM(SAP_Spreadsheet!BJ614:BJ622))*SAP_Leadsheet!$E$76),0)</f>
        <v>0</v>
      </c>
      <c r="BL684" s="315">
        <f ca="1">MIN(-IF(SAP_Leadsheet!$E$21&lt;BL7,0,(BL677-BL671-BL614-SUM(SAP_Spreadsheet!BL615:BL623)+SUM(SAP_Spreadsheet!BK614:BK622))*SAP_Leadsheet!$E$76),0)</f>
        <v>0</v>
      </c>
      <c r="BM684" s="315">
        <f ca="1">MIN(-IF(SAP_Leadsheet!$E$21&lt;BM7,0,(BM677-BM671-BM614-SUM(SAP_Spreadsheet!BM615:BM623)+SUM(SAP_Spreadsheet!BL614:BL622))*SAP_Leadsheet!$E$76),0)</f>
        <v>0</v>
      </c>
      <c r="BN684" s="315">
        <f ca="1">MIN(-IF(SAP_Leadsheet!$E$21&lt;BN7,0,(BN677-BN671-BN614-SUM(SAP_Spreadsheet!BN615:BN623)+SUM(SAP_Spreadsheet!BM614:BM622))*SAP_Leadsheet!$E$76),0)</f>
        <v>0</v>
      </c>
      <c r="BO684" s="289"/>
      <c r="BP684" s="289"/>
      <c r="BQ684" s="289"/>
      <c r="BR684" s="289"/>
      <c r="BS684" s="289"/>
      <c r="BT684" s="289"/>
      <c r="BU684" s="289"/>
      <c r="BV684" s="289"/>
      <c r="BW684" s="289"/>
      <c r="BX684" s="289"/>
      <c r="BY684" s="289"/>
      <c r="BZ684" s="289"/>
      <c r="CA684" s="289"/>
      <c r="CB684" s="289"/>
      <c r="CC684" s="289"/>
      <c r="CD684" s="289"/>
      <c r="CE684" s="289"/>
      <c r="CF684" s="289"/>
      <c r="CG684" s="289"/>
      <c r="CH684" s="289"/>
      <c r="CI684" s="289"/>
      <c r="CJ684" s="289"/>
      <c r="CK684" s="289"/>
      <c r="CL684" s="289"/>
      <c r="CM684" s="289"/>
      <c r="CN684" s="289"/>
      <c r="CO684" s="289"/>
      <c r="CP684" s="289"/>
      <c r="CQ684" s="289"/>
      <c r="CR684" s="289"/>
      <c r="CS684" s="289"/>
      <c r="CT684" s="289"/>
      <c r="CU684" s="289"/>
      <c r="CV684" s="289"/>
      <c r="CW684" s="289"/>
      <c r="CX684" s="289"/>
      <c r="CY684" s="289"/>
      <c r="CZ684" s="289"/>
      <c r="DA684" s="289"/>
      <c r="DB684" s="289"/>
      <c r="DC684" s="289"/>
      <c r="DD684" s="289"/>
      <c r="DE684" s="289"/>
      <c r="DF684" s="289"/>
      <c r="DG684" s="289"/>
      <c r="DH684" s="289"/>
      <c r="DI684" s="289"/>
      <c r="DJ684" s="289"/>
      <c r="DK684" s="289"/>
      <c r="DL684" s="289"/>
      <c r="DM684" s="289"/>
      <c r="DN684" s="289"/>
      <c r="DO684" s="289"/>
      <c r="DP684" s="289"/>
      <c r="DQ684" s="289"/>
      <c r="DR684" s="289"/>
      <c r="DS684" s="289"/>
      <c r="DT684" s="289"/>
      <c r="DU684" s="289"/>
      <c r="DV684" s="289"/>
      <c r="DW684" s="289"/>
      <c r="DX684" s="289"/>
      <c r="DY684" s="289"/>
      <c r="DZ684" s="289"/>
      <c r="EA684" s="289"/>
      <c r="EB684" s="289"/>
      <c r="EC684" s="289"/>
      <c r="ED684" s="289"/>
      <c r="EE684" s="289"/>
      <c r="EF684" s="289"/>
      <c r="EG684" s="289"/>
      <c r="EH684" s="289"/>
      <c r="EI684" s="289"/>
      <c r="EJ684" s="289"/>
      <c r="EK684" s="289"/>
      <c r="EL684" s="289"/>
      <c r="EM684" s="289"/>
      <c r="EN684" s="289"/>
      <c r="EO684" s="289"/>
      <c r="EP684" s="289"/>
      <c r="EQ684" s="289"/>
      <c r="ER684" s="289"/>
      <c r="ES684" s="289"/>
      <c r="ET684" s="289"/>
      <c r="EU684" s="289"/>
      <c r="EV684" s="289"/>
      <c r="EW684" s="289"/>
      <c r="EX684" s="289"/>
      <c r="EY684" s="289"/>
      <c r="EZ684" s="289"/>
      <c r="FA684" s="289"/>
      <c r="FB684" s="289"/>
      <c r="FC684" s="289"/>
      <c r="FD684" s="289"/>
      <c r="FE684" s="289"/>
      <c r="FF684" s="289"/>
      <c r="FG684" s="289"/>
      <c r="FH684" s="289"/>
      <c r="FI684" s="289"/>
      <c r="FJ684" s="289"/>
      <c r="FK684" s="289"/>
      <c r="FL684" s="289"/>
      <c r="FM684" s="289"/>
      <c r="FN684" s="289"/>
      <c r="FO684" s="289"/>
      <c r="FP684" s="289"/>
      <c r="FQ684" s="289"/>
      <c r="FR684" s="289"/>
      <c r="FS684" s="289"/>
      <c r="FT684" s="289"/>
      <c r="FU684" s="289"/>
      <c r="FV684" s="289"/>
      <c r="FW684" s="289"/>
      <c r="FX684" s="289"/>
      <c r="FY684" s="289"/>
      <c r="FZ684" s="289"/>
      <c r="GA684" s="289"/>
      <c r="GB684" s="289"/>
      <c r="GC684" s="289"/>
      <c r="GD684" s="289"/>
      <c r="GE684" s="289"/>
      <c r="GF684" s="289"/>
      <c r="GG684" s="289"/>
      <c r="GH684" s="289"/>
      <c r="GI684" s="289"/>
      <c r="GJ684" s="289"/>
      <c r="GK684" s="289"/>
      <c r="GL684" s="289"/>
      <c r="GM684" s="289"/>
      <c r="GN684" s="289"/>
      <c r="GO684" s="289"/>
      <c r="GP684" s="289"/>
      <c r="GQ684" s="289"/>
      <c r="GR684" s="289"/>
      <c r="GS684" s="289"/>
      <c r="GT684" s="289"/>
      <c r="GU684" s="289"/>
      <c r="GV684" s="289"/>
      <c r="GW684" s="289"/>
      <c r="GX684" s="289"/>
      <c r="GY684" s="289"/>
    </row>
    <row r="685" spans="1:207" x14ac:dyDescent="0.15">
      <c r="D685" s="322" t="s">
        <v>405</v>
      </c>
      <c r="F685" s="26" t="s">
        <v>356</v>
      </c>
      <c r="G685" s="323">
        <f ca="1">MIN(SUM(G686:G688),0)</f>
        <v>-1.0410647816484027E-2</v>
      </c>
      <c r="H685" s="323">
        <f t="shared" ref="H685:BN685" ca="1" si="135">MIN(SUM(H686:H688),0)</f>
        <v>-1.1436240578352557E-2</v>
      </c>
      <c r="I685" s="323">
        <f t="shared" ca="1" si="135"/>
        <v>-1.4422850182169612E-2</v>
      </c>
      <c r="J685" s="323">
        <f t="shared" ca="1" si="135"/>
        <v>-1.6480736744932292E-2</v>
      </c>
      <c r="K685" s="323">
        <f t="shared" ca="1" si="135"/>
        <v>-3.3743236778832359E-3</v>
      </c>
      <c r="L685" s="323">
        <f t="shared" ca="1" si="135"/>
        <v>0</v>
      </c>
      <c r="M685" s="323">
        <f t="shared" ca="1" si="135"/>
        <v>0</v>
      </c>
      <c r="N685" s="323">
        <f t="shared" ca="1" si="135"/>
        <v>0</v>
      </c>
      <c r="O685" s="323">
        <f t="shared" ca="1" si="135"/>
        <v>0</v>
      </c>
      <c r="P685" s="323">
        <f t="shared" ca="1" si="135"/>
        <v>0</v>
      </c>
      <c r="Q685" s="323">
        <f t="shared" ca="1" si="135"/>
        <v>0</v>
      </c>
      <c r="R685" s="323">
        <f t="shared" ca="1" si="135"/>
        <v>0</v>
      </c>
      <c r="S685" s="323">
        <f t="shared" ca="1" si="135"/>
        <v>0</v>
      </c>
      <c r="T685" s="323">
        <f t="shared" ca="1" si="135"/>
        <v>0</v>
      </c>
      <c r="U685" s="323">
        <f t="shared" ca="1" si="135"/>
        <v>0</v>
      </c>
      <c r="V685" s="323">
        <f t="shared" ca="1" si="135"/>
        <v>0</v>
      </c>
      <c r="W685" s="323">
        <f t="shared" ca="1" si="135"/>
        <v>0</v>
      </c>
      <c r="X685" s="323">
        <f t="shared" ca="1" si="135"/>
        <v>0</v>
      </c>
      <c r="Y685" s="323">
        <f t="shared" ca="1" si="135"/>
        <v>0</v>
      </c>
      <c r="Z685" s="323">
        <f t="shared" ca="1" si="135"/>
        <v>0</v>
      </c>
      <c r="AA685" s="323">
        <f t="shared" ca="1" si="135"/>
        <v>0</v>
      </c>
      <c r="AB685" s="323">
        <f t="shared" ca="1" si="135"/>
        <v>0</v>
      </c>
      <c r="AC685" s="323">
        <f t="shared" ca="1" si="135"/>
        <v>0</v>
      </c>
      <c r="AD685" s="323">
        <f t="shared" ca="1" si="135"/>
        <v>0</v>
      </c>
      <c r="AE685" s="323">
        <f t="shared" ca="1" si="135"/>
        <v>0</v>
      </c>
      <c r="AF685" s="323">
        <f t="shared" ca="1" si="135"/>
        <v>0</v>
      </c>
      <c r="AG685" s="323">
        <f t="shared" ca="1" si="135"/>
        <v>0</v>
      </c>
      <c r="AH685" s="323">
        <f t="shared" ca="1" si="135"/>
        <v>-4.780842312262501E-4</v>
      </c>
      <c r="AI685" s="323">
        <f t="shared" ca="1" si="135"/>
        <v>-4.9993060723924759E-4</v>
      </c>
      <c r="AJ685" s="323">
        <f t="shared" ca="1" si="135"/>
        <v>-5.6404320825648342E-4</v>
      </c>
      <c r="AK685" s="323">
        <f t="shared" ca="1" si="135"/>
        <v>-5.9522318838619963E-4</v>
      </c>
      <c r="AL685" s="323">
        <f t="shared" ca="1" si="135"/>
        <v>-4.6478950415549357E-4</v>
      </c>
      <c r="AM685" s="323">
        <f t="shared" ca="1" si="135"/>
        <v>-3.5844571210951436E-4</v>
      </c>
      <c r="AN685" s="323">
        <f t="shared" ca="1" si="135"/>
        <v>-3.0182313280244753E-4</v>
      </c>
      <c r="AO685" s="323">
        <f t="shared" ca="1" si="135"/>
        <v>-2.2087436544410838E-4</v>
      </c>
      <c r="AP685" s="323">
        <f t="shared" ca="1" si="135"/>
        <v>-1.1509335761556404E-4</v>
      </c>
      <c r="AQ685" s="323">
        <f t="shared" ca="1" si="135"/>
        <v>-1.5996493596667771E-5</v>
      </c>
      <c r="AR685" s="323">
        <f t="shared" ca="1" si="135"/>
        <v>-4.7452176437652593E-5</v>
      </c>
      <c r="AS685" s="323">
        <f t="shared" ca="1" si="135"/>
        <v>-2.7444201908870952E-4</v>
      </c>
      <c r="AT685" s="323">
        <f t="shared" ca="1" si="135"/>
        <v>-1.3798178739902033E-3</v>
      </c>
      <c r="AU685" s="323">
        <f t="shared" ca="1" si="135"/>
        <v>-1.376534808542362E-3</v>
      </c>
      <c r="AV685" s="323">
        <f t="shared" ca="1" si="135"/>
        <v>-1.3864455745231201E-3</v>
      </c>
      <c r="AW685" s="323">
        <f t="shared" ca="1" si="135"/>
        <v>-1.3858132712703686E-3</v>
      </c>
      <c r="AX685" s="323">
        <f t="shared" ca="1" si="135"/>
        <v>-1.3353037402881497E-3</v>
      </c>
      <c r="AY685" s="323">
        <f t="shared" ca="1" si="135"/>
        <v>-1.2913726754070886E-3</v>
      </c>
      <c r="AZ685" s="323">
        <f t="shared" ca="1" si="135"/>
        <v>-1.262627217996597E-3</v>
      </c>
      <c r="BA685" s="323">
        <f t="shared" ca="1" si="135"/>
        <v>-1.2265025610457333E-3</v>
      </c>
      <c r="BB685" s="323">
        <f t="shared" ca="1" si="135"/>
        <v>-1.181859962490801E-3</v>
      </c>
      <c r="BC685" s="323">
        <f t="shared" ca="1" si="135"/>
        <v>-1.0402412660766407E-3</v>
      </c>
      <c r="BD685" s="323">
        <f t="shared" ca="1" si="135"/>
        <v>-1.0633017498443767E-3</v>
      </c>
      <c r="BE685" s="323">
        <f t="shared" ca="1" si="135"/>
        <v>-1.1216644875686327E-3</v>
      </c>
      <c r="BF685" s="323">
        <f t="shared" ca="1" si="135"/>
        <v>-1.8970184009882759E-3</v>
      </c>
      <c r="BG685" s="323">
        <f t="shared" ca="1" si="135"/>
        <v>-1.8935714185086428E-3</v>
      </c>
      <c r="BH685" s="323">
        <f t="shared" ca="1" si="135"/>
        <v>-1.8887358718732679E-3</v>
      </c>
      <c r="BI685" s="323">
        <f t="shared" ca="1" si="135"/>
        <v>-1.8812325949040826E-3</v>
      </c>
      <c r="BJ685" s="323">
        <f t="shared" ca="1" si="135"/>
        <v>-1.7020765540299142E-3</v>
      </c>
      <c r="BK685" s="323">
        <f t="shared" ca="1" si="135"/>
        <v>0</v>
      </c>
      <c r="BL685" s="323">
        <f t="shared" ca="1" si="135"/>
        <v>0</v>
      </c>
      <c r="BM685" s="323">
        <f t="shared" ca="1" si="135"/>
        <v>-1.927923786744631E-4</v>
      </c>
      <c r="BN685" s="323">
        <f t="shared" ca="1" si="135"/>
        <v>-3.9936437603040921E-4</v>
      </c>
      <c r="BO685" s="289"/>
      <c r="BP685" s="289"/>
      <c r="BQ685" s="289"/>
      <c r="BR685" s="289"/>
      <c r="BS685" s="289"/>
      <c r="BT685" s="289"/>
      <c r="BU685" s="289"/>
      <c r="BV685" s="289"/>
      <c r="BW685" s="289"/>
      <c r="BX685" s="289"/>
      <c r="BY685" s="289"/>
      <c r="BZ685" s="289"/>
      <c r="CA685" s="289"/>
      <c r="CB685" s="289"/>
      <c r="CC685" s="289"/>
      <c r="CD685" s="289"/>
      <c r="CE685" s="289"/>
      <c r="CF685" s="289"/>
      <c r="CG685" s="289"/>
      <c r="CH685" s="289"/>
      <c r="CI685" s="289"/>
      <c r="CJ685" s="289"/>
      <c r="CK685" s="289"/>
      <c r="CL685" s="289"/>
      <c r="CM685" s="289"/>
      <c r="CN685" s="289"/>
      <c r="CO685" s="289"/>
      <c r="CP685" s="289"/>
      <c r="CQ685" s="289"/>
      <c r="CR685" s="289"/>
      <c r="CS685" s="289"/>
      <c r="CT685" s="289"/>
      <c r="CU685" s="289"/>
      <c r="CV685" s="289"/>
      <c r="CW685" s="289"/>
      <c r="CX685" s="289"/>
      <c r="CY685" s="289"/>
      <c r="CZ685" s="289"/>
      <c r="DA685" s="289"/>
      <c r="DB685" s="289"/>
      <c r="DC685" s="289"/>
      <c r="DD685" s="289"/>
      <c r="DE685" s="289"/>
      <c r="DF685" s="289"/>
      <c r="DG685" s="289"/>
      <c r="DH685" s="289"/>
      <c r="DI685" s="289"/>
      <c r="DJ685" s="289"/>
      <c r="DK685" s="289"/>
      <c r="DL685" s="289"/>
      <c r="DM685" s="289"/>
      <c r="DN685" s="289"/>
      <c r="DO685" s="289"/>
      <c r="DP685" s="289"/>
      <c r="DQ685" s="289"/>
      <c r="DR685" s="289"/>
      <c r="DS685" s="289"/>
      <c r="DT685" s="289"/>
      <c r="DU685" s="289"/>
      <c r="DV685" s="289"/>
      <c r="DW685" s="289"/>
      <c r="DX685" s="289"/>
      <c r="DY685" s="289"/>
      <c r="DZ685" s="289"/>
      <c r="EA685" s="289"/>
      <c r="EB685" s="289"/>
      <c r="EC685" s="289"/>
      <c r="ED685" s="289"/>
      <c r="EE685" s="289"/>
      <c r="EF685" s="289"/>
      <c r="EG685" s="289"/>
      <c r="EH685" s="289"/>
      <c r="EI685" s="289"/>
      <c r="EJ685" s="289"/>
      <c r="EK685" s="289"/>
      <c r="EL685" s="289"/>
      <c r="EM685" s="289"/>
      <c r="EN685" s="289"/>
      <c r="EO685" s="289"/>
      <c r="EP685" s="289"/>
      <c r="EQ685" s="289"/>
      <c r="ER685" s="289"/>
      <c r="ES685" s="289"/>
      <c r="ET685" s="289"/>
      <c r="EU685" s="289"/>
      <c r="EV685" s="289"/>
      <c r="EW685" s="289"/>
      <c r="EX685" s="289"/>
      <c r="EY685" s="289"/>
      <c r="EZ685" s="289"/>
      <c r="FA685" s="289"/>
      <c r="FB685" s="289"/>
      <c r="FC685" s="289"/>
      <c r="FD685" s="289"/>
      <c r="FE685" s="289"/>
      <c r="FF685" s="289"/>
      <c r="FG685" s="289"/>
      <c r="FH685" s="289"/>
      <c r="FI685" s="289"/>
      <c r="FJ685" s="289"/>
      <c r="FK685" s="289"/>
      <c r="FL685" s="289"/>
      <c r="FM685" s="289"/>
      <c r="FN685" s="289"/>
      <c r="FO685" s="289"/>
      <c r="FP685" s="289"/>
      <c r="FQ685" s="289"/>
      <c r="FR685" s="289"/>
      <c r="FS685" s="289"/>
      <c r="FT685" s="289"/>
      <c r="FU685" s="289"/>
      <c r="FV685" s="289"/>
      <c r="FW685" s="289"/>
      <c r="FX685" s="289"/>
      <c r="FY685" s="289"/>
      <c r="FZ685" s="289"/>
      <c r="GA685" s="289"/>
      <c r="GB685" s="289"/>
      <c r="GC685" s="289"/>
      <c r="GD685" s="289"/>
      <c r="GE685" s="289"/>
      <c r="GF685" s="289"/>
      <c r="GG685" s="289"/>
      <c r="GH685" s="289"/>
      <c r="GI685" s="289"/>
      <c r="GJ685" s="289"/>
      <c r="GK685" s="289"/>
      <c r="GL685" s="289"/>
      <c r="GM685" s="289"/>
      <c r="GN685" s="289"/>
      <c r="GO685" s="289"/>
      <c r="GP685" s="289"/>
      <c r="GQ685" s="289"/>
      <c r="GR685" s="289"/>
      <c r="GS685" s="289"/>
      <c r="GT685" s="289"/>
      <c r="GU685" s="289"/>
      <c r="GV685" s="289"/>
      <c r="GW685" s="289"/>
      <c r="GX685" s="289"/>
      <c r="GY685" s="289"/>
    </row>
    <row r="686" spans="1:207" x14ac:dyDescent="0.15">
      <c r="D686" s="324" t="s">
        <v>92</v>
      </c>
      <c r="F686" s="26" t="s">
        <v>356</v>
      </c>
      <c r="G686" s="289">
        <f ca="1">-IF(SAP_Leadsheet!$E$21&lt;G7,0,(G650+G675)*SAP_Leadsheet!$E$77)</f>
        <v>4.4860550280244039E-4</v>
      </c>
      <c r="H686" s="289">
        <f ca="1">-IF(SAP_Leadsheet!$E$21&lt;H7,0,(H650+H675)*SAP_Leadsheet!$E$77)</f>
        <v>1.6607269009101362E-4</v>
      </c>
      <c r="I686" s="289">
        <f ca="1">-IF(SAP_Leadsheet!$E$21&lt;I7,0,(I650+I675)*SAP_Leadsheet!$E$77)</f>
        <v>-2.6372380474363917E-3</v>
      </c>
      <c r="J686" s="289">
        <f ca="1">-IF(SAP_Leadsheet!$E$21&lt;J7,0,(J650+J675)*SAP_Leadsheet!$E$77)</f>
        <v>-4.7429294241014058E-3</v>
      </c>
      <c r="K686" s="289">
        <f ca="1">-IF(SAP_Leadsheet!$E$21&lt;K7,0,(K650+K675)*SAP_Leadsheet!$E$77)</f>
        <v>-5.6538326078770032E-3</v>
      </c>
      <c r="L686" s="289">
        <f ca="1">-IF(SAP_Leadsheet!$E$21&lt;L7,0,(L650+L675)*SAP_Leadsheet!$E$77)</f>
        <v>-5.726930054987844E-3</v>
      </c>
      <c r="M686" s="289">
        <f ca="1">-IF(SAP_Leadsheet!$E$21&lt;M7,0,(M650+M675)*SAP_Leadsheet!$E$77)</f>
        <v>-5.2794111772969743E-3</v>
      </c>
      <c r="N686" s="289">
        <f ca="1">-IF(SAP_Leadsheet!$E$21&lt;N7,0,(N650+N675)*SAP_Leadsheet!$E$77)</f>
        <v>-4.3664998378705475E-3</v>
      </c>
      <c r="O686" s="289">
        <f ca="1">-IF(SAP_Leadsheet!$E$21&lt;O7,0,(O650+O675)*SAP_Leadsheet!$E$77)</f>
        <v>-3.7454336355091994E-3</v>
      </c>
      <c r="P686" s="289">
        <f ca="1">-IF(SAP_Leadsheet!$E$21&lt;P7,0,(P650+P675)*SAP_Leadsheet!$E$77)</f>
        <v>-3.4185638227844412E-3</v>
      </c>
      <c r="Q686" s="289">
        <f ca="1">-IF(SAP_Leadsheet!$E$21&lt;Q7,0,(Q650+Q675)*SAP_Leadsheet!$E$77)</f>
        <v>-3.0783403345925743E-3</v>
      </c>
      <c r="R686" s="289">
        <f ca="1">-IF(SAP_Leadsheet!$E$21&lt;R7,0,(R650+R675)*SAP_Leadsheet!$E$77)</f>
        <v>-2.7395640387162645E-3</v>
      </c>
      <c r="S686" s="289">
        <f ca="1">-IF(SAP_Leadsheet!$E$21&lt;S7,0,(S650+S675)*SAP_Leadsheet!$E$77)</f>
        <v>-2.5747493218872906E-3</v>
      </c>
      <c r="T686" s="289">
        <f ca="1">-IF(SAP_Leadsheet!$E$21&lt;T7,0,(T650+T675)*SAP_Leadsheet!$E$77)</f>
        <v>-2.7769288946836077E-3</v>
      </c>
      <c r="U686" s="289">
        <f ca="1">-IF(SAP_Leadsheet!$E$21&lt;U7,0,(U650+U675)*SAP_Leadsheet!$E$77)</f>
        <v>-3.0609088783163647E-3</v>
      </c>
      <c r="V686" s="289">
        <f ca="1">-IF(SAP_Leadsheet!$E$21&lt;V7,0,(V650+V675)*SAP_Leadsheet!$E$77)</f>
        <v>-3.3782855016735178E-3</v>
      </c>
      <c r="W686" s="289">
        <f ca="1">-IF(SAP_Leadsheet!$E$21&lt;W7,0,(W650+W675)*SAP_Leadsheet!$E$77)</f>
        <v>-3.6805509808552532E-3</v>
      </c>
      <c r="X686" s="289">
        <f ca="1">-IF(SAP_Leadsheet!$E$21&lt;X7,0,(X650+X675)*SAP_Leadsheet!$E$77)</f>
        <v>-3.9429219722796572E-3</v>
      </c>
      <c r="Y686" s="289">
        <f ca="1">-IF(SAP_Leadsheet!$E$21&lt;Y7,0,(Y650+Y675)*SAP_Leadsheet!$E$77)</f>
        <v>-4.1481839771292297E-3</v>
      </c>
      <c r="Z686" s="289">
        <f ca="1">-IF(SAP_Leadsheet!$E$21&lt;Z7,0,(Z650+Z675)*SAP_Leadsheet!$E$77)</f>
        <v>-4.0980389672413964E-3</v>
      </c>
      <c r="AA686" s="289">
        <f ca="1">-IF(SAP_Leadsheet!$E$21&lt;AA7,0,(AA650+AA675)*SAP_Leadsheet!$E$77)</f>
        <v>-4.0657663144926829E-3</v>
      </c>
      <c r="AB686" s="289">
        <f ca="1">-IF(SAP_Leadsheet!$E$21&lt;AB7,0,(AB650+AB675)*SAP_Leadsheet!$E$77)</f>
        <v>-4.1007308861377234E-3</v>
      </c>
      <c r="AC686" s="289">
        <f ca="1">-IF(SAP_Leadsheet!$E$21&lt;AC7,0,(AC650+AC675)*SAP_Leadsheet!$E$77)</f>
        <v>-4.0840476402192434E-3</v>
      </c>
      <c r="AD686" s="289">
        <f ca="1">-IF(SAP_Leadsheet!$E$21&lt;AD7,0,(AD650+AD675)*SAP_Leadsheet!$E$77)</f>
        <v>-4.012461180917388E-3</v>
      </c>
      <c r="AE686" s="289">
        <f ca="1">-IF(SAP_Leadsheet!$E$21&lt;AE7,0,(AE650+AE675)*SAP_Leadsheet!$E$77)</f>
        <v>-3.9399936229548111E-3</v>
      </c>
      <c r="AF686" s="289">
        <f ca="1">-IF(SAP_Leadsheet!$E$21&lt;AF7,0,(AF650+AF675)*SAP_Leadsheet!$E$77)</f>
        <v>-4.0114444320803345E-3</v>
      </c>
      <c r="AG686" s="289">
        <f ca="1">-IF(SAP_Leadsheet!$E$21&lt;AG7,0,(AG650+AG675)*SAP_Leadsheet!$E$77)</f>
        <v>-4.0782559890247174E-3</v>
      </c>
      <c r="AH686" s="289">
        <f ca="1">-IF(SAP_Leadsheet!$E$21&lt;AH7,0,(AH650+AH675)*SAP_Leadsheet!$E$77)</f>
        <v>-4.1515073874538759E-3</v>
      </c>
      <c r="AI686" s="289">
        <f ca="1">-IF(SAP_Leadsheet!$E$21&lt;AI7,0,(AI650+AI675)*SAP_Leadsheet!$E$77)</f>
        <v>-4.2282501308520204E-3</v>
      </c>
      <c r="AJ686" s="289">
        <f ca="1">-IF(SAP_Leadsheet!$E$21&lt;AJ7,0,(AJ650+AJ675)*SAP_Leadsheet!$E$77)</f>
        <v>-4.3002625484874065E-3</v>
      </c>
      <c r="AK686" s="289">
        <f ca="1">-IF(SAP_Leadsheet!$E$21&lt;AK7,0,(AK650+AK675)*SAP_Leadsheet!$E$77)</f>
        <v>-4.3474395311077808E-3</v>
      </c>
      <c r="AL686" s="289">
        <f ca="1">-IF(SAP_Leadsheet!$E$21&lt;AL7,0,(AL650+AL675)*SAP_Leadsheet!$E$77)</f>
        <v>-4.2607224282884774E-3</v>
      </c>
      <c r="AM686" s="289">
        <f ca="1">-IF(SAP_Leadsheet!$E$21&lt;AM7,0,(AM650+AM675)*SAP_Leadsheet!$E$77)</f>
        <v>-4.2102421168824129E-3</v>
      </c>
      <c r="AN686" s="289">
        <f ca="1">-IF(SAP_Leadsheet!$E$21&lt;AN7,0,(AN650+AN675)*SAP_Leadsheet!$E$77)</f>
        <v>-4.2187055799903549E-3</v>
      </c>
      <c r="AO686" s="289">
        <f ca="1">-IF(SAP_Leadsheet!$E$21&lt;AO7,0,(AO650+AO675)*SAP_Leadsheet!$E$77)</f>
        <v>-4.2060436134264212E-3</v>
      </c>
      <c r="AP686" s="289">
        <f ca="1">-IF(SAP_Leadsheet!$E$21&lt;AP7,0,(AP650+AP675)*SAP_Leadsheet!$E$77)</f>
        <v>-4.1628282585109509E-3</v>
      </c>
      <c r="AQ686" s="289">
        <f ca="1">-IF(SAP_Leadsheet!$E$21&lt;AQ7,0,(AQ650+AQ675)*SAP_Leadsheet!$E$77)</f>
        <v>-4.1062685082054722E-3</v>
      </c>
      <c r="AR686" s="289">
        <f ca="1">-IF(SAP_Leadsheet!$E$21&lt;AR7,0,(AR650+AR675)*SAP_Leadsheet!$E$77)</f>
        <v>-4.0870332723979995E-3</v>
      </c>
      <c r="AS686" s="289">
        <f ca="1">-IF(SAP_Leadsheet!$E$21&lt;AS7,0,(AS650+AS675)*SAP_Leadsheet!$E$77)</f>
        <v>-4.0671888689003547E-3</v>
      </c>
      <c r="AT686" s="289">
        <f ca="1">-IF(SAP_Leadsheet!$E$21&lt;AT7,0,(AT650+AT675)*SAP_Leadsheet!$E$77)</f>
        <v>-4.0512884650156268E-3</v>
      </c>
      <c r="AU686" s="289">
        <f ca="1">-IF(SAP_Leadsheet!$E$21&lt;AU7,0,(AU650+AU675)*SAP_Leadsheet!$E$77)</f>
        <v>-4.039086513067401E-3</v>
      </c>
      <c r="AV686" s="289">
        <f ca="1">-IF(SAP_Leadsheet!$E$21&lt;AV7,0,(AV650+AV675)*SAP_Leadsheet!$E$77)</f>
        <v>-4.0284874819803296E-3</v>
      </c>
      <c r="AW686" s="289">
        <f ca="1">-IF(SAP_Leadsheet!$E$21&lt;AW7,0,(AW650+AW675)*SAP_Leadsheet!$E$77)</f>
        <v>-4.0114717675699936E-3</v>
      </c>
      <c r="AX686" s="289">
        <f ca="1">-IF(SAP_Leadsheet!$E$21&lt;AX7,0,(AX650+AX675)*SAP_Leadsheet!$E$77)</f>
        <v>-3.9536111093538932E-3</v>
      </c>
      <c r="AY686" s="289">
        <f ca="1">-IF(SAP_Leadsheet!$E$21&lt;AY7,0,(AY650+AY675)*SAP_Leadsheet!$E$77)</f>
        <v>-3.9063681978532489E-3</v>
      </c>
      <c r="AZ686" s="289">
        <f ca="1">-IF(SAP_Leadsheet!$E$21&lt;AZ7,0,(AZ650+AZ675)*SAP_Leadsheet!$E$77)</f>
        <v>-3.877430163441443E-3</v>
      </c>
      <c r="BA686" s="289">
        <f ca="1">-IF(SAP_Leadsheet!$E$21&lt;BA7,0,(BA650+BA675)*SAP_Leadsheet!$E$77)</f>
        <v>-3.8428256775016874E-3</v>
      </c>
      <c r="BB686" s="289">
        <f ca="1">-IF(SAP_Leadsheet!$E$21&lt;BB7,0,(BB650+BB675)*SAP_Leadsheet!$E$77)</f>
        <v>-3.7992962709900023E-3</v>
      </c>
      <c r="BC686" s="289">
        <f ca="1">-IF(SAP_Leadsheet!$E$21&lt;BC7,0,(BC650+BC675)*SAP_Leadsheet!$E$77)</f>
        <v>-3.7466740158880398E-3</v>
      </c>
      <c r="BD686" s="289">
        <f ca="1">-IF(SAP_Leadsheet!$E$21&lt;BD7,0,(BD650+BD675)*SAP_Leadsheet!$E$77)</f>
        <v>-3.724147818534005E-3</v>
      </c>
      <c r="BE686" s="289">
        <f ca="1">-IF(SAP_Leadsheet!$E$21&lt;BE7,0,(BE650+BE675)*SAP_Leadsheet!$E$77)</f>
        <v>-3.7024004169801377E-3</v>
      </c>
      <c r="BF686" s="289">
        <f ca="1">-IF(SAP_Leadsheet!$E$21&lt;BF7,0,(BF650+BF675)*SAP_Leadsheet!$E$77)</f>
        <v>-3.6867525555787277E-3</v>
      </c>
      <c r="BG686" s="289">
        <f ca="1">-IF(SAP_Leadsheet!$E$21&lt;BG7,0,(BG650+BG675)*SAP_Leadsheet!$E$77)</f>
        <v>-3.6727210254410779E-3</v>
      </c>
      <c r="BH686" s="289">
        <f ca="1">-IF(SAP_Leadsheet!$E$21&lt;BH7,0,(BH650+BH675)*SAP_Leadsheet!$E$77)</f>
        <v>-3.657871550699921E-3</v>
      </c>
      <c r="BI686" s="289">
        <f ca="1">-IF(SAP_Leadsheet!$E$21&lt;BI7,0,(BI650+BI675)*SAP_Leadsheet!$E$77)</f>
        <v>-3.6422365048026078E-3</v>
      </c>
      <c r="BJ686" s="289">
        <f ca="1">-IF(SAP_Leadsheet!$E$21&lt;BJ7,0,(BJ650+BJ675)*SAP_Leadsheet!$E$77)</f>
        <v>-3.5969414747385967E-3</v>
      </c>
      <c r="BK686" s="289">
        <f ca="1">-IF(SAP_Leadsheet!$E$21&lt;BK7,0,(BK650+BK675)*SAP_Leadsheet!$E$77)</f>
        <v>-3.598001810411448E-3</v>
      </c>
      <c r="BL686" s="289">
        <f ca="1">-IF(SAP_Leadsheet!$E$21&lt;BL7,0,(BL650+BL675)*SAP_Leadsheet!$E$77)</f>
        <v>-3.9147323194081724E-3</v>
      </c>
      <c r="BM686" s="289">
        <f ca="1">-IF(SAP_Leadsheet!$E$21&lt;BM7,0,(BM650+BM675)*SAP_Leadsheet!$E$77)</f>
        <v>-4.5663310208491617E-3</v>
      </c>
      <c r="BN686" s="289">
        <f ca="1">-IF(SAP_Leadsheet!$E$21&lt;BN7,0,(BN650+BN675)*SAP_Leadsheet!$E$77)</f>
        <v>-4.8995381299556263E-3</v>
      </c>
      <c r="BO686" s="289"/>
      <c r="BP686" s="289"/>
      <c r="BQ686" s="289"/>
      <c r="BR686" s="289"/>
      <c r="BS686" s="289"/>
      <c r="BT686" s="289"/>
      <c r="BU686" s="289"/>
      <c r="BV686" s="289"/>
      <c r="BW686" s="289"/>
      <c r="BX686" s="289"/>
      <c r="BY686" s="289"/>
      <c r="BZ686" s="289"/>
      <c r="CA686" s="289"/>
      <c r="CB686" s="289"/>
      <c r="CC686" s="289"/>
      <c r="CD686" s="289"/>
      <c r="CE686" s="289"/>
      <c r="CF686" s="289"/>
      <c r="CG686" s="289"/>
      <c r="CH686" s="289"/>
      <c r="CI686" s="289"/>
      <c r="CJ686" s="289"/>
      <c r="CK686" s="289"/>
      <c r="CL686" s="289"/>
      <c r="CM686" s="289"/>
      <c r="CN686" s="289"/>
      <c r="CO686" s="289"/>
      <c r="CP686" s="289"/>
      <c r="CQ686" s="289"/>
      <c r="CR686" s="289"/>
      <c r="CS686" s="289"/>
      <c r="CT686" s="289"/>
      <c r="CU686" s="289"/>
      <c r="CV686" s="289"/>
      <c r="CW686" s="289"/>
      <c r="CX686" s="289"/>
      <c r="CY686" s="289"/>
      <c r="CZ686" s="289"/>
      <c r="DA686" s="289"/>
      <c r="DB686" s="289"/>
      <c r="DC686" s="289"/>
      <c r="DD686" s="289"/>
      <c r="DE686" s="289"/>
      <c r="DF686" s="289"/>
      <c r="DG686" s="289"/>
      <c r="DH686" s="289"/>
      <c r="DI686" s="289"/>
      <c r="DJ686" s="289"/>
      <c r="DK686" s="289"/>
      <c r="DL686" s="289"/>
      <c r="DM686" s="289"/>
      <c r="DN686" s="289"/>
      <c r="DO686" s="289"/>
      <c r="DP686" s="289"/>
      <c r="DQ686" s="289"/>
      <c r="DR686" s="289"/>
      <c r="DS686" s="289"/>
      <c r="DT686" s="289"/>
      <c r="DU686" s="289"/>
      <c r="DV686" s="289"/>
      <c r="DW686" s="289"/>
      <c r="DX686" s="289"/>
      <c r="DY686" s="289"/>
      <c r="DZ686" s="289"/>
      <c r="EA686" s="289"/>
      <c r="EB686" s="289"/>
      <c r="EC686" s="289"/>
      <c r="ED686" s="289"/>
      <c r="EE686" s="289"/>
      <c r="EF686" s="289"/>
      <c r="EG686" s="289"/>
      <c r="EH686" s="289"/>
      <c r="EI686" s="289"/>
      <c r="EJ686" s="289"/>
      <c r="EK686" s="289"/>
      <c r="EL686" s="289"/>
      <c r="EM686" s="289"/>
      <c r="EN686" s="289"/>
      <c r="EO686" s="289"/>
      <c r="EP686" s="289"/>
      <c r="EQ686" s="289"/>
      <c r="ER686" s="289"/>
      <c r="ES686" s="289"/>
      <c r="ET686" s="289"/>
      <c r="EU686" s="289"/>
      <c r="EV686" s="289"/>
      <c r="EW686" s="289"/>
      <c r="EX686" s="289"/>
      <c r="EY686" s="289"/>
      <c r="EZ686" s="289"/>
      <c r="FA686" s="289"/>
      <c r="FB686" s="289"/>
      <c r="FC686" s="289"/>
      <c r="FD686" s="289"/>
      <c r="FE686" s="289"/>
      <c r="FF686" s="289"/>
      <c r="FG686" s="289"/>
      <c r="FH686" s="289"/>
      <c r="FI686" s="289"/>
      <c r="FJ686" s="289"/>
      <c r="FK686" s="289"/>
      <c r="FL686" s="289"/>
      <c r="FM686" s="289"/>
      <c r="FN686" s="289"/>
      <c r="FO686" s="289"/>
      <c r="FP686" s="289"/>
      <c r="FQ686" s="289"/>
      <c r="FR686" s="289"/>
      <c r="FS686" s="289"/>
      <c r="FT686" s="289"/>
      <c r="FU686" s="289"/>
      <c r="FV686" s="289"/>
      <c r="FW686" s="289"/>
      <c r="FX686" s="289"/>
      <c r="FY686" s="289"/>
      <c r="FZ686" s="289"/>
      <c r="GA686" s="289"/>
      <c r="GB686" s="289"/>
      <c r="GC686" s="289"/>
      <c r="GD686" s="289"/>
      <c r="GE686" s="289"/>
      <c r="GF686" s="289"/>
      <c r="GG686" s="289"/>
      <c r="GH686" s="289"/>
      <c r="GI686" s="289"/>
      <c r="GJ686" s="289"/>
      <c r="GK686" s="289"/>
      <c r="GL686" s="289"/>
      <c r="GM686" s="289"/>
      <c r="GN686" s="289"/>
      <c r="GO686" s="289"/>
      <c r="GP686" s="289"/>
      <c r="GQ686" s="289"/>
      <c r="GR686" s="289"/>
      <c r="GS686" s="289"/>
      <c r="GT686" s="289"/>
      <c r="GU686" s="289"/>
      <c r="GV686" s="289"/>
      <c r="GW686" s="289"/>
      <c r="GX686" s="289"/>
      <c r="GY686" s="289"/>
    </row>
    <row r="687" spans="1:207" x14ac:dyDescent="0.15">
      <c r="D687" s="324" t="s">
        <v>95</v>
      </c>
      <c r="F687" s="26" t="s">
        <v>356</v>
      </c>
      <c r="G687" s="289">
        <f ca="1">-IF(G7&gt;SAP_Leadsheet!$E$21,0,(G673-G671)*SAP_Leadsheet!$E$78)</f>
        <v>-1.0859253319286466E-2</v>
      </c>
      <c r="H687" s="289">
        <f ca="1">-IF(H7&gt;SAP_Leadsheet!$E$21,0,(H673-H671)*SAP_Leadsheet!$E$78)</f>
        <v>-1.1602313268443571E-2</v>
      </c>
      <c r="I687" s="289">
        <f ca="1">-IF(I7&gt;SAP_Leadsheet!$E$21,0,(I673-I671)*SAP_Leadsheet!$E$78)</f>
        <v>-1.178561213473322E-2</v>
      </c>
      <c r="J687" s="289">
        <f ca="1">-IF(J7&gt;SAP_Leadsheet!$E$21,0,(J673-J671)*SAP_Leadsheet!$E$78)</f>
        <v>-1.1737807320830887E-2</v>
      </c>
      <c r="K687" s="289">
        <f ca="1">-IF(K7&gt;SAP_Leadsheet!$E$21,0,(K673-K671)*SAP_Leadsheet!$E$78)</f>
        <v>-1.1561813145530866E-2</v>
      </c>
      <c r="L687" s="289">
        <f ca="1">-IF(L7&gt;SAP_Leadsheet!$E$21,0,(L673-L671)*SAP_Leadsheet!$E$78)</f>
        <v>-1.1304520052384748E-2</v>
      </c>
      <c r="M687" s="289">
        <f ca="1">-IF(M7&gt;SAP_Leadsheet!$E$21,0,(M673-M671)*SAP_Leadsheet!$E$78)</f>
        <v>-1.0711064059621717E-2</v>
      </c>
      <c r="N687" s="289">
        <f ca="1">-IF(N7&gt;SAP_Leadsheet!$E$21,0,(N673-N671)*SAP_Leadsheet!$E$78)</f>
        <v>-1.0111988301114492E-2</v>
      </c>
      <c r="O687" s="289">
        <f ca="1">-IF(O7&gt;SAP_Leadsheet!$E$21,0,(O673-O671)*SAP_Leadsheet!$E$78)</f>
        <v>-9.6341952970243738E-3</v>
      </c>
      <c r="P687" s="289">
        <f ca="1">-IF(P7&gt;SAP_Leadsheet!$E$21,0,(P673-P671)*SAP_Leadsheet!$E$78)</f>
        <v>-9.262728678703357E-3</v>
      </c>
      <c r="Q687" s="289">
        <f ca="1">-IF(Q7&gt;SAP_Leadsheet!$E$21,0,(Q673-Q671)*SAP_Leadsheet!$E$78)</f>
        <v>-8.9819675042777485E-3</v>
      </c>
      <c r="R687" s="289">
        <f ca="1">-IF(R7&gt;SAP_Leadsheet!$E$21,0,(R673-R671)*SAP_Leadsheet!$E$78)</f>
        <v>-8.7826037029621554E-3</v>
      </c>
      <c r="S687" s="289">
        <f ca="1">-IF(S7&gt;SAP_Leadsheet!$E$21,0,(S673-S671)*SAP_Leadsheet!$E$78)</f>
        <v>-8.5809736923411224E-3</v>
      </c>
      <c r="T687" s="289">
        <f ca="1">-IF(T7&gt;SAP_Leadsheet!$E$21,0,(T673-T671)*SAP_Leadsheet!$E$78)</f>
        <v>-8.6586451285089634E-3</v>
      </c>
      <c r="U687" s="289">
        <f ca="1">-IF(U7&gt;SAP_Leadsheet!$E$21,0,(U673-U671)*SAP_Leadsheet!$E$78)</f>
        <v>-8.7302373220563678E-3</v>
      </c>
      <c r="V687" s="289">
        <f ca="1">-IF(V7&gt;SAP_Leadsheet!$E$21,0,(V673-V671)*SAP_Leadsheet!$E$78)</f>
        <v>-8.7746974523732636E-3</v>
      </c>
      <c r="W687" s="289">
        <f ca="1">-IF(W7&gt;SAP_Leadsheet!$E$21,0,(W673-W671)*SAP_Leadsheet!$E$78)</f>
        <v>-8.7816852901163294E-3</v>
      </c>
      <c r="X687" s="289">
        <f ca="1">-IF(X7&gt;SAP_Leadsheet!$E$21,0,(X673-X671)*SAP_Leadsheet!$E$78)</f>
        <v>-8.7513932519316853E-3</v>
      </c>
      <c r="Y687" s="289">
        <f ca="1">-IF(Y7&gt;SAP_Leadsheet!$E$21,0,(Y673-Y671)*SAP_Leadsheet!$E$78)</f>
        <v>-8.6861989678391847E-3</v>
      </c>
      <c r="Z687" s="289">
        <f ca="1">-IF(Z7&gt;SAP_Leadsheet!$E$21,0,(Z673-Z671)*SAP_Leadsheet!$E$78)</f>
        <v>-8.5472523111306507E-3</v>
      </c>
      <c r="AA687" s="289">
        <f ca="1">-IF(AA7&gt;SAP_Leadsheet!$E$21,0,(AA673-AA671)*SAP_Leadsheet!$E$78)</f>
        <v>-8.4009525610735051E-3</v>
      </c>
      <c r="AB687" s="289">
        <f ca="1">-IF(AB7&gt;SAP_Leadsheet!$E$21,0,(AB673-AB671)*SAP_Leadsheet!$E$78)</f>
        <v>-8.2498441031625212E-3</v>
      </c>
      <c r="AC687" s="289">
        <f ca="1">-IF(AC7&gt;SAP_Leadsheet!$E$21,0,(AC673-AC671)*SAP_Leadsheet!$E$78)</f>
        <v>-8.0972526423244637E-3</v>
      </c>
      <c r="AD687" s="289">
        <f ca="1">-IF(AD7&gt;SAP_Leadsheet!$E$21,0,(AD673-AD671)*SAP_Leadsheet!$E$78)</f>
        <v>-7.9477954706448119E-3</v>
      </c>
      <c r="AE687" s="289">
        <f ca="1">-IF(AE7&gt;SAP_Leadsheet!$E$21,0,(AE673-AE671)*SAP_Leadsheet!$E$78)</f>
        <v>-7.7398331248447324E-3</v>
      </c>
      <c r="AF687" s="289">
        <f ca="1">-IF(AF7&gt;SAP_Leadsheet!$E$21,0,(AF673-AF671)*SAP_Leadsheet!$E$78)</f>
        <v>-7.6837631716975413E-3</v>
      </c>
      <c r="AG687" s="289">
        <f ca="1">-IF(AG7&gt;SAP_Leadsheet!$E$21,0,(AG673-AG671)*SAP_Leadsheet!$E$78)</f>
        <v>-7.6289060077284034E-3</v>
      </c>
      <c r="AH687" s="289">
        <f ca="1">-IF(AH7&gt;SAP_Leadsheet!$E$21,0,(AH673-AH671)*SAP_Leadsheet!$E$78)</f>
        <v>-7.5758912240311855E-3</v>
      </c>
      <c r="AI687" s="289">
        <f ca="1">-IF(AI7&gt;SAP_Leadsheet!$E$21,0,(AI673-AI671)*SAP_Leadsheet!$E$78)</f>
        <v>-7.5232396801277598E-3</v>
      </c>
      <c r="AJ687" s="289">
        <f ca="1">-IF(AJ7&gt;SAP_Leadsheet!$E$21,0,(AJ673-AJ671)*SAP_Leadsheet!$E$78)</f>
        <v>-7.4684034087399995E-3</v>
      </c>
      <c r="AK687" s="289">
        <f ca="1">-IF(AK7&gt;SAP_Leadsheet!$E$21,0,(AK673-AK671)*SAP_Leadsheet!$E$78)</f>
        <v>-7.4048401544211844E-3</v>
      </c>
      <c r="AL687" s="289">
        <f ca="1">-IF(AL7&gt;SAP_Leadsheet!$E$21,0,(AL673-AL671)*SAP_Leadsheet!$E$78)</f>
        <v>-7.3046920475894573E-3</v>
      </c>
      <c r="AM687" s="289">
        <f ca="1">-IF(AM7&gt;SAP_Leadsheet!$E$21,0,(AM673-AM671)*SAP_Leadsheet!$E$78)</f>
        <v>-7.2030327306641133E-3</v>
      </c>
      <c r="AN687" s="289">
        <f ca="1">-IF(AN7&gt;SAP_Leadsheet!$E$21,0,(AN673-AN671)*SAP_Leadsheet!$E$78)</f>
        <v>-7.0986567512817782E-3</v>
      </c>
      <c r="AO687" s="289">
        <f ca="1">-IF(AO7&gt;SAP_Leadsheet!$E$21,0,(AO673-AO671)*SAP_Leadsheet!$E$78)</f>
        <v>-6.9918331748793023E-3</v>
      </c>
      <c r="AP687" s="289">
        <f ca="1">-IF(AP7&gt;SAP_Leadsheet!$E$21,0,(AP673-AP671)*SAP_Leadsheet!$E$78)</f>
        <v>-6.8841645273343618E-3</v>
      </c>
      <c r="AQ687" s="289">
        <f ca="1">-IF(AQ7&gt;SAP_Leadsheet!$E$21,0,(AQ673-AQ671)*SAP_Leadsheet!$E$78)</f>
        <v>-6.7697556177950579E-3</v>
      </c>
      <c r="AR687" s="289">
        <f ca="1">-IF(AR7&gt;SAP_Leadsheet!$E$21,0,(AR673-AR671)*SAP_Leadsheet!$E$78)</f>
        <v>-6.7005998380741307E-3</v>
      </c>
      <c r="AS687" s="289">
        <f ca="1">-IF(AS7&gt;SAP_Leadsheet!$E$21,0,(AS673-AS671)*SAP_Leadsheet!$E$78)</f>
        <v>-6.6320938616701098E-3</v>
      </c>
      <c r="AT687" s="289">
        <f ca="1">-IF(AT7&gt;SAP_Leadsheet!$E$21,0,(AT673-AT671)*SAP_Leadsheet!$E$78)</f>
        <v>-6.5645568410139443E-3</v>
      </c>
      <c r="AU687" s="289">
        <f ca="1">-IF(AU7&gt;SAP_Leadsheet!$E$21,0,(AU673-AU671)*SAP_Leadsheet!$E$78)</f>
        <v>-6.4978249421642357E-3</v>
      </c>
      <c r="AV687" s="289">
        <f ca="1">-IF(AV7&gt;SAP_Leadsheet!$E$21,0,(AV673-AV671)*SAP_Leadsheet!$E$78)</f>
        <v>-6.4314239698965332E-3</v>
      </c>
      <c r="AW687" s="289">
        <f ca="1">-IF(AW7&gt;SAP_Leadsheet!$E$21,0,(AW673-AW671)*SAP_Leadsheet!$E$78)</f>
        <v>-6.3628211523531287E-3</v>
      </c>
      <c r="AX687" s="289">
        <f ca="1">-IF(AX7&gt;SAP_Leadsheet!$E$21,0,(AX673-AX671)*SAP_Leadsheet!$E$78)</f>
        <v>-6.2834776786197984E-3</v>
      </c>
      <c r="AY687" s="289">
        <f ca="1">-IF(AY7&gt;SAP_Leadsheet!$E$21,0,(AY673-AY671)*SAP_Leadsheet!$E$78)</f>
        <v>-6.2037020940142133E-3</v>
      </c>
      <c r="AZ687" s="289">
        <f ca="1">-IF(AZ7&gt;SAP_Leadsheet!$E$21,0,(AZ673-AZ671)*SAP_Leadsheet!$E$78)</f>
        <v>-6.123155675282526E-3</v>
      </c>
      <c r="BA687" s="289">
        <f ca="1">-IF(BA7&gt;SAP_Leadsheet!$E$21,0,(BA673-BA671)*SAP_Leadsheet!$E$78)</f>
        <v>-6.0418975865694224E-3</v>
      </c>
      <c r="BB687" s="289">
        <f ca="1">-IF(BB7&gt;SAP_Leadsheet!$E$21,0,(BB673-BB671)*SAP_Leadsheet!$E$78)</f>
        <v>-5.9603537830452647E-3</v>
      </c>
      <c r="BC687" s="289">
        <f ca="1">-IF(BC7&gt;SAP_Leadsheet!$E$21,0,(BC673-BC671)*SAP_Leadsheet!$E$78)</f>
        <v>-5.873633102033861E-3</v>
      </c>
      <c r="BD687" s="289">
        <f ca="1">-IF(BD7&gt;SAP_Leadsheet!$E$21,0,(BD673-BD671)*SAP_Leadsheet!$E$78)</f>
        <v>-5.8185191821864294E-3</v>
      </c>
      <c r="BE687" s="289">
        <f ca="1">-IF(BE7&gt;SAP_Leadsheet!$E$21,0,(BE673-BE671)*SAP_Leadsheet!$E$78)</f>
        <v>-5.7634493502715439E-3</v>
      </c>
      <c r="BF687" s="289">
        <f ca="1">-IF(BF7&gt;SAP_Leadsheet!$E$21,0,(BF673-BF671)*SAP_Leadsheet!$E$78)</f>
        <v>-5.7094753043083011E-3</v>
      </c>
      <c r="BG687" s="289">
        <f ca="1">-IF(BG7&gt;SAP_Leadsheet!$E$21,0,(BG673-BG671)*SAP_Leadsheet!$E$78)</f>
        <v>-5.6557996532148845E-3</v>
      </c>
      <c r="BH687" s="289">
        <f ca="1">-IF(BH7&gt;SAP_Leadsheet!$E$21,0,(BH673-BH671)*SAP_Leadsheet!$E$78)</f>
        <v>-5.6022551758259228E-3</v>
      </c>
      <c r="BI687" s="289">
        <f ca="1">-IF(BI7&gt;SAP_Leadsheet!$E$21,0,(BI673-BI671)*SAP_Leadsheet!$E$78)</f>
        <v>-5.5480085303627061E-3</v>
      </c>
      <c r="BJ687" s="289">
        <f ca="1">-IF(BJ7&gt;SAP_Leadsheet!$E$21,0,(BJ673-BJ671)*SAP_Leadsheet!$E$78)</f>
        <v>-5.3493720289741397E-3</v>
      </c>
      <c r="BK687" s="289">
        <f ca="1">-IF(BK7&gt;SAP_Leadsheet!$E$21,0,(BK673-BK671)*SAP_Leadsheet!$E$78)</f>
        <v>-3.0428682519364017E-3</v>
      </c>
      <c r="BL687" s="289">
        <f ca="1">-IF(BL7&gt;SAP_Leadsheet!$E$21,0,(BL673-BL671)*SAP_Leadsheet!$E$78)</f>
        <v>-2.8672787174078098E-3</v>
      </c>
      <c r="BM687" s="289">
        <f ca="1">-IF(BM7&gt;SAP_Leadsheet!$E$21,0,(BM673-BM671)*SAP_Leadsheet!$E$78)</f>
        <v>-2.6846350312551373E-3</v>
      </c>
      <c r="BN687" s="289">
        <f ca="1">-IF(BN7&gt;SAP_Leadsheet!$E$21,0,(BN673-BN671)*SAP_Leadsheet!$E$78)</f>
        <v>-2.4962718059268925E-3</v>
      </c>
      <c r="BO687" s="289"/>
      <c r="BP687" s="289"/>
      <c r="BQ687" s="289"/>
      <c r="BR687" s="289"/>
      <c r="BS687" s="289"/>
      <c r="BT687" s="289"/>
      <c r="BU687" s="289"/>
      <c r="BV687" s="289"/>
      <c r="BW687" s="289"/>
      <c r="BX687" s="289"/>
      <c r="BY687" s="289"/>
      <c r="BZ687" s="289"/>
      <c r="CA687" s="289"/>
      <c r="CB687" s="289"/>
      <c r="CC687" s="289"/>
      <c r="CD687" s="289"/>
      <c r="CE687" s="289"/>
      <c r="CF687" s="289"/>
      <c r="CG687" s="289"/>
      <c r="CH687" s="289"/>
      <c r="CI687" s="289"/>
      <c r="CJ687" s="289"/>
      <c r="CK687" s="289"/>
      <c r="CL687" s="289"/>
      <c r="CM687" s="289"/>
      <c r="CN687" s="289"/>
      <c r="CO687" s="289"/>
      <c r="CP687" s="289"/>
      <c r="CQ687" s="289"/>
      <c r="CR687" s="289"/>
      <c r="CS687" s="289"/>
      <c r="CT687" s="289"/>
      <c r="CU687" s="289"/>
      <c r="CV687" s="289"/>
      <c r="CW687" s="289"/>
      <c r="CX687" s="289"/>
      <c r="CY687" s="289"/>
      <c r="CZ687" s="289"/>
      <c r="DA687" s="289"/>
      <c r="DB687" s="289"/>
      <c r="DC687" s="289"/>
      <c r="DD687" s="289"/>
      <c r="DE687" s="289"/>
      <c r="DF687" s="289"/>
      <c r="DG687" s="289"/>
      <c r="DH687" s="289"/>
      <c r="DI687" s="289"/>
      <c r="DJ687" s="289"/>
      <c r="DK687" s="289"/>
      <c r="DL687" s="289"/>
      <c r="DM687" s="289"/>
      <c r="DN687" s="289"/>
      <c r="DO687" s="289"/>
      <c r="DP687" s="289"/>
      <c r="DQ687" s="289"/>
      <c r="DR687" s="289"/>
      <c r="DS687" s="289"/>
      <c r="DT687" s="289"/>
      <c r="DU687" s="289"/>
      <c r="DV687" s="289"/>
      <c r="DW687" s="289"/>
      <c r="DX687" s="289"/>
      <c r="DY687" s="289"/>
      <c r="DZ687" s="289"/>
      <c r="EA687" s="289"/>
      <c r="EB687" s="289"/>
      <c r="EC687" s="289"/>
      <c r="ED687" s="289"/>
      <c r="EE687" s="289"/>
      <c r="EF687" s="289"/>
      <c r="EG687" s="289"/>
      <c r="EH687" s="289"/>
      <c r="EI687" s="289"/>
      <c r="EJ687" s="289"/>
      <c r="EK687" s="289"/>
      <c r="EL687" s="289"/>
      <c r="EM687" s="289"/>
      <c r="EN687" s="289"/>
      <c r="EO687" s="289"/>
      <c r="EP687" s="289"/>
      <c r="EQ687" s="289"/>
      <c r="ER687" s="289"/>
      <c r="ES687" s="289"/>
      <c r="ET687" s="289"/>
      <c r="EU687" s="289"/>
      <c r="EV687" s="289"/>
      <c r="EW687" s="289"/>
      <c r="EX687" s="289"/>
      <c r="EY687" s="289"/>
      <c r="EZ687" s="289"/>
      <c r="FA687" s="289"/>
      <c r="FB687" s="289"/>
      <c r="FC687" s="289"/>
      <c r="FD687" s="289"/>
      <c r="FE687" s="289"/>
      <c r="FF687" s="289"/>
      <c r="FG687" s="289"/>
      <c r="FH687" s="289"/>
      <c r="FI687" s="289"/>
      <c r="FJ687" s="289"/>
      <c r="FK687" s="289"/>
      <c r="FL687" s="289"/>
      <c r="FM687" s="289"/>
      <c r="FN687" s="289"/>
      <c r="FO687" s="289"/>
      <c r="FP687" s="289"/>
      <c r="FQ687" s="289"/>
      <c r="FR687" s="289"/>
      <c r="FS687" s="289"/>
      <c r="FT687" s="289"/>
      <c r="FU687" s="289"/>
      <c r="FV687" s="289"/>
      <c r="FW687" s="289"/>
      <c r="FX687" s="289"/>
      <c r="FY687" s="289"/>
      <c r="FZ687" s="289"/>
      <c r="GA687" s="289"/>
      <c r="GB687" s="289"/>
      <c r="GC687" s="289"/>
      <c r="GD687" s="289"/>
      <c r="GE687" s="289"/>
      <c r="GF687" s="289"/>
      <c r="GG687" s="289"/>
      <c r="GH687" s="289"/>
      <c r="GI687" s="289"/>
      <c r="GJ687" s="289"/>
      <c r="GK687" s="289"/>
      <c r="GL687" s="289"/>
      <c r="GM687" s="289"/>
      <c r="GN687" s="289"/>
      <c r="GO687" s="289"/>
      <c r="GP687" s="289"/>
      <c r="GQ687" s="289"/>
      <c r="GR687" s="289"/>
      <c r="GS687" s="289"/>
      <c r="GT687" s="289"/>
      <c r="GU687" s="289"/>
      <c r="GV687" s="289"/>
      <c r="GW687" s="289"/>
      <c r="GX687" s="289"/>
      <c r="GY687" s="289"/>
    </row>
    <row r="688" spans="1:207" x14ac:dyDescent="0.15">
      <c r="D688" s="324" t="s">
        <v>406</v>
      </c>
      <c r="F688" s="26" t="s">
        <v>356</v>
      </c>
      <c r="G688" s="289">
        <f>IF(SAP_Leadsheet!$E$21&lt;G7,0,SAP_Leadsheet!$E$79*(-G614-SUM(SAP_Spreadsheet!G615:G623)))</f>
        <v>0</v>
      </c>
      <c r="H688" s="289">
        <f ca="1">-IF(SAP_Leadsheet!$E$21&lt;H7,0,SAP_Leadsheet!$E$79*(-H614+SUM(SAP_Spreadsheet!G614:G622)-SUM(SAP_Spreadsheet!H615:H623)))</f>
        <v>0</v>
      </c>
      <c r="I688" s="289">
        <f ca="1">-IF(SAP_Leadsheet!$E$21&lt;I7,0,SAP_Leadsheet!$E$79*(-I614+SUM(SAP_Spreadsheet!H614:H622)-SUM(SAP_Spreadsheet!I615:I623)))</f>
        <v>0</v>
      </c>
      <c r="J688" s="289">
        <f ca="1">-IF(SAP_Leadsheet!$E$21&lt;J7,0,SAP_Leadsheet!$E$79*(-J614+SUM(SAP_Spreadsheet!I614:I622)-SUM(SAP_Spreadsheet!J615:J623)))</f>
        <v>0</v>
      </c>
      <c r="K688" s="289">
        <f ca="1">-IF(SAP_Leadsheet!$E$21&lt;K7,0,SAP_Leadsheet!$E$79*(-K614+SUM(SAP_Spreadsheet!J614:J622)-SUM(SAP_Spreadsheet!K615:K623)))</f>
        <v>1.3841322075524633E-2</v>
      </c>
      <c r="L688" s="289">
        <f ca="1">-IF(SAP_Leadsheet!$E$21&lt;L7,0,SAP_Leadsheet!$E$79*(-L614+SUM(SAP_Spreadsheet!K614:K622)-SUM(SAP_Spreadsheet!L615:L623)))</f>
        <v>2.5003818285817402E-2</v>
      </c>
      <c r="M688" s="289">
        <f ca="1">-IF(SAP_Leadsheet!$E$21&lt;M7,0,SAP_Leadsheet!$E$79*(-M614+SUM(SAP_Spreadsheet!L614:L622)-SUM(SAP_Spreadsheet!M615:M623)))</f>
        <v>3.1492527201647323E-2</v>
      </c>
      <c r="N688" s="289">
        <f ca="1">-IF(SAP_Leadsheet!$E$21&lt;N7,0,SAP_Leadsheet!$E$79*(-N614+SUM(SAP_Spreadsheet!M614:M622)-SUM(SAP_Spreadsheet!N615:N623)))</f>
        <v>3.4232690941093873E-2</v>
      </c>
      <c r="O688" s="289">
        <f ca="1">-IF(SAP_Leadsheet!$E$21&lt;O7,0,SAP_Leadsheet!$E$79*(-O614+SUM(SAP_Spreadsheet!N614:N622)-SUM(SAP_Spreadsheet!O615:O623)))</f>
        <v>3.4569529975360794E-2</v>
      </c>
      <c r="P688" s="289">
        <f ca="1">-IF(SAP_Leadsheet!$E$21&lt;P7,0,SAP_Leadsheet!$E$79*(-P614+SUM(SAP_Spreadsheet!O614:O622)-SUM(SAP_Spreadsheet!P615:P623)))</f>
        <v>3.3410188492294969E-2</v>
      </c>
      <c r="Q688" s="289">
        <f ca="1">-IF(SAP_Leadsheet!$E$21&lt;Q7,0,SAP_Leadsheet!$E$79*(-Q614+SUM(SAP_Spreadsheet!P614:P622)-SUM(SAP_Spreadsheet!Q615:Q623)))</f>
        <v>3.1352162013518717E-2</v>
      </c>
      <c r="R688" s="289">
        <f ca="1">-IF(SAP_Leadsheet!$E$21&lt;R7,0,SAP_Leadsheet!$E$79*(-R614+SUM(SAP_Spreadsheet!Q614:Q622)-SUM(SAP_Spreadsheet!R615:R623)))</f>
        <v>2.8919951428856311E-2</v>
      </c>
      <c r="S688" s="289">
        <f ca="1">-IF(SAP_Leadsheet!$E$21&lt;S7,0,SAP_Leadsheet!$E$79*(-S614+SUM(SAP_Spreadsheet!R614:R622)-SUM(SAP_Spreadsheet!S615:S623)))</f>
        <v>2.5466156080832556E-2</v>
      </c>
      <c r="T688" s="289">
        <f ca="1">-IF(SAP_Leadsheet!$E$21&lt;T7,0,SAP_Leadsheet!$E$79*(-T614+SUM(SAP_Spreadsheet!S614:S622)-SUM(SAP_Spreadsheet!T615:T623)))</f>
        <v>2.289069560437627E-2</v>
      </c>
      <c r="U688" s="289">
        <f ca="1">-IF(SAP_Leadsheet!$E$21&lt;U7,0,SAP_Leadsheet!$E$79*(-U614+SUM(SAP_Spreadsheet!T614:T622)-SUM(SAP_Spreadsheet!U615:U623)))</f>
        <v>2.070444178674823E-2</v>
      </c>
      <c r="V688" s="289">
        <f ca="1">-IF(SAP_Leadsheet!$E$21&lt;V7,0,SAP_Leadsheet!$E$79*(-V614+SUM(SAP_Spreadsheet!U614:U622)-SUM(SAP_Spreadsheet!V615:V623)))</f>
        <v>1.4247885257906285E-2</v>
      </c>
      <c r="W688" s="289">
        <f ca="1">-IF(SAP_Leadsheet!$E$21&lt;W7,0,SAP_Leadsheet!$E$79*(-W614+SUM(SAP_Spreadsheet!V614:V622)-SUM(SAP_Spreadsheet!W615:W623)))</f>
        <v>1.4460662568194838E-2</v>
      </c>
      <c r="X688" s="289">
        <f ca="1">-IF(SAP_Leadsheet!$E$21&lt;X7,0,SAP_Leadsheet!$E$79*(-X614+SUM(SAP_Spreadsheet!W614:W622)-SUM(SAP_Spreadsheet!X615:X623)))</f>
        <v>1.480494357130022E-2</v>
      </c>
      <c r="Y688" s="289">
        <f ca="1">-IF(SAP_Leadsheet!$E$21&lt;Y7,0,SAP_Leadsheet!$E$79*(-Y614+SUM(SAP_Spreadsheet!X614:X622)-SUM(SAP_Spreadsheet!Y615:Y623)))</f>
        <v>1.5222776054815266E-2</v>
      </c>
      <c r="Z688" s="289">
        <f ca="1">-IF(SAP_Leadsheet!$E$21&lt;Z7,0,SAP_Leadsheet!$E$79*(-Z614+SUM(SAP_Spreadsheet!Y614:Y622)-SUM(SAP_Spreadsheet!Z615:Z623)))</f>
        <v>1.5615985530780477E-2</v>
      </c>
      <c r="AA688" s="289">
        <f ca="1">-IF(SAP_Leadsheet!$E$21&lt;AA7,0,SAP_Leadsheet!$E$79*(-AA614+SUM(SAP_Spreadsheet!Z614:Z622)-SUM(SAP_Spreadsheet!AA615:AA623)))</f>
        <v>1.5952176500912282E-2</v>
      </c>
      <c r="AB688" s="289">
        <f ca="1">-IF(SAP_Leadsheet!$E$21&lt;AB7,0,SAP_Leadsheet!$E$79*(-AB614+SUM(SAP_Spreadsheet!AA614:AA622)-SUM(SAP_Spreadsheet!AB615:AB623)))</f>
        <v>1.6190663912459026E-2</v>
      </c>
      <c r="AC688" s="289">
        <f ca="1">-IF(SAP_Leadsheet!$E$21&lt;AC7,0,SAP_Leadsheet!$E$79*(-AC614+SUM(SAP_Spreadsheet!AB614:AB622)-SUM(SAP_Spreadsheet!AC615:AC623)))</f>
        <v>1.631421218078535E-2</v>
      </c>
      <c r="AD688" s="289">
        <f ca="1">-IF(SAP_Leadsheet!$E$21&lt;AD7,0,SAP_Leadsheet!$E$79*(-AD614+SUM(SAP_Spreadsheet!AC614:AC622)-SUM(SAP_Spreadsheet!AD615:AD623)))</f>
        <v>1.6325822361795049E-2</v>
      </c>
      <c r="AE688" s="289">
        <f ca="1">-IF(SAP_Leadsheet!$E$21&lt;AE7,0,SAP_Leadsheet!$E$79*(-AE614+SUM(SAP_Spreadsheet!AD614:AD622)-SUM(SAP_Spreadsheet!AE615:AE623)))</f>
        <v>1.6306842075718083E-2</v>
      </c>
      <c r="AF688" s="289">
        <f ca="1">-IF(SAP_Leadsheet!$E$21&lt;AF7,0,SAP_Leadsheet!$E$79*(-AF614+SUM(SAP_Spreadsheet!AE614:AE622)-SUM(SAP_Spreadsheet!AF615:AF623)))</f>
        <v>1.5924400996673617E-2</v>
      </c>
      <c r="AG688" s="289">
        <f ca="1">-IF(SAP_Leadsheet!$E$21&lt;AG7,0,SAP_Leadsheet!$E$79*(-AG614+SUM(SAP_Spreadsheet!AF614:AF622)-SUM(SAP_Spreadsheet!AG615:AG623)))</f>
        <v>1.4989557510823068E-2</v>
      </c>
      <c r="AH688" s="289">
        <f ca="1">-IF(SAP_Leadsheet!$E$21&lt;AH7,0,SAP_Leadsheet!$E$79*(-AH614+SUM(SAP_Spreadsheet!AG614:AG622)-SUM(SAP_Spreadsheet!AH615:AH623)))</f>
        <v>1.124931438025881E-2</v>
      </c>
      <c r="AI688" s="289">
        <f ca="1">-IF(SAP_Leadsheet!$E$21&lt;AI7,0,SAP_Leadsheet!$E$79*(-AI614+SUM(SAP_Spreadsheet!AH614:AH622)-SUM(SAP_Spreadsheet!AI615:AI623)))</f>
        <v>1.1251559203740533E-2</v>
      </c>
      <c r="AJ688" s="289">
        <f ca="1">-IF(SAP_Leadsheet!$E$21&lt;AJ7,0,SAP_Leadsheet!$E$79*(-AJ614+SUM(SAP_Spreadsheet!AI614:AI622)-SUM(SAP_Spreadsheet!AJ615:AJ623)))</f>
        <v>1.1204622748970923E-2</v>
      </c>
      <c r="AK688" s="289">
        <f ca="1">-IF(SAP_Leadsheet!$E$21&lt;AK7,0,SAP_Leadsheet!$E$79*(-AK614+SUM(SAP_Spreadsheet!AJ614:AJ622)-SUM(SAP_Spreadsheet!AK615:AK623)))</f>
        <v>1.1157056497142765E-2</v>
      </c>
      <c r="AL688" s="289">
        <f ca="1">-IF(SAP_Leadsheet!$E$21&lt;AL7,0,SAP_Leadsheet!$E$79*(-AL614+SUM(SAP_Spreadsheet!AK614:AK622)-SUM(SAP_Spreadsheet!AL615:AL623)))</f>
        <v>1.110062497172244E-2</v>
      </c>
      <c r="AM688" s="289">
        <f ca="1">-IF(SAP_Leadsheet!$E$21&lt;AM7,0,SAP_Leadsheet!$E$79*(-AM614+SUM(SAP_Spreadsheet!AL614:AL622)-SUM(SAP_Spreadsheet!AM615:AM623)))</f>
        <v>1.1054829135437013E-2</v>
      </c>
      <c r="AN688" s="289">
        <f ca="1">-IF(SAP_Leadsheet!$E$21&lt;AN7,0,SAP_Leadsheet!$E$79*(-AN614+SUM(SAP_Spreadsheet!AM614:AM622)-SUM(SAP_Spreadsheet!AN615:AN623)))</f>
        <v>1.1015539198469685E-2</v>
      </c>
      <c r="AO688" s="289">
        <f ca="1">-IF(SAP_Leadsheet!$E$21&lt;AO7,0,SAP_Leadsheet!$E$79*(-AO614+SUM(SAP_Spreadsheet!AN614:AN622)-SUM(SAP_Spreadsheet!AO615:AO623)))</f>
        <v>1.0977002422861615E-2</v>
      </c>
      <c r="AP688" s="289">
        <f ca="1">-IF(SAP_Leadsheet!$E$21&lt;AP7,0,SAP_Leadsheet!$E$79*(-AP614+SUM(SAP_Spreadsheet!AO614:AO622)-SUM(SAP_Spreadsheet!AP615:AP623)))</f>
        <v>1.0931899428229749E-2</v>
      </c>
      <c r="AQ688" s="289">
        <f ca="1">-IF(SAP_Leadsheet!$E$21&lt;AQ7,0,SAP_Leadsheet!$E$79*(-AQ614+SUM(SAP_Spreadsheet!AP614:AP622)-SUM(SAP_Spreadsheet!AQ615:AQ623)))</f>
        <v>1.0860027632403863E-2</v>
      </c>
      <c r="AR688" s="289">
        <f ca="1">-IF(SAP_Leadsheet!$E$21&lt;AR7,0,SAP_Leadsheet!$E$79*(-AR614+SUM(SAP_Spreadsheet!AQ614:AQ622)-SUM(SAP_Spreadsheet!AR615:AR623)))</f>
        <v>1.0740180934034477E-2</v>
      </c>
      <c r="AS688" s="289">
        <f ca="1">-IF(SAP_Leadsheet!$E$21&lt;AS7,0,SAP_Leadsheet!$E$79*(-AS614+SUM(SAP_Spreadsheet!AR614:AR622)-SUM(SAP_Spreadsheet!AS615:AS623)))</f>
        <v>1.0424840711481755E-2</v>
      </c>
      <c r="AT688" s="289">
        <f ca="1">-IF(SAP_Leadsheet!$E$21&lt;AT7,0,SAP_Leadsheet!$E$79*(-AT614+SUM(SAP_Spreadsheet!AS614:AS622)-SUM(SAP_Spreadsheet!AT615:AT623)))</f>
        <v>9.2360274320393686E-3</v>
      </c>
      <c r="AU688" s="289">
        <f ca="1">-IF(SAP_Leadsheet!$E$21&lt;AU7,0,SAP_Leadsheet!$E$79*(-AU614+SUM(SAP_Spreadsheet!AT614:AT622)-SUM(SAP_Spreadsheet!AU615:AU623)))</f>
        <v>9.1603766466892746E-3</v>
      </c>
      <c r="AV688" s="289">
        <f ca="1">-IF(SAP_Leadsheet!$E$21&lt;AV7,0,SAP_Leadsheet!$E$79*(-AV614+SUM(SAP_Spreadsheet!AU614:AU622)-SUM(SAP_Spreadsheet!AV615:AV623)))</f>
        <v>9.0734658773537428E-3</v>
      </c>
      <c r="AW688" s="289">
        <f ca="1">-IF(SAP_Leadsheet!$E$21&lt;AW7,0,SAP_Leadsheet!$E$79*(-AW614+SUM(SAP_Spreadsheet!AV614:AV622)-SUM(SAP_Spreadsheet!AW615:AW623)))</f>
        <v>8.9884796486527536E-3</v>
      </c>
      <c r="AX688" s="289">
        <f ca="1">-IF(SAP_Leadsheet!$E$21&lt;AX7,0,SAP_Leadsheet!$E$79*(-AX614+SUM(SAP_Spreadsheet!AW614:AW622)-SUM(SAP_Spreadsheet!AX615:AX623)))</f>
        <v>8.9017850476855419E-3</v>
      </c>
      <c r="AY688" s="289">
        <f ca="1">-IF(SAP_Leadsheet!$E$21&lt;AY7,0,SAP_Leadsheet!$E$79*(-AY614+SUM(SAP_Spreadsheet!AX614:AX622)-SUM(SAP_Spreadsheet!AY615:AY623)))</f>
        <v>8.8186976164603744E-3</v>
      </c>
      <c r="AZ688" s="289">
        <f ca="1">-IF(SAP_Leadsheet!$E$21&lt;AZ7,0,SAP_Leadsheet!$E$79*(-AZ614+SUM(SAP_Spreadsheet!AY614:AY622)-SUM(SAP_Spreadsheet!AZ615:AZ623)))</f>
        <v>8.7379586207273711E-3</v>
      </c>
      <c r="BA688" s="289">
        <f ca="1">-IF(SAP_Leadsheet!$E$21&lt;BA7,0,SAP_Leadsheet!$E$79*(-BA614+SUM(SAP_Spreadsheet!AZ614:AZ622)-SUM(SAP_Spreadsheet!BA615:BA623)))</f>
        <v>8.658220703025377E-3</v>
      </c>
      <c r="BB688" s="289">
        <f ca="1">-IF(SAP_Leadsheet!$E$21&lt;BB7,0,SAP_Leadsheet!$E$79*(-BB614+SUM(SAP_Spreadsheet!BA614:BA622)-SUM(SAP_Spreadsheet!BB615:BB623)))</f>
        <v>8.5777900915444665E-3</v>
      </c>
      <c r="BC688" s="289">
        <f ca="1">-IF(SAP_Leadsheet!$E$21&lt;BC7,0,SAP_Leadsheet!$E$79*(-BC614+SUM(SAP_Spreadsheet!BB614:BB622)-SUM(SAP_Spreadsheet!BC615:BC623)))</f>
        <v>8.5800658518452606E-3</v>
      </c>
      <c r="BD688" s="289">
        <f ca="1">-IF(SAP_Leadsheet!$E$21&lt;BD7,0,SAP_Leadsheet!$E$79*(-BD614+SUM(SAP_Spreadsheet!BC614:BC622)-SUM(SAP_Spreadsheet!BD615:BD623)))</f>
        <v>8.4793652508760586E-3</v>
      </c>
      <c r="BE688" s="289">
        <f ca="1">-IF(SAP_Leadsheet!$E$21&lt;BE7,0,SAP_Leadsheet!$E$79*(-BE614+SUM(SAP_Spreadsheet!BD614:BD622)-SUM(SAP_Spreadsheet!BE615:BE623)))</f>
        <v>8.344185279683048E-3</v>
      </c>
      <c r="BF688" s="289">
        <f ca="1">-IF(SAP_Leadsheet!$E$21&lt;BF7,0,SAP_Leadsheet!$E$79*(-BF614+SUM(SAP_Spreadsheet!BE614:BE622)-SUM(SAP_Spreadsheet!BF615:BF623)))</f>
        <v>7.4992094588987538E-3</v>
      </c>
      <c r="BG688" s="289">
        <f ca="1">-IF(SAP_Leadsheet!$E$21&lt;BG7,0,SAP_Leadsheet!$E$79*(-BG614+SUM(SAP_Spreadsheet!BF614:BF622)-SUM(SAP_Spreadsheet!BG615:BG623)))</f>
        <v>7.4349492601473201E-3</v>
      </c>
      <c r="BH688" s="289">
        <f ca="1">-IF(SAP_Leadsheet!$E$21&lt;BH7,0,SAP_Leadsheet!$E$79*(-BH614+SUM(SAP_Spreadsheet!BG614:BG622)-SUM(SAP_Spreadsheet!BH615:BH623)))</f>
        <v>7.3713908546525755E-3</v>
      </c>
      <c r="BI688" s="289">
        <f ca="1">-IF(SAP_Leadsheet!$E$21&lt;BI7,0,SAP_Leadsheet!$E$79*(-BI614+SUM(SAP_Spreadsheet!BH614:BH622)-SUM(SAP_Spreadsheet!BI615:BI623)))</f>
        <v>7.3090124402612321E-3</v>
      </c>
      <c r="BJ688" s="289">
        <f ca="1">-IF(SAP_Leadsheet!$E$21&lt;BJ7,0,SAP_Leadsheet!$E$79*(-BJ614+SUM(SAP_Spreadsheet!BI614:BI622)-SUM(SAP_Spreadsheet!BJ615:BJ623)))</f>
        <v>7.2442369496828213E-3</v>
      </c>
      <c r="BK688" s="289">
        <f ca="1">-IF(SAP_Leadsheet!$E$21&lt;BK7,0,SAP_Leadsheet!$E$79*(-BK614+SUM(SAP_Spreadsheet!BJ614:BJ622)-SUM(SAP_Spreadsheet!BK615:BK623)))</f>
        <v>7.1812351324898422E-3</v>
      </c>
      <c r="BL688" s="289">
        <f ca="1">-IF(SAP_Leadsheet!$E$21&lt;BL7,0,SAP_Leadsheet!$E$79*(-BL614+SUM(SAP_Spreadsheet!BK614:BK622)-SUM(SAP_Spreadsheet!BL615:BL623)))</f>
        <v>7.1195124125133288E-3</v>
      </c>
      <c r="BM688" s="289">
        <f ca="1">-IF(SAP_Leadsheet!$E$21&lt;BM7,0,SAP_Leadsheet!$E$79*(-BM614+SUM(SAP_Spreadsheet!BL614:BL622)-SUM(SAP_Spreadsheet!BM615:BM623)))</f>
        <v>7.0581736734298363E-3</v>
      </c>
      <c r="BN688" s="289">
        <f ca="1">-IF(SAP_Leadsheet!$E$21&lt;BN7,0,SAP_Leadsheet!$E$79*(-BN614+SUM(SAP_Spreadsheet!BM614:BM622)-SUM(SAP_Spreadsheet!BN615:BN623)))</f>
        <v>6.9964455598521096E-3</v>
      </c>
      <c r="BO688" s="289"/>
      <c r="BP688" s="289"/>
      <c r="BQ688" s="289"/>
      <c r="BR688" s="289"/>
      <c r="BS688" s="289"/>
      <c r="BT688" s="289"/>
      <c r="BU688" s="289"/>
      <c r="BV688" s="289"/>
      <c r="BW688" s="289"/>
      <c r="BX688" s="289"/>
      <c r="BY688" s="289"/>
      <c r="BZ688" s="289"/>
      <c r="CA688" s="289"/>
      <c r="CB688" s="289"/>
      <c r="CC688" s="289"/>
      <c r="CD688" s="289"/>
      <c r="CE688" s="289"/>
      <c r="CF688" s="289"/>
      <c r="CG688" s="289"/>
      <c r="CH688" s="289"/>
      <c r="CI688" s="289"/>
      <c r="CJ688" s="289"/>
      <c r="CK688" s="289"/>
      <c r="CL688" s="289"/>
      <c r="CM688" s="289"/>
      <c r="CN688" s="289"/>
      <c r="CO688" s="289"/>
      <c r="CP688" s="289"/>
      <c r="CQ688" s="289"/>
      <c r="CR688" s="289"/>
      <c r="CS688" s="289"/>
      <c r="CT688" s="289"/>
      <c r="CU688" s="289"/>
      <c r="CV688" s="289"/>
      <c r="CW688" s="289"/>
      <c r="CX688" s="289"/>
      <c r="CY688" s="289"/>
      <c r="CZ688" s="289"/>
      <c r="DA688" s="289"/>
      <c r="DB688" s="289"/>
      <c r="DC688" s="289"/>
      <c r="DD688" s="289"/>
      <c r="DE688" s="289"/>
      <c r="DF688" s="289"/>
      <c r="DG688" s="289"/>
      <c r="DH688" s="289"/>
      <c r="DI688" s="289"/>
      <c r="DJ688" s="289"/>
      <c r="DK688" s="289"/>
      <c r="DL688" s="289"/>
      <c r="DM688" s="289"/>
      <c r="DN688" s="289"/>
      <c r="DO688" s="289"/>
      <c r="DP688" s="289"/>
      <c r="DQ688" s="289"/>
      <c r="DR688" s="289"/>
      <c r="DS688" s="289"/>
      <c r="DT688" s="289"/>
      <c r="DU688" s="289"/>
      <c r="DV688" s="289"/>
      <c r="DW688" s="289"/>
      <c r="DX688" s="289"/>
      <c r="DY688" s="289"/>
      <c r="DZ688" s="289"/>
      <c r="EA688" s="289"/>
      <c r="EB688" s="289"/>
      <c r="EC688" s="289"/>
      <c r="ED688" s="289"/>
      <c r="EE688" s="289"/>
      <c r="EF688" s="289"/>
      <c r="EG688" s="289"/>
      <c r="EH688" s="289"/>
      <c r="EI688" s="289"/>
      <c r="EJ688" s="289"/>
      <c r="EK688" s="289"/>
      <c r="EL688" s="289"/>
      <c r="EM688" s="289"/>
      <c r="EN688" s="289"/>
      <c r="EO688" s="289"/>
      <c r="EP688" s="289"/>
      <c r="EQ688" s="289"/>
      <c r="ER688" s="289"/>
      <c r="ES688" s="289"/>
      <c r="ET688" s="289"/>
      <c r="EU688" s="289"/>
      <c r="EV688" s="289"/>
      <c r="EW688" s="289"/>
      <c r="EX688" s="289"/>
      <c r="EY688" s="289"/>
      <c r="EZ688" s="289"/>
      <c r="FA688" s="289"/>
      <c r="FB688" s="289"/>
      <c r="FC688" s="289"/>
      <c r="FD688" s="289"/>
      <c r="FE688" s="289"/>
      <c r="FF688" s="289"/>
      <c r="FG688" s="289"/>
      <c r="FH688" s="289"/>
      <c r="FI688" s="289"/>
      <c r="FJ688" s="289"/>
      <c r="FK688" s="289"/>
      <c r="FL688" s="289"/>
      <c r="FM688" s="289"/>
      <c r="FN688" s="289"/>
      <c r="FO688" s="289"/>
      <c r="FP688" s="289"/>
      <c r="FQ688" s="289"/>
      <c r="FR688" s="289"/>
      <c r="FS688" s="289"/>
      <c r="FT688" s="289"/>
      <c r="FU688" s="289"/>
      <c r="FV688" s="289"/>
      <c r="FW688" s="289"/>
      <c r="FX688" s="289"/>
      <c r="FY688" s="289"/>
      <c r="FZ688" s="289"/>
      <c r="GA688" s="289"/>
      <c r="GB688" s="289"/>
      <c r="GC688" s="289"/>
      <c r="GD688" s="289"/>
      <c r="GE688" s="289"/>
      <c r="GF688" s="289"/>
      <c r="GG688" s="289"/>
      <c r="GH688" s="289"/>
      <c r="GI688" s="289"/>
      <c r="GJ688" s="289"/>
      <c r="GK688" s="289"/>
      <c r="GL688" s="289"/>
      <c r="GM688" s="289"/>
      <c r="GN688" s="289"/>
      <c r="GO688" s="289"/>
      <c r="GP688" s="289"/>
      <c r="GQ688" s="289"/>
      <c r="GR688" s="289"/>
      <c r="GS688" s="289"/>
      <c r="GT688" s="289"/>
      <c r="GU688" s="289"/>
      <c r="GV688" s="289"/>
      <c r="GW688" s="289"/>
      <c r="GX688" s="289"/>
      <c r="GY688" s="289"/>
    </row>
    <row r="689" spans="3:207" x14ac:dyDescent="0.15">
      <c r="D689" s="23" t="s">
        <v>99</v>
      </c>
      <c r="F689" s="26" t="s">
        <v>356</v>
      </c>
      <c r="G689" s="288">
        <f>-SAP_Leadsheet!E81</f>
        <v>0</v>
      </c>
      <c r="H689" s="289"/>
      <c r="I689" s="289"/>
      <c r="J689" s="289"/>
      <c r="K689" s="289"/>
      <c r="L689" s="289"/>
      <c r="M689" s="289"/>
      <c r="N689" s="289"/>
      <c r="O689" s="289"/>
      <c r="P689" s="289"/>
      <c r="Q689" s="289"/>
      <c r="R689" s="289"/>
      <c r="S689" s="289"/>
      <c r="T689" s="289"/>
      <c r="U689" s="289"/>
      <c r="V689" s="289"/>
      <c r="W689" s="289"/>
      <c r="X689" s="289"/>
      <c r="Y689" s="289"/>
      <c r="Z689" s="289"/>
      <c r="AA689" s="289"/>
      <c r="AB689" s="289"/>
      <c r="AC689" s="289"/>
      <c r="AD689" s="289"/>
      <c r="AE689" s="289"/>
      <c r="AF689" s="289"/>
      <c r="AG689" s="289"/>
      <c r="AH689" s="289"/>
      <c r="AI689" s="289"/>
      <c r="AJ689" s="289"/>
      <c r="AK689" s="289"/>
      <c r="AL689" s="289"/>
      <c r="AM689" s="289"/>
      <c r="AN689" s="289"/>
      <c r="AO689" s="289"/>
      <c r="AP689" s="289"/>
      <c r="AQ689" s="289"/>
      <c r="AR689" s="289"/>
      <c r="AS689" s="289"/>
      <c r="AT689" s="289"/>
      <c r="AU689" s="289"/>
      <c r="AV689" s="289"/>
      <c r="AW689" s="289"/>
      <c r="AX689" s="289"/>
      <c r="AY689" s="289"/>
      <c r="AZ689" s="289"/>
      <c r="BA689" s="289"/>
      <c r="BB689" s="289"/>
      <c r="BC689" s="289"/>
      <c r="BD689" s="289"/>
      <c r="BE689" s="289"/>
      <c r="BF689" s="289"/>
      <c r="BG689" s="289"/>
      <c r="BH689" s="289"/>
      <c r="BI689" s="289"/>
      <c r="BJ689" s="289"/>
      <c r="BK689" s="289"/>
      <c r="BL689" s="289"/>
      <c r="BM689" s="289"/>
      <c r="BN689" s="289"/>
      <c r="BO689" s="289"/>
      <c r="BP689" s="289"/>
      <c r="BQ689" s="289"/>
      <c r="BR689" s="289"/>
      <c r="BS689" s="289"/>
      <c r="BT689" s="289"/>
      <c r="BU689" s="289"/>
      <c r="BV689" s="289"/>
      <c r="BW689" s="289"/>
      <c r="BX689" s="289"/>
      <c r="BY689" s="289"/>
      <c r="BZ689" s="289"/>
      <c r="CA689" s="289"/>
      <c r="CB689" s="289"/>
      <c r="CC689" s="289"/>
      <c r="CD689" s="289"/>
      <c r="CE689" s="289"/>
      <c r="CF689" s="289"/>
      <c r="CG689" s="289"/>
      <c r="CH689" s="289"/>
      <c r="CI689" s="289"/>
      <c r="CJ689" s="289"/>
      <c r="CK689" s="289"/>
      <c r="CL689" s="289"/>
      <c r="CM689" s="289"/>
      <c r="CN689" s="289"/>
      <c r="CO689" s="289"/>
      <c r="CP689" s="289"/>
      <c r="CQ689" s="289"/>
      <c r="CR689" s="289"/>
      <c r="CS689" s="289"/>
      <c r="CT689" s="289"/>
      <c r="CU689" s="289"/>
      <c r="CV689" s="289"/>
      <c r="CW689" s="289"/>
      <c r="CX689" s="289"/>
      <c r="CY689" s="289"/>
      <c r="CZ689" s="289"/>
      <c r="DA689" s="289"/>
      <c r="DB689" s="289"/>
      <c r="DC689" s="289"/>
      <c r="DD689" s="289"/>
      <c r="DE689" s="289"/>
      <c r="DF689" s="289"/>
      <c r="DG689" s="289"/>
      <c r="DH689" s="289"/>
      <c r="DI689" s="289"/>
      <c r="DJ689" s="289"/>
      <c r="DK689" s="289"/>
      <c r="DL689" s="289"/>
      <c r="DM689" s="289"/>
      <c r="DN689" s="289"/>
      <c r="DO689" s="289"/>
      <c r="DP689" s="289"/>
      <c r="DQ689" s="289"/>
      <c r="DR689" s="289"/>
      <c r="DS689" s="289"/>
      <c r="DT689" s="289"/>
      <c r="DU689" s="289"/>
      <c r="DV689" s="289"/>
      <c r="DW689" s="289"/>
      <c r="DX689" s="289"/>
      <c r="DY689" s="289"/>
      <c r="DZ689" s="289"/>
      <c r="EA689" s="289"/>
      <c r="EB689" s="289"/>
      <c r="EC689" s="289"/>
      <c r="ED689" s="289"/>
      <c r="EE689" s="289"/>
      <c r="EF689" s="289"/>
      <c r="EG689" s="289"/>
      <c r="EH689" s="289"/>
      <c r="EI689" s="289"/>
      <c r="EJ689" s="289"/>
      <c r="EK689" s="289"/>
      <c r="EL689" s="289"/>
      <c r="EM689" s="289"/>
      <c r="EN689" s="289"/>
      <c r="EO689" s="289"/>
      <c r="EP689" s="289"/>
      <c r="EQ689" s="289"/>
      <c r="ER689" s="289"/>
      <c r="ES689" s="289"/>
      <c r="ET689" s="289"/>
      <c r="EU689" s="289"/>
      <c r="EV689" s="289"/>
      <c r="EW689" s="289"/>
      <c r="EX689" s="289"/>
      <c r="EY689" s="289"/>
      <c r="EZ689" s="289"/>
      <c r="FA689" s="289"/>
      <c r="FB689" s="289"/>
      <c r="FC689" s="289"/>
      <c r="FD689" s="289"/>
      <c r="FE689" s="289"/>
      <c r="FF689" s="289"/>
      <c r="FG689" s="289"/>
      <c r="FH689" s="289"/>
      <c r="FI689" s="289"/>
      <c r="FJ689" s="289"/>
      <c r="FK689" s="289"/>
      <c r="FL689" s="289"/>
      <c r="FM689" s="289"/>
      <c r="FN689" s="289"/>
      <c r="FO689" s="289"/>
      <c r="FP689" s="289"/>
      <c r="FQ689" s="289"/>
      <c r="FR689" s="289"/>
      <c r="FS689" s="289"/>
      <c r="FT689" s="289"/>
      <c r="FU689" s="289"/>
      <c r="FV689" s="289"/>
      <c r="FW689" s="289"/>
      <c r="FX689" s="289"/>
      <c r="FY689" s="289"/>
      <c r="FZ689" s="289"/>
      <c r="GA689" s="289"/>
      <c r="GB689" s="289"/>
      <c r="GC689" s="289"/>
      <c r="GD689" s="289"/>
      <c r="GE689" s="289"/>
      <c r="GF689" s="289"/>
      <c r="GG689" s="289"/>
      <c r="GH689" s="289"/>
      <c r="GI689" s="289"/>
      <c r="GJ689" s="289"/>
      <c r="GK689" s="289"/>
      <c r="GL689" s="289"/>
      <c r="GM689" s="289"/>
      <c r="GN689" s="289"/>
      <c r="GO689" s="289"/>
      <c r="GP689" s="289"/>
      <c r="GQ689" s="289"/>
      <c r="GR689" s="289"/>
      <c r="GS689" s="289"/>
      <c r="GT689" s="289"/>
      <c r="GU689" s="289"/>
      <c r="GV689" s="289"/>
      <c r="GW689" s="289"/>
      <c r="GX689" s="289"/>
      <c r="GY689" s="289"/>
    </row>
    <row r="690" spans="3:207" x14ac:dyDescent="0.15">
      <c r="D690" s="23" t="s">
        <v>407</v>
      </c>
      <c r="E690" s="23"/>
      <c r="F690" s="23" t="s">
        <v>356</v>
      </c>
      <c r="G690" s="288">
        <f ca="1">G689+G681</f>
        <v>-1.0410647816484027E-2</v>
      </c>
      <c r="H690" s="288">
        <f t="shared" ref="H690:BN690" ca="1" si="136">H689+H681</f>
        <v>-1.1436240578352557E-2</v>
      </c>
      <c r="I690" s="288">
        <f t="shared" ca="1" si="136"/>
        <v>-1.4422850182169612E-2</v>
      </c>
      <c r="J690" s="288">
        <f t="shared" ca="1" si="136"/>
        <v>-1.6480736744932292E-2</v>
      </c>
      <c r="K690" s="288">
        <f t="shared" ca="1" si="136"/>
        <v>-3.3743236778832359E-3</v>
      </c>
      <c r="L690" s="288">
        <f t="shared" ca="1" si="136"/>
        <v>0</v>
      </c>
      <c r="M690" s="288">
        <f t="shared" ca="1" si="136"/>
        <v>0</v>
      </c>
      <c r="N690" s="288">
        <f t="shared" ca="1" si="136"/>
        <v>0</v>
      </c>
      <c r="O690" s="288">
        <f t="shared" ca="1" si="136"/>
        <v>0</v>
      </c>
      <c r="P690" s="288">
        <f t="shared" ca="1" si="136"/>
        <v>0</v>
      </c>
      <c r="Q690" s="288">
        <f t="shared" ca="1" si="136"/>
        <v>0</v>
      </c>
      <c r="R690" s="288">
        <f t="shared" ca="1" si="136"/>
        <v>0</v>
      </c>
      <c r="S690" s="288">
        <f t="shared" ca="1" si="136"/>
        <v>0</v>
      </c>
      <c r="T690" s="288">
        <f t="shared" ca="1" si="136"/>
        <v>0</v>
      </c>
      <c r="U690" s="288">
        <f t="shared" ca="1" si="136"/>
        <v>0</v>
      </c>
      <c r="V690" s="288">
        <f t="shared" ca="1" si="136"/>
        <v>0</v>
      </c>
      <c r="W690" s="288">
        <f t="shared" ca="1" si="136"/>
        <v>0</v>
      </c>
      <c r="X690" s="288">
        <f t="shared" ca="1" si="136"/>
        <v>0</v>
      </c>
      <c r="Y690" s="288">
        <f t="shared" ca="1" si="136"/>
        <v>0</v>
      </c>
      <c r="Z690" s="288">
        <f t="shared" ca="1" si="136"/>
        <v>0</v>
      </c>
      <c r="AA690" s="288">
        <f t="shared" ca="1" si="136"/>
        <v>0</v>
      </c>
      <c r="AB690" s="288">
        <f t="shared" ca="1" si="136"/>
        <v>0</v>
      </c>
      <c r="AC690" s="288">
        <f t="shared" ca="1" si="136"/>
        <v>0</v>
      </c>
      <c r="AD690" s="288">
        <f t="shared" ca="1" si="136"/>
        <v>0</v>
      </c>
      <c r="AE690" s="288">
        <f t="shared" ca="1" si="136"/>
        <v>0</v>
      </c>
      <c r="AF690" s="288">
        <f t="shared" ca="1" si="136"/>
        <v>0</v>
      </c>
      <c r="AG690" s="288">
        <f t="shared" ca="1" si="136"/>
        <v>0</v>
      </c>
      <c r="AH690" s="288">
        <f t="shared" ca="1" si="136"/>
        <v>-4.780842312262501E-4</v>
      </c>
      <c r="AI690" s="288">
        <f t="shared" ca="1" si="136"/>
        <v>-4.9993060723924759E-4</v>
      </c>
      <c r="AJ690" s="288">
        <f t="shared" ca="1" si="136"/>
        <v>-5.6404320825648342E-4</v>
      </c>
      <c r="AK690" s="288">
        <f t="shared" ca="1" si="136"/>
        <v>-5.9522318838619963E-4</v>
      </c>
      <c r="AL690" s="288">
        <f t="shared" ca="1" si="136"/>
        <v>-4.6478950415549357E-4</v>
      </c>
      <c r="AM690" s="288">
        <f t="shared" ca="1" si="136"/>
        <v>-3.5844571210951436E-4</v>
      </c>
      <c r="AN690" s="288">
        <f t="shared" ca="1" si="136"/>
        <v>-3.0182313280244753E-4</v>
      </c>
      <c r="AO690" s="288">
        <f t="shared" ca="1" si="136"/>
        <v>-2.2087436544410838E-4</v>
      </c>
      <c r="AP690" s="288">
        <f t="shared" ca="1" si="136"/>
        <v>-1.1509335761556404E-4</v>
      </c>
      <c r="AQ690" s="288">
        <f t="shared" ca="1" si="136"/>
        <v>-1.5996493596667771E-5</v>
      </c>
      <c r="AR690" s="288">
        <f t="shared" ca="1" si="136"/>
        <v>-4.7452176437652593E-5</v>
      </c>
      <c r="AS690" s="288">
        <f t="shared" ca="1" si="136"/>
        <v>-2.7444201908870952E-4</v>
      </c>
      <c r="AT690" s="288">
        <f t="shared" ca="1" si="136"/>
        <v>-1.3798178739902033E-3</v>
      </c>
      <c r="AU690" s="288">
        <f t="shared" ca="1" si="136"/>
        <v>-1.376534808542362E-3</v>
      </c>
      <c r="AV690" s="288">
        <f t="shared" ca="1" si="136"/>
        <v>-1.3864455745231201E-3</v>
      </c>
      <c r="AW690" s="288">
        <f t="shared" ca="1" si="136"/>
        <v>-1.3858132712703686E-3</v>
      </c>
      <c r="AX690" s="288">
        <f t="shared" ca="1" si="136"/>
        <v>-1.3353037402881497E-3</v>
      </c>
      <c r="AY690" s="288">
        <f t="shared" ca="1" si="136"/>
        <v>-1.2913726754070886E-3</v>
      </c>
      <c r="AZ690" s="288">
        <f t="shared" ca="1" si="136"/>
        <v>-1.262627217996597E-3</v>
      </c>
      <c r="BA690" s="288">
        <f t="shared" ca="1" si="136"/>
        <v>-1.2265025610457333E-3</v>
      </c>
      <c r="BB690" s="288">
        <f t="shared" ca="1" si="136"/>
        <v>-1.181859962490801E-3</v>
      </c>
      <c r="BC690" s="288">
        <f t="shared" ca="1" si="136"/>
        <v>-1.0402412660766407E-3</v>
      </c>
      <c r="BD690" s="288">
        <f t="shared" ca="1" si="136"/>
        <v>-1.0633017498443767E-3</v>
      </c>
      <c r="BE690" s="288">
        <f t="shared" ca="1" si="136"/>
        <v>-1.1216644875686327E-3</v>
      </c>
      <c r="BF690" s="288">
        <f t="shared" ca="1" si="136"/>
        <v>-1.8970184009882759E-3</v>
      </c>
      <c r="BG690" s="288">
        <f t="shared" ca="1" si="136"/>
        <v>-1.8935714185086428E-3</v>
      </c>
      <c r="BH690" s="288">
        <f t="shared" ca="1" si="136"/>
        <v>-1.8887358718732679E-3</v>
      </c>
      <c r="BI690" s="288">
        <f t="shared" ca="1" si="136"/>
        <v>-1.8812325949040826E-3</v>
      </c>
      <c r="BJ690" s="288">
        <f t="shared" ca="1" si="136"/>
        <v>-1.7020765540299142E-3</v>
      </c>
      <c r="BK690" s="288">
        <f t="shared" ca="1" si="136"/>
        <v>0</v>
      </c>
      <c r="BL690" s="288">
        <f t="shared" ca="1" si="136"/>
        <v>0</v>
      </c>
      <c r="BM690" s="288">
        <f t="shared" ca="1" si="136"/>
        <v>-1.927923786744631E-4</v>
      </c>
      <c r="BN690" s="288">
        <f t="shared" ca="1" si="136"/>
        <v>-3.9936437603040921E-4</v>
      </c>
      <c r="BO690" s="289"/>
      <c r="BP690" s="289"/>
      <c r="BQ690" s="289"/>
      <c r="BR690" s="289"/>
      <c r="BS690" s="289"/>
      <c r="BT690" s="289"/>
      <c r="BU690" s="289"/>
      <c r="BV690" s="289"/>
      <c r="BW690" s="289"/>
      <c r="BX690" s="289"/>
      <c r="BY690" s="289"/>
      <c r="BZ690" s="289"/>
      <c r="CA690" s="289"/>
      <c r="CB690" s="289"/>
      <c r="CC690" s="289"/>
      <c r="CD690" s="289"/>
      <c r="CE690" s="289"/>
      <c r="CF690" s="289"/>
      <c r="CG690" s="289"/>
      <c r="CH690" s="289"/>
      <c r="CI690" s="289"/>
      <c r="CJ690" s="289"/>
      <c r="CK690" s="289"/>
      <c r="CL690" s="289"/>
      <c r="CM690" s="289"/>
      <c r="CN690" s="289"/>
      <c r="CO690" s="289"/>
      <c r="CP690" s="289"/>
      <c r="CQ690" s="289"/>
      <c r="CR690" s="289"/>
      <c r="CS690" s="289"/>
      <c r="CT690" s="289"/>
      <c r="CU690" s="289"/>
      <c r="CV690" s="289"/>
      <c r="CW690" s="289"/>
      <c r="CX690" s="289"/>
      <c r="CY690" s="289"/>
      <c r="CZ690" s="289"/>
      <c r="DA690" s="289"/>
      <c r="DB690" s="289"/>
      <c r="DC690" s="289"/>
      <c r="DD690" s="289"/>
      <c r="DE690" s="289"/>
      <c r="DF690" s="289"/>
      <c r="DG690" s="289"/>
      <c r="DH690" s="289"/>
      <c r="DI690" s="289"/>
      <c r="DJ690" s="289"/>
      <c r="DK690" s="289"/>
      <c r="DL690" s="289"/>
      <c r="DM690" s="289"/>
      <c r="DN690" s="289"/>
      <c r="DO690" s="289"/>
      <c r="DP690" s="289"/>
      <c r="DQ690" s="289"/>
      <c r="DR690" s="289"/>
      <c r="DS690" s="289"/>
      <c r="DT690" s="289"/>
      <c r="DU690" s="289"/>
      <c r="DV690" s="289"/>
      <c r="DW690" s="289"/>
      <c r="DX690" s="289"/>
      <c r="DY690" s="289"/>
      <c r="DZ690" s="289"/>
      <c r="EA690" s="289"/>
      <c r="EB690" s="289"/>
      <c r="EC690" s="289"/>
      <c r="ED690" s="289"/>
      <c r="EE690" s="289"/>
      <c r="EF690" s="289"/>
      <c r="EG690" s="289"/>
      <c r="EH690" s="289"/>
      <c r="EI690" s="289"/>
      <c r="EJ690" s="289"/>
      <c r="EK690" s="289"/>
      <c r="EL690" s="289"/>
      <c r="EM690" s="289"/>
      <c r="EN690" s="289"/>
      <c r="EO690" s="289"/>
      <c r="EP690" s="289"/>
      <c r="EQ690" s="289"/>
      <c r="ER690" s="289"/>
      <c r="ES690" s="289"/>
      <c r="ET690" s="289"/>
      <c r="EU690" s="289"/>
      <c r="EV690" s="289"/>
      <c r="EW690" s="289"/>
      <c r="EX690" s="289"/>
      <c r="EY690" s="289"/>
      <c r="EZ690" s="289"/>
      <c r="FA690" s="289"/>
      <c r="FB690" s="289"/>
      <c r="FC690" s="289"/>
      <c r="FD690" s="289"/>
      <c r="FE690" s="289"/>
      <c r="FF690" s="289"/>
      <c r="FG690" s="289"/>
      <c r="FH690" s="289"/>
      <c r="FI690" s="289"/>
      <c r="FJ690" s="289"/>
      <c r="FK690" s="289"/>
      <c r="FL690" s="289"/>
      <c r="FM690" s="289"/>
      <c r="FN690" s="289"/>
      <c r="FO690" s="289"/>
      <c r="FP690" s="289"/>
      <c r="FQ690" s="289"/>
      <c r="FR690" s="289"/>
      <c r="FS690" s="289"/>
      <c r="FT690" s="289"/>
      <c r="FU690" s="289"/>
      <c r="FV690" s="289"/>
      <c r="FW690" s="289"/>
      <c r="FX690" s="289"/>
      <c r="FY690" s="289"/>
      <c r="FZ690" s="289"/>
      <c r="GA690" s="289"/>
      <c r="GB690" s="289"/>
      <c r="GC690" s="289"/>
      <c r="GD690" s="289"/>
      <c r="GE690" s="289"/>
      <c r="GF690" s="289"/>
      <c r="GG690" s="289"/>
      <c r="GH690" s="289"/>
      <c r="GI690" s="289"/>
      <c r="GJ690" s="289"/>
      <c r="GK690" s="289"/>
      <c r="GL690" s="289"/>
      <c r="GM690" s="289"/>
      <c r="GN690" s="289"/>
      <c r="GO690" s="289"/>
      <c r="GP690" s="289"/>
      <c r="GQ690" s="289"/>
      <c r="GR690" s="289"/>
      <c r="GS690" s="289"/>
      <c r="GT690" s="289"/>
      <c r="GU690" s="289"/>
      <c r="GV690" s="289"/>
      <c r="GW690" s="289"/>
      <c r="GX690" s="289"/>
      <c r="GY690" s="289"/>
    </row>
    <row r="691" spans="3:207" x14ac:dyDescent="0.15">
      <c r="G691" s="288"/>
      <c r="H691" s="289"/>
      <c r="I691" s="289"/>
      <c r="J691" s="289"/>
      <c r="K691" s="289"/>
      <c r="L691" s="289"/>
      <c r="M691" s="289"/>
      <c r="N691" s="289"/>
      <c r="O691" s="289"/>
      <c r="P691" s="289"/>
      <c r="Q691" s="289"/>
      <c r="R691" s="289"/>
      <c r="S691" s="289"/>
      <c r="T691" s="289"/>
      <c r="U691" s="289"/>
      <c r="V691" s="289"/>
      <c r="W691" s="289"/>
      <c r="X691" s="289"/>
      <c r="Y691" s="289"/>
      <c r="Z691" s="289"/>
      <c r="AA691" s="289"/>
      <c r="AB691" s="289"/>
      <c r="AC691" s="289"/>
      <c r="AD691" s="289"/>
      <c r="AE691" s="289"/>
      <c r="AF691" s="289"/>
      <c r="AG691" s="289"/>
      <c r="AH691" s="289"/>
      <c r="AI691" s="289"/>
      <c r="AJ691" s="289"/>
      <c r="AK691" s="289"/>
      <c r="AL691" s="289"/>
      <c r="AM691" s="289"/>
      <c r="AN691" s="289"/>
      <c r="AO691" s="289"/>
      <c r="AP691" s="289"/>
      <c r="AQ691" s="289"/>
      <c r="AR691" s="289"/>
      <c r="AS691" s="289"/>
      <c r="AT691" s="289"/>
      <c r="AU691" s="289"/>
      <c r="AV691" s="289"/>
      <c r="AW691" s="289"/>
      <c r="AX691" s="289"/>
      <c r="AY691" s="289"/>
      <c r="AZ691" s="289"/>
      <c r="BA691" s="289"/>
      <c r="BB691" s="289"/>
      <c r="BC691" s="289"/>
      <c r="BD691" s="289"/>
      <c r="BE691" s="289"/>
      <c r="BF691" s="289"/>
      <c r="BG691" s="289"/>
      <c r="BH691" s="289"/>
      <c r="BI691" s="289"/>
      <c r="BJ691" s="289"/>
      <c r="BK691" s="289"/>
      <c r="BL691" s="289"/>
      <c r="BM691" s="289"/>
      <c r="BN691" s="289"/>
      <c r="BO691" s="289"/>
      <c r="BP691" s="289"/>
      <c r="BQ691" s="289"/>
      <c r="BR691" s="289"/>
      <c r="BS691" s="289"/>
      <c r="BT691" s="289"/>
      <c r="BU691" s="289"/>
      <c r="BV691" s="289"/>
      <c r="BW691" s="289"/>
      <c r="BX691" s="289"/>
      <c r="BY691" s="289"/>
      <c r="BZ691" s="289"/>
      <c r="CA691" s="289"/>
      <c r="CB691" s="289"/>
      <c r="CC691" s="289"/>
      <c r="CD691" s="289"/>
      <c r="CE691" s="289"/>
      <c r="CF691" s="289"/>
      <c r="CG691" s="289"/>
      <c r="CH691" s="289"/>
      <c r="CI691" s="289"/>
      <c r="CJ691" s="289"/>
      <c r="CK691" s="289"/>
      <c r="CL691" s="289"/>
      <c r="CM691" s="289"/>
      <c r="CN691" s="289"/>
      <c r="CO691" s="289"/>
      <c r="CP691" s="289"/>
      <c r="CQ691" s="289"/>
      <c r="CR691" s="289"/>
      <c r="CS691" s="289"/>
      <c r="CT691" s="289"/>
      <c r="CU691" s="289"/>
      <c r="CV691" s="289"/>
      <c r="CW691" s="289"/>
      <c r="CX691" s="289"/>
      <c r="CY691" s="289"/>
      <c r="CZ691" s="289"/>
      <c r="DA691" s="289"/>
      <c r="DB691" s="289"/>
      <c r="DC691" s="289"/>
      <c r="DD691" s="289"/>
      <c r="DE691" s="289"/>
      <c r="DF691" s="289"/>
      <c r="DG691" s="289"/>
      <c r="DH691" s="289"/>
      <c r="DI691" s="289"/>
      <c r="DJ691" s="289"/>
      <c r="DK691" s="289"/>
      <c r="DL691" s="289"/>
      <c r="DM691" s="289"/>
      <c r="DN691" s="289"/>
      <c r="DO691" s="289"/>
      <c r="DP691" s="289"/>
      <c r="DQ691" s="289"/>
      <c r="DR691" s="289"/>
      <c r="DS691" s="289"/>
      <c r="DT691" s="289"/>
      <c r="DU691" s="289"/>
      <c r="DV691" s="289"/>
      <c r="DW691" s="289"/>
      <c r="DX691" s="289"/>
      <c r="DY691" s="289"/>
      <c r="DZ691" s="289"/>
      <c r="EA691" s="289"/>
      <c r="EB691" s="289"/>
      <c r="EC691" s="289"/>
      <c r="ED691" s="289"/>
      <c r="EE691" s="289"/>
      <c r="EF691" s="289"/>
      <c r="EG691" s="289"/>
      <c r="EH691" s="289"/>
      <c r="EI691" s="289"/>
      <c r="EJ691" s="289"/>
      <c r="EK691" s="289"/>
      <c r="EL691" s="289"/>
      <c r="EM691" s="289"/>
      <c r="EN691" s="289"/>
      <c r="EO691" s="289"/>
      <c r="EP691" s="289"/>
      <c r="EQ691" s="289"/>
      <c r="ER691" s="289"/>
      <c r="ES691" s="289"/>
      <c r="ET691" s="289"/>
      <c r="EU691" s="289"/>
      <c r="EV691" s="289"/>
      <c r="EW691" s="289"/>
      <c r="EX691" s="289"/>
      <c r="EY691" s="289"/>
      <c r="EZ691" s="289"/>
      <c r="FA691" s="289"/>
      <c r="FB691" s="289"/>
      <c r="FC691" s="289"/>
      <c r="FD691" s="289"/>
      <c r="FE691" s="289"/>
      <c r="FF691" s="289"/>
      <c r="FG691" s="289"/>
      <c r="FH691" s="289"/>
      <c r="FI691" s="289"/>
      <c r="FJ691" s="289"/>
      <c r="FK691" s="289"/>
      <c r="FL691" s="289"/>
      <c r="FM691" s="289"/>
      <c r="FN691" s="289"/>
      <c r="FO691" s="289"/>
      <c r="FP691" s="289"/>
      <c r="FQ691" s="289"/>
      <c r="FR691" s="289"/>
      <c r="FS691" s="289"/>
      <c r="FT691" s="289"/>
      <c r="FU691" s="289"/>
      <c r="FV691" s="289"/>
      <c r="FW691" s="289"/>
      <c r="FX691" s="289"/>
      <c r="FY691" s="289"/>
      <c r="FZ691" s="289"/>
      <c r="GA691" s="289"/>
      <c r="GB691" s="289"/>
      <c r="GC691" s="289"/>
      <c r="GD691" s="289"/>
      <c r="GE691" s="289"/>
      <c r="GF691" s="289"/>
      <c r="GG691" s="289"/>
      <c r="GH691" s="289"/>
      <c r="GI691" s="289"/>
      <c r="GJ691" s="289"/>
      <c r="GK691" s="289"/>
      <c r="GL691" s="289"/>
      <c r="GM691" s="289"/>
      <c r="GN691" s="289"/>
      <c r="GO691" s="289"/>
      <c r="GP691" s="289"/>
      <c r="GQ691" s="289"/>
      <c r="GR691" s="289"/>
      <c r="GS691" s="289"/>
      <c r="GT691" s="289"/>
      <c r="GU691" s="289"/>
      <c r="GV691" s="289"/>
      <c r="GW691" s="289"/>
      <c r="GX691" s="289"/>
      <c r="GY691" s="289"/>
    </row>
    <row r="692" spans="3:207" x14ac:dyDescent="0.15">
      <c r="D692" s="23" t="s">
        <v>306</v>
      </c>
      <c r="F692" s="26" t="s">
        <v>356</v>
      </c>
      <c r="G692" s="288">
        <f ca="1">-G21*SAP_Leadsheet!$E$85-SAP_Leadsheet!$E$86/12*SAP_Spreadsheet!G11</f>
        <v>-3.050306688223382E-3</v>
      </c>
      <c r="H692" s="288">
        <f ca="1">-H21*SAP_Leadsheet!$E$85-SAP_Leadsheet!$E$86/12*SAP_Spreadsheet!H11</f>
        <v>-2.9976732152935379E-3</v>
      </c>
      <c r="I692" s="288">
        <f ca="1">-I21*SAP_Leadsheet!$E$85-SAP_Leadsheet!$E$86/12*SAP_Spreadsheet!I11</f>
        <v>-2.9450397423636939E-3</v>
      </c>
      <c r="J692" s="288">
        <f ca="1">-J21*SAP_Leadsheet!$E$85-SAP_Leadsheet!$E$86/12*SAP_Spreadsheet!J11</f>
        <v>-2.8924062694338499E-3</v>
      </c>
      <c r="K692" s="288">
        <f ca="1">-K21*SAP_Leadsheet!$E$85-SAP_Leadsheet!$E$86/12*SAP_Spreadsheet!K11</f>
        <v>-2.8397727965040059E-3</v>
      </c>
      <c r="L692" s="288">
        <f ca="1">-L21*SAP_Leadsheet!$E$85-SAP_Leadsheet!$E$86/12*SAP_Spreadsheet!L11</f>
        <v>-2.7871393235741624E-3</v>
      </c>
      <c r="M692" s="288">
        <f ca="1">-M21*SAP_Leadsheet!$E$85-SAP_Leadsheet!$E$86/12*SAP_Spreadsheet!M11</f>
        <v>-2.7345058506443184E-3</v>
      </c>
      <c r="N692" s="288">
        <f ca="1">-N21*SAP_Leadsheet!$E$85-SAP_Leadsheet!$E$86/12*SAP_Spreadsheet!N11</f>
        <v>-2.6818723777144748E-3</v>
      </c>
      <c r="O692" s="288">
        <f ca="1">-O21*SAP_Leadsheet!$E$85-SAP_Leadsheet!$E$86/12*SAP_Spreadsheet!O11</f>
        <v>-2.6292389047846304E-3</v>
      </c>
      <c r="P692" s="288">
        <f ca="1">-P21*SAP_Leadsheet!$E$85-SAP_Leadsheet!$E$86/12*SAP_Spreadsheet!P11</f>
        <v>-2.5766054318547868E-3</v>
      </c>
      <c r="Q692" s="288">
        <f ca="1">-Q21*SAP_Leadsheet!$E$85-SAP_Leadsheet!$E$86/12*SAP_Spreadsheet!Q11</f>
        <v>-2.5239719589249428E-3</v>
      </c>
      <c r="R692" s="288">
        <f ca="1">-R21*SAP_Leadsheet!$E$85-SAP_Leadsheet!$E$86/12*SAP_Spreadsheet!R11</f>
        <v>-2.4713384859950992E-3</v>
      </c>
      <c r="S692" s="288">
        <f ca="1">-S21*SAP_Leadsheet!$E$85-SAP_Leadsheet!$E$86/12*SAP_Spreadsheet!S11</f>
        <v>-2.4385194763122484E-3</v>
      </c>
      <c r="T692" s="288">
        <f ca="1">-T21*SAP_Leadsheet!$E$85-SAP_Leadsheet!$E$86/12*SAP_Spreadsheet!T11</f>
        <v>-2.4057004666293985E-3</v>
      </c>
      <c r="U692" s="288">
        <f ca="1">-U21*SAP_Leadsheet!$E$85-SAP_Leadsheet!$E$86/12*SAP_Spreadsheet!U11</f>
        <v>-2.3728814569465482E-3</v>
      </c>
      <c r="V692" s="288">
        <f ca="1">-V21*SAP_Leadsheet!$E$85-SAP_Leadsheet!$E$86/12*SAP_Spreadsheet!V11</f>
        <v>-2.3400624472636978E-3</v>
      </c>
      <c r="W692" s="288">
        <f ca="1">-W21*SAP_Leadsheet!$E$85-SAP_Leadsheet!$E$86/12*SAP_Spreadsheet!W11</f>
        <v>-2.3072434375808475E-3</v>
      </c>
      <c r="X692" s="288">
        <f ca="1">-X21*SAP_Leadsheet!$E$85-SAP_Leadsheet!$E$86/12*SAP_Spreadsheet!X11</f>
        <v>-2.2744244278979976E-3</v>
      </c>
      <c r="Y692" s="288">
        <f ca="1">-Y21*SAP_Leadsheet!$E$85-SAP_Leadsheet!$E$86/12*SAP_Spreadsheet!Y11</f>
        <v>-2.2416054182151472E-3</v>
      </c>
      <c r="Z692" s="288">
        <f ca="1">-Z21*SAP_Leadsheet!$E$85-SAP_Leadsheet!$E$86/12*SAP_Spreadsheet!Z11</f>
        <v>-2.2087864085322969E-3</v>
      </c>
      <c r="AA692" s="288">
        <f ca="1">-AA21*SAP_Leadsheet!$E$85-SAP_Leadsheet!$E$86/12*SAP_Spreadsheet!AA11</f>
        <v>-2.1759673988494465E-3</v>
      </c>
      <c r="AB692" s="288">
        <f ca="1">-AB21*SAP_Leadsheet!$E$85-SAP_Leadsheet!$E$86/12*SAP_Spreadsheet!AB11</f>
        <v>-2.1431483891665966E-3</v>
      </c>
      <c r="AC692" s="288">
        <f ca="1">-AC21*SAP_Leadsheet!$E$85-SAP_Leadsheet!$E$86/12*SAP_Spreadsheet!AC11</f>
        <v>-2.1103293794837463E-3</v>
      </c>
      <c r="AD692" s="288">
        <f ca="1">-AD21*SAP_Leadsheet!$E$85-SAP_Leadsheet!$E$86/12*SAP_Spreadsheet!AD11</f>
        <v>-2.0775103698008959E-3</v>
      </c>
      <c r="AE692" s="288">
        <f ca="1">-AE21*SAP_Leadsheet!$E$85-SAP_Leadsheet!$E$86/12*SAP_Spreadsheet!AE11</f>
        <v>-2.0514332721525571E-3</v>
      </c>
      <c r="AF692" s="288">
        <f ca="1">-AF21*SAP_Leadsheet!$E$85-SAP_Leadsheet!$E$86/12*SAP_Spreadsheet!AF11</f>
        <v>-2.0253561745042182E-3</v>
      </c>
      <c r="AG692" s="288">
        <f ca="1">-AG21*SAP_Leadsheet!$E$85-SAP_Leadsheet!$E$86/12*SAP_Spreadsheet!AG11</f>
        <v>-1.9992790768558794E-3</v>
      </c>
      <c r="AH692" s="288">
        <f ca="1">-AH21*SAP_Leadsheet!$E$85-SAP_Leadsheet!$E$86/12*SAP_Spreadsheet!AH11</f>
        <v>-1.9732019792075401E-3</v>
      </c>
      <c r="AI692" s="288">
        <f ca="1">-AI21*SAP_Leadsheet!$E$85-SAP_Leadsheet!$E$86/12*SAP_Spreadsheet!AI11</f>
        <v>-1.9471248815592012E-3</v>
      </c>
      <c r="AJ692" s="288">
        <f ca="1">-AJ21*SAP_Leadsheet!$E$85-SAP_Leadsheet!$E$86/12*SAP_Spreadsheet!AJ11</f>
        <v>-1.9210477839108624E-3</v>
      </c>
      <c r="AK692" s="288">
        <f ca="1">-AK21*SAP_Leadsheet!$E$85-SAP_Leadsheet!$E$86/12*SAP_Spreadsheet!AK11</f>
        <v>-1.8949706862625233E-3</v>
      </c>
      <c r="AL692" s="288">
        <f ca="1">-AL21*SAP_Leadsheet!$E$85-SAP_Leadsheet!$E$86/12*SAP_Spreadsheet!AL11</f>
        <v>-1.8688935886141845E-3</v>
      </c>
      <c r="AM692" s="288">
        <f ca="1">-AM21*SAP_Leadsheet!$E$85-SAP_Leadsheet!$E$86/12*SAP_Spreadsheet!AM11</f>
        <v>-1.8428164909658456E-3</v>
      </c>
      <c r="AN692" s="288">
        <f ca="1">-AN21*SAP_Leadsheet!$E$85-SAP_Leadsheet!$E$86/12*SAP_Spreadsheet!AN11</f>
        <v>-1.8167393933175065E-3</v>
      </c>
      <c r="AO692" s="288">
        <f ca="1">-AO21*SAP_Leadsheet!$E$85-SAP_Leadsheet!$E$86/12*SAP_Spreadsheet!AO11</f>
        <v>-1.7906622956691675E-3</v>
      </c>
      <c r="AP692" s="288">
        <f ca="1">-AP21*SAP_Leadsheet!$E$85-SAP_Leadsheet!$E$86/12*SAP_Spreadsheet!AP11</f>
        <v>-1.7645851980208286E-3</v>
      </c>
      <c r="AQ692" s="288">
        <f ca="1">-AQ21*SAP_Leadsheet!$E$85-SAP_Leadsheet!$E$86/12*SAP_Spreadsheet!AQ11</f>
        <v>-1.7441642155142545E-3</v>
      </c>
      <c r="AR692" s="288">
        <f ca="1">-AR21*SAP_Leadsheet!$E$85-SAP_Leadsheet!$E$86/12*SAP_Spreadsheet!AR11</f>
        <v>-1.7237432330076807E-3</v>
      </c>
      <c r="AS692" s="288">
        <f ca="1">-AS21*SAP_Leadsheet!$E$85-SAP_Leadsheet!$E$86/12*SAP_Spreadsheet!AS11</f>
        <v>-1.7033222505011068E-3</v>
      </c>
      <c r="AT692" s="288">
        <f ca="1">-AT21*SAP_Leadsheet!$E$85-SAP_Leadsheet!$E$86/12*SAP_Spreadsheet!AT11</f>
        <v>-1.6829012679945327E-3</v>
      </c>
      <c r="AU692" s="288">
        <f ca="1">-AU21*SAP_Leadsheet!$E$85-SAP_Leadsheet!$E$86/12*SAP_Spreadsheet!AU11</f>
        <v>-1.6624802854879586E-3</v>
      </c>
      <c r="AV692" s="288">
        <f ca="1">-AV21*SAP_Leadsheet!$E$85-SAP_Leadsheet!$E$86/12*SAP_Spreadsheet!AV11</f>
        <v>-1.6420593029813845E-3</v>
      </c>
      <c r="AW692" s="288">
        <f ca="1">-AW21*SAP_Leadsheet!$E$85-SAP_Leadsheet!$E$86/12*SAP_Spreadsheet!AW11</f>
        <v>-1.6216383204748104E-3</v>
      </c>
      <c r="AX692" s="288">
        <f ca="1">-AX21*SAP_Leadsheet!$E$85-SAP_Leadsheet!$E$86/12*SAP_Spreadsheet!AX11</f>
        <v>-1.6012173379682368E-3</v>
      </c>
      <c r="AY692" s="288">
        <f ca="1">-AY21*SAP_Leadsheet!$E$85-SAP_Leadsheet!$E$86/12*SAP_Spreadsheet!AY11</f>
        <v>-1.5807963554616627E-3</v>
      </c>
      <c r="AZ692" s="288">
        <f ca="1">-AZ21*SAP_Leadsheet!$E$85-SAP_Leadsheet!$E$86/12*SAP_Spreadsheet!AZ11</f>
        <v>-1.5603753729550886E-3</v>
      </c>
      <c r="BA692" s="288">
        <f ca="1">-BA21*SAP_Leadsheet!$E$85-SAP_Leadsheet!$E$86/12*SAP_Spreadsheet!BA11</f>
        <v>-1.5399543904485145E-3</v>
      </c>
      <c r="BB692" s="288">
        <f ca="1">-BB21*SAP_Leadsheet!$E$85-SAP_Leadsheet!$E$86/12*SAP_Spreadsheet!BB11</f>
        <v>-1.5195334079419406E-3</v>
      </c>
      <c r="BC692" s="288">
        <f ca="1">-BC21*SAP_Leadsheet!$E$85-SAP_Leadsheet!$E$86/12*SAP_Spreadsheet!BC11</f>
        <v>-1.5037012276929208E-3</v>
      </c>
      <c r="BD692" s="288">
        <f ca="1">-BD21*SAP_Leadsheet!$E$85-SAP_Leadsheet!$E$86/12*SAP_Spreadsheet!BD11</f>
        <v>-1.4878690474439008E-3</v>
      </c>
      <c r="BE692" s="288">
        <f ca="1">-BE21*SAP_Leadsheet!$E$85-SAP_Leadsheet!$E$86/12*SAP_Spreadsheet!BE11</f>
        <v>-1.4720368671948807E-3</v>
      </c>
      <c r="BF692" s="288">
        <f ca="1">-BF21*SAP_Leadsheet!$E$85-SAP_Leadsheet!$E$86/12*SAP_Spreadsheet!BF11</f>
        <v>-1.4562046869458607E-3</v>
      </c>
      <c r="BG692" s="288">
        <f ca="1">-BG21*SAP_Leadsheet!$E$85-SAP_Leadsheet!$E$86/12*SAP_Spreadsheet!BG11</f>
        <v>-1.4403725066968406E-3</v>
      </c>
      <c r="BH692" s="288">
        <f ca="1">-BH21*SAP_Leadsheet!$E$85-SAP_Leadsheet!$E$86/12*SAP_Spreadsheet!BH11</f>
        <v>-1.4245403264478208E-3</v>
      </c>
      <c r="BI692" s="288">
        <f ca="1">-BI21*SAP_Leadsheet!$E$85-SAP_Leadsheet!$E$86/12*SAP_Spreadsheet!BI11</f>
        <v>-1.4087081461988007E-3</v>
      </c>
      <c r="BJ692" s="288">
        <f ca="1">-BJ21*SAP_Leadsheet!$E$85-SAP_Leadsheet!$E$86/12*SAP_Spreadsheet!BJ11</f>
        <v>-1.3928759659497807E-3</v>
      </c>
      <c r="BK692" s="288">
        <f ca="1">-BK21*SAP_Leadsheet!$E$85-SAP_Leadsheet!$E$86/12*SAP_Spreadsheet!BK11</f>
        <v>-1.3770437857007606E-3</v>
      </c>
      <c r="BL692" s="288">
        <f ca="1">-BL21*SAP_Leadsheet!$E$85-SAP_Leadsheet!$E$86/12*SAP_Spreadsheet!BL11</f>
        <v>-1.3612116054517406E-3</v>
      </c>
      <c r="BM692" s="288">
        <f ca="1">-BM21*SAP_Leadsheet!$E$85-SAP_Leadsheet!$E$86/12*SAP_Spreadsheet!BM11</f>
        <v>-1.3453794252027208E-3</v>
      </c>
      <c r="BN692" s="288">
        <f ca="1">-BN21*SAP_Leadsheet!$E$85-SAP_Leadsheet!$E$86/12*SAP_Spreadsheet!BN11</f>
        <v>-1.3295472449537007E-3</v>
      </c>
      <c r="BO692" s="289"/>
      <c r="BP692" s="289"/>
      <c r="BQ692" s="289"/>
      <c r="BR692" s="289"/>
      <c r="BS692" s="289"/>
      <c r="BT692" s="289"/>
      <c r="BU692" s="289"/>
      <c r="BV692" s="289"/>
      <c r="BW692" s="289"/>
      <c r="BX692" s="289"/>
      <c r="BY692" s="289"/>
      <c r="BZ692" s="289"/>
      <c r="CA692" s="289"/>
      <c r="CB692" s="289"/>
      <c r="CC692" s="289"/>
      <c r="CD692" s="289"/>
      <c r="CE692" s="289"/>
      <c r="CF692" s="289"/>
      <c r="CG692" s="289"/>
      <c r="CH692" s="289"/>
      <c r="CI692" s="289"/>
      <c r="CJ692" s="289"/>
      <c r="CK692" s="289"/>
      <c r="CL692" s="289"/>
      <c r="CM692" s="289"/>
      <c r="CN692" s="289"/>
      <c r="CO692" s="289"/>
      <c r="CP692" s="289"/>
      <c r="CQ692" s="289"/>
      <c r="CR692" s="289"/>
      <c r="CS692" s="289"/>
      <c r="CT692" s="289"/>
      <c r="CU692" s="289"/>
      <c r="CV692" s="289"/>
      <c r="CW692" s="289"/>
      <c r="CX692" s="289"/>
      <c r="CY692" s="289"/>
      <c r="CZ692" s="289"/>
      <c r="DA692" s="289"/>
      <c r="DB692" s="289"/>
      <c r="DC692" s="289"/>
      <c r="DD692" s="289"/>
      <c r="DE692" s="289"/>
      <c r="DF692" s="289"/>
      <c r="DG692" s="289"/>
      <c r="DH692" s="289"/>
      <c r="DI692" s="289"/>
      <c r="DJ692" s="289"/>
      <c r="DK692" s="289"/>
      <c r="DL692" s="289"/>
      <c r="DM692" s="289"/>
      <c r="DN692" s="289"/>
      <c r="DO692" s="289"/>
      <c r="DP692" s="289"/>
      <c r="DQ692" s="289"/>
      <c r="DR692" s="289"/>
      <c r="DS692" s="289"/>
      <c r="DT692" s="289"/>
      <c r="DU692" s="289"/>
      <c r="DV692" s="289"/>
      <c r="DW692" s="289"/>
      <c r="DX692" s="289"/>
      <c r="DY692" s="289"/>
      <c r="DZ692" s="289"/>
      <c r="EA692" s="289"/>
      <c r="EB692" s="289"/>
      <c r="EC692" s="289"/>
      <c r="ED692" s="289"/>
      <c r="EE692" s="289"/>
      <c r="EF692" s="289"/>
      <c r="EG692" s="289"/>
      <c r="EH692" s="289"/>
      <c r="EI692" s="289"/>
      <c r="EJ692" s="289"/>
      <c r="EK692" s="289"/>
      <c r="EL692" s="289"/>
      <c r="EM692" s="289"/>
      <c r="EN692" s="289"/>
      <c r="EO692" s="289"/>
      <c r="EP692" s="289"/>
      <c r="EQ692" s="289"/>
      <c r="ER692" s="289"/>
      <c r="ES692" s="289"/>
      <c r="ET692" s="289"/>
      <c r="EU692" s="289"/>
      <c r="EV692" s="289"/>
      <c r="EW692" s="289"/>
      <c r="EX692" s="289"/>
      <c r="EY692" s="289"/>
      <c r="EZ692" s="289"/>
      <c r="FA692" s="289"/>
      <c r="FB692" s="289"/>
      <c r="FC692" s="289"/>
      <c r="FD692" s="289"/>
      <c r="FE692" s="289"/>
      <c r="FF692" s="289"/>
      <c r="FG692" s="289"/>
      <c r="FH692" s="289"/>
      <c r="FI692" s="289"/>
      <c r="FJ692" s="289"/>
      <c r="FK692" s="289"/>
      <c r="FL692" s="289"/>
      <c r="FM692" s="289"/>
      <c r="FN692" s="289"/>
      <c r="FO692" s="289"/>
      <c r="FP692" s="289"/>
      <c r="FQ692" s="289"/>
      <c r="FR692" s="289"/>
      <c r="FS692" s="289"/>
      <c r="FT692" s="289"/>
      <c r="FU692" s="289"/>
      <c r="FV692" s="289"/>
      <c r="FW692" s="289"/>
      <c r="FX692" s="289"/>
      <c r="FY692" s="289"/>
      <c r="FZ692" s="289"/>
      <c r="GA692" s="289"/>
      <c r="GB692" s="289"/>
      <c r="GC692" s="289"/>
      <c r="GD692" s="289"/>
      <c r="GE692" s="289"/>
      <c r="GF692" s="289"/>
      <c r="GG692" s="289"/>
      <c r="GH692" s="289"/>
      <c r="GI692" s="289"/>
      <c r="GJ692" s="289"/>
      <c r="GK692" s="289"/>
      <c r="GL692" s="289"/>
      <c r="GM692" s="289"/>
      <c r="GN692" s="289"/>
      <c r="GO692" s="289"/>
      <c r="GP692" s="289"/>
      <c r="GQ692" s="289"/>
      <c r="GR692" s="289"/>
      <c r="GS692" s="289"/>
      <c r="GT692" s="289"/>
      <c r="GU692" s="289"/>
      <c r="GV692" s="289"/>
      <c r="GW692" s="289"/>
      <c r="GX692" s="289"/>
      <c r="GY692" s="289"/>
    </row>
    <row r="693" spans="3:207" x14ac:dyDescent="0.15">
      <c r="G693" s="289"/>
      <c r="H693" s="289"/>
      <c r="I693" s="289"/>
      <c r="J693" s="289"/>
      <c r="K693" s="289"/>
      <c r="L693" s="289"/>
      <c r="M693" s="289"/>
      <c r="N693" s="289"/>
      <c r="O693" s="289"/>
      <c r="P693" s="289"/>
      <c r="Q693" s="289"/>
      <c r="R693" s="289"/>
      <c r="S693" s="289"/>
      <c r="T693" s="289"/>
      <c r="U693" s="289"/>
      <c r="V693" s="289"/>
      <c r="W693" s="289"/>
      <c r="X693" s="289"/>
      <c r="Y693" s="289"/>
      <c r="Z693" s="289"/>
      <c r="AA693" s="289"/>
      <c r="AB693" s="289"/>
      <c r="AC693" s="289"/>
      <c r="AD693" s="289"/>
      <c r="AE693" s="289"/>
      <c r="AF693" s="289"/>
      <c r="AG693" s="289"/>
      <c r="AH693" s="289"/>
      <c r="AI693" s="289"/>
      <c r="AJ693" s="289"/>
      <c r="AK693" s="289"/>
      <c r="AL693" s="289"/>
      <c r="AM693" s="289"/>
      <c r="AN693" s="289"/>
      <c r="AO693" s="289"/>
      <c r="AP693" s="289"/>
      <c r="AQ693" s="289"/>
      <c r="AR693" s="289"/>
      <c r="AS693" s="289"/>
      <c r="AT693" s="289"/>
      <c r="AU693" s="289"/>
      <c r="AV693" s="289"/>
      <c r="AW693" s="289"/>
      <c r="AX693" s="289"/>
      <c r="AY693" s="289"/>
      <c r="AZ693" s="289"/>
      <c r="BA693" s="289"/>
      <c r="BB693" s="289"/>
      <c r="BC693" s="289"/>
      <c r="BD693" s="289"/>
      <c r="BE693" s="289"/>
      <c r="BF693" s="289"/>
      <c r="BG693" s="289"/>
      <c r="BH693" s="289"/>
      <c r="BI693" s="289"/>
      <c r="BJ693" s="289"/>
      <c r="BK693" s="289"/>
      <c r="BL693" s="289"/>
      <c r="BM693" s="289"/>
      <c r="BN693" s="289"/>
      <c r="BO693" s="289"/>
      <c r="BP693" s="289"/>
      <c r="BQ693" s="289"/>
      <c r="BR693" s="289"/>
      <c r="BS693" s="289"/>
      <c r="BT693" s="289"/>
      <c r="BU693" s="289"/>
      <c r="BV693" s="289"/>
      <c r="BW693" s="289"/>
      <c r="BX693" s="289"/>
      <c r="BY693" s="289"/>
      <c r="BZ693" s="289"/>
      <c r="CA693" s="289"/>
      <c r="CB693" s="289"/>
      <c r="CC693" s="289"/>
      <c r="CD693" s="289"/>
      <c r="CE693" s="289"/>
      <c r="CF693" s="289"/>
      <c r="CG693" s="289"/>
      <c r="CH693" s="289"/>
      <c r="CI693" s="289"/>
      <c r="CJ693" s="289"/>
      <c r="CK693" s="289"/>
      <c r="CL693" s="289"/>
      <c r="CM693" s="289"/>
      <c r="CN693" s="289"/>
      <c r="CO693" s="289"/>
      <c r="CP693" s="289"/>
      <c r="CQ693" s="289"/>
      <c r="CR693" s="289"/>
      <c r="CS693" s="289"/>
      <c r="CT693" s="289"/>
      <c r="CU693" s="289"/>
      <c r="CV693" s="289"/>
      <c r="CW693" s="289"/>
      <c r="CX693" s="289"/>
      <c r="CY693" s="289"/>
      <c r="CZ693" s="289"/>
      <c r="DA693" s="289"/>
      <c r="DB693" s="289"/>
      <c r="DC693" s="289"/>
      <c r="DD693" s="289"/>
      <c r="DE693" s="289"/>
      <c r="DF693" s="289"/>
      <c r="DG693" s="289"/>
      <c r="DH693" s="289"/>
      <c r="DI693" s="289"/>
      <c r="DJ693" s="289"/>
      <c r="DK693" s="289"/>
      <c r="DL693" s="289"/>
      <c r="DM693" s="289"/>
      <c r="DN693" s="289"/>
      <c r="DO693" s="289"/>
      <c r="DP693" s="289"/>
      <c r="DQ693" s="289"/>
      <c r="DR693" s="289"/>
      <c r="DS693" s="289"/>
      <c r="DT693" s="289"/>
      <c r="DU693" s="289"/>
      <c r="DV693" s="289"/>
      <c r="DW693" s="289"/>
      <c r="DX693" s="289"/>
      <c r="DY693" s="289"/>
      <c r="DZ693" s="289"/>
      <c r="EA693" s="289"/>
      <c r="EB693" s="289"/>
      <c r="EC693" s="289"/>
      <c r="ED693" s="289"/>
      <c r="EE693" s="289"/>
      <c r="EF693" s="289"/>
      <c r="EG693" s="289"/>
      <c r="EH693" s="289"/>
      <c r="EI693" s="289"/>
      <c r="EJ693" s="289"/>
      <c r="EK693" s="289"/>
      <c r="EL693" s="289"/>
      <c r="EM693" s="289"/>
      <c r="EN693" s="289"/>
      <c r="EO693" s="289"/>
      <c r="EP693" s="289"/>
      <c r="EQ693" s="289"/>
      <c r="ER693" s="289"/>
      <c r="ES693" s="289"/>
      <c r="ET693" s="289"/>
      <c r="EU693" s="289"/>
      <c r="EV693" s="289"/>
      <c r="EW693" s="289"/>
      <c r="EX693" s="289"/>
      <c r="EY693" s="289"/>
      <c r="EZ693" s="289"/>
      <c r="FA693" s="289"/>
      <c r="FB693" s="289"/>
      <c r="FC693" s="289"/>
      <c r="FD693" s="289"/>
      <c r="FE693" s="289"/>
      <c r="FF693" s="289"/>
      <c r="FG693" s="289"/>
      <c r="FH693" s="289"/>
      <c r="FI693" s="289"/>
      <c r="FJ693" s="289"/>
      <c r="FK693" s="289"/>
      <c r="FL693" s="289"/>
      <c r="FM693" s="289"/>
      <c r="FN693" s="289"/>
      <c r="FO693" s="289"/>
      <c r="FP693" s="289"/>
      <c r="FQ693" s="289"/>
      <c r="FR693" s="289"/>
      <c r="FS693" s="289"/>
      <c r="FT693" s="289"/>
      <c r="FU693" s="289"/>
      <c r="FV693" s="289"/>
      <c r="FW693" s="289"/>
      <c r="FX693" s="289"/>
      <c r="FY693" s="289"/>
      <c r="FZ693" s="289"/>
      <c r="GA693" s="289"/>
      <c r="GB693" s="289"/>
      <c r="GC693" s="289"/>
      <c r="GD693" s="289"/>
      <c r="GE693" s="289"/>
      <c r="GF693" s="289"/>
      <c r="GG693" s="289"/>
      <c r="GH693" s="289"/>
      <c r="GI693" s="289"/>
      <c r="GJ693" s="289"/>
      <c r="GK693" s="289"/>
      <c r="GL693" s="289"/>
      <c r="GM693" s="289"/>
      <c r="GN693" s="289"/>
      <c r="GO693" s="289"/>
      <c r="GP693" s="289"/>
      <c r="GQ693" s="289"/>
      <c r="GR693" s="289"/>
      <c r="GS693" s="289"/>
      <c r="GT693" s="289"/>
      <c r="GU693" s="289"/>
      <c r="GV693" s="289"/>
      <c r="GW693" s="289"/>
      <c r="GX693" s="289"/>
      <c r="GY693" s="289"/>
    </row>
    <row r="694" spans="3:207" x14ac:dyDescent="0.15">
      <c r="C694" s="23" t="s">
        <v>103</v>
      </c>
      <c r="D694" s="26" t="s">
        <v>104</v>
      </c>
      <c r="F694" s="26" t="s">
        <v>356</v>
      </c>
      <c r="G694" s="289">
        <f>-SAP_Leadsheet!$E$89/SAP_Leadsheet!E90/SAP_Leadsheet!E91</f>
        <v>-6.5146706455260092E-2</v>
      </c>
      <c r="H694" s="289"/>
      <c r="I694" s="289"/>
      <c r="J694" s="289"/>
      <c r="K694" s="289"/>
      <c r="L694" s="289"/>
      <c r="M694" s="289"/>
      <c r="N694" s="289"/>
      <c r="O694" s="289"/>
      <c r="P694" s="289"/>
      <c r="Q694" s="289"/>
      <c r="R694" s="289"/>
      <c r="S694" s="289"/>
      <c r="T694" s="289"/>
      <c r="U694" s="289"/>
      <c r="V694" s="289"/>
      <c r="W694" s="289"/>
      <c r="X694" s="289"/>
      <c r="Y694" s="289"/>
      <c r="Z694" s="289"/>
      <c r="AA694" s="289"/>
      <c r="AB694" s="289"/>
      <c r="AC694" s="289"/>
      <c r="AD694" s="289"/>
      <c r="AE694" s="289"/>
      <c r="AF694" s="289"/>
      <c r="AG694" s="289"/>
      <c r="AH694" s="289"/>
      <c r="AI694" s="289"/>
      <c r="AJ694" s="289"/>
      <c r="AK694" s="289"/>
      <c r="AL694" s="289"/>
      <c r="AM694" s="289"/>
      <c r="AN694" s="289"/>
      <c r="AO694" s="289"/>
      <c r="AP694" s="289"/>
      <c r="AQ694" s="289"/>
      <c r="AR694" s="289"/>
      <c r="AS694" s="289"/>
      <c r="AT694" s="289"/>
      <c r="AU694" s="289"/>
      <c r="AV694" s="289"/>
      <c r="AW694" s="289"/>
      <c r="AX694" s="289"/>
      <c r="AY694" s="289"/>
      <c r="AZ694" s="289"/>
      <c r="BA694" s="289"/>
      <c r="BB694" s="289"/>
      <c r="BC694" s="289"/>
      <c r="BD694" s="289"/>
      <c r="BE694" s="289"/>
      <c r="BF694" s="289"/>
      <c r="BG694" s="289"/>
      <c r="BH694" s="289"/>
      <c r="BI694" s="289"/>
      <c r="BJ694" s="289"/>
      <c r="BK694" s="289"/>
      <c r="BL694" s="289"/>
      <c r="BM694" s="289"/>
      <c r="BN694" s="289"/>
      <c r="BO694" s="289"/>
      <c r="BP694" s="289"/>
      <c r="BQ694" s="289"/>
      <c r="BR694" s="289"/>
      <c r="BS694" s="289"/>
      <c r="BT694" s="289"/>
      <c r="BU694" s="289"/>
      <c r="BV694" s="289"/>
      <c r="BW694" s="289"/>
      <c r="BX694" s="289"/>
      <c r="BY694" s="289"/>
      <c r="BZ694" s="289"/>
      <c r="CA694" s="289"/>
      <c r="CB694" s="289"/>
      <c r="CC694" s="289"/>
      <c r="CD694" s="289"/>
      <c r="CE694" s="289"/>
      <c r="CF694" s="289"/>
      <c r="CG694" s="289"/>
      <c r="CH694" s="289"/>
      <c r="CI694" s="289"/>
      <c r="CJ694" s="289"/>
      <c r="CK694" s="289"/>
      <c r="CL694" s="289"/>
      <c r="CM694" s="289"/>
      <c r="CN694" s="289"/>
      <c r="CO694" s="289"/>
      <c r="CP694" s="289"/>
      <c r="CQ694" s="289"/>
      <c r="CR694" s="289"/>
      <c r="CS694" s="289"/>
      <c r="CT694" s="289"/>
      <c r="CU694" s="289"/>
      <c r="CV694" s="289"/>
      <c r="CW694" s="289"/>
      <c r="CX694" s="289"/>
      <c r="CY694" s="289"/>
      <c r="CZ694" s="289"/>
      <c r="DA694" s="289"/>
      <c r="DB694" s="289"/>
      <c r="DC694" s="289"/>
      <c r="DD694" s="289"/>
      <c r="DE694" s="289"/>
      <c r="DF694" s="289"/>
      <c r="DG694" s="289"/>
      <c r="DH694" s="289"/>
      <c r="DI694" s="289"/>
      <c r="DJ694" s="289"/>
      <c r="DK694" s="289"/>
      <c r="DL694" s="289"/>
      <c r="DM694" s="289"/>
      <c r="DN694" s="289"/>
      <c r="DO694" s="289"/>
      <c r="DP694" s="289"/>
      <c r="DQ694" s="289"/>
      <c r="DR694" s="289"/>
      <c r="DS694" s="289"/>
      <c r="DT694" s="289"/>
      <c r="DU694" s="289"/>
      <c r="DV694" s="289"/>
      <c r="DW694" s="289"/>
      <c r="DX694" s="289"/>
      <c r="DY694" s="289"/>
      <c r="DZ694" s="289"/>
      <c r="EA694" s="289"/>
      <c r="EB694" s="289"/>
      <c r="EC694" s="289"/>
      <c r="ED694" s="289"/>
      <c r="EE694" s="289"/>
      <c r="EF694" s="289"/>
      <c r="EG694" s="289"/>
      <c r="EH694" s="289"/>
      <c r="EI694" s="289"/>
      <c r="EJ694" s="289"/>
      <c r="EK694" s="289"/>
      <c r="EL694" s="289"/>
      <c r="EM694" s="289"/>
      <c r="EN694" s="289"/>
      <c r="EO694" s="289"/>
      <c r="EP694" s="289"/>
      <c r="EQ694" s="289"/>
      <c r="ER694" s="289"/>
      <c r="ES694" s="289"/>
      <c r="ET694" s="289"/>
      <c r="EU694" s="289"/>
      <c r="EV694" s="289"/>
      <c r="EW694" s="289"/>
      <c r="EX694" s="289"/>
      <c r="EY694" s="289"/>
      <c r="EZ694" s="289"/>
      <c r="FA694" s="289"/>
      <c r="FB694" s="289"/>
      <c r="FC694" s="289"/>
      <c r="FD694" s="289"/>
      <c r="FE694" s="289"/>
      <c r="FF694" s="289"/>
      <c r="FG694" s="289"/>
      <c r="FH694" s="289"/>
      <c r="FI694" s="289"/>
      <c r="FJ694" s="289"/>
      <c r="FK694" s="289"/>
      <c r="FL694" s="289"/>
      <c r="FM694" s="289"/>
      <c r="FN694" s="289"/>
      <c r="FO694" s="289"/>
      <c r="FP694" s="289"/>
      <c r="FQ694" s="289"/>
      <c r="FR694" s="289"/>
      <c r="FS694" s="289"/>
      <c r="FT694" s="289"/>
      <c r="FU694" s="289"/>
      <c r="FV694" s="289"/>
      <c r="FW694" s="289"/>
      <c r="FX694" s="289"/>
      <c r="FY694" s="289"/>
      <c r="FZ694" s="289"/>
      <c r="GA694" s="289"/>
      <c r="GB694" s="289"/>
      <c r="GC694" s="289"/>
      <c r="GD694" s="289"/>
      <c r="GE694" s="289"/>
      <c r="GF694" s="289"/>
      <c r="GG694" s="289"/>
      <c r="GH694" s="289"/>
      <c r="GI694" s="289"/>
      <c r="GJ694" s="289"/>
      <c r="GK694" s="289"/>
      <c r="GL694" s="289"/>
      <c r="GM694" s="289"/>
      <c r="GN694" s="289"/>
      <c r="GO694" s="289"/>
      <c r="GP694" s="289"/>
      <c r="GQ694" s="289"/>
      <c r="GR694" s="289"/>
      <c r="GS694" s="289"/>
      <c r="GT694" s="289"/>
      <c r="GU694" s="289"/>
      <c r="GV694" s="289"/>
      <c r="GW694" s="289"/>
      <c r="GX694" s="289"/>
      <c r="GY694" s="289"/>
    </row>
    <row r="695" spans="3:207" x14ac:dyDescent="0.15">
      <c r="C695" s="23"/>
      <c r="D695" s="26" t="s">
        <v>183</v>
      </c>
      <c r="F695" s="26" t="s">
        <v>356</v>
      </c>
      <c r="G695" s="289">
        <f>-SAP_Leadsheet!E92</f>
        <v>-2.6777105415378469E-3</v>
      </c>
      <c r="H695" s="289"/>
      <c r="I695" s="289"/>
      <c r="J695" s="289"/>
      <c r="K695" s="289"/>
      <c r="L695" s="289"/>
      <c r="M695" s="289"/>
      <c r="N695" s="289"/>
      <c r="O695" s="289"/>
      <c r="P695" s="289"/>
      <c r="Q695" s="289"/>
      <c r="R695" s="289"/>
      <c r="S695" s="289"/>
      <c r="T695" s="289"/>
      <c r="U695" s="289"/>
      <c r="V695" s="289"/>
      <c r="W695" s="289"/>
      <c r="X695" s="289"/>
      <c r="Y695" s="289"/>
      <c r="Z695" s="289"/>
      <c r="AA695" s="289"/>
      <c r="AB695" s="289"/>
      <c r="AC695" s="289"/>
      <c r="AD695" s="289"/>
      <c r="AE695" s="289"/>
      <c r="AF695" s="289"/>
      <c r="AG695" s="289"/>
      <c r="AH695" s="289"/>
      <c r="AI695" s="289"/>
      <c r="AJ695" s="289"/>
      <c r="AK695" s="289"/>
      <c r="AL695" s="289"/>
      <c r="AM695" s="289"/>
      <c r="AN695" s="289"/>
      <c r="AO695" s="289"/>
      <c r="AP695" s="289"/>
      <c r="AQ695" s="289"/>
      <c r="AR695" s="289"/>
      <c r="AS695" s="289"/>
      <c r="AT695" s="289"/>
      <c r="AU695" s="289"/>
      <c r="AV695" s="289"/>
      <c r="AW695" s="289"/>
      <c r="AX695" s="289"/>
      <c r="AY695" s="289"/>
      <c r="AZ695" s="289"/>
      <c r="BA695" s="289"/>
      <c r="BB695" s="289"/>
      <c r="BC695" s="289"/>
      <c r="BD695" s="289"/>
      <c r="BE695" s="289"/>
      <c r="BF695" s="289"/>
      <c r="BG695" s="289"/>
      <c r="BH695" s="289"/>
      <c r="BI695" s="289"/>
      <c r="BJ695" s="289"/>
      <c r="BK695" s="289"/>
      <c r="BL695" s="289"/>
      <c r="BM695" s="289"/>
      <c r="BN695" s="289"/>
      <c r="BO695" s="289"/>
      <c r="BP695" s="289"/>
      <c r="BQ695" s="289"/>
      <c r="BR695" s="289"/>
      <c r="BS695" s="289"/>
      <c r="BT695" s="289"/>
      <c r="BU695" s="289"/>
      <c r="BV695" s="289"/>
      <c r="BW695" s="289"/>
      <c r="BX695" s="289"/>
      <c r="BY695" s="289"/>
      <c r="BZ695" s="289"/>
      <c r="CA695" s="289"/>
      <c r="CB695" s="289"/>
      <c r="CC695" s="289"/>
      <c r="CD695" s="289"/>
      <c r="CE695" s="289"/>
      <c r="CF695" s="289"/>
      <c r="CG695" s="289"/>
      <c r="CH695" s="289"/>
      <c r="CI695" s="289"/>
      <c r="CJ695" s="289"/>
      <c r="CK695" s="289"/>
      <c r="CL695" s="289"/>
      <c r="CM695" s="289"/>
      <c r="CN695" s="289"/>
      <c r="CO695" s="289"/>
      <c r="CP695" s="289"/>
      <c r="CQ695" s="289"/>
      <c r="CR695" s="289"/>
      <c r="CS695" s="289"/>
      <c r="CT695" s="289"/>
      <c r="CU695" s="289"/>
      <c r="CV695" s="289"/>
      <c r="CW695" s="289"/>
      <c r="CX695" s="289"/>
      <c r="CY695" s="289"/>
      <c r="CZ695" s="289"/>
      <c r="DA695" s="289"/>
      <c r="DB695" s="289"/>
      <c r="DC695" s="289"/>
      <c r="DD695" s="289"/>
      <c r="DE695" s="289"/>
      <c r="DF695" s="289"/>
      <c r="DG695" s="289"/>
      <c r="DH695" s="289"/>
      <c r="DI695" s="289"/>
      <c r="DJ695" s="289"/>
      <c r="DK695" s="289"/>
      <c r="DL695" s="289"/>
      <c r="DM695" s="289"/>
      <c r="DN695" s="289"/>
      <c r="DO695" s="289"/>
      <c r="DP695" s="289"/>
      <c r="DQ695" s="289"/>
      <c r="DR695" s="289"/>
      <c r="DS695" s="289"/>
      <c r="DT695" s="289"/>
      <c r="DU695" s="289"/>
      <c r="DV695" s="289"/>
      <c r="DW695" s="289"/>
      <c r="DX695" s="289"/>
      <c r="DY695" s="289"/>
      <c r="DZ695" s="289"/>
      <c r="EA695" s="289"/>
      <c r="EB695" s="289"/>
      <c r="EC695" s="289"/>
      <c r="ED695" s="289"/>
      <c r="EE695" s="289"/>
      <c r="EF695" s="289"/>
      <c r="EG695" s="289"/>
      <c r="EH695" s="289"/>
      <c r="EI695" s="289"/>
      <c r="EJ695" s="289"/>
      <c r="EK695" s="289"/>
      <c r="EL695" s="289"/>
      <c r="EM695" s="289"/>
      <c r="EN695" s="289"/>
      <c r="EO695" s="289"/>
      <c r="EP695" s="289"/>
      <c r="EQ695" s="289"/>
      <c r="ER695" s="289"/>
      <c r="ES695" s="289"/>
      <c r="ET695" s="289"/>
      <c r="EU695" s="289"/>
      <c r="EV695" s="289"/>
      <c r="EW695" s="289"/>
      <c r="EX695" s="289"/>
      <c r="EY695" s="289"/>
      <c r="EZ695" s="289"/>
      <c r="FA695" s="289"/>
      <c r="FB695" s="289"/>
      <c r="FC695" s="289"/>
      <c r="FD695" s="289"/>
      <c r="FE695" s="289"/>
      <c r="FF695" s="289"/>
      <c r="FG695" s="289"/>
      <c r="FH695" s="289"/>
      <c r="FI695" s="289"/>
      <c r="FJ695" s="289"/>
      <c r="FK695" s="289"/>
      <c r="FL695" s="289"/>
      <c r="FM695" s="289"/>
      <c r="FN695" s="289"/>
      <c r="FO695" s="289"/>
      <c r="FP695" s="289"/>
      <c r="FQ695" s="289"/>
      <c r="FR695" s="289"/>
      <c r="FS695" s="289"/>
      <c r="FT695" s="289"/>
      <c r="FU695" s="289"/>
      <c r="FV695" s="289"/>
      <c r="FW695" s="289"/>
      <c r="FX695" s="289"/>
      <c r="FY695" s="289"/>
      <c r="FZ695" s="289"/>
      <c r="GA695" s="289"/>
      <c r="GB695" s="289"/>
      <c r="GC695" s="289"/>
      <c r="GD695" s="289"/>
      <c r="GE695" s="289"/>
      <c r="GF695" s="289"/>
      <c r="GG695" s="289"/>
      <c r="GH695" s="289"/>
      <c r="GI695" s="289"/>
      <c r="GJ695" s="289"/>
      <c r="GK695" s="289"/>
      <c r="GL695" s="289"/>
      <c r="GM695" s="289"/>
      <c r="GN695" s="289"/>
      <c r="GO695" s="289"/>
      <c r="GP695" s="289"/>
      <c r="GQ695" s="289"/>
      <c r="GR695" s="289"/>
      <c r="GS695" s="289"/>
      <c r="GT695" s="289"/>
      <c r="GU695" s="289"/>
      <c r="GV695" s="289"/>
      <c r="GW695" s="289"/>
      <c r="GX695" s="289"/>
      <c r="GY695" s="289"/>
    </row>
    <row r="696" spans="3:207" x14ac:dyDescent="0.15">
      <c r="D696" s="313" t="s">
        <v>408</v>
      </c>
      <c r="E696" s="313"/>
      <c r="F696" s="23" t="s">
        <v>356</v>
      </c>
      <c r="G696" s="288">
        <f>SUM(G694:G695)</f>
        <v>-6.7824416996797934E-2</v>
      </c>
      <c r="H696" s="289"/>
      <c r="I696" s="289"/>
      <c r="J696" s="289"/>
      <c r="K696" s="289"/>
      <c r="L696" s="289"/>
      <c r="M696" s="289"/>
      <c r="N696" s="289"/>
      <c r="O696" s="289"/>
      <c r="P696" s="289"/>
      <c r="Q696" s="289"/>
      <c r="R696" s="289"/>
      <c r="S696" s="289"/>
      <c r="T696" s="289"/>
      <c r="U696" s="289"/>
      <c r="V696" s="289"/>
      <c r="W696" s="289"/>
      <c r="X696" s="289"/>
      <c r="Y696" s="289"/>
      <c r="Z696" s="289"/>
      <c r="AA696" s="289"/>
      <c r="AB696" s="289"/>
      <c r="AC696" s="289"/>
      <c r="AD696" s="289"/>
      <c r="AE696" s="289"/>
      <c r="AF696" s="289"/>
      <c r="AG696" s="289"/>
      <c r="AH696" s="289"/>
      <c r="AI696" s="289"/>
      <c r="AJ696" s="289"/>
      <c r="AK696" s="289"/>
      <c r="AL696" s="289"/>
      <c r="AM696" s="289"/>
      <c r="AN696" s="289"/>
      <c r="AO696" s="289"/>
      <c r="AP696" s="289"/>
      <c r="AQ696" s="289"/>
      <c r="AR696" s="289"/>
      <c r="AS696" s="289"/>
      <c r="AT696" s="289"/>
      <c r="AU696" s="289"/>
      <c r="AV696" s="289"/>
      <c r="AW696" s="289"/>
      <c r="AX696" s="289"/>
      <c r="AY696" s="289"/>
      <c r="AZ696" s="289"/>
      <c r="BA696" s="289"/>
      <c r="BB696" s="289"/>
      <c r="BC696" s="289"/>
      <c r="BD696" s="289"/>
      <c r="BE696" s="289"/>
      <c r="BF696" s="289"/>
      <c r="BG696" s="289"/>
      <c r="BH696" s="289"/>
      <c r="BI696" s="289"/>
      <c r="BJ696" s="289"/>
      <c r="BK696" s="289"/>
      <c r="BL696" s="289"/>
      <c r="BM696" s="289"/>
      <c r="BN696" s="289"/>
      <c r="BO696" s="289"/>
      <c r="BP696" s="289"/>
      <c r="BQ696" s="289"/>
      <c r="BR696" s="289"/>
      <c r="BS696" s="289"/>
      <c r="BT696" s="289"/>
      <c r="BU696" s="289"/>
      <c r="BV696" s="289"/>
      <c r="BW696" s="289"/>
      <c r="BX696" s="289"/>
      <c r="BY696" s="289"/>
      <c r="BZ696" s="289"/>
      <c r="CA696" s="289"/>
      <c r="CB696" s="289"/>
      <c r="CC696" s="289"/>
      <c r="CD696" s="289"/>
      <c r="CE696" s="289"/>
      <c r="CF696" s="289"/>
      <c r="CG696" s="289"/>
      <c r="CH696" s="289"/>
      <c r="CI696" s="289"/>
      <c r="CJ696" s="289"/>
      <c r="CK696" s="289"/>
      <c r="CL696" s="289"/>
      <c r="CM696" s="289"/>
      <c r="CN696" s="289"/>
      <c r="CO696" s="289"/>
      <c r="CP696" s="289"/>
      <c r="CQ696" s="289"/>
      <c r="CR696" s="289"/>
      <c r="CS696" s="289"/>
      <c r="CT696" s="289"/>
      <c r="CU696" s="289"/>
      <c r="CV696" s="289"/>
      <c r="CW696" s="289"/>
      <c r="CX696" s="289"/>
      <c r="CY696" s="289"/>
      <c r="CZ696" s="289"/>
      <c r="DA696" s="289"/>
      <c r="DB696" s="289"/>
      <c r="DC696" s="289"/>
      <c r="DD696" s="289"/>
      <c r="DE696" s="289"/>
      <c r="DF696" s="289"/>
      <c r="DG696" s="289"/>
      <c r="DH696" s="289"/>
      <c r="DI696" s="289"/>
      <c r="DJ696" s="289"/>
      <c r="DK696" s="289"/>
      <c r="DL696" s="289"/>
      <c r="DM696" s="289"/>
      <c r="DN696" s="289"/>
      <c r="DO696" s="289"/>
      <c r="DP696" s="289"/>
      <c r="DQ696" s="289"/>
      <c r="DR696" s="289"/>
      <c r="DS696" s="289"/>
      <c r="DT696" s="289"/>
      <c r="DU696" s="289"/>
      <c r="DV696" s="289"/>
      <c r="DW696" s="289"/>
      <c r="DX696" s="289"/>
      <c r="DY696" s="289"/>
      <c r="DZ696" s="289"/>
      <c r="EA696" s="289"/>
      <c r="EB696" s="289"/>
      <c r="EC696" s="289"/>
      <c r="ED696" s="289"/>
      <c r="EE696" s="289"/>
      <c r="EF696" s="289"/>
      <c r="EG696" s="289"/>
      <c r="EH696" s="289"/>
      <c r="EI696" s="289"/>
      <c r="EJ696" s="289"/>
      <c r="EK696" s="289"/>
      <c r="EL696" s="289"/>
      <c r="EM696" s="289"/>
      <c r="EN696" s="289"/>
      <c r="EO696" s="289"/>
      <c r="EP696" s="289"/>
      <c r="EQ696" s="289"/>
      <c r="ER696" s="289"/>
      <c r="ES696" s="289"/>
      <c r="ET696" s="289"/>
      <c r="EU696" s="289"/>
      <c r="EV696" s="289"/>
      <c r="EW696" s="289"/>
      <c r="EX696" s="289"/>
      <c r="EY696" s="289"/>
      <c r="EZ696" s="289"/>
      <c r="FA696" s="289"/>
      <c r="FB696" s="289"/>
      <c r="FC696" s="289"/>
      <c r="FD696" s="289"/>
      <c r="FE696" s="289"/>
      <c r="FF696" s="289"/>
      <c r="FG696" s="289"/>
      <c r="FH696" s="289"/>
      <c r="FI696" s="289"/>
      <c r="FJ696" s="289"/>
      <c r="FK696" s="289"/>
      <c r="FL696" s="289"/>
      <c r="FM696" s="289"/>
      <c r="FN696" s="289"/>
      <c r="FO696" s="289"/>
      <c r="FP696" s="289"/>
      <c r="FQ696" s="289"/>
      <c r="FR696" s="289"/>
      <c r="FS696" s="289"/>
      <c r="FT696" s="289"/>
      <c r="FU696" s="289"/>
      <c r="FV696" s="289"/>
      <c r="FW696" s="289"/>
      <c r="FX696" s="289"/>
      <c r="FY696" s="289"/>
      <c r="FZ696" s="289"/>
      <c r="GA696" s="289"/>
      <c r="GB696" s="289"/>
      <c r="GC696" s="289"/>
      <c r="GD696" s="289"/>
      <c r="GE696" s="289"/>
      <c r="GF696" s="289"/>
      <c r="GG696" s="289"/>
      <c r="GH696" s="289"/>
      <c r="GI696" s="289"/>
      <c r="GJ696" s="289"/>
      <c r="GK696" s="289"/>
      <c r="GL696" s="289"/>
      <c r="GM696" s="289"/>
      <c r="GN696" s="289"/>
      <c r="GO696" s="289"/>
      <c r="GP696" s="289"/>
      <c r="GQ696" s="289"/>
      <c r="GR696" s="289"/>
      <c r="GS696" s="289"/>
      <c r="GT696" s="289"/>
      <c r="GU696" s="289"/>
      <c r="GV696" s="289"/>
      <c r="GW696" s="289"/>
      <c r="GX696" s="289"/>
      <c r="GY696" s="289"/>
    </row>
    <row r="697" spans="3:207" x14ac:dyDescent="0.15">
      <c r="D697" s="313"/>
      <c r="E697" s="313"/>
      <c r="F697" s="23"/>
      <c r="G697" s="289"/>
      <c r="H697" s="289"/>
      <c r="I697" s="289"/>
      <c r="J697" s="289"/>
      <c r="K697" s="289"/>
      <c r="L697" s="289"/>
      <c r="M697" s="289"/>
      <c r="N697" s="289"/>
      <c r="O697" s="289"/>
      <c r="P697" s="289"/>
      <c r="Q697" s="289"/>
      <c r="R697" s="289"/>
      <c r="S697" s="289"/>
      <c r="T697" s="289"/>
      <c r="U697" s="289"/>
      <c r="V697" s="289"/>
      <c r="W697" s="289"/>
      <c r="X697" s="289"/>
      <c r="Y697" s="289"/>
      <c r="Z697" s="289"/>
      <c r="AA697" s="289"/>
      <c r="AB697" s="289"/>
      <c r="AC697" s="289"/>
      <c r="AD697" s="289"/>
      <c r="AE697" s="289"/>
      <c r="AF697" s="289"/>
      <c r="AG697" s="289"/>
      <c r="AH697" s="289"/>
      <c r="AI697" s="289"/>
      <c r="AJ697" s="289"/>
      <c r="AK697" s="289"/>
      <c r="AL697" s="289"/>
      <c r="AM697" s="289"/>
      <c r="AN697" s="289"/>
      <c r="AO697" s="289"/>
      <c r="AP697" s="289"/>
      <c r="AQ697" s="289"/>
      <c r="AR697" s="289"/>
      <c r="AS697" s="289"/>
      <c r="AT697" s="289"/>
      <c r="AU697" s="289"/>
      <c r="AV697" s="289"/>
      <c r="AW697" s="289"/>
      <c r="AX697" s="289"/>
      <c r="AY697" s="289"/>
      <c r="AZ697" s="289"/>
      <c r="BA697" s="289"/>
      <c r="BB697" s="289"/>
      <c r="BC697" s="289"/>
      <c r="BD697" s="289"/>
      <c r="BE697" s="289"/>
      <c r="BF697" s="289"/>
      <c r="BG697" s="289"/>
      <c r="BH697" s="289"/>
      <c r="BI697" s="289"/>
      <c r="BJ697" s="289"/>
      <c r="BK697" s="289"/>
      <c r="BL697" s="289"/>
      <c r="BM697" s="289"/>
      <c r="BN697" s="289"/>
      <c r="BO697" s="289"/>
      <c r="BP697" s="289"/>
      <c r="BQ697" s="289"/>
      <c r="BR697" s="289"/>
      <c r="BS697" s="289"/>
      <c r="BT697" s="289"/>
      <c r="BU697" s="289"/>
      <c r="BV697" s="289"/>
      <c r="BW697" s="289"/>
      <c r="BX697" s="289"/>
      <c r="BY697" s="289"/>
      <c r="BZ697" s="289"/>
      <c r="CA697" s="289"/>
      <c r="CB697" s="289"/>
      <c r="CC697" s="289"/>
      <c r="CD697" s="289"/>
      <c r="CE697" s="289"/>
      <c r="CF697" s="289"/>
      <c r="CG697" s="289"/>
      <c r="CH697" s="289"/>
      <c r="CI697" s="289"/>
      <c r="CJ697" s="289"/>
      <c r="CK697" s="289"/>
      <c r="CL697" s="289"/>
      <c r="CM697" s="289"/>
      <c r="CN697" s="289"/>
      <c r="CO697" s="289"/>
      <c r="CP697" s="289"/>
      <c r="CQ697" s="289"/>
      <c r="CR697" s="289"/>
      <c r="CS697" s="289"/>
      <c r="CT697" s="289"/>
      <c r="CU697" s="289"/>
      <c r="CV697" s="289"/>
      <c r="CW697" s="289"/>
      <c r="CX697" s="289"/>
      <c r="CY697" s="289"/>
      <c r="CZ697" s="289"/>
      <c r="DA697" s="289"/>
      <c r="DB697" s="289"/>
      <c r="DC697" s="289"/>
      <c r="DD697" s="289"/>
      <c r="DE697" s="289"/>
      <c r="DF697" s="289"/>
      <c r="DG697" s="289"/>
      <c r="DH697" s="289"/>
      <c r="DI697" s="289"/>
      <c r="DJ697" s="289"/>
      <c r="DK697" s="289"/>
      <c r="DL697" s="289"/>
      <c r="DM697" s="289"/>
      <c r="DN697" s="289"/>
      <c r="DO697" s="289"/>
      <c r="DP697" s="289"/>
      <c r="DQ697" s="289"/>
      <c r="DR697" s="289"/>
      <c r="DS697" s="289"/>
      <c r="DT697" s="289"/>
      <c r="DU697" s="289"/>
      <c r="DV697" s="289"/>
      <c r="DW697" s="289"/>
      <c r="DX697" s="289"/>
      <c r="DY697" s="289"/>
      <c r="DZ697" s="289"/>
      <c r="EA697" s="289"/>
      <c r="EB697" s="289"/>
      <c r="EC697" s="289"/>
      <c r="ED697" s="289"/>
      <c r="EE697" s="289"/>
      <c r="EF697" s="289"/>
      <c r="EG697" s="289"/>
      <c r="EH697" s="289"/>
      <c r="EI697" s="289"/>
      <c r="EJ697" s="289"/>
      <c r="EK697" s="289"/>
      <c r="EL697" s="289"/>
      <c r="EM697" s="289"/>
      <c r="EN697" s="289"/>
      <c r="EO697" s="289"/>
      <c r="EP697" s="289"/>
      <c r="EQ697" s="289"/>
      <c r="ER697" s="289"/>
      <c r="ES697" s="289"/>
      <c r="ET697" s="289"/>
      <c r="EU697" s="289"/>
      <c r="EV697" s="289"/>
      <c r="EW697" s="289"/>
      <c r="EX697" s="289"/>
      <c r="EY697" s="289"/>
      <c r="EZ697" s="289"/>
      <c r="FA697" s="289"/>
      <c r="FB697" s="289"/>
      <c r="FC697" s="289"/>
      <c r="FD697" s="289"/>
      <c r="FE697" s="289"/>
      <c r="FF697" s="289"/>
      <c r="FG697" s="289"/>
      <c r="FH697" s="289"/>
      <c r="FI697" s="289"/>
      <c r="FJ697" s="289"/>
      <c r="FK697" s="289"/>
      <c r="FL697" s="289"/>
      <c r="FM697" s="289"/>
      <c r="FN697" s="289"/>
      <c r="FO697" s="289"/>
      <c r="FP697" s="289"/>
      <c r="FQ697" s="289"/>
      <c r="FR697" s="289"/>
      <c r="FS697" s="289"/>
      <c r="FT697" s="289"/>
      <c r="FU697" s="289"/>
      <c r="FV697" s="289"/>
      <c r="FW697" s="289"/>
      <c r="FX697" s="289"/>
      <c r="FY697" s="289"/>
      <c r="FZ697" s="289"/>
      <c r="GA697" s="289"/>
      <c r="GB697" s="289"/>
      <c r="GC697" s="289"/>
      <c r="GD697" s="289"/>
      <c r="GE697" s="289"/>
      <c r="GF697" s="289"/>
      <c r="GG697" s="289"/>
      <c r="GH697" s="289"/>
      <c r="GI697" s="289"/>
      <c r="GJ697" s="289"/>
      <c r="GK697" s="289"/>
      <c r="GL697" s="289"/>
      <c r="GM697" s="289"/>
      <c r="GN697" s="289"/>
      <c r="GO697" s="289"/>
      <c r="GP697" s="289"/>
      <c r="GQ697" s="289"/>
      <c r="GR697" s="289"/>
      <c r="GS697" s="289"/>
      <c r="GT697" s="289"/>
      <c r="GU697" s="289"/>
      <c r="GV697" s="289"/>
      <c r="GW697" s="289"/>
      <c r="GX697" s="289"/>
      <c r="GY697" s="289"/>
    </row>
    <row r="698" spans="3:207" x14ac:dyDescent="0.15">
      <c r="C698" s="23" t="s">
        <v>409</v>
      </c>
      <c r="G698" s="289">
        <f>IF(G7&lt;=12,1,(1+SAP_Leadsheet!$E$72)^(ROUNDDOWN(SAP_Spreadsheet!G7/12,0)))</f>
        <v>1</v>
      </c>
      <c r="H698" s="289">
        <f>IF(H7&lt;=12,1,(1+SAP_Leadsheet!$E$72)^(ROUNDDOWN(SAP_Spreadsheet!H7/12,0)))</f>
        <v>1</v>
      </c>
      <c r="I698" s="289">
        <f>IF(I7&lt;=12,1,(1+SAP_Leadsheet!$E$72)^(ROUNDDOWN(SAP_Spreadsheet!I7/12,0)))</f>
        <v>1</v>
      </c>
      <c r="J698" s="289">
        <f>IF(J7&lt;=12,1,(1+SAP_Leadsheet!$E$72)^(ROUNDDOWN(SAP_Spreadsheet!J7/12,0)))</f>
        <v>1</v>
      </c>
      <c r="K698" s="289">
        <f>IF(K7&lt;=12,1,(1+SAP_Leadsheet!$E$72)^(ROUNDDOWN(SAP_Spreadsheet!K7/12,0)))</f>
        <v>1</v>
      </c>
      <c r="L698" s="289">
        <f>IF(L7&lt;=12,1,(1+SAP_Leadsheet!$E$72)^(ROUNDDOWN(SAP_Spreadsheet!L7/12,0)))</f>
        <v>1</v>
      </c>
      <c r="M698" s="289">
        <f>IF(M7&lt;=12,1,(1+SAP_Leadsheet!$E$72)^(ROUNDDOWN(SAP_Spreadsheet!M7/12,0)))</f>
        <v>1</v>
      </c>
      <c r="N698" s="289">
        <f>IF(N7&lt;=12,1,(1+SAP_Leadsheet!$E$72)^(ROUNDDOWN(SAP_Spreadsheet!N7/12,0)))</f>
        <v>1</v>
      </c>
      <c r="O698" s="289">
        <f>IF(O7&lt;=12,1,(1+SAP_Leadsheet!$E$72)^(ROUNDDOWN(SAP_Spreadsheet!O7/12,0)))</f>
        <v>1</v>
      </c>
      <c r="P698" s="289">
        <f>IF(P7&lt;=12,1,(1+SAP_Leadsheet!$E$72)^(ROUNDDOWN(SAP_Spreadsheet!P7/12,0)))</f>
        <v>1</v>
      </c>
      <c r="Q698" s="289">
        <f>IF(Q7&lt;=12,1,(1+SAP_Leadsheet!$E$72)^(ROUNDDOWN(SAP_Spreadsheet!Q7/12,0)))</f>
        <v>1</v>
      </c>
      <c r="R698" s="289">
        <f>IF(R7&lt;=12,1,(1+SAP_Leadsheet!$E$72)^(ROUNDDOWN(SAP_Spreadsheet!R7/12,0)))</f>
        <v>1</v>
      </c>
      <c r="S698" s="289">
        <f>IF(S7&lt;=12,1,(1+SAP_Leadsheet!$E$72)^(ROUNDDOWN(SAP_Spreadsheet!S7/12,0)))</f>
        <v>1.0349999999999999</v>
      </c>
      <c r="T698" s="289">
        <f>IF(T7&lt;=12,1,(1+SAP_Leadsheet!$E$72)^(ROUNDDOWN(SAP_Spreadsheet!T7/12,0)))</f>
        <v>1.0349999999999999</v>
      </c>
      <c r="U698" s="289">
        <f>IF(U7&lt;=12,1,(1+SAP_Leadsheet!$E$72)^(ROUNDDOWN(SAP_Spreadsheet!U7/12,0)))</f>
        <v>1.0349999999999999</v>
      </c>
      <c r="V698" s="289">
        <f>IF(V7&lt;=12,1,(1+SAP_Leadsheet!$E$72)^(ROUNDDOWN(SAP_Spreadsheet!V7/12,0)))</f>
        <v>1.0349999999999999</v>
      </c>
      <c r="W698" s="289">
        <f>IF(W7&lt;=12,1,(1+SAP_Leadsheet!$E$72)^(ROUNDDOWN(SAP_Spreadsheet!W7/12,0)))</f>
        <v>1.0349999999999999</v>
      </c>
      <c r="X698" s="289">
        <f>IF(X7&lt;=12,1,(1+SAP_Leadsheet!$E$72)^(ROUNDDOWN(SAP_Spreadsheet!X7/12,0)))</f>
        <v>1.0349999999999999</v>
      </c>
      <c r="Y698" s="289">
        <f>IF(Y7&lt;=12,1,(1+SAP_Leadsheet!$E$72)^(ROUNDDOWN(SAP_Spreadsheet!Y7/12,0)))</f>
        <v>1.0349999999999999</v>
      </c>
      <c r="Z698" s="289">
        <f>IF(Z7&lt;=12,1,(1+SAP_Leadsheet!$E$72)^(ROUNDDOWN(SAP_Spreadsheet!Z7/12,0)))</f>
        <v>1.0349999999999999</v>
      </c>
      <c r="AA698" s="289">
        <f>IF(AA7&lt;=12,1,(1+SAP_Leadsheet!$E$72)^(ROUNDDOWN(SAP_Spreadsheet!AA7/12,0)))</f>
        <v>1.0349999999999999</v>
      </c>
      <c r="AB698" s="289">
        <f>IF(AB7&lt;=12,1,(1+SAP_Leadsheet!$E$72)^(ROUNDDOWN(SAP_Spreadsheet!AB7/12,0)))</f>
        <v>1.0349999999999999</v>
      </c>
      <c r="AC698" s="289">
        <f>IF(AC7&lt;=12,1,(1+SAP_Leadsheet!$E$72)^(ROUNDDOWN(SAP_Spreadsheet!AC7/12,0)))</f>
        <v>1.0349999999999999</v>
      </c>
      <c r="AD698" s="289">
        <f>IF(AD7&lt;=12,1,(1+SAP_Leadsheet!$E$72)^(ROUNDDOWN(SAP_Spreadsheet!AD7/12,0)))</f>
        <v>1.0712249999999999</v>
      </c>
      <c r="AE698" s="289">
        <f>IF(AE7&lt;=12,1,(1+SAP_Leadsheet!$E$72)^(ROUNDDOWN(SAP_Spreadsheet!AE7/12,0)))</f>
        <v>1.0712249999999999</v>
      </c>
      <c r="AF698" s="289">
        <f>IF(AF7&lt;=12,1,(1+SAP_Leadsheet!$E$72)^(ROUNDDOWN(SAP_Spreadsheet!AF7/12,0)))</f>
        <v>1.0712249999999999</v>
      </c>
      <c r="AG698" s="289">
        <f>IF(AG7&lt;=12,1,(1+SAP_Leadsheet!$E$72)^(ROUNDDOWN(SAP_Spreadsheet!AG7/12,0)))</f>
        <v>1.0712249999999999</v>
      </c>
      <c r="AH698" s="289">
        <f>IF(AH7&lt;=12,1,(1+SAP_Leadsheet!$E$72)^(ROUNDDOWN(SAP_Spreadsheet!AH7/12,0)))</f>
        <v>1.0712249999999999</v>
      </c>
      <c r="AI698" s="289">
        <f>IF(AI7&lt;=12,1,(1+SAP_Leadsheet!$E$72)^(ROUNDDOWN(SAP_Spreadsheet!AI7/12,0)))</f>
        <v>1.0712249999999999</v>
      </c>
      <c r="AJ698" s="289">
        <f>IF(AJ7&lt;=12,1,(1+SAP_Leadsheet!$E$72)^(ROUNDDOWN(SAP_Spreadsheet!AJ7/12,0)))</f>
        <v>1.0712249999999999</v>
      </c>
      <c r="AK698" s="289">
        <f>IF(AK7&lt;=12,1,(1+SAP_Leadsheet!$E$72)^(ROUNDDOWN(SAP_Spreadsheet!AK7/12,0)))</f>
        <v>1.0712249999999999</v>
      </c>
      <c r="AL698" s="289">
        <f>IF(AL7&lt;=12,1,(1+SAP_Leadsheet!$E$72)^(ROUNDDOWN(SAP_Spreadsheet!AL7/12,0)))</f>
        <v>1.0712249999999999</v>
      </c>
      <c r="AM698" s="289">
        <f>IF(AM7&lt;=12,1,(1+SAP_Leadsheet!$E$72)^(ROUNDDOWN(SAP_Spreadsheet!AM7/12,0)))</f>
        <v>1.0712249999999999</v>
      </c>
      <c r="AN698" s="289">
        <f>IF(AN7&lt;=12,1,(1+SAP_Leadsheet!$E$72)^(ROUNDDOWN(SAP_Spreadsheet!AN7/12,0)))</f>
        <v>1.0712249999999999</v>
      </c>
      <c r="AO698" s="289">
        <f>IF(AO7&lt;=12,1,(1+SAP_Leadsheet!$E$72)^(ROUNDDOWN(SAP_Spreadsheet!AO7/12,0)))</f>
        <v>1.0712249999999999</v>
      </c>
      <c r="AP698" s="289">
        <f>IF(AP7&lt;=12,1,(1+SAP_Leadsheet!$E$72)^(ROUNDDOWN(SAP_Spreadsheet!AP7/12,0)))</f>
        <v>1.1087178749999997</v>
      </c>
      <c r="AQ698" s="289">
        <f>IF(AQ7&lt;=12,1,(1+SAP_Leadsheet!$E$72)^(ROUNDDOWN(SAP_Spreadsheet!AQ7/12,0)))</f>
        <v>1.1087178749999997</v>
      </c>
      <c r="AR698" s="289">
        <f>IF(AR7&lt;=12,1,(1+SAP_Leadsheet!$E$72)^(ROUNDDOWN(SAP_Spreadsheet!AR7/12,0)))</f>
        <v>1.1087178749999997</v>
      </c>
      <c r="AS698" s="289">
        <f>IF(AS7&lt;=12,1,(1+SAP_Leadsheet!$E$72)^(ROUNDDOWN(SAP_Spreadsheet!AS7/12,0)))</f>
        <v>1.1087178749999997</v>
      </c>
      <c r="AT698" s="289">
        <f>IF(AT7&lt;=12,1,(1+SAP_Leadsheet!$E$72)^(ROUNDDOWN(SAP_Spreadsheet!AT7/12,0)))</f>
        <v>1.1087178749999997</v>
      </c>
      <c r="AU698" s="289">
        <f>IF(AU7&lt;=12,1,(1+SAP_Leadsheet!$E$72)^(ROUNDDOWN(SAP_Spreadsheet!AU7/12,0)))</f>
        <v>1.1087178749999997</v>
      </c>
      <c r="AV698" s="289">
        <f>IF(AV7&lt;=12,1,(1+SAP_Leadsheet!$E$72)^(ROUNDDOWN(SAP_Spreadsheet!AV7/12,0)))</f>
        <v>1.1087178749999997</v>
      </c>
      <c r="AW698" s="289">
        <f>IF(AW7&lt;=12,1,(1+SAP_Leadsheet!$E$72)^(ROUNDDOWN(SAP_Spreadsheet!AW7/12,0)))</f>
        <v>1.1087178749999997</v>
      </c>
      <c r="AX698" s="289">
        <f>IF(AX7&lt;=12,1,(1+SAP_Leadsheet!$E$72)^(ROUNDDOWN(SAP_Spreadsheet!AX7/12,0)))</f>
        <v>1.1087178749999997</v>
      </c>
      <c r="AY698" s="289">
        <f>IF(AY7&lt;=12,1,(1+SAP_Leadsheet!$E$72)^(ROUNDDOWN(SAP_Spreadsheet!AY7/12,0)))</f>
        <v>1.1087178749999997</v>
      </c>
      <c r="AZ698" s="289">
        <f>IF(AZ7&lt;=12,1,(1+SAP_Leadsheet!$E$72)^(ROUNDDOWN(SAP_Spreadsheet!AZ7/12,0)))</f>
        <v>1.1087178749999997</v>
      </c>
      <c r="BA698" s="289">
        <f>IF(BA7&lt;=12,1,(1+SAP_Leadsheet!$E$72)^(ROUNDDOWN(SAP_Spreadsheet!BA7/12,0)))</f>
        <v>1.1087178749999997</v>
      </c>
      <c r="BB698" s="289">
        <f>IF(BB7&lt;=12,1,(1+SAP_Leadsheet!$E$72)^(ROUNDDOWN(SAP_Spreadsheet!BB7/12,0)))</f>
        <v>1.1475230006249997</v>
      </c>
      <c r="BC698" s="289">
        <f>IF(BC7&lt;=12,1,(1+SAP_Leadsheet!$E$72)^(ROUNDDOWN(SAP_Spreadsheet!BC7/12,0)))</f>
        <v>1.1475230006249997</v>
      </c>
      <c r="BD698" s="289">
        <f>IF(BD7&lt;=12,1,(1+SAP_Leadsheet!$E$72)^(ROUNDDOWN(SAP_Spreadsheet!BD7/12,0)))</f>
        <v>1.1475230006249997</v>
      </c>
      <c r="BE698" s="289">
        <f>IF(BE7&lt;=12,1,(1+SAP_Leadsheet!$E$72)^(ROUNDDOWN(SAP_Spreadsheet!BE7/12,0)))</f>
        <v>1.1475230006249997</v>
      </c>
      <c r="BF698" s="289">
        <f>IF(BF7&lt;=12,1,(1+SAP_Leadsheet!$E$72)^(ROUNDDOWN(SAP_Spreadsheet!BF7/12,0)))</f>
        <v>1.1475230006249997</v>
      </c>
      <c r="BG698" s="289">
        <f>IF(BG7&lt;=12,1,(1+SAP_Leadsheet!$E$72)^(ROUNDDOWN(SAP_Spreadsheet!BG7/12,0)))</f>
        <v>1.1475230006249997</v>
      </c>
      <c r="BH698" s="289">
        <f>IF(BH7&lt;=12,1,(1+SAP_Leadsheet!$E$72)^(ROUNDDOWN(SAP_Spreadsheet!BH7/12,0)))</f>
        <v>1.1475230006249997</v>
      </c>
      <c r="BI698" s="289">
        <f>IF(BI7&lt;=12,1,(1+SAP_Leadsheet!$E$72)^(ROUNDDOWN(SAP_Spreadsheet!BI7/12,0)))</f>
        <v>1.1475230006249997</v>
      </c>
      <c r="BJ698" s="289">
        <f>IF(BJ7&lt;=12,1,(1+SAP_Leadsheet!$E$72)^(ROUNDDOWN(SAP_Spreadsheet!BJ7/12,0)))</f>
        <v>1.1475230006249997</v>
      </c>
      <c r="BK698" s="289">
        <f>IF(BK7&lt;=12,1,(1+SAP_Leadsheet!$E$72)^(ROUNDDOWN(SAP_Spreadsheet!BK7/12,0)))</f>
        <v>1.1475230006249997</v>
      </c>
      <c r="BL698" s="289">
        <f>IF(BL7&lt;=12,1,(1+SAP_Leadsheet!$E$72)^(ROUNDDOWN(SAP_Spreadsheet!BL7/12,0)))</f>
        <v>1.1475230006249997</v>
      </c>
      <c r="BM698" s="289">
        <f>IF(BM7&lt;=12,1,(1+SAP_Leadsheet!$E$72)^(ROUNDDOWN(SAP_Spreadsheet!BM7/12,0)))</f>
        <v>1.1475230006249997</v>
      </c>
      <c r="BN698" s="289">
        <f>IF(BN7&lt;=12,1,(1+SAP_Leadsheet!$E$72)^(ROUNDDOWN(SAP_Spreadsheet!BN7/12,0)))</f>
        <v>1.1876863056468745</v>
      </c>
      <c r="BO698" s="289"/>
      <c r="BP698" s="289"/>
      <c r="BQ698" s="289"/>
      <c r="BR698" s="289"/>
      <c r="BS698" s="289"/>
      <c r="BT698" s="289"/>
      <c r="BU698" s="289"/>
      <c r="BV698" s="289"/>
      <c r="BW698" s="289"/>
      <c r="BX698" s="289"/>
      <c r="BY698" s="289"/>
      <c r="BZ698" s="289"/>
      <c r="CA698" s="289"/>
      <c r="CB698" s="289"/>
      <c r="CC698" s="289"/>
      <c r="CD698" s="289"/>
      <c r="CE698" s="289"/>
      <c r="CF698" s="289"/>
      <c r="CG698" s="289"/>
      <c r="CH698" s="289"/>
      <c r="CI698" s="289"/>
      <c r="CJ698" s="289"/>
      <c r="CK698" s="289"/>
      <c r="CL698" s="289"/>
      <c r="CM698" s="289"/>
      <c r="CN698" s="289"/>
      <c r="CO698" s="289"/>
      <c r="CP698" s="289"/>
      <c r="CQ698" s="289"/>
      <c r="CR698" s="289"/>
      <c r="CS698" s="289"/>
      <c r="CT698" s="289"/>
      <c r="CU698" s="289"/>
      <c r="CV698" s="289"/>
      <c r="CW698" s="289"/>
      <c r="CX698" s="289"/>
      <c r="CY698" s="289"/>
      <c r="CZ698" s="289"/>
      <c r="DA698" s="289"/>
      <c r="DB698" s="289"/>
      <c r="DC698" s="289"/>
      <c r="DD698" s="289"/>
      <c r="DE698" s="289"/>
      <c r="DF698" s="289"/>
      <c r="DG698" s="289"/>
      <c r="DH698" s="289"/>
      <c r="DI698" s="289"/>
      <c r="DJ698" s="289"/>
      <c r="DK698" s="289"/>
      <c r="DL698" s="289"/>
      <c r="DM698" s="289"/>
      <c r="DN698" s="289"/>
      <c r="DO698" s="289"/>
      <c r="DP698" s="289"/>
      <c r="DQ698" s="289"/>
      <c r="DR698" s="289"/>
      <c r="DS698" s="289"/>
      <c r="DT698" s="289"/>
      <c r="DU698" s="289"/>
      <c r="DV698" s="289"/>
      <c r="DW698" s="289"/>
      <c r="DX698" s="289"/>
      <c r="DY698" s="289"/>
      <c r="DZ698" s="289"/>
      <c r="EA698" s="289"/>
      <c r="EB698" s="289"/>
      <c r="EC698" s="289"/>
      <c r="ED698" s="289"/>
      <c r="EE698" s="289"/>
      <c r="EF698" s="289"/>
      <c r="EG698" s="289"/>
      <c r="EH698" s="289"/>
      <c r="EI698" s="289"/>
      <c r="EJ698" s="289"/>
      <c r="EK698" s="289"/>
      <c r="EL698" s="289"/>
      <c r="EM698" s="289"/>
      <c r="EN698" s="289"/>
      <c r="EO698" s="289"/>
      <c r="EP698" s="289"/>
      <c r="EQ698" s="289"/>
      <c r="ER698" s="289"/>
      <c r="ES698" s="289"/>
      <c r="ET698" s="289"/>
      <c r="EU698" s="289"/>
      <c r="EV698" s="289"/>
      <c r="EW698" s="289"/>
      <c r="EX698" s="289"/>
      <c r="EY698" s="289"/>
      <c r="EZ698" s="289"/>
      <c r="FA698" s="289"/>
      <c r="FB698" s="289"/>
      <c r="FC698" s="289"/>
      <c r="FD698" s="289"/>
      <c r="FE698" s="289"/>
      <c r="FF698" s="289"/>
      <c r="FG698" s="289"/>
      <c r="FH698" s="289"/>
      <c r="FI698" s="289"/>
      <c r="FJ698" s="289"/>
      <c r="FK698" s="289"/>
      <c r="FL698" s="289"/>
      <c r="FM698" s="289"/>
      <c r="FN698" s="289"/>
      <c r="FO698" s="289"/>
      <c r="FP698" s="289"/>
      <c r="FQ698" s="289"/>
      <c r="FR698" s="289"/>
      <c r="FS698" s="289"/>
      <c r="FT698" s="289"/>
      <c r="FU698" s="289"/>
      <c r="FV698" s="289"/>
      <c r="FW698" s="289"/>
      <c r="FX698" s="289"/>
      <c r="FY698" s="289"/>
      <c r="FZ698" s="289"/>
      <c r="GA698" s="289"/>
      <c r="GB698" s="289"/>
      <c r="GC698" s="289"/>
      <c r="GD698" s="289"/>
      <c r="GE698" s="289"/>
      <c r="GF698" s="289"/>
      <c r="GG698" s="289"/>
      <c r="GH698" s="289"/>
      <c r="GI698" s="289"/>
      <c r="GJ698" s="289"/>
      <c r="GK698" s="289"/>
      <c r="GL698" s="289"/>
      <c r="GM698" s="289"/>
      <c r="GN698" s="289"/>
      <c r="GO698" s="289"/>
      <c r="GP698" s="289"/>
      <c r="GQ698" s="289"/>
      <c r="GR698" s="289"/>
      <c r="GS698" s="289"/>
      <c r="GT698" s="289"/>
      <c r="GU698" s="289"/>
      <c r="GV698" s="289"/>
      <c r="GW698" s="289"/>
      <c r="GX698" s="289"/>
      <c r="GY698" s="289"/>
    </row>
    <row r="699" spans="3:207" x14ac:dyDescent="0.15">
      <c r="C699" s="23"/>
      <c r="G699" s="289"/>
      <c r="H699" s="289"/>
      <c r="I699" s="289"/>
      <c r="J699" s="289"/>
      <c r="K699" s="289"/>
      <c r="L699" s="289"/>
      <c r="M699" s="289"/>
      <c r="N699" s="289"/>
      <c r="O699" s="289"/>
      <c r="P699" s="289"/>
      <c r="Q699" s="289"/>
      <c r="R699" s="289"/>
      <c r="S699" s="289"/>
      <c r="T699" s="289"/>
      <c r="U699" s="289"/>
      <c r="V699" s="289"/>
      <c r="W699" s="289"/>
      <c r="X699" s="289"/>
      <c r="Y699" s="289"/>
      <c r="Z699" s="289"/>
      <c r="AA699" s="289"/>
      <c r="AB699" s="289"/>
      <c r="AC699" s="289"/>
      <c r="AD699" s="289"/>
      <c r="AE699" s="289"/>
      <c r="AF699" s="289"/>
      <c r="AG699" s="289"/>
      <c r="AH699" s="289"/>
      <c r="AI699" s="289"/>
      <c r="AJ699" s="289"/>
      <c r="AK699" s="289"/>
      <c r="AL699" s="289"/>
      <c r="AM699" s="289"/>
      <c r="AN699" s="289"/>
      <c r="AO699" s="289"/>
      <c r="AP699" s="289"/>
      <c r="AQ699" s="289"/>
      <c r="AR699" s="289"/>
      <c r="AS699" s="289"/>
      <c r="AT699" s="289"/>
      <c r="AU699" s="289"/>
      <c r="AV699" s="289"/>
      <c r="AW699" s="289"/>
      <c r="AX699" s="289"/>
      <c r="AY699" s="289"/>
      <c r="AZ699" s="289"/>
      <c r="BA699" s="289"/>
      <c r="BB699" s="289"/>
      <c r="BC699" s="289"/>
      <c r="BD699" s="289"/>
      <c r="BE699" s="289"/>
      <c r="BF699" s="289"/>
      <c r="BG699" s="289"/>
      <c r="BH699" s="289"/>
      <c r="BI699" s="289"/>
      <c r="BJ699" s="289"/>
      <c r="BK699" s="289"/>
      <c r="BL699" s="289"/>
      <c r="BM699" s="289"/>
      <c r="BN699" s="289"/>
      <c r="BO699" s="289"/>
      <c r="BP699" s="289"/>
      <c r="BQ699" s="289"/>
      <c r="BR699" s="289"/>
      <c r="BS699" s="289"/>
      <c r="BT699" s="289"/>
      <c r="BU699" s="289"/>
      <c r="BV699" s="289"/>
      <c r="BW699" s="289"/>
      <c r="BX699" s="289"/>
      <c r="BY699" s="289"/>
      <c r="BZ699" s="289"/>
      <c r="CA699" s="289"/>
      <c r="CB699" s="289"/>
      <c r="CC699" s="289"/>
      <c r="CD699" s="289"/>
      <c r="CE699" s="289"/>
      <c r="CF699" s="289"/>
      <c r="CG699" s="289"/>
      <c r="CH699" s="289"/>
      <c r="CI699" s="289"/>
      <c r="CJ699" s="289"/>
      <c r="CK699" s="289"/>
      <c r="CL699" s="289"/>
      <c r="CM699" s="289"/>
      <c r="CN699" s="289"/>
      <c r="CO699" s="289"/>
      <c r="CP699" s="289"/>
      <c r="CQ699" s="289"/>
      <c r="CR699" s="289"/>
      <c r="CS699" s="289"/>
      <c r="CT699" s="289"/>
      <c r="CU699" s="289"/>
      <c r="CV699" s="289"/>
      <c r="CW699" s="289"/>
      <c r="CX699" s="289"/>
      <c r="CY699" s="289"/>
      <c r="CZ699" s="289"/>
      <c r="DA699" s="289"/>
      <c r="DB699" s="289"/>
      <c r="DC699" s="289"/>
      <c r="DD699" s="289"/>
      <c r="DE699" s="289"/>
      <c r="DF699" s="289"/>
      <c r="DG699" s="289"/>
      <c r="DH699" s="289"/>
      <c r="DI699" s="289"/>
      <c r="DJ699" s="289"/>
      <c r="DK699" s="289"/>
      <c r="DL699" s="289"/>
      <c r="DM699" s="289"/>
      <c r="DN699" s="289"/>
      <c r="DO699" s="289"/>
      <c r="DP699" s="289"/>
      <c r="DQ699" s="289"/>
      <c r="DR699" s="289"/>
      <c r="DS699" s="289"/>
      <c r="DT699" s="289"/>
      <c r="DU699" s="289"/>
      <c r="DV699" s="289"/>
      <c r="DW699" s="289"/>
      <c r="DX699" s="289"/>
      <c r="DY699" s="289"/>
      <c r="DZ699" s="289"/>
      <c r="EA699" s="289"/>
      <c r="EB699" s="289"/>
      <c r="EC699" s="289"/>
      <c r="ED699" s="289"/>
      <c r="EE699" s="289"/>
      <c r="EF699" s="289"/>
      <c r="EG699" s="289"/>
      <c r="EH699" s="289"/>
      <c r="EI699" s="289"/>
      <c r="EJ699" s="289"/>
      <c r="EK699" s="289"/>
      <c r="EL699" s="289"/>
      <c r="EM699" s="289"/>
      <c r="EN699" s="289"/>
      <c r="EO699" s="289"/>
      <c r="EP699" s="289"/>
      <c r="EQ699" s="289"/>
      <c r="ER699" s="289"/>
      <c r="ES699" s="289"/>
      <c r="ET699" s="289"/>
      <c r="EU699" s="289"/>
      <c r="EV699" s="289"/>
      <c r="EW699" s="289"/>
      <c r="EX699" s="289"/>
      <c r="EY699" s="289"/>
      <c r="EZ699" s="289"/>
      <c r="FA699" s="289"/>
      <c r="FB699" s="289"/>
      <c r="FC699" s="289"/>
      <c r="FD699" s="289"/>
      <c r="FE699" s="289"/>
      <c r="FF699" s="289"/>
      <c r="FG699" s="289"/>
      <c r="FH699" s="289"/>
      <c r="FI699" s="289"/>
      <c r="FJ699" s="289"/>
      <c r="FK699" s="289"/>
      <c r="FL699" s="289"/>
      <c r="FM699" s="289"/>
      <c r="FN699" s="289"/>
      <c r="FO699" s="289"/>
      <c r="FP699" s="289"/>
      <c r="FQ699" s="289"/>
      <c r="FR699" s="289"/>
      <c r="FS699" s="289"/>
      <c r="FT699" s="289"/>
      <c r="FU699" s="289"/>
      <c r="FV699" s="289"/>
      <c r="FW699" s="289"/>
      <c r="FX699" s="289"/>
      <c r="FY699" s="289"/>
      <c r="FZ699" s="289"/>
      <c r="GA699" s="289"/>
      <c r="GB699" s="289"/>
      <c r="GC699" s="289"/>
      <c r="GD699" s="289"/>
      <c r="GE699" s="289"/>
      <c r="GF699" s="289"/>
      <c r="GG699" s="289"/>
      <c r="GH699" s="289"/>
      <c r="GI699" s="289"/>
      <c r="GJ699" s="289"/>
      <c r="GK699" s="289"/>
      <c r="GL699" s="289"/>
      <c r="GM699" s="289"/>
      <c r="GN699" s="289"/>
      <c r="GO699" s="289"/>
      <c r="GP699" s="289"/>
      <c r="GQ699" s="289"/>
      <c r="GR699" s="289"/>
      <c r="GS699" s="289"/>
      <c r="GT699" s="289"/>
      <c r="GU699" s="289"/>
      <c r="GV699" s="289"/>
      <c r="GW699" s="289"/>
      <c r="GX699" s="289"/>
      <c r="GY699" s="289"/>
    </row>
    <row r="700" spans="3:207" x14ac:dyDescent="0.15">
      <c r="C700" s="23" t="s">
        <v>321</v>
      </c>
      <c r="D700" s="26" t="s">
        <v>125</v>
      </c>
      <c r="F700" s="26" t="s">
        <v>356</v>
      </c>
      <c r="G700" s="289">
        <f>IF(G7&gt;SAP_Leadsheet!$E$21,0,-G11*SAP_Leadsheet!$E$99*G698)</f>
        <v>-2.374495222327059E-3</v>
      </c>
      <c r="H700" s="289">
        <f ca="1">IF(H7&gt;SAP_Leadsheet!$E$21,0,-H11*SAP_Leadsheet!$E$99*H698)</f>
        <v>-2.3335229717370088E-3</v>
      </c>
      <c r="I700" s="289">
        <f ca="1">IF(I7&gt;SAP_Leadsheet!$E$21,0,-I11*SAP_Leadsheet!$E$99*I698)</f>
        <v>-2.2925507211469581E-3</v>
      </c>
      <c r="J700" s="289">
        <f ca="1">IF(J7&gt;SAP_Leadsheet!$E$21,0,-J11*SAP_Leadsheet!$E$99*J698)</f>
        <v>-2.2515784705569078E-3</v>
      </c>
      <c r="K700" s="289">
        <f ca="1">IF(K7&gt;SAP_Leadsheet!$E$21,0,-K11*SAP_Leadsheet!$E$99*K698)</f>
        <v>-2.2106062199668576E-3</v>
      </c>
      <c r="L700" s="289">
        <f ca="1">IF(L7&gt;SAP_Leadsheet!$E$21,0,-L11*SAP_Leadsheet!$E$99*L698)</f>
        <v>-2.1696339693768074E-3</v>
      </c>
      <c r="M700" s="289">
        <f ca="1">IF(M7&gt;SAP_Leadsheet!$E$21,0,-M11*SAP_Leadsheet!$E$99*M698)</f>
        <v>-2.1286617187867571E-3</v>
      </c>
      <c r="N700" s="289">
        <f ca="1">IF(N7&gt;SAP_Leadsheet!$E$21,0,-N11*SAP_Leadsheet!$E$99*N698)</f>
        <v>-2.0876894681967064E-3</v>
      </c>
      <c r="O700" s="289">
        <f ca="1">IF(O7&gt;SAP_Leadsheet!$E$21,0,-O11*SAP_Leadsheet!$E$99*O698)</f>
        <v>-2.0467172176066562E-3</v>
      </c>
      <c r="P700" s="289">
        <f ca="1">IF(P7&gt;SAP_Leadsheet!$E$21,0,-P11*SAP_Leadsheet!$E$99*P698)</f>
        <v>-2.005744967016606E-3</v>
      </c>
      <c r="Q700" s="289">
        <f ca="1">IF(Q7&gt;SAP_Leadsheet!$E$21,0,-Q11*SAP_Leadsheet!$E$99*Q698)</f>
        <v>-1.9647727164265557E-3</v>
      </c>
      <c r="R700" s="289">
        <f ca="1">IF(R7&gt;SAP_Leadsheet!$E$21,0,-R11*SAP_Leadsheet!$E$99*R698)</f>
        <v>-1.9238004658365053E-3</v>
      </c>
      <c r="S700" s="289">
        <f ca="1">IF(S7&gt;SAP_Leadsheet!$E$21,0,-S11*SAP_Leadsheet!$E$99*S698)</f>
        <v>-1.9646915239061894E-3</v>
      </c>
      <c r="T700" s="289">
        <f ca="1">IF(T7&gt;SAP_Leadsheet!$E$21,0,-T11*SAP_Leadsheet!$E$99*T698)</f>
        <v>-1.9382495656715961E-3</v>
      </c>
      <c r="U700" s="289">
        <f ca="1">IF(U7&gt;SAP_Leadsheet!$E$21,0,-U11*SAP_Leadsheet!$E$99*U698)</f>
        <v>-1.9118076074370026E-3</v>
      </c>
      <c r="V700" s="289">
        <f ca="1">IF(V7&gt;SAP_Leadsheet!$E$21,0,-V11*SAP_Leadsheet!$E$99*V698)</f>
        <v>-1.8853656492024092E-3</v>
      </c>
      <c r="W700" s="289">
        <f ca="1">IF(W7&gt;SAP_Leadsheet!$E$21,0,-W11*SAP_Leadsheet!$E$99*W698)</f>
        <v>-1.8589236909678159E-3</v>
      </c>
      <c r="X700" s="289">
        <f ca="1">IF(X7&gt;SAP_Leadsheet!$E$21,0,-X11*SAP_Leadsheet!$E$99*X698)</f>
        <v>-1.8324817327332226E-3</v>
      </c>
      <c r="Y700" s="289">
        <f ca="1">IF(Y7&gt;SAP_Leadsheet!$E$21,0,-Y11*SAP_Leadsheet!$E$99*Y698)</f>
        <v>-1.806039774498629E-3</v>
      </c>
      <c r="Z700" s="289">
        <f ca="1">IF(Z7&gt;SAP_Leadsheet!$E$21,0,-Z11*SAP_Leadsheet!$E$99*Z698)</f>
        <v>-1.7795978162640357E-3</v>
      </c>
      <c r="AA700" s="289">
        <f ca="1">IF(AA7&gt;SAP_Leadsheet!$E$21,0,-AA11*SAP_Leadsheet!$E$99*AA698)</f>
        <v>-1.7531558580294424E-3</v>
      </c>
      <c r="AB700" s="289">
        <f ca="1">IF(AB7&gt;SAP_Leadsheet!$E$21,0,-AB11*SAP_Leadsheet!$E$99*AB698)</f>
        <v>-1.726713899794849E-3</v>
      </c>
      <c r="AC700" s="289">
        <f ca="1">IF(AC7&gt;SAP_Leadsheet!$E$21,0,-AC11*SAP_Leadsheet!$E$99*AC698)</f>
        <v>-1.7002719415602555E-3</v>
      </c>
      <c r="AD700" s="289">
        <f ca="1">IF(AD7&gt;SAP_Leadsheet!$E$21,0,-AD11*SAP_Leadsheet!$E$99*AD698)</f>
        <v>-1.7324140327420602E-3</v>
      </c>
      <c r="AE700" s="289">
        <f ca="1">IF(AE7&gt;SAP_Leadsheet!$E$21,0,-AE11*SAP_Leadsheet!$E$99*AE698)</f>
        <v>-1.7106686154599808E-3</v>
      </c>
      <c r="AF700" s="289">
        <f ca="1">IF(AF7&gt;SAP_Leadsheet!$E$21,0,-AF11*SAP_Leadsheet!$E$99*AF698)</f>
        <v>-1.6889231981779015E-3</v>
      </c>
      <c r="AG700" s="289">
        <f ca="1">IF(AG7&gt;SAP_Leadsheet!$E$21,0,-AG11*SAP_Leadsheet!$E$99*AG698)</f>
        <v>-1.6671777808958221E-3</v>
      </c>
      <c r="AH700" s="289">
        <f ca="1">IF(AH7&gt;SAP_Leadsheet!$E$21,0,-AH11*SAP_Leadsheet!$E$99*AH698)</f>
        <v>-1.6454323636137431E-3</v>
      </c>
      <c r="AI700" s="289">
        <f ca="1">IF(AI7&gt;SAP_Leadsheet!$E$21,0,-AI11*SAP_Leadsheet!$E$99*AI698)</f>
        <v>-1.6236869463316637E-3</v>
      </c>
      <c r="AJ700" s="289">
        <f ca="1">IF(AJ7&gt;SAP_Leadsheet!$E$21,0,-AJ11*SAP_Leadsheet!$E$99*AJ698)</f>
        <v>-1.6019415290495845E-3</v>
      </c>
      <c r="AK700" s="289">
        <f ca="1">IF(AK7&gt;SAP_Leadsheet!$E$21,0,-AK11*SAP_Leadsheet!$E$99*AK698)</f>
        <v>-1.580196111767505E-3</v>
      </c>
      <c r="AL700" s="289">
        <f ca="1">IF(AL7&gt;SAP_Leadsheet!$E$21,0,-AL11*SAP_Leadsheet!$E$99*AL698)</f>
        <v>-1.5584506944854258E-3</v>
      </c>
      <c r="AM700" s="289">
        <f ca="1">IF(AM7&gt;SAP_Leadsheet!$E$21,0,-AM11*SAP_Leadsheet!$E$99*AM698)</f>
        <v>-1.5367052772033464E-3</v>
      </c>
      <c r="AN700" s="289">
        <f ca="1">IF(AN7&gt;SAP_Leadsheet!$E$21,0,-AN11*SAP_Leadsheet!$E$99*AN698)</f>
        <v>-1.5149598599212672E-3</v>
      </c>
      <c r="AO700" s="289">
        <f ca="1">IF(AO7&gt;SAP_Leadsheet!$E$21,0,-AO11*SAP_Leadsheet!$E$99*AO698)</f>
        <v>-1.493214442639188E-3</v>
      </c>
      <c r="AP700" s="289">
        <f ca="1">IF(AP7&gt;SAP_Leadsheet!$E$21,0,-AP11*SAP_Leadsheet!$E$99*AP698)</f>
        <v>-1.5229704412446073E-3</v>
      </c>
      <c r="AQ700" s="289">
        <f ca="1">IF(AQ7&gt;SAP_Leadsheet!$E$21,0,-AQ11*SAP_Leadsheet!$E$99*AQ698)</f>
        <v>-1.5053455893680482E-3</v>
      </c>
      <c r="AR700" s="289">
        <f ca="1">IF(AR7&gt;SAP_Leadsheet!$E$21,0,-AR11*SAP_Leadsheet!$E$99*AR698)</f>
        <v>-1.4877207374914894E-3</v>
      </c>
      <c r="AS700" s="289">
        <f ca="1">IF(AS7&gt;SAP_Leadsheet!$E$21,0,-AS11*SAP_Leadsheet!$E$99*AS698)</f>
        <v>-1.4700958856149306E-3</v>
      </c>
      <c r="AT700" s="289">
        <f ca="1">IF(AT7&gt;SAP_Leadsheet!$E$21,0,-AT11*SAP_Leadsheet!$E$99*AT698)</f>
        <v>-1.4524710337383716E-3</v>
      </c>
      <c r="AU700" s="289">
        <f ca="1">IF(AU7&gt;SAP_Leadsheet!$E$21,0,-AU11*SAP_Leadsheet!$E$99*AU698)</f>
        <v>-1.4348461818618128E-3</v>
      </c>
      <c r="AV700" s="289">
        <f ca="1">IF(AV7&gt;SAP_Leadsheet!$E$21,0,-AV11*SAP_Leadsheet!$E$99*AV698)</f>
        <v>-1.4172213299852539E-3</v>
      </c>
      <c r="AW700" s="289">
        <f ca="1">IF(AW7&gt;SAP_Leadsheet!$E$21,0,-AW11*SAP_Leadsheet!$E$99*AW698)</f>
        <v>-1.3995964781086951E-3</v>
      </c>
      <c r="AX700" s="289">
        <f ca="1">IF(AX7&gt;SAP_Leadsheet!$E$21,0,-AX11*SAP_Leadsheet!$E$99*AX698)</f>
        <v>-1.3819716262321363E-3</v>
      </c>
      <c r="AY700" s="289">
        <f ca="1">IF(AY7&gt;SAP_Leadsheet!$E$21,0,-AY11*SAP_Leadsheet!$E$99*AY698)</f>
        <v>-1.3643467743555773E-3</v>
      </c>
      <c r="AZ700" s="289">
        <f ca="1">IF(AZ7&gt;SAP_Leadsheet!$E$21,0,-AZ11*SAP_Leadsheet!$E$99*AZ698)</f>
        <v>-1.3467219224790185E-3</v>
      </c>
      <c r="BA700" s="289">
        <f ca="1">IF(BA7&gt;SAP_Leadsheet!$E$21,0,-BA11*SAP_Leadsheet!$E$99*BA698)</f>
        <v>-1.3290970706024594E-3</v>
      </c>
      <c r="BB700" s="289">
        <f ca="1">IF(BB7&gt;SAP_Leadsheet!$E$21,0,-BB11*SAP_Leadsheet!$E$99*BB698)</f>
        <v>-1.3573737463813071E-3</v>
      </c>
      <c r="BC700" s="289">
        <f ca="1">IF(BC7&gt;SAP_Leadsheet!$E$21,0,-BC11*SAP_Leadsheet!$E$99*BC698)</f>
        <v>-1.3432311248991623E-3</v>
      </c>
      <c r="BD700" s="289">
        <f ca="1">IF(BD7&gt;SAP_Leadsheet!$E$21,0,-BD11*SAP_Leadsheet!$E$99*BD698)</f>
        <v>-1.3290885034170177E-3</v>
      </c>
      <c r="BE700" s="289">
        <f ca="1">IF(BE7&gt;SAP_Leadsheet!$E$21,0,-BE11*SAP_Leadsheet!$E$99*BE698)</f>
        <v>-1.3149458819348727E-3</v>
      </c>
      <c r="BF700" s="289">
        <f ca="1">IF(BF7&gt;SAP_Leadsheet!$E$21,0,-BF11*SAP_Leadsheet!$E$99*BF698)</f>
        <v>-1.3008032604527279E-3</v>
      </c>
      <c r="BG700" s="289">
        <f ca="1">IF(BG7&gt;SAP_Leadsheet!$E$21,0,-BG11*SAP_Leadsheet!$E$99*BG698)</f>
        <v>-1.2866606389705831E-3</v>
      </c>
      <c r="BH700" s="289">
        <f ca="1">IF(BH7&gt;SAP_Leadsheet!$E$21,0,-BH11*SAP_Leadsheet!$E$99*BH698)</f>
        <v>-1.2725180174884383E-3</v>
      </c>
      <c r="BI700" s="289">
        <f ca="1">IF(BI7&gt;SAP_Leadsheet!$E$21,0,-BI11*SAP_Leadsheet!$E$99*BI698)</f>
        <v>-1.2583753960062935E-3</v>
      </c>
      <c r="BJ700" s="289">
        <f ca="1">IF(BJ7&gt;SAP_Leadsheet!$E$21,0,-BJ11*SAP_Leadsheet!$E$99*BJ698)</f>
        <v>-1.2442327745241487E-3</v>
      </c>
      <c r="BK700" s="289">
        <f ca="1">IF(BK7&gt;SAP_Leadsheet!$E$21,0,-BK11*SAP_Leadsheet!$E$99*BK698)</f>
        <v>-1.2300901530420039E-3</v>
      </c>
      <c r="BL700" s="289">
        <f ca="1">IF(BL7&gt;SAP_Leadsheet!$E$21,0,-BL11*SAP_Leadsheet!$E$99*BL698)</f>
        <v>-1.2159475315598588E-3</v>
      </c>
      <c r="BM700" s="289">
        <f ca="1">IF(BM7&gt;SAP_Leadsheet!$E$21,0,-BM11*SAP_Leadsheet!$E$99*BM698)</f>
        <v>-1.2018049100777143E-3</v>
      </c>
      <c r="BN700" s="289">
        <f ca="1">IF(BN7&gt;SAP_Leadsheet!$E$21,0,-BN11*SAP_Leadsheet!$E$99*BN698)</f>
        <v>-1.2292304686964141E-3</v>
      </c>
      <c r="BO700" s="289"/>
      <c r="BP700" s="289"/>
      <c r="BQ700" s="289"/>
      <c r="BR700" s="289"/>
      <c r="BS700" s="289"/>
      <c r="BT700" s="289"/>
      <c r="BU700" s="289"/>
      <c r="BV700" s="289"/>
      <c r="BW700" s="289"/>
      <c r="BX700" s="289"/>
      <c r="BY700" s="289"/>
      <c r="BZ700" s="289"/>
      <c r="CA700" s="289"/>
      <c r="CB700" s="289"/>
      <c r="CC700" s="289"/>
      <c r="CD700" s="289"/>
      <c r="CE700" s="289"/>
      <c r="CF700" s="289"/>
      <c r="CG700" s="289"/>
      <c r="CH700" s="289"/>
      <c r="CI700" s="289"/>
      <c r="CJ700" s="289"/>
      <c r="CK700" s="289"/>
      <c r="CL700" s="289"/>
      <c r="CM700" s="289"/>
      <c r="CN700" s="289"/>
      <c r="CO700" s="289"/>
      <c r="CP700" s="289"/>
      <c r="CQ700" s="289"/>
      <c r="CR700" s="289"/>
      <c r="CS700" s="289"/>
      <c r="CT700" s="289"/>
      <c r="CU700" s="289"/>
      <c r="CV700" s="289"/>
      <c r="CW700" s="289"/>
      <c r="CX700" s="289"/>
      <c r="CY700" s="289"/>
      <c r="CZ700" s="289"/>
      <c r="DA700" s="289"/>
      <c r="DB700" s="289"/>
      <c r="DC700" s="289"/>
      <c r="DD700" s="289"/>
      <c r="DE700" s="289"/>
      <c r="DF700" s="289"/>
      <c r="DG700" s="289"/>
      <c r="DH700" s="289"/>
      <c r="DI700" s="289"/>
      <c r="DJ700" s="289"/>
      <c r="DK700" s="289"/>
      <c r="DL700" s="289"/>
      <c r="DM700" s="289"/>
      <c r="DN700" s="289"/>
      <c r="DO700" s="289"/>
      <c r="DP700" s="289"/>
      <c r="DQ700" s="289"/>
      <c r="DR700" s="289"/>
      <c r="DS700" s="289"/>
      <c r="DT700" s="289"/>
      <c r="DU700" s="289"/>
      <c r="DV700" s="289"/>
      <c r="DW700" s="289"/>
      <c r="DX700" s="289"/>
      <c r="DY700" s="289"/>
      <c r="DZ700" s="289"/>
      <c r="EA700" s="289"/>
      <c r="EB700" s="289"/>
      <c r="EC700" s="289"/>
      <c r="ED700" s="289"/>
      <c r="EE700" s="289"/>
      <c r="EF700" s="289"/>
      <c r="EG700" s="289"/>
      <c r="EH700" s="289"/>
      <c r="EI700" s="289"/>
      <c r="EJ700" s="289"/>
      <c r="EK700" s="289"/>
      <c r="EL700" s="289"/>
      <c r="EM700" s="289"/>
      <c r="EN700" s="289"/>
      <c r="EO700" s="289"/>
      <c r="EP700" s="289"/>
      <c r="EQ700" s="289"/>
      <c r="ER700" s="289"/>
      <c r="ES700" s="289"/>
      <c r="ET700" s="289"/>
      <c r="EU700" s="289"/>
      <c r="EV700" s="289"/>
      <c r="EW700" s="289"/>
      <c r="EX700" s="289"/>
      <c r="EY700" s="289"/>
      <c r="EZ700" s="289"/>
      <c r="FA700" s="289"/>
      <c r="FB700" s="289"/>
      <c r="FC700" s="289"/>
      <c r="FD700" s="289"/>
      <c r="FE700" s="289"/>
      <c r="FF700" s="289"/>
      <c r="FG700" s="289"/>
      <c r="FH700" s="289"/>
      <c r="FI700" s="289"/>
      <c r="FJ700" s="289"/>
      <c r="FK700" s="289"/>
      <c r="FL700" s="289"/>
      <c r="FM700" s="289"/>
      <c r="FN700" s="289"/>
      <c r="FO700" s="289"/>
      <c r="FP700" s="289"/>
      <c r="FQ700" s="289"/>
      <c r="FR700" s="289"/>
      <c r="FS700" s="289"/>
      <c r="FT700" s="289"/>
      <c r="FU700" s="289"/>
      <c r="FV700" s="289"/>
      <c r="FW700" s="289"/>
      <c r="FX700" s="289"/>
      <c r="FY700" s="289"/>
      <c r="FZ700" s="289"/>
      <c r="GA700" s="289"/>
      <c r="GB700" s="289"/>
      <c r="GC700" s="289"/>
      <c r="GD700" s="289"/>
      <c r="GE700" s="289"/>
      <c r="GF700" s="289"/>
      <c r="GG700" s="289"/>
      <c r="GH700" s="289"/>
      <c r="GI700" s="289"/>
      <c r="GJ700" s="289"/>
      <c r="GK700" s="289"/>
      <c r="GL700" s="289"/>
      <c r="GM700" s="289"/>
      <c r="GN700" s="289"/>
      <c r="GO700" s="289"/>
      <c r="GP700" s="289"/>
      <c r="GQ700" s="289"/>
      <c r="GR700" s="289"/>
      <c r="GS700" s="289"/>
      <c r="GT700" s="289"/>
      <c r="GU700" s="289"/>
      <c r="GV700" s="289"/>
      <c r="GW700" s="289"/>
      <c r="GX700" s="289"/>
      <c r="GY700" s="289"/>
    </row>
    <row r="701" spans="3:207" hidden="1" x14ac:dyDescent="0.15">
      <c r="C701" s="23"/>
      <c r="D701" s="26" t="s">
        <v>127</v>
      </c>
      <c r="F701" s="26" t="s">
        <v>356</v>
      </c>
      <c r="G701" s="289"/>
      <c r="H701" s="289"/>
      <c r="I701" s="289"/>
      <c r="J701" s="289"/>
      <c r="K701" s="289"/>
      <c r="L701" s="289"/>
      <c r="M701" s="289"/>
      <c r="N701" s="289"/>
      <c r="O701" s="289"/>
      <c r="P701" s="289"/>
      <c r="Q701" s="289"/>
      <c r="R701" s="289"/>
      <c r="S701" s="289"/>
      <c r="T701" s="289"/>
      <c r="U701" s="289"/>
      <c r="V701" s="289"/>
      <c r="W701" s="289"/>
      <c r="X701" s="289"/>
      <c r="Y701" s="289"/>
      <c r="Z701" s="289"/>
      <c r="AA701" s="289"/>
      <c r="AB701" s="289"/>
      <c r="AC701" s="289"/>
      <c r="AD701" s="289"/>
      <c r="AE701" s="289"/>
      <c r="AF701" s="289"/>
      <c r="AG701" s="289"/>
      <c r="AH701" s="289"/>
      <c r="AI701" s="289"/>
      <c r="AJ701" s="289"/>
      <c r="AK701" s="289"/>
      <c r="AL701" s="289"/>
      <c r="AM701" s="289"/>
      <c r="AN701" s="289"/>
      <c r="AO701" s="289"/>
      <c r="AP701" s="289"/>
      <c r="AQ701" s="289"/>
      <c r="AR701" s="289"/>
      <c r="AS701" s="289"/>
      <c r="AT701" s="289"/>
      <c r="AU701" s="289"/>
      <c r="AV701" s="289"/>
      <c r="AW701" s="289"/>
      <c r="AX701" s="289"/>
      <c r="AY701" s="289"/>
      <c r="AZ701" s="289"/>
      <c r="BA701" s="289"/>
      <c r="BB701" s="289"/>
      <c r="BC701" s="289"/>
      <c r="BD701" s="289"/>
      <c r="BE701" s="289"/>
      <c r="BF701" s="289"/>
      <c r="BG701" s="289"/>
      <c r="BH701" s="289"/>
      <c r="BI701" s="289"/>
      <c r="BJ701" s="289"/>
      <c r="BK701" s="289"/>
      <c r="BL701" s="289"/>
      <c r="BM701" s="289"/>
      <c r="BN701" s="289"/>
      <c r="BO701" s="289"/>
      <c r="BP701" s="289"/>
      <c r="BQ701" s="289"/>
      <c r="BR701" s="289"/>
      <c r="BS701" s="289"/>
      <c r="BT701" s="289"/>
      <c r="BU701" s="289"/>
      <c r="BV701" s="289"/>
      <c r="BW701" s="289"/>
      <c r="BX701" s="289"/>
      <c r="BY701" s="289"/>
      <c r="BZ701" s="289"/>
      <c r="CA701" s="289"/>
      <c r="CB701" s="289"/>
      <c r="CC701" s="289"/>
      <c r="CD701" s="289"/>
      <c r="CE701" s="289"/>
      <c r="CF701" s="289"/>
      <c r="CG701" s="289"/>
      <c r="CH701" s="289"/>
      <c r="CI701" s="289"/>
      <c r="CJ701" s="289"/>
      <c r="CK701" s="289"/>
      <c r="CL701" s="289"/>
      <c r="CM701" s="289"/>
      <c r="CN701" s="289"/>
      <c r="CO701" s="289"/>
      <c r="CP701" s="289"/>
      <c r="CQ701" s="289"/>
      <c r="CR701" s="289"/>
      <c r="CS701" s="289"/>
      <c r="CT701" s="289"/>
      <c r="CU701" s="289"/>
      <c r="CV701" s="289"/>
      <c r="CW701" s="289"/>
      <c r="CX701" s="289"/>
      <c r="CY701" s="289"/>
      <c r="CZ701" s="289"/>
      <c r="DA701" s="289"/>
      <c r="DB701" s="289"/>
      <c r="DC701" s="289"/>
      <c r="DD701" s="289"/>
      <c r="DE701" s="289"/>
      <c r="DF701" s="289"/>
      <c r="DG701" s="289"/>
      <c r="DH701" s="289"/>
      <c r="DI701" s="289"/>
      <c r="DJ701" s="289"/>
      <c r="DK701" s="289"/>
      <c r="DL701" s="289"/>
      <c r="DM701" s="289"/>
      <c r="DN701" s="289"/>
      <c r="DO701" s="289"/>
      <c r="DP701" s="289"/>
      <c r="DQ701" s="289"/>
      <c r="DR701" s="289"/>
      <c r="DS701" s="289"/>
      <c r="DT701" s="289"/>
      <c r="DU701" s="289"/>
      <c r="DV701" s="289"/>
      <c r="DW701" s="289"/>
      <c r="DX701" s="289"/>
      <c r="DY701" s="289"/>
      <c r="DZ701" s="289"/>
      <c r="EA701" s="289"/>
      <c r="EB701" s="289"/>
      <c r="EC701" s="289"/>
      <c r="ED701" s="289"/>
      <c r="EE701" s="289"/>
      <c r="EF701" s="289"/>
      <c r="EG701" s="289"/>
      <c r="EH701" s="289"/>
      <c r="EI701" s="289"/>
      <c r="EJ701" s="289"/>
      <c r="EK701" s="289"/>
      <c r="EL701" s="289"/>
      <c r="EM701" s="289"/>
      <c r="EN701" s="289"/>
      <c r="EO701" s="289"/>
      <c r="EP701" s="289"/>
      <c r="EQ701" s="289"/>
      <c r="ER701" s="289"/>
      <c r="ES701" s="289"/>
      <c r="ET701" s="289"/>
      <c r="EU701" s="289"/>
      <c r="EV701" s="289"/>
      <c r="EW701" s="289"/>
      <c r="EX701" s="289"/>
      <c r="EY701" s="289"/>
      <c r="EZ701" s="289"/>
      <c r="FA701" s="289"/>
      <c r="FB701" s="289"/>
      <c r="FC701" s="289"/>
      <c r="FD701" s="289"/>
      <c r="FE701" s="289"/>
      <c r="FF701" s="289"/>
      <c r="FG701" s="289"/>
      <c r="FH701" s="289"/>
      <c r="FI701" s="289"/>
      <c r="FJ701" s="289"/>
      <c r="FK701" s="289"/>
      <c r="FL701" s="289"/>
      <c r="FM701" s="289"/>
      <c r="FN701" s="289"/>
      <c r="FO701" s="289"/>
      <c r="FP701" s="289"/>
      <c r="FQ701" s="289"/>
      <c r="FR701" s="289"/>
      <c r="FS701" s="289"/>
      <c r="FT701" s="289"/>
      <c r="FU701" s="289"/>
      <c r="FV701" s="289"/>
      <c r="FW701" s="289"/>
      <c r="FX701" s="289"/>
      <c r="FY701" s="289"/>
      <c r="FZ701" s="289"/>
      <c r="GA701" s="289"/>
      <c r="GB701" s="289"/>
      <c r="GC701" s="289"/>
      <c r="GD701" s="289"/>
      <c r="GE701" s="289"/>
      <c r="GF701" s="289"/>
      <c r="GG701" s="289"/>
      <c r="GH701" s="289"/>
      <c r="GI701" s="289"/>
      <c r="GJ701" s="289"/>
      <c r="GK701" s="289"/>
      <c r="GL701" s="289"/>
      <c r="GM701" s="289"/>
      <c r="GN701" s="289"/>
      <c r="GO701" s="289"/>
      <c r="GP701" s="289"/>
      <c r="GQ701" s="289"/>
      <c r="GR701" s="289"/>
      <c r="GS701" s="289"/>
      <c r="GT701" s="289"/>
      <c r="GU701" s="289"/>
      <c r="GV701" s="289"/>
      <c r="GW701" s="289"/>
      <c r="GX701" s="289"/>
      <c r="GY701" s="289"/>
    </row>
    <row r="702" spans="3:207" hidden="1" x14ac:dyDescent="0.15">
      <c r="C702" s="23"/>
      <c r="D702" s="26" t="s">
        <v>127</v>
      </c>
      <c r="F702" s="26" t="s">
        <v>356</v>
      </c>
      <c r="G702" s="289"/>
      <c r="H702" s="289"/>
      <c r="I702" s="289"/>
      <c r="J702" s="289"/>
      <c r="K702" s="289"/>
      <c r="L702" s="289"/>
      <c r="M702" s="289"/>
      <c r="N702" s="289"/>
      <c r="O702" s="289"/>
      <c r="P702" s="289"/>
      <c r="Q702" s="289"/>
      <c r="R702" s="289"/>
      <c r="S702" s="289"/>
      <c r="T702" s="289"/>
      <c r="U702" s="289"/>
      <c r="V702" s="289"/>
      <c r="W702" s="289"/>
      <c r="X702" s="289"/>
      <c r="Y702" s="289"/>
      <c r="Z702" s="289"/>
      <c r="AA702" s="289"/>
      <c r="AB702" s="289"/>
      <c r="AC702" s="289"/>
      <c r="AD702" s="289"/>
      <c r="AE702" s="289"/>
      <c r="AF702" s="289"/>
      <c r="AG702" s="289"/>
      <c r="AH702" s="289"/>
      <c r="AI702" s="289"/>
      <c r="AJ702" s="289"/>
      <c r="AK702" s="289"/>
      <c r="AL702" s="289"/>
      <c r="AM702" s="289"/>
      <c r="AN702" s="289"/>
      <c r="AO702" s="289"/>
      <c r="AP702" s="289"/>
      <c r="AQ702" s="289"/>
      <c r="AR702" s="289"/>
      <c r="AS702" s="289"/>
      <c r="AT702" s="289"/>
      <c r="AU702" s="289"/>
      <c r="AV702" s="289"/>
      <c r="AW702" s="289"/>
      <c r="AX702" s="289"/>
      <c r="AY702" s="289"/>
      <c r="AZ702" s="289"/>
      <c r="BA702" s="289"/>
      <c r="BB702" s="289"/>
      <c r="BC702" s="289"/>
      <c r="BD702" s="289"/>
      <c r="BE702" s="289"/>
      <c r="BF702" s="289"/>
      <c r="BG702" s="289"/>
      <c r="BH702" s="289"/>
      <c r="BI702" s="289"/>
      <c r="BJ702" s="289"/>
      <c r="BK702" s="289"/>
      <c r="BL702" s="289"/>
      <c r="BM702" s="289"/>
      <c r="BN702" s="289"/>
      <c r="BO702" s="289"/>
      <c r="BP702" s="289"/>
      <c r="BQ702" s="289"/>
      <c r="BR702" s="289"/>
      <c r="BS702" s="289"/>
      <c r="BT702" s="289"/>
      <c r="BU702" s="289"/>
      <c r="BV702" s="289"/>
      <c r="BW702" s="289"/>
      <c r="BX702" s="289"/>
      <c r="BY702" s="289"/>
      <c r="BZ702" s="289"/>
      <c r="CA702" s="289"/>
      <c r="CB702" s="289"/>
      <c r="CC702" s="289"/>
      <c r="CD702" s="289"/>
      <c r="CE702" s="289"/>
      <c r="CF702" s="289"/>
      <c r="CG702" s="289"/>
      <c r="CH702" s="289"/>
      <c r="CI702" s="289"/>
      <c r="CJ702" s="289"/>
      <c r="CK702" s="289"/>
      <c r="CL702" s="289"/>
      <c r="CM702" s="289"/>
      <c r="CN702" s="289"/>
      <c r="CO702" s="289"/>
      <c r="CP702" s="289"/>
      <c r="CQ702" s="289"/>
      <c r="CR702" s="289"/>
      <c r="CS702" s="289"/>
      <c r="CT702" s="289"/>
      <c r="CU702" s="289"/>
      <c r="CV702" s="289"/>
      <c r="CW702" s="289"/>
      <c r="CX702" s="289"/>
      <c r="CY702" s="289"/>
      <c r="CZ702" s="289"/>
      <c r="DA702" s="289"/>
      <c r="DB702" s="289"/>
      <c r="DC702" s="289"/>
      <c r="DD702" s="289"/>
      <c r="DE702" s="289"/>
      <c r="DF702" s="289"/>
      <c r="DG702" s="289"/>
      <c r="DH702" s="289"/>
      <c r="DI702" s="289"/>
      <c r="DJ702" s="289"/>
      <c r="DK702" s="289"/>
      <c r="DL702" s="289"/>
      <c r="DM702" s="289"/>
      <c r="DN702" s="289"/>
      <c r="DO702" s="289"/>
      <c r="DP702" s="289"/>
      <c r="DQ702" s="289"/>
      <c r="DR702" s="289"/>
      <c r="DS702" s="289"/>
      <c r="DT702" s="289"/>
      <c r="DU702" s="289"/>
      <c r="DV702" s="289"/>
      <c r="DW702" s="289"/>
      <c r="DX702" s="289"/>
      <c r="DY702" s="289"/>
      <c r="DZ702" s="289"/>
      <c r="EA702" s="289"/>
      <c r="EB702" s="289"/>
      <c r="EC702" s="289"/>
      <c r="ED702" s="289"/>
      <c r="EE702" s="289"/>
      <c r="EF702" s="289"/>
      <c r="EG702" s="289"/>
      <c r="EH702" s="289"/>
      <c r="EI702" s="289"/>
      <c r="EJ702" s="289"/>
      <c r="EK702" s="289"/>
      <c r="EL702" s="289"/>
      <c r="EM702" s="289"/>
      <c r="EN702" s="289"/>
      <c r="EO702" s="289"/>
      <c r="EP702" s="289"/>
      <c r="EQ702" s="289"/>
      <c r="ER702" s="289"/>
      <c r="ES702" s="289"/>
      <c r="ET702" s="289"/>
      <c r="EU702" s="289"/>
      <c r="EV702" s="289"/>
      <c r="EW702" s="289"/>
      <c r="EX702" s="289"/>
      <c r="EY702" s="289"/>
      <c r="EZ702" s="289"/>
      <c r="FA702" s="289"/>
      <c r="FB702" s="289"/>
      <c r="FC702" s="289"/>
      <c r="FD702" s="289"/>
      <c r="FE702" s="289"/>
      <c r="FF702" s="289"/>
      <c r="FG702" s="289"/>
      <c r="FH702" s="289"/>
      <c r="FI702" s="289"/>
      <c r="FJ702" s="289"/>
      <c r="FK702" s="289"/>
      <c r="FL702" s="289"/>
      <c r="FM702" s="289"/>
      <c r="FN702" s="289"/>
      <c r="FO702" s="289"/>
      <c r="FP702" s="289"/>
      <c r="FQ702" s="289"/>
      <c r="FR702" s="289"/>
      <c r="FS702" s="289"/>
      <c r="FT702" s="289"/>
      <c r="FU702" s="289"/>
      <c r="FV702" s="289"/>
      <c r="FW702" s="289"/>
      <c r="FX702" s="289"/>
      <c r="FY702" s="289"/>
      <c r="FZ702" s="289"/>
      <c r="GA702" s="289"/>
      <c r="GB702" s="289"/>
      <c r="GC702" s="289"/>
      <c r="GD702" s="289"/>
      <c r="GE702" s="289"/>
      <c r="GF702" s="289"/>
      <c r="GG702" s="289"/>
      <c r="GH702" s="289"/>
      <c r="GI702" s="289"/>
      <c r="GJ702" s="289"/>
      <c r="GK702" s="289"/>
      <c r="GL702" s="289"/>
      <c r="GM702" s="289"/>
      <c r="GN702" s="289"/>
      <c r="GO702" s="289"/>
      <c r="GP702" s="289"/>
      <c r="GQ702" s="289"/>
      <c r="GR702" s="289"/>
      <c r="GS702" s="289"/>
      <c r="GT702" s="289"/>
      <c r="GU702" s="289"/>
      <c r="GV702" s="289"/>
      <c r="GW702" s="289"/>
      <c r="GX702" s="289"/>
      <c r="GY702" s="289"/>
    </row>
    <row r="703" spans="3:207" x14ac:dyDescent="0.15">
      <c r="C703" s="23"/>
      <c r="D703" s="313" t="s">
        <v>410</v>
      </c>
      <c r="F703" s="23" t="s">
        <v>356</v>
      </c>
      <c r="G703" s="288">
        <f>SUM(G700:G702)</f>
        <v>-2.374495222327059E-3</v>
      </c>
      <c r="H703" s="288">
        <f t="shared" ref="H703:AP703" ca="1" si="137">SUM(H700:H702)</f>
        <v>-2.3335229717370088E-3</v>
      </c>
      <c r="I703" s="288">
        <f t="shared" ca="1" si="137"/>
        <v>-2.2925507211469581E-3</v>
      </c>
      <c r="J703" s="288">
        <f t="shared" ca="1" si="137"/>
        <v>-2.2515784705569078E-3</v>
      </c>
      <c r="K703" s="288">
        <f t="shared" ca="1" si="137"/>
        <v>-2.2106062199668576E-3</v>
      </c>
      <c r="L703" s="288">
        <f t="shared" ca="1" si="137"/>
        <v>-2.1696339693768074E-3</v>
      </c>
      <c r="M703" s="288">
        <f t="shared" ca="1" si="137"/>
        <v>-2.1286617187867571E-3</v>
      </c>
      <c r="N703" s="288">
        <f t="shared" ca="1" si="137"/>
        <v>-2.0876894681967064E-3</v>
      </c>
      <c r="O703" s="288">
        <f t="shared" ca="1" si="137"/>
        <v>-2.0467172176066562E-3</v>
      </c>
      <c r="P703" s="288">
        <f t="shared" ca="1" si="137"/>
        <v>-2.005744967016606E-3</v>
      </c>
      <c r="Q703" s="288">
        <f t="shared" ca="1" si="137"/>
        <v>-1.9647727164265557E-3</v>
      </c>
      <c r="R703" s="288">
        <f t="shared" ca="1" si="137"/>
        <v>-1.9238004658365053E-3</v>
      </c>
      <c r="S703" s="288">
        <f t="shared" ca="1" si="137"/>
        <v>-1.9646915239061894E-3</v>
      </c>
      <c r="T703" s="288">
        <f t="shared" ca="1" si="137"/>
        <v>-1.9382495656715961E-3</v>
      </c>
      <c r="U703" s="288">
        <f t="shared" ca="1" si="137"/>
        <v>-1.9118076074370026E-3</v>
      </c>
      <c r="V703" s="288">
        <f t="shared" ca="1" si="137"/>
        <v>-1.8853656492024092E-3</v>
      </c>
      <c r="W703" s="288">
        <f t="shared" ca="1" si="137"/>
        <v>-1.8589236909678159E-3</v>
      </c>
      <c r="X703" s="288">
        <f t="shared" ca="1" si="137"/>
        <v>-1.8324817327332226E-3</v>
      </c>
      <c r="Y703" s="288">
        <f t="shared" ca="1" si="137"/>
        <v>-1.806039774498629E-3</v>
      </c>
      <c r="Z703" s="288">
        <f t="shared" ca="1" si="137"/>
        <v>-1.7795978162640357E-3</v>
      </c>
      <c r="AA703" s="288">
        <f t="shared" ca="1" si="137"/>
        <v>-1.7531558580294424E-3</v>
      </c>
      <c r="AB703" s="288">
        <f t="shared" ca="1" si="137"/>
        <v>-1.726713899794849E-3</v>
      </c>
      <c r="AC703" s="288">
        <f t="shared" ca="1" si="137"/>
        <v>-1.7002719415602555E-3</v>
      </c>
      <c r="AD703" s="288">
        <f t="shared" ca="1" si="137"/>
        <v>-1.7324140327420602E-3</v>
      </c>
      <c r="AE703" s="288">
        <f t="shared" ca="1" si="137"/>
        <v>-1.7106686154599808E-3</v>
      </c>
      <c r="AF703" s="288">
        <f t="shared" ca="1" si="137"/>
        <v>-1.6889231981779015E-3</v>
      </c>
      <c r="AG703" s="288">
        <f t="shared" ca="1" si="137"/>
        <v>-1.6671777808958221E-3</v>
      </c>
      <c r="AH703" s="288">
        <f t="shared" ca="1" si="137"/>
        <v>-1.6454323636137431E-3</v>
      </c>
      <c r="AI703" s="288">
        <f t="shared" ca="1" si="137"/>
        <v>-1.6236869463316637E-3</v>
      </c>
      <c r="AJ703" s="288">
        <f t="shared" ca="1" si="137"/>
        <v>-1.6019415290495845E-3</v>
      </c>
      <c r="AK703" s="288">
        <f t="shared" ca="1" si="137"/>
        <v>-1.580196111767505E-3</v>
      </c>
      <c r="AL703" s="288">
        <f t="shared" ca="1" si="137"/>
        <v>-1.5584506944854258E-3</v>
      </c>
      <c r="AM703" s="288">
        <f t="shared" ca="1" si="137"/>
        <v>-1.5367052772033464E-3</v>
      </c>
      <c r="AN703" s="288">
        <f t="shared" ca="1" si="137"/>
        <v>-1.5149598599212672E-3</v>
      </c>
      <c r="AO703" s="288">
        <f t="shared" ca="1" si="137"/>
        <v>-1.493214442639188E-3</v>
      </c>
      <c r="AP703" s="288">
        <f t="shared" ca="1" si="137"/>
        <v>-1.5229704412446073E-3</v>
      </c>
      <c r="AQ703" s="288">
        <f ca="1">SUM(AQ700:AQ702)</f>
        <v>-1.5053455893680482E-3</v>
      </c>
      <c r="AR703" s="288">
        <f ca="1">SUM(AR700:AR702)</f>
        <v>-1.4877207374914894E-3</v>
      </c>
      <c r="AS703" s="288">
        <f t="shared" ref="AS703:BN703" ca="1" si="138">SUM(AS700:AS702)</f>
        <v>-1.4700958856149306E-3</v>
      </c>
      <c r="AT703" s="288">
        <f t="shared" ca="1" si="138"/>
        <v>-1.4524710337383716E-3</v>
      </c>
      <c r="AU703" s="288">
        <f t="shared" ca="1" si="138"/>
        <v>-1.4348461818618128E-3</v>
      </c>
      <c r="AV703" s="288">
        <f t="shared" ca="1" si="138"/>
        <v>-1.4172213299852539E-3</v>
      </c>
      <c r="AW703" s="288">
        <f t="shared" ca="1" si="138"/>
        <v>-1.3995964781086951E-3</v>
      </c>
      <c r="AX703" s="288">
        <f t="shared" ca="1" si="138"/>
        <v>-1.3819716262321363E-3</v>
      </c>
      <c r="AY703" s="288">
        <f t="shared" ca="1" si="138"/>
        <v>-1.3643467743555773E-3</v>
      </c>
      <c r="AZ703" s="288">
        <f t="shared" ca="1" si="138"/>
        <v>-1.3467219224790185E-3</v>
      </c>
      <c r="BA703" s="288">
        <f t="shared" ca="1" si="138"/>
        <v>-1.3290970706024594E-3</v>
      </c>
      <c r="BB703" s="288">
        <f t="shared" ca="1" si="138"/>
        <v>-1.3573737463813071E-3</v>
      </c>
      <c r="BC703" s="288">
        <f t="shared" ca="1" si="138"/>
        <v>-1.3432311248991623E-3</v>
      </c>
      <c r="BD703" s="288">
        <f t="shared" ca="1" si="138"/>
        <v>-1.3290885034170177E-3</v>
      </c>
      <c r="BE703" s="288">
        <f t="shared" ca="1" si="138"/>
        <v>-1.3149458819348727E-3</v>
      </c>
      <c r="BF703" s="288">
        <f t="shared" ca="1" si="138"/>
        <v>-1.3008032604527279E-3</v>
      </c>
      <c r="BG703" s="288">
        <f t="shared" ca="1" si="138"/>
        <v>-1.2866606389705831E-3</v>
      </c>
      <c r="BH703" s="288">
        <f t="shared" ca="1" si="138"/>
        <v>-1.2725180174884383E-3</v>
      </c>
      <c r="BI703" s="288">
        <f t="shared" ca="1" si="138"/>
        <v>-1.2583753960062935E-3</v>
      </c>
      <c r="BJ703" s="288">
        <f t="shared" ca="1" si="138"/>
        <v>-1.2442327745241487E-3</v>
      </c>
      <c r="BK703" s="288">
        <f t="shared" ca="1" si="138"/>
        <v>-1.2300901530420039E-3</v>
      </c>
      <c r="BL703" s="288">
        <f t="shared" ca="1" si="138"/>
        <v>-1.2159475315598588E-3</v>
      </c>
      <c r="BM703" s="288">
        <f t="shared" ca="1" si="138"/>
        <v>-1.2018049100777143E-3</v>
      </c>
      <c r="BN703" s="288">
        <f t="shared" ca="1" si="138"/>
        <v>-1.2292304686964141E-3</v>
      </c>
      <c r="BO703" s="289"/>
      <c r="BP703" s="289"/>
      <c r="BQ703" s="289"/>
      <c r="BR703" s="289"/>
      <c r="BS703" s="289"/>
      <c r="BT703" s="289"/>
      <c r="BU703" s="289"/>
      <c r="BV703" s="289"/>
      <c r="BW703" s="289"/>
      <c r="BX703" s="289"/>
      <c r="BY703" s="289"/>
      <c r="BZ703" s="289"/>
      <c r="CA703" s="289"/>
      <c r="CB703" s="289"/>
      <c r="CC703" s="289"/>
      <c r="CD703" s="289"/>
      <c r="CE703" s="289"/>
      <c r="CF703" s="289"/>
      <c r="CG703" s="289"/>
      <c r="CH703" s="289"/>
      <c r="CI703" s="289"/>
      <c r="CJ703" s="289"/>
      <c r="CK703" s="289"/>
      <c r="CL703" s="289"/>
      <c r="CM703" s="289"/>
      <c r="CN703" s="289"/>
      <c r="CO703" s="289"/>
      <c r="CP703" s="289"/>
      <c r="CQ703" s="289"/>
      <c r="CR703" s="289"/>
      <c r="CS703" s="289"/>
      <c r="CT703" s="289"/>
      <c r="CU703" s="289"/>
      <c r="CV703" s="289"/>
      <c r="CW703" s="289"/>
      <c r="CX703" s="289"/>
      <c r="CY703" s="289"/>
      <c r="CZ703" s="289"/>
      <c r="DA703" s="289"/>
      <c r="DB703" s="289"/>
      <c r="DC703" s="289"/>
      <c r="DD703" s="289"/>
      <c r="DE703" s="289"/>
      <c r="DF703" s="289"/>
      <c r="DG703" s="289"/>
      <c r="DH703" s="289"/>
      <c r="DI703" s="289"/>
      <c r="DJ703" s="289"/>
      <c r="DK703" s="289"/>
      <c r="DL703" s="289"/>
      <c r="DM703" s="289"/>
      <c r="DN703" s="289"/>
      <c r="DO703" s="289"/>
      <c r="DP703" s="289"/>
      <c r="DQ703" s="289"/>
      <c r="DR703" s="289"/>
      <c r="DS703" s="289"/>
      <c r="DT703" s="289"/>
      <c r="DU703" s="289"/>
      <c r="DV703" s="289"/>
      <c r="DW703" s="289"/>
      <c r="DX703" s="289"/>
      <c r="DY703" s="289"/>
      <c r="DZ703" s="289"/>
      <c r="EA703" s="289"/>
      <c r="EB703" s="289"/>
      <c r="EC703" s="289"/>
      <c r="ED703" s="289"/>
      <c r="EE703" s="289"/>
      <c r="EF703" s="289"/>
      <c r="EG703" s="289"/>
      <c r="EH703" s="289"/>
      <c r="EI703" s="289"/>
      <c r="EJ703" s="289"/>
      <c r="EK703" s="289"/>
      <c r="EL703" s="289"/>
      <c r="EM703" s="289"/>
      <c r="EN703" s="289"/>
      <c r="EO703" s="289"/>
      <c r="EP703" s="289"/>
      <c r="EQ703" s="289"/>
      <c r="ER703" s="289"/>
      <c r="ES703" s="289"/>
      <c r="ET703" s="289"/>
      <c r="EU703" s="289"/>
      <c r="EV703" s="289"/>
      <c r="EW703" s="289"/>
      <c r="EX703" s="289"/>
      <c r="EY703" s="289"/>
      <c r="EZ703" s="289"/>
      <c r="FA703" s="289"/>
      <c r="FB703" s="289"/>
      <c r="FC703" s="289"/>
      <c r="FD703" s="289"/>
      <c r="FE703" s="289"/>
      <c r="FF703" s="289"/>
      <c r="FG703" s="289"/>
      <c r="FH703" s="289"/>
      <c r="FI703" s="289"/>
      <c r="FJ703" s="289"/>
      <c r="FK703" s="289"/>
      <c r="FL703" s="289"/>
      <c r="FM703" s="289"/>
      <c r="FN703" s="289"/>
      <c r="FO703" s="289"/>
      <c r="FP703" s="289"/>
      <c r="FQ703" s="289"/>
      <c r="FR703" s="289"/>
      <c r="FS703" s="289"/>
      <c r="FT703" s="289"/>
      <c r="FU703" s="289"/>
      <c r="FV703" s="289"/>
      <c r="FW703" s="289"/>
      <c r="FX703" s="289"/>
      <c r="FY703" s="289"/>
      <c r="FZ703" s="289"/>
      <c r="GA703" s="289"/>
      <c r="GB703" s="289"/>
      <c r="GC703" s="289"/>
      <c r="GD703" s="289"/>
      <c r="GE703" s="289"/>
      <c r="GF703" s="289"/>
      <c r="GG703" s="289"/>
      <c r="GH703" s="289"/>
      <c r="GI703" s="289"/>
      <c r="GJ703" s="289"/>
      <c r="GK703" s="289"/>
      <c r="GL703" s="289"/>
      <c r="GM703" s="289"/>
      <c r="GN703" s="289"/>
      <c r="GO703" s="289"/>
      <c r="GP703" s="289"/>
      <c r="GQ703" s="289"/>
      <c r="GR703" s="289"/>
      <c r="GS703" s="289"/>
      <c r="GT703" s="289"/>
      <c r="GU703" s="289"/>
      <c r="GV703" s="289"/>
      <c r="GW703" s="289"/>
      <c r="GX703" s="289"/>
      <c r="GY703" s="289"/>
    </row>
    <row r="704" spans="3:207" x14ac:dyDescent="0.15">
      <c r="C704" s="23"/>
      <c r="G704" s="289"/>
      <c r="H704" s="289"/>
      <c r="I704" s="289"/>
      <c r="J704" s="289"/>
      <c r="K704" s="289"/>
      <c r="L704" s="289"/>
      <c r="M704" s="289"/>
      <c r="N704" s="289"/>
      <c r="O704" s="289"/>
      <c r="P704" s="289"/>
      <c r="Q704" s="289"/>
      <c r="R704" s="289"/>
      <c r="S704" s="289"/>
      <c r="T704" s="289"/>
      <c r="U704" s="289"/>
      <c r="V704" s="289"/>
      <c r="W704" s="289"/>
      <c r="X704" s="289"/>
      <c r="Y704" s="289"/>
      <c r="Z704" s="289"/>
      <c r="AA704" s="289"/>
      <c r="AB704" s="289"/>
      <c r="AC704" s="289"/>
      <c r="AD704" s="289"/>
      <c r="AE704" s="289"/>
      <c r="AF704" s="289"/>
      <c r="AG704" s="289"/>
      <c r="AH704" s="289"/>
      <c r="AI704" s="289"/>
      <c r="AJ704" s="289"/>
      <c r="AK704" s="289"/>
      <c r="AL704" s="289"/>
      <c r="AM704" s="289"/>
      <c r="AN704" s="289"/>
      <c r="AO704" s="289"/>
      <c r="AP704" s="289"/>
      <c r="AQ704" s="289"/>
      <c r="AR704" s="289"/>
      <c r="AS704" s="289"/>
      <c r="AT704" s="289"/>
      <c r="AU704" s="289"/>
      <c r="AV704" s="289"/>
      <c r="AW704" s="289"/>
      <c r="AX704" s="289"/>
      <c r="AY704" s="289"/>
      <c r="AZ704" s="289"/>
      <c r="BA704" s="289"/>
      <c r="BB704" s="289"/>
      <c r="BC704" s="289"/>
      <c r="BD704" s="289"/>
      <c r="BE704" s="289"/>
      <c r="BF704" s="289"/>
      <c r="BG704" s="289"/>
      <c r="BH704" s="289"/>
      <c r="BI704" s="289"/>
      <c r="BJ704" s="289"/>
      <c r="BK704" s="289"/>
      <c r="BL704" s="289"/>
      <c r="BM704" s="289"/>
      <c r="BN704" s="289"/>
      <c r="BO704" s="289"/>
      <c r="BP704" s="289"/>
      <c r="BQ704" s="289"/>
      <c r="BR704" s="289"/>
      <c r="BS704" s="289"/>
      <c r="BT704" s="289"/>
      <c r="BU704" s="289"/>
      <c r="BV704" s="289"/>
      <c r="BW704" s="289"/>
      <c r="BX704" s="289"/>
      <c r="BY704" s="289"/>
      <c r="BZ704" s="289"/>
      <c r="CA704" s="289"/>
      <c r="CB704" s="289"/>
      <c r="CC704" s="289"/>
      <c r="CD704" s="289"/>
      <c r="CE704" s="289"/>
      <c r="CF704" s="289"/>
      <c r="CG704" s="289"/>
      <c r="CH704" s="289"/>
      <c r="CI704" s="289"/>
      <c r="CJ704" s="289"/>
      <c r="CK704" s="289"/>
      <c r="CL704" s="289"/>
      <c r="CM704" s="289"/>
      <c r="CN704" s="289"/>
      <c r="CO704" s="289"/>
      <c r="CP704" s="289"/>
      <c r="CQ704" s="289"/>
      <c r="CR704" s="289"/>
      <c r="CS704" s="289"/>
      <c r="CT704" s="289"/>
      <c r="CU704" s="289"/>
      <c r="CV704" s="289"/>
      <c r="CW704" s="289"/>
      <c r="CX704" s="289"/>
      <c r="CY704" s="289"/>
      <c r="CZ704" s="289"/>
      <c r="DA704" s="289"/>
      <c r="DB704" s="289"/>
      <c r="DC704" s="289"/>
      <c r="DD704" s="289"/>
      <c r="DE704" s="289"/>
      <c r="DF704" s="289"/>
      <c r="DG704" s="289"/>
      <c r="DH704" s="289"/>
      <c r="DI704" s="289"/>
      <c r="DJ704" s="289"/>
      <c r="DK704" s="289"/>
      <c r="DL704" s="289"/>
      <c r="DM704" s="289"/>
      <c r="DN704" s="289"/>
      <c r="DO704" s="289"/>
      <c r="DP704" s="289"/>
      <c r="DQ704" s="289"/>
      <c r="DR704" s="289"/>
      <c r="DS704" s="289"/>
      <c r="DT704" s="289"/>
      <c r="DU704" s="289"/>
      <c r="DV704" s="289"/>
      <c r="DW704" s="289"/>
      <c r="DX704" s="289"/>
      <c r="DY704" s="289"/>
      <c r="DZ704" s="289"/>
      <c r="EA704" s="289"/>
      <c r="EB704" s="289"/>
      <c r="EC704" s="289"/>
      <c r="ED704" s="289"/>
      <c r="EE704" s="289"/>
      <c r="EF704" s="289"/>
      <c r="EG704" s="289"/>
      <c r="EH704" s="289"/>
      <c r="EI704" s="289"/>
      <c r="EJ704" s="289"/>
      <c r="EK704" s="289"/>
      <c r="EL704" s="289"/>
      <c r="EM704" s="289"/>
      <c r="EN704" s="289"/>
      <c r="EO704" s="289"/>
      <c r="EP704" s="289"/>
      <c r="EQ704" s="289"/>
      <c r="ER704" s="289"/>
      <c r="ES704" s="289"/>
      <c r="ET704" s="289"/>
      <c r="EU704" s="289"/>
      <c r="EV704" s="289"/>
      <c r="EW704" s="289"/>
      <c r="EX704" s="289"/>
      <c r="EY704" s="289"/>
      <c r="EZ704" s="289"/>
      <c r="FA704" s="289"/>
      <c r="FB704" s="289"/>
      <c r="FC704" s="289"/>
      <c r="FD704" s="289"/>
      <c r="FE704" s="289"/>
      <c r="FF704" s="289"/>
      <c r="FG704" s="289"/>
      <c r="FH704" s="289"/>
      <c r="FI704" s="289"/>
      <c r="FJ704" s="289"/>
      <c r="FK704" s="289"/>
      <c r="FL704" s="289"/>
      <c r="FM704" s="289"/>
      <c r="FN704" s="289"/>
      <c r="FO704" s="289"/>
      <c r="FP704" s="289"/>
      <c r="FQ704" s="289"/>
      <c r="FR704" s="289"/>
      <c r="FS704" s="289"/>
      <c r="FT704" s="289"/>
      <c r="FU704" s="289"/>
      <c r="FV704" s="289"/>
      <c r="FW704" s="289"/>
      <c r="FX704" s="289"/>
      <c r="FY704" s="289"/>
      <c r="FZ704" s="289"/>
      <c r="GA704" s="289"/>
      <c r="GB704" s="289"/>
      <c r="GC704" s="289"/>
      <c r="GD704" s="289"/>
      <c r="GE704" s="289"/>
      <c r="GF704" s="289"/>
      <c r="GG704" s="289"/>
      <c r="GH704" s="289"/>
      <c r="GI704" s="289"/>
      <c r="GJ704" s="289"/>
      <c r="GK704" s="289"/>
      <c r="GL704" s="289"/>
      <c r="GM704" s="289"/>
      <c r="GN704" s="289"/>
      <c r="GO704" s="289"/>
      <c r="GP704" s="289"/>
      <c r="GQ704" s="289"/>
      <c r="GR704" s="289"/>
      <c r="GS704" s="289"/>
      <c r="GT704" s="289"/>
      <c r="GU704" s="289"/>
      <c r="GV704" s="289"/>
      <c r="GW704" s="289"/>
      <c r="GX704" s="289"/>
      <c r="GY704" s="289"/>
    </row>
    <row r="705" spans="1:207" x14ac:dyDescent="0.15">
      <c r="A705" s="325"/>
      <c r="C705" s="326" t="s">
        <v>186</v>
      </c>
      <c r="D705" s="26" t="s">
        <v>411</v>
      </c>
      <c r="F705" s="26" t="s">
        <v>356</v>
      </c>
      <c r="G705" s="289">
        <f>IF(G7&gt;SAP_Leadsheet!$E$21,0,-G11*SAP_Leadsheet!$E$94)</f>
        <v>-3.1921501255182203E-3</v>
      </c>
      <c r="H705" s="289">
        <f ca="1">IF(H7&gt;SAP_Leadsheet!$E$21,0,-H11*SAP_Leadsheet!$E$94)</f>
        <v>-3.1370691240346221E-3</v>
      </c>
      <c r="I705" s="289">
        <f ca="1">IF(I7&gt;SAP_Leadsheet!$E$21,0,-I11*SAP_Leadsheet!$E$94)</f>
        <v>-3.0819881225510239E-3</v>
      </c>
      <c r="J705" s="289">
        <f ca="1">IF(J7&gt;SAP_Leadsheet!$E$21,0,-J11*SAP_Leadsheet!$E$94)</f>
        <v>-3.0269071210674262E-3</v>
      </c>
      <c r="K705" s="289">
        <f ca="1">IF(K7&gt;SAP_Leadsheet!$E$21,0,-K11*SAP_Leadsheet!$E$94)</f>
        <v>-2.971826119583828E-3</v>
      </c>
      <c r="L705" s="289">
        <f ca="1">IF(L7&gt;SAP_Leadsheet!$E$21,0,-L11*SAP_Leadsheet!$E$94)</f>
        <v>-2.9167451181002302E-3</v>
      </c>
      <c r="M705" s="289">
        <f ca="1">IF(M7&gt;SAP_Leadsheet!$E$21,0,-M11*SAP_Leadsheet!$E$94)</f>
        <v>-2.861664116616632E-3</v>
      </c>
      <c r="N705" s="289">
        <f ca="1">IF(N7&gt;SAP_Leadsheet!$E$21,0,-N11*SAP_Leadsheet!$E$94)</f>
        <v>-2.8065831151330343E-3</v>
      </c>
      <c r="O705" s="289">
        <f ca="1">IF(O7&gt;SAP_Leadsheet!$E$21,0,-O11*SAP_Leadsheet!$E$94)</f>
        <v>-2.7515021136494361E-3</v>
      </c>
      <c r="P705" s="289">
        <f ca="1">IF(P7&gt;SAP_Leadsheet!$E$21,0,-P11*SAP_Leadsheet!$E$94)</f>
        <v>-2.6964211121658379E-3</v>
      </c>
      <c r="Q705" s="289">
        <f ca="1">IF(Q7&gt;SAP_Leadsheet!$E$21,0,-Q11*SAP_Leadsheet!$E$94)</f>
        <v>-2.6413401106822401E-3</v>
      </c>
      <c r="R705" s="289">
        <f ca="1">IF(R7&gt;SAP_Leadsheet!$E$21,0,-R11*SAP_Leadsheet!$E$94)</f>
        <v>-2.5862591091986419E-3</v>
      </c>
      <c r="S705" s="289">
        <f ca="1">IF(S7&gt;SAP_Leadsheet!$E$21,0,-S11*SAP_Leadsheet!$E$94)</f>
        <v>-2.5519139706317679E-3</v>
      </c>
      <c r="T705" s="289">
        <f ca="1">IF(T7&gt;SAP_Leadsheet!$E$21,0,-T11*SAP_Leadsheet!$E$94)</f>
        <v>-2.5175688320648944E-3</v>
      </c>
      <c r="U705" s="289">
        <f ca="1">IF(U7&gt;SAP_Leadsheet!$E$21,0,-U11*SAP_Leadsheet!$E$94)</f>
        <v>-2.4832236934980204E-3</v>
      </c>
      <c r="V705" s="289">
        <f ca="1">IF(V7&gt;SAP_Leadsheet!$E$21,0,-V11*SAP_Leadsheet!$E$94)</f>
        <v>-2.4488785549311464E-3</v>
      </c>
      <c r="W705" s="289">
        <f ca="1">IF(W7&gt;SAP_Leadsheet!$E$21,0,-W11*SAP_Leadsheet!$E$94)</f>
        <v>-2.4145334163642729E-3</v>
      </c>
      <c r="X705" s="289">
        <f ca="1">IF(X7&gt;SAP_Leadsheet!$E$21,0,-X11*SAP_Leadsheet!$E$94)</f>
        <v>-2.3801882777973989E-3</v>
      </c>
      <c r="Y705" s="289">
        <f ca="1">IF(Y7&gt;SAP_Leadsheet!$E$21,0,-Y11*SAP_Leadsheet!$E$94)</f>
        <v>-2.3458431392305249E-3</v>
      </c>
      <c r="Z705" s="289">
        <f ca="1">IF(Z7&gt;SAP_Leadsheet!$E$21,0,-Z11*SAP_Leadsheet!$E$94)</f>
        <v>-2.3114980006636514E-3</v>
      </c>
      <c r="AA705" s="289">
        <f ca="1">IF(AA7&gt;SAP_Leadsheet!$E$21,0,-AA11*SAP_Leadsheet!$E$94)</f>
        <v>-2.2771528620967774E-3</v>
      </c>
      <c r="AB705" s="289">
        <f ca="1">IF(AB7&gt;SAP_Leadsheet!$E$21,0,-AB11*SAP_Leadsheet!$E$94)</f>
        <v>-2.2428077235299034E-3</v>
      </c>
      <c r="AC705" s="289">
        <f ca="1">IF(AC7&gt;SAP_Leadsheet!$E$21,0,-AC11*SAP_Leadsheet!$E$94)</f>
        <v>-2.2084625849630298E-3</v>
      </c>
      <c r="AD705" s="289">
        <f ca="1">IF(AD7&gt;SAP_Leadsheet!$E$21,0,-AD11*SAP_Leadsheet!$E$94)</f>
        <v>-2.1741174463961559E-3</v>
      </c>
      <c r="AE705" s="289">
        <f ca="1">IF(AE7&gt;SAP_Leadsheet!$E$21,0,-AE11*SAP_Leadsheet!$E$94)</f>
        <v>-2.14682772800401E-3</v>
      </c>
      <c r="AF705" s="289">
        <f ca="1">IF(AF7&gt;SAP_Leadsheet!$E$21,0,-AF11*SAP_Leadsheet!$E$94)</f>
        <v>-2.1195380096118636E-3</v>
      </c>
      <c r="AG705" s="289">
        <f ca="1">IF(AG7&gt;SAP_Leadsheet!$E$21,0,-AG11*SAP_Leadsheet!$E$94)</f>
        <v>-2.0922482912197173E-3</v>
      </c>
      <c r="AH705" s="289">
        <f ca="1">IF(AH7&gt;SAP_Leadsheet!$E$21,0,-AH11*SAP_Leadsheet!$E$94)</f>
        <v>-2.0649585728275714E-3</v>
      </c>
      <c r="AI705" s="289">
        <f ca="1">IF(AI7&gt;SAP_Leadsheet!$E$21,0,-AI11*SAP_Leadsheet!$E$94)</f>
        <v>-2.037668854435425E-3</v>
      </c>
      <c r="AJ705" s="289">
        <f ca="1">IF(AJ7&gt;SAP_Leadsheet!$E$21,0,-AJ11*SAP_Leadsheet!$E$94)</f>
        <v>-2.0103791360432791E-3</v>
      </c>
      <c r="AK705" s="289">
        <f ca="1">IF(AK7&gt;SAP_Leadsheet!$E$21,0,-AK11*SAP_Leadsheet!$E$94)</f>
        <v>-1.9830894176511328E-3</v>
      </c>
      <c r="AL705" s="289">
        <f ca="1">IF(AL7&gt;SAP_Leadsheet!$E$21,0,-AL11*SAP_Leadsheet!$E$94)</f>
        <v>-1.9557996992589869E-3</v>
      </c>
      <c r="AM705" s="289">
        <f ca="1">IF(AM7&gt;SAP_Leadsheet!$E$21,0,-AM11*SAP_Leadsheet!$E$94)</f>
        <v>-1.9285099808668406E-3</v>
      </c>
      <c r="AN705" s="289">
        <f ca="1">IF(AN7&gt;SAP_Leadsheet!$E$21,0,-AN11*SAP_Leadsheet!$E$94)</f>
        <v>-1.9012202624746944E-3</v>
      </c>
      <c r="AO705" s="289">
        <f ca="1">IF(AO7&gt;SAP_Leadsheet!$E$21,0,-AO11*SAP_Leadsheet!$E$94)</f>
        <v>-1.8739305440825483E-3</v>
      </c>
      <c r="AP705" s="289">
        <f ca="1">IF(AP7&gt;SAP_Leadsheet!$E$21,0,-AP11*SAP_Leadsheet!$E$94)</f>
        <v>-1.846640825690402E-3</v>
      </c>
      <c r="AQ705" s="289">
        <f ca="1">IF(AQ7&gt;SAP_Leadsheet!$E$21,0,-AQ11*SAP_Leadsheet!$E$94)</f>
        <v>-1.8252702395381182E-3</v>
      </c>
      <c r="AR705" s="289">
        <f ca="1">IF(AR7&gt;SAP_Leadsheet!$E$21,0,-AR11*SAP_Leadsheet!$E$94)</f>
        <v>-1.8038996533858342E-3</v>
      </c>
      <c r="AS705" s="289">
        <f ca="1">IF(AS7&gt;SAP_Leadsheet!$E$21,0,-AS11*SAP_Leadsheet!$E$94)</f>
        <v>-1.7825290672335503E-3</v>
      </c>
      <c r="AT705" s="289">
        <f ca="1">IF(AT7&gt;SAP_Leadsheet!$E$21,0,-AT11*SAP_Leadsheet!$E$94)</f>
        <v>-1.7611584810812665E-3</v>
      </c>
      <c r="AU705" s="289">
        <f ca="1">IF(AU7&gt;SAP_Leadsheet!$E$21,0,-AU11*SAP_Leadsheet!$E$94)</f>
        <v>-1.7397878949289825E-3</v>
      </c>
      <c r="AV705" s="289">
        <f ca="1">IF(AV7&gt;SAP_Leadsheet!$E$21,0,-AV11*SAP_Leadsheet!$E$94)</f>
        <v>-1.7184173087766987E-3</v>
      </c>
      <c r="AW705" s="289">
        <f ca="1">IF(AW7&gt;SAP_Leadsheet!$E$21,0,-AW11*SAP_Leadsheet!$E$94)</f>
        <v>-1.6970467226244147E-3</v>
      </c>
      <c r="AX705" s="289">
        <f ca="1">IF(AX7&gt;SAP_Leadsheet!$E$21,0,-AX11*SAP_Leadsheet!$E$94)</f>
        <v>-1.6756761364721308E-3</v>
      </c>
      <c r="AY705" s="289">
        <f ca="1">IF(AY7&gt;SAP_Leadsheet!$E$21,0,-AY11*SAP_Leadsheet!$E$94)</f>
        <v>-1.654305550319847E-3</v>
      </c>
      <c r="AZ705" s="289">
        <f ca="1">IF(AZ7&gt;SAP_Leadsheet!$E$21,0,-AZ11*SAP_Leadsheet!$E$94)</f>
        <v>-1.632934964167563E-3</v>
      </c>
      <c r="BA705" s="289">
        <f ca="1">IF(BA7&gt;SAP_Leadsheet!$E$21,0,-BA11*SAP_Leadsheet!$E$94)</f>
        <v>-1.611564378015279E-3</v>
      </c>
      <c r="BB705" s="289">
        <f ca="1">IF(BB7&gt;SAP_Leadsheet!$E$21,0,-BB11*SAP_Leadsheet!$E$94)</f>
        <v>-1.5901937918629953E-3</v>
      </c>
      <c r="BC705" s="289">
        <f ca="1">IF(BC7&gt;SAP_Leadsheet!$E$21,0,-BC11*SAP_Leadsheet!$E$94)</f>
        <v>-1.5736253935559475E-3</v>
      </c>
      <c r="BD705" s="289">
        <f ca="1">IF(BD7&gt;SAP_Leadsheet!$E$21,0,-BD11*SAP_Leadsheet!$E$94)</f>
        <v>-1.5570569952489E-3</v>
      </c>
      <c r="BE705" s="289">
        <f ca="1">IF(BE7&gt;SAP_Leadsheet!$E$21,0,-BE11*SAP_Leadsheet!$E$94)</f>
        <v>-1.5404885969418523E-3</v>
      </c>
      <c r="BF705" s="289">
        <f ca="1">IF(BF7&gt;SAP_Leadsheet!$E$21,0,-BF11*SAP_Leadsheet!$E$94)</f>
        <v>-1.5239201986348048E-3</v>
      </c>
      <c r="BG705" s="289">
        <f ca="1">IF(BG7&gt;SAP_Leadsheet!$E$21,0,-BG11*SAP_Leadsheet!$E$94)</f>
        <v>-1.5073518003277571E-3</v>
      </c>
      <c r="BH705" s="289">
        <f ca="1">IF(BH7&gt;SAP_Leadsheet!$E$21,0,-BH11*SAP_Leadsheet!$E$94)</f>
        <v>-1.4907834020207096E-3</v>
      </c>
      <c r="BI705" s="289">
        <f ca="1">IF(BI7&gt;SAP_Leadsheet!$E$21,0,-BI11*SAP_Leadsheet!$E$94)</f>
        <v>-1.474215003713662E-3</v>
      </c>
      <c r="BJ705" s="289">
        <f ca="1">IF(BJ7&gt;SAP_Leadsheet!$E$21,0,-BJ11*SAP_Leadsheet!$E$94)</f>
        <v>-1.4576466054066143E-3</v>
      </c>
      <c r="BK705" s="289">
        <f ca="1">IF(BK7&gt;SAP_Leadsheet!$E$21,0,-BK11*SAP_Leadsheet!$E$94)</f>
        <v>-1.4410782070995668E-3</v>
      </c>
      <c r="BL705" s="289">
        <f ca="1">IF(BL7&gt;SAP_Leadsheet!$E$21,0,-BL11*SAP_Leadsheet!$E$94)</f>
        <v>-1.4245098087925191E-3</v>
      </c>
      <c r="BM705" s="289">
        <f ca="1">IF(BM7&gt;SAP_Leadsheet!$E$21,0,-BM11*SAP_Leadsheet!$E$94)</f>
        <v>-1.4079414104854716E-3</v>
      </c>
      <c r="BN705" s="289">
        <f ca="1">IF(BN7&gt;SAP_Leadsheet!$E$21,0,-BN11*SAP_Leadsheet!$E$94)</f>
        <v>-1.3913730121784239E-3</v>
      </c>
      <c r="BO705" s="289"/>
      <c r="BP705" s="289"/>
      <c r="BQ705" s="289"/>
      <c r="BR705" s="289"/>
      <c r="BS705" s="289"/>
      <c r="BT705" s="289"/>
      <c r="BU705" s="289"/>
      <c r="BV705" s="289"/>
      <c r="BW705" s="289"/>
      <c r="BX705" s="289"/>
      <c r="BY705" s="289"/>
      <c r="BZ705" s="289"/>
      <c r="CA705" s="289"/>
      <c r="CB705" s="289"/>
      <c r="CC705" s="289"/>
      <c r="CD705" s="289"/>
      <c r="CE705" s="289"/>
      <c r="CF705" s="289"/>
      <c r="CG705" s="289"/>
      <c r="CH705" s="289"/>
      <c r="CI705" s="289"/>
      <c r="CJ705" s="289"/>
      <c r="CK705" s="289"/>
      <c r="CL705" s="289"/>
      <c r="CM705" s="289"/>
      <c r="CN705" s="289"/>
      <c r="CO705" s="289"/>
      <c r="CP705" s="289"/>
      <c r="CQ705" s="289"/>
      <c r="CR705" s="289"/>
      <c r="CS705" s="289"/>
      <c r="CT705" s="289"/>
      <c r="CU705" s="289"/>
      <c r="CV705" s="289"/>
      <c r="CW705" s="289"/>
      <c r="CX705" s="289"/>
      <c r="CY705" s="289"/>
      <c r="CZ705" s="289"/>
      <c r="DA705" s="289"/>
      <c r="DB705" s="289"/>
      <c r="DC705" s="289"/>
      <c r="DD705" s="289"/>
      <c r="DE705" s="289"/>
      <c r="DF705" s="289"/>
      <c r="DG705" s="289"/>
      <c r="DH705" s="289"/>
      <c r="DI705" s="289"/>
      <c r="DJ705" s="289"/>
      <c r="DK705" s="289"/>
      <c r="DL705" s="289"/>
      <c r="DM705" s="289"/>
      <c r="DN705" s="289"/>
      <c r="DO705" s="289"/>
      <c r="DP705" s="289"/>
      <c r="DQ705" s="289"/>
      <c r="DR705" s="289"/>
      <c r="DS705" s="289"/>
      <c r="DT705" s="289"/>
      <c r="DU705" s="289"/>
      <c r="DV705" s="289"/>
      <c r="DW705" s="289"/>
      <c r="DX705" s="289"/>
      <c r="DY705" s="289"/>
      <c r="DZ705" s="289"/>
      <c r="EA705" s="289"/>
      <c r="EB705" s="289"/>
      <c r="EC705" s="289"/>
      <c r="ED705" s="289"/>
      <c r="EE705" s="289"/>
      <c r="EF705" s="289"/>
      <c r="EG705" s="289"/>
      <c r="EH705" s="289"/>
      <c r="EI705" s="289"/>
      <c r="EJ705" s="289"/>
      <c r="EK705" s="289"/>
      <c r="EL705" s="289"/>
      <c r="EM705" s="289"/>
      <c r="EN705" s="289"/>
      <c r="EO705" s="289"/>
      <c r="EP705" s="289"/>
      <c r="EQ705" s="289"/>
      <c r="ER705" s="289"/>
      <c r="ES705" s="289"/>
      <c r="ET705" s="289"/>
      <c r="EU705" s="289"/>
      <c r="EV705" s="289"/>
      <c r="EW705" s="289"/>
      <c r="EX705" s="289"/>
      <c r="EY705" s="289"/>
      <c r="EZ705" s="289"/>
      <c r="FA705" s="289"/>
      <c r="FB705" s="289"/>
      <c r="FC705" s="289"/>
      <c r="FD705" s="289"/>
      <c r="FE705" s="289"/>
      <c r="FF705" s="289"/>
      <c r="FG705" s="289"/>
      <c r="FH705" s="289"/>
      <c r="FI705" s="289"/>
      <c r="FJ705" s="289"/>
      <c r="FK705" s="289"/>
      <c r="FL705" s="289"/>
      <c r="FM705" s="289"/>
      <c r="FN705" s="289"/>
      <c r="FO705" s="289"/>
      <c r="FP705" s="289"/>
      <c r="FQ705" s="289"/>
      <c r="FR705" s="289"/>
      <c r="FS705" s="289"/>
      <c r="FT705" s="289"/>
      <c r="FU705" s="289"/>
      <c r="FV705" s="289"/>
      <c r="FW705" s="289"/>
      <c r="FX705" s="289"/>
      <c r="FY705" s="289"/>
      <c r="FZ705" s="289"/>
      <c r="GA705" s="289"/>
      <c r="GB705" s="289"/>
      <c r="GC705" s="289"/>
      <c r="GD705" s="289"/>
      <c r="GE705" s="289"/>
      <c r="GF705" s="289"/>
      <c r="GG705" s="289"/>
      <c r="GH705" s="289"/>
      <c r="GI705" s="289"/>
      <c r="GJ705" s="289"/>
      <c r="GK705" s="289"/>
      <c r="GL705" s="289"/>
      <c r="GM705" s="289"/>
      <c r="GN705" s="289"/>
      <c r="GO705" s="289"/>
      <c r="GP705" s="289"/>
      <c r="GQ705" s="289"/>
      <c r="GR705" s="289"/>
      <c r="GS705" s="289"/>
      <c r="GT705" s="289"/>
      <c r="GU705" s="289"/>
      <c r="GV705" s="289"/>
      <c r="GW705" s="289"/>
      <c r="GX705" s="289"/>
      <c r="GY705" s="289"/>
    </row>
    <row r="706" spans="1:207" x14ac:dyDescent="0.15">
      <c r="D706" s="26" t="s">
        <v>308</v>
      </c>
      <c r="F706" s="26" t="s">
        <v>356</v>
      </c>
      <c r="G706" s="289"/>
      <c r="H706" s="289"/>
      <c r="I706" s="289"/>
      <c r="J706" s="289"/>
      <c r="K706" s="289"/>
      <c r="L706" s="289"/>
      <c r="M706" s="289"/>
      <c r="N706" s="289"/>
      <c r="O706" s="289"/>
      <c r="P706" s="289"/>
      <c r="Q706" s="289"/>
      <c r="R706" s="289"/>
      <c r="S706" s="289"/>
      <c r="T706" s="289"/>
      <c r="U706" s="289"/>
      <c r="V706" s="289"/>
      <c r="W706" s="289"/>
      <c r="X706" s="289"/>
      <c r="Y706" s="289"/>
      <c r="Z706" s="289"/>
      <c r="AA706" s="289"/>
      <c r="AB706" s="289"/>
      <c r="AC706" s="289"/>
      <c r="AD706" s="289"/>
      <c r="AE706" s="289"/>
      <c r="AF706" s="289"/>
      <c r="AG706" s="289"/>
      <c r="AH706" s="289"/>
      <c r="AI706" s="289"/>
      <c r="AJ706" s="289"/>
      <c r="AK706" s="289"/>
      <c r="AL706" s="289"/>
      <c r="AM706" s="289"/>
      <c r="AN706" s="289"/>
      <c r="AO706" s="289"/>
      <c r="AP706" s="289"/>
      <c r="AQ706" s="289"/>
      <c r="AR706" s="289"/>
      <c r="AS706" s="289"/>
      <c r="AT706" s="289"/>
      <c r="AU706" s="289"/>
      <c r="AV706" s="289"/>
      <c r="AW706" s="289"/>
      <c r="AX706" s="289"/>
      <c r="AY706" s="289"/>
      <c r="AZ706" s="289"/>
      <c r="BA706" s="289"/>
      <c r="BB706" s="289"/>
      <c r="BC706" s="289"/>
      <c r="BD706" s="289"/>
      <c r="BE706" s="289"/>
      <c r="BF706" s="289"/>
      <c r="BG706" s="289"/>
      <c r="BH706" s="289"/>
      <c r="BI706" s="289"/>
      <c r="BJ706" s="289"/>
      <c r="BK706" s="289"/>
      <c r="BL706" s="289"/>
      <c r="BM706" s="289"/>
      <c r="BN706" s="289"/>
      <c r="BO706" s="289"/>
      <c r="BP706" s="289"/>
      <c r="BQ706" s="289"/>
      <c r="BR706" s="289"/>
      <c r="BS706" s="289"/>
      <c r="BT706" s="289"/>
      <c r="BU706" s="289"/>
      <c r="BV706" s="289"/>
      <c r="BW706" s="289"/>
      <c r="BX706" s="289"/>
      <c r="BY706" s="289"/>
      <c r="BZ706" s="289"/>
      <c r="CA706" s="289"/>
      <c r="CB706" s="289"/>
      <c r="CC706" s="289"/>
      <c r="CD706" s="289"/>
      <c r="CE706" s="289"/>
      <c r="CF706" s="289"/>
      <c r="CG706" s="289"/>
      <c r="CH706" s="289"/>
      <c r="CI706" s="289"/>
      <c r="CJ706" s="289"/>
      <c r="CK706" s="289"/>
      <c r="CL706" s="289"/>
      <c r="CM706" s="289"/>
      <c r="CN706" s="289"/>
      <c r="CO706" s="289"/>
      <c r="CP706" s="289"/>
      <c r="CQ706" s="289"/>
      <c r="CR706" s="289"/>
      <c r="CS706" s="289"/>
      <c r="CT706" s="289"/>
      <c r="CU706" s="289"/>
      <c r="CV706" s="289"/>
      <c r="CW706" s="289"/>
      <c r="CX706" s="289"/>
      <c r="CY706" s="289"/>
      <c r="CZ706" s="289"/>
      <c r="DA706" s="289"/>
      <c r="DB706" s="289"/>
      <c r="DC706" s="289"/>
      <c r="DD706" s="289"/>
      <c r="DE706" s="289"/>
      <c r="DF706" s="289"/>
      <c r="DG706" s="289"/>
      <c r="DH706" s="289"/>
      <c r="DI706" s="289"/>
      <c r="DJ706" s="289"/>
      <c r="DK706" s="289"/>
      <c r="DL706" s="289"/>
      <c r="DM706" s="289"/>
      <c r="DN706" s="289"/>
      <c r="DO706" s="289"/>
      <c r="DP706" s="289"/>
      <c r="DQ706" s="289"/>
      <c r="DR706" s="289"/>
      <c r="DS706" s="289"/>
      <c r="DT706" s="289"/>
      <c r="DU706" s="289"/>
      <c r="DV706" s="289"/>
      <c r="DW706" s="289"/>
      <c r="DX706" s="289"/>
      <c r="DY706" s="289"/>
      <c r="DZ706" s="289"/>
      <c r="EA706" s="289"/>
      <c r="EB706" s="289"/>
      <c r="EC706" s="289"/>
      <c r="ED706" s="289"/>
      <c r="EE706" s="289"/>
      <c r="EF706" s="289"/>
      <c r="EG706" s="289"/>
      <c r="EH706" s="289"/>
      <c r="EI706" s="289"/>
      <c r="EJ706" s="289"/>
      <c r="EK706" s="289"/>
      <c r="EL706" s="289"/>
      <c r="EM706" s="289"/>
      <c r="EN706" s="289"/>
      <c r="EO706" s="289"/>
      <c r="EP706" s="289"/>
      <c r="EQ706" s="289"/>
      <c r="ER706" s="289"/>
      <c r="ES706" s="289"/>
      <c r="ET706" s="289"/>
      <c r="EU706" s="289"/>
      <c r="EV706" s="289"/>
      <c r="EW706" s="289"/>
      <c r="EX706" s="289"/>
      <c r="EY706" s="289"/>
      <c r="EZ706" s="289"/>
      <c r="FA706" s="289"/>
      <c r="FB706" s="289"/>
      <c r="FC706" s="289"/>
      <c r="FD706" s="289"/>
      <c r="FE706" s="289"/>
      <c r="FF706" s="289"/>
      <c r="FG706" s="289"/>
      <c r="FH706" s="289"/>
      <c r="FI706" s="289"/>
      <c r="FJ706" s="289"/>
      <c r="FK706" s="289"/>
      <c r="FL706" s="289"/>
      <c r="FM706" s="289"/>
      <c r="FN706" s="289"/>
      <c r="FO706" s="289"/>
      <c r="FP706" s="289"/>
      <c r="FQ706" s="289"/>
      <c r="FR706" s="289"/>
      <c r="FS706" s="289"/>
      <c r="FT706" s="289"/>
      <c r="FU706" s="289"/>
      <c r="FV706" s="289"/>
      <c r="FW706" s="289"/>
      <c r="FX706" s="289"/>
      <c r="FY706" s="289"/>
      <c r="FZ706" s="289"/>
      <c r="GA706" s="289"/>
      <c r="GB706" s="289"/>
      <c r="GC706" s="289"/>
      <c r="GD706" s="289"/>
      <c r="GE706" s="289"/>
      <c r="GF706" s="289"/>
      <c r="GG706" s="289"/>
      <c r="GH706" s="289"/>
      <c r="GI706" s="289"/>
      <c r="GJ706" s="289"/>
      <c r="GK706" s="289"/>
      <c r="GL706" s="289"/>
      <c r="GM706" s="289"/>
      <c r="GN706" s="289"/>
      <c r="GO706" s="289"/>
      <c r="GP706" s="289"/>
      <c r="GQ706" s="289"/>
      <c r="GR706" s="289"/>
      <c r="GS706" s="289"/>
      <c r="GT706" s="289"/>
      <c r="GU706" s="289"/>
      <c r="GV706" s="289"/>
      <c r="GW706" s="289"/>
      <c r="GX706" s="289"/>
      <c r="GY706" s="289"/>
    </row>
    <row r="707" spans="1:207" x14ac:dyDescent="0.15">
      <c r="D707" s="313" t="s">
        <v>412</v>
      </c>
      <c r="E707" s="313"/>
      <c r="F707" s="23" t="s">
        <v>356</v>
      </c>
      <c r="G707" s="288">
        <f t="shared" ref="G707:AL707" si="139">SUM(G705:G706)</f>
        <v>-3.1921501255182203E-3</v>
      </c>
      <c r="H707" s="288">
        <f t="shared" ca="1" si="139"/>
        <v>-3.1370691240346221E-3</v>
      </c>
      <c r="I707" s="288">
        <f t="shared" ca="1" si="139"/>
        <v>-3.0819881225510239E-3</v>
      </c>
      <c r="J707" s="288">
        <f t="shared" ca="1" si="139"/>
        <v>-3.0269071210674262E-3</v>
      </c>
      <c r="K707" s="288">
        <f t="shared" ca="1" si="139"/>
        <v>-2.971826119583828E-3</v>
      </c>
      <c r="L707" s="288">
        <f t="shared" ca="1" si="139"/>
        <v>-2.9167451181002302E-3</v>
      </c>
      <c r="M707" s="288">
        <f t="shared" ca="1" si="139"/>
        <v>-2.861664116616632E-3</v>
      </c>
      <c r="N707" s="288">
        <f t="shared" ca="1" si="139"/>
        <v>-2.8065831151330343E-3</v>
      </c>
      <c r="O707" s="288">
        <f t="shared" ca="1" si="139"/>
        <v>-2.7515021136494361E-3</v>
      </c>
      <c r="P707" s="288">
        <f t="shared" ca="1" si="139"/>
        <v>-2.6964211121658379E-3</v>
      </c>
      <c r="Q707" s="288">
        <f t="shared" ca="1" si="139"/>
        <v>-2.6413401106822401E-3</v>
      </c>
      <c r="R707" s="288">
        <f t="shared" ca="1" si="139"/>
        <v>-2.5862591091986419E-3</v>
      </c>
      <c r="S707" s="288">
        <f t="shared" ca="1" si="139"/>
        <v>-2.5519139706317679E-3</v>
      </c>
      <c r="T707" s="288">
        <f t="shared" ca="1" si="139"/>
        <v>-2.5175688320648944E-3</v>
      </c>
      <c r="U707" s="288">
        <f t="shared" ca="1" si="139"/>
        <v>-2.4832236934980204E-3</v>
      </c>
      <c r="V707" s="288">
        <f t="shared" ca="1" si="139"/>
        <v>-2.4488785549311464E-3</v>
      </c>
      <c r="W707" s="288">
        <f t="shared" ca="1" si="139"/>
        <v>-2.4145334163642729E-3</v>
      </c>
      <c r="X707" s="288">
        <f t="shared" ca="1" si="139"/>
        <v>-2.3801882777973989E-3</v>
      </c>
      <c r="Y707" s="288">
        <f t="shared" ca="1" si="139"/>
        <v>-2.3458431392305249E-3</v>
      </c>
      <c r="Z707" s="288">
        <f t="shared" ca="1" si="139"/>
        <v>-2.3114980006636514E-3</v>
      </c>
      <c r="AA707" s="288">
        <f t="shared" ca="1" si="139"/>
        <v>-2.2771528620967774E-3</v>
      </c>
      <c r="AB707" s="288">
        <f t="shared" ca="1" si="139"/>
        <v>-2.2428077235299034E-3</v>
      </c>
      <c r="AC707" s="288">
        <f t="shared" ca="1" si="139"/>
        <v>-2.2084625849630298E-3</v>
      </c>
      <c r="AD707" s="288">
        <f t="shared" ca="1" si="139"/>
        <v>-2.1741174463961559E-3</v>
      </c>
      <c r="AE707" s="288">
        <f t="shared" ca="1" si="139"/>
        <v>-2.14682772800401E-3</v>
      </c>
      <c r="AF707" s="288">
        <f t="shared" ca="1" si="139"/>
        <v>-2.1195380096118636E-3</v>
      </c>
      <c r="AG707" s="288">
        <f t="shared" ca="1" si="139"/>
        <v>-2.0922482912197173E-3</v>
      </c>
      <c r="AH707" s="288">
        <f t="shared" ca="1" si="139"/>
        <v>-2.0649585728275714E-3</v>
      </c>
      <c r="AI707" s="288">
        <f t="shared" ca="1" si="139"/>
        <v>-2.037668854435425E-3</v>
      </c>
      <c r="AJ707" s="288">
        <f t="shared" ca="1" si="139"/>
        <v>-2.0103791360432791E-3</v>
      </c>
      <c r="AK707" s="288">
        <f t="shared" ca="1" si="139"/>
        <v>-1.9830894176511328E-3</v>
      </c>
      <c r="AL707" s="288">
        <f t="shared" ca="1" si="139"/>
        <v>-1.9557996992589869E-3</v>
      </c>
      <c r="AM707" s="288">
        <f t="shared" ref="AM707:BN707" ca="1" si="140">SUM(AM705:AM706)</f>
        <v>-1.9285099808668406E-3</v>
      </c>
      <c r="AN707" s="288">
        <f t="shared" ca="1" si="140"/>
        <v>-1.9012202624746944E-3</v>
      </c>
      <c r="AO707" s="288">
        <f t="shared" ca="1" si="140"/>
        <v>-1.8739305440825483E-3</v>
      </c>
      <c r="AP707" s="288">
        <f t="shared" ca="1" si="140"/>
        <v>-1.846640825690402E-3</v>
      </c>
      <c r="AQ707" s="288">
        <f t="shared" ca="1" si="140"/>
        <v>-1.8252702395381182E-3</v>
      </c>
      <c r="AR707" s="288">
        <f t="shared" ca="1" si="140"/>
        <v>-1.8038996533858342E-3</v>
      </c>
      <c r="AS707" s="288">
        <f t="shared" ca="1" si="140"/>
        <v>-1.7825290672335503E-3</v>
      </c>
      <c r="AT707" s="288">
        <f t="shared" ca="1" si="140"/>
        <v>-1.7611584810812665E-3</v>
      </c>
      <c r="AU707" s="288">
        <f t="shared" ca="1" si="140"/>
        <v>-1.7397878949289825E-3</v>
      </c>
      <c r="AV707" s="288">
        <f t="shared" ca="1" si="140"/>
        <v>-1.7184173087766987E-3</v>
      </c>
      <c r="AW707" s="288">
        <f t="shared" ca="1" si="140"/>
        <v>-1.6970467226244147E-3</v>
      </c>
      <c r="AX707" s="288">
        <f t="shared" ca="1" si="140"/>
        <v>-1.6756761364721308E-3</v>
      </c>
      <c r="AY707" s="288">
        <f t="shared" ca="1" si="140"/>
        <v>-1.654305550319847E-3</v>
      </c>
      <c r="AZ707" s="288">
        <f t="shared" ca="1" si="140"/>
        <v>-1.632934964167563E-3</v>
      </c>
      <c r="BA707" s="288">
        <f t="shared" ca="1" si="140"/>
        <v>-1.611564378015279E-3</v>
      </c>
      <c r="BB707" s="288">
        <f t="shared" ca="1" si="140"/>
        <v>-1.5901937918629953E-3</v>
      </c>
      <c r="BC707" s="288">
        <f t="shared" ca="1" si="140"/>
        <v>-1.5736253935559475E-3</v>
      </c>
      <c r="BD707" s="288">
        <f t="shared" ca="1" si="140"/>
        <v>-1.5570569952489E-3</v>
      </c>
      <c r="BE707" s="288">
        <f t="shared" ca="1" si="140"/>
        <v>-1.5404885969418523E-3</v>
      </c>
      <c r="BF707" s="288">
        <f t="shared" ca="1" si="140"/>
        <v>-1.5239201986348048E-3</v>
      </c>
      <c r="BG707" s="288">
        <f t="shared" ca="1" si="140"/>
        <v>-1.5073518003277571E-3</v>
      </c>
      <c r="BH707" s="288">
        <f t="shared" ca="1" si="140"/>
        <v>-1.4907834020207096E-3</v>
      </c>
      <c r="BI707" s="288">
        <f t="shared" ca="1" si="140"/>
        <v>-1.474215003713662E-3</v>
      </c>
      <c r="BJ707" s="288">
        <f t="shared" ca="1" si="140"/>
        <v>-1.4576466054066143E-3</v>
      </c>
      <c r="BK707" s="288">
        <f t="shared" ca="1" si="140"/>
        <v>-1.4410782070995668E-3</v>
      </c>
      <c r="BL707" s="288">
        <f t="shared" ca="1" si="140"/>
        <v>-1.4245098087925191E-3</v>
      </c>
      <c r="BM707" s="288">
        <f t="shared" ca="1" si="140"/>
        <v>-1.4079414104854716E-3</v>
      </c>
      <c r="BN707" s="288">
        <f t="shared" ca="1" si="140"/>
        <v>-1.3913730121784239E-3</v>
      </c>
      <c r="BO707" s="289"/>
      <c r="BP707" s="289"/>
      <c r="BQ707" s="289"/>
      <c r="BR707" s="289"/>
      <c r="BS707" s="289"/>
      <c r="BT707" s="289"/>
      <c r="BU707" s="289"/>
      <c r="BV707" s="289"/>
      <c r="BW707" s="289"/>
      <c r="BX707" s="289"/>
      <c r="BY707" s="289"/>
      <c r="BZ707" s="289"/>
      <c r="CA707" s="289"/>
      <c r="CB707" s="289"/>
      <c r="CC707" s="289"/>
      <c r="CD707" s="289"/>
      <c r="CE707" s="289"/>
      <c r="CF707" s="289"/>
      <c r="CG707" s="289"/>
      <c r="CH707" s="289"/>
      <c r="CI707" s="289"/>
      <c r="CJ707" s="289"/>
      <c r="CK707" s="289"/>
      <c r="CL707" s="289"/>
      <c r="CM707" s="289"/>
      <c r="CN707" s="289"/>
      <c r="CO707" s="289"/>
      <c r="CP707" s="289"/>
      <c r="CQ707" s="289"/>
      <c r="CR707" s="289"/>
      <c r="CS707" s="289"/>
      <c r="CT707" s="289"/>
      <c r="CU707" s="289"/>
      <c r="CV707" s="289"/>
      <c r="CW707" s="289"/>
      <c r="CX707" s="289"/>
      <c r="CY707" s="289"/>
      <c r="CZ707" s="289"/>
      <c r="DA707" s="289"/>
      <c r="DB707" s="289"/>
      <c r="DC707" s="289"/>
      <c r="DD707" s="289"/>
      <c r="DE707" s="289"/>
      <c r="DF707" s="289"/>
      <c r="DG707" s="289"/>
      <c r="DH707" s="289"/>
      <c r="DI707" s="289"/>
      <c r="DJ707" s="289"/>
      <c r="DK707" s="289"/>
      <c r="DL707" s="289"/>
      <c r="DM707" s="289"/>
      <c r="DN707" s="289"/>
      <c r="DO707" s="289"/>
      <c r="DP707" s="289"/>
      <c r="DQ707" s="289"/>
      <c r="DR707" s="289"/>
      <c r="DS707" s="289"/>
      <c r="DT707" s="289"/>
      <c r="DU707" s="289"/>
      <c r="DV707" s="289"/>
      <c r="DW707" s="289"/>
      <c r="DX707" s="289"/>
      <c r="DY707" s="289"/>
      <c r="DZ707" s="289"/>
      <c r="EA707" s="289"/>
      <c r="EB707" s="289"/>
      <c r="EC707" s="289"/>
      <c r="ED707" s="289"/>
      <c r="EE707" s="289"/>
      <c r="EF707" s="289"/>
      <c r="EG707" s="289"/>
      <c r="EH707" s="289"/>
      <c r="EI707" s="289"/>
      <c r="EJ707" s="289"/>
      <c r="EK707" s="289"/>
      <c r="EL707" s="289"/>
      <c r="EM707" s="289"/>
      <c r="EN707" s="289"/>
      <c r="EO707" s="289"/>
      <c r="EP707" s="289"/>
      <c r="EQ707" s="289"/>
      <c r="ER707" s="289"/>
      <c r="ES707" s="289"/>
      <c r="ET707" s="289"/>
      <c r="EU707" s="289"/>
      <c r="EV707" s="289"/>
      <c r="EW707" s="289"/>
      <c r="EX707" s="289"/>
      <c r="EY707" s="289"/>
      <c r="EZ707" s="289"/>
      <c r="FA707" s="289"/>
      <c r="FB707" s="289"/>
      <c r="FC707" s="289"/>
      <c r="FD707" s="289"/>
      <c r="FE707" s="289"/>
      <c r="FF707" s="289"/>
      <c r="FG707" s="289"/>
      <c r="FH707" s="289"/>
      <c r="FI707" s="289"/>
      <c r="FJ707" s="289"/>
      <c r="FK707" s="289"/>
      <c r="FL707" s="289"/>
      <c r="FM707" s="289"/>
      <c r="FN707" s="289"/>
      <c r="FO707" s="289"/>
      <c r="FP707" s="289"/>
      <c r="FQ707" s="289"/>
      <c r="FR707" s="289"/>
      <c r="FS707" s="289"/>
      <c r="FT707" s="289"/>
      <c r="FU707" s="289"/>
      <c r="FV707" s="289"/>
      <c r="FW707" s="289"/>
      <c r="FX707" s="289"/>
      <c r="FY707" s="289"/>
      <c r="FZ707" s="289"/>
      <c r="GA707" s="289"/>
      <c r="GB707" s="289"/>
      <c r="GC707" s="289"/>
      <c r="GD707" s="289"/>
      <c r="GE707" s="289"/>
      <c r="GF707" s="289"/>
      <c r="GG707" s="289"/>
      <c r="GH707" s="289"/>
      <c r="GI707" s="289"/>
      <c r="GJ707" s="289"/>
      <c r="GK707" s="289"/>
      <c r="GL707" s="289"/>
      <c r="GM707" s="289"/>
      <c r="GN707" s="289"/>
      <c r="GO707" s="289"/>
      <c r="GP707" s="289"/>
      <c r="GQ707" s="289"/>
      <c r="GR707" s="289"/>
      <c r="GS707" s="289"/>
      <c r="GT707" s="289"/>
      <c r="GU707" s="289"/>
      <c r="GV707" s="289"/>
      <c r="GW707" s="289"/>
      <c r="GX707" s="289"/>
      <c r="GY707" s="289"/>
    </row>
    <row r="708" spans="1:207" x14ac:dyDescent="0.15">
      <c r="G708" s="289"/>
      <c r="H708" s="289"/>
      <c r="I708" s="289"/>
      <c r="J708" s="289"/>
      <c r="K708" s="289"/>
      <c r="L708" s="289"/>
      <c r="M708" s="289"/>
      <c r="N708" s="289"/>
      <c r="O708" s="289"/>
      <c r="P708" s="289"/>
      <c r="Q708" s="289"/>
      <c r="R708" s="289"/>
      <c r="S708" s="289"/>
      <c r="T708" s="289"/>
      <c r="U708" s="289"/>
      <c r="V708" s="289"/>
      <c r="W708" s="289"/>
      <c r="X708" s="289"/>
      <c r="Y708" s="289"/>
      <c r="Z708" s="289"/>
      <c r="AA708" s="289"/>
      <c r="AB708" s="289"/>
      <c r="AC708" s="289"/>
      <c r="AD708" s="289"/>
      <c r="AE708" s="289"/>
      <c r="AF708" s="289"/>
      <c r="AG708" s="289"/>
      <c r="AH708" s="289"/>
      <c r="AI708" s="289"/>
      <c r="AJ708" s="289"/>
      <c r="AK708" s="289"/>
      <c r="AL708" s="289"/>
      <c r="AM708" s="289"/>
      <c r="AN708" s="289"/>
      <c r="AO708" s="289"/>
      <c r="AP708" s="289"/>
      <c r="AQ708" s="289"/>
      <c r="AR708" s="289"/>
      <c r="AS708" s="289"/>
      <c r="AT708" s="289"/>
      <c r="AU708" s="289"/>
      <c r="AV708" s="289"/>
      <c r="AW708" s="289"/>
      <c r="AX708" s="289"/>
      <c r="AY708" s="289"/>
      <c r="AZ708" s="289"/>
      <c r="BA708" s="289"/>
      <c r="BB708" s="289"/>
      <c r="BC708" s="289"/>
      <c r="BD708" s="289"/>
      <c r="BE708" s="289"/>
      <c r="BF708" s="289"/>
      <c r="BG708" s="289"/>
      <c r="BH708" s="289"/>
      <c r="BI708" s="289"/>
      <c r="BJ708" s="289"/>
      <c r="BK708" s="289"/>
      <c r="BL708" s="289"/>
      <c r="BM708" s="289"/>
      <c r="BN708" s="289"/>
      <c r="BO708" s="289"/>
      <c r="BP708" s="289"/>
      <c r="BQ708" s="289"/>
      <c r="BR708" s="289"/>
      <c r="BS708" s="289"/>
      <c r="BT708" s="289"/>
      <c r="BU708" s="289"/>
      <c r="BV708" s="289"/>
      <c r="BW708" s="289"/>
      <c r="BX708" s="289"/>
      <c r="BY708" s="289"/>
      <c r="BZ708" s="289"/>
      <c r="CA708" s="289"/>
      <c r="CB708" s="289"/>
      <c r="CC708" s="289"/>
      <c r="CD708" s="289"/>
      <c r="CE708" s="289"/>
      <c r="CF708" s="289"/>
      <c r="CG708" s="289"/>
      <c r="CH708" s="289"/>
      <c r="CI708" s="289"/>
      <c r="CJ708" s="289"/>
      <c r="CK708" s="289"/>
      <c r="CL708" s="289"/>
      <c r="CM708" s="289"/>
      <c r="CN708" s="289"/>
      <c r="CO708" s="289"/>
      <c r="CP708" s="289"/>
      <c r="CQ708" s="289"/>
      <c r="CR708" s="289"/>
      <c r="CS708" s="289"/>
      <c r="CT708" s="289"/>
      <c r="CU708" s="289"/>
      <c r="CV708" s="289"/>
      <c r="CW708" s="289"/>
      <c r="CX708" s="289"/>
      <c r="CY708" s="289"/>
      <c r="CZ708" s="289"/>
      <c r="DA708" s="289"/>
      <c r="DB708" s="289"/>
      <c r="DC708" s="289"/>
      <c r="DD708" s="289"/>
      <c r="DE708" s="289"/>
      <c r="DF708" s="289"/>
      <c r="DG708" s="289"/>
      <c r="DH708" s="289"/>
      <c r="DI708" s="289"/>
      <c r="DJ708" s="289"/>
      <c r="DK708" s="289"/>
      <c r="DL708" s="289"/>
      <c r="DM708" s="289"/>
      <c r="DN708" s="289"/>
      <c r="DO708" s="289"/>
      <c r="DP708" s="289"/>
      <c r="DQ708" s="289"/>
      <c r="DR708" s="289"/>
      <c r="DS708" s="289"/>
      <c r="DT708" s="289"/>
      <c r="DU708" s="289"/>
      <c r="DV708" s="289"/>
      <c r="DW708" s="289"/>
      <c r="DX708" s="289"/>
      <c r="DY708" s="289"/>
      <c r="DZ708" s="289"/>
      <c r="EA708" s="289"/>
      <c r="EB708" s="289"/>
      <c r="EC708" s="289"/>
      <c r="ED708" s="289"/>
      <c r="EE708" s="289"/>
      <c r="EF708" s="289"/>
      <c r="EG708" s="289"/>
      <c r="EH708" s="289"/>
      <c r="EI708" s="289"/>
      <c r="EJ708" s="289"/>
      <c r="EK708" s="289"/>
      <c r="EL708" s="289"/>
      <c r="EM708" s="289"/>
      <c r="EN708" s="289"/>
      <c r="EO708" s="289"/>
      <c r="EP708" s="289"/>
      <c r="EQ708" s="289"/>
      <c r="ER708" s="289"/>
      <c r="ES708" s="289"/>
      <c r="ET708" s="289"/>
      <c r="EU708" s="289"/>
      <c r="EV708" s="289"/>
      <c r="EW708" s="289"/>
      <c r="EX708" s="289"/>
      <c r="EY708" s="289"/>
      <c r="EZ708" s="289"/>
      <c r="FA708" s="289"/>
      <c r="FB708" s="289"/>
      <c r="FC708" s="289"/>
      <c r="FD708" s="289"/>
      <c r="FE708" s="289"/>
      <c r="FF708" s="289"/>
      <c r="FG708" s="289"/>
      <c r="FH708" s="289"/>
      <c r="FI708" s="289"/>
      <c r="FJ708" s="289"/>
      <c r="FK708" s="289"/>
      <c r="FL708" s="289"/>
      <c r="FM708" s="289"/>
      <c r="FN708" s="289"/>
      <c r="FO708" s="289"/>
      <c r="FP708" s="289"/>
      <c r="FQ708" s="289"/>
      <c r="FR708" s="289"/>
      <c r="FS708" s="289"/>
      <c r="FT708" s="289"/>
      <c r="FU708" s="289"/>
      <c r="FV708" s="289"/>
      <c r="FW708" s="289"/>
      <c r="FX708" s="289"/>
      <c r="FY708" s="289"/>
      <c r="FZ708" s="289"/>
      <c r="GA708" s="289"/>
      <c r="GB708" s="289"/>
      <c r="GC708" s="289"/>
      <c r="GD708" s="289"/>
      <c r="GE708" s="289"/>
      <c r="GF708" s="289"/>
      <c r="GG708" s="289"/>
      <c r="GH708" s="289"/>
      <c r="GI708" s="289"/>
      <c r="GJ708" s="289"/>
      <c r="GK708" s="289"/>
      <c r="GL708" s="289"/>
      <c r="GM708" s="289"/>
      <c r="GN708" s="289"/>
      <c r="GO708" s="289"/>
      <c r="GP708" s="289"/>
      <c r="GQ708" s="289"/>
      <c r="GR708" s="289"/>
      <c r="GS708" s="289"/>
      <c r="GT708" s="289"/>
      <c r="GU708" s="289"/>
      <c r="GV708" s="289"/>
      <c r="GW708" s="289"/>
      <c r="GX708" s="289"/>
      <c r="GY708" s="289"/>
    </row>
    <row r="709" spans="1:207" x14ac:dyDescent="0.15">
      <c r="C709" s="23" t="s">
        <v>413</v>
      </c>
      <c r="D709" s="26" t="s">
        <v>324</v>
      </c>
      <c r="F709" s="26" t="s">
        <v>356</v>
      </c>
      <c r="G709" s="289">
        <f>IF(G$7&gt;SAP_Leadsheet!$E$21,0,-SAP_Leadsheet!$E105*G$11*SAP_Spreadsheet!G$698)</f>
        <v>-1.2784835939585479E-3</v>
      </c>
      <c r="H709" s="289">
        <f ca="1">IF(H$7&gt;SAP_Leadsheet!$E$21,0,-SAP_Leadsheet!$E105*H$11*SAP_Spreadsheet!H$698)</f>
        <v>-1.2564231788882653E-3</v>
      </c>
      <c r="I709" s="289">
        <f ca="1">IF(I$7&gt;SAP_Leadsheet!$E$21,0,-SAP_Leadsheet!$E105*I$11*SAP_Spreadsheet!I$698)</f>
        <v>-1.234362763817983E-3</v>
      </c>
      <c r="J709" s="289">
        <f ca="1">IF(J$7&gt;SAP_Leadsheet!$E$21,0,-SAP_Leadsheet!$E105*J$11*SAP_Spreadsheet!J$698)</f>
        <v>-1.2123023487477004E-3</v>
      </c>
      <c r="K709" s="289">
        <f ca="1">IF(K$7&gt;SAP_Leadsheet!$E$21,0,-SAP_Leadsheet!$E105*K$11*SAP_Spreadsheet!K$698)</f>
        <v>-1.1902419336774178E-3</v>
      </c>
      <c r="L709" s="289">
        <f ca="1">IF(L$7&gt;SAP_Leadsheet!$E$21,0,-SAP_Leadsheet!$E105*L$11*SAP_Spreadsheet!L$698)</f>
        <v>-1.1681815186071352E-3</v>
      </c>
      <c r="M709" s="289">
        <f ca="1">IF(M$7&gt;SAP_Leadsheet!$E$21,0,-SAP_Leadsheet!$E105*M$11*SAP_Spreadsheet!M$698)</f>
        <v>-1.1461211035368526E-3</v>
      </c>
      <c r="N709" s="289">
        <f ca="1">IF(N$7&gt;SAP_Leadsheet!$E$21,0,-SAP_Leadsheet!$E105*N$11*SAP_Spreadsheet!N$698)</f>
        <v>-1.1240606884665701E-3</v>
      </c>
      <c r="O709" s="289">
        <f ca="1">IF(O$7&gt;SAP_Leadsheet!$E$21,0,-SAP_Leadsheet!$E105*O$11*SAP_Spreadsheet!O$698)</f>
        <v>-1.1020002733962875E-3</v>
      </c>
      <c r="P709" s="289">
        <f ca="1">IF(P$7&gt;SAP_Leadsheet!$E$21,0,-SAP_Leadsheet!$E105*P$11*SAP_Spreadsheet!P$698)</f>
        <v>-1.0799398583260049E-3</v>
      </c>
      <c r="Q709" s="289">
        <f ca="1">IF(Q$7&gt;SAP_Leadsheet!$E$21,0,-SAP_Leadsheet!$E105*Q$11*SAP_Spreadsheet!Q$698)</f>
        <v>-1.0578794432557223E-3</v>
      </c>
      <c r="R709" s="289">
        <f ca="1">IF(R$7&gt;SAP_Leadsheet!$E$21,0,-SAP_Leadsheet!$E105*R$11*SAP_Spreadsheet!R$698)</f>
        <v>-1.0358190281854398E-3</v>
      </c>
      <c r="S709" s="289">
        <f ca="1">IF(S$7&gt;SAP_Leadsheet!$E$21,0,-SAP_Leadsheet!$E105*S$11*SAP_Spreadsheet!S$698)</f>
        <v>-1.0578357273095861E-3</v>
      </c>
      <c r="T709" s="289">
        <f ca="1">IF(T$7&gt;SAP_Leadsheet!$E$21,0,-SAP_Leadsheet!$E105*T$11*SAP_Spreadsheet!T$698)</f>
        <v>-1.043598760447242E-3</v>
      </c>
      <c r="U709" s="289">
        <f ca="1">IF(U$7&gt;SAP_Leadsheet!$E$21,0,-SAP_Leadsheet!$E105*U$11*SAP_Spreadsheet!U$698)</f>
        <v>-1.0293617935848978E-3</v>
      </c>
      <c r="V709" s="289">
        <f ca="1">IF(V$7&gt;SAP_Leadsheet!$E$21,0,-SAP_Leadsheet!$E105*V$11*SAP_Spreadsheet!V$698)</f>
        <v>-1.0151248267225535E-3</v>
      </c>
      <c r="W709" s="289">
        <f ca="1">IF(W$7&gt;SAP_Leadsheet!$E$21,0,-SAP_Leadsheet!$E105*W$11*SAP_Spreadsheet!W$698)</f>
        <v>-1.0008878598602095E-3</v>
      </c>
      <c r="X709" s="289">
        <f ca="1">IF(X$7&gt;SAP_Leadsheet!$E$21,0,-SAP_Leadsheet!$E105*X$11*SAP_Spreadsheet!X$698)</f>
        <v>-9.8665089299786548E-4</v>
      </c>
      <c r="Y709" s="289">
        <f ca="1">IF(Y$7&gt;SAP_Leadsheet!$E$21,0,-SAP_Leadsheet!$E105*Y$11*SAP_Spreadsheet!Y$698)</f>
        <v>-9.7241392613552123E-4</v>
      </c>
      <c r="Z709" s="289">
        <f ca="1">IF(Z$7&gt;SAP_Leadsheet!$E$21,0,-SAP_Leadsheet!$E105*Z$11*SAP_Spreadsheet!Z$698)</f>
        <v>-9.581769592731772E-4</v>
      </c>
      <c r="AA709" s="289">
        <f ca="1">IF(AA$7&gt;SAP_Leadsheet!$E$21,0,-SAP_Leadsheet!$E105*AA$11*SAP_Spreadsheet!AA$698)</f>
        <v>-9.4393999241083296E-4</v>
      </c>
      <c r="AB709" s="289">
        <f ca="1">IF(AB$7&gt;SAP_Leadsheet!$E$21,0,-SAP_Leadsheet!$E105*AB$11*SAP_Spreadsheet!AB$698)</f>
        <v>-9.2970302554848893E-4</v>
      </c>
      <c r="AC709" s="289">
        <f ca="1">IF(AC$7&gt;SAP_Leadsheet!$E$21,0,-SAP_Leadsheet!$E105*AC$11*SAP_Spreadsheet!AC$698)</f>
        <v>-9.1546605868614479E-4</v>
      </c>
      <c r="AD709" s="289">
        <f ca="1">IF(AD$7&gt;SAP_Leadsheet!$E$21,0,-SAP_Leadsheet!$E105*AD$11*SAP_Spreadsheet!AD$698)</f>
        <v>-9.3277211003763363E-4</v>
      </c>
      <c r="AE709" s="289">
        <f ca="1">IF(AE$7&gt;SAP_Leadsheet!$E$21,0,-SAP_Leadsheet!$E105*AE$11*SAP_Spreadsheet!AE$698)</f>
        <v>-9.2106387033367022E-4</v>
      </c>
      <c r="AF709" s="289">
        <f ca="1">IF(AF$7&gt;SAP_Leadsheet!$E$21,0,-SAP_Leadsheet!$E105*AF$11*SAP_Spreadsheet!AF$698)</f>
        <v>-9.0935563062970691E-4</v>
      </c>
      <c r="AG709" s="289">
        <f ca="1">IF(AG$7&gt;SAP_Leadsheet!$E$21,0,-SAP_Leadsheet!$E105*AG$11*SAP_Spreadsheet!AG$698)</f>
        <v>-8.976473909257435E-4</v>
      </c>
      <c r="AH709" s="289">
        <f ca="1">IF(AH$7&gt;SAP_Leadsheet!$E$21,0,-SAP_Leadsheet!$E105*AH$11*SAP_Spreadsheet!AH$698)</f>
        <v>-8.8593915122178008E-4</v>
      </c>
      <c r="AI709" s="289">
        <f ca="1">IF(AI$7&gt;SAP_Leadsheet!$E$21,0,-SAP_Leadsheet!$E105*AI$11*SAP_Spreadsheet!AI$698)</f>
        <v>-8.7423091151781667E-4</v>
      </c>
      <c r="AJ709" s="289">
        <f ca="1">IF(AJ$7&gt;SAP_Leadsheet!$E$21,0,-SAP_Leadsheet!$E105*AJ$11*SAP_Spreadsheet!AJ$698)</f>
        <v>-8.6252267181385325E-4</v>
      </c>
      <c r="AK709" s="289">
        <f ca="1">IF(AK$7&gt;SAP_Leadsheet!$E$21,0,-SAP_Leadsheet!$E105*AK$11*SAP_Spreadsheet!AK$698)</f>
        <v>-8.5081443210988984E-4</v>
      </c>
      <c r="AL709" s="289">
        <f ca="1">IF(AL$7&gt;SAP_Leadsheet!$E$21,0,-SAP_Leadsheet!$E105*AL$11*SAP_Spreadsheet!AL$698)</f>
        <v>-8.3910619240592642E-4</v>
      </c>
      <c r="AM709" s="289">
        <f ca="1">IF(AM$7&gt;SAP_Leadsheet!$E$21,0,-SAP_Leadsheet!$E105*AM$11*SAP_Spreadsheet!AM$698)</f>
        <v>-8.2739795270196301E-4</v>
      </c>
      <c r="AN709" s="289">
        <f ca="1">IF(AN$7&gt;SAP_Leadsheet!$E$21,0,-SAP_Leadsheet!$E105*AN$11*SAP_Spreadsheet!AN$698)</f>
        <v>-8.156897129979997E-4</v>
      </c>
      <c r="AO709" s="289">
        <f ca="1">IF(AO$7&gt;SAP_Leadsheet!$E$21,0,-SAP_Leadsheet!$E105*AO$11*SAP_Spreadsheet!AO$698)</f>
        <v>-8.0398147329403629E-4</v>
      </c>
      <c r="AP709" s="289">
        <f ca="1">IF(AP$7&gt;SAP_Leadsheet!$E$21,0,-SAP_Leadsheet!$E105*AP$11*SAP_Spreadsheet!AP$698)</f>
        <v>-8.2000279676572535E-4</v>
      </c>
      <c r="AQ709" s="289">
        <f ca="1">IF(AQ$7&gt;SAP_Leadsheet!$E$21,0,-SAP_Leadsheet!$E105*AQ$11*SAP_Spreadsheet!AQ$698)</f>
        <v>-8.1051316555558238E-4</v>
      </c>
      <c r="AR709" s="289">
        <f ca="1">IF(AR$7&gt;SAP_Leadsheet!$E$21,0,-SAP_Leadsheet!$E105*AR$11*SAP_Spreadsheet!AR$698)</f>
        <v>-8.0102353434543941E-4</v>
      </c>
      <c r="AS709" s="289">
        <f ca="1">IF(AS$7&gt;SAP_Leadsheet!$E$21,0,-SAP_Leadsheet!$E105*AS$11*SAP_Spreadsheet!AS$698)</f>
        <v>-7.9153390313529666E-4</v>
      </c>
      <c r="AT709" s="289">
        <f ca="1">IF(AT$7&gt;SAP_Leadsheet!$E$21,0,-SAP_Leadsheet!$E105*AT$11*SAP_Spreadsheet!AT$698)</f>
        <v>-7.820442719251537E-4</v>
      </c>
      <c r="AU709" s="289">
        <f ca="1">IF(AU$7&gt;SAP_Leadsheet!$E$21,0,-SAP_Leadsheet!$E105*AU$11*SAP_Spreadsheet!AU$698)</f>
        <v>-7.7255464071501084E-4</v>
      </c>
      <c r="AV709" s="289">
        <f ca="1">IF(AV$7&gt;SAP_Leadsheet!$E$21,0,-SAP_Leadsheet!$E105*AV$11*SAP_Spreadsheet!AV$698)</f>
        <v>-7.6306500950486798E-4</v>
      </c>
      <c r="AW709" s="289">
        <f ca="1">IF(AW$7&gt;SAP_Leadsheet!$E$21,0,-SAP_Leadsheet!$E105*AW$11*SAP_Spreadsheet!AW$698)</f>
        <v>-7.5357537829472512E-4</v>
      </c>
      <c r="AX709" s="289">
        <f ca="1">IF(AX$7&gt;SAP_Leadsheet!$E$21,0,-SAP_Leadsheet!$E105*AX$11*SAP_Spreadsheet!AX$698)</f>
        <v>-7.4408574708458215E-4</v>
      </c>
      <c r="AY709" s="289">
        <f ca="1">IF(AY$7&gt;SAP_Leadsheet!$E$21,0,-SAP_Leadsheet!$E105*AY$11*SAP_Spreadsheet!AY$698)</f>
        <v>-7.3459611587443918E-4</v>
      </c>
      <c r="AZ709" s="289">
        <f ca="1">IF(AZ$7&gt;SAP_Leadsheet!$E$21,0,-SAP_Leadsheet!$E105*AZ$11*SAP_Spreadsheet!AZ$698)</f>
        <v>-7.2510648466429643E-4</v>
      </c>
      <c r="BA709" s="289">
        <f ca="1">IF(BA$7&gt;SAP_Leadsheet!$E$21,0,-SAP_Leadsheet!$E105*BA$11*SAP_Spreadsheet!BA$698)</f>
        <v>-7.1561685345415346E-4</v>
      </c>
      <c r="BB709" s="289">
        <f ca="1">IF(BB$7&gt;SAP_Leadsheet!$E$21,0,-SAP_Leadsheet!$E105*BB$11*SAP_Spreadsheet!BB$698)</f>
        <v>-7.3084167502255085E-4</v>
      </c>
      <c r="BC709" s="289">
        <f ca="1">IF(BC$7&gt;SAP_Leadsheet!$E$21,0,-SAP_Leadsheet!$E105*BC$11*SAP_Spreadsheet!BC$698)</f>
        <v>-7.2322695785215034E-4</v>
      </c>
      <c r="BD709" s="289">
        <f ca="1">IF(BD$7&gt;SAP_Leadsheet!$E$21,0,-SAP_Leadsheet!$E105*BD$11*SAP_Spreadsheet!BD$698)</f>
        <v>-7.1561224068174983E-4</v>
      </c>
      <c r="BE709" s="289">
        <f ca="1">IF(BE$7&gt;SAP_Leadsheet!$E$21,0,-SAP_Leadsheet!$E105*BE$11*SAP_Spreadsheet!BE$698)</f>
        <v>-7.0799752351134932E-4</v>
      </c>
      <c r="BF709" s="289">
        <f ca="1">IF(BF$7&gt;SAP_Leadsheet!$E$21,0,-SAP_Leadsheet!$E105*BF$11*SAP_Spreadsheet!BF$698)</f>
        <v>-7.0038280634094881E-4</v>
      </c>
      <c r="BG709" s="289">
        <f ca="1">IF(BG$7&gt;SAP_Leadsheet!$E$21,0,-SAP_Leadsheet!$E105*BG$11*SAP_Spreadsheet!BG$698)</f>
        <v>-6.927680891705483E-4</v>
      </c>
      <c r="BH709" s="289">
        <f ca="1">IF(BH$7&gt;SAP_Leadsheet!$E$21,0,-SAP_Leadsheet!$E105*BH$11*SAP_Spreadsheet!BH$698)</f>
        <v>-6.8515337200014768E-4</v>
      </c>
      <c r="BI709" s="289">
        <f ca="1">IF(BI$7&gt;SAP_Leadsheet!$E$21,0,-SAP_Leadsheet!$E105*BI$11*SAP_Spreadsheet!BI$698)</f>
        <v>-6.7753865482974717E-4</v>
      </c>
      <c r="BJ709" s="289">
        <f ca="1">IF(BJ$7&gt;SAP_Leadsheet!$E$21,0,-SAP_Leadsheet!$E105*BJ$11*SAP_Spreadsheet!BJ$698)</f>
        <v>-6.6992393765934665E-4</v>
      </c>
      <c r="BK709" s="289">
        <f ca="1">IF(BK$7&gt;SAP_Leadsheet!$E$21,0,-SAP_Leadsheet!$E105*BK$11*SAP_Spreadsheet!BK$698)</f>
        <v>-6.6230922048894614E-4</v>
      </c>
      <c r="BL709" s="289">
        <f ca="1">IF(BL$7&gt;SAP_Leadsheet!$E$21,0,-SAP_Leadsheet!$E105*BL$11*SAP_Spreadsheet!BL$698)</f>
        <v>-6.5469450331854563E-4</v>
      </c>
      <c r="BM709" s="289">
        <f ca="1">IF(BM$7&gt;SAP_Leadsheet!$E$21,0,-SAP_Leadsheet!$E105*BM$11*SAP_Spreadsheet!BM$698)</f>
        <v>-6.4707978614814523E-4</v>
      </c>
      <c r="BN709" s="289">
        <f ca="1">IF(BN$7&gt;SAP_Leadsheet!$E$21,0,-SAP_Leadsheet!$E105*BN$11*SAP_Spreadsheet!BN$698)</f>
        <v>-6.6184634639196568E-4</v>
      </c>
      <c r="BO709" s="289"/>
      <c r="BP709" s="289"/>
      <c r="BQ709" s="289"/>
      <c r="BR709" s="289"/>
      <c r="BS709" s="289"/>
      <c r="BT709" s="289"/>
      <c r="BU709" s="289"/>
      <c r="BV709" s="289"/>
      <c r="BW709" s="289"/>
      <c r="BX709" s="289"/>
      <c r="BY709" s="289"/>
      <c r="BZ709" s="289"/>
      <c r="CA709" s="289"/>
      <c r="CB709" s="289"/>
      <c r="CC709" s="289"/>
      <c r="CD709" s="289"/>
      <c r="CE709" s="289"/>
      <c r="CF709" s="289"/>
      <c r="CG709" s="289"/>
      <c r="CH709" s="289"/>
      <c r="CI709" s="289"/>
      <c r="CJ709" s="289"/>
      <c r="CK709" s="289"/>
      <c r="CL709" s="289"/>
      <c r="CM709" s="289"/>
      <c r="CN709" s="289"/>
      <c r="CO709" s="289"/>
      <c r="CP709" s="289"/>
      <c r="CQ709" s="289"/>
      <c r="CR709" s="289"/>
      <c r="CS709" s="289"/>
      <c r="CT709" s="289"/>
      <c r="CU709" s="289"/>
      <c r="CV709" s="289"/>
      <c r="CW709" s="289"/>
      <c r="CX709" s="289"/>
      <c r="CY709" s="289"/>
      <c r="CZ709" s="289"/>
      <c r="DA709" s="289"/>
      <c r="DB709" s="289"/>
      <c r="DC709" s="289"/>
      <c r="DD709" s="289"/>
      <c r="DE709" s="289"/>
      <c r="DF709" s="289"/>
      <c r="DG709" s="289"/>
      <c r="DH709" s="289"/>
      <c r="DI709" s="289"/>
      <c r="DJ709" s="289"/>
      <c r="DK709" s="289"/>
      <c r="DL709" s="289"/>
      <c r="DM709" s="289"/>
      <c r="DN709" s="289"/>
      <c r="DO709" s="289"/>
      <c r="DP709" s="289"/>
      <c r="DQ709" s="289"/>
      <c r="DR709" s="289"/>
      <c r="DS709" s="289"/>
      <c r="DT709" s="289"/>
      <c r="DU709" s="289"/>
      <c r="DV709" s="289"/>
      <c r="DW709" s="289"/>
      <c r="DX709" s="289"/>
      <c r="DY709" s="289"/>
      <c r="DZ709" s="289"/>
      <c r="EA709" s="289"/>
      <c r="EB709" s="289"/>
      <c r="EC709" s="289"/>
      <c r="ED709" s="289"/>
      <c r="EE709" s="289"/>
      <c r="EF709" s="289"/>
      <c r="EG709" s="289"/>
      <c r="EH709" s="289"/>
      <c r="EI709" s="289"/>
      <c r="EJ709" s="289"/>
      <c r="EK709" s="289"/>
      <c r="EL709" s="289"/>
      <c r="EM709" s="289"/>
      <c r="EN709" s="289"/>
      <c r="EO709" s="289"/>
      <c r="EP709" s="289"/>
      <c r="EQ709" s="289"/>
      <c r="ER709" s="289"/>
      <c r="ES709" s="289"/>
      <c r="ET709" s="289"/>
      <c r="EU709" s="289"/>
      <c r="EV709" s="289"/>
      <c r="EW709" s="289"/>
      <c r="EX709" s="289"/>
      <c r="EY709" s="289"/>
      <c r="EZ709" s="289"/>
      <c r="FA709" s="289"/>
      <c r="FB709" s="289"/>
      <c r="FC709" s="289"/>
      <c r="FD709" s="289"/>
      <c r="FE709" s="289"/>
      <c r="FF709" s="289"/>
      <c r="FG709" s="289"/>
      <c r="FH709" s="289"/>
      <c r="FI709" s="289"/>
      <c r="FJ709" s="289"/>
      <c r="FK709" s="289"/>
      <c r="FL709" s="289"/>
      <c r="FM709" s="289"/>
      <c r="FN709" s="289"/>
      <c r="FO709" s="289"/>
      <c r="FP709" s="289"/>
      <c r="FQ709" s="289"/>
      <c r="FR709" s="289"/>
      <c r="FS709" s="289"/>
      <c r="FT709" s="289"/>
      <c r="FU709" s="289"/>
      <c r="FV709" s="289"/>
      <c r="FW709" s="289"/>
      <c r="FX709" s="289"/>
      <c r="FY709" s="289"/>
      <c r="FZ709" s="289"/>
      <c r="GA709" s="289"/>
      <c r="GB709" s="289"/>
      <c r="GC709" s="289"/>
      <c r="GD709" s="289"/>
      <c r="GE709" s="289"/>
      <c r="GF709" s="289"/>
      <c r="GG709" s="289"/>
      <c r="GH709" s="289"/>
      <c r="GI709" s="289"/>
      <c r="GJ709" s="289"/>
      <c r="GK709" s="289"/>
      <c r="GL709" s="289"/>
      <c r="GM709" s="289"/>
      <c r="GN709" s="289"/>
      <c r="GO709" s="289"/>
      <c r="GP709" s="289"/>
      <c r="GQ709" s="289"/>
      <c r="GR709" s="289"/>
      <c r="GS709" s="289"/>
      <c r="GT709" s="289"/>
      <c r="GU709" s="289"/>
      <c r="GV709" s="289"/>
      <c r="GW709" s="289"/>
      <c r="GX709" s="289"/>
      <c r="GY709" s="289"/>
    </row>
    <row r="710" spans="1:207" x14ac:dyDescent="0.15">
      <c r="C710" s="23"/>
      <c r="D710" s="26" t="s">
        <v>326</v>
      </c>
      <c r="F710" s="26" t="s">
        <v>356</v>
      </c>
      <c r="G710" s="289">
        <f>IF(G$7&gt;SAP_Leadsheet!$E$21,0,-SAP_Leadsheet!$E106*G$11*SAP_Spreadsheet!G$698)</f>
        <v>-4.0537053718101945E-4</v>
      </c>
      <c r="H710" s="289">
        <f ca="1">IF(H$7&gt;SAP_Leadsheet!$E$21,0,-SAP_Leadsheet!$E106*H$11*SAP_Spreadsheet!H$698)</f>
        <v>-3.9837581128094923E-4</v>
      </c>
      <c r="I710" s="289">
        <f ca="1">IF(I$7&gt;SAP_Leadsheet!$E$21,0,-SAP_Leadsheet!$E106*I$11*SAP_Spreadsheet!I$698)</f>
        <v>-3.9138108538087902E-4</v>
      </c>
      <c r="J710" s="289">
        <f ca="1">IF(J$7&gt;SAP_Leadsheet!$E$21,0,-SAP_Leadsheet!$E106*J$11*SAP_Spreadsheet!J$698)</f>
        <v>-3.843863594808088E-4</v>
      </c>
      <c r="K710" s="289">
        <f ca="1">IF(K$7&gt;SAP_Leadsheet!$E$21,0,-SAP_Leadsheet!$E106*K$11*SAP_Spreadsheet!K$698)</f>
        <v>-3.7739163358073858E-4</v>
      </c>
      <c r="L710" s="289">
        <f ca="1">IF(L$7&gt;SAP_Leadsheet!$E$21,0,-SAP_Leadsheet!$E106*L$11*SAP_Spreadsheet!L$698)</f>
        <v>-3.7039690768066842E-4</v>
      </c>
      <c r="M710" s="289">
        <f ca="1">IF(M$7&gt;SAP_Leadsheet!$E$21,0,-SAP_Leadsheet!$E106*M$11*SAP_Spreadsheet!M$698)</f>
        <v>-3.634021817805982E-4</v>
      </c>
      <c r="N710" s="289">
        <f ca="1">IF(N$7&gt;SAP_Leadsheet!$E$21,0,-SAP_Leadsheet!$E106*N$11*SAP_Spreadsheet!N$698)</f>
        <v>-3.5640745588052798E-4</v>
      </c>
      <c r="O710" s="289">
        <f ca="1">IF(O$7&gt;SAP_Leadsheet!$E$21,0,-SAP_Leadsheet!$E106*O$11*SAP_Spreadsheet!O$698)</f>
        <v>-3.4941272998045776E-4</v>
      </c>
      <c r="P710" s="289">
        <f ca="1">IF(P$7&gt;SAP_Leadsheet!$E$21,0,-SAP_Leadsheet!$E106*P$11*SAP_Spreadsheet!P$698)</f>
        <v>-3.424180040803876E-4</v>
      </c>
      <c r="Q710" s="289">
        <f ca="1">IF(Q$7&gt;SAP_Leadsheet!$E$21,0,-SAP_Leadsheet!$E106*Q$11*SAP_Spreadsheet!Q$698)</f>
        <v>-3.3542327818031738E-4</v>
      </c>
      <c r="R710" s="289">
        <f ca="1">IF(R$7&gt;SAP_Leadsheet!$E$21,0,-SAP_Leadsheet!$E106*R$11*SAP_Spreadsheet!R$698)</f>
        <v>-3.2842855228024716E-4</v>
      </c>
      <c r="S710" s="289">
        <f ca="1">IF(S$7&gt;SAP_Leadsheet!$E$21,0,-SAP_Leadsheet!$E106*S$11*SAP_Spreadsheet!S$698)</f>
        <v>-3.3540941710564072E-4</v>
      </c>
      <c r="T710" s="289">
        <f ca="1">IF(T$7&gt;SAP_Leadsheet!$E$21,0,-SAP_Leadsheet!$E106*T$11*SAP_Spreadsheet!T$698)</f>
        <v>-3.3089528260122573E-4</v>
      </c>
      <c r="U710" s="289">
        <f ca="1">IF(U$7&gt;SAP_Leadsheet!$E$21,0,-SAP_Leadsheet!$E106*U$11*SAP_Spreadsheet!U$698)</f>
        <v>-3.2638114809681068E-4</v>
      </c>
      <c r="V710" s="289">
        <f ca="1">IF(V$7&gt;SAP_Leadsheet!$E$21,0,-SAP_Leadsheet!$E106*V$11*SAP_Spreadsheet!V$698)</f>
        <v>-3.218670135923957E-4</v>
      </c>
      <c r="W710" s="289">
        <f ca="1">IF(W$7&gt;SAP_Leadsheet!$E$21,0,-SAP_Leadsheet!$E106*W$11*SAP_Spreadsheet!W$698)</f>
        <v>-3.1735287908798065E-4</v>
      </c>
      <c r="X710" s="289">
        <f ca="1">IF(X$7&gt;SAP_Leadsheet!$E$21,0,-SAP_Leadsheet!$E106*X$11*SAP_Spreadsheet!X$698)</f>
        <v>-3.1283874458356566E-4</v>
      </c>
      <c r="Y710" s="289">
        <f ca="1">IF(Y$7&gt;SAP_Leadsheet!$E$21,0,-SAP_Leadsheet!$E106*Y$11*SAP_Spreadsheet!Y$698)</f>
        <v>-3.0832461007915062E-4</v>
      </c>
      <c r="Z710" s="289">
        <f ca="1">IF(Z$7&gt;SAP_Leadsheet!$E$21,0,-SAP_Leadsheet!$E106*Z$11*SAP_Spreadsheet!Z$698)</f>
        <v>-3.0381047557473558E-4</v>
      </c>
      <c r="AA710" s="289">
        <f ca="1">IF(AA$7&gt;SAP_Leadsheet!$E$21,0,-SAP_Leadsheet!$E106*AA$11*SAP_Spreadsheet!AA$698)</f>
        <v>-2.9929634107032053E-4</v>
      </c>
      <c r="AB710" s="289">
        <f ca="1">IF(AB$7&gt;SAP_Leadsheet!$E$21,0,-SAP_Leadsheet!$E106*AB$11*SAP_Spreadsheet!AB$698)</f>
        <v>-2.9478220656590555E-4</v>
      </c>
      <c r="AC710" s="289">
        <f ca="1">IF(AC$7&gt;SAP_Leadsheet!$E$21,0,-SAP_Leadsheet!$E106*AC$11*SAP_Spreadsheet!AC$698)</f>
        <v>-2.902680720614905E-4</v>
      </c>
      <c r="AD710" s="289">
        <f ca="1">IF(AD$7&gt;SAP_Leadsheet!$E$21,0,-SAP_Leadsheet!$E106*AD$11*SAP_Spreadsheet!AD$698)</f>
        <v>-2.9575532537157309E-4</v>
      </c>
      <c r="AE710" s="289">
        <f ca="1">IF(AE$7&gt;SAP_Leadsheet!$E$21,0,-SAP_Leadsheet!$E106*AE$11*SAP_Spreadsheet!AE$698)</f>
        <v>-2.9204297783683137E-4</v>
      </c>
      <c r="AF710" s="289">
        <f ca="1">IF(AF$7&gt;SAP_Leadsheet!$E$21,0,-SAP_Leadsheet!$E106*AF$11*SAP_Spreadsheet!AF$698)</f>
        <v>-2.883306303020896E-4</v>
      </c>
      <c r="AG710" s="289">
        <f ca="1">IF(AG$7&gt;SAP_Leadsheet!$E$21,0,-SAP_Leadsheet!$E106*AG$11*SAP_Spreadsheet!AG$698)</f>
        <v>-2.8461828276734789E-4</v>
      </c>
      <c r="AH710" s="289">
        <f ca="1">IF(AH$7&gt;SAP_Leadsheet!$E$21,0,-SAP_Leadsheet!$E106*AH$11*SAP_Spreadsheet!AH$698)</f>
        <v>-2.8090593523260617E-4</v>
      </c>
      <c r="AI710" s="289">
        <f ca="1">IF(AI$7&gt;SAP_Leadsheet!$E$21,0,-SAP_Leadsheet!$E106*AI$11*SAP_Spreadsheet!AI$698)</f>
        <v>-2.7719358769786435E-4</v>
      </c>
      <c r="AJ710" s="289">
        <f ca="1">IF(AJ$7&gt;SAP_Leadsheet!$E$21,0,-SAP_Leadsheet!$E106*AJ$11*SAP_Spreadsheet!AJ$698)</f>
        <v>-2.7348124016312263E-4</v>
      </c>
      <c r="AK710" s="289">
        <f ca="1">IF(AK$7&gt;SAP_Leadsheet!$E$21,0,-SAP_Leadsheet!$E106*AK$11*SAP_Spreadsheet!AK$698)</f>
        <v>-2.6976889262838092E-4</v>
      </c>
      <c r="AL710" s="289">
        <f ca="1">IF(AL$7&gt;SAP_Leadsheet!$E$21,0,-SAP_Leadsheet!$E106*AL$11*SAP_Spreadsheet!AL$698)</f>
        <v>-2.6605654509363915E-4</v>
      </c>
      <c r="AM710" s="289">
        <f ca="1">IF(AM$7&gt;SAP_Leadsheet!$E$21,0,-SAP_Leadsheet!$E106*AM$11*SAP_Spreadsheet!AM$698)</f>
        <v>-2.6234419755889738E-4</v>
      </c>
      <c r="AN710" s="289">
        <f ca="1">IF(AN$7&gt;SAP_Leadsheet!$E$21,0,-SAP_Leadsheet!$E106*AN$11*SAP_Spreadsheet!AN$698)</f>
        <v>-2.5863185002415566E-4</v>
      </c>
      <c r="AO710" s="289">
        <f ca="1">IF(AO$7&gt;SAP_Leadsheet!$E$21,0,-SAP_Leadsheet!$E106*AO$11*SAP_Spreadsheet!AO$698)</f>
        <v>-2.5491950248941389E-4</v>
      </c>
      <c r="AP710" s="289">
        <f ca="1">IF(AP$7&gt;SAP_Leadsheet!$E$21,0,-SAP_Leadsheet!$E106*AP$11*SAP_Spreadsheet!AP$698)</f>
        <v>-2.5999940537808566E-4</v>
      </c>
      <c r="AQ710" s="289">
        <f ca="1">IF(AQ$7&gt;SAP_Leadsheet!$E$21,0,-SAP_Leadsheet!$E106*AQ$11*SAP_Spreadsheet!AQ$698)</f>
        <v>-2.5699051506499642E-4</v>
      </c>
      <c r="AR710" s="289">
        <f ca="1">IF(AR$7&gt;SAP_Leadsheet!$E$21,0,-SAP_Leadsheet!$E106*AR$11*SAP_Spreadsheet!AR$698)</f>
        <v>-2.5398162475190718E-4</v>
      </c>
      <c r="AS710" s="289">
        <f ca="1">IF(AS$7&gt;SAP_Leadsheet!$E$21,0,-SAP_Leadsheet!$E106*AS$11*SAP_Spreadsheet!AS$698)</f>
        <v>-2.5097273443881794E-4</v>
      </c>
      <c r="AT710" s="289">
        <f ca="1">IF(AT$7&gt;SAP_Leadsheet!$E$21,0,-SAP_Leadsheet!$E106*AT$11*SAP_Spreadsheet!AT$698)</f>
        <v>-2.479638441257287E-4</v>
      </c>
      <c r="AU710" s="289">
        <f ca="1">IF(AU$7&gt;SAP_Leadsheet!$E$21,0,-SAP_Leadsheet!$E106*AU$11*SAP_Spreadsheet!AU$698)</f>
        <v>-2.4495495381263947E-4</v>
      </c>
      <c r="AV710" s="289">
        <f ca="1">IF(AV$7&gt;SAP_Leadsheet!$E$21,0,-SAP_Leadsheet!$E106*AV$11*SAP_Spreadsheet!AV$698)</f>
        <v>-2.419460634995502E-4</v>
      </c>
      <c r="AW710" s="289">
        <f ca="1">IF(AW$7&gt;SAP_Leadsheet!$E$21,0,-SAP_Leadsheet!$E106*AW$11*SAP_Spreadsheet!AW$698)</f>
        <v>-2.3893717318646099E-4</v>
      </c>
      <c r="AX710" s="289">
        <f ca="1">IF(AX$7&gt;SAP_Leadsheet!$E$21,0,-SAP_Leadsheet!$E106*AX$11*SAP_Spreadsheet!AX$698)</f>
        <v>-2.3592828287337175E-4</v>
      </c>
      <c r="AY710" s="289">
        <f ca="1">IF(AY$7&gt;SAP_Leadsheet!$E$21,0,-SAP_Leadsheet!$E106*AY$11*SAP_Spreadsheet!AY$698)</f>
        <v>-2.3291939256028248E-4</v>
      </c>
      <c r="AZ710" s="289">
        <f ca="1">IF(AZ$7&gt;SAP_Leadsheet!$E$21,0,-SAP_Leadsheet!$E106*AZ$11*SAP_Spreadsheet!AZ$698)</f>
        <v>-2.2991050224719327E-4</v>
      </c>
      <c r="BA710" s="289">
        <f ca="1">IF(BA$7&gt;SAP_Leadsheet!$E$21,0,-SAP_Leadsheet!$E106*BA$11*SAP_Spreadsheet!BA$698)</f>
        <v>-2.26901611934104E-4</v>
      </c>
      <c r="BB710" s="289">
        <f ca="1">IF(BB$7&gt;SAP_Leadsheet!$E$21,0,-SAP_Leadsheet!$E106*BB$11*SAP_Spreadsheet!BB$698)</f>
        <v>-2.3172896687775028E-4</v>
      </c>
      <c r="BC710" s="289">
        <f ca="1">IF(BC$7&gt;SAP_Leadsheet!$E$21,0,-SAP_Leadsheet!$E106*BC$11*SAP_Spreadsheet!BC$698)</f>
        <v>-2.2931455811690788E-4</v>
      </c>
      <c r="BD710" s="289">
        <f ca="1">IF(BD$7&gt;SAP_Leadsheet!$E$21,0,-SAP_Leadsheet!$E106*BD$11*SAP_Spreadsheet!BD$698)</f>
        <v>-2.2690014935606548E-4</v>
      </c>
      <c r="BE710" s="289">
        <f ca="1">IF(BE$7&gt;SAP_Leadsheet!$E$21,0,-SAP_Leadsheet!$E106*BE$11*SAP_Spreadsheet!BE$698)</f>
        <v>-2.2448574059522308E-4</v>
      </c>
      <c r="BF710" s="289">
        <f ca="1">IF(BF$7&gt;SAP_Leadsheet!$E$21,0,-SAP_Leadsheet!$E106*BF$11*SAP_Spreadsheet!BF$698)</f>
        <v>-2.220713318343807E-4</v>
      </c>
      <c r="BG710" s="289">
        <f ca="1">IF(BG$7&gt;SAP_Leadsheet!$E$21,0,-SAP_Leadsheet!$E106*BG$11*SAP_Spreadsheet!BG$698)</f>
        <v>-2.1965692307353827E-4</v>
      </c>
      <c r="BH710" s="289">
        <f ca="1">IF(BH$7&gt;SAP_Leadsheet!$E$21,0,-SAP_Leadsheet!$E106*BH$11*SAP_Spreadsheet!BH$698)</f>
        <v>-2.172425143126959E-4</v>
      </c>
      <c r="BI710" s="289">
        <f ca="1">IF(BI$7&gt;SAP_Leadsheet!$E$21,0,-SAP_Leadsheet!$E106*BI$11*SAP_Spreadsheet!BI$698)</f>
        <v>-2.1482810555185347E-4</v>
      </c>
      <c r="BJ710" s="289">
        <f ca="1">IF(BJ$7&gt;SAP_Leadsheet!$E$21,0,-SAP_Leadsheet!$E106*BJ$11*SAP_Spreadsheet!BJ$698)</f>
        <v>-2.1241369679101109E-4</v>
      </c>
      <c r="BK710" s="289">
        <f ca="1">IF(BK$7&gt;SAP_Leadsheet!$E$21,0,-SAP_Leadsheet!$E106*BK$11*SAP_Spreadsheet!BK$698)</f>
        <v>-2.0999928803016872E-4</v>
      </c>
      <c r="BL710" s="289">
        <f ca="1">IF(BL$7&gt;SAP_Leadsheet!$E$21,0,-SAP_Leadsheet!$E106*BL$11*SAP_Spreadsheet!BL$698)</f>
        <v>-2.0758487926932629E-4</v>
      </c>
      <c r="BM710" s="289">
        <f ca="1">IF(BM$7&gt;SAP_Leadsheet!$E$21,0,-SAP_Leadsheet!$E106*BM$11*SAP_Spreadsheet!BM$698)</f>
        <v>-2.0517047050848392E-4</v>
      </c>
      <c r="BN710" s="289">
        <f ca="1">IF(BN$7&gt;SAP_Leadsheet!$E$21,0,-SAP_Leadsheet!$E106*BN$11*SAP_Spreadsheet!BN$698)</f>
        <v>-2.098525239088089E-4</v>
      </c>
      <c r="BO710" s="289"/>
      <c r="BP710" s="289"/>
      <c r="BQ710" s="289"/>
      <c r="BR710" s="289"/>
      <c r="BS710" s="289"/>
      <c r="BT710" s="289"/>
      <c r="BU710" s="289"/>
      <c r="BV710" s="289"/>
      <c r="BW710" s="289"/>
      <c r="BX710" s="289"/>
      <c r="BY710" s="289"/>
      <c r="BZ710" s="289"/>
      <c r="CA710" s="289"/>
      <c r="CB710" s="289"/>
      <c r="CC710" s="289"/>
      <c r="CD710" s="289"/>
      <c r="CE710" s="289"/>
      <c r="CF710" s="289"/>
      <c r="CG710" s="289"/>
      <c r="CH710" s="289"/>
      <c r="CI710" s="289"/>
      <c r="CJ710" s="289"/>
      <c r="CK710" s="289"/>
      <c r="CL710" s="289"/>
      <c r="CM710" s="289"/>
      <c r="CN710" s="289"/>
      <c r="CO710" s="289"/>
      <c r="CP710" s="289"/>
      <c r="CQ710" s="289"/>
      <c r="CR710" s="289"/>
      <c r="CS710" s="289"/>
      <c r="CT710" s="289"/>
      <c r="CU710" s="289"/>
      <c r="CV710" s="289"/>
      <c r="CW710" s="289"/>
      <c r="CX710" s="289"/>
      <c r="CY710" s="289"/>
      <c r="CZ710" s="289"/>
      <c r="DA710" s="289"/>
      <c r="DB710" s="289"/>
      <c r="DC710" s="289"/>
      <c r="DD710" s="289"/>
      <c r="DE710" s="289"/>
      <c r="DF710" s="289"/>
      <c r="DG710" s="289"/>
      <c r="DH710" s="289"/>
      <c r="DI710" s="289"/>
      <c r="DJ710" s="289"/>
      <c r="DK710" s="289"/>
      <c r="DL710" s="289"/>
      <c r="DM710" s="289"/>
      <c r="DN710" s="289"/>
      <c r="DO710" s="289"/>
      <c r="DP710" s="289"/>
      <c r="DQ710" s="289"/>
      <c r="DR710" s="289"/>
      <c r="DS710" s="289"/>
      <c r="DT710" s="289"/>
      <c r="DU710" s="289"/>
      <c r="DV710" s="289"/>
      <c r="DW710" s="289"/>
      <c r="DX710" s="289"/>
      <c r="DY710" s="289"/>
      <c r="DZ710" s="289"/>
      <c r="EA710" s="289"/>
      <c r="EB710" s="289"/>
      <c r="EC710" s="289"/>
      <c r="ED710" s="289"/>
      <c r="EE710" s="289"/>
      <c r="EF710" s="289"/>
      <c r="EG710" s="289"/>
      <c r="EH710" s="289"/>
      <c r="EI710" s="289"/>
      <c r="EJ710" s="289"/>
      <c r="EK710" s="289"/>
      <c r="EL710" s="289"/>
      <c r="EM710" s="289"/>
      <c r="EN710" s="289"/>
      <c r="EO710" s="289"/>
      <c r="EP710" s="289"/>
      <c r="EQ710" s="289"/>
      <c r="ER710" s="289"/>
      <c r="ES710" s="289"/>
      <c r="ET710" s="289"/>
      <c r="EU710" s="289"/>
      <c r="EV710" s="289"/>
      <c r="EW710" s="289"/>
      <c r="EX710" s="289"/>
      <c r="EY710" s="289"/>
      <c r="EZ710" s="289"/>
      <c r="FA710" s="289"/>
      <c r="FB710" s="289"/>
      <c r="FC710" s="289"/>
      <c r="FD710" s="289"/>
      <c r="FE710" s="289"/>
      <c r="FF710" s="289"/>
      <c r="FG710" s="289"/>
      <c r="FH710" s="289"/>
      <c r="FI710" s="289"/>
      <c r="FJ710" s="289"/>
      <c r="FK710" s="289"/>
      <c r="FL710" s="289"/>
      <c r="FM710" s="289"/>
      <c r="FN710" s="289"/>
      <c r="FO710" s="289"/>
      <c r="FP710" s="289"/>
      <c r="FQ710" s="289"/>
      <c r="FR710" s="289"/>
      <c r="FS710" s="289"/>
      <c r="FT710" s="289"/>
      <c r="FU710" s="289"/>
      <c r="FV710" s="289"/>
      <c r="FW710" s="289"/>
      <c r="FX710" s="289"/>
      <c r="FY710" s="289"/>
      <c r="FZ710" s="289"/>
      <c r="GA710" s="289"/>
      <c r="GB710" s="289"/>
      <c r="GC710" s="289"/>
      <c r="GD710" s="289"/>
      <c r="GE710" s="289"/>
      <c r="GF710" s="289"/>
      <c r="GG710" s="289"/>
      <c r="GH710" s="289"/>
      <c r="GI710" s="289"/>
      <c r="GJ710" s="289"/>
      <c r="GK710" s="289"/>
      <c r="GL710" s="289"/>
      <c r="GM710" s="289"/>
      <c r="GN710" s="289"/>
      <c r="GO710" s="289"/>
      <c r="GP710" s="289"/>
      <c r="GQ710" s="289"/>
      <c r="GR710" s="289"/>
      <c r="GS710" s="289"/>
      <c r="GT710" s="289"/>
      <c r="GU710" s="289"/>
      <c r="GV710" s="289"/>
      <c r="GW710" s="289"/>
      <c r="GX710" s="289"/>
      <c r="GY710" s="289"/>
    </row>
    <row r="711" spans="1:207" x14ac:dyDescent="0.15">
      <c r="C711" s="23"/>
      <c r="D711" s="26" t="s">
        <v>134</v>
      </c>
      <c r="F711" s="26" t="s">
        <v>356</v>
      </c>
      <c r="G711" s="289">
        <f>IF(G$7&gt;SAP_Leadsheet!$E$21,0,-SAP_Leadsheet!$E107*G$11*SAP_Spreadsheet!G$698)</f>
        <v>-4.7742380795729697E-4</v>
      </c>
      <c r="H711" s="289">
        <f ca="1">IF(H$7&gt;SAP_Leadsheet!$E$21,0,-SAP_Leadsheet!$E107*H$11*SAP_Spreadsheet!H$698)</f>
        <v>-4.6918579268847194E-4</v>
      </c>
      <c r="I711" s="289">
        <f ca="1">IF(I$7&gt;SAP_Leadsheet!$E$21,0,-SAP_Leadsheet!$E107*I$11*SAP_Spreadsheet!I$698)</f>
        <v>-4.609477774196469E-4</v>
      </c>
      <c r="J711" s="289">
        <f ca="1">IF(J$7&gt;SAP_Leadsheet!$E$21,0,-SAP_Leadsheet!$E107*J$11*SAP_Spreadsheet!J$698)</f>
        <v>-4.5270976215082187E-4</v>
      </c>
      <c r="K711" s="289">
        <f ca="1">IF(K$7&gt;SAP_Leadsheet!$E$21,0,-SAP_Leadsheet!$E107*K$11*SAP_Spreadsheet!K$698)</f>
        <v>-4.4447174688199678E-4</v>
      </c>
      <c r="L711" s="289">
        <f ca="1">IF(L$7&gt;SAP_Leadsheet!$E$21,0,-SAP_Leadsheet!$E107*L$11*SAP_Spreadsheet!L$698)</f>
        <v>-4.3623373161317175E-4</v>
      </c>
      <c r="M711" s="289">
        <f ca="1">IF(M$7&gt;SAP_Leadsheet!$E$21,0,-SAP_Leadsheet!$E107*M$11*SAP_Spreadsheet!M$698)</f>
        <v>-4.2799571634434671E-4</v>
      </c>
      <c r="N711" s="289">
        <f ca="1">IF(N$7&gt;SAP_Leadsheet!$E$21,0,-SAP_Leadsheet!$E107*N$11*SAP_Spreadsheet!N$698)</f>
        <v>-4.1975770107552168E-4</v>
      </c>
      <c r="O711" s="289">
        <f ca="1">IF(O$7&gt;SAP_Leadsheet!$E$21,0,-SAP_Leadsheet!$E107*O$11*SAP_Spreadsheet!O$698)</f>
        <v>-4.1151968580669659E-4</v>
      </c>
      <c r="P711" s="289">
        <f ca="1">IF(P$7&gt;SAP_Leadsheet!$E$21,0,-SAP_Leadsheet!$E107*P$11*SAP_Spreadsheet!P$698)</f>
        <v>-4.0328167053787156E-4</v>
      </c>
      <c r="Q711" s="289">
        <f ca="1">IF(Q$7&gt;SAP_Leadsheet!$E$21,0,-SAP_Leadsheet!$E107*Q$11*SAP_Spreadsheet!Q$698)</f>
        <v>-3.9504365526904652E-4</v>
      </c>
      <c r="R711" s="289">
        <f ca="1">IF(R$7&gt;SAP_Leadsheet!$E$21,0,-SAP_Leadsheet!$E107*R$11*SAP_Spreadsheet!R$698)</f>
        <v>-3.8680564000022149E-4</v>
      </c>
      <c r="S711" s="289">
        <f ca="1">IF(S$7&gt;SAP_Leadsheet!$E$21,0,-SAP_Leadsheet!$E107*S$11*SAP_Spreadsheet!S$698)</f>
        <v>-3.9502733043424106E-4</v>
      </c>
      <c r="T711" s="289">
        <f ca="1">IF(T$7&gt;SAP_Leadsheet!$E$21,0,-SAP_Leadsheet!$E107*T$11*SAP_Spreadsheet!T$698)</f>
        <v>-3.8971082346825288E-4</v>
      </c>
      <c r="U711" s="289">
        <f ca="1">IF(U$7&gt;SAP_Leadsheet!$E$21,0,-SAP_Leadsheet!$E107*U$11*SAP_Spreadsheet!U$698)</f>
        <v>-3.8439431650226475E-4</v>
      </c>
      <c r="V711" s="289">
        <f ca="1">IF(V$7&gt;SAP_Leadsheet!$E$21,0,-SAP_Leadsheet!$E107*V$11*SAP_Spreadsheet!V$698)</f>
        <v>-3.7907780953627657E-4</v>
      </c>
      <c r="W711" s="289">
        <f ca="1">IF(W$7&gt;SAP_Leadsheet!$E$21,0,-SAP_Leadsheet!$E107*W$11*SAP_Spreadsheet!W$698)</f>
        <v>-3.7376130257028845E-4</v>
      </c>
      <c r="X711" s="289">
        <f ca="1">IF(X$7&gt;SAP_Leadsheet!$E$21,0,-SAP_Leadsheet!$E107*X$11*SAP_Spreadsheet!X$698)</f>
        <v>-3.6844479560430032E-4</v>
      </c>
      <c r="Y711" s="289">
        <f ca="1">IF(Y$7&gt;SAP_Leadsheet!$E$21,0,-SAP_Leadsheet!$E107*Y$11*SAP_Spreadsheet!Y$698)</f>
        <v>-3.631282886383122E-4</v>
      </c>
      <c r="Z711" s="289">
        <f ca="1">IF(Z$7&gt;SAP_Leadsheet!$E$21,0,-SAP_Leadsheet!$E107*Z$11*SAP_Spreadsheet!Z$698)</f>
        <v>-3.5781178167232402E-4</v>
      </c>
      <c r="AA711" s="289">
        <f ca="1">IF(AA$7&gt;SAP_Leadsheet!$E$21,0,-SAP_Leadsheet!$E107*AA$11*SAP_Spreadsheet!AA$698)</f>
        <v>-3.5249527470633589E-4</v>
      </c>
      <c r="AB711" s="289">
        <f ca="1">IF(AB$7&gt;SAP_Leadsheet!$E$21,0,-SAP_Leadsheet!$E107*AB$11*SAP_Spreadsheet!AB$698)</f>
        <v>-3.4717876774034771E-4</v>
      </c>
      <c r="AC711" s="289">
        <f ca="1">IF(AC$7&gt;SAP_Leadsheet!$E$21,0,-SAP_Leadsheet!$E107*AC$11*SAP_Spreadsheet!AC$698)</f>
        <v>-3.4186226077435953E-4</v>
      </c>
      <c r="AD711" s="289">
        <f ca="1">IF(AD$7&gt;SAP_Leadsheet!$E$21,0,-SAP_Leadsheet!$E107*AD$11*SAP_Spreadsheet!AD$698)</f>
        <v>-3.483248551916644E-4</v>
      </c>
      <c r="AE711" s="289">
        <f ca="1">IF(AE$7&gt;SAP_Leadsheet!$E$21,0,-SAP_Leadsheet!$E107*AE$11*SAP_Spreadsheet!AE$698)</f>
        <v>-3.4395265017444127E-4</v>
      </c>
      <c r="AF711" s="289">
        <f ca="1">IF(AF$7&gt;SAP_Leadsheet!$E$21,0,-SAP_Leadsheet!$E107*AF$11*SAP_Spreadsheet!AF$698)</f>
        <v>-3.3958044515721819E-4</v>
      </c>
      <c r="AG711" s="289">
        <f ca="1">IF(AG$7&gt;SAP_Leadsheet!$E$21,0,-SAP_Leadsheet!$E107*AG$11*SAP_Spreadsheet!AG$698)</f>
        <v>-3.35208240139995E-4</v>
      </c>
      <c r="AH711" s="289">
        <f ca="1">IF(AH$7&gt;SAP_Leadsheet!$E$21,0,-SAP_Leadsheet!$E107*AH$11*SAP_Spreadsheet!AH$698)</f>
        <v>-3.3083603512277187E-4</v>
      </c>
      <c r="AI711" s="289">
        <f ca="1">IF(AI$7&gt;SAP_Leadsheet!$E$21,0,-SAP_Leadsheet!$E107*AI$11*SAP_Spreadsheet!AI$698)</f>
        <v>-3.2646383010554879E-4</v>
      </c>
      <c r="AJ711" s="289">
        <f ca="1">IF(AJ$7&gt;SAP_Leadsheet!$E$21,0,-SAP_Leadsheet!$E107*AJ$11*SAP_Spreadsheet!AJ$698)</f>
        <v>-3.2209162508832565E-4</v>
      </c>
      <c r="AK711" s="289">
        <f ca="1">IF(AK$7&gt;SAP_Leadsheet!$E$21,0,-SAP_Leadsheet!$E107*AK$11*SAP_Spreadsheet!AK$698)</f>
        <v>-3.1771942007110247E-4</v>
      </c>
      <c r="AL711" s="289">
        <f ca="1">IF(AL$7&gt;SAP_Leadsheet!$E$21,0,-SAP_Leadsheet!$E107*AL$11*SAP_Spreadsheet!AL$698)</f>
        <v>-3.1334721505387939E-4</v>
      </c>
      <c r="AM711" s="289">
        <f ca="1">IF(AM$7&gt;SAP_Leadsheet!$E$21,0,-SAP_Leadsheet!$E107*AM$11*SAP_Spreadsheet!AM$698)</f>
        <v>-3.0897501003665625E-4</v>
      </c>
      <c r="AN711" s="289">
        <f ca="1">IF(AN$7&gt;SAP_Leadsheet!$E$21,0,-SAP_Leadsheet!$E107*AN$11*SAP_Spreadsheet!AN$698)</f>
        <v>-3.0460280501943312E-4</v>
      </c>
      <c r="AO711" s="289">
        <f ca="1">IF(AO$7&gt;SAP_Leadsheet!$E$21,0,-SAP_Leadsheet!$E107*AO$11*SAP_Spreadsheet!AO$698)</f>
        <v>-3.0023060000220993E-4</v>
      </c>
      <c r="AP711" s="289">
        <f ca="1">IF(AP$7&gt;SAP_Leadsheet!$E$21,0,-SAP_Leadsheet!$E107*AP$11*SAP_Spreadsheet!AP$698)</f>
        <v>-3.0621343880946137E-4</v>
      </c>
      <c r="AQ711" s="289">
        <f ca="1">IF(AQ$7&gt;SAP_Leadsheet!$E$21,0,-SAP_Leadsheet!$E107*AQ$11*SAP_Spreadsheet!AQ$698)</f>
        <v>-3.0266972820584782E-4</v>
      </c>
      <c r="AR711" s="289">
        <f ca="1">IF(AR$7&gt;SAP_Leadsheet!$E$21,0,-SAP_Leadsheet!$E107*AR$11*SAP_Spreadsheet!AR$698)</f>
        <v>-2.9912601760223432E-4</v>
      </c>
      <c r="AS711" s="289">
        <f ca="1">IF(AS$7&gt;SAP_Leadsheet!$E$21,0,-SAP_Leadsheet!$E107*AS$11*SAP_Spreadsheet!AS$698)</f>
        <v>-2.9558230699862082E-4</v>
      </c>
      <c r="AT711" s="289">
        <f ca="1">IF(AT$7&gt;SAP_Leadsheet!$E$21,0,-SAP_Leadsheet!$E107*AT$11*SAP_Spreadsheet!AT$698)</f>
        <v>-2.9203859639500727E-4</v>
      </c>
      <c r="AU711" s="289">
        <f ca="1">IF(AU$7&gt;SAP_Leadsheet!$E$21,0,-SAP_Leadsheet!$E107*AU$11*SAP_Spreadsheet!AU$698)</f>
        <v>-2.8849488579139377E-4</v>
      </c>
      <c r="AV711" s="289">
        <f ca="1">IF(AV$7&gt;SAP_Leadsheet!$E$21,0,-SAP_Leadsheet!$E107*AV$11*SAP_Spreadsheet!AV$698)</f>
        <v>-2.8495117518778022E-4</v>
      </c>
      <c r="AW711" s="289">
        <f ca="1">IF(AW$7&gt;SAP_Leadsheet!$E$21,0,-SAP_Leadsheet!$E107*AW$11*SAP_Spreadsheet!AW$698)</f>
        <v>-2.8140746458416672E-4</v>
      </c>
      <c r="AX711" s="289">
        <f ca="1">IF(AX$7&gt;SAP_Leadsheet!$E$21,0,-SAP_Leadsheet!$E107*AX$11*SAP_Spreadsheet!AX$698)</f>
        <v>-2.7786375398055317E-4</v>
      </c>
      <c r="AY711" s="289">
        <f ca="1">IF(AY$7&gt;SAP_Leadsheet!$E$21,0,-SAP_Leadsheet!$E107*AY$11*SAP_Spreadsheet!AY$698)</f>
        <v>-2.7432004337693962E-4</v>
      </c>
      <c r="AZ711" s="289">
        <f ca="1">IF(AZ$7&gt;SAP_Leadsheet!$E$21,0,-SAP_Leadsheet!$E107*AZ$11*SAP_Spreadsheet!AZ$698)</f>
        <v>-2.7077633277332612E-4</v>
      </c>
      <c r="BA711" s="289">
        <f ca="1">IF(BA$7&gt;SAP_Leadsheet!$E$21,0,-SAP_Leadsheet!$E107*BA$11*SAP_Spreadsheet!BA$698)</f>
        <v>-2.6723262216971262E-4</v>
      </c>
      <c r="BB711" s="289">
        <f ca="1">IF(BB$7&gt;SAP_Leadsheet!$E$21,0,-SAP_Leadsheet!$E107*BB$11*SAP_Spreadsheet!BB$698)</f>
        <v>-2.7291802347091253E-4</v>
      </c>
      <c r="BC711" s="289">
        <f ca="1">IF(BC$7&gt;SAP_Leadsheet!$E$21,0,-SAP_Leadsheet!$E107*BC$11*SAP_Spreadsheet!BC$698)</f>
        <v>-2.7007446154709148E-4</v>
      </c>
      <c r="BD711" s="289">
        <f ca="1">IF(BD$7&gt;SAP_Leadsheet!$E$21,0,-SAP_Leadsheet!$E107*BD$11*SAP_Spreadsheet!BD$698)</f>
        <v>-2.6723089962327038E-4</v>
      </c>
      <c r="BE711" s="289">
        <f ca="1">IF(BE$7&gt;SAP_Leadsheet!$E$21,0,-SAP_Leadsheet!$E107*BE$11*SAP_Spreadsheet!BE$698)</f>
        <v>-2.6438733769944934E-4</v>
      </c>
      <c r="BF711" s="289">
        <f ca="1">IF(BF$7&gt;SAP_Leadsheet!$E$21,0,-SAP_Leadsheet!$E107*BF$11*SAP_Spreadsheet!BF$698)</f>
        <v>-2.6154377577562829E-4</v>
      </c>
      <c r="BG711" s="289">
        <f ca="1">IF(BG$7&gt;SAP_Leadsheet!$E$21,0,-SAP_Leadsheet!$E107*BG$11*SAP_Spreadsheet!BG$698)</f>
        <v>-2.5870021385180725E-4</v>
      </c>
      <c r="BH711" s="289">
        <f ca="1">IF(BH$7&gt;SAP_Leadsheet!$E$21,0,-SAP_Leadsheet!$E107*BH$11*SAP_Spreadsheet!BH$698)</f>
        <v>-2.5585665192798615E-4</v>
      </c>
      <c r="BI711" s="289">
        <f ca="1">IF(BI$7&gt;SAP_Leadsheet!$E$21,0,-SAP_Leadsheet!$E107*BI$11*SAP_Spreadsheet!BI$698)</f>
        <v>-2.530130900041651E-4</v>
      </c>
      <c r="BJ711" s="289">
        <f ca="1">IF(BJ$7&gt;SAP_Leadsheet!$E$21,0,-SAP_Leadsheet!$E107*BJ$11*SAP_Spreadsheet!BJ$698)</f>
        <v>-2.5016952808034406E-4</v>
      </c>
      <c r="BK711" s="289">
        <f ca="1">IF(BK$7&gt;SAP_Leadsheet!$E$21,0,-SAP_Leadsheet!$E107*BK$11*SAP_Spreadsheet!BK$698)</f>
        <v>-2.4732596615652301E-4</v>
      </c>
      <c r="BL711" s="289">
        <f ca="1">IF(BL$7&gt;SAP_Leadsheet!$E$21,0,-SAP_Leadsheet!$E107*BL$11*SAP_Spreadsheet!BL$698)</f>
        <v>-2.4448240423270191E-4</v>
      </c>
      <c r="BM711" s="289">
        <f ca="1">IF(BM$7&gt;SAP_Leadsheet!$E$21,0,-SAP_Leadsheet!$E107*BM$11*SAP_Spreadsheet!BM$698)</f>
        <v>-2.4163884230888087E-4</v>
      </c>
      <c r="BN711" s="289">
        <f ca="1">IF(BN$7&gt;SAP_Leadsheet!$E$21,0,-SAP_Leadsheet!$E107*BN$11*SAP_Spreadsheet!BN$698)</f>
        <v>-2.4715311519853686E-4</v>
      </c>
      <c r="BO711" s="289"/>
      <c r="BP711" s="289"/>
      <c r="BQ711" s="289"/>
      <c r="BR711" s="289"/>
      <c r="BS711" s="289"/>
      <c r="BT711" s="289"/>
      <c r="BU711" s="289"/>
      <c r="BV711" s="289"/>
      <c r="BW711" s="289"/>
      <c r="BX711" s="289"/>
      <c r="BY711" s="289"/>
      <c r="BZ711" s="289"/>
      <c r="CA711" s="289"/>
      <c r="CB711" s="289"/>
      <c r="CC711" s="289"/>
      <c r="CD711" s="289"/>
      <c r="CE711" s="289"/>
      <c r="CF711" s="289"/>
      <c r="CG711" s="289"/>
      <c r="CH711" s="289"/>
      <c r="CI711" s="289"/>
      <c r="CJ711" s="289"/>
      <c r="CK711" s="289"/>
      <c r="CL711" s="289"/>
      <c r="CM711" s="289"/>
      <c r="CN711" s="289"/>
      <c r="CO711" s="289"/>
      <c r="CP711" s="289"/>
      <c r="CQ711" s="289"/>
      <c r="CR711" s="289"/>
      <c r="CS711" s="289"/>
      <c r="CT711" s="289"/>
      <c r="CU711" s="289"/>
      <c r="CV711" s="289"/>
      <c r="CW711" s="289"/>
      <c r="CX711" s="289"/>
      <c r="CY711" s="289"/>
      <c r="CZ711" s="289"/>
      <c r="DA711" s="289"/>
      <c r="DB711" s="289"/>
      <c r="DC711" s="289"/>
      <c r="DD711" s="289"/>
      <c r="DE711" s="289"/>
      <c r="DF711" s="289"/>
      <c r="DG711" s="289"/>
      <c r="DH711" s="289"/>
      <c r="DI711" s="289"/>
      <c r="DJ711" s="289"/>
      <c r="DK711" s="289"/>
      <c r="DL711" s="289"/>
      <c r="DM711" s="289"/>
      <c r="DN711" s="289"/>
      <c r="DO711" s="289"/>
      <c r="DP711" s="289"/>
      <c r="DQ711" s="289"/>
      <c r="DR711" s="289"/>
      <c r="DS711" s="289"/>
      <c r="DT711" s="289"/>
      <c r="DU711" s="289"/>
      <c r="DV711" s="289"/>
      <c r="DW711" s="289"/>
      <c r="DX711" s="289"/>
      <c r="DY711" s="289"/>
      <c r="DZ711" s="289"/>
      <c r="EA711" s="289"/>
      <c r="EB711" s="289"/>
      <c r="EC711" s="289"/>
      <c r="ED711" s="289"/>
      <c r="EE711" s="289"/>
      <c r="EF711" s="289"/>
      <c r="EG711" s="289"/>
      <c r="EH711" s="289"/>
      <c r="EI711" s="289"/>
      <c r="EJ711" s="289"/>
      <c r="EK711" s="289"/>
      <c r="EL711" s="289"/>
      <c r="EM711" s="289"/>
      <c r="EN711" s="289"/>
      <c r="EO711" s="289"/>
      <c r="EP711" s="289"/>
      <c r="EQ711" s="289"/>
      <c r="ER711" s="289"/>
      <c r="ES711" s="289"/>
      <c r="ET711" s="289"/>
      <c r="EU711" s="289"/>
      <c r="EV711" s="289"/>
      <c r="EW711" s="289"/>
      <c r="EX711" s="289"/>
      <c r="EY711" s="289"/>
      <c r="EZ711" s="289"/>
      <c r="FA711" s="289"/>
      <c r="FB711" s="289"/>
      <c r="FC711" s="289"/>
      <c r="FD711" s="289"/>
      <c r="FE711" s="289"/>
      <c r="FF711" s="289"/>
      <c r="FG711" s="289"/>
      <c r="FH711" s="289"/>
      <c r="FI711" s="289"/>
      <c r="FJ711" s="289"/>
      <c r="FK711" s="289"/>
      <c r="FL711" s="289"/>
      <c r="FM711" s="289"/>
      <c r="FN711" s="289"/>
      <c r="FO711" s="289"/>
      <c r="FP711" s="289"/>
      <c r="FQ711" s="289"/>
      <c r="FR711" s="289"/>
      <c r="FS711" s="289"/>
      <c r="FT711" s="289"/>
      <c r="FU711" s="289"/>
      <c r="FV711" s="289"/>
      <c r="FW711" s="289"/>
      <c r="FX711" s="289"/>
      <c r="FY711" s="289"/>
      <c r="FZ711" s="289"/>
      <c r="GA711" s="289"/>
      <c r="GB711" s="289"/>
      <c r="GC711" s="289"/>
      <c r="GD711" s="289"/>
      <c r="GE711" s="289"/>
      <c r="GF711" s="289"/>
      <c r="GG711" s="289"/>
      <c r="GH711" s="289"/>
      <c r="GI711" s="289"/>
      <c r="GJ711" s="289"/>
      <c r="GK711" s="289"/>
      <c r="GL711" s="289"/>
      <c r="GM711" s="289"/>
      <c r="GN711" s="289"/>
      <c r="GO711" s="289"/>
      <c r="GP711" s="289"/>
      <c r="GQ711" s="289"/>
      <c r="GR711" s="289"/>
      <c r="GS711" s="289"/>
      <c r="GT711" s="289"/>
      <c r="GU711" s="289"/>
      <c r="GV711" s="289"/>
      <c r="GW711" s="289"/>
      <c r="GX711" s="289"/>
      <c r="GY711" s="289"/>
    </row>
    <row r="712" spans="1:207" x14ac:dyDescent="0.15">
      <c r="C712" s="23"/>
      <c r="D712" s="26" t="s">
        <v>136</v>
      </c>
      <c r="F712" s="26" t="s">
        <v>356</v>
      </c>
      <c r="G712" s="289">
        <f>IF(G$7&gt;SAP_Leadsheet!$E$21,0,-SAP_Leadsheet!$E108*G$11*SAP_Spreadsheet!G$698)</f>
        <v>-6.3270420158225706E-4</v>
      </c>
      <c r="H712" s="289">
        <f ca="1">IF(H$7&gt;SAP_Leadsheet!$E$21,0,-SAP_Leadsheet!$E108*H$11*SAP_Spreadsheet!H$698)</f>
        <v>-6.2178680117948824E-4</v>
      </c>
      <c r="I712" s="289">
        <f ca="1">IF(I$7&gt;SAP_Leadsheet!$E$21,0,-SAP_Leadsheet!$E108*I$11*SAP_Spreadsheet!I$698)</f>
        <v>-6.1086940077671953E-4</v>
      </c>
      <c r="J712" s="289">
        <f ca="1">IF(J$7&gt;SAP_Leadsheet!$E$21,0,-SAP_Leadsheet!$E108*J$11*SAP_Spreadsheet!J$698)</f>
        <v>-5.9995200037395071E-4</v>
      </c>
      <c r="K712" s="289">
        <f ca="1">IF(K$7&gt;SAP_Leadsheet!$E$21,0,-SAP_Leadsheet!$E108*K$11*SAP_Spreadsheet!K$698)</f>
        <v>-5.89034599971182E-4</v>
      </c>
      <c r="L712" s="289">
        <f ca="1">IF(L$7&gt;SAP_Leadsheet!$E$21,0,-SAP_Leadsheet!$E108*L$11*SAP_Spreadsheet!L$698)</f>
        <v>-5.7811719956841318E-4</v>
      </c>
      <c r="M712" s="289">
        <f ca="1">IF(M$7&gt;SAP_Leadsheet!$E$21,0,-SAP_Leadsheet!$E108*M$11*SAP_Spreadsheet!M$698)</f>
        <v>-5.6719979916564447E-4</v>
      </c>
      <c r="N712" s="289">
        <f ca="1">IF(N$7&gt;SAP_Leadsheet!$E$21,0,-SAP_Leadsheet!$E108*N$11*SAP_Spreadsheet!N$698)</f>
        <v>-5.5628239876287565E-4</v>
      </c>
      <c r="O712" s="289">
        <f ca="1">IF(O$7&gt;SAP_Leadsheet!$E$21,0,-SAP_Leadsheet!$E108*O$11*SAP_Spreadsheet!O$698)</f>
        <v>-5.4536499836010694E-4</v>
      </c>
      <c r="P712" s="289">
        <f ca="1">IF(P$7&gt;SAP_Leadsheet!$E$21,0,-SAP_Leadsheet!$E108*P$11*SAP_Spreadsheet!P$698)</f>
        <v>-5.3444759795733812E-4</v>
      </c>
      <c r="Q712" s="289">
        <f ca="1">IF(Q$7&gt;SAP_Leadsheet!$E$21,0,-SAP_Leadsheet!$E108*Q$11*SAP_Spreadsheet!Q$698)</f>
        <v>-5.235301975545693E-4</v>
      </c>
      <c r="R712" s="289">
        <f ca="1">IF(R$7&gt;SAP_Leadsheet!$E$21,0,-SAP_Leadsheet!$E108*R$11*SAP_Spreadsheet!R$698)</f>
        <v>-5.1261279715180059E-4</v>
      </c>
      <c r="S712" s="289">
        <f ca="1">IF(S$7&gt;SAP_Leadsheet!$E$21,0,-SAP_Leadsheet!$E108*S$11*SAP_Spreadsheet!S$698)</f>
        <v>-5.2350856312536947E-4</v>
      </c>
      <c r="T712" s="289">
        <f ca="1">IF(T$7&gt;SAP_Leadsheet!$E$21,0,-SAP_Leadsheet!$E108*T$11*SAP_Spreadsheet!T$698)</f>
        <v>-5.1646288119862544E-4</v>
      </c>
      <c r="U712" s="289">
        <f ca="1">IF(U$7&gt;SAP_Leadsheet!$E$21,0,-SAP_Leadsheet!$E108*U$11*SAP_Spreadsheet!U$698)</f>
        <v>-5.094171992718814E-4</v>
      </c>
      <c r="V712" s="289">
        <f ca="1">IF(V$7&gt;SAP_Leadsheet!$E$21,0,-SAP_Leadsheet!$E108*V$11*SAP_Spreadsheet!V$698)</f>
        <v>-5.0237151734513748E-4</v>
      </c>
      <c r="W712" s="289">
        <f ca="1">IF(W$7&gt;SAP_Leadsheet!$E$21,0,-SAP_Leadsheet!$E108*W$11*SAP_Spreadsheet!W$698)</f>
        <v>-4.9532583541839344E-4</v>
      </c>
      <c r="X712" s="289">
        <f ca="1">IF(X$7&gt;SAP_Leadsheet!$E$21,0,-SAP_Leadsheet!$E108*X$11*SAP_Spreadsheet!X$698)</f>
        <v>-4.8828015349164936E-4</v>
      </c>
      <c r="Y712" s="289">
        <f ca="1">IF(Y$7&gt;SAP_Leadsheet!$E$21,0,-SAP_Leadsheet!$E108*Y$11*SAP_Spreadsheet!Y$698)</f>
        <v>-4.8123447156490538E-4</v>
      </c>
      <c r="Z712" s="289">
        <f ca="1">IF(Z$7&gt;SAP_Leadsheet!$E$21,0,-SAP_Leadsheet!$E108*Z$11*SAP_Spreadsheet!Z$698)</f>
        <v>-4.7418878963816134E-4</v>
      </c>
      <c r="AA712" s="289">
        <f ca="1">IF(AA$7&gt;SAP_Leadsheet!$E$21,0,-SAP_Leadsheet!$E108*AA$11*SAP_Spreadsheet!AA$698)</f>
        <v>-4.6714310771141731E-4</v>
      </c>
      <c r="AB712" s="289">
        <f ca="1">IF(AB$7&gt;SAP_Leadsheet!$E$21,0,-SAP_Leadsheet!$E108*AB$11*SAP_Spreadsheet!AB$698)</f>
        <v>-4.6009742578467328E-4</v>
      </c>
      <c r="AC712" s="289">
        <f ca="1">IF(AC$7&gt;SAP_Leadsheet!$E$21,0,-SAP_Leadsheet!$E108*AC$11*SAP_Spreadsheet!AC$698)</f>
        <v>-4.5305174385792924E-4</v>
      </c>
      <c r="AD712" s="289">
        <f ca="1">IF(AD$7&gt;SAP_Leadsheet!$E$21,0,-SAP_Leadsheet!$E108*AD$11*SAP_Spreadsheet!AD$698)</f>
        <v>-4.616162740987767E-4</v>
      </c>
      <c r="AE712" s="289">
        <f ca="1">IF(AE$7&gt;SAP_Leadsheet!$E$21,0,-SAP_Leadsheet!$E108*AE$11*SAP_Spreadsheet!AE$698)</f>
        <v>-4.5582202496735602E-4</v>
      </c>
      <c r="AF712" s="289">
        <f ca="1">IF(AF$7&gt;SAP_Leadsheet!$E$21,0,-SAP_Leadsheet!$E108*AF$11*SAP_Spreadsheet!AF$698)</f>
        <v>-4.5002777583593541E-4</v>
      </c>
      <c r="AG712" s="289">
        <f ca="1">IF(AG$7&gt;SAP_Leadsheet!$E$21,0,-SAP_Leadsheet!$E108*AG$11*SAP_Spreadsheet!AG$698)</f>
        <v>-4.4423352670451479E-4</v>
      </c>
      <c r="AH712" s="289">
        <f ca="1">IF(AH$7&gt;SAP_Leadsheet!$E$21,0,-SAP_Leadsheet!$E108*AH$11*SAP_Spreadsheet!AH$698)</f>
        <v>-4.3843927757309417E-4</v>
      </c>
      <c r="AI712" s="289">
        <f ca="1">IF(AI$7&gt;SAP_Leadsheet!$E$21,0,-SAP_Leadsheet!$E108*AI$11*SAP_Spreadsheet!AI$698)</f>
        <v>-4.3264502844167355E-4</v>
      </c>
      <c r="AJ712" s="289">
        <f ca="1">IF(AJ$7&gt;SAP_Leadsheet!$E$21,0,-SAP_Leadsheet!$E108*AJ$11*SAP_Spreadsheet!AJ$698)</f>
        <v>-4.2685077931025288E-4</v>
      </c>
      <c r="AK712" s="289">
        <f ca="1">IF(AK$7&gt;SAP_Leadsheet!$E$21,0,-SAP_Leadsheet!$E108*AK$11*SAP_Spreadsheet!AK$698)</f>
        <v>-4.2105653017883226E-4</v>
      </c>
      <c r="AL712" s="289">
        <f ca="1">IF(AL$7&gt;SAP_Leadsheet!$E$21,0,-SAP_Leadsheet!$E108*AL$11*SAP_Spreadsheet!AL$698)</f>
        <v>-4.1526228104741164E-4</v>
      </c>
      <c r="AM712" s="289">
        <f ca="1">IF(AM$7&gt;SAP_Leadsheet!$E$21,0,-SAP_Leadsheet!$E108*AM$11*SAP_Spreadsheet!AM$698)</f>
        <v>-4.0946803191599103E-4</v>
      </c>
      <c r="AN712" s="289">
        <f ca="1">IF(AN$7&gt;SAP_Leadsheet!$E$21,0,-SAP_Leadsheet!$E108*AN$11*SAP_Spreadsheet!AN$698)</f>
        <v>-4.0367378278457041E-4</v>
      </c>
      <c r="AO712" s="289">
        <f ca="1">IF(AO$7&gt;SAP_Leadsheet!$E$21,0,-SAP_Leadsheet!$E108*AO$11*SAP_Spreadsheet!AO$698)</f>
        <v>-3.9787953365314979E-4</v>
      </c>
      <c r="AP712" s="289">
        <f ca="1">IF(AP$7&gt;SAP_Leadsheet!$E$21,0,-SAP_Leadsheet!$E108*AP$11*SAP_Spreadsheet!AP$698)</f>
        <v>-4.0580826947998955E-4</v>
      </c>
      <c r="AQ712" s="289">
        <f ca="1">IF(AQ$7&gt;SAP_Leadsheet!$E$21,0,-SAP_Leadsheet!$E108*AQ$11*SAP_Spreadsheet!AQ$698)</f>
        <v>-4.0111197962027146E-4</v>
      </c>
      <c r="AR712" s="289">
        <f ca="1">IF(AR$7&gt;SAP_Leadsheet!$E$21,0,-SAP_Leadsheet!$E108*AR$11*SAP_Spreadsheet!AR$698)</f>
        <v>-3.9641568976055331E-4</v>
      </c>
      <c r="AS712" s="289">
        <f ca="1">IF(AS$7&gt;SAP_Leadsheet!$E$21,0,-SAP_Leadsheet!$E108*AS$11*SAP_Spreadsheet!AS$698)</f>
        <v>-3.9171939990083522E-4</v>
      </c>
      <c r="AT712" s="289">
        <f ca="1">IF(AT$7&gt;SAP_Leadsheet!$E$21,0,-SAP_Leadsheet!$E108*AT$11*SAP_Spreadsheet!AT$698)</f>
        <v>-3.8702311004111702E-4</v>
      </c>
      <c r="AU712" s="289">
        <f ca="1">IF(AU$7&gt;SAP_Leadsheet!$E$21,0,-SAP_Leadsheet!$E108*AU$11*SAP_Spreadsheet!AU$698)</f>
        <v>-3.8232682018139892E-4</v>
      </c>
      <c r="AV712" s="289">
        <f ca="1">IF(AV$7&gt;SAP_Leadsheet!$E$21,0,-SAP_Leadsheet!$E108*AV$11*SAP_Spreadsheet!AV$698)</f>
        <v>-3.7763053032168078E-4</v>
      </c>
      <c r="AW712" s="289">
        <f ca="1">IF(AW$7&gt;SAP_Leadsheet!$E$21,0,-SAP_Leadsheet!$E108*AW$11*SAP_Spreadsheet!AW$698)</f>
        <v>-3.7293424046196268E-4</v>
      </c>
      <c r="AX712" s="289">
        <f ca="1">IF(AX$7&gt;SAP_Leadsheet!$E$21,0,-SAP_Leadsheet!$E108*AX$11*SAP_Spreadsheet!AX$698)</f>
        <v>-3.6823795060224448E-4</v>
      </c>
      <c r="AY712" s="289">
        <f ca="1">IF(AY$7&gt;SAP_Leadsheet!$E$21,0,-SAP_Leadsheet!$E108*AY$11*SAP_Spreadsheet!AY$698)</f>
        <v>-3.6354166074252633E-4</v>
      </c>
      <c r="AZ712" s="289">
        <f ca="1">IF(AZ$7&gt;SAP_Leadsheet!$E$21,0,-SAP_Leadsheet!$E108*AZ$11*SAP_Spreadsheet!AZ$698)</f>
        <v>-3.5884537088280824E-4</v>
      </c>
      <c r="BA712" s="289">
        <f ca="1">IF(BA$7&gt;SAP_Leadsheet!$E$21,0,-SAP_Leadsheet!$E108*BA$11*SAP_Spreadsheet!BA$698)</f>
        <v>-3.5414908102309009E-4</v>
      </c>
      <c r="BB712" s="289">
        <f ca="1">IF(BB$7&gt;SAP_Leadsheet!$E$21,0,-SAP_Leadsheet!$E108*BB$11*SAP_Spreadsheet!BB$698)</f>
        <v>-3.6168363885408992E-4</v>
      </c>
      <c r="BC712" s="289">
        <f ca="1">IF(BC$7&gt;SAP_Leadsheet!$E$21,0,-SAP_Leadsheet!$E108*BC$11*SAP_Spreadsheet!BC$698)</f>
        <v>-3.5791521853932042E-4</v>
      </c>
      <c r="BD712" s="289">
        <f ca="1">IF(BD$7&gt;SAP_Leadsheet!$E$21,0,-SAP_Leadsheet!$E108*BD$11*SAP_Spreadsheet!BD$698)</f>
        <v>-3.5414679822455092E-4</v>
      </c>
      <c r="BE712" s="289">
        <f ca="1">IF(BE$7&gt;SAP_Leadsheet!$E$21,0,-SAP_Leadsheet!$E108*BE$11*SAP_Spreadsheet!BE$698)</f>
        <v>-3.5037837790978131E-4</v>
      </c>
      <c r="BF712" s="289">
        <f ca="1">IF(BF$7&gt;SAP_Leadsheet!$E$21,0,-SAP_Leadsheet!$E108*BF$11*SAP_Spreadsheet!BF$698)</f>
        <v>-3.466099575950118E-4</v>
      </c>
      <c r="BG712" s="289">
        <f ca="1">IF(BG$7&gt;SAP_Leadsheet!$E$21,0,-SAP_Leadsheet!$E108*BG$11*SAP_Spreadsheet!BG$698)</f>
        <v>-3.4284153728024225E-4</v>
      </c>
      <c r="BH712" s="289">
        <f ca="1">IF(BH$7&gt;SAP_Leadsheet!$E$21,0,-SAP_Leadsheet!$E108*BH$11*SAP_Spreadsheet!BH$698)</f>
        <v>-3.3907311696547269E-4</v>
      </c>
      <c r="BI712" s="289">
        <f ca="1">IF(BI$7&gt;SAP_Leadsheet!$E$21,0,-SAP_Leadsheet!$E108*BI$11*SAP_Spreadsheet!BI$698)</f>
        <v>-3.3530469665070314E-4</v>
      </c>
      <c r="BJ712" s="289">
        <f ca="1">IF(BJ$7&gt;SAP_Leadsheet!$E$21,0,-SAP_Leadsheet!$E108*BJ$11*SAP_Spreadsheet!BJ$698)</f>
        <v>-3.3153627633593363E-4</v>
      </c>
      <c r="BK712" s="289">
        <f ca="1">IF(BK$7&gt;SAP_Leadsheet!$E$21,0,-SAP_Leadsheet!$E108*BK$11*SAP_Spreadsheet!BK$698)</f>
        <v>-3.2776785602116408E-4</v>
      </c>
      <c r="BL712" s="289">
        <f ca="1">IF(BL$7&gt;SAP_Leadsheet!$E$21,0,-SAP_Leadsheet!$E108*BL$11*SAP_Spreadsheet!BL$698)</f>
        <v>-3.2399943570639452E-4</v>
      </c>
      <c r="BM712" s="289">
        <f ca="1">IF(BM$7&gt;SAP_Leadsheet!$E$21,0,-SAP_Leadsheet!$E108*BM$11*SAP_Spreadsheet!BM$698)</f>
        <v>-3.2023101539162502E-4</v>
      </c>
      <c r="BN712" s="289">
        <f ca="1">IF(BN$7&gt;SAP_Leadsheet!$E$21,0,-SAP_Leadsheet!$E108*BN$11*SAP_Spreadsheet!BN$698)</f>
        <v>-3.2753878590454532E-4</v>
      </c>
      <c r="BO712" s="289"/>
      <c r="BP712" s="289"/>
      <c r="BQ712" s="289"/>
      <c r="BR712" s="289"/>
      <c r="BS712" s="289"/>
      <c r="BT712" s="289"/>
      <c r="BU712" s="289"/>
      <c r="BV712" s="289"/>
      <c r="BW712" s="289"/>
      <c r="BX712" s="289"/>
      <c r="BY712" s="289"/>
      <c r="BZ712" s="289"/>
      <c r="CA712" s="289"/>
      <c r="CB712" s="289"/>
      <c r="CC712" s="289"/>
      <c r="CD712" s="289"/>
      <c r="CE712" s="289"/>
      <c r="CF712" s="289"/>
      <c r="CG712" s="289"/>
      <c r="CH712" s="289"/>
      <c r="CI712" s="289"/>
      <c r="CJ712" s="289"/>
      <c r="CK712" s="289"/>
      <c r="CL712" s="289"/>
      <c r="CM712" s="289"/>
      <c r="CN712" s="289"/>
      <c r="CO712" s="289"/>
      <c r="CP712" s="289"/>
      <c r="CQ712" s="289"/>
      <c r="CR712" s="289"/>
      <c r="CS712" s="289"/>
      <c r="CT712" s="289"/>
      <c r="CU712" s="289"/>
      <c r="CV712" s="289"/>
      <c r="CW712" s="289"/>
      <c r="CX712" s="289"/>
      <c r="CY712" s="289"/>
      <c r="CZ712" s="289"/>
      <c r="DA712" s="289"/>
      <c r="DB712" s="289"/>
      <c r="DC712" s="289"/>
      <c r="DD712" s="289"/>
      <c r="DE712" s="289"/>
      <c r="DF712" s="289"/>
      <c r="DG712" s="289"/>
      <c r="DH712" s="289"/>
      <c r="DI712" s="289"/>
      <c r="DJ712" s="289"/>
      <c r="DK712" s="289"/>
      <c r="DL712" s="289"/>
      <c r="DM712" s="289"/>
      <c r="DN712" s="289"/>
      <c r="DO712" s="289"/>
      <c r="DP712" s="289"/>
      <c r="DQ712" s="289"/>
      <c r="DR712" s="289"/>
      <c r="DS712" s="289"/>
      <c r="DT712" s="289"/>
      <c r="DU712" s="289"/>
      <c r="DV712" s="289"/>
      <c r="DW712" s="289"/>
      <c r="DX712" s="289"/>
      <c r="DY712" s="289"/>
      <c r="DZ712" s="289"/>
      <c r="EA712" s="289"/>
      <c r="EB712" s="289"/>
      <c r="EC712" s="289"/>
      <c r="ED712" s="289"/>
      <c r="EE712" s="289"/>
      <c r="EF712" s="289"/>
      <c r="EG712" s="289"/>
      <c r="EH712" s="289"/>
      <c r="EI712" s="289"/>
      <c r="EJ712" s="289"/>
      <c r="EK712" s="289"/>
      <c r="EL712" s="289"/>
      <c r="EM712" s="289"/>
      <c r="EN712" s="289"/>
      <c r="EO712" s="289"/>
      <c r="EP712" s="289"/>
      <c r="EQ712" s="289"/>
      <c r="ER712" s="289"/>
      <c r="ES712" s="289"/>
      <c r="ET712" s="289"/>
      <c r="EU712" s="289"/>
      <c r="EV712" s="289"/>
      <c r="EW712" s="289"/>
      <c r="EX712" s="289"/>
      <c r="EY712" s="289"/>
      <c r="EZ712" s="289"/>
      <c r="FA712" s="289"/>
      <c r="FB712" s="289"/>
      <c r="FC712" s="289"/>
      <c r="FD712" s="289"/>
      <c r="FE712" s="289"/>
      <c r="FF712" s="289"/>
      <c r="FG712" s="289"/>
      <c r="FH712" s="289"/>
      <c r="FI712" s="289"/>
      <c r="FJ712" s="289"/>
      <c r="FK712" s="289"/>
      <c r="FL712" s="289"/>
      <c r="FM712" s="289"/>
      <c r="FN712" s="289"/>
      <c r="FO712" s="289"/>
      <c r="FP712" s="289"/>
      <c r="FQ712" s="289"/>
      <c r="FR712" s="289"/>
      <c r="FS712" s="289"/>
      <c r="FT712" s="289"/>
      <c r="FU712" s="289"/>
      <c r="FV712" s="289"/>
      <c r="FW712" s="289"/>
      <c r="FX712" s="289"/>
      <c r="FY712" s="289"/>
      <c r="FZ712" s="289"/>
      <c r="GA712" s="289"/>
      <c r="GB712" s="289"/>
      <c r="GC712" s="289"/>
      <c r="GD712" s="289"/>
      <c r="GE712" s="289"/>
      <c r="GF712" s="289"/>
      <c r="GG712" s="289"/>
      <c r="GH712" s="289"/>
      <c r="GI712" s="289"/>
      <c r="GJ712" s="289"/>
      <c r="GK712" s="289"/>
      <c r="GL712" s="289"/>
      <c r="GM712" s="289"/>
      <c r="GN712" s="289"/>
      <c r="GO712" s="289"/>
      <c r="GP712" s="289"/>
      <c r="GQ712" s="289"/>
      <c r="GR712" s="289"/>
      <c r="GS712" s="289"/>
      <c r="GT712" s="289"/>
      <c r="GU712" s="289"/>
      <c r="GV712" s="289"/>
      <c r="GW712" s="289"/>
      <c r="GX712" s="289"/>
      <c r="GY712" s="289"/>
    </row>
    <row r="713" spans="1:207" x14ac:dyDescent="0.15">
      <c r="C713" s="23"/>
      <c r="D713" s="313" t="s">
        <v>414</v>
      </c>
      <c r="E713" s="313"/>
      <c r="F713" s="23" t="s">
        <v>356</v>
      </c>
      <c r="G713" s="288">
        <f t="shared" ref="G713:AL713" si="141">SUM(G709:G712)</f>
        <v>-2.7939821406791211E-3</v>
      </c>
      <c r="H713" s="288">
        <f t="shared" ca="1" si="141"/>
        <v>-2.7457715840371747E-3</v>
      </c>
      <c r="I713" s="288">
        <f t="shared" ca="1" si="141"/>
        <v>-2.6975610273952287E-3</v>
      </c>
      <c r="J713" s="288">
        <f t="shared" ca="1" si="141"/>
        <v>-2.6493504707532818E-3</v>
      </c>
      <c r="K713" s="288">
        <f t="shared" ca="1" si="141"/>
        <v>-2.6011399141113354E-3</v>
      </c>
      <c r="L713" s="288">
        <f t="shared" ca="1" si="141"/>
        <v>-2.5529293574693889E-3</v>
      </c>
      <c r="M713" s="288">
        <f t="shared" ca="1" si="141"/>
        <v>-2.5047188008274421E-3</v>
      </c>
      <c r="N713" s="288">
        <f t="shared" ca="1" si="141"/>
        <v>-2.4565082441854952E-3</v>
      </c>
      <c r="O713" s="288">
        <f t="shared" ca="1" si="141"/>
        <v>-2.4082976875435488E-3</v>
      </c>
      <c r="P713" s="288">
        <f t="shared" ca="1" si="141"/>
        <v>-2.3600871309016024E-3</v>
      </c>
      <c r="Q713" s="288">
        <f t="shared" ca="1" si="141"/>
        <v>-2.3118765742596555E-3</v>
      </c>
      <c r="R713" s="288">
        <f t="shared" ca="1" si="141"/>
        <v>-2.2636660176177091E-3</v>
      </c>
      <c r="S713" s="288">
        <f t="shared" ca="1" si="141"/>
        <v>-2.3117810379748374E-3</v>
      </c>
      <c r="T713" s="288">
        <f t="shared" ca="1" si="141"/>
        <v>-2.2806677477153463E-3</v>
      </c>
      <c r="U713" s="288">
        <f t="shared" ca="1" si="141"/>
        <v>-2.2495544574558544E-3</v>
      </c>
      <c r="V713" s="288">
        <f t="shared" ca="1" si="141"/>
        <v>-2.2184411671963633E-3</v>
      </c>
      <c r="W713" s="288">
        <f t="shared" ca="1" si="141"/>
        <v>-2.1873278769368723E-3</v>
      </c>
      <c r="X713" s="288">
        <f t="shared" ca="1" si="141"/>
        <v>-2.1562145866773808E-3</v>
      </c>
      <c r="Y713" s="288">
        <f t="shared" ca="1" si="141"/>
        <v>-2.1251012964178893E-3</v>
      </c>
      <c r="Z713" s="288">
        <f t="shared" ca="1" si="141"/>
        <v>-2.0939880061583982E-3</v>
      </c>
      <c r="AA713" s="288">
        <f t="shared" ca="1" si="141"/>
        <v>-2.0628747158989067E-3</v>
      </c>
      <c r="AB713" s="288">
        <f t="shared" ca="1" si="141"/>
        <v>-2.0317614256394156E-3</v>
      </c>
      <c r="AC713" s="288">
        <f t="shared" ca="1" si="141"/>
        <v>-2.0006481353799241E-3</v>
      </c>
      <c r="AD713" s="288">
        <f t="shared" ca="1" si="141"/>
        <v>-2.0384685646996476E-3</v>
      </c>
      <c r="AE713" s="288">
        <f t="shared" ca="1" si="141"/>
        <v>-2.0128815233122987E-3</v>
      </c>
      <c r="AF713" s="288">
        <f t="shared" ca="1" si="141"/>
        <v>-1.9872944819249502E-3</v>
      </c>
      <c r="AG713" s="288">
        <f t="shared" ca="1" si="141"/>
        <v>-1.9617074405376012E-3</v>
      </c>
      <c r="AH713" s="288">
        <f t="shared" ca="1" si="141"/>
        <v>-1.9361203991502523E-3</v>
      </c>
      <c r="AI713" s="288">
        <f t="shared" ca="1" si="141"/>
        <v>-1.9105333577629034E-3</v>
      </c>
      <c r="AJ713" s="288">
        <f t="shared" ca="1" si="141"/>
        <v>-1.8849463163755544E-3</v>
      </c>
      <c r="AK713" s="288">
        <f t="shared" ca="1" si="141"/>
        <v>-1.8593592749882053E-3</v>
      </c>
      <c r="AL713" s="288">
        <f t="shared" ca="1" si="141"/>
        <v>-1.8337722336008568E-3</v>
      </c>
      <c r="AM713" s="288">
        <f t="shared" ref="AM713:BN713" ca="1" si="142">SUM(AM709:AM712)</f>
        <v>-1.8081851922135078E-3</v>
      </c>
      <c r="AN713" s="288">
        <f t="shared" ca="1" si="142"/>
        <v>-1.7825981508261591E-3</v>
      </c>
      <c r="AO713" s="288">
        <f t="shared" ca="1" si="142"/>
        <v>-1.7570111094388097E-3</v>
      </c>
      <c r="AP713" s="288">
        <f t="shared" ca="1" si="142"/>
        <v>-1.792023910433262E-3</v>
      </c>
      <c r="AQ713" s="288">
        <f t="shared" ca="1" si="142"/>
        <v>-1.771285388446698E-3</v>
      </c>
      <c r="AR713" s="288">
        <f t="shared" ca="1" si="142"/>
        <v>-1.7505468664601343E-3</v>
      </c>
      <c r="AS713" s="288">
        <f t="shared" ca="1" si="142"/>
        <v>-1.7298083444735705E-3</v>
      </c>
      <c r="AT713" s="288">
        <f t="shared" ca="1" si="142"/>
        <v>-1.7090698224870068E-3</v>
      </c>
      <c r="AU713" s="288">
        <f t="shared" ca="1" si="142"/>
        <v>-1.6883313005004431E-3</v>
      </c>
      <c r="AV713" s="288">
        <f t="shared" ca="1" si="142"/>
        <v>-1.6675927785138791E-3</v>
      </c>
      <c r="AW713" s="288">
        <f t="shared" ca="1" si="142"/>
        <v>-1.6468542565273156E-3</v>
      </c>
      <c r="AX713" s="288">
        <f t="shared" ca="1" si="142"/>
        <v>-1.6261157345407516E-3</v>
      </c>
      <c r="AY713" s="288">
        <f t="shared" ca="1" si="142"/>
        <v>-1.6053772125541876E-3</v>
      </c>
      <c r="AZ713" s="288">
        <f t="shared" ca="1" si="142"/>
        <v>-1.5846386905676241E-3</v>
      </c>
      <c r="BA713" s="288">
        <f t="shared" ca="1" si="142"/>
        <v>-1.5639001685810604E-3</v>
      </c>
      <c r="BB713" s="288">
        <f t="shared" ca="1" si="142"/>
        <v>-1.5971723042253036E-3</v>
      </c>
      <c r="BC713" s="288">
        <f t="shared" ca="1" si="142"/>
        <v>-1.5805311960554701E-3</v>
      </c>
      <c r="BD713" s="288">
        <f t="shared" ca="1" si="142"/>
        <v>-1.5638900878856368E-3</v>
      </c>
      <c r="BE713" s="288">
        <f t="shared" ca="1" si="142"/>
        <v>-1.547248979715803E-3</v>
      </c>
      <c r="BF713" s="288">
        <f t="shared" ca="1" si="142"/>
        <v>-1.5306078715459697E-3</v>
      </c>
      <c r="BG713" s="288">
        <f t="shared" ca="1" si="142"/>
        <v>-1.513966763376136E-3</v>
      </c>
      <c r="BH713" s="288">
        <f t="shared" ca="1" si="142"/>
        <v>-1.4973256552063025E-3</v>
      </c>
      <c r="BI713" s="288">
        <f t="shared" ca="1" si="142"/>
        <v>-1.480684547036469E-3</v>
      </c>
      <c r="BJ713" s="288">
        <f t="shared" ca="1" si="142"/>
        <v>-1.4640434388666355E-3</v>
      </c>
      <c r="BK713" s="288">
        <f t="shared" ca="1" si="142"/>
        <v>-1.447402330696802E-3</v>
      </c>
      <c r="BL713" s="288">
        <f t="shared" ca="1" si="142"/>
        <v>-1.4307612225269684E-3</v>
      </c>
      <c r="BM713" s="288">
        <f t="shared" ca="1" si="142"/>
        <v>-1.4141201143571351E-3</v>
      </c>
      <c r="BN713" s="288">
        <f t="shared" ca="1" si="142"/>
        <v>-1.4463907714038567E-3</v>
      </c>
      <c r="BO713" s="289"/>
      <c r="BP713" s="289"/>
      <c r="BQ713" s="289"/>
      <c r="BR713" s="289"/>
      <c r="BS713" s="289"/>
      <c r="BT713" s="289"/>
      <c r="BU713" s="289"/>
      <c r="BV713" s="289"/>
      <c r="BW713" s="289"/>
      <c r="BX713" s="289"/>
      <c r="BY713" s="289"/>
      <c r="BZ713" s="289"/>
      <c r="CA713" s="289"/>
      <c r="CB713" s="289"/>
      <c r="CC713" s="289"/>
      <c r="CD713" s="289"/>
      <c r="CE713" s="289"/>
      <c r="CF713" s="289"/>
      <c r="CG713" s="289"/>
      <c r="CH713" s="289"/>
      <c r="CI713" s="289"/>
      <c r="CJ713" s="289"/>
      <c r="CK713" s="289"/>
      <c r="CL713" s="289"/>
      <c r="CM713" s="289"/>
      <c r="CN713" s="289"/>
      <c r="CO713" s="289"/>
      <c r="CP713" s="289"/>
      <c r="CQ713" s="289"/>
      <c r="CR713" s="289"/>
      <c r="CS713" s="289"/>
      <c r="CT713" s="289"/>
      <c r="CU713" s="289"/>
      <c r="CV713" s="289"/>
      <c r="CW713" s="289"/>
      <c r="CX713" s="289"/>
      <c r="CY713" s="289"/>
      <c r="CZ713" s="289"/>
      <c r="DA713" s="289"/>
      <c r="DB713" s="289"/>
      <c r="DC713" s="289"/>
      <c r="DD713" s="289"/>
      <c r="DE713" s="289"/>
      <c r="DF713" s="289"/>
      <c r="DG713" s="289"/>
      <c r="DH713" s="289"/>
      <c r="DI713" s="289"/>
      <c r="DJ713" s="289"/>
      <c r="DK713" s="289"/>
      <c r="DL713" s="289"/>
      <c r="DM713" s="289"/>
      <c r="DN713" s="289"/>
      <c r="DO713" s="289"/>
      <c r="DP713" s="289"/>
      <c r="DQ713" s="289"/>
      <c r="DR713" s="289"/>
      <c r="DS713" s="289"/>
      <c r="DT713" s="289"/>
      <c r="DU713" s="289"/>
      <c r="DV713" s="289"/>
      <c r="DW713" s="289"/>
      <c r="DX713" s="289"/>
      <c r="DY713" s="289"/>
      <c r="DZ713" s="289"/>
      <c r="EA713" s="289"/>
      <c r="EB713" s="289"/>
      <c r="EC713" s="289"/>
      <c r="ED713" s="289"/>
      <c r="EE713" s="289"/>
      <c r="EF713" s="289"/>
      <c r="EG713" s="289"/>
      <c r="EH713" s="289"/>
      <c r="EI713" s="289"/>
      <c r="EJ713" s="289"/>
      <c r="EK713" s="289"/>
      <c r="EL713" s="289"/>
      <c r="EM713" s="289"/>
      <c r="EN713" s="289"/>
      <c r="EO713" s="289"/>
      <c r="EP713" s="289"/>
      <c r="EQ713" s="289"/>
      <c r="ER713" s="289"/>
      <c r="ES713" s="289"/>
      <c r="ET713" s="289"/>
      <c r="EU713" s="289"/>
      <c r="EV713" s="289"/>
      <c r="EW713" s="289"/>
      <c r="EX713" s="289"/>
      <c r="EY713" s="289"/>
      <c r="EZ713" s="289"/>
      <c r="FA713" s="289"/>
      <c r="FB713" s="289"/>
      <c r="FC713" s="289"/>
      <c r="FD713" s="289"/>
      <c r="FE713" s="289"/>
      <c r="FF713" s="289"/>
      <c r="FG713" s="289"/>
      <c r="FH713" s="289"/>
      <c r="FI713" s="289"/>
      <c r="FJ713" s="289"/>
      <c r="FK713" s="289"/>
      <c r="FL713" s="289"/>
      <c r="FM713" s="289"/>
      <c r="FN713" s="289"/>
      <c r="FO713" s="289"/>
      <c r="FP713" s="289"/>
      <c r="FQ713" s="289"/>
      <c r="FR713" s="289"/>
      <c r="FS713" s="289"/>
      <c r="FT713" s="289"/>
      <c r="FU713" s="289"/>
      <c r="FV713" s="289"/>
      <c r="FW713" s="289"/>
      <c r="FX713" s="289"/>
      <c r="FY713" s="289"/>
      <c r="FZ713" s="289"/>
      <c r="GA713" s="289"/>
      <c r="GB713" s="289"/>
      <c r="GC713" s="289"/>
      <c r="GD713" s="289"/>
      <c r="GE713" s="289"/>
      <c r="GF713" s="289"/>
      <c r="GG713" s="289"/>
      <c r="GH713" s="289"/>
      <c r="GI713" s="289"/>
      <c r="GJ713" s="289"/>
      <c r="GK713" s="289"/>
      <c r="GL713" s="289"/>
      <c r="GM713" s="289"/>
      <c r="GN713" s="289"/>
      <c r="GO713" s="289"/>
      <c r="GP713" s="289"/>
      <c r="GQ713" s="289"/>
      <c r="GR713" s="289"/>
      <c r="GS713" s="289"/>
      <c r="GT713" s="289"/>
      <c r="GU713" s="289"/>
      <c r="GV713" s="289"/>
      <c r="GW713" s="289"/>
      <c r="GX713" s="289"/>
      <c r="GY713" s="289"/>
    </row>
    <row r="714" spans="1:207" x14ac:dyDescent="0.15">
      <c r="G714" s="289"/>
      <c r="H714" s="289"/>
      <c r="I714" s="289"/>
      <c r="J714" s="289"/>
      <c r="K714" s="289"/>
      <c r="L714" s="289"/>
      <c r="M714" s="289"/>
      <c r="N714" s="289"/>
      <c r="O714" s="289"/>
      <c r="P714" s="289"/>
      <c r="Q714" s="289"/>
      <c r="R714" s="289"/>
      <c r="S714" s="289"/>
      <c r="T714" s="289"/>
      <c r="U714" s="289"/>
      <c r="V714" s="289"/>
      <c r="W714" s="289"/>
      <c r="X714" s="289"/>
      <c r="Y714" s="289"/>
      <c r="Z714" s="289"/>
      <c r="AA714" s="289"/>
      <c r="AB714" s="289"/>
      <c r="AC714" s="289"/>
      <c r="AD714" s="289"/>
      <c r="AE714" s="289"/>
      <c r="AF714" s="289"/>
      <c r="AG714" s="289"/>
      <c r="AH714" s="289"/>
      <c r="AI714" s="289"/>
      <c r="AJ714" s="289"/>
      <c r="AK714" s="289"/>
      <c r="AL714" s="289"/>
      <c r="AM714" s="289"/>
      <c r="AN714" s="289"/>
      <c r="AO714" s="289"/>
      <c r="AP714" s="289"/>
      <c r="AQ714" s="289"/>
      <c r="AR714" s="289"/>
      <c r="AS714" s="289"/>
      <c r="AT714" s="289"/>
      <c r="AU714" s="289"/>
      <c r="AV714" s="289"/>
      <c r="AW714" s="289"/>
      <c r="AX714" s="289"/>
      <c r="AY714" s="289"/>
      <c r="AZ714" s="289"/>
      <c r="BA714" s="289"/>
      <c r="BB714" s="289"/>
      <c r="BC714" s="289"/>
      <c r="BD714" s="289"/>
      <c r="BE714" s="289"/>
      <c r="BF714" s="289"/>
      <c r="BG714" s="289"/>
      <c r="BH714" s="289"/>
      <c r="BI714" s="289"/>
      <c r="BJ714" s="289"/>
      <c r="BK714" s="289"/>
      <c r="BL714" s="289"/>
      <c r="BM714" s="289"/>
      <c r="BN714" s="289"/>
      <c r="BO714" s="289"/>
      <c r="BP714" s="289"/>
      <c r="BQ714" s="289"/>
      <c r="BR714" s="289"/>
      <c r="BS714" s="289"/>
      <c r="BT714" s="289"/>
      <c r="BU714" s="289"/>
      <c r="BV714" s="289"/>
      <c r="BW714" s="289"/>
      <c r="BX714" s="289"/>
      <c r="BY714" s="289"/>
      <c r="BZ714" s="289"/>
      <c r="CA714" s="289"/>
      <c r="CB714" s="289"/>
      <c r="CC714" s="289"/>
      <c r="CD714" s="289"/>
      <c r="CE714" s="289"/>
      <c r="CF714" s="289"/>
      <c r="CG714" s="289"/>
      <c r="CH714" s="289"/>
      <c r="CI714" s="289"/>
      <c r="CJ714" s="289"/>
      <c r="CK714" s="289"/>
      <c r="CL714" s="289"/>
      <c r="CM714" s="289"/>
      <c r="CN714" s="289"/>
      <c r="CO714" s="289"/>
      <c r="CP714" s="289"/>
      <c r="CQ714" s="289"/>
      <c r="CR714" s="289"/>
      <c r="CS714" s="289"/>
      <c r="CT714" s="289"/>
      <c r="CU714" s="289"/>
      <c r="CV714" s="289"/>
      <c r="CW714" s="289"/>
      <c r="CX714" s="289"/>
      <c r="CY714" s="289"/>
      <c r="CZ714" s="289"/>
      <c r="DA714" s="289"/>
      <c r="DB714" s="289"/>
      <c r="DC714" s="289"/>
      <c r="DD714" s="289"/>
      <c r="DE714" s="289"/>
      <c r="DF714" s="289"/>
      <c r="DG714" s="289"/>
      <c r="DH714" s="289"/>
      <c r="DI714" s="289"/>
      <c r="DJ714" s="289"/>
      <c r="DK714" s="289"/>
      <c r="DL714" s="289"/>
      <c r="DM714" s="289"/>
      <c r="DN714" s="289"/>
      <c r="DO714" s="289"/>
      <c r="DP714" s="289"/>
      <c r="DQ714" s="289"/>
      <c r="DR714" s="289"/>
      <c r="DS714" s="289"/>
      <c r="DT714" s="289"/>
      <c r="DU714" s="289"/>
      <c r="DV714" s="289"/>
      <c r="DW714" s="289"/>
      <c r="DX714" s="289"/>
      <c r="DY714" s="289"/>
      <c r="DZ714" s="289"/>
      <c r="EA714" s="289"/>
      <c r="EB714" s="289"/>
      <c r="EC714" s="289"/>
      <c r="ED714" s="289"/>
      <c r="EE714" s="289"/>
      <c r="EF714" s="289"/>
      <c r="EG714" s="289"/>
      <c r="EH714" s="289"/>
      <c r="EI714" s="289"/>
      <c r="EJ714" s="289"/>
      <c r="EK714" s="289"/>
      <c r="EL714" s="289"/>
      <c r="EM714" s="289"/>
      <c r="EN714" s="289"/>
      <c r="EO714" s="289"/>
      <c r="EP714" s="289"/>
      <c r="EQ714" s="289"/>
      <c r="ER714" s="289"/>
      <c r="ES714" s="289"/>
      <c r="ET714" s="289"/>
      <c r="EU714" s="289"/>
      <c r="EV714" s="289"/>
      <c r="EW714" s="289"/>
      <c r="EX714" s="289"/>
      <c r="EY714" s="289"/>
      <c r="EZ714" s="289"/>
      <c r="FA714" s="289"/>
      <c r="FB714" s="289"/>
      <c r="FC714" s="289"/>
      <c r="FD714" s="289"/>
      <c r="FE714" s="289"/>
      <c r="FF714" s="289"/>
      <c r="FG714" s="289"/>
      <c r="FH714" s="289"/>
      <c r="FI714" s="289"/>
      <c r="FJ714" s="289"/>
      <c r="FK714" s="289"/>
      <c r="FL714" s="289"/>
      <c r="FM714" s="289"/>
      <c r="FN714" s="289"/>
      <c r="FO714" s="289"/>
      <c r="FP714" s="289"/>
      <c r="FQ714" s="289"/>
      <c r="FR714" s="289"/>
      <c r="FS714" s="289"/>
      <c r="FT714" s="289"/>
      <c r="FU714" s="289"/>
      <c r="FV714" s="289"/>
      <c r="FW714" s="289"/>
      <c r="FX714" s="289"/>
      <c r="FY714" s="289"/>
      <c r="FZ714" s="289"/>
      <c r="GA714" s="289"/>
      <c r="GB714" s="289"/>
      <c r="GC714" s="289"/>
      <c r="GD714" s="289"/>
      <c r="GE714" s="289"/>
      <c r="GF714" s="289"/>
      <c r="GG714" s="289"/>
      <c r="GH714" s="289"/>
      <c r="GI714" s="289"/>
      <c r="GJ714" s="289"/>
      <c r="GK714" s="289"/>
      <c r="GL714" s="289"/>
      <c r="GM714" s="289"/>
      <c r="GN714" s="289"/>
      <c r="GO714" s="289"/>
      <c r="GP714" s="289"/>
      <c r="GQ714" s="289"/>
      <c r="GR714" s="289"/>
      <c r="GS714" s="289"/>
      <c r="GT714" s="289"/>
      <c r="GU714" s="289"/>
      <c r="GV714" s="289"/>
      <c r="GW714" s="289"/>
      <c r="GX714" s="289"/>
      <c r="GY714" s="289"/>
    </row>
    <row r="715" spans="1:207" x14ac:dyDescent="0.15">
      <c r="D715" s="23" t="s">
        <v>415</v>
      </c>
      <c r="F715" s="23" t="s">
        <v>356</v>
      </c>
      <c r="G715" s="288">
        <f ca="1">G690+G692+G696+G707+G713+G703</f>
        <v>-8.9645998990029757E-2</v>
      </c>
      <c r="H715" s="288">
        <f ca="1">H690+H692+H696+H707+H713+H703</f>
        <v>-2.2650277473454897E-2</v>
      </c>
      <c r="I715" s="288">
        <f ca="1">I690+I692+I696+I707+I713+I703</f>
        <v>-2.5439989795626516E-2</v>
      </c>
      <c r="J715" s="288">
        <f ca="1">J690+J692+J696+J707+J713+J703</f>
        <v>-2.7300979076743757E-2</v>
      </c>
      <c r="K715" s="288">
        <f ca="1">K690+K692+K696+K707+K713+K703</f>
        <v>-1.3997668728049263E-2</v>
      </c>
      <c r="L715" s="288">
        <f t="shared" ref="L715:BN715" ca="1" si="143">L690+L692+L696+L707+L713+L703</f>
        <v>-1.0426447768520588E-2</v>
      </c>
      <c r="M715" s="288">
        <f t="shared" ca="1" si="143"/>
        <v>-1.0229550486875148E-2</v>
      </c>
      <c r="N715" s="288">
        <f t="shared" ca="1" si="143"/>
        <v>-1.0032653205229711E-2</v>
      </c>
      <c r="O715" s="288">
        <f t="shared" ca="1" si="143"/>
        <v>-9.8357559235842714E-3</v>
      </c>
      <c r="P715" s="288">
        <f t="shared" ca="1" si="143"/>
        <v>-9.6388586419388321E-3</v>
      </c>
      <c r="Q715" s="288">
        <f t="shared" ca="1" si="143"/>
        <v>-9.4419613602933945E-3</v>
      </c>
      <c r="R715" s="288">
        <f t="shared" ca="1" si="143"/>
        <v>-9.2450640786479552E-3</v>
      </c>
      <c r="S715" s="288">
        <f t="shared" ca="1" si="143"/>
        <v>-9.2669060088250432E-3</v>
      </c>
      <c r="T715" s="288">
        <f t="shared" ca="1" si="143"/>
        <v>-9.1421866120812347E-3</v>
      </c>
      <c r="U715" s="288">
        <f t="shared" ca="1" si="143"/>
        <v>-9.0174672153374262E-3</v>
      </c>
      <c r="V715" s="288">
        <f t="shared" ca="1" si="143"/>
        <v>-8.8927478185936177E-3</v>
      </c>
      <c r="W715" s="288">
        <f t="shared" ca="1" si="143"/>
        <v>-8.7680284218498074E-3</v>
      </c>
      <c r="X715" s="288">
        <f t="shared" ca="1" si="143"/>
        <v>-8.6433090251059989E-3</v>
      </c>
      <c r="Y715" s="288">
        <f t="shared" ca="1" si="143"/>
        <v>-8.5185896283621904E-3</v>
      </c>
      <c r="Z715" s="288">
        <f t="shared" ca="1" si="143"/>
        <v>-8.3938702316183819E-3</v>
      </c>
      <c r="AA715" s="288">
        <f t="shared" ca="1" si="143"/>
        <v>-8.2691508348745734E-3</v>
      </c>
      <c r="AB715" s="288">
        <f t="shared" ca="1" si="143"/>
        <v>-8.1444314381307649E-3</v>
      </c>
      <c r="AC715" s="288">
        <f t="shared" ca="1" si="143"/>
        <v>-8.0197120413869564E-3</v>
      </c>
      <c r="AD715" s="288">
        <f t="shared" ca="1" si="143"/>
        <v>-8.0225104136387605E-3</v>
      </c>
      <c r="AE715" s="288">
        <f t="shared" ca="1" si="143"/>
        <v>-7.9218111389288467E-3</v>
      </c>
      <c r="AF715" s="288">
        <f t="shared" ca="1" si="143"/>
        <v>-7.8211118642189329E-3</v>
      </c>
      <c r="AG715" s="288">
        <f t="shared" ca="1" si="143"/>
        <v>-7.7204125895090209E-3</v>
      </c>
      <c r="AH715" s="288">
        <f t="shared" ca="1" si="143"/>
        <v>-8.0977975460253572E-3</v>
      </c>
      <c r="AI715" s="288">
        <f t="shared" ca="1" si="143"/>
        <v>-8.0189446473284409E-3</v>
      </c>
      <c r="AJ715" s="288">
        <f t="shared" ca="1" si="143"/>
        <v>-7.9823579736357647E-3</v>
      </c>
      <c r="AK715" s="288">
        <f t="shared" ca="1" si="143"/>
        <v>-7.9128386790555671E-3</v>
      </c>
      <c r="AL715" s="288">
        <f t="shared" ca="1" si="143"/>
        <v>-7.6817057201149473E-3</v>
      </c>
      <c r="AM715" s="288">
        <f t="shared" ca="1" si="143"/>
        <v>-7.4746626533590543E-3</v>
      </c>
      <c r="AN715" s="288">
        <f t="shared" ca="1" si="143"/>
        <v>-7.3173407993420755E-3</v>
      </c>
      <c r="AO715" s="288">
        <f t="shared" ca="1" si="143"/>
        <v>-7.1356927572738217E-3</v>
      </c>
      <c r="AP715" s="288">
        <f t="shared" ca="1" si="143"/>
        <v>-7.0413137330046635E-3</v>
      </c>
      <c r="AQ715" s="288">
        <f t="shared" ca="1" si="143"/>
        <v>-6.8620619264637868E-3</v>
      </c>
      <c r="AR715" s="288">
        <f t="shared" ca="1" si="143"/>
        <v>-6.8133626667827912E-3</v>
      </c>
      <c r="AS715" s="288">
        <f t="shared" ca="1" si="143"/>
        <v>-6.9601975669118677E-3</v>
      </c>
      <c r="AT715" s="288">
        <f t="shared" ca="1" si="143"/>
        <v>-7.9854184792913802E-3</v>
      </c>
      <c r="AU715" s="288">
        <f t="shared" ca="1" si="143"/>
        <v>-7.9019804713215593E-3</v>
      </c>
      <c r="AV715" s="288">
        <f t="shared" ca="1" si="143"/>
        <v>-7.8317362947803362E-3</v>
      </c>
      <c r="AW715" s="288">
        <f t="shared" ca="1" si="143"/>
        <v>-7.7509490490056052E-3</v>
      </c>
      <c r="AX715" s="288">
        <f t="shared" ca="1" si="143"/>
        <v>-7.620284575501405E-3</v>
      </c>
      <c r="AY715" s="288">
        <f t="shared" ca="1" si="143"/>
        <v>-7.4961985680983625E-3</v>
      </c>
      <c r="AZ715" s="288">
        <f t="shared" ca="1" si="143"/>
        <v>-7.3872981681658914E-3</v>
      </c>
      <c r="BA715" s="288">
        <f t="shared" ca="1" si="143"/>
        <v>-7.2710185686930464E-3</v>
      </c>
      <c r="BB715" s="288">
        <f t="shared" ca="1" si="143"/>
        <v>-7.2461332129023477E-3</v>
      </c>
      <c r="BC715" s="288">
        <f t="shared" ca="1" si="143"/>
        <v>-7.0413302082801416E-3</v>
      </c>
      <c r="BD715" s="288">
        <f t="shared" ca="1" si="143"/>
        <v>-7.0012063838398308E-3</v>
      </c>
      <c r="BE715" s="288">
        <f t="shared" ca="1" si="143"/>
        <v>-6.996384813356041E-3</v>
      </c>
      <c r="BF715" s="288">
        <f t="shared" ca="1" si="143"/>
        <v>-7.7085544185676383E-3</v>
      </c>
      <c r="BG715" s="288">
        <f t="shared" ca="1" si="143"/>
        <v>-7.6419231278799593E-3</v>
      </c>
      <c r="BH715" s="288">
        <f t="shared" ca="1" si="143"/>
        <v>-7.5739032730365386E-3</v>
      </c>
      <c r="BI715" s="288">
        <f t="shared" ca="1" si="143"/>
        <v>-7.5032156878593074E-3</v>
      </c>
      <c r="BJ715" s="288">
        <f t="shared" ca="1" si="143"/>
        <v>-7.2608753387770932E-3</v>
      </c>
      <c r="BK715" s="288">
        <f t="shared" ca="1" si="143"/>
        <v>-5.4956144765391339E-3</v>
      </c>
      <c r="BL715" s="288">
        <f t="shared" ca="1" si="143"/>
        <v>-5.4324301683310872E-3</v>
      </c>
      <c r="BM715" s="288">
        <f t="shared" ca="1" si="143"/>
        <v>-5.5620382387975053E-3</v>
      </c>
      <c r="BN715" s="288">
        <f t="shared" ca="1" si="143"/>
        <v>-5.7959058732628046E-3</v>
      </c>
      <c r="BO715" s="289"/>
      <c r="BP715" s="289"/>
      <c r="BQ715" s="289"/>
      <c r="BR715" s="289"/>
      <c r="BS715" s="289"/>
      <c r="BT715" s="289"/>
      <c r="BU715" s="289"/>
      <c r="BV715" s="289"/>
      <c r="BW715" s="289"/>
      <c r="BX715" s="289"/>
      <c r="BY715" s="289"/>
      <c r="BZ715" s="289"/>
      <c r="CA715" s="289"/>
      <c r="CB715" s="289"/>
      <c r="CC715" s="289"/>
      <c r="CD715" s="289"/>
      <c r="CE715" s="289"/>
      <c r="CF715" s="289"/>
      <c r="CG715" s="289"/>
      <c r="CH715" s="289"/>
      <c r="CI715" s="289"/>
      <c r="CJ715" s="289"/>
      <c r="CK715" s="289"/>
      <c r="CL715" s="289"/>
      <c r="CM715" s="289"/>
      <c r="CN715" s="289"/>
      <c r="CO715" s="289"/>
      <c r="CP715" s="289"/>
      <c r="CQ715" s="289"/>
      <c r="CR715" s="289"/>
      <c r="CS715" s="289"/>
      <c r="CT715" s="289"/>
      <c r="CU715" s="289"/>
      <c r="CV715" s="289"/>
      <c r="CW715" s="289"/>
      <c r="CX715" s="289"/>
      <c r="CY715" s="289"/>
      <c r="CZ715" s="289"/>
      <c r="DA715" s="289"/>
      <c r="DB715" s="289"/>
      <c r="DC715" s="289"/>
      <c r="DD715" s="289"/>
      <c r="DE715" s="289"/>
      <c r="DF715" s="289"/>
      <c r="DG715" s="289"/>
      <c r="DH715" s="289"/>
      <c r="DI715" s="289"/>
      <c r="DJ715" s="289"/>
      <c r="DK715" s="289"/>
      <c r="DL715" s="289"/>
      <c r="DM715" s="289"/>
      <c r="DN715" s="289"/>
      <c r="DO715" s="289"/>
      <c r="DP715" s="289"/>
      <c r="DQ715" s="289"/>
      <c r="DR715" s="289"/>
      <c r="DS715" s="289"/>
      <c r="DT715" s="289"/>
      <c r="DU715" s="289"/>
      <c r="DV715" s="289"/>
      <c r="DW715" s="289"/>
      <c r="DX715" s="289"/>
      <c r="DY715" s="289"/>
      <c r="DZ715" s="289"/>
      <c r="EA715" s="289"/>
      <c r="EB715" s="289"/>
      <c r="EC715" s="289"/>
      <c r="ED715" s="289"/>
      <c r="EE715" s="289"/>
      <c r="EF715" s="289"/>
      <c r="EG715" s="289"/>
      <c r="EH715" s="289"/>
      <c r="EI715" s="289"/>
      <c r="EJ715" s="289"/>
      <c r="EK715" s="289"/>
      <c r="EL715" s="289"/>
      <c r="EM715" s="289"/>
      <c r="EN715" s="289"/>
      <c r="EO715" s="289"/>
      <c r="EP715" s="289"/>
      <c r="EQ715" s="289"/>
      <c r="ER715" s="289"/>
      <c r="ES715" s="289"/>
      <c r="ET715" s="289"/>
      <c r="EU715" s="289"/>
      <c r="EV715" s="289"/>
      <c r="EW715" s="289"/>
      <c r="EX715" s="289"/>
      <c r="EY715" s="289"/>
      <c r="EZ715" s="289"/>
      <c r="FA715" s="289"/>
      <c r="FB715" s="289"/>
      <c r="FC715" s="289"/>
      <c r="FD715" s="289"/>
      <c r="FE715" s="289"/>
      <c r="FF715" s="289"/>
      <c r="FG715" s="289"/>
      <c r="FH715" s="289"/>
      <c r="FI715" s="289"/>
      <c r="FJ715" s="289"/>
      <c r="FK715" s="289"/>
      <c r="FL715" s="289"/>
      <c r="FM715" s="289"/>
      <c r="FN715" s="289"/>
      <c r="FO715" s="289"/>
      <c r="FP715" s="289"/>
      <c r="FQ715" s="289"/>
      <c r="FR715" s="289"/>
      <c r="FS715" s="289"/>
      <c r="FT715" s="289"/>
      <c r="FU715" s="289"/>
      <c r="FV715" s="289"/>
      <c r="FW715" s="289"/>
      <c r="FX715" s="289"/>
      <c r="FY715" s="289"/>
      <c r="FZ715" s="289"/>
      <c r="GA715" s="289"/>
      <c r="GB715" s="289"/>
      <c r="GC715" s="289"/>
      <c r="GD715" s="289"/>
      <c r="GE715" s="289"/>
      <c r="GF715" s="289"/>
      <c r="GG715" s="289"/>
      <c r="GH715" s="289"/>
      <c r="GI715" s="289"/>
      <c r="GJ715" s="289"/>
      <c r="GK715" s="289"/>
      <c r="GL715" s="289"/>
      <c r="GM715" s="289"/>
      <c r="GN715" s="289"/>
      <c r="GO715" s="289"/>
      <c r="GP715" s="289"/>
      <c r="GQ715" s="289"/>
      <c r="GR715" s="289"/>
      <c r="GS715" s="289"/>
      <c r="GT715" s="289"/>
      <c r="GU715" s="289"/>
      <c r="GV715" s="289"/>
      <c r="GW715" s="289"/>
      <c r="GX715" s="289"/>
      <c r="GY715" s="289"/>
    </row>
    <row r="716" spans="1:207" x14ac:dyDescent="0.15">
      <c r="G716" s="289"/>
      <c r="H716" s="289"/>
      <c r="I716" s="289"/>
      <c r="J716" s="289"/>
      <c r="K716" s="289"/>
      <c r="L716" s="289"/>
      <c r="M716" s="289"/>
      <c r="N716" s="289"/>
      <c r="O716" s="289"/>
      <c r="P716" s="289"/>
      <c r="Q716" s="289"/>
      <c r="R716" s="289"/>
      <c r="S716" s="289"/>
      <c r="T716" s="289"/>
      <c r="U716" s="289"/>
      <c r="V716" s="289"/>
      <c r="W716" s="289"/>
      <c r="X716" s="289"/>
      <c r="Y716" s="289"/>
      <c r="Z716" s="289"/>
      <c r="AA716" s="289"/>
      <c r="AB716" s="289"/>
      <c r="AC716" s="289"/>
      <c r="AD716" s="289"/>
      <c r="AE716" s="289"/>
      <c r="AF716" s="289"/>
      <c r="AG716" s="289"/>
      <c r="AH716" s="289"/>
      <c r="AI716" s="289"/>
      <c r="AJ716" s="289"/>
      <c r="AK716" s="289"/>
      <c r="AL716" s="289"/>
      <c r="AM716" s="289"/>
      <c r="AN716" s="289"/>
      <c r="AO716" s="289"/>
      <c r="AP716" s="289"/>
      <c r="AQ716" s="289"/>
      <c r="AR716" s="289"/>
      <c r="AS716" s="289"/>
      <c r="AT716" s="289"/>
      <c r="AU716" s="289"/>
      <c r="AV716" s="289"/>
      <c r="AW716" s="289"/>
      <c r="AX716" s="289"/>
      <c r="AY716" s="289"/>
      <c r="AZ716" s="289"/>
      <c r="BA716" s="289"/>
      <c r="BB716" s="289"/>
      <c r="BC716" s="289"/>
      <c r="BD716" s="289"/>
      <c r="BE716" s="289"/>
      <c r="BF716" s="289"/>
      <c r="BG716" s="289"/>
      <c r="BH716" s="289"/>
      <c r="BI716" s="289"/>
      <c r="BJ716" s="289"/>
      <c r="BK716" s="289"/>
      <c r="BL716" s="289"/>
      <c r="BM716" s="289"/>
      <c r="BN716" s="289"/>
      <c r="BO716" s="289"/>
      <c r="BP716" s="289"/>
      <c r="BQ716" s="289"/>
      <c r="BR716" s="289"/>
      <c r="BS716" s="289"/>
      <c r="BT716" s="289"/>
      <c r="BU716" s="289"/>
      <c r="BV716" s="289"/>
      <c r="BW716" s="289"/>
      <c r="BX716" s="289"/>
      <c r="BY716" s="289"/>
      <c r="BZ716" s="289"/>
      <c r="CA716" s="289"/>
      <c r="CB716" s="289"/>
      <c r="CC716" s="289"/>
      <c r="CD716" s="289"/>
      <c r="CE716" s="289"/>
      <c r="CF716" s="289"/>
      <c r="CG716" s="289"/>
      <c r="CH716" s="289"/>
      <c r="CI716" s="289"/>
      <c r="CJ716" s="289"/>
      <c r="CK716" s="289"/>
      <c r="CL716" s="289"/>
      <c r="CM716" s="289"/>
      <c r="CN716" s="289"/>
      <c r="CO716" s="289"/>
      <c r="CP716" s="289"/>
      <c r="CQ716" s="289"/>
      <c r="CR716" s="289"/>
      <c r="CS716" s="289"/>
      <c r="CT716" s="289"/>
      <c r="CU716" s="289"/>
      <c r="CV716" s="289"/>
      <c r="CW716" s="289"/>
      <c r="CX716" s="289"/>
      <c r="CY716" s="289"/>
      <c r="CZ716" s="289"/>
      <c r="DA716" s="289"/>
      <c r="DB716" s="289"/>
      <c r="DC716" s="289"/>
      <c r="DD716" s="289"/>
      <c r="DE716" s="289"/>
      <c r="DF716" s="289"/>
      <c r="DG716" s="289"/>
      <c r="DH716" s="289"/>
      <c r="DI716" s="289"/>
      <c r="DJ716" s="289"/>
      <c r="DK716" s="289"/>
      <c r="DL716" s="289"/>
      <c r="DM716" s="289"/>
      <c r="DN716" s="289"/>
      <c r="DO716" s="289"/>
      <c r="DP716" s="289"/>
      <c r="DQ716" s="289"/>
      <c r="DR716" s="289"/>
      <c r="DS716" s="289"/>
      <c r="DT716" s="289"/>
      <c r="DU716" s="289"/>
      <c r="DV716" s="289"/>
      <c r="DW716" s="289"/>
      <c r="DX716" s="289"/>
      <c r="DY716" s="289"/>
      <c r="DZ716" s="289"/>
      <c r="EA716" s="289"/>
      <c r="EB716" s="289"/>
      <c r="EC716" s="289"/>
      <c r="ED716" s="289"/>
      <c r="EE716" s="289"/>
      <c r="EF716" s="289"/>
      <c r="EG716" s="289"/>
      <c r="EH716" s="289"/>
      <c r="EI716" s="289"/>
      <c r="EJ716" s="289"/>
      <c r="EK716" s="289"/>
      <c r="EL716" s="289"/>
      <c r="EM716" s="289"/>
      <c r="EN716" s="289"/>
      <c r="EO716" s="289"/>
      <c r="EP716" s="289"/>
      <c r="EQ716" s="289"/>
      <c r="ER716" s="289"/>
      <c r="ES716" s="289"/>
      <c r="ET716" s="289"/>
      <c r="EU716" s="289"/>
      <c r="EV716" s="289"/>
      <c r="EW716" s="289"/>
      <c r="EX716" s="289"/>
      <c r="EY716" s="289"/>
      <c r="EZ716" s="289"/>
      <c r="FA716" s="289"/>
      <c r="FB716" s="289"/>
      <c r="FC716" s="289"/>
      <c r="FD716" s="289"/>
      <c r="FE716" s="289"/>
      <c r="FF716" s="289"/>
      <c r="FG716" s="289"/>
      <c r="FH716" s="289"/>
      <c r="FI716" s="289"/>
      <c r="FJ716" s="289"/>
      <c r="FK716" s="289"/>
      <c r="FL716" s="289"/>
      <c r="FM716" s="289"/>
      <c r="FN716" s="289"/>
      <c r="FO716" s="289"/>
      <c r="FP716" s="289"/>
      <c r="FQ716" s="289"/>
      <c r="FR716" s="289"/>
      <c r="FS716" s="289"/>
      <c r="FT716" s="289"/>
      <c r="FU716" s="289"/>
      <c r="FV716" s="289"/>
      <c r="FW716" s="289"/>
      <c r="FX716" s="289"/>
      <c r="FY716" s="289"/>
      <c r="FZ716" s="289"/>
      <c r="GA716" s="289"/>
      <c r="GB716" s="289"/>
      <c r="GC716" s="289"/>
      <c r="GD716" s="289"/>
      <c r="GE716" s="289"/>
      <c r="GF716" s="289"/>
      <c r="GG716" s="289"/>
      <c r="GH716" s="289"/>
      <c r="GI716" s="289"/>
      <c r="GJ716" s="289"/>
      <c r="GK716" s="289"/>
      <c r="GL716" s="289"/>
      <c r="GM716" s="289"/>
      <c r="GN716" s="289"/>
      <c r="GO716" s="289"/>
      <c r="GP716" s="289"/>
      <c r="GQ716" s="289"/>
      <c r="GR716" s="289"/>
      <c r="GS716" s="289"/>
      <c r="GT716" s="289"/>
      <c r="GU716" s="289"/>
      <c r="GV716" s="289"/>
      <c r="GW716" s="289"/>
      <c r="GX716" s="289"/>
      <c r="GY716" s="289"/>
    </row>
    <row r="717" spans="1:207" ht="14" thickBot="1" x14ac:dyDescent="0.2">
      <c r="A717" s="279">
        <v>6</v>
      </c>
      <c r="B717" s="280" t="s">
        <v>300</v>
      </c>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c r="BA717" s="281"/>
      <c r="BB717" s="281"/>
      <c r="BC717" s="281"/>
      <c r="BD717" s="281"/>
      <c r="BE717" s="281"/>
      <c r="BF717" s="281"/>
      <c r="BG717" s="281"/>
      <c r="BH717" s="281"/>
      <c r="BI717" s="281"/>
      <c r="BJ717" s="281"/>
      <c r="BK717" s="281"/>
      <c r="BL717" s="281"/>
      <c r="BM717" s="281"/>
      <c r="BN717" s="281"/>
      <c r="BO717" s="281"/>
      <c r="BP717" s="281"/>
      <c r="BQ717" s="281"/>
      <c r="BR717" s="281"/>
      <c r="BS717" s="281"/>
      <c r="BT717" s="281"/>
      <c r="BU717" s="281"/>
      <c r="BV717" s="281"/>
      <c r="BW717" s="281"/>
      <c r="BX717" s="281"/>
      <c r="BY717" s="281"/>
      <c r="BZ717" s="281"/>
      <c r="CA717" s="289"/>
      <c r="CB717" s="289"/>
      <c r="CC717" s="289"/>
      <c r="CD717" s="289"/>
      <c r="CE717" s="289"/>
      <c r="CF717" s="289"/>
      <c r="CG717" s="289"/>
      <c r="CH717" s="289"/>
      <c r="CI717" s="289"/>
      <c r="CJ717" s="289"/>
      <c r="CK717" s="289"/>
      <c r="CL717" s="289"/>
      <c r="CM717" s="289"/>
      <c r="CN717" s="289"/>
      <c r="CO717" s="289"/>
      <c r="CP717" s="289"/>
      <c r="CQ717" s="289"/>
      <c r="CR717" s="289"/>
      <c r="CS717" s="289"/>
      <c r="CT717" s="289"/>
      <c r="CU717" s="289"/>
      <c r="CV717" s="289"/>
      <c r="CW717" s="289"/>
      <c r="CX717" s="289"/>
      <c r="CY717" s="289"/>
      <c r="CZ717" s="289"/>
      <c r="DA717" s="289"/>
      <c r="DB717" s="289"/>
      <c r="DC717" s="289"/>
      <c r="DD717" s="289"/>
      <c r="DE717" s="289"/>
      <c r="DF717" s="289"/>
      <c r="DG717" s="289"/>
      <c r="DH717" s="289"/>
      <c r="DI717" s="289"/>
      <c r="DJ717" s="289"/>
      <c r="DK717" s="289"/>
      <c r="DL717" s="289"/>
      <c r="DM717" s="289"/>
      <c r="DN717" s="289"/>
      <c r="DO717" s="289"/>
      <c r="DP717" s="289"/>
      <c r="DQ717" s="289"/>
      <c r="DR717" s="289"/>
      <c r="DS717" s="289"/>
      <c r="DT717" s="289"/>
      <c r="DU717" s="289"/>
      <c r="DV717" s="289"/>
      <c r="DW717" s="289"/>
      <c r="DX717" s="289"/>
      <c r="DY717" s="289"/>
      <c r="DZ717" s="289"/>
      <c r="EA717" s="289"/>
      <c r="EB717" s="289"/>
      <c r="EC717" s="289"/>
      <c r="ED717" s="289"/>
      <c r="EE717" s="289"/>
      <c r="EF717" s="289"/>
      <c r="EG717" s="289"/>
      <c r="EH717" s="289"/>
      <c r="EI717" s="289"/>
      <c r="EJ717" s="289"/>
      <c r="EK717" s="289"/>
      <c r="EL717" s="289"/>
      <c r="EM717" s="289"/>
      <c r="EN717" s="289"/>
      <c r="EO717" s="289"/>
      <c r="EP717" s="289"/>
      <c r="EQ717" s="289"/>
      <c r="ER717" s="289"/>
      <c r="ES717" s="289"/>
      <c r="ET717" s="289"/>
      <c r="EU717" s="289"/>
      <c r="EV717" s="289"/>
      <c r="EW717" s="289"/>
      <c r="EX717" s="289"/>
      <c r="EY717" s="289"/>
      <c r="EZ717" s="289"/>
      <c r="FA717" s="289"/>
      <c r="FB717" s="289"/>
      <c r="FC717" s="289"/>
      <c r="FD717" s="289"/>
      <c r="FE717" s="289"/>
      <c r="FF717" s="289"/>
      <c r="FG717" s="289"/>
      <c r="FH717" s="289"/>
      <c r="FI717" s="289"/>
      <c r="FJ717" s="289"/>
      <c r="FK717" s="289"/>
      <c r="FL717" s="289"/>
      <c r="FM717" s="289"/>
      <c r="FN717" s="289"/>
      <c r="FO717" s="289"/>
      <c r="FP717" s="289"/>
      <c r="FQ717" s="289"/>
      <c r="FR717" s="289"/>
      <c r="FS717" s="289"/>
      <c r="FT717" s="289"/>
      <c r="FU717" s="289"/>
      <c r="FV717" s="289"/>
      <c r="FW717" s="289"/>
      <c r="FX717" s="289"/>
      <c r="FY717" s="289"/>
      <c r="FZ717" s="289"/>
      <c r="GA717" s="289"/>
      <c r="GB717" s="289"/>
      <c r="GC717" s="289"/>
      <c r="GD717" s="289"/>
      <c r="GE717" s="289"/>
      <c r="GF717" s="289"/>
      <c r="GG717" s="289"/>
      <c r="GH717" s="289"/>
      <c r="GI717" s="289"/>
      <c r="GJ717" s="289"/>
      <c r="GK717" s="289"/>
      <c r="GL717" s="289"/>
      <c r="GM717" s="289"/>
      <c r="GN717" s="289"/>
      <c r="GO717" s="289"/>
      <c r="GP717" s="289"/>
      <c r="GQ717" s="289"/>
      <c r="GR717" s="289"/>
      <c r="GS717" s="289"/>
      <c r="GT717" s="289"/>
      <c r="GU717" s="289"/>
      <c r="GV717" s="289"/>
      <c r="GW717" s="289"/>
      <c r="GX717" s="289"/>
      <c r="GY717" s="289"/>
    </row>
    <row r="718" spans="1:207" ht="14" thickTop="1" x14ac:dyDescent="0.15">
      <c r="G718" s="289"/>
      <c r="H718" s="289"/>
      <c r="I718" s="289"/>
      <c r="J718" s="289"/>
      <c r="K718" s="289"/>
      <c r="L718" s="289"/>
      <c r="M718" s="289"/>
      <c r="N718" s="289"/>
      <c r="O718" s="289"/>
      <c r="P718" s="289"/>
      <c r="Q718" s="289"/>
      <c r="R718" s="289"/>
      <c r="S718" s="289"/>
      <c r="T718" s="289"/>
      <c r="U718" s="289"/>
      <c r="V718" s="289"/>
      <c r="W718" s="289"/>
      <c r="X718" s="289"/>
      <c r="Y718" s="289"/>
      <c r="Z718" s="289"/>
      <c r="AA718" s="289"/>
      <c r="AB718" s="289"/>
      <c r="AC718" s="289"/>
      <c r="AD718" s="289"/>
      <c r="AE718" s="289"/>
      <c r="AF718" s="289"/>
      <c r="AG718" s="289"/>
      <c r="AH718" s="289"/>
      <c r="AI718" s="289"/>
      <c r="AJ718" s="289"/>
      <c r="AK718" s="289"/>
      <c r="AL718" s="289"/>
      <c r="AM718" s="289"/>
      <c r="AN718" s="289"/>
      <c r="AO718" s="289"/>
      <c r="AP718" s="289"/>
      <c r="AQ718" s="289"/>
      <c r="AR718" s="289"/>
      <c r="AS718" s="289"/>
      <c r="AT718" s="289"/>
      <c r="AU718" s="289"/>
      <c r="AV718" s="289"/>
      <c r="AW718" s="289"/>
      <c r="AX718" s="289"/>
      <c r="AY718" s="289"/>
      <c r="AZ718" s="289"/>
      <c r="BA718" s="289"/>
      <c r="BB718" s="289"/>
      <c r="BC718" s="289"/>
      <c r="BD718" s="289"/>
      <c r="BE718" s="289"/>
      <c r="BF718" s="289"/>
      <c r="BG718" s="289"/>
      <c r="BH718" s="289"/>
      <c r="BI718" s="289"/>
      <c r="BJ718" s="289"/>
      <c r="BK718" s="289"/>
      <c r="BL718" s="289"/>
      <c r="BM718" s="289"/>
      <c r="BN718" s="289"/>
      <c r="BO718" s="289"/>
      <c r="BP718" s="289"/>
      <c r="BQ718" s="289"/>
      <c r="BR718" s="289"/>
      <c r="BS718" s="289"/>
      <c r="BT718" s="289"/>
      <c r="BU718" s="289"/>
      <c r="BV718" s="289"/>
      <c r="BW718" s="289"/>
      <c r="BX718" s="289"/>
      <c r="BY718" s="289"/>
      <c r="BZ718" s="289"/>
      <c r="CA718" s="289"/>
      <c r="CB718" s="289"/>
      <c r="CC718" s="289"/>
      <c r="CD718" s="289"/>
      <c r="CE718" s="289"/>
      <c r="CF718" s="289"/>
      <c r="CG718" s="289"/>
      <c r="CH718" s="289"/>
      <c r="CI718" s="289"/>
      <c r="CJ718" s="289"/>
      <c r="CK718" s="289"/>
      <c r="CL718" s="289"/>
      <c r="CM718" s="289"/>
      <c r="CN718" s="289"/>
      <c r="CO718" s="289"/>
      <c r="CP718" s="289"/>
      <c r="CQ718" s="289"/>
      <c r="CR718" s="289"/>
      <c r="CS718" s="289"/>
      <c r="CT718" s="289"/>
      <c r="CU718" s="289"/>
      <c r="CV718" s="289"/>
      <c r="CW718" s="289"/>
      <c r="CX718" s="289"/>
      <c r="CY718" s="289"/>
      <c r="CZ718" s="289"/>
      <c r="DA718" s="289"/>
      <c r="DB718" s="289"/>
      <c r="DC718" s="289"/>
      <c r="DD718" s="289"/>
      <c r="DE718" s="289"/>
      <c r="DF718" s="289"/>
      <c r="DG718" s="289"/>
      <c r="DH718" s="289"/>
      <c r="DI718" s="289"/>
      <c r="DJ718" s="289"/>
      <c r="DK718" s="289"/>
      <c r="DL718" s="289"/>
      <c r="DM718" s="289"/>
      <c r="DN718" s="289"/>
      <c r="DO718" s="289"/>
      <c r="DP718" s="289"/>
      <c r="DQ718" s="289"/>
      <c r="DR718" s="289"/>
      <c r="DS718" s="289"/>
      <c r="DT718" s="289"/>
      <c r="DU718" s="289"/>
      <c r="DV718" s="289"/>
      <c r="DW718" s="289"/>
      <c r="DX718" s="289"/>
      <c r="DY718" s="289"/>
      <c r="DZ718" s="289"/>
      <c r="EA718" s="289"/>
      <c r="EB718" s="289"/>
      <c r="EC718" s="289"/>
      <c r="ED718" s="289"/>
      <c r="EE718" s="289"/>
      <c r="EF718" s="289"/>
      <c r="EG718" s="289"/>
      <c r="EH718" s="289"/>
      <c r="EI718" s="289"/>
      <c r="EJ718" s="289"/>
      <c r="EK718" s="289"/>
      <c r="EL718" s="289"/>
      <c r="EM718" s="289"/>
      <c r="EN718" s="289"/>
      <c r="EO718" s="289"/>
      <c r="EP718" s="289"/>
      <c r="EQ718" s="289"/>
      <c r="ER718" s="289"/>
      <c r="ES718" s="289"/>
      <c r="ET718" s="289"/>
      <c r="EU718" s="289"/>
      <c r="EV718" s="289"/>
      <c r="EW718" s="289"/>
      <c r="EX718" s="289"/>
      <c r="EY718" s="289"/>
      <c r="EZ718" s="289"/>
      <c r="FA718" s="289"/>
      <c r="FB718" s="289"/>
      <c r="FC718" s="289"/>
      <c r="FD718" s="289"/>
      <c r="FE718" s="289"/>
      <c r="FF718" s="289"/>
      <c r="FG718" s="289"/>
      <c r="FH718" s="289"/>
      <c r="FI718" s="289"/>
      <c r="FJ718" s="289"/>
      <c r="FK718" s="289"/>
      <c r="FL718" s="289"/>
      <c r="FM718" s="289"/>
      <c r="FN718" s="289"/>
      <c r="FO718" s="289"/>
      <c r="FP718" s="289"/>
      <c r="FQ718" s="289"/>
      <c r="FR718" s="289"/>
      <c r="FS718" s="289"/>
      <c r="FT718" s="289"/>
      <c r="FU718" s="289"/>
      <c r="FV718" s="289"/>
      <c r="FW718" s="289"/>
      <c r="FX718" s="289"/>
      <c r="FY718" s="289"/>
      <c r="FZ718" s="289"/>
      <c r="GA718" s="289"/>
      <c r="GB718" s="289"/>
      <c r="GC718" s="289"/>
      <c r="GD718" s="289"/>
      <c r="GE718" s="289"/>
      <c r="GF718" s="289"/>
      <c r="GG718" s="289"/>
      <c r="GH718" s="289"/>
      <c r="GI718" s="289"/>
      <c r="GJ718" s="289"/>
      <c r="GK718" s="289"/>
      <c r="GL718" s="289"/>
      <c r="GM718" s="289"/>
      <c r="GN718" s="289"/>
      <c r="GO718" s="289"/>
      <c r="GP718" s="289"/>
      <c r="GQ718" s="289"/>
      <c r="GR718" s="289"/>
      <c r="GS718" s="289"/>
      <c r="GT718" s="289"/>
      <c r="GU718" s="289"/>
      <c r="GV718" s="289"/>
      <c r="GW718" s="289"/>
      <c r="GX718" s="289"/>
      <c r="GY718" s="289"/>
    </row>
    <row r="719" spans="1:207" x14ac:dyDescent="0.15">
      <c r="C719" s="23" t="s">
        <v>416</v>
      </c>
      <c r="G719" s="289"/>
      <c r="H719" s="303"/>
      <c r="I719" s="289"/>
      <c r="J719" s="289"/>
      <c r="K719" s="289"/>
      <c r="L719" s="289"/>
      <c r="M719" s="289"/>
      <c r="N719" s="289"/>
      <c r="O719" s="289"/>
      <c r="P719" s="289"/>
      <c r="Q719" s="289"/>
      <c r="R719" s="289"/>
      <c r="S719" s="289"/>
      <c r="T719" s="289"/>
      <c r="U719" s="289"/>
      <c r="V719" s="289"/>
      <c r="W719" s="289"/>
      <c r="X719" s="289"/>
      <c r="Y719" s="289"/>
      <c r="Z719" s="289"/>
      <c r="AA719" s="289"/>
      <c r="AB719" s="289"/>
      <c r="AC719" s="289"/>
      <c r="AD719" s="289"/>
      <c r="AE719" s="289"/>
      <c r="AF719" s="289"/>
      <c r="AG719" s="289"/>
      <c r="AH719" s="289"/>
      <c r="AI719" s="289"/>
      <c r="AJ719" s="289"/>
      <c r="AK719" s="289"/>
      <c r="AL719" s="289"/>
      <c r="AM719" s="289"/>
      <c r="AN719" s="289"/>
      <c r="AO719" s="289"/>
      <c r="AP719" s="289"/>
      <c r="AQ719" s="289"/>
      <c r="AR719" s="289"/>
      <c r="AS719" s="289"/>
      <c r="AT719" s="289"/>
      <c r="AU719" s="289"/>
      <c r="AV719" s="289"/>
      <c r="AW719" s="289"/>
      <c r="AX719" s="289"/>
      <c r="AY719" s="289"/>
      <c r="AZ719" s="289"/>
      <c r="BA719" s="289"/>
      <c r="BB719" s="289"/>
      <c r="BC719" s="289"/>
      <c r="BD719" s="289"/>
      <c r="BE719" s="289"/>
      <c r="BF719" s="289"/>
      <c r="BG719" s="289"/>
      <c r="BH719" s="289"/>
      <c r="BI719" s="289"/>
      <c r="BJ719" s="289"/>
      <c r="BK719" s="289"/>
      <c r="BL719" s="289"/>
      <c r="BM719" s="289"/>
      <c r="BN719" s="289"/>
      <c r="BO719" s="289"/>
      <c r="BP719" s="289"/>
      <c r="BQ719" s="289"/>
      <c r="BR719" s="289"/>
      <c r="BS719" s="289"/>
      <c r="BT719" s="289"/>
      <c r="BU719" s="289"/>
      <c r="BV719" s="289"/>
      <c r="BW719" s="289"/>
      <c r="BX719" s="289"/>
      <c r="BY719" s="289"/>
      <c r="BZ719" s="289"/>
      <c r="CA719" s="289"/>
      <c r="CB719" s="289"/>
      <c r="CC719" s="289"/>
      <c r="CD719" s="289"/>
      <c r="CE719" s="289"/>
      <c r="CF719" s="289"/>
      <c r="CG719" s="289"/>
      <c r="CH719" s="289"/>
      <c r="CI719" s="289"/>
      <c r="CJ719" s="289"/>
      <c r="CK719" s="289"/>
      <c r="CL719" s="289"/>
      <c r="CM719" s="289"/>
      <c r="CN719" s="289"/>
      <c r="CO719" s="289"/>
      <c r="CP719" s="289"/>
      <c r="CQ719" s="289"/>
      <c r="CR719" s="289"/>
      <c r="CS719" s="289"/>
      <c r="CT719" s="289"/>
      <c r="CU719" s="289"/>
      <c r="CV719" s="289"/>
      <c r="CW719" s="289"/>
      <c r="CX719" s="289"/>
      <c r="CY719" s="289"/>
      <c r="CZ719" s="289"/>
      <c r="DA719" s="289"/>
      <c r="DB719" s="289"/>
      <c r="DC719" s="289"/>
      <c r="DD719" s="289"/>
      <c r="DE719" s="289"/>
      <c r="DF719" s="289"/>
      <c r="DG719" s="289"/>
      <c r="DH719" s="289"/>
      <c r="DI719" s="289"/>
      <c r="DJ719" s="289"/>
      <c r="DK719" s="289"/>
      <c r="DL719" s="289"/>
      <c r="DM719" s="289"/>
      <c r="DN719" s="289"/>
      <c r="DO719" s="289"/>
      <c r="DP719" s="289"/>
      <c r="DQ719" s="289"/>
      <c r="DR719" s="289"/>
      <c r="DS719" s="289"/>
      <c r="DT719" s="289"/>
      <c r="DU719" s="289"/>
      <c r="DV719" s="289"/>
      <c r="DW719" s="289"/>
      <c r="DX719" s="289"/>
      <c r="DY719" s="289"/>
      <c r="DZ719" s="289"/>
      <c r="EA719" s="289"/>
      <c r="EB719" s="289"/>
      <c r="EC719" s="289"/>
      <c r="ED719" s="289"/>
      <c r="EE719" s="289"/>
      <c r="EF719" s="289"/>
      <c r="EG719" s="289"/>
      <c r="EH719" s="289"/>
      <c r="EI719" s="289"/>
      <c r="EJ719" s="289"/>
      <c r="EK719" s="289"/>
      <c r="EL719" s="289"/>
      <c r="EM719" s="289"/>
      <c r="EN719" s="289"/>
      <c r="EO719" s="289"/>
      <c r="EP719" s="289"/>
      <c r="EQ719" s="289"/>
      <c r="ER719" s="289"/>
      <c r="ES719" s="289"/>
      <c r="ET719" s="289"/>
      <c r="EU719" s="289"/>
      <c r="EV719" s="289"/>
      <c r="EW719" s="289"/>
      <c r="EX719" s="289"/>
      <c r="EY719" s="289"/>
      <c r="EZ719" s="289"/>
      <c r="FA719" s="289"/>
      <c r="FB719" s="289"/>
      <c r="FC719" s="289"/>
      <c r="FD719" s="289"/>
      <c r="FE719" s="289"/>
      <c r="FF719" s="289"/>
      <c r="FG719" s="289"/>
      <c r="FH719" s="289"/>
      <c r="FI719" s="289"/>
      <c r="FJ719" s="289"/>
      <c r="FK719" s="289"/>
      <c r="FL719" s="289"/>
      <c r="FM719" s="289"/>
      <c r="FN719" s="289"/>
      <c r="FO719" s="289"/>
      <c r="FP719" s="289"/>
      <c r="FQ719" s="289"/>
      <c r="FR719" s="289"/>
      <c r="FS719" s="289"/>
      <c r="FT719" s="289"/>
      <c r="FU719" s="289"/>
      <c r="FV719" s="289"/>
      <c r="FW719" s="289"/>
      <c r="FX719" s="289"/>
      <c r="FY719" s="289"/>
      <c r="FZ719" s="289"/>
      <c r="GA719" s="289"/>
      <c r="GB719" s="289"/>
      <c r="GC719" s="289"/>
      <c r="GD719" s="289"/>
      <c r="GE719" s="289"/>
      <c r="GF719" s="289"/>
      <c r="GG719" s="289"/>
      <c r="GH719" s="289"/>
      <c r="GI719" s="289"/>
      <c r="GJ719" s="289"/>
      <c r="GK719" s="289"/>
      <c r="GL719" s="289"/>
      <c r="GM719" s="289"/>
      <c r="GN719" s="289"/>
      <c r="GO719" s="289"/>
      <c r="GP719" s="289"/>
      <c r="GQ719" s="289"/>
      <c r="GR719" s="289"/>
      <c r="GS719" s="289"/>
      <c r="GT719" s="289"/>
      <c r="GU719" s="289"/>
      <c r="GV719" s="289"/>
      <c r="GW719" s="289"/>
      <c r="GX719" s="289"/>
      <c r="GY719" s="289"/>
    </row>
    <row r="720" spans="1:207" x14ac:dyDescent="0.15">
      <c r="A720" s="327"/>
      <c r="C720" s="23"/>
      <c r="D720" s="26" t="s">
        <v>417</v>
      </c>
      <c r="E720" s="26">
        <v>0</v>
      </c>
      <c r="F720" s="120"/>
      <c r="G720" s="289" cm="1">
        <f t="array" aca="1" ref="G720" ca="1">IF(G$7&gt;SAP_Leadsheet!$E$21,0,G610*INDEX(SAP_Leadsheet!$S$114:$W$128,SAP_Spreadsheet!$E720+1,SAP_Spreadsheet!G$6))</f>
        <v>3.7442888576762964E-2</v>
      </c>
      <c r="H720" s="289" cm="1">
        <f t="array" aca="1" ref="H720" ca="1">IF(H$7&gt;SAP_Leadsheet!$E$21,0,H610*INDEX(SAP_Leadsheet!$S$114:$W$128,SAP_Spreadsheet!$E720+1,SAP_Spreadsheet!H$6))</f>
        <v>6.8098056434432244E-2</v>
      </c>
      <c r="I720" s="289" cm="1">
        <f t="array" aca="1" ref="I720" ca="1">IF(I$7&gt;SAP_Leadsheet!$E$21,0,I610*INDEX(SAP_Leadsheet!$S$114:$W$128,SAP_Spreadsheet!$E720+1,SAP_Spreadsheet!I$6))</f>
        <v>8.6333683095523778E-2</v>
      </c>
      <c r="J720" s="289" cm="1">
        <f t="array" aca="1" ref="J720" ca="1">IF(J$7&gt;SAP_Leadsheet!$E$21,0,J610*INDEX(SAP_Leadsheet!$S$114:$W$128,SAP_Spreadsheet!$E720+1,SAP_Spreadsheet!J$6))</f>
        <v>9.4406657590925466E-2</v>
      </c>
      <c r="K720" s="289" cm="1">
        <f t="array" aca="1" ref="K720" ca="1">IF(K$7&gt;SAP_Leadsheet!$E$21,0,K610*INDEX(SAP_Leadsheet!$S$114:$W$128,SAP_Spreadsheet!$E720+1,SAP_Spreadsheet!K$6))</f>
        <v>9.5718253364190653E-2</v>
      </c>
      <c r="L720" s="289" cm="1">
        <f t="array" aca="1" ref="L720" ca="1">IF(L$7&gt;SAP_Leadsheet!$E$21,0,L610*INDEX(SAP_Leadsheet!$S$114:$W$128,SAP_Spreadsheet!$E720+1,SAP_Spreadsheet!L$6))</f>
        <v>9.2754707033842462E-2</v>
      </c>
      <c r="M720" s="289" cm="1">
        <f t="array" aca="1" ref="M720" ca="1">IF(M$7&gt;SAP_Leadsheet!$E$21,0,M610*INDEX(SAP_Leadsheet!$S$114:$W$128,SAP_Spreadsheet!$E720+1,SAP_Spreadsheet!M$6))</f>
        <v>8.7201878197063015E-2</v>
      </c>
      <c r="N720" s="289" cm="1">
        <f t="array" aca="1" ref="N720" ca="1">IF(N$7&gt;SAP_Leadsheet!$E$21,0,N610*INDEX(SAP_Leadsheet!$S$114:$W$128,SAP_Spreadsheet!$E720+1,SAP_Spreadsheet!N$6))</f>
        <v>8.0536526162097125E-2</v>
      </c>
      <c r="O720" s="289" cm="1">
        <f t="array" aca="1" ref="O720" ca="1">IF(O$7&gt;SAP_Leadsheet!$E$21,0,O610*INDEX(SAP_Leadsheet!$S$114:$W$128,SAP_Spreadsheet!$E720+1,SAP_Spreadsheet!O$6))</f>
        <v>7.3686833084365994E-2</v>
      </c>
      <c r="P720" s="289" cm="1">
        <f t="array" aca="1" ref="P720" ca="1">IF(P$7&gt;SAP_Leadsheet!$E$21,0,P610*INDEX(SAP_Leadsheet!$S$114:$W$128,SAP_Spreadsheet!$E720+1,SAP_Spreadsheet!P$6))</f>
        <v>6.737546865835467E-2</v>
      </c>
      <c r="Q720" s="289" cm="1">
        <f t="array" aca="1" ref="Q720" ca="1">IF(Q$7&gt;SAP_Leadsheet!$E$21,0,Q610*INDEX(SAP_Leadsheet!$S$114:$W$128,SAP_Spreadsheet!$E720+1,SAP_Spreadsheet!Q$6))</f>
        <v>6.2470977172457968E-2</v>
      </c>
      <c r="R720" s="289" cm="1">
        <f t="array" aca="1" ref="R720" ca="1">IF(R$7&gt;SAP_Leadsheet!$E$21,0,R610*INDEX(SAP_Leadsheet!$S$114:$W$128,SAP_Spreadsheet!$E720+1,SAP_Spreadsheet!R$6))</f>
        <v>5.930030544576631E-2</v>
      </c>
      <c r="S720" s="289" cm="1">
        <f t="array" aca="1" ref="S720" ca="1">IF(S$7&gt;SAP_Leadsheet!$E$21,0,S610*INDEX(SAP_Leadsheet!$S$114:$W$128,SAP_Spreadsheet!$E720+1,SAP_Spreadsheet!S$6))</f>
        <v>4.049245617994706E-2</v>
      </c>
      <c r="T720" s="289" cm="1">
        <f t="array" aca="1" ref="T720" ca="1">IF(T$7&gt;SAP_Leadsheet!$E$21,0,T610*INDEX(SAP_Leadsheet!$S$114:$W$128,SAP_Spreadsheet!$E720+1,SAP_Spreadsheet!T$6))</f>
        <v>4.1173020401567853E-2</v>
      </c>
      <c r="U720" s="289" cm="1">
        <f t="array" aca="1" ref="U720" ca="1">IF(U$7&gt;SAP_Leadsheet!$E$21,0,U610*INDEX(SAP_Leadsheet!$S$114:$W$128,SAP_Spreadsheet!$E720+1,SAP_Spreadsheet!U$6))</f>
        <v>4.219696271141482E-2</v>
      </c>
      <c r="V720" s="289" cm="1">
        <f t="array" aca="1" ref="V720" ca="1">IF(V$7&gt;SAP_Leadsheet!$E$21,0,V610*INDEX(SAP_Leadsheet!$S$114:$W$128,SAP_Spreadsheet!$E720+1,SAP_Spreadsheet!V$6))</f>
        <v>4.3275760652460263E-2</v>
      </c>
      <c r="W720" s="289" cm="1">
        <f t="array" aca="1" ref="W720" ca="1">IF(W$7&gt;SAP_Leadsheet!$E$21,0,W610*INDEX(SAP_Leadsheet!$S$114:$W$128,SAP_Spreadsheet!$E720+1,SAP_Spreadsheet!W$6))</f>
        <v>4.4211917786988533E-2</v>
      </c>
      <c r="X720" s="289" cm="1">
        <f t="array" aca="1" ref="X720" ca="1">IF(X$7&gt;SAP_Leadsheet!$E$21,0,X610*INDEX(SAP_Leadsheet!$S$114:$W$128,SAP_Spreadsheet!$E720+1,SAP_Spreadsheet!X$6))</f>
        <v>4.4887358471903629E-2</v>
      </c>
      <c r="Y720" s="289" cm="1">
        <f t="array" aca="1" ref="Y720" ca="1">IF(Y$7&gt;SAP_Leadsheet!$E$21,0,Y610*INDEX(SAP_Leadsheet!$S$114:$W$128,SAP_Spreadsheet!$E720+1,SAP_Spreadsheet!Y$6))</f>
        <v>4.5249413237899196E-2</v>
      </c>
      <c r="Z720" s="289" cm="1">
        <f t="array" aca="1" ref="Z720" ca="1">IF(Z$7&gt;SAP_Leadsheet!$E$21,0,Z610*INDEX(SAP_Leadsheet!$S$114:$W$128,SAP_Spreadsheet!$E720+1,SAP_Spreadsheet!Z$6))</f>
        <v>4.5302278243033241E-2</v>
      </c>
      <c r="AA720" s="289" cm="1">
        <f t="array" aca="1" ref="AA720" ca="1">IF(AA$7&gt;SAP_Leadsheet!$E$21,0,AA610*INDEX(SAP_Leadsheet!$S$114:$W$128,SAP_Spreadsheet!$E720+1,SAP_Spreadsheet!AA$6))</f>
        <v>4.5015454542209433E-2</v>
      </c>
      <c r="AB720" s="289" cm="1">
        <f t="array" aca="1" ref="AB720" ca="1">IF(AB$7&gt;SAP_Leadsheet!$E$21,0,AB610*INDEX(SAP_Leadsheet!$S$114:$W$128,SAP_Spreadsheet!$E720+1,SAP_Spreadsheet!AB$6))</f>
        <v>4.4346699442303232E-2</v>
      </c>
      <c r="AC720" s="289" cm="1">
        <f t="array" aca="1" ref="AC720" ca="1">IF(AC$7&gt;SAP_Leadsheet!$E$21,0,AC610*INDEX(SAP_Leadsheet!$S$114:$W$128,SAP_Spreadsheet!$E720+1,SAP_Spreadsheet!AC$6))</f>
        <v>4.3451089695429983E-2</v>
      </c>
      <c r="AD720" s="289" cm="1">
        <f t="array" aca="1" ref="AD720" ca="1">IF(AD$7&gt;SAP_Leadsheet!$E$21,0,AD610*INDEX(SAP_Leadsheet!$S$114:$W$128,SAP_Spreadsheet!$E720+1,SAP_Spreadsheet!AD$6))</f>
        <v>4.2479434391887547E-2</v>
      </c>
      <c r="AE720" s="289" cm="1">
        <f t="array" aca="1" ref="AE720" ca="1">IF(AE$7&gt;SAP_Leadsheet!$E$21,0,AE610*INDEX(SAP_Leadsheet!$S$114:$W$128,SAP_Spreadsheet!$E720+1,SAP_Spreadsheet!AE$6))</f>
        <v>3.1408877766105799E-2</v>
      </c>
      <c r="AF720" s="289" cm="1">
        <f t="array" aca="1" ref="AF720" ca="1">IF(AF$7&gt;SAP_Leadsheet!$E$21,0,AF610*INDEX(SAP_Leadsheet!$S$114:$W$128,SAP_Spreadsheet!$E720+1,SAP_Spreadsheet!AF$6))</f>
        <v>3.1175449995177584E-2</v>
      </c>
      <c r="AG720" s="289" cm="1">
        <f t="array" aca="1" ref="AG720" ca="1">IF(AG$7&gt;SAP_Leadsheet!$E$21,0,AG610*INDEX(SAP_Leadsheet!$S$114:$W$128,SAP_Spreadsheet!$E720+1,SAP_Spreadsheet!AG$6))</f>
        <v>3.0980542088704679E-2</v>
      </c>
      <c r="AH720" s="289" cm="1">
        <f t="array" aca="1" ref="AH720" ca="1">IF(AH$7&gt;SAP_Leadsheet!$E$21,0,AH610*INDEX(SAP_Leadsheet!$S$114:$W$128,SAP_Spreadsheet!$E720+1,SAP_Spreadsheet!AH$6))</f>
        <v>3.0822040117182453E-2</v>
      </c>
      <c r="AI720" s="289" cm="1">
        <f t="array" aca="1" ref="AI720" ca="1">IF(AI$7&gt;SAP_Leadsheet!$E$21,0,AI610*INDEX(SAP_Leadsheet!$S$114:$W$128,SAP_Spreadsheet!$E720+1,SAP_Spreadsheet!AI$6))</f>
        <v>3.0693057119540793E-2</v>
      </c>
      <c r="AJ720" s="289" cm="1">
        <f t="array" aca="1" ref="AJ720" ca="1">IF(AJ$7&gt;SAP_Leadsheet!$E$21,0,AJ610*INDEX(SAP_Leadsheet!$S$114:$W$128,SAP_Spreadsheet!$E720+1,SAP_Spreadsheet!AJ$6))</f>
        <v>3.0582648011303365E-2</v>
      </c>
      <c r="AK720" s="289" cm="1">
        <f t="array" aca="1" ref="AK720" ca="1">IF(AK$7&gt;SAP_Leadsheet!$E$21,0,AK610*INDEX(SAP_Leadsheet!$S$114:$W$128,SAP_Spreadsheet!$E720+1,SAP_Spreadsheet!AK$6))</f>
        <v>3.0475109479963874E-2</v>
      </c>
      <c r="AL720" s="289" cm="1">
        <f t="array" aca="1" ref="AL720" ca="1">IF(AL$7&gt;SAP_Leadsheet!$E$21,0,AL610*INDEX(SAP_Leadsheet!$S$114:$W$128,SAP_Spreadsheet!$E720+1,SAP_Spreadsheet!AL$6))</f>
        <v>3.0350381375762112E-2</v>
      </c>
      <c r="AM720" s="289" cm="1">
        <f t="array" aca="1" ref="AM720" ca="1">IF(AM$7&gt;SAP_Leadsheet!$E$21,0,AM610*INDEX(SAP_Leadsheet!$S$114:$W$128,SAP_Spreadsheet!$E720+1,SAP_Spreadsheet!AM$6))</f>
        <v>3.0153741507554319E-2</v>
      </c>
      <c r="AN720" s="289" cm="1">
        <f t="array" aca="1" ref="AN720" ca="1">IF(AN$7&gt;SAP_Leadsheet!$E$21,0,AN610*INDEX(SAP_Leadsheet!$S$114:$W$128,SAP_Spreadsheet!$E720+1,SAP_Spreadsheet!AN$6))</f>
        <v>2.9827010831669283E-2</v>
      </c>
      <c r="AO720" s="289" cm="1">
        <f t="array" aca="1" ref="AO720" ca="1">IF(AO$7&gt;SAP_Leadsheet!$E$21,0,AO610*INDEX(SAP_Leadsheet!$S$114:$W$128,SAP_Spreadsheet!$E720+1,SAP_Spreadsheet!AO$6))</f>
        <v>2.9408316419628343E-2</v>
      </c>
      <c r="AP720" s="289" cm="1">
        <f t="array" aca="1" ref="AP720" ca="1">IF(AP$7&gt;SAP_Leadsheet!$E$21,0,AP610*INDEX(SAP_Leadsheet!$S$114:$W$128,SAP_Spreadsheet!$E720+1,SAP_Spreadsheet!AP$6))</f>
        <v>2.8944427273862885E-2</v>
      </c>
      <c r="AQ720" s="289" cm="1">
        <f t="array" aca="1" ref="AQ720" ca="1">IF(AQ$7&gt;SAP_Leadsheet!$E$21,0,AQ610*INDEX(SAP_Leadsheet!$S$114:$W$128,SAP_Spreadsheet!$E720+1,SAP_Spreadsheet!AQ$6))</f>
        <v>2.5490712231579098E-2</v>
      </c>
      <c r="AR720" s="289" cm="1">
        <f t="array" aca="1" ref="AR720" ca="1">IF(AR$7&gt;SAP_Leadsheet!$E$21,0,AR610*INDEX(SAP_Leadsheet!$S$114:$W$128,SAP_Spreadsheet!$E720+1,SAP_Spreadsheet!AR$6))</f>
        <v>2.5219212858787924E-2</v>
      </c>
      <c r="AS720" s="289" cm="1">
        <f t="array" aca="1" ref="AS720" ca="1">IF(AS$7&gt;SAP_Leadsheet!$E$21,0,AS610*INDEX(SAP_Leadsheet!$S$114:$W$128,SAP_Spreadsheet!$E720+1,SAP_Spreadsheet!AS$6))</f>
        <v>2.4964327093901825E-2</v>
      </c>
      <c r="AT720" s="289" cm="1">
        <f t="array" aca="1" ref="AT720" ca="1">IF(AT$7&gt;SAP_Leadsheet!$E$21,0,AT610*INDEX(SAP_Leadsheet!$S$114:$W$128,SAP_Spreadsheet!$E720+1,SAP_Spreadsheet!AT$6))</f>
        <v>2.4722913101781131E-2</v>
      </c>
      <c r="AU720" s="289" cm="1">
        <f t="array" aca="1" ref="AU720" ca="1">IF(AU$7&gt;SAP_Leadsheet!$E$21,0,AU610*INDEX(SAP_Leadsheet!$S$114:$W$128,SAP_Spreadsheet!$E720+1,SAP_Spreadsheet!AU$6))</f>
        <v>2.4491611835481507E-2</v>
      </c>
      <c r="AV720" s="289" cm="1">
        <f t="array" aca="1" ref="AV720" ca="1">IF(AV$7&gt;SAP_Leadsheet!$E$21,0,AV610*INDEX(SAP_Leadsheet!$S$114:$W$128,SAP_Spreadsheet!$E720+1,SAP_Spreadsheet!AV$6))</f>
        <v>2.4267023412412034E-2</v>
      </c>
      <c r="AW720" s="289" cm="1">
        <f t="array" aca="1" ref="AW720" ca="1">IF(AW$7&gt;SAP_Leadsheet!$E$21,0,AW610*INDEX(SAP_Leadsheet!$S$114:$W$128,SAP_Spreadsheet!$E720+1,SAP_Spreadsheet!AW$6))</f>
        <v>2.404542180501747E-2</v>
      </c>
      <c r="AX720" s="289" cm="1">
        <f t="array" aca="1" ref="AX720" ca="1">IF(AX$7&gt;SAP_Leadsheet!$E$21,0,AX610*INDEX(SAP_Leadsheet!$S$114:$W$128,SAP_Spreadsheet!$E720+1,SAP_Spreadsheet!AX$6))</f>
        <v>2.3822144837043598E-2</v>
      </c>
      <c r="AY720" s="289" cm="1">
        <f t="array" aca="1" ref="AY720" ca="1">IF(AY$7&gt;SAP_Leadsheet!$E$21,0,AY610*INDEX(SAP_Leadsheet!$S$114:$W$128,SAP_Spreadsheet!$E720+1,SAP_Spreadsheet!AY$6))</f>
        <v>2.358220904551479E-2</v>
      </c>
      <c r="AZ720" s="289" cm="1">
        <f t="array" aca="1" ref="AZ720" ca="1">IF(AZ$7&gt;SAP_Leadsheet!$E$21,0,AZ610*INDEX(SAP_Leadsheet!$S$114:$W$128,SAP_Spreadsheet!$E720+1,SAP_Spreadsheet!AZ$6))</f>
        <v>2.3308856336617837E-2</v>
      </c>
      <c r="BA720" s="289" cm="1">
        <f t="array" aca="1" ref="BA720" ca="1">IF(BA$7&gt;SAP_Leadsheet!$E$21,0,BA610*INDEX(SAP_Leadsheet!$S$114:$W$128,SAP_Spreadsheet!$E720+1,SAP_Spreadsheet!BA$6))</f>
        <v>2.3011079694543041E-2</v>
      </c>
      <c r="BB720" s="289" cm="1">
        <f t="array" aca="1" ref="BB720" ca="1">IF(BB$7&gt;SAP_Leadsheet!$E$21,0,BB610*INDEX(SAP_Leadsheet!$S$114:$W$128,SAP_Spreadsheet!$E720+1,SAP_Spreadsheet!BB$6))</f>
        <v>2.2700724176987822E-2</v>
      </c>
      <c r="BC720" s="289" cm="1">
        <f t="array" aca="1" ref="BC720" ca="1">IF(BC$7&gt;SAP_Leadsheet!$E$21,0,BC610*INDEX(SAP_Leadsheet!$S$114:$W$128,SAP_Spreadsheet!$E720+1,SAP_Spreadsheet!BC$6))</f>
        <v>2.067968974723472E-2</v>
      </c>
      <c r="BD720" s="289" cm="1">
        <f t="array" aca="1" ref="BD720" ca="1">IF(BD$7&gt;SAP_Leadsheet!$E$21,0,BD610*INDEX(SAP_Leadsheet!$S$114:$W$128,SAP_Spreadsheet!$E720+1,SAP_Spreadsheet!BD$6))</f>
        <v>2.0483171273964582E-2</v>
      </c>
      <c r="BE720" s="289" cm="1">
        <f t="array" aca="1" ref="BE720" ca="1">IF(BE$7&gt;SAP_Leadsheet!$E$21,0,BE610*INDEX(SAP_Leadsheet!$S$114:$W$128,SAP_Spreadsheet!$E720+1,SAP_Spreadsheet!BE$6))</f>
        <v>2.0296608575462099E-2</v>
      </c>
      <c r="BF720" s="289" cm="1">
        <f t="array" aca="1" ref="BF720" ca="1">IF(BF$7&gt;SAP_Leadsheet!$E$21,0,BF610*INDEX(SAP_Leadsheet!$S$114:$W$128,SAP_Spreadsheet!$E720+1,SAP_Spreadsheet!BF$6))</f>
        <v>2.0116457962252136E-2</v>
      </c>
      <c r="BG720" s="289" cm="1">
        <f t="array" aca="1" ref="BG720" ca="1">IF(BG$7&gt;SAP_Leadsheet!$E$21,0,BG610*INDEX(SAP_Leadsheet!$S$114:$W$128,SAP_Spreadsheet!$E720+1,SAP_Spreadsheet!BG$6))</f>
        <v>1.9941295711365242E-2</v>
      </c>
      <c r="BH720" s="289" cm="1">
        <f t="array" aca="1" ref="BH720" ca="1">IF(BH$7&gt;SAP_Leadsheet!$E$21,0,BH610*INDEX(SAP_Leadsheet!$S$114:$W$128,SAP_Spreadsheet!$E720+1,SAP_Spreadsheet!BH$6))</f>
        <v>1.9769762816932702E-2</v>
      </c>
      <c r="BI720" s="289" cm="1">
        <f t="array" aca="1" ref="BI720" ca="1">IF(BI$7&gt;SAP_Leadsheet!$E$21,0,BI610*INDEX(SAP_Leadsheet!$S$114:$W$128,SAP_Spreadsheet!$E720+1,SAP_Spreadsheet!BI$6))</f>
        <v>1.959938915437566E-2</v>
      </c>
      <c r="BJ720" s="289" cm="1">
        <f t="array" aca="1" ref="BJ720" ca="1">IF(BJ$7&gt;SAP_Leadsheet!$E$21,0,BJ610*INDEX(SAP_Leadsheet!$S$114:$W$128,SAP_Spreadsheet!$E720+1,SAP_Spreadsheet!BJ$6))</f>
        <v>1.942803615336092E-2</v>
      </c>
      <c r="BK720" s="289" cm="1">
        <f t="array" aca="1" ref="BK720" ca="1">IF(BK$7&gt;SAP_Leadsheet!$E$21,0,BK610*INDEX(SAP_Leadsheet!$S$114:$W$128,SAP_Spreadsheet!$E720+1,SAP_Spreadsheet!BK$6))</f>
        <v>1.9211140179293585E-2</v>
      </c>
      <c r="BL720" s="289" cm="1">
        <f t="array" aca="1" ref="BL720" ca="1">IF(BL$7&gt;SAP_Leadsheet!$E$21,0,BL610*INDEX(SAP_Leadsheet!$S$114:$W$128,SAP_Spreadsheet!$E720+1,SAP_Spreadsheet!BL$6))</f>
        <v>1.8669918194314995E-2</v>
      </c>
      <c r="BM720" s="289" cm="1">
        <f t="array" aca="1" ref="BM720" ca="1">IF(BM$7&gt;SAP_Leadsheet!$E$21,0,BM610*INDEX(SAP_Leadsheet!$S$114:$W$128,SAP_Spreadsheet!$E720+1,SAP_Spreadsheet!BM$6))</f>
        <v>1.7539607528677642E-2</v>
      </c>
      <c r="BN720" s="289" cm="1">
        <f t="array" aca="1" ref="BN720" ca="1">IF(BN$7&gt;SAP_Leadsheet!$E$21,0,BN610*INDEX(SAP_Leadsheet!$S$114:$W$128,SAP_Spreadsheet!$E720+1,SAP_Spreadsheet!BN$6))</f>
        <v>1.6174916113779116E-2</v>
      </c>
      <c r="BO720" s="289"/>
      <c r="BP720" s="289"/>
      <c r="BQ720" s="289"/>
      <c r="BR720" s="289"/>
      <c r="BS720" s="289"/>
      <c r="BT720" s="289"/>
      <c r="BU720" s="289"/>
      <c r="BV720" s="289"/>
      <c r="BW720" s="289"/>
      <c r="BX720" s="289"/>
      <c r="BY720" s="289"/>
      <c r="BZ720" s="289"/>
      <c r="CA720" s="289"/>
      <c r="CB720" s="289"/>
      <c r="CC720" s="289"/>
      <c r="CD720" s="289"/>
      <c r="CE720" s="289"/>
      <c r="CF720" s="289"/>
      <c r="CG720" s="289"/>
      <c r="CH720" s="289"/>
      <c r="CI720" s="289"/>
      <c r="CJ720" s="289"/>
      <c r="CK720" s="289"/>
      <c r="CL720" s="289"/>
      <c r="CM720" s="289"/>
      <c r="CN720" s="289"/>
      <c r="CO720" s="289"/>
      <c r="CP720" s="289"/>
      <c r="CQ720" s="289"/>
      <c r="CR720" s="289"/>
      <c r="CS720" s="289"/>
      <c r="CT720" s="289"/>
      <c r="CU720" s="289"/>
      <c r="CV720" s="289"/>
      <c r="CW720" s="289"/>
      <c r="CX720" s="289"/>
      <c r="CY720" s="289"/>
      <c r="CZ720" s="289"/>
      <c r="DA720" s="289"/>
      <c r="DB720" s="289"/>
      <c r="DC720" s="289"/>
      <c r="DD720" s="289"/>
      <c r="DE720" s="289"/>
      <c r="DF720" s="289"/>
      <c r="DG720" s="289"/>
      <c r="DH720" s="289"/>
      <c r="DI720" s="289"/>
      <c r="DJ720" s="289"/>
      <c r="DK720" s="289"/>
      <c r="DL720" s="289"/>
      <c r="DM720" s="289"/>
      <c r="DN720" s="289"/>
      <c r="DO720" s="289"/>
      <c r="DP720" s="289"/>
      <c r="DQ720" s="289"/>
      <c r="DR720" s="289"/>
      <c r="DS720" s="289"/>
      <c r="DT720" s="289"/>
      <c r="DU720" s="289"/>
      <c r="DV720" s="289"/>
      <c r="DW720" s="289"/>
      <c r="DX720" s="289"/>
      <c r="DY720" s="289"/>
      <c r="DZ720" s="289"/>
      <c r="EA720" s="289"/>
      <c r="EB720" s="289"/>
      <c r="EC720" s="289"/>
      <c r="ED720" s="289"/>
      <c r="EE720" s="289"/>
      <c r="EF720" s="289"/>
      <c r="EG720" s="289"/>
      <c r="EH720" s="289"/>
      <c r="EI720" s="289"/>
      <c r="EJ720" s="289"/>
      <c r="EK720" s="289"/>
      <c r="EL720" s="289"/>
      <c r="EM720" s="289"/>
      <c r="EN720" s="289"/>
      <c r="EO720" s="289"/>
      <c r="EP720" s="289"/>
      <c r="EQ720" s="289"/>
      <c r="ER720" s="289"/>
      <c r="ES720" s="289"/>
      <c r="ET720" s="289"/>
      <c r="EU720" s="289"/>
      <c r="EV720" s="289"/>
      <c r="EW720" s="289"/>
      <c r="EX720" s="289"/>
      <c r="EY720" s="289"/>
      <c r="EZ720" s="289"/>
      <c r="FA720" s="289"/>
      <c r="FB720" s="289"/>
      <c r="FC720" s="289"/>
      <c r="FD720" s="289"/>
      <c r="FE720" s="289"/>
      <c r="FF720" s="289"/>
      <c r="FG720" s="289"/>
      <c r="FH720" s="289"/>
      <c r="FI720" s="289"/>
      <c r="FJ720" s="289"/>
      <c r="FK720" s="289"/>
      <c r="FL720" s="289"/>
      <c r="FM720" s="289"/>
      <c r="FN720" s="289"/>
      <c r="FO720" s="289"/>
      <c r="FP720" s="289"/>
      <c r="FQ720" s="289"/>
      <c r="FR720" s="289"/>
      <c r="FS720" s="289"/>
      <c r="FT720" s="289"/>
      <c r="FU720" s="289"/>
      <c r="FV720" s="289"/>
      <c r="FW720" s="289"/>
      <c r="FX720" s="289"/>
      <c r="FY720" s="289"/>
      <c r="FZ720" s="289"/>
      <c r="GA720" s="289"/>
      <c r="GB720" s="289"/>
      <c r="GC720" s="289"/>
      <c r="GD720" s="289"/>
      <c r="GE720" s="289"/>
      <c r="GF720" s="289"/>
      <c r="GG720" s="289"/>
      <c r="GH720" s="289"/>
      <c r="GI720" s="289"/>
      <c r="GJ720" s="289"/>
      <c r="GK720" s="289"/>
      <c r="GL720" s="289"/>
      <c r="GM720" s="289"/>
      <c r="GN720" s="289"/>
      <c r="GO720" s="289"/>
      <c r="GP720" s="289"/>
      <c r="GQ720" s="289"/>
      <c r="GR720" s="289"/>
      <c r="GS720" s="289"/>
      <c r="GT720" s="289"/>
      <c r="GU720" s="289"/>
      <c r="GV720" s="289"/>
      <c r="GW720" s="289"/>
      <c r="GX720" s="289"/>
      <c r="GY720" s="289"/>
    </row>
    <row r="721" spans="1:207" x14ac:dyDescent="0.15">
      <c r="A721" s="101"/>
      <c r="C721" s="23"/>
      <c r="D721" s="26" t="s">
        <v>418</v>
      </c>
      <c r="E721" s="26">
        <v>1</v>
      </c>
      <c r="F721" s="120"/>
      <c r="G721" s="289" cm="1">
        <f t="array" ref="G721">IF(G$7&gt;SAP_Leadsheet!$E$21,0,G611*INDEX(SAP_Leadsheet!$S$114:$W$128,SAP_Spreadsheet!$E721+1,SAP_Spreadsheet!G$6))</f>
        <v>0</v>
      </c>
      <c r="H721" s="289" cm="1">
        <f t="array" aca="1" ref="H721" ca="1">IF(H$7&gt;SAP_Leadsheet!$E$21,0,H611*INDEX(SAP_Leadsheet!$S$114:$W$128,SAP_Spreadsheet!$E721+1,SAP_Spreadsheet!H$6))</f>
        <v>3.7442888576762964E-2</v>
      </c>
      <c r="I721" s="289" cm="1">
        <f t="array" aca="1" ref="I721" ca="1">IF(I$7&gt;SAP_Leadsheet!$E$21,0,I611*INDEX(SAP_Leadsheet!$S$114:$W$128,SAP_Spreadsheet!$E721+1,SAP_Spreadsheet!I$6))</f>
        <v>6.809805643443223E-2</v>
      </c>
      <c r="J721" s="289" cm="1">
        <f t="array" aca="1" ref="J721" ca="1">IF(J$7&gt;SAP_Leadsheet!$E$21,0,J611*INDEX(SAP_Leadsheet!$S$114:$W$128,SAP_Spreadsheet!$E721+1,SAP_Spreadsheet!J$6))</f>
        <v>8.6333683095523778E-2</v>
      </c>
      <c r="K721" s="289" cm="1">
        <f t="array" aca="1" ref="K721" ca="1">IF(K$7&gt;SAP_Leadsheet!$E$21,0,K611*INDEX(SAP_Leadsheet!$S$114:$W$128,SAP_Spreadsheet!$E721+1,SAP_Spreadsheet!K$6))</f>
        <v>9.4406657590925466E-2</v>
      </c>
      <c r="L721" s="289" cm="1">
        <f t="array" aca="1" ref="L721" ca="1">IF(L$7&gt;SAP_Leadsheet!$E$21,0,L611*INDEX(SAP_Leadsheet!$S$114:$W$128,SAP_Spreadsheet!$E721+1,SAP_Spreadsheet!L$6))</f>
        <v>9.5718253364190653E-2</v>
      </c>
      <c r="M721" s="289" cm="1">
        <f t="array" aca="1" ref="M721" ca="1">IF(M$7&gt;SAP_Leadsheet!$E$21,0,M611*INDEX(SAP_Leadsheet!$S$114:$W$128,SAP_Spreadsheet!$E721+1,SAP_Spreadsheet!M$6))</f>
        <v>9.2754707033842462E-2</v>
      </c>
      <c r="N721" s="289" cm="1">
        <f t="array" aca="1" ref="N721" ca="1">IF(N$7&gt;SAP_Leadsheet!$E$21,0,N611*INDEX(SAP_Leadsheet!$S$114:$W$128,SAP_Spreadsheet!$E721+1,SAP_Spreadsheet!N$6))</f>
        <v>8.7201878197063015E-2</v>
      </c>
      <c r="O721" s="289" cm="1">
        <f t="array" aca="1" ref="O721" ca="1">IF(O$7&gt;SAP_Leadsheet!$E$21,0,O611*INDEX(SAP_Leadsheet!$S$114:$W$128,SAP_Spreadsheet!$E721+1,SAP_Spreadsheet!O$6))</f>
        <v>8.0536526162097125E-2</v>
      </c>
      <c r="P721" s="289" cm="1">
        <f t="array" aca="1" ref="P721" ca="1">IF(P$7&gt;SAP_Leadsheet!$E$21,0,P611*INDEX(SAP_Leadsheet!$S$114:$W$128,SAP_Spreadsheet!$E721+1,SAP_Spreadsheet!P$6))</f>
        <v>7.3686833084365994E-2</v>
      </c>
      <c r="Q721" s="289" cm="1">
        <f t="array" aca="1" ref="Q721" ca="1">IF(Q$7&gt;SAP_Leadsheet!$E$21,0,Q611*INDEX(SAP_Leadsheet!$S$114:$W$128,SAP_Spreadsheet!$E721+1,SAP_Spreadsheet!Q$6))</f>
        <v>6.737546865835467E-2</v>
      </c>
      <c r="R721" s="289" cm="1">
        <f t="array" aca="1" ref="R721" ca="1">IF(R$7&gt;SAP_Leadsheet!$E$21,0,R611*INDEX(SAP_Leadsheet!$S$114:$W$128,SAP_Spreadsheet!$E721+1,SAP_Spreadsheet!R$6))</f>
        <v>6.2470977172457962E-2</v>
      </c>
      <c r="S721" s="289" cm="1">
        <f t="array" aca="1" ref="S721" ca="1">IF(S$7&gt;SAP_Leadsheet!$E$21,0,S611*INDEX(SAP_Leadsheet!$S$114:$W$128,SAP_Spreadsheet!$E721+1,SAP_Spreadsheet!S$6))</f>
        <v>4.0455372700040591E-2</v>
      </c>
      <c r="T721" s="289" cm="1">
        <f t="array" aca="1" ref="T721" ca="1">IF(T$7&gt;SAP_Leadsheet!$E$21,0,T611*INDEX(SAP_Leadsheet!$S$114:$W$128,SAP_Spreadsheet!$E721+1,SAP_Spreadsheet!T$6))</f>
        <v>4.0492456179947053E-2</v>
      </c>
      <c r="U721" s="289" cm="1">
        <f t="array" aca="1" ref="U721" ca="1">IF(U$7&gt;SAP_Leadsheet!$E$21,0,U611*INDEX(SAP_Leadsheet!$S$114:$W$128,SAP_Spreadsheet!$E721+1,SAP_Spreadsheet!U$6))</f>
        <v>4.1173020401567846E-2</v>
      </c>
      <c r="V721" s="289" cm="1">
        <f t="array" aca="1" ref="V721" ca="1">IF(V$7&gt;SAP_Leadsheet!$E$21,0,V611*INDEX(SAP_Leadsheet!$S$114:$W$128,SAP_Spreadsheet!$E721+1,SAP_Spreadsheet!V$6))</f>
        <v>4.2196962711414814E-2</v>
      </c>
      <c r="W721" s="289" cm="1">
        <f t="array" aca="1" ref="W721" ca="1">IF(W$7&gt;SAP_Leadsheet!$E$21,0,W611*INDEX(SAP_Leadsheet!$S$114:$W$128,SAP_Spreadsheet!$E721+1,SAP_Spreadsheet!W$6))</f>
        <v>4.3275760652460256E-2</v>
      </c>
      <c r="X721" s="289" cm="1">
        <f t="array" aca="1" ref="X721" ca="1">IF(X$7&gt;SAP_Leadsheet!$E$21,0,X611*INDEX(SAP_Leadsheet!$S$114:$W$128,SAP_Spreadsheet!$E721+1,SAP_Spreadsheet!X$6))</f>
        <v>4.4211917786988533E-2</v>
      </c>
      <c r="Y721" s="289" cm="1">
        <f t="array" aca="1" ref="Y721" ca="1">IF(Y$7&gt;SAP_Leadsheet!$E$21,0,Y611*INDEX(SAP_Leadsheet!$S$114:$W$128,SAP_Spreadsheet!$E721+1,SAP_Spreadsheet!Y$6))</f>
        <v>4.4887358471903623E-2</v>
      </c>
      <c r="Z721" s="289" cm="1">
        <f t="array" aca="1" ref="Z721" ca="1">IF(Z$7&gt;SAP_Leadsheet!$E$21,0,Z611*INDEX(SAP_Leadsheet!$S$114:$W$128,SAP_Spreadsheet!$E721+1,SAP_Spreadsheet!Z$6))</f>
        <v>4.5249413237899189E-2</v>
      </c>
      <c r="AA721" s="289" cm="1">
        <f t="array" aca="1" ref="AA721" ca="1">IF(AA$7&gt;SAP_Leadsheet!$E$21,0,AA611*INDEX(SAP_Leadsheet!$S$114:$W$128,SAP_Spreadsheet!$E721+1,SAP_Spreadsheet!AA$6))</f>
        <v>4.5302278243033234E-2</v>
      </c>
      <c r="AB721" s="289" cm="1">
        <f t="array" aca="1" ref="AB721" ca="1">IF(AB$7&gt;SAP_Leadsheet!$E$21,0,AB611*INDEX(SAP_Leadsheet!$S$114:$W$128,SAP_Spreadsheet!$E721+1,SAP_Spreadsheet!AB$6))</f>
        <v>4.5015454542209427E-2</v>
      </c>
      <c r="AC721" s="289" cm="1">
        <f t="array" aca="1" ref="AC721" ca="1">IF(AC$7&gt;SAP_Leadsheet!$E$21,0,AC611*INDEX(SAP_Leadsheet!$S$114:$W$128,SAP_Spreadsheet!$E721+1,SAP_Spreadsheet!AC$6))</f>
        <v>4.4346699442303225E-2</v>
      </c>
      <c r="AD721" s="289" cm="1">
        <f t="array" aca="1" ref="AD721" ca="1">IF(AD$7&gt;SAP_Leadsheet!$E$21,0,AD611*INDEX(SAP_Leadsheet!$S$114:$W$128,SAP_Spreadsheet!$E721+1,SAP_Spreadsheet!AD$6))</f>
        <v>4.3451089695429976E-2</v>
      </c>
      <c r="AE721" s="289" cm="1">
        <f t="array" aca="1" ref="AE721" ca="1">IF(AE$7&gt;SAP_Leadsheet!$E$21,0,AE611*INDEX(SAP_Leadsheet!$S$114:$W$128,SAP_Spreadsheet!$E721+1,SAP_Spreadsheet!AE$6))</f>
        <v>3.163530223682099E-2</v>
      </c>
      <c r="AF721" s="289" cm="1">
        <f t="array" aca="1" ref="AF721" ca="1">IF(AF$7&gt;SAP_Leadsheet!$E$21,0,AF611*INDEX(SAP_Leadsheet!$S$114:$W$128,SAP_Spreadsheet!$E721+1,SAP_Spreadsheet!AF$6))</f>
        <v>3.1408877766105792E-2</v>
      </c>
      <c r="AG721" s="289" cm="1">
        <f t="array" aca="1" ref="AG721" ca="1">IF(AG$7&gt;SAP_Leadsheet!$E$21,0,AG611*INDEX(SAP_Leadsheet!$S$114:$W$128,SAP_Spreadsheet!$E721+1,SAP_Spreadsheet!AG$6))</f>
        <v>3.117544999517758E-2</v>
      </c>
      <c r="AH721" s="289" cm="1">
        <f t="array" aca="1" ref="AH721" ca="1">IF(AH$7&gt;SAP_Leadsheet!$E$21,0,AH611*INDEX(SAP_Leadsheet!$S$114:$W$128,SAP_Spreadsheet!$E721+1,SAP_Spreadsheet!AH$6))</f>
        <v>3.0980542088704675E-2</v>
      </c>
      <c r="AI721" s="289" cm="1">
        <f t="array" aca="1" ref="AI721" ca="1">IF(AI$7&gt;SAP_Leadsheet!$E$21,0,AI611*INDEX(SAP_Leadsheet!$S$114:$W$128,SAP_Spreadsheet!$E721+1,SAP_Spreadsheet!AI$6))</f>
        <v>3.082204011718245E-2</v>
      </c>
      <c r="AJ721" s="289" cm="1">
        <f t="array" aca="1" ref="AJ721" ca="1">IF(AJ$7&gt;SAP_Leadsheet!$E$21,0,AJ611*INDEX(SAP_Leadsheet!$S$114:$W$128,SAP_Spreadsheet!$E721+1,SAP_Spreadsheet!AJ$6))</f>
        <v>3.0693057119540786E-2</v>
      </c>
      <c r="AK721" s="289" cm="1">
        <f t="array" aca="1" ref="AK721" ca="1">IF(AK$7&gt;SAP_Leadsheet!$E$21,0,AK611*INDEX(SAP_Leadsheet!$S$114:$W$128,SAP_Spreadsheet!$E721+1,SAP_Spreadsheet!AK$6))</f>
        <v>3.0582648011303358E-2</v>
      </c>
      <c r="AL721" s="289" cm="1">
        <f t="array" aca="1" ref="AL721" ca="1">IF(AL$7&gt;SAP_Leadsheet!$E$21,0,AL611*INDEX(SAP_Leadsheet!$S$114:$W$128,SAP_Spreadsheet!$E721+1,SAP_Spreadsheet!AL$6))</f>
        <v>3.0475109479963871E-2</v>
      </c>
      <c r="AM721" s="289" cm="1">
        <f t="array" aca="1" ref="AM721" ca="1">IF(AM$7&gt;SAP_Leadsheet!$E$21,0,AM611*INDEX(SAP_Leadsheet!$S$114:$W$128,SAP_Spreadsheet!$E721+1,SAP_Spreadsheet!AM$6))</f>
        <v>3.0350381375762105E-2</v>
      </c>
      <c r="AN721" s="289" cm="1">
        <f t="array" aca="1" ref="AN721" ca="1">IF(AN$7&gt;SAP_Leadsheet!$E$21,0,AN611*INDEX(SAP_Leadsheet!$S$114:$W$128,SAP_Spreadsheet!$E721+1,SAP_Spreadsheet!AN$6))</f>
        <v>3.0153741507554316E-2</v>
      </c>
      <c r="AO721" s="289" cm="1">
        <f t="array" aca="1" ref="AO721" ca="1">IF(AO$7&gt;SAP_Leadsheet!$E$21,0,AO611*INDEX(SAP_Leadsheet!$S$114:$W$128,SAP_Spreadsheet!$E721+1,SAP_Spreadsheet!AO$6))</f>
        <v>2.9827010831669276E-2</v>
      </c>
      <c r="AP721" s="289" cm="1">
        <f t="array" aca="1" ref="AP721" ca="1">IF(AP$7&gt;SAP_Leadsheet!$E$21,0,AP611*INDEX(SAP_Leadsheet!$S$114:$W$128,SAP_Spreadsheet!$E721+1,SAP_Spreadsheet!AP$6))</f>
        <v>2.9408316419628339E-2</v>
      </c>
      <c r="AQ721" s="289" cm="1">
        <f t="array" aca="1" ref="AQ721" ca="1">IF(AQ$7&gt;SAP_Leadsheet!$E$21,0,AQ611*INDEX(SAP_Leadsheet!$S$114:$W$128,SAP_Spreadsheet!$E721+1,SAP_Spreadsheet!AQ$6))</f>
        <v>2.5767700547683955E-2</v>
      </c>
      <c r="AR721" s="289" cm="1">
        <f t="array" aca="1" ref="AR721" ca="1">IF(AR$7&gt;SAP_Leadsheet!$E$21,0,AR611*INDEX(SAP_Leadsheet!$S$114:$W$128,SAP_Spreadsheet!$E721+1,SAP_Spreadsheet!AR$6))</f>
        <v>2.5490712231579102E-2</v>
      </c>
      <c r="AS721" s="289" cm="1">
        <f t="array" aca="1" ref="AS721" ca="1">IF(AS$7&gt;SAP_Leadsheet!$E$21,0,AS611*INDEX(SAP_Leadsheet!$S$114:$W$128,SAP_Spreadsheet!$E721+1,SAP_Spreadsheet!AS$6))</f>
        <v>2.5219212858787927E-2</v>
      </c>
      <c r="AT721" s="289" cm="1">
        <f t="array" aca="1" ref="AT721" ca="1">IF(AT$7&gt;SAP_Leadsheet!$E$21,0,AT611*INDEX(SAP_Leadsheet!$S$114:$W$128,SAP_Spreadsheet!$E721+1,SAP_Spreadsheet!AT$6))</f>
        <v>2.4964327093901832E-2</v>
      </c>
      <c r="AU721" s="289" cm="1">
        <f t="array" aca="1" ref="AU721" ca="1">IF(AU$7&gt;SAP_Leadsheet!$E$21,0,AU611*INDEX(SAP_Leadsheet!$S$114:$W$128,SAP_Spreadsheet!$E721+1,SAP_Spreadsheet!AU$6))</f>
        <v>2.4722913101781135E-2</v>
      </c>
      <c r="AV721" s="289" cm="1">
        <f t="array" aca="1" ref="AV721" ca="1">IF(AV$7&gt;SAP_Leadsheet!$E$21,0,AV611*INDEX(SAP_Leadsheet!$S$114:$W$128,SAP_Spreadsheet!$E721+1,SAP_Spreadsheet!AV$6))</f>
        <v>2.4491611835481507E-2</v>
      </c>
      <c r="AW721" s="289" cm="1">
        <f t="array" aca="1" ref="AW721" ca="1">IF(AW$7&gt;SAP_Leadsheet!$E$21,0,AW611*INDEX(SAP_Leadsheet!$S$114:$W$128,SAP_Spreadsheet!$E721+1,SAP_Spreadsheet!AW$6))</f>
        <v>2.4267023412412037E-2</v>
      </c>
      <c r="AX721" s="289" cm="1">
        <f t="array" aca="1" ref="AX721" ca="1">IF(AX$7&gt;SAP_Leadsheet!$E$21,0,AX611*INDEX(SAP_Leadsheet!$S$114:$W$128,SAP_Spreadsheet!$E721+1,SAP_Spreadsheet!AX$6))</f>
        <v>2.4045421805017474E-2</v>
      </c>
      <c r="AY721" s="289" cm="1">
        <f t="array" aca="1" ref="AY721" ca="1">IF(AY$7&gt;SAP_Leadsheet!$E$21,0,AY611*INDEX(SAP_Leadsheet!$S$114:$W$128,SAP_Spreadsheet!$E721+1,SAP_Spreadsheet!AY$6))</f>
        <v>2.3822144837043605E-2</v>
      </c>
      <c r="AZ721" s="289" cm="1">
        <f t="array" aca="1" ref="AZ721" ca="1">IF(AZ$7&gt;SAP_Leadsheet!$E$21,0,AZ611*INDEX(SAP_Leadsheet!$S$114:$W$128,SAP_Spreadsheet!$E721+1,SAP_Spreadsheet!AZ$6))</f>
        <v>2.3582209045514797E-2</v>
      </c>
      <c r="BA721" s="289" cm="1">
        <f t="array" aca="1" ref="BA721" ca="1">IF(BA$7&gt;SAP_Leadsheet!$E$21,0,BA611*INDEX(SAP_Leadsheet!$S$114:$W$128,SAP_Spreadsheet!$E721+1,SAP_Spreadsheet!BA$6))</f>
        <v>2.3308856336617841E-2</v>
      </c>
      <c r="BB721" s="289" cm="1">
        <f t="array" aca="1" ref="BB721" ca="1">IF(BB$7&gt;SAP_Leadsheet!$E$21,0,BB611*INDEX(SAP_Leadsheet!$S$114:$W$128,SAP_Spreadsheet!$E721+1,SAP_Spreadsheet!BB$6))</f>
        <v>2.3011079694543045E-2</v>
      </c>
      <c r="BC721" s="289" cm="1">
        <f t="array" aca="1" ref="BC721" ca="1">IF(BC$7&gt;SAP_Leadsheet!$E$21,0,BC611*INDEX(SAP_Leadsheet!$S$114:$W$128,SAP_Spreadsheet!$E721+1,SAP_Spreadsheet!BC$6))</f>
        <v>2.088205092160917E-2</v>
      </c>
      <c r="BD721" s="289" cm="1">
        <f t="array" aca="1" ref="BD721" ca="1">IF(BD$7&gt;SAP_Leadsheet!$E$21,0,BD611*INDEX(SAP_Leadsheet!$S$114:$W$128,SAP_Spreadsheet!$E721+1,SAP_Spreadsheet!BD$6))</f>
        <v>2.067968974723472E-2</v>
      </c>
      <c r="BE721" s="289" cm="1">
        <f t="array" aca="1" ref="BE721" ca="1">IF(BE$7&gt;SAP_Leadsheet!$E$21,0,BE611*INDEX(SAP_Leadsheet!$S$114:$W$128,SAP_Spreadsheet!$E721+1,SAP_Spreadsheet!BE$6))</f>
        <v>2.0483171273964582E-2</v>
      </c>
      <c r="BF721" s="289" cm="1">
        <f t="array" aca="1" ref="BF721" ca="1">IF(BF$7&gt;SAP_Leadsheet!$E$21,0,BF611*INDEX(SAP_Leadsheet!$S$114:$W$128,SAP_Spreadsheet!$E721+1,SAP_Spreadsheet!BF$6))</f>
        <v>2.0296608575462102E-2</v>
      </c>
      <c r="BG721" s="289" cm="1">
        <f t="array" aca="1" ref="BG721" ca="1">IF(BG$7&gt;SAP_Leadsheet!$E$21,0,BG611*INDEX(SAP_Leadsheet!$S$114:$W$128,SAP_Spreadsheet!$E721+1,SAP_Spreadsheet!BG$6))</f>
        <v>2.0116457962252136E-2</v>
      </c>
      <c r="BH721" s="289" cm="1">
        <f t="array" aca="1" ref="BH721" ca="1">IF(BH$7&gt;SAP_Leadsheet!$E$21,0,BH611*INDEX(SAP_Leadsheet!$S$114:$W$128,SAP_Spreadsheet!$E721+1,SAP_Spreadsheet!BH$6))</f>
        <v>1.9941295711365246E-2</v>
      </c>
      <c r="BI721" s="289" cm="1">
        <f t="array" aca="1" ref="BI721" ca="1">IF(BI$7&gt;SAP_Leadsheet!$E$21,0,BI611*INDEX(SAP_Leadsheet!$S$114:$W$128,SAP_Spreadsheet!$E721+1,SAP_Spreadsheet!BI$6))</f>
        <v>1.9769762816932705E-2</v>
      </c>
      <c r="BJ721" s="289" cm="1">
        <f t="array" aca="1" ref="BJ721" ca="1">IF(BJ$7&gt;SAP_Leadsheet!$E$21,0,BJ611*INDEX(SAP_Leadsheet!$S$114:$W$128,SAP_Spreadsheet!$E721+1,SAP_Spreadsheet!BJ$6))</f>
        <v>1.9599389154375663E-2</v>
      </c>
      <c r="BK721" s="289" cm="1">
        <f t="array" aca="1" ref="BK721" ca="1">IF(BK$7&gt;SAP_Leadsheet!$E$21,0,BK611*INDEX(SAP_Leadsheet!$S$114:$W$128,SAP_Spreadsheet!$E721+1,SAP_Spreadsheet!BK$6))</f>
        <v>1.9428036153360924E-2</v>
      </c>
      <c r="BL721" s="289" cm="1">
        <f t="array" aca="1" ref="BL721" ca="1">IF(BL$7&gt;SAP_Leadsheet!$E$21,0,BL611*INDEX(SAP_Leadsheet!$S$114:$W$128,SAP_Spreadsheet!$E721+1,SAP_Spreadsheet!BL$6))</f>
        <v>1.9211140179293588E-2</v>
      </c>
      <c r="BM721" s="289" cm="1">
        <f t="array" aca="1" ref="BM721" ca="1">IF(BM$7&gt;SAP_Leadsheet!$E$21,0,BM611*INDEX(SAP_Leadsheet!$S$114:$W$128,SAP_Spreadsheet!$E721+1,SAP_Spreadsheet!BM$6))</f>
        <v>1.8669918194314999E-2</v>
      </c>
      <c r="BN721" s="289" cm="1">
        <f t="array" aca="1" ref="BN721" ca="1">IF(BN$7&gt;SAP_Leadsheet!$E$21,0,BN611*INDEX(SAP_Leadsheet!$S$114:$W$128,SAP_Spreadsheet!$E721+1,SAP_Spreadsheet!BN$6))</f>
        <v>1.7539607528677642E-2</v>
      </c>
      <c r="BO721" s="289"/>
      <c r="BP721" s="289"/>
      <c r="BQ721" s="289"/>
      <c r="BR721" s="289"/>
      <c r="BS721" s="289"/>
      <c r="BT721" s="289"/>
      <c r="BU721" s="289"/>
      <c r="BV721" s="289"/>
      <c r="BW721" s="289"/>
      <c r="BX721" s="289"/>
      <c r="BY721" s="289"/>
      <c r="BZ721" s="289"/>
      <c r="CA721" s="289"/>
      <c r="CB721" s="289"/>
      <c r="CC721" s="289"/>
      <c r="CD721" s="289"/>
      <c r="CE721" s="289"/>
      <c r="CF721" s="289"/>
      <c r="CG721" s="289"/>
      <c r="CH721" s="289"/>
      <c r="CI721" s="289"/>
      <c r="CJ721" s="289"/>
      <c r="CK721" s="289"/>
      <c r="CL721" s="289"/>
      <c r="CM721" s="289"/>
      <c r="CN721" s="289"/>
      <c r="CO721" s="289"/>
      <c r="CP721" s="289"/>
      <c r="CQ721" s="289"/>
      <c r="CR721" s="289"/>
      <c r="CS721" s="289"/>
      <c r="CT721" s="289"/>
      <c r="CU721" s="289"/>
      <c r="CV721" s="289"/>
      <c r="CW721" s="289"/>
      <c r="CX721" s="289"/>
      <c r="CY721" s="289"/>
      <c r="CZ721" s="289"/>
      <c r="DA721" s="289"/>
      <c r="DB721" s="289"/>
      <c r="DC721" s="289"/>
      <c r="DD721" s="289"/>
      <c r="DE721" s="289"/>
      <c r="DF721" s="289"/>
      <c r="DG721" s="289"/>
      <c r="DH721" s="289"/>
      <c r="DI721" s="289"/>
      <c r="DJ721" s="289"/>
      <c r="DK721" s="289"/>
      <c r="DL721" s="289"/>
      <c r="DM721" s="289"/>
      <c r="DN721" s="289"/>
      <c r="DO721" s="289"/>
      <c r="DP721" s="289"/>
      <c r="DQ721" s="289"/>
      <c r="DR721" s="289"/>
      <c r="DS721" s="289"/>
      <c r="DT721" s="289"/>
      <c r="DU721" s="289"/>
      <c r="DV721" s="289"/>
      <c r="DW721" s="289"/>
      <c r="DX721" s="289"/>
      <c r="DY721" s="289"/>
      <c r="DZ721" s="289"/>
      <c r="EA721" s="289"/>
      <c r="EB721" s="289"/>
      <c r="EC721" s="289"/>
      <c r="ED721" s="289"/>
      <c r="EE721" s="289"/>
      <c r="EF721" s="289"/>
      <c r="EG721" s="289"/>
      <c r="EH721" s="289"/>
      <c r="EI721" s="289"/>
      <c r="EJ721" s="289"/>
      <c r="EK721" s="289"/>
      <c r="EL721" s="289"/>
      <c r="EM721" s="289"/>
      <c r="EN721" s="289"/>
      <c r="EO721" s="289"/>
      <c r="EP721" s="289"/>
      <c r="EQ721" s="289"/>
      <c r="ER721" s="289"/>
      <c r="ES721" s="289"/>
      <c r="ET721" s="289"/>
      <c r="EU721" s="289"/>
      <c r="EV721" s="289"/>
      <c r="EW721" s="289"/>
      <c r="EX721" s="289"/>
      <c r="EY721" s="289"/>
      <c r="EZ721" s="289"/>
      <c r="FA721" s="289"/>
      <c r="FB721" s="289"/>
      <c r="FC721" s="289"/>
      <c r="FD721" s="289"/>
      <c r="FE721" s="289"/>
      <c r="FF721" s="289"/>
      <c r="FG721" s="289"/>
      <c r="FH721" s="289"/>
      <c r="FI721" s="289"/>
      <c r="FJ721" s="289"/>
      <c r="FK721" s="289"/>
      <c r="FL721" s="289"/>
      <c r="FM721" s="289"/>
      <c r="FN721" s="289"/>
      <c r="FO721" s="289"/>
      <c r="FP721" s="289"/>
      <c r="FQ721" s="289"/>
      <c r="FR721" s="289"/>
      <c r="FS721" s="289"/>
      <c r="FT721" s="289"/>
      <c r="FU721" s="289"/>
      <c r="FV721" s="289"/>
      <c r="FW721" s="289"/>
      <c r="FX721" s="289"/>
      <c r="FY721" s="289"/>
      <c r="FZ721" s="289"/>
      <c r="GA721" s="289"/>
      <c r="GB721" s="289"/>
      <c r="GC721" s="289"/>
      <c r="GD721" s="289"/>
      <c r="GE721" s="289"/>
      <c r="GF721" s="289"/>
      <c r="GG721" s="289"/>
      <c r="GH721" s="289"/>
      <c r="GI721" s="289"/>
      <c r="GJ721" s="289"/>
      <c r="GK721" s="289"/>
      <c r="GL721" s="289"/>
      <c r="GM721" s="289"/>
      <c r="GN721" s="289"/>
      <c r="GO721" s="289"/>
      <c r="GP721" s="289"/>
      <c r="GQ721" s="289"/>
      <c r="GR721" s="289"/>
      <c r="GS721" s="289"/>
      <c r="GT721" s="289"/>
      <c r="GU721" s="289"/>
      <c r="GV721" s="289"/>
      <c r="GW721" s="289"/>
      <c r="GX721" s="289"/>
      <c r="GY721" s="289"/>
    </row>
    <row r="722" spans="1:207" x14ac:dyDescent="0.15">
      <c r="A722" s="101"/>
      <c r="C722" s="23"/>
      <c r="D722" s="26" t="s">
        <v>419</v>
      </c>
      <c r="E722" s="26">
        <v>2</v>
      </c>
      <c r="F722" s="120"/>
      <c r="G722" s="289" cm="1">
        <f t="array" ref="G722">IF(G$7&gt;SAP_Leadsheet!$E$21,0,G612*INDEX(SAP_Leadsheet!$S$114:$W$128,SAP_Spreadsheet!$E722+1,SAP_Spreadsheet!G$6))</f>
        <v>0</v>
      </c>
      <c r="H722" s="289" cm="1">
        <f t="array" aca="1" ref="H722" ca="1">IF(H$7&gt;SAP_Leadsheet!$E$21,0,H612*INDEX(SAP_Leadsheet!$S$114:$W$128,SAP_Spreadsheet!$E722+1,SAP_Spreadsheet!H$6))</f>
        <v>0</v>
      </c>
      <c r="I722" s="289" cm="1">
        <f t="array" aca="1" ref="I722" ca="1">IF(I$7&gt;SAP_Leadsheet!$E$21,0,I612*INDEX(SAP_Leadsheet!$S$114:$W$128,SAP_Spreadsheet!$E722+1,SAP_Spreadsheet!I$6))</f>
        <v>3.7442888576762964E-2</v>
      </c>
      <c r="J722" s="289" cm="1">
        <f t="array" aca="1" ref="J722" ca="1">IF(J$7&gt;SAP_Leadsheet!$E$21,0,J612*INDEX(SAP_Leadsheet!$S$114:$W$128,SAP_Spreadsheet!$E722+1,SAP_Spreadsheet!J$6))</f>
        <v>6.8098056434432244E-2</v>
      </c>
      <c r="K722" s="289" cm="1">
        <f t="array" aca="1" ref="K722" ca="1">IF(K$7&gt;SAP_Leadsheet!$E$21,0,K612*INDEX(SAP_Leadsheet!$S$114:$W$128,SAP_Spreadsheet!$E722+1,SAP_Spreadsheet!K$6))</f>
        <v>8.6333683095523778E-2</v>
      </c>
      <c r="L722" s="289" cm="1">
        <f t="array" aca="1" ref="L722" ca="1">IF(L$7&gt;SAP_Leadsheet!$E$21,0,L612*INDEX(SAP_Leadsheet!$S$114:$W$128,SAP_Spreadsheet!$E722+1,SAP_Spreadsheet!L$6))</f>
        <v>9.4406657590925466E-2</v>
      </c>
      <c r="M722" s="289" cm="1">
        <f t="array" aca="1" ref="M722" ca="1">IF(M$7&gt;SAP_Leadsheet!$E$21,0,M612*INDEX(SAP_Leadsheet!$S$114:$W$128,SAP_Spreadsheet!$E722+1,SAP_Spreadsheet!M$6))</f>
        <v>9.5718253364190653E-2</v>
      </c>
      <c r="N722" s="289" cm="1">
        <f t="array" aca="1" ref="N722" ca="1">IF(N$7&gt;SAP_Leadsheet!$E$21,0,N612*INDEX(SAP_Leadsheet!$S$114:$W$128,SAP_Spreadsheet!$E722+1,SAP_Spreadsheet!N$6))</f>
        <v>9.2754707033842462E-2</v>
      </c>
      <c r="O722" s="289" cm="1">
        <f t="array" aca="1" ref="O722" ca="1">IF(O$7&gt;SAP_Leadsheet!$E$21,0,O612*INDEX(SAP_Leadsheet!$S$114:$W$128,SAP_Spreadsheet!$E722+1,SAP_Spreadsheet!O$6))</f>
        <v>8.7201878197063015E-2</v>
      </c>
      <c r="P722" s="289" cm="1">
        <f t="array" aca="1" ref="P722" ca="1">IF(P$7&gt;SAP_Leadsheet!$E$21,0,P612*INDEX(SAP_Leadsheet!$S$114:$W$128,SAP_Spreadsheet!$E722+1,SAP_Spreadsheet!P$6))</f>
        <v>8.0536526162097125E-2</v>
      </c>
      <c r="Q722" s="289" cm="1">
        <f t="array" aca="1" ref="Q722" ca="1">IF(Q$7&gt;SAP_Leadsheet!$E$21,0,Q612*INDEX(SAP_Leadsheet!$S$114:$W$128,SAP_Spreadsheet!$E722+1,SAP_Spreadsheet!Q$6))</f>
        <v>7.3686833084365994E-2</v>
      </c>
      <c r="R722" s="289" cm="1">
        <f t="array" aca="1" ref="R722" ca="1">IF(R$7&gt;SAP_Leadsheet!$E$21,0,R612*INDEX(SAP_Leadsheet!$S$114:$W$128,SAP_Spreadsheet!$E722+1,SAP_Spreadsheet!R$6))</f>
        <v>6.737546865835467E-2</v>
      </c>
      <c r="S722" s="289" cm="1">
        <f t="array" aca="1" ref="S722" ca="1">IF(S$7&gt;SAP_Leadsheet!$E$21,0,S612*INDEX(SAP_Leadsheet!$S$114:$W$128,SAP_Spreadsheet!$E722+1,SAP_Spreadsheet!S$6))</f>
        <v>5.7913201170565913E-2</v>
      </c>
      <c r="T722" s="289" cm="1">
        <f t="array" aca="1" ref="T722" ca="1">IF(T$7&gt;SAP_Leadsheet!$E$21,0,T612*INDEX(SAP_Leadsheet!$S$114:$W$128,SAP_Spreadsheet!$E722+1,SAP_Spreadsheet!T$6))</f>
        <v>4.0455372700040605E-2</v>
      </c>
      <c r="U722" s="289" cm="1">
        <f t="array" aca="1" ref="U722" ca="1">IF(U$7&gt;SAP_Leadsheet!$E$21,0,U612*INDEX(SAP_Leadsheet!$S$114:$W$128,SAP_Spreadsheet!$E722+1,SAP_Spreadsheet!U$6))</f>
        <v>4.0492456179947074E-2</v>
      </c>
      <c r="V722" s="289" cm="1">
        <f t="array" aca="1" ref="V722" ca="1">IF(V$7&gt;SAP_Leadsheet!$E$21,0,V612*INDEX(SAP_Leadsheet!$S$114:$W$128,SAP_Spreadsheet!$E722+1,SAP_Spreadsheet!V$6))</f>
        <v>4.1173020401567867E-2</v>
      </c>
      <c r="W722" s="289" cm="1">
        <f t="array" aca="1" ref="W722" ca="1">IF(W$7&gt;SAP_Leadsheet!$E$21,0,W612*INDEX(SAP_Leadsheet!$S$114:$W$128,SAP_Spreadsheet!$E722+1,SAP_Spreadsheet!W$6))</f>
        <v>4.2196962711414827E-2</v>
      </c>
      <c r="X722" s="289" cm="1">
        <f t="array" aca="1" ref="X722" ca="1">IF(X$7&gt;SAP_Leadsheet!$E$21,0,X612*INDEX(SAP_Leadsheet!$S$114:$W$128,SAP_Spreadsheet!$E722+1,SAP_Spreadsheet!X$6))</f>
        <v>4.327576065246027E-2</v>
      </c>
      <c r="Y722" s="289" cm="1">
        <f t="array" aca="1" ref="Y722" ca="1">IF(Y$7&gt;SAP_Leadsheet!$E$21,0,Y612*INDEX(SAP_Leadsheet!$S$114:$W$128,SAP_Spreadsheet!$E722+1,SAP_Spreadsheet!Y$6))</f>
        <v>4.4211917786988554E-2</v>
      </c>
      <c r="Z722" s="289" cm="1">
        <f t="array" aca="1" ref="Z722" ca="1">IF(Z$7&gt;SAP_Leadsheet!$E$21,0,Z612*INDEX(SAP_Leadsheet!$S$114:$W$128,SAP_Spreadsheet!$E722+1,SAP_Spreadsheet!Z$6))</f>
        <v>4.4887358471903636E-2</v>
      </c>
      <c r="AA722" s="289" cm="1">
        <f t="array" aca="1" ref="AA722" ca="1">IF(AA$7&gt;SAP_Leadsheet!$E$21,0,AA612*INDEX(SAP_Leadsheet!$S$114:$W$128,SAP_Spreadsheet!$E722+1,SAP_Spreadsheet!AA$6))</f>
        <v>4.5249413237899203E-2</v>
      </c>
      <c r="AB722" s="289" cm="1">
        <f t="array" aca="1" ref="AB722" ca="1">IF(AB$7&gt;SAP_Leadsheet!$E$21,0,AB612*INDEX(SAP_Leadsheet!$S$114:$W$128,SAP_Spreadsheet!$E722+1,SAP_Spreadsheet!AB$6))</f>
        <v>4.5302278243033248E-2</v>
      </c>
      <c r="AC722" s="289" cm="1">
        <f t="array" aca="1" ref="AC722" ca="1">IF(AC$7&gt;SAP_Leadsheet!$E$21,0,AC612*INDEX(SAP_Leadsheet!$S$114:$W$128,SAP_Spreadsheet!$E722+1,SAP_Spreadsheet!AC$6))</f>
        <v>4.5015454542209447E-2</v>
      </c>
      <c r="AD722" s="289" cm="1">
        <f t="array" aca="1" ref="AD722" ca="1">IF(AD$7&gt;SAP_Leadsheet!$E$21,0,AD612*INDEX(SAP_Leadsheet!$S$114:$W$128,SAP_Spreadsheet!$E722+1,SAP_Spreadsheet!AD$6))</f>
        <v>4.4346699442303239E-2</v>
      </c>
      <c r="AE722" s="289" cm="1">
        <f t="array" aca="1" ref="AE722" ca="1">IF(AE$7&gt;SAP_Leadsheet!$E$21,0,AE612*INDEX(SAP_Leadsheet!$S$114:$W$128,SAP_Spreadsheet!$E722+1,SAP_Spreadsheet!AE$6))</f>
        <v>4.1715708129783882E-2</v>
      </c>
      <c r="AF722" s="289" cm="1">
        <f t="array" aca="1" ref="AF722" ca="1">IF(AF$7&gt;SAP_Leadsheet!$E$21,0,AF612*INDEX(SAP_Leadsheet!$S$114:$W$128,SAP_Spreadsheet!$E722+1,SAP_Spreadsheet!AF$6))</f>
        <v>3.1635302236820997E-2</v>
      </c>
      <c r="AG722" s="289" cm="1">
        <f t="array" aca="1" ref="AG722" ca="1">IF(AG$7&gt;SAP_Leadsheet!$E$21,0,AG612*INDEX(SAP_Leadsheet!$S$114:$W$128,SAP_Spreadsheet!$E722+1,SAP_Spreadsheet!AG$6))</f>
        <v>3.1408877766105799E-2</v>
      </c>
      <c r="AH722" s="289" cm="1">
        <f t="array" aca="1" ref="AH722" ca="1">IF(AH$7&gt;SAP_Leadsheet!$E$21,0,AH612*INDEX(SAP_Leadsheet!$S$114:$W$128,SAP_Spreadsheet!$E722+1,SAP_Spreadsheet!AH$6))</f>
        <v>3.1175449995177584E-2</v>
      </c>
      <c r="AI722" s="289" cm="1">
        <f t="array" aca="1" ref="AI722" ca="1">IF(AI$7&gt;SAP_Leadsheet!$E$21,0,AI612*INDEX(SAP_Leadsheet!$S$114:$W$128,SAP_Spreadsheet!$E722+1,SAP_Spreadsheet!AI$6))</f>
        <v>3.0980542088704682E-2</v>
      </c>
      <c r="AJ722" s="289" cm="1">
        <f t="array" aca="1" ref="AJ722" ca="1">IF(AJ$7&gt;SAP_Leadsheet!$E$21,0,AJ612*INDEX(SAP_Leadsheet!$S$114:$W$128,SAP_Spreadsheet!$E722+1,SAP_Spreadsheet!AJ$6))</f>
        <v>3.0822040117182453E-2</v>
      </c>
      <c r="AK722" s="289" cm="1">
        <f t="array" aca="1" ref="AK722" ca="1">IF(AK$7&gt;SAP_Leadsheet!$E$21,0,AK612*INDEX(SAP_Leadsheet!$S$114:$W$128,SAP_Spreadsheet!$E722+1,SAP_Spreadsheet!AK$6))</f>
        <v>3.069305711954079E-2</v>
      </c>
      <c r="AL722" s="289" cm="1">
        <f t="array" aca="1" ref="AL722" ca="1">IF(AL$7&gt;SAP_Leadsheet!$E$21,0,AL612*INDEX(SAP_Leadsheet!$S$114:$W$128,SAP_Spreadsheet!$E722+1,SAP_Spreadsheet!AL$6))</f>
        <v>3.0582648011303365E-2</v>
      </c>
      <c r="AM722" s="289" cm="1">
        <f t="array" aca="1" ref="AM722" ca="1">IF(AM$7&gt;SAP_Leadsheet!$E$21,0,AM612*INDEX(SAP_Leadsheet!$S$114:$W$128,SAP_Spreadsheet!$E722+1,SAP_Spreadsheet!AM$6))</f>
        <v>3.0475109479963878E-2</v>
      </c>
      <c r="AN722" s="289" cm="1">
        <f t="array" aca="1" ref="AN722" ca="1">IF(AN$7&gt;SAP_Leadsheet!$E$21,0,AN612*INDEX(SAP_Leadsheet!$S$114:$W$128,SAP_Spreadsheet!$E722+1,SAP_Spreadsheet!AN$6))</f>
        <v>3.0350381375762112E-2</v>
      </c>
      <c r="AO722" s="289" cm="1">
        <f t="array" aca="1" ref="AO722" ca="1">IF(AO$7&gt;SAP_Leadsheet!$E$21,0,AO612*INDEX(SAP_Leadsheet!$S$114:$W$128,SAP_Spreadsheet!$E722+1,SAP_Spreadsheet!AO$6))</f>
        <v>3.0153741507554319E-2</v>
      </c>
      <c r="AP722" s="289" cm="1">
        <f t="array" aca="1" ref="AP722" ca="1">IF(AP$7&gt;SAP_Leadsheet!$E$21,0,AP612*INDEX(SAP_Leadsheet!$S$114:$W$128,SAP_Spreadsheet!$E722+1,SAP_Spreadsheet!AP$6))</f>
        <v>2.982701083166928E-2</v>
      </c>
      <c r="AQ722" s="289" cm="1">
        <f t="array" aca="1" ref="AQ722" ca="1">IF(AQ$7&gt;SAP_Leadsheet!$E$21,0,AQ612*INDEX(SAP_Leadsheet!$S$114:$W$128,SAP_Spreadsheet!$E722+1,SAP_Spreadsheet!AQ$6))</f>
        <v>2.8973282153065796E-2</v>
      </c>
      <c r="AR722" s="289" cm="1">
        <f t="array" aca="1" ref="AR722" ca="1">IF(AR$7&gt;SAP_Leadsheet!$E$21,0,AR612*INDEX(SAP_Leadsheet!$S$114:$W$128,SAP_Spreadsheet!$E722+1,SAP_Spreadsheet!AR$6))</f>
        <v>2.5767700547683948E-2</v>
      </c>
      <c r="AS722" s="289" cm="1">
        <f t="array" aca="1" ref="AS722" ca="1">IF(AS$7&gt;SAP_Leadsheet!$E$21,0,AS612*INDEX(SAP_Leadsheet!$S$114:$W$128,SAP_Spreadsheet!$E722+1,SAP_Spreadsheet!AS$6))</f>
        <v>2.5490712231579098E-2</v>
      </c>
      <c r="AT722" s="289" cm="1">
        <f t="array" aca="1" ref="AT722" ca="1">IF(AT$7&gt;SAP_Leadsheet!$E$21,0,AT612*INDEX(SAP_Leadsheet!$S$114:$W$128,SAP_Spreadsheet!$E722+1,SAP_Spreadsheet!AT$6))</f>
        <v>2.5219212858787924E-2</v>
      </c>
      <c r="AU722" s="289" cm="1">
        <f t="array" aca="1" ref="AU722" ca="1">IF(AU$7&gt;SAP_Leadsheet!$E$21,0,AU612*INDEX(SAP_Leadsheet!$S$114:$W$128,SAP_Spreadsheet!$E722+1,SAP_Spreadsheet!AU$6))</f>
        <v>2.4964327093901829E-2</v>
      </c>
      <c r="AV722" s="289" cm="1">
        <f t="array" aca="1" ref="AV722" ca="1">IF(AV$7&gt;SAP_Leadsheet!$E$21,0,AV612*INDEX(SAP_Leadsheet!$S$114:$W$128,SAP_Spreadsheet!$E722+1,SAP_Spreadsheet!AV$6))</f>
        <v>2.4722913101781131E-2</v>
      </c>
      <c r="AW722" s="289" cm="1">
        <f t="array" aca="1" ref="AW722" ca="1">IF(AW$7&gt;SAP_Leadsheet!$E$21,0,AW612*INDEX(SAP_Leadsheet!$S$114:$W$128,SAP_Spreadsheet!$E722+1,SAP_Spreadsheet!AW$6))</f>
        <v>2.4491611835481507E-2</v>
      </c>
      <c r="AX722" s="289" cm="1">
        <f t="array" aca="1" ref="AX722" ca="1">IF(AX$7&gt;SAP_Leadsheet!$E$21,0,AX612*INDEX(SAP_Leadsheet!$S$114:$W$128,SAP_Spreadsheet!$E722+1,SAP_Spreadsheet!AX$6))</f>
        <v>2.4267023412412034E-2</v>
      </c>
      <c r="AY722" s="289" cm="1">
        <f t="array" aca="1" ref="AY722" ca="1">IF(AY$7&gt;SAP_Leadsheet!$E$21,0,AY612*INDEX(SAP_Leadsheet!$S$114:$W$128,SAP_Spreadsheet!$E722+1,SAP_Spreadsheet!AY$6))</f>
        <v>2.404542180501747E-2</v>
      </c>
      <c r="AZ722" s="289" cm="1">
        <f t="array" aca="1" ref="AZ722" ca="1">IF(AZ$7&gt;SAP_Leadsheet!$E$21,0,AZ612*INDEX(SAP_Leadsheet!$S$114:$W$128,SAP_Spreadsheet!$E722+1,SAP_Spreadsheet!AZ$6))</f>
        <v>2.3822144837043601E-2</v>
      </c>
      <c r="BA722" s="289" cm="1">
        <f t="array" aca="1" ref="BA722" ca="1">IF(BA$7&gt;SAP_Leadsheet!$E$21,0,BA612*INDEX(SAP_Leadsheet!$S$114:$W$128,SAP_Spreadsheet!$E722+1,SAP_Spreadsheet!BA$6))</f>
        <v>2.3582209045514793E-2</v>
      </c>
      <c r="BB722" s="289" cm="1">
        <f t="array" aca="1" ref="BB722" ca="1">IF(BB$7&gt;SAP_Leadsheet!$E$21,0,BB612*INDEX(SAP_Leadsheet!$S$114:$W$128,SAP_Spreadsheet!$E722+1,SAP_Spreadsheet!BB$6))</f>
        <v>2.3308856336617837E-2</v>
      </c>
      <c r="BC722" s="289" cm="1">
        <f t="array" aca="1" ref="BC722" ca="1">IF(BC$7&gt;SAP_Leadsheet!$E$21,0,BC612*INDEX(SAP_Leadsheet!$S$114:$W$128,SAP_Spreadsheet!$E722+1,SAP_Spreadsheet!BC$6))</f>
        <v>2.3176141140985596E-2</v>
      </c>
      <c r="BD722" s="289" cm="1">
        <f t="array" aca="1" ref="BD722" ca="1">IF(BD$7&gt;SAP_Leadsheet!$E$21,0,BD612*INDEX(SAP_Leadsheet!$S$114:$W$128,SAP_Spreadsheet!$E722+1,SAP_Spreadsheet!BD$6))</f>
        <v>2.0882050921609167E-2</v>
      </c>
      <c r="BE722" s="289" cm="1">
        <f t="array" aca="1" ref="BE722" ca="1">IF(BE$7&gt;SAP_Leadsheet!$E$21,0,BE612*INDEX(SAP_Leadsheet!$S$114:$W$128,SAP_Spreadsheet!$E722+1,SAP_Spreadsheet!BE$6))</f>
        <v>2.0679689747234716E-2</v>
      </c>
      <c r="BF722" s="289" cm="1">
        <f t="array" aca="1" ref="BF722" ca="1">IF(BF$7&gt;SAP_Leadsheet!$E$21,0,BF612*INDEX(SAP_Leadsheet!$S$114:$W$128,SAP_Spreadsheet!$E722+1,SAP_Spreadsheet!BF$6))</f>
        <v>2.0483171273964578E-2</v>
      </c>
      <c r="BG722" s="289" cm="1">
        <f t="array" aca="1" ref="BG722" ca="1">IF(BG$7&gt;SAP_Leadsheet!$E$21,0,BG612*INDEX(SAP_Leadsheet!$S$114:$W$128,SAP_Spreadsheet!$E722+1,SAP_Spreadsheet!BG$6))</f>
        <v>2.0296608575462095E-2</v>
      </c>
      <c r="BH722" s="289" cm="1">
        <f t="array" aca="1" ref="BH722" ca="1">IF(BH$7&gt;SAP_Leadsheet!$E$21,0,BH612*INDEX(SAP_Leadsheet!$S$114:$W$128,SAP_Spreadsheet!$E722+1,SAP_Spreadsheet!BH$6))</f>
        <v>2.0116457962252133E-2</v>
      </c>
      <c r="BI722" s="289" cm="1">
        <f t="array" aca="1" ref="BI722" ca="1">IF(BI$7&gt;SAP_Leadsheet!$E$21,0,BI612*INDEX(SAP_Leadsheet!$S$114:$W$128,SAP_Spreadsheet!$E722+1,SAP_Spreadsheet!BI$6))</f>
        <v>1.9941295711365242E-2</v>
      </c>
      <c r="BJ722" s="289" cm="1">
        <f t="array" aca="1" ref="BJ722" ca="1">IF(BJ$7&gt;SAP_Leadsheet!$E$21,0,BJ612*INDEX(SAP_Leadsheet!$S$114:$W$128,SAP_Spreadsheet!$E722+1,SAP_Spreadsheet!BJ$6))</f>
        <v>1.9769762816932702E-2</v>
      </c>
      <c r="BK722" s="289" cm="1">
        <f t="array" aca="1" ref="BK722" ca="1">IF(BK$7&gt;SAP_Leadsheet!$E$21,0,BK612*INDEX(SAP_Leadsheet!$S$114:$W$128,SAP_Spreadsheet!$E722+1,SAP_Spreadsheet!BK$6))</f>
        <v>1.9599389154375656E-2</v>
      </c>
      <c r="BL722" s="289" cm="1">
        <f t="array" aca="1" ref="BL722" ca="1">IF(BL$7&gt;SAP_Leadsheet!$E$21,0,BL612*INDEX(SAP_Leadsheet!$S$114:$W$128,SAP_Spreadsheet!$E722+1,SAP_Spreadsheet!BL$6))</f>
        <v>1.942803615336092E-2</v>
      </c>
      <c r="BM722" s="289" cm="1">
        <f t="array" aca="1" ref="BM722" ca="1">IF(BM$7&gt;SAP_Leadsheet!$E$21,0,BM612*INDEX(SAP_Leadsheet!$S$114:$W$128,SAP_Spreadsheet!$E722+1,SAP_Spreadsheet!BM$6))</f>
        <v>1.9211140179293585E-2</v>
      </c>
      <c r="BN722" s="289" cm="1">
        <f t="array" aca="1" ref="BN722" ca="1">IF(BN$7&gt;SAP_Leadsheet!$E$21,0,BN612*INDEX(SAP_Leadsheet!$S$114:$W$128,SAP_Spreadsheet!$E722+1,SAP_Spreadsheet!BN$6))</f>
        <v>1.8669918194314995E-2</v>
      </c>
      <c r="BO722" s="289"/>
      <c r="BP722" s="289"/>
      <c r="BQ722" s="289"/>
      <c r="BR722" s="289"/>
      <c r="BS722" s="289"/>
      <c r="BT722" s="289"/>
      <c r="BU722" s="289"/>
      <c r="BV722" s="289"/>
      <c r="BW722" s="289"/>
      <c r="BX722" s="289"/>
      <c r="BY722" s="289"/>
      <c r="BZ722" s="289"/>
      <c r="CA722" s="289"/>
      <c r="CB722" s="289"/>
      <c r="CC722" s="289"/>
      <c r="CD722" s="289"/>
      <c r="CE722" s="289"/>
      <c r="CF722" s="289"/>
      <c r="CG722" s="289"/>
      <c r="CH722" s="289"/>
      <c r="CI722" s="289"/>
      <c r="CJ722" s="289"/>
      <c r="CK722" s="289"/>
      <c r="CL722" s="289"/>
      <c r="CM722" s="289"/>
      <c r="CN722" s="289"/>
      <c r="CO722" s="289"/>
      <c r="CP722" s="289"/>
      <c r="CQ722" s="289"/>
      <c r="CR722" s="289"/>
      <c r="CS722" s="289"/>
      <c r="CT722" s="289"/>
      <c r="CU722" s="289"/>
      <c r="CV722" s="289"/>
      <c r="CW722" s="289"/>
      <c r="CX722" s="289"/>
      <c r="CY722" s="289"/>
      <c r="CZ722" s="289"/>
      <c r="DA722" s="289"/>
      <c r="DB722" s="289"/>
      <c r="DC722" s="289"/>
      <c r="DD722" s="289"/>
      <c r="DE722" s="289"/>
      <c r="DF722" s="289"/>
      <c r="DG722" s="289"/>
      <c r="DH722" s="289"/>
      <c r="DI722" s="289"/>
      <c r="DJ722" s="289"/>
      <c r="DK722" s="289"/>
      <c r="DL722" s="289"/>
      <c r="DM722" s="289"/>
      <c r="DN722" s="289"/>
      <c r="DO722" s="289"/>
      <c r="DP722" s="289"/>
      <c r="DQ722" s="289"/>
      <c r="DR722" s="289"/>
      <c r="DS722" s="289"/>
      <c r="DT722" s="289"/>
      <c r="DU722" s="289"/>
      <c r="DV722" s="289"/>
      <c r="DW722" s="289"/>
      <c r="DX722" s="289"/>
      <c r="DY722" s="289"/>
      <c r="DZ722" s="289"/>
      <c r="EA722" s="289"/>
      <c r="EB722" s="289"/>
      <c r="EC722" s="289"/>
      <c r="ED722" s="289"/>
      <c r="EE722" s="289"/>
      <c r="EF722" s="289"/>
      <c r="EG722" s="289"/>
      <c r="EH722" s="289"/>
      <c r="EI722" s="289"/>
      <c r="EJ722" s="289"/>
      <c r="EK722" s="289"/>
      <c r="EL722" s="289"/>
      <c r="EM722" s="289"/>
      <c r="EN722" s="289"/>
      <c r="EO722" s="289"/>
      <c r="EP722" s="289"/>
      <c r="EQ722" s="289"/>
      <c r="ER722" s="289"/>
      <c r="ES722" s="289"/>
      <c r="ET722" s="289"/>
      <c r="EU722" s="289"/>
      <c r="EV722" s="289"/>
      <c r="EW722" s="289"/>
      <c r="EX722" s="289"/>
      <c r="EY722" s="289"/>
      <c r="EZ722" s="289"/>
      <c r="FA722" s="289"/>
      <c r="FB722" s="289"/>
      <c r="FC722" s="289"/>
      <c r="FD722" s="289"/>
      <c r="FE722" s="289"/>
      <c r="FF722" s="289"/>
      <c r="FG722" s="289"/>
      <c r="FH722" s="289"/>
      <c r="FI722" s="289"/>
      <c r="FJ722" s="289"/>
      <c r="FK722" s="289"/>
      <c r="FL722" s="289"/>
      <c r="FM722" s="289"/>
      <c r="FN722" s="289"/>
      <c r="FO722" s="289"/>
      <c r="FP722" s="289"/>
      <c r="FQ722" s="289"/>
      <c r="FR722" s="289"/>
      <c r="FS722" s="289"/>
      <c r="FT722" s="289"/>
      <c r="FU722" s="289"/>
      <c r="FV722" s="289"/>
      <c r="FW722" s="289"/>
      <c r="FX722" s="289"/>
      <c r="FY722" s="289"/>
      <c r="FZ722" s="289"/>
      <c r="GA722" s="289"/>
      <c r="GB722" s="289"/>
      <c r="GC722" s="289"/>
      <c r="GD722" s="289"/>
      <c r="GE722" s="289"/>
      <c r="GF722" s="289"/>
      <c r="GG722" s="289"/>
      <c r="GH722" s="289"/>
      <c r="GI722" s="289"/>
      <c r="GJ722" s="289"/>
      <c r="GK722" s="289"/>
      <c r="GL722" s="289"/>
      <c r="GM722" s="289"/>
      <c r="GN722" s="289"/>
      <c r="GO722" s="289"/>
      <c r="GP722" s="289"/>
      <c r="GQ722" s="289"/>
      <c r="GR722" s="289"/>
      <c r="GS722" s="289"/>
      <c r="GT722" s="289"/>
      <c r="GU722" s="289"/>
      <c r="GV722" s="289"/>
      <c r="GW722" s="289"/>
      <c r="GX722" s="289"/>
      <c r="GY722" s="289"/>
    </row>
    <row r="723" spans="1:207" x14ac:dyDescent="0.15">
      <c r="A723" s="101"/>
      <c r="C723" s="23"/>
      <c r="D723" s="26" t="s">
        <v>420</v>
      </c>
      <c r="E723" s="26">
        <v>3</v>
      </c>
      <c r="F723" s="120"/>
      <c r="G723" s="289" cm="1">
        <f t="array" ref="G723">IF(G$7&gt;SAP_Leadsheet!$E$21,0,G613*INDEX(SAP_Leadsheet!$S$114:$W$128,SAP_Spreadsheet!$E723+1,SAP_Spreadsheet!G$6))</f>
        <v>0</v>
      </c>
      <c r="H723" s="289" cm="1">
        <f t="array" aca="1" ref="H723" ca="1">IF(H$7&gt;SAP_Leadsheet!$E$21,0,H613*INDEX(SAP_Leadsheet!$S$114:$W$128,SAP_Spreadsheet!$E723+1,SAP_Spreadsheet!H$6))</f>
        <v>0</v>
      </c>
      <c r="I723" s="289" cm="1">
        <f t="array" aca="1" ref="I723" ca="1">IF(I$7&gt;SAP_Leadsheet!$E$21,0,I613*INDEX(SAP_Leadsheet!$S$114:$W$128,SAP_Spreadsheet!$E723+1,SAP_Spreadsheet!I$6))</f>
        <v>0</v>
      </c>
      <c r="J723" s="289" cm="1">
        <f t="array" aca="1" ref="J723" ca="1">IF(J$7&gt;SAP_Leadsheet!$E$21,0,J613*INDEX(SAP_Leadsheet!$S$114:$W$128,SAP_Spreadsheet!$E723+1,SAP_Spreadsheet!J$6))</f>
        <v>3.7442888576762964E-2</v>
      </c>
      <c r="K723" s="289" cm="1">
        <f t="array" aca="1" ref="K723" ca="1">IF(K$7&gt;SAP_Leadsheet!$E$21,0,K613*INDEX(SAP_Leadsheet!$S$114:$W$128,SAP_Spreadsheet!$E723+1,SAP_Spreadsheet!K$6))</f>
        <v>6.8098056434432244E-2</v>
      </c>
      <c r="L723" s="289" cm="1">
        <f t="array" aca="1" ref="L723" ca="1">IF(L$7&gt;SAP_Leadsheet!$E$21,0,L613*INDEX(SAP_Leadsheet!$S$114:$W$128,SAP_Spreadsheet!$E723+1,SAP_Spreadsheet!L$6))</f>
        <v>8.6333683095523764E-2</v>
      </c>
      <c r="M723" s="289" cm="1">
        <f t="array" aca="1" ref="M723" ca="1">IF(M$7&gt;SAP_Leadsheet!$E$21,0,M613*INDEX(SAP_Leadsheet!$S$114:$W$128,SAP_Spreadsheet!$E723+1,SAP_Spreadsheet!M$6))</f>
        <v>9.4406657590925466E-2</v>
      </c>
      <c r="N723" s="289" cm="1">
        <f t="array" aca="1" ref="N723" ca="1">IF(N$7&gt;SAP_Leadsheet!$E$21,0,N613*INDEX(SAP_Leadsheet!$S$114:$W$128,SAP_Spreadsheet!$E723+1,SAP_Spreadsheet!N$6))</f>
        <v>9.5718253364190653E-2</v>
      </c>
      <c r="O723" s="289" cm="1">
        <f t="array" aca="1" ref="O723" ca="1">IF(O$7&gt;SAP_Leadsheet!$E$21,0,O613*INDEX(SAP_Leadsheet!$S$114:$W$128,SAP_Spreadsheet!$E723+1,SAP_Spreadsheet!O$6))</f>
        <v>9.2754707033842462E-2</v>
      </c>
      <c r="P723" s="289" cm="1">
        <f t="array" aca="1" ref="P723" ca="1">IF(P$7&gt;SAP_Leadsheet!$E$21,0,P613*INDEX(SAP_Leadsheet!$S$114:$W$128,SAP_Spreadsheet!$E723+1,SAP_Spreadsheet!P$6))</f>
        <v>8.7201878197063001E-2</v>
      </c>
      <c r="Q723" s="289" cm="1">
        <f t="array" aca="1" ref="Q723" ca="1">IF(Q$7&gt;SAP_Leadsheet!$E$21,0,Q613*INDEX(SAP_Leadsheet!$S$114:$W$128,SAP_Spreadsheet!$E723+1,SAP_Spreadsheet!Q$6))</f>
        <v>8.0536526162097125E-2</v>
      </c>
      <c r="R723" s="289" cm="1">
        <f t="array" aca="1" ref="R723" ca="1">IF(R$7&gt;SAP_Leadsheet!$E$21,0,R613*INDEX(SAP_Leadsheet!$S$114:$W$128,SAP_Spreadsheet!$E723+1,SAP_Spreadsheet!R$6))</f>
        <v>7.3686833084365994E-2</v>
      </c>
      <c r="S723" s="289" cm="1">
        <f t="array" aca="1" ref="S723" ca="1">IF(S$7&gt;SAP_Leadsheet!$E$21,0,S613*INDEX(SAP_Leadsheet!$S$114:$W$128,SAP_Spreadsheet!$E723+1,SAP_Spreadsheet!S$6))</f>
        <v>6.4039092757247756E-2</v>
      </c>
      <c r="T723" s="289" cm="1">
        <f t="array" aca="1" ref="T723" ca="1">IF(T$7&gt;SAP_Leadsheet!$E$21,0,T613*INDEX(SAP_Leadsheet!$S$114:$W$128,SAP_Spreadsheet!$E723+1,SAP_Spreadsheet!T$6))</f>
        <v>5.7913201170565913E-2</v>
      </c>
      <c r="U723" s="289" cm="1">
        <f t="array" aca="1" ref="U723" ca="1">IF(U$7&gt;SAP_Leadsheet!$E$21,0,U613*INDEX(SAP_Leadsheet!$S$114:$W$128,SAP_Spreadsheet!$E723+1,SAP_Spreadsheet!U$6))</f>
        <v>4.0455372700040598E-2</v>
      </c>
      <c r="V723" s="289" cm="1">
        <f t="array" aca="1" ref="V723" ca="1">IF(V$7&gt;SAP_Leadsheet!$E$21,0,V613*INDEX(SAP_Leadsheet!$S$114:$W$128,SAP_Spreadsheet!$E723+1,SAP_Spreadsheet!V$6))</f>
        <v>4.0492456179947074E-2</v>
      </c>
      <c r="W723" s="289" cm="1">
        <f t="array" aca="1" ref="W723" ca="1">IF(W$7&gt;SAP_Leadsheet!$E$21,0,W613*INDEX(SAP_Leadsheet!$S$114:$W$128,SAP_Spreadsheet!$E723+1,SAP_Spreadsheet!W$6))</f>
        <v>4.117302040156786E-2</v>
      </c>
      <c r="X723" s="289" cm="1">
        <f t="array" aca="1" ref="X723" ca="1">IF(X$7&gt;SAP_Leadsheet!$E$21,0,X613*INDEX(SAP_Leadsheet!$S$114:$W$128,SAP_Spreadsheet!$E723+1,SAP_Spreadsheet!X$6))</f>
        <v>4.2196962711414827E-2</v>
      </c>
      <c r="Y723" s="289" cm="1">
        <f t="array" aca="1" ref="Y723" ca="1">IF(Y$7&gt;SAP_Leadsheet!$E$21,0,Y613*INDEX(SAP_Leadsheet!$S$114:$W$128,SAP_Spreadsheet!$E723+1,SAP_Spreadsheet!Y$6))</f>
        <v>4.327576065246027E-2</v>
      </c>
      <c r="Z723" s="289" cm="1">
        <f t="array" aca="1" ref="Z723" ca="1">IF(Z$7&gt;SAP_Leadsheet!$E$21,0,Z613*INDEX(SAP_Leadsheet!$S$114:$W$128,SAP_Spreadsheet!$E723+1,SAP_Spreadsheet!Z$6))</f>
        <v>4.4211917786988547E-2</v>
      </c>
      <c r="AA723" s="289" cm="1">
        <f t="array" aca="1" ref="AA723" ca="1">IF(AA$7&gt;SAP_Leadsheet!$E$21,0,AA613*INDEX(SAP_Leadsheet!$S$114:$W$128,SAP_Spreadsheet!$E723+1,SAP_Spreadsheet!AA$6))</f>
        <v>4.4887358471903629E-2</v>
      </c>
      <c r="AB723" s="289" cm="1">
        <f t="array" aca="1" ref="AB723" ca="1">IF(AB$7&gt;SAP_Leadsheet!$E$21,0,AB613*INDEX(SAP_Leadsheet!$S$114:$W$128,SAP_Spreadsheet!$E723+1,SAP_Spreadsheet!AB$6))</f>
        <v>4.5249413237899203E-2</v>
      </c>
      <c r="AC723" s="289" cm="1">
        <f t="array" aca="1" ref="AC723" ca="1">IF(AC$7&gt;SAP_Leadsheet!$E$21,0,AC613*INDEX(SAP_Leadsheet!$S$114:$W$128,SAP_Spreadsheet!$E723+1,SAP_Spreadsheet!AC$6))</f>
        <v>4.5302278243033248E-2</v>
      </c>
      <c r="AD723" s="289" cm="1">
        <f t="array" aca="1" ref="AD723" ca="1">IF(AD$7&gt;SAP_Leadsheet!$E$21,0,AD613*INDEX(SAP_Leadsheet!$S$114:$W$128,SAP_Spreadsheet!$E723+1,SAP_Spreadsheet!AD$6))</f>
        <v>4.501545454220944E-2</v>
      </c>
      <c r="AE723" s="289" cm="1">
        <f t="array" aca="1" ref="AE723" ca="1">IF(AE$7&gt;SAP_Leadsheet!$E$21,0,AE613*INDEX(SAP_Leadsheet!$S$114:$W$128,SAP_Spreadsheet!$E723+1,SAP_Spreadsheet!AE$6))</f>
        <v>4.4242040973739495E-2</v>
      </c>
      <c r="AF723" s="289" cm="1">
        <f t="array" aca="1" ref="AF723" ca="1">IF(AF$7&gt;SAP_Leadsheet!$E$21,0,AF613*INDEX(SAP_Leadsheet!$S$114:$W$128,SAP_Spreadsheet!$E723+1,SAP_Spreadsheet!AF$6))</f>
        <v>4.1715708129783889E-2</v>
      </c>
      <c r="AG723" s="289" cm="1">
        <f t="array" aca="1" ref="AG723" ca="1">IF(AG$7&gt;SAP_Leadsheet!$E$21,0,AG613*INDEX(SAP_Leadsheet!$S$114:$W$128,SAP_Spreadsheet!$E723+1,SAP_Spreadsheet!AG$6))</f>
        <v>3.1635302236820997E-2</v>
      </c>
      <c r="AH723" s="289" cm="1">
        <f t="array" aca="1" ref="AH723" ca="1">IF(AH$7&gt;SAP_Leadsheet!$E$21,0,AH613*INDEX(SAP_Leadsheet!$S$114:$W$128,SAP_Spreadsheet!$E723+1,SAP_Spreadsheet!AH$6))</f>
        <v>3.1408877766105806E-2</v>
      </c>
      <c r="AI723" s="289" cm="1">
        <f t="array" aca="1" ref="AI723" ca="1">IF(AI$7&gt;SAP_Leadsheet!$E$21,0,AI613*INDEX(SAP_Leadsheet!$S$114:$W$128,SAP_Spreadsheet!$E723+1,SAP_Spreadsheet!AI$6))</f>
        <v>3.1175449995177591E-2</v>
      </c>
      <c r="AJ723" s="289" cm="1">
        <f t="array" aca="1" ref="AJ723" ca="1">IF(AJ$7&gt;SAP_Leadsheet!$E$21,0,AJ613*INDEX(SAP_Leadsheet!$S$114:$W$128,SAP_Spreadsheet!$E723+1,SAP_Spreadsheet!AJ$6))</f>
        <v>3.0980542088704689E-2</v>
      </c>
      <c r="AK723" s="289" cm="1">
        <f t="array" aca="1" ref="AK723" ca="1">IF(AK$7&gt;SAP_Leadsheet!$E$21,0,AK613*INDEX(SAP_Leadsheet!$S$114:$W$128,SAP_Spreadsheet!$E723+1,SAP_Spreadsheet!AK$6))</f>
        <v>3.0822040117182464E-2</v>
      </c>
      <c r="AL723" s="289" cm="1">
        <f t="array" aca="1" ref="AL723" ca="1">IF(AL$7&gt;SAP_Leadsheet!$E$21,0,AL613*INDEX(SAP_Leadsheet!$S$114:$W$128,SAP_Spreadsheet!$E723+1,SAP_Spreadsheet!AL$6))</f>
        <v>3.0693057119540793E-2</v>
      </c>
      <c r="AM723" s="289" cm="1">
        <f t="array" aca="1" ref="AM723" ca="1">IF(AM$7&gt;SAP_Leadsheet!$E$21,0,AM613*INDEX(SAP_Leadsheet!$S$114:$W$128,SAP_Spreadsheet!$E723+1,SAP_Spreadsheet!AM$6))</f>
        <v>3.0582648011303372E-2</v>
      </c>
      <c r="AN723" s="289" cm="1">
        <f t="array" aca="1" ref="AN723" ca="1">IF(AN$7&gt;SAP_Leadsheet!$E$21,0,AN613*INDEX(SAP_Leadsheet!$S$114:$W$128,SAP_Spreadsheet!$E723+1,SAP_Spreadsheet!AN$6))</f>
        <v>3.0475109479963881E-2</v>
      </c>
      <c r="AO723" s="289" cm="1">
        <f t="array" aca="1" ref="AO723" ca="1">IF(AO$7&gt;SAP_Leadsheet!$E$21,0,AO613*INDEX(SAP_Leadsheet!$S$114:$W$128,SAP_Spreadsheet!$E723+1,SAP_Spreadsheet!AO$6))</f>
        <v>3.0350381375762115E-2</v>
      </c>
      <c r="AP723" s="289" cm="1">
        <f t="array" aca="1" ref="AP723" ca="1">IF(AP$7&gt;SAP_Leadsheet!$E$21,0,AP613*INDEX(SAP_Leadsheet!$S$114:$W$128,SAP_Spreadsheet!$E723+1,SAP_Spreadsheet!AP$6))</f>
        <v>3.015374150755433E-2</v>
      </c>
      <c r="AQ723" s="289" cm="1">
        <f t="array" aca="1" ref="AQ723" ca="1">IF(AQ$7&gt;SAP_Leadsheet!$E$21,0,AQ613*INDEX(SAP_Leadsheet!$S$114:$W$128,SAP_Spreadsheet!$E723+1,SAP_Spreadsheet!AQ$6))</f>
        <v>2.9827010831669283E-2</v>
      </c>
      <c r="AR723" s="289" cm="1">
        <f t="array" aca="1" ref="AR723" ca="1">IF(AR$7&gt;SAP_Leadsheet!$E$21,0,AR613*INDEX(SAP_Leadsheet!$S$114:$W$128,SAP_Spreadsheet!$E723+1,SAP_Spreadsheet!AR$6))</f>
        <v>2.8973282153065803E-2</v>
      </c>
      <c r="AS723" s="289" cm="1">
        <f t="array" aca="1" ref="AS723" ca="1">IF(AS$7&gt;SAP_Leadsheet!$E$21,0,AS613*INDEX(SAP_Leadsheet!$S$114:$W$128,SAP_Spreadsheet!$E723+1,SAP_Spreadsheet!AS$6))</f>
        <v>2.5767700547683955E-2</v>
      </c>
      <c r="AT723" s="289" cm="1">
        <f t="array" aca="1" ref="AT723" ca="1">IF(AT$7&gt;SAP_Leadsheet!$E$21,0,AT613*INDEX(SAP_Leadsheet!$S$114:$W$128,SAP_Spreadsheet!$E723+1,SAP_Spreadsheet!AT$6))</f>
        <v>2.5490712231579105E-2</v>
      </c>
      <c r="AU723" s="289" cm="1">
        <f t="array" aca="1" ref="AU723" ca="1">IF(AU$7&gt;SAP_Leadsheet!$E$21,0,AU613*INDEX(SAP_Leadsheet!$S$114:$W$128,SAP_Spreadsheet!$E723+1,SAP_Spreadsheet!AU$6))</f>
        <v>2.5219212858787931E-2</v>
      </c>
      <c r="AV723" s="289" cm="1">
        <f t="array" aca="1" ref="AV723" ca="1">IF(AV$7&gt;SAP_Leadsheet!$E$21,0,AV613*INDEX(SAP_Leadsheet!$S$114:$W$128,SAP_Spreadsheet!$E723+1,SAP_Spreadsheet!AV$6))</f>
        <v>2.4964327093901836E-2</v>
      </c>
      <c r="AW723" s="289" cm="1">
        <f t="array" aca="1" ref="AW723" ca="1">IF(AW$7&gt;SAP_Leadsheet!$E$21,0,AW613*INDEX(SAP_Leadsheet!$S$114:$W$128,SAP_Spreadsheet!$E723+1,SAP_Spreadsheet!AW$6))</f>
        <v>2.4722913101781135E-2</v>
      </c>
      <c r="AX723" s="289" cm="1">
        <f t="array" aca="1" ref="AX723" ca="1">IF(AX$7&gt;SAP_Leadsheet!$E$21,0,AX613*INDEX(SAP_Leadsheet!$S$114:$W$128,SAP_Spreadsheet!$E723+1,SAP_Spreadsheet!AX$6))</f>
        <v>2.4491611835481514E-2</v>
      </c>
      <c r="AY723" s="289" cm="1">
        <f t="array" aca="1" ref="AY723" ca="1">IF(AY$7&gt;SAP_Leadsheet!$E$21,0,AY613*INDEX(SAP_Leadsheet!$S$114:$W$128,SAP_Spreadsheet!$E723+1,SAP_Spreadsheet!AY$6))</f>
        <v>2.4267023412412041E-2</v>
      </c>
      <c r="AZ723" s="289" cm="1">
        <f t="array" aca="1" ref="AZ723" ca="1">IF(AZ$7&gt;SAP_Leadsheet!$E$21,0,AZ613*INDEX(SAP_Leadsheet!$S$114:$W$128,SAP_Spreadsheet!$E723+1,SAP_Spreadsheet!AZ$6))</f>
        <v>2.4045421805017477E-2</v>
      </c>
      <c r="BA723" s="289" cm="1">
        <f t="array" aca="1" ref="BA723" ca="1">IF(BA$7&gt;SAP_Leadsheet!$E$21,0,BA613*INDEX(SAP_Leadsheet!$S$114:$W$128,SAP_Spreadsheet!$E723+1,SAP_Spreadsheet!BA$6))</f>
        <v>2.3822144837043605E-2</v>
      </c>
      <c r="BB723" s="289" cm="1">
        <f t="array" aca="1" ref="BB723" ca="1">IF(BB$7&gt;SAP_Leadsheet!$E$21,0,BB613*INDEX(SAP_Leadsheet!$S$114:$W$128,SAP_Spreadsheet!$E723+1,SAP_Spreadsheet!BB$6))</f>
        <v>2.3582209045514797E-2</v>
      </c>
      <c r="BC723" s="289" cm="1">
        <f t="array" aca="1" ref="BC723" ca="1">IF(BC$7&gt;SAP_Leadsheet!$E$21,0,BC613*INDEX(SAP_Leadsheet!$S$114:$W$128,SAP_Spreadsheet!$E723+1,SAP_Spreadsheet!BC$6))</f>
        <v>2.3546764778712197E-2</v>
      </c>
      <c r="BD723" s="289" cm="1">
        <f t="array" aca="1" ref="BD723" ca="1">IF(BD$7&gt;SAP_Leadsheet!$E$21,0,BD613*INDEX(SAP_Leadsheet!$S$114:$W$128,SAP_Spreadsheet!$E723+1,SAP_Spreadsheet!BD$6))</f>
        <v>2.3176141140985596E-2</v>
      </c>
      <c r="BE723" s="289" cm="1">
        <f t="array" aca="1" ref="BE723" ca="1">IF(BE$7&gt;SAP_Leadsheet!$E$21,0,BE613*INDEX(SAP_Leadsheet!$S$114:$W$128,SAP_Spreadsheet!$E723+1,SAP_Spreadsheet!BE$6))</f>
        <v>2.0882050921609167E-2</v>
      </c>
      <c r="BF723" s="289" cm="1">
        <f t="array" aca="1" ref="BF723" ca="1">IF(BF$7&gt;SAP_Leadsheet!$E$21,0,BF613*INDEX(SAP_Leadsheet!$S$114:$W$128,SAP_Spreadsheet!$E723+1,SAP_Spreadsheet!BF$6))</f>
        <v>2.0679689747234716E-2</v>
      </c>
      <c r="BG723" s="289" cm="1">
        <f t="array" aca="1" ref="BG723" ca="1">IF(BG$7&gt;SAP_Leadsheet!$E$21,0,BG613*INDEX(SAP_Leadsheet!$S$114:$W$128,SAP_Spreadsheet!$E723+1,SAP_Spreadsheet!BG$6))</f>
        <v>2.0483171273964578E-2</v>
      </c>
      <c r="BH723" s="289" cm="1">
        <f t="array" aca="1" ref="BH723" ca="1">IF(BH$7&gt;SAP_Leadsheet!$E$21,0,BH613*INDEX(SAP_Leadsheet!$S$114:$W$128,SAP_Spreadsheet!$E723+1,SAP_Spreadsheet!BH$6))</f>
        <v>2.0296608575462099E-2</v>
      </c>
      <c r="BI723" s="289" cm="1">
        <f t="array" aca="1" ref="BI723" ca="1">IF(BI$7&gt;SAP_Leadsheet!$E$21,0,BI613*INDEX(SAP_Leadsheet!$S$114:$W$128,SAP_Spreadsheet!$E723+1,SAP_Spreadsheet!BI$6))</f>
        <v>2.0116457962252133E-2</v>
      </c>
      <c r="BJ723" s="289" cm="1">
        <f t="array" aca="1" ref="BJ723" ca="1">IF(BJ$7&gt;SAP_Leadsheet!$E$21,0,BJ613*INDEX(SAP_Leadsheet!$S$114:$W$128,SAP_Spreadsheet!$E723+1,SAP_Spreadsheet!BJ$6))</f>
        <v>1.9941295711365242E-2</v>
      </c>
      <c r="BK723" s="289" cm="1">
        <f t="array" aca="1" ref="BK723" ca="1">IF(BK$7&gt;SAP_Leadsheet!$E$21,0,BK613*INDEX(SAP_Leadsheet!$S$114:$W$128,SAP_Spreadsheet!$E723+1,SAP_Spreadsheet!BK$6))</f>
        <v>1.9769762816932702E-2</v>
      </c>
      <c r="BL723" s="289" cm="1">
        <f t="array" aca="1" ref="BL723" ca="1">IF(BL$7&gt;SAP_Leadsheet!$E$21,0,BL613*INDEX(SAP_Leadsheet!$S$114:$W$128,SAP_Spreadsheet!$E723+1,SAP_Spreadsheet!BL$6))</f>
        <v>1.959938915437566E-2</v>
      </c>
      <c r="BM723" s="289" cm="1">
        <f t="array" aca="1" ref="BM723" ca="1">IF(BM$7&gt;SAP_Leadsheet!$E$21,0,BM613*INDEX(SAP_Leadsheet!$S$114:$W$128,SAP_Spreadsheet!$E723+1,SAP_Spreadsheet!BM$6))</f>
        <v>1.942803615336092E-2</v>
      </c>
      <c r="BN723" s="289" cm="1">
        <f t="array" aca="1" ref="BN723" ca="1">IF(BN$7&gt;SAP_Leadsheet!$E$21,0,BN613*INDEX(SAP_Leadsheet!$S$114:$W$128,SAP_Spreadsheet!$E723+1,SAP_Spreadsheet!BN$6))</f>
        <v>1.9211140179293585E-2</v>
      </c>
      <c r="BO723" s="289"/>
      <c r="BP723" s="289"/>
      <c r="BQ723" s="289"/>
      <c r="BR723" s="289"/>
      <c r="BS723" s="289"/>
      <c r="BT723" s="289"/>
      <c r="BU723" s="289"/>
      <c r="BV723" s="289"/>
      <c r="BW723" s="289"/>
      <c r="BX723" s="289"/>
      <c r="BY723" s="289"/>
      <c r="BZ723" s="289"/>
      <c r="CA723" s="289"/>
      <c r="CB723" s="289"/>
      <c r="CC723" s="289"/>
      <c r="CD723" s="289"/>
      <c r="CE723" s="289"/>
      <c r="CF723" s="289"/>
      <c r="CG723" s="289"/>
      <c r="CH723" s="289"/>
      <c r="CI723" s="289"/>
      <c r="CJ723" s="289"/>
      <c r="CK723" s="289"/>
      <c r="CL723" s="289"/>
      <c r="CM723" s="289"/>
      <c r="CN723" s="289"/>
      <c r="CO723" s="289"/>
      <c r="CP723" s="289"/>
      <c r="CQ723" s="289"/>
      <c r="CR723" s="289"/>
      <c r="CS723" s="289"/>
      <c r="CT723" s="289"/>
      <c r="CU723" s="289"/>
      <c r="CV723" s="289"/>
      <c r="CW723" s="289"/>
      <c r="CX723" s="289"/>
      <c r="CY723" s="289"/>
      <c r="CZ723" s="289"/>
      <c r="DA723" s="289"/>
      <c r="DB723" s="289"/>
      <c r="DC723" s="289"/>
      <c r="DD723" s="289"/>
      <c r="DE723" s="289"/>
      <c r="DF723" s="289"/>
      <c r="DG723" s="289"/>
      <c r="DH723" s="289"/>
      <c r="DI723" s="289"/>
      <c r="DJ723" s="289"/>
      <c r="DK723" s="289"/>
      <c r="DL723" s="289"/>
      <c r="DM723" s="289"/>
      <c r="DN723" s="289"/>
      <c r="DO723" s="289"/>
      <c r="DP723" s="289"/>
      <c r="DQ723" s="289"/>
      <c r="DR723" s="289"/>
      <c r="DS723" s="289"/>
      <c r="DT723" s="289"/>
      <c r="DU723" s="289"/>
      <c r="DV723" s="289"/>
      <c r="DW723" s="289"/>
      <c r="DX723" s="289"/>
      <c r="DY723" s="289"/>
      <c r="DZ723" s="289"/>
      <c r="EA723" s="289"/>
      <c r="EB723" s="289"/>
      <c r="EC723" s="289"/>
      <c r="ED723" s="289"/>
      <c r="EE723" s="289"/>
      <c r="EF723" s="289"/>
      <c r="EG723" s="289"/>
      <c r="EH723" s="289"/>
      <c r="EI723" s="289"/>
      <c r="EJ723" s="289"/>
      <c r="EK723" s="289"/>
      <c r="EL723" s="289"/>
      <c r="EM723" s="289"/>
      <c r="EN723" s="289"/>
      <c r="EO723" s="289"/>
      <c r="EP723" s="289"/>
      <c r="EQ723" s="289"/>
      <c r="ER723" s="289"/>
      <c r="ES723" s="289"/>
      <c r="ET723" s="289"/>
      <c r="EU723" s="289"/>
      <c r="EV723" s="289"/>
      <c r="EW723" s="289"/>
      <c r="EX723" s="289"/>
      <c r="EY723" s="289"/>
      <c r="EZ723" s="289"/>
      <c r="FA723" s="289"/>
      <c r="FB723" s="289"/>
      <c r="FC723" s="289"/>
      <c r="FD723" s="289"/>
      <c r="FE723" s="289"/>
      <c r="FF723" s="289"/>
      <c r="FG723" s="289"/>
      <c r="FH723" s="289"/>
      <c r="FI723" s="289"/>
      <c r="FJ723" s="289"/>
      <c r="FK723" s="289"/>
      <c r="FL723" s="289"/>
      <c r="FM723" s="289"/>
      <c r="FN723" s="289"/>
      <c r="FO723" s="289"/>
      <c r="FP723" s="289"/>
      <c r="FQ723" s="289"/>
      <c r="FR723" s="289"/>
      <c r="FS723" s="289"/>
      <c r="FT723" s="289"/>
      <c r="FU723" s="289"/>
      <c r="FV723" s="289"/>
      <c r="FW723" s="289"/>
      <c r="FX723" s="289"/>
      <c r="FY723" s="289"/>
      <c r="FZ723" s="289"/>
      <c r="GA723" s="289"/>
      <c r="GB723" s="289"/>
      <c r="GC723" s="289"/>
      <c r="GD723" s="289"/>
      <c r="GE723" s="289"/>
      <c r="GF723" s="289"/>
      <c r="GG723" s="289"/>
      <c r="GH723" s="289"/>
      <c r="GI723" s="289"/>
      <c r="GJ723" s="289"/>
      <c r="GK723" s="289"/>
      <c r="GL723" s="289"/>
      <c r="GM723" s="289"/>
      <c r="GN723" s="289"/>
      <c r="GO723" s="289"/>
      <c r="GP723" s="289"/>
      <c r="GQ723" s="289"/>
      <c r="GR723" s="289"/>
      <c r="GS723" s="289"/>
      <c r="GT723" s="289"/>
      <c r="GU723" s="289"/>
      <c r="GV723" s="289"/>
      <c r="GW723" s="289"/>
      <c r="GX723" s="289"/>
      <c r="GY723" s="289"/>
    </row>
    <row r="724" spans="1:207" x14ac:dyDescent="0.15">
      <c r="A724" s="101"/>
      <c r="C724" s="23"/>
      <c r="D724" s="26" t="s">
        <v>421</v>
      </c>
      <c r="E724" s="26">
        <v>4</v>
      </c>
      <c r="F724" s="120"/>
      <c r="G724" s="289" cm="1">
        <f t="array" ref="G724">IF(G$7&gt;SAP_Leadsheet!$E$21,0,G614*INDEX(SAP_Leadsheet!$S$114:$W$128,SAP_Spreadsheet!$E724+1,SAP_Spreadsheet!G$6))</f>
        <v>0</v>
      </c>
      <c r="H724" s="289" cm="1">
        <f t="array" aca="1" ref="H724" ca="1">IF(H$7&gt;SAP_Leadsheet!$E$21,0,H614*INDEX(SAP_Leadsheet!$S$114:$W$128,SAP_Spreadsheet!$E724+1,SAP_Spreadsheet!H$6))</f>
        <v>0</v>
      </c>
      <c r="I724" s="289" cm="1">
        <f t="array" aca="1" ref="I724" ca="1">IF(I$7&gt;SAP_Leadsheet!$E$21,0,I614*INDEX(SAP_Leadsheet!$S$114:$W$128,SAP_Spreadsheet!$E724+1,SAP_Spreadsheet!I$6))</f>
        <v>0</v>
      </c>
      <c r="J724" s="289" cm="1">
        <f t="array" aca="1" ref="J724" ca="1">IF(J$7&gt;SAP_Leadsheet!$E$21,0,J614*INDEX(SAP_Leadsheet!$S$114:$W$128,SAP_Spreadsheet!$E724+1,SAP_Spreadsheet!J$6))</f>
        <v>0</v>
      </c>
      <c r="K724" s="289" cm="1">
        <f t="array" aca="1" ref="K724" ca="1">IF(K$7&gt;SAP_Leadsheet!$E$21,0,K614*INDEX(SAP_Leadsheet!$S$114:$W$128,SAP_Spreadsheet!$E724+1,SAP_Spreadsheet!K$6))</f>
        <v>3.7442888576762978E-2</v>
      </c>
      <c r="L724" s="289" cm="1">
        <f t="array" aca="1" ref="L724" ca="1">IF(L$7&gt;SAP_Leadsheet!$E$21,0,L614*INDEX(SAP_Leadsheet!$S$114:$W$128,SAP_Spreadsheet!$E724+1,SAP_Spreadsheet!L$6))</f>
        <v>6.8098056434432258E-2</v>
      </c>
      <c r="M724" s="289" cm="1">
        <f t="array" aca="1" ref="M724" ca="1">IF(M$7&gt;SAP_Leadsheet!$E$21,0,M614*INDEX(SAP_Leadsheet!$S$114:$W$128,SAP_Spreadsheet!$E724+1,SAP_Spreadsheet!M$6))</f>
        <v>8.6333683095523792E-2</v>
      </c>
      <c r="N724" s="289" cm="1">
        <f t="array" aca="1" ref="N724" ca="1">IF(N$7&gt;SAP_Leadsheet!$E$21,0,N614*INDEX(SAP_Leadsheet!$S$114:$W$128,SAP_Spreadsheet!$E724+1,SAP_Spreadsheet!N$6))</f>
        <v>9.4406657590925466E-2</v>
      </c>
      <c r="O724" s="289" cm="1">
        <f t="array" aca="1" ref="O724" ca="1">IF(O$7&gt;SAP_Leadsheet!$E$21,0,O614*INDEX(SAP_Leadsheet!$S$114:$W$128,SAP_Spreadsheet!$E724+1,SAP_Spreadsheet!O$6))</f>
        <v>9.5718253364190667E-2</v>
      </c>
      <c r="P724" s="289" cm="1">
        <f t="array" aca="1" ref="P724" ca="1">IF(P$7&gt;SAP_Leadsheet!$E$21,0,P614*INDEX(SAP_Leadsheet!$S$114:$W$128,SAP_Spreadsheet!$E724+1,SAP_Spreadsheet!P$6))</f>
        <v>9.2754707033842476E-2</v>
      </c>
      <c r="Q724" s="289" cm="1">
        <f t="array" aca="1" ref="Q724" ca="1">IF(Q$7&gt;SAP_Leadsheet!$E$21,0,Q614*INDEX(SAP_Leadsheet!$S$114:$W$128,SAP_Spreadsheet!$E724+1,SAP_Spreadsheet!Q$6))</f>
        <v>8.7201878197063015E-2</v>
      </c>
      <c r="R724" s="289" cm="1">
        <f t="array" aca="1" ref="R724" ca="1">IF(R$7&gt;SAP_Leadsheet!$E$21,0,R614*INDEX(SAP_Leadsheet!$S$114:$W$128,SAP_Spreadsheet!$E724+1,SAP_Spreadsheet!R$6))</f>
        <v>8.0536526162097125E-2</v>
      </c>
      <c r="S724" s="289" cm="1">
        <f t="array" aca="1" ref="S724" ca="1">IF(S$7&gt;SAP_Leadsheet!$E$21,0,S614*INDEX(SAP_Leadsheet!$S$114:$W$128,SAP_Spreadsheet!$E724+1,SAP_Spreadsheet!S$6))</f>
        <v>7.1205611052655979E-2</v>
      </c>
      <c r="T724" s="289" cm="1">
        <f t="array" aca="1" ref="T724" ca="1">IF(T$7&gt;SAP_Leadsheet!$E$21,0,T614*INDEX(SAP_Leadsheet!$S$114:$W$128,SAP_Spreadsheet!$E724+1,SAP_Spreadsheet!T$6))</f>
        <v>6.4039092757247756E-2</v>
      </c>
      <c r="U724" s="289" cm="1">
        <f t="array" aca="1" ref="U724" ca="1">IF(U$7&gt;SAP_Leadsheet!$E$21,0,U614*INDEX(SAP_Leadsheet!$S$114:$W$128,SAP_Spreadsheet!$E724+1,SAP_Spreadsheet!U$6))</f>
        <v>5.7913201170565899E-2</v>
      </c>
      <c r="V724" s="289" cm="1">
        <f t="array" aca="1" ref="V724" ca="1">IF(V$7&gt;SAP_Leadsheet!$E$21,0,V614*INDEX(SAP_Leadsheet!$S$114:$W$128,SAP_Spreadsheet!$E724+1,SAP_Spreadsheet!V$6))</f>
        <v>4.0455372700040598E-2</v>
      </c>
      <c r="W724" s="289" cm="1">
        <f t="array" aca="1" ref="W724" ca="1">IF(W$7&gt;SAP_Leadsheet!$E$21,0,W614*INDEX(SAP_Leadsheet!$S$114:$W$128,SAP_Spreadsheet!$E724+1,SAP_Spreadsheet!W$6))</f>
        <v>4.0492456179947067E-2</v>
      </c>
      <c r="X724" s="289" cm="1">
        <f t="array" aca="1" ref="X724" ca="1">IF(X$7&gt;SAP_Leadsheet!$E$21,0,X614*INDEX(SAP_Leadsheet!$S$114:$W$128,SAP_Spreadsheet!$E724+1,SAP_Spreadsheet!X$6))</f>
        <v>4.117302040156786E-2</v>
      </c>
      <c r="Y724" s="289" cm="1">
        <f t="array" aca="1" ref="Y724" ca="1">IF(Y$7&gt;SAP_Leadsheet!$E$21,0,Y614*INDEX(SAP_Leadsheet!$S$114:$W$128,SAP_Spreadsheet!$E724+1,SAP_Spreadsheet!Y$6))</f>
        <v>4.219696271141482E-2</v>
      </c>
      <c r="Z724" s="289" cm="1">
        <f t="array" aca="1" ref="Z724" ca="1">IF(Z$7&gt;SAP_Leadsheet!$E$21,0,Z614*INDEX(SAP_Leadsheet!$S$114:$W$128,SAP_Spreadsheet!$E724+1,SAP_Spreadsheet!Z$6))</f>
        <v>4.3275760652460263E-2</v>
      </c>
      <c r="AA724" s="289" cm="1">
        <f t="array" aca="1" ref="AA724" ca="1">IF(AA$7&gt;SAP_Leadsheet!$E$21,0,AA614*INDEX(SAP_Leadsheet!$S$114:$W$128,SAP_Spreadsheet!$E724+1,SAP_Spreadsheet!AA$6))</f>
        <v>4.421191778698854E-2</v>
      </c>
      <c r="AB724" s="289" cm="1">
        <f t="array" aca="1" ref="AB724" ca="1">IF(AB$7&gt;SAP_Leadsheet!$E$21,0,AB614*INDEX(SAP_Leadsheet!$S$114:$W$128,SAP_Spreadsheet!$E724+1,SAP_Spreadsheet!AB$6))</f>
        <v>4.4887358471903629E-2</v>
      </c>
      <c r="AC724" s="289" cm="1">
        <f t="array" aca="1" ref="AC724" ca="1">IF(AC$7&gt;SAP_Leadsheet!$E$21,0,AC614*INDEX(SAP_Leadsheet!$S$114:$W$128,SAP_Spreadsheet!$E724+1,SAP_Spreadsheet!AC$6))</f>
        <v>4.5249413237899196E-2</v>
      </c>
      <c r="AD724" s="289" cm="1">
        <f t="array" aca="1" ref="AD724" ca="1">IF(AD$7&gt;SAP_Leadsheet!$E$21,0,AD614*INDEX(SAP_Leadsheet!$S$114:$W$128,SAP_Spreadsheet!$E724+1,SAP_Spreadsheet!AD$6))</f>
        <v>4.5302278243033241E-2</v>
      </c>
      <c r="AE724" s="289" cm="1">
        <f t="array" aca="1" ref="AE724" ca="1">IF(AE$7&gt;SAP_Leadsheet!$E$21,0,AE614*INDEX(SAP_Leadsheet!$S$114:$W$128,SAP_Spreadsheet!$E724+1,SAP_Spreadsheet!AE$6))</f>
        <v>4.5268221892060062E-2</v>
      </c>
      <c r="AF724" s="289" cm="1">
        <f t="array" aca="1" ref="AF724" ca="1">IF(AF$7&gt;SAP_Leadsheet!$E$21,0,AF614*INDEX(SAP_Leadsheet!$S$114:$W$128,SAP_Spreadsheet!$E724+1,SAP_Spreadsheet!AF$6))</f>
        <v>4.4242040973739488E-2</v>
      </c>
      <c r="AG724" s="289" cm="1">
        <f t="array" aca="1" ref="AG724" ca="1">IF(AG$7&gt;SAP_Leadsheet!$E$21,0,AG614*INDEX(SAP_Leadsheet!$S$114:$W$128,SAP_Spreadsheet!$E724+1,SAP_Spreadsheet!AG$6))</f>
        <v>4.1715708129783882E-2</v>
      </c>
      <c r="AH724" s="289" cm="1">
        <f t="array" aca="1" ref="AH724" ca="1">IF(AH$7&gt;SAP_Leadsheet!$E$21,0,AH614*INDEX(SAP_Leadsheet!$S$114:$W$128,SAP_Spreadsheet!$E724+1,SAP_Spreadsheet!AH$6))</f>
        <v>3.1635302236820997E-2</v>
      </c>
      <c r="AI724" s="289" cm="1">
        <f t="array" aca="1" ref="AI724" ca="1">IF(AI$7&gt;SAP_Leadsheet!$E$21,0,AI614*INDEX(SAP_Leadsheet!$S$114:$W$128,SAP_Spreadsheet!$E724+1,SAP_Spreadsheet!AI$6))</f>
        <v>3.1408877766105799E-2</v>
      </c>
      <c r="AJ724" s="289" cm="1">
        <f t="array" aca="1" ref="AJ724" ca="1">IF(AJ$7&gt;SAP_Leadsheet!$E$21,0,AJ614*INDEX(SAP_Leadsheet!$S$114:$W$128,SAP_Spreadsheet!$E724+1,SAP_Spreadsheet!AJ$6))</f>
        <v>3.1175449995177584E-2</v>
      </c>
      <c r="AK724" s="289" cm="1">
        <f t="array" aca="1" ref="AK724" ca="1">IF(AK$7&gt;SAP_Leadsheet!$E$21,0,AK614*INDEX(SAP_Leadsheet!$S$114:$W$128,SAP_Spreadsheet!$E724+1,SAP_Spreadsheet!AK$6))</f>
        <v>3.0980542088704682E-2</v>
      </c>
      <c r="AL724" s="289" cm="1">
        <f t="array" aca="1" ref="AL724" ca="1">IF(AL$7&gt;SAP_Leadsheet!$E$21,0,AL614*INDEX(SAP_Leadsheet!$S$114:$W$128,SAP_Spreadsheet!$E724+1,SAP_Spreadsheet!AL$6))</f>
        <v>3.0822040117182453E-2</v>
      </c>
      <c r="AM724" s="289" cm="1">
        <f t="array" aca="1" ref="AM724" ca="1">IF(AM$7&gt;SAP_Leadsheet!$E$21,0,AM614*INDEX(SAP_Leadsheet!$S$114:$W$128,SAP_Spreadsheet!$E724+1,SAP_Spreadsheet!AM$6))</f>
        <v>3.069305711954079E-2</v>
      </c>
      <c r="AN724" s="289" cm="1">
        <f t="array" aca="1" ref="AN724" ca="1">IF(AN$7&gt;SAP_Leadsheet!$E$21,0,AN614*INDEX(SAP_Leadsheet!$S$114:$W$128,SAP_Spreadsheet!$E724+1,SAP_Spreadsheet!AN$6))</f>
        <v>3.0582648011303365E-2</v>
      </c>
      <c r="AO724" s="289" cm="1">
        <f t="array" aca="1" ref="AO724" ca="1">IF(AO$7&gt;SAP_Leadsheet!$E$21,0,AO614*INDEX(SAP_Leadsheet!$S$114:$W$128,SAP_Spreadsheet!$E724+1,SAP_Spreadsheet!AO$6))</f>
        <v>3.0475109479963874E-2</v>
      </c>
      <c r="AP724" s="289" cm="1">
        <f t="array" aca="1" ref="AP724" ca="1">IF(AP$7&gt;SAP_Leadsheet!$E$21,0,AP614*INDEX(SAP_Leadsheet!$S$114:$W$128,SAP_Spreadsheet!$E724+1,SAP_Spreadsheet!AP$6))</f>
        <v>3.0350381375762112E-2</v>
      </c>
      <c r="AQ724" s="289" cm="1">
        <f t="array" aca="1" ref="AQ724" ca="1">IF(AQ$7&gt;SAP_Leadsheet!$E$21,0,AQ614*INDEX(SAP_Leadsheet!$S$114:$W$128,SAP_Spreadsheet!$E724+1,SAP_Spreadsheet!AQ$6))</f>
        <v>3.0153741507554319E-2</v>
      </c>
      <c r="AR724" s="289" cm="1">
        <f t="array" aca="1" ref="AR724" ca="1">IF(AR$7&gt;SAP_Leadsheet!$E$21,0,AR614*INDEX(SAP_Leadsheet!$S$114:$W$128,SAP_Spreadsheet!$E724+1,SAP_Spreadsheet!AR$6))</f>
        <v>2.982701083166928E-2</v>
      </c>
      <c r="AS724" s="289" cm="1">
        <f t="array" aca="1" ref="AS724" ca="1">IF(AS$7&gt;SAP_Leadsheet!$E$21,0,AS614*INDEX(SAP_Leadsheet!$S$114:$W$128,SAP_Spreadsheet!$E724+1,SAP_Spreadsheet!AS$6))</f>
        <v>2.8973282153065799E-2</v>
      </c>
      <c r="AT724" s="289" cm="1">
        <f t="array" aca="1" ref="AT724" ca="1">IF(AT$7&gt;SAP_Leadsheet!$E$21,0,AT614*INDEX(SAP_Leadsheet!$S$114:$W$128,SAP_Spreadsheet!$E724+1,SAP_Spreadsheet!AT$6))</f>
        <v>2.5767700547683951E-2</v>
      </c>
      <c r="AU724" s="289" cm="1">
        <f t="array" aca="1" ref="AU724" ca="1">IF(AU$7&gt;SAP_Leadsheet!$E$21,0,AU614*INDEX(SAP_Leadsheet!$S$114:$W$128,SAP_Spreadsheet!$E724+1,SAP_Spreadsheet!AU$6))</f>
        <v>2.5490712231579098E-2</v>
      </c>
      <c r="AV724" s="289" cm="1">
        <f t="array" aca="1" ref="AV724" ca="1">IF(AV$7&gt;SAP_Leadsheet!$E$21,0,AV614*INDEX(SAP_Leadsheet!$S$114:$W$128,SAP_Spreadsheet!$E724+1,SAP_Spreadsheet!AV$6))</f>
        <v>2.5219212858787924E-2</v>
      </c>
      <c r="AW724" s="289" cm="1">
        <f t="array" aca="1" ref="AW724" ca="1">IF(AW$7&gt;SAP_Leadsheet!$E$21,0,AW614*INDEX(SAP_Leadsheet!$S$114:$W$128,SAP_Spreadsheet!$E724+1,SAP_Spreadsheet!AW$6))</f>
        <v>2.4964327093901829E-2</v>
      </c>
      <c r="AX724" s="289" cm="1">
        <f t="array" aca="1" ref="AX724" ca="1">IF(AX$7&gt;SAP_Leadsheet!$E$21,0,AX614*INDEX(SAP_Leadsheet!$S$114:$W$128,SAP_Spreadsheet!$E724+1,SAP_Spreadsheet!AX$6))</f>
        <v>2.4722913101781131E-2</v>
      </c>
      <c r="AY724" s="289" cm="1">
        <f t="array" aca="1" ref="AY724" ca="1">IF(AY$7&gt;SAP_Leadsheet!$E$21,0,AY614*INDEX(SAP_Leadsheet!$S$114:$W$128,SAP_Spreadsheet!$E724+1,SAP_Spreadsheet!AY$6))</f>
        <v>2.4491611835481507E-2</v>
      </c>
      <c r="AZ724" s="289" cm="1">
        <f t="array" aca="1" ref="AZ724" ca="1">IF(AZ$7&gt;SAP_Leadsheet!$E$21,0,AZ614*INDEX(SAP_Leadsheet!$S$114:$W$128,SAP_Spreadsheet!$E724+1,SAP_Spreadsheet!AZ$6))</f>
        <v>2.4267023412412037E-2</v>
      </c>
      <c r="BA724" s="289" cm="1">
        <f t="array" aca="1" ref="BA724" ca="1">IF(BA$7&gt;SAP_Leadsheet!$E$21,0,BA614*INDEX(SAP_Leadsheet!$S$114:$W$128,SAP_Spreadsheet!$E724+1,SAP_Spreadsheet!BA$6))</f>
        <v>2.4045421805017474E-2</v>
      </c>
      <c r="BB724" s="289" cm="1">
        <f t="array" aca="1" ref="BB724" ca="1">IF(BB$7&gt;SAP_Leadsheet!$E$21,0,BB614*INDEX(SAP_Leadsheet!$S$114:$W$128,SAP_Spreadsheet!$E724+1,SAP_Spreadsheet!BB$6))</f>
        <v>2.3822144837043601E-2</v>
      </c>
      <c r="BC724" s="289" cm="1">
        <f t="array" aca="1" ref="BC724" ca="1">IF(BC$7&gt;SAP_Leadsheet!$E$21,0,BC614*INDEX(SAP_Leadsheet!$S$114:$W$128,SAP_Spreadsheet!$E724+1,SAP_Spreadsheet!BC$6))</f>
        <v>2.3822907539432239E-2</v>
      </c>
      <c r="BD724" s="289" cm="1">
        <f t="array" aca="1" ref="BD724" ca="1">IF(BD$7&gt;SAP_Leadsheet!$E$21,0,BD614*INDEX(SAP_Leadsheet!$S$114:$W$128,SAP_Spreadsheet!$E724+1,SAP_Spreadsheet!BD$6))</f>
        <v>2.35467647787122E-2</v>
      </c>
      <c r="BE724" s="289" cm="1">
        <f t="array" aca="1" ref="BE724" ca="1">IF(BE$7&gt;SAP_Leadsheet!$E$21,0,BE614*INDEX(SAP_Leadsheet!$S$114:$W$128,SAP_Spreadsheet!$E724+1,SAP_Spreadsheet!BE$6))</f>
        <v>2.3176141140985599E-2</v>
      </c>
      <c r="BF724" s="289" cm="1">
        <f t="array" aca="1" ref="BF724" ca="1">IF(BF$7&gt;SAP_Leadsheet!$E$21,0,BF614*INDEX(SAP_Leadsheet!$S$114:$W$128,SAP_Spreadsheet!$E724+1,SAP_Spreadsheet!BF$6))</f>
        <v>2.088205092160917E-2</v>
      </c>
      <c r="BG724" s="289" cm="1">
        <f t="array" aca="1" ref="BG724" ca="1">IF(BG$7&gt;SAP_Leadsheet!$E$21,0,BG614*INDEX(SAP_Leadsheet!$S$114:$W$128,SAP_Spreadsheet!$E724+1,SAP_Spreadsheet!BG$6))</f>
        <v>2.067968974723472E-2</v>
      </c>
      <c r="BH724" s="289" cm="1">
        <f t="array" aca="1" ref="BH724" ca="1">IF(BH$7&gt;SAP_Leadsheet!$E$21,0,BH614*INDEX(SAP_Leadsheet!$S$114:$W$128,SAP_Spreadsheet!$E724+1,SAP_Spreadsheet!BH$6))</f>
        <v>2.0483171273964585E-2</v>
      </c>
      <c r="BI724" s="289" cm="1">
        <f t="array" aca="1" ref="BI724" ca="1">IF(BI$7&gt;SAP_Leadsheet!$E$21,0,BI614*INDEX(SAP_Leadsheet!$S$114:$W$128,SAP_Spreadsheet!$E724+1,SAP_Spreadsheet!BI$6))</f>
        <v>2.0296608575462102E-2</v>
      </c>
      <c r="BJ724" s="289" cm="1">
        <f t="array" aca="1" ref="BJ724" ca="1">IF(BJ$7&gt;SAP_Leadsheet!$E$21,0,BJ614*INDEX(SAP_Leadsheet!$S$114:$W$128,SAP_Spreadsheet!$E724+1,SAP_Spreadsheet!BJ$6))</f>
        <v>2.0116457962252136E-2</v>
      </c>
      <c r="BK724" s="289" cm="1">
        <f t="array" aca="1" ref="BK724" ca="1">IF(BK$7&gt;SAP_Leadsheet!$E$21,0,BK614*INDEX(SAP_Leadsheet!$S$114:$W$128,SAP_Spreadsheet!$E724+1,SAP_Spreadsheet!BK$6))</f>
        <v>1.9941295711365246E-2</v>
      </c>
      <c r="BL724" s="289" cm="1">
        <f t="array" aca="1" ref="BL724" ca="1">IF(BL$7&gt;SAP_Leadsheet!$E$21,0,BL614*INDEX(SAP_Leadsheet!$S$114:$W$128,SAP_Spreadsheet!$E724+1,SAP_Spreadsheet!BL$6))</f>
        <v>1.9769762816932705E-2</v>
      </c>
      <c r="BM724" s="289" cm="1">
        <f t="array" aca="1" ref="BM724" ca="1">IF(BM$7&gt;SAP_Leadsheet!$E$21,0,BM614*INDEX(SAP_Leadsheet!$S$114:$W$128,SAP_Spreadsheet!$E724+1,SAP_Spreadsheet!BM$6))</f>
        <v>1.9599389154375663E-2</v>
      </c>
      <c r="BN724" s="289" cm="1">
        <f t="array" aca="1" ref="BN724" ca="1">IF(BN$7&gt;SAP_Leadsheet!$E$21,0,BN614*INDEX(SAP_Leadsheet!$S$114:$W$128,SAP_Spreadsheet!$E724+1,SAP_Spreadsheet!BN$6))</f>
        <v>1.9428036153360924E-2</v>
      </c>
      <c r="BO724" s="289"/>
      <c r="BP724" s="289"/>
      <c r="BQ724" s="289"/>
      <c r="BR724" s="289"/>
      <c r="BS724" s="289"/>
      <c r="BT724" s="289"/>
      <c r="BU724" s="289"/>
      <c r="BV724" s="289"/>
      <c r="BW724" s="289"/>
      <c r="BX724" s="289"/>
      <c r="BY724" s="289"/>
      <c r="BZ724" s="289"/>
      <c r="CA724" s="289"/>
      <c r="CB724" s="289"/>
      <c r="CC724" s="289"/>
      <c r="CD724" s="289"/>
      <c r="CE724" s="289"/>
      <c r="CF724" s="289"/>
      <c r="CG724" s="289"/>
      <c r="CH724" s="289"/>
      <c r="CI724" s="289"/>
      <c r="CJ724" s="289"/>
      <c r="CK724" s="289"/>
      <c r="CL724" s="289"/>
      <c r="CM724" s="289"/>
      <c r="CN724" s="289"/>
      <c r="CO724" s="289"/>
      <c r="CP724" s="289"/>
      <c r="CQ724" s="289"/>
      <c r="CR724" s="289"/>
      <c r="CS724" s="289"/>
      <c r="CT724" s="289"/>
      <c r="CU724" s="289"/>
      <c r="CV724" s="289"/>
      <c r="CW724" s="289"/>
      <c r="CX724" s="289"/>
      <c r="CY724" s="289"/>
      <c r="CZ724" s="289"/>
      <c r="DA724" s="289"/>
      <c r="DB724" s="289"/>
      <c r="DC724" s="289"/>
      <c r="DD724" s="289"/>
      <c r="DE724" s="289"/>
      <c r="DF724" s="289"/>
      <c r="DG724" s="289"/>
      <c r="DH724" s="289"/>
      <c r="DI724" s="289"/>
      <c r="DJ724" s="289"/>
      <c r="DK724" s="289"/>
      <c r="DL724" s="289"/>
      <c r="DM724" s="289"/>
      <c r="DN724" s="289"/>
      <c r="DO724" s="289"/>
      <c r="DP724" s="289"/>
      <c r="DQ724" s="289"/>
      <c r="DR724" s="289"/>
      <c r="DS724" s="289"/>
      <c r="DT724" s="289"/>
      <c r="DU724" s="289"/>
      <c r="DV724" s="289"/>
      <c r="DW724" s="289"/>
      <c r="DX724" s="289"/>
      <c r="DY724" s="289"/>
      <c r="DZ724" s="289"/>
      <c r="EA724" s="289"/>
      <c r="EB724" s="289"/>
      <c r="EC724" s="289"/>
      <c r="ED724" s="289"/>
      <c r="EE724" s="289"/>
      <c r="EF724" s="289"/>
      <c r="EG724" s="289"/>
      <c r="EH724" s="289"/>
      <c r="EI724" s="289"/>
      <c r="EJ724" s="289"/>
      <c r="EK724" s="289"/>
      <c r="EL724" s="289"/>
      <c r="EM724" s="289"/>
      <c r="EN724" s="289"/>
      <c r="EO724" s="289"/>
      <c r="EP724" s="289"/>
      <c r="EQ724" s="289"/>
      <c r="ER724" s="289"/>
      <c r="ES724" s="289"/>
      <c r="ET724" s="289"/>
      <c r="EU724" s="289"/>
      <c r="EV724" s="289"/>
      <c r="EW724" s="289"/>
      <c r="EX724" s="289"/>
      <c r="EY724" s="289"/>
      <c r="EZ724" s="289"/>
      <c r="FA724" s="289"/>
      <c r="FB724" s="289"/>
      <c r="FC724" s="289"/>
      <c r="FD724" s="289"/>
      <c r="FE724" s="289"/>
      <c r="FF724" s="289"/>
      <c r="FG724" s="289"/>
      <c r="FH724" s="289"/>
      <c r="FI724" s="289"/>
      <c r="FJ724" s="289"/>
      <c r="FK724" s="289"/>
      <c r="FL724" s="289"/>
      <c r="FM724" s="289"/>
      <c r="FN724" s="289"/>
      <c r="FO724" s="289"/>
      <c r="FP724" s="289"/>
      <c r="FQ724" s="289"/>
      <c r="FR724" s="289"/>
      <c r="FS724" s="289"/>
      <c r="FT724" s="289"/>
      <c r="FU724" s="289"/>
      <c r="FV724" s="289"/>
      <c r="FW724" s="289"/>
      <c r="FX724" s="289"/>
      <c r="FY724" s="289"/>
      <c r="FZ724" s="289"/>
      <c r="GA724" s="289"/>
      <c r="GB724" s="289"/>
      <c r="GC724" s="289"/>
      <c r="GD724" s="289"/>
      <c r="GE724" s="289"/>
      <c r="GF724" s="289"/>
      <c r="GG724" s="289"/>
      <c r="GH724" s="289"/>
      <c r="GI724" s="289"/>
      <c r="GJ724" s="289"/>
      <c r="GK724" s="289"/>
      <c r="GL724" s="289"/>
      <c r="GM724" s="289"/>
      <c r="GN724" s="289"/>
      <c r="GO724" s="289"/>
      <c r="GP724" s="289"/>
      <c r="GQ724" s="289"/>
      <c r="GR724" s="289"/>
      <c r="GS724" s="289"/>
      <c r="GT724" s="289"/>
      <c r="GU724" s="289"/>
      <c r="GV724" s="289"/>
      <c r="GW724" s="289"/>
      <c r="GX724" s="289"/>
      <c r="GY724" s="289"/>
    </row>
    <row r="725" spans="1:207" x14ac:dyDescent="0.15">
      <c r="A725" s="101"/>
      <c r="C725" s="23"/>
      <c r="D725" s="26" t="s">
        <v>422</v>
      </c>
      <c r="E725" s="26">
        <v>5</v>
      </c>
      <c r="F725" s="120"/>
      <c r="G725" s="289" cm="1">
        <f t="array" ref="G725">IF(G$7&gt;SAP_Leadsheet!$E$21,0,G615*INDEX(SAP_Leadsheet!$S$114:$W$128,SAP_Spreadsheet!$E725+1,SAP_Spreadsheet!G$6))</f>
        <v>0</v>
      </c>
      <c r="H725" s="289" cm="1">
        <f t="array" aca="1" ref="H725" ca="1">IF(H$7&gt;SAP_Leadsheet!$E$21,0,H615*INDEX(SAP_Leadsheet!$S$114:$W$128,SAP_Spreadsheet!$E725+1,SAP_Spreadsheet!H$6))</f>
        <v>0</v>
      </c>
      <c r="I725" s="289" cm="1">
        <f t="array" aca="1" ref="I725" ca="1">IF(I$7&gt;SAP_Leadsheet!$E$21,0,I615*INDEX(SAP_Leadsheet!$S$114:$W$128,SAP_Spreadsheet!$E725+1,SAP_Spreadsheet!I$6))</f>
        <v>0</v>
      </c>
      <c r="J725" s="289" cm="1">
        <f t="array" aca="1" ref="J725" ca="1">IF(J$7&gt;SAP_Leadsheet!$E$21,0,J615*INDEX(SAP_Leadsheet!$S$114:$W$128,SAP_Spreadsheet!$E725+1,SAP_Spreadsheet!J$6))</f>
        <v>0</v>
      </c>
      <c r="K725" s="289" cm="1">
        <f t="array" aca="1" ref="K725" ca="1">IF(K$7&gt;SAP_Leadsheet!$E$21,0,K615*INDEX(SAP_Leadsheet!$S$114:$W$128,SAP_Spreadsheet!$E725+1,SAP_Spreadsheet!K$6))</f>
        <v>0</v>
      </c>
      <c r="L725" s="289" cm="1">
        <f t="array" aca="1" ref="L725" ca="1">IF(L$7&gt;SAP_Leadsheet!$E$21,0,L615*INDEX(SAP_Leadsheet!$S$114:$W$128,SAP_Spreadsheet!$E725+1,SAP_Spreadsheet!L$6))</f>
        <v>3.7442888576762978E-2</v>
      </c>
      <c r="M725" s="289" cm="1">
        <f t="array" aca="1" ref="M725" ca="1">IF(M$7&gt;SAP_Leadsheet!$E$21,0,M615*INDEX(SAP_Leadsheet!$S$114:$W$128,SAP_Spreadsheet!$E725+1,SAP_Spreadsheet!M$6))</f>
        <v>6.8098056434432258E-2</v>
      </c>
      <c r="N725" s="289" cm="1">
        <f t="array" aca="1" ref="N725" ca="1">IF(N$7&gt;SAP_Leadsheet!$E$21,0,N615*INDEX(SAP_Leadsheet!$S$114:$W$128,SAP_Spreadsheet!$E725+1,SAP_Spreadsheet!N$6))</f>
        <v>8.6333683095523792E-2</v>
      </c>
      <c r="O725" s="289" cm="1">
        <f t="array" aca="1" ref="O725" ca="1">IF(O$7&gt;SAP_Leadsheet!$E$21,0,O615*INDEX(SAP_Leadsheet!$S$114:$W$128,SAP_Spreadsheet!$E725+1,SAP_Spreadsheet!O$6))</f>
        <v>9.440665759092548E-2</v>
      </c>
      <c r="P725" s="289" cm="1">
        <f t="array" aca="1" ref="P725" ca="1">IF(P$7&gt;SAP_Leadsheet!$E$21,0,P615*INDEX(SAP_Leadsheet!$S$114:$W$128,SAP_Spreadsheet!$E725+1,SAP_Spreadsheet!P$6))</f>
        <v>9.5718253364190667E-2</v>
      </c>
      <c r="Q725" s="289" cm="1">
        <f t="array" aca="1" ref="Q725" ca="1">IF(Q$7&gt;SAP_Leadsheet!$E$21,0,Q615*INDEX(SAP_Leadsheet!$S$114:$W$128,SAP_Spreadsheet!$E725+1,SAP_Spreadsheet!Q$6))</f>
        <v>9.2754707033842476E-2</v>
      </c>
      <c r="R725" s="289" cm="1">
        <f t="array" aca="1" ref="R725" ca="1">IF(R$7&gt;SAP_Leadsheet!$E$21,0,R615*INDEX(SAP_Leadsheet!$S$114:$W$128,SAP_Spreadsheet!$E725+1,SAP_Spreadsheet!R$6))</f>
        <v>8.7201878197063015E-2</v>
      </c>
      <c r="S725" s="289" cm="1">
        <f t="array" aca="1" ref="S725" ca="1">IF(S$7&gt;SAP_Leadsheet!$E$21,0,S615*INDEX(SAP_Leadsheet!$S$114:$W$128,SAP_Spreadsheet!$E725+1,SAP_Spreadsheet!S$6))</f>
        <v>7.9225959266641902E-2</v>
      </c>
      <c r="T725" s="289" cm="1">
        <f t="array" aca="1" ref="T725" ca="1">IF(T$7&gt;SAP_Leadsheet!$E$21,0,T615*INDEX(SAP_Leadsheet!$S$114:$W$128,SAP_Spreadsheet!$E725+1,SAP_Spreadsheet!T$6))</f>
        <v>7.1205611052655979E-2</v>
      </c>
      <c r="U725" s="289" cm="1">
        <f t="array" aca="1" ref="U725" ca="1">IF(U$7&gt;SAP_Leadsheet!$E$21,0,U615*INDEX(SAP_Leadsheet!$S$114:$W$128,SAP_Spreadsheet!$E725+1,SAP_Spreadsheet!U$6))</f>
        <v>6.4039092757247756E-2</v>
      </c>
      <c r="V725" s="289" cm="1">
        <f t="array" aca="1" ref="V725" ca="1">IF(V$7&gt;SAP_Leadsheet!$E$21,0,V615*INDEX(SAP_Leadsheet!$S$114:$W$128,SAP_Spreadsheet!$E725+1,SAP_Spreadsheet!V$6))</f>
        <v>5.7913201170565899E-2</v>
      </c>
      <c r="W725" s="289" cm="1">
        <f t="array" aca="1" ref="W725" ca="1">IF(W$7&gt;SAP_Leadsheet!$E$21,0,W615*INDEX(SAP_Leadsheet!$S$114:$W$128,SAP_Spreadsheet!$E725+1,SAP_Spreadsheet!W$6))</f>
        <v>4.0455372700040598E-2</v>
      </c>
      <c r="X725" s="289" cm="1">
        <f t="array" aca="1" ref="X725" ca="1">IF(X$7&gt;SAP_Leadsheet!$E$21,0,X615*INDEX(SAP_Leadsheet!$S$114:$W$128,SAP_Spreadsheet!$E725+1,SAP_Spreadsheet!X$6))</f>
        <v>4.0492456179947067E-2</v>
      </c>
      <c r="Y725" s="289" cm="1">
        <f t="array" aca="1" ref="Y725" ca="1">IF(Y$7&gt;SAP_Leadsheet!$E$21,0,Y615*INDEX(SAP_Leadsheet!$S$114:$W$128,SAP_Spreadsheet!$E725+1,SAP_Spreadsheet!Y$6))</f>
        <v>4.117302040156786E-2</v>
      </c>
      <c r="Z725" s="289" cm="1">
        <f t="array" aca="1" ref="Z725" ca="1">IF(Z$7&gt;SAP_Leadsheet!$E$21,0,Z615*INDEX(SAP_Leadsheet!$S$114:$W$128,SAP_Spreadsheet!$E725+1,SAP_Spreadsheet!Z$6))</f>
        <v>4.219696271141482E-2</v>
      </c>
      <c r="AA725" s="289" cm="1">
        <f t="array" aca="1" ref="AA725" ca="1">IF(AA$7&gt;SAP_Leadsheet!$E$21,0,AA615*INDEX(SAP_Leadsheet!$S$114:$W$128,SAP_Spreadsheet!$E725+1,SAP_Spreadsheet!AA$6))</f>
        <v>4.327576065246027E-2</v>
      </c>
      <c r="AB725" s="289" cm="1">
        <f t="array" aca="1" ref="AB725" ca="1">IF(AB$7&gt;SAP_Leadsheet!$E$21,0,AB615*INDEX(SAP_Leadsheet!$S$114:$W$128,SAP_Spreadsheet!$E725+1,SAP_Spreadsheet!AB$6))</f>
        <v>4.421191778698854E-2</v>
      </c>
      <c r="AC725" s="289" cm="1">
        <f t="array" aca="1" ref="AC725" ca="1">IF(AC$7&gt;SAP_Leadsheet!$E$21,0,AC615*INDEX(SAP_Leadsheet!$S$114:$W$128,SAP_Spreadsheet!$E725+1,SAP_Spreadsheet!AC$6))</f>
        <v>4.4887358471903623E-2</v>
      </c>
      <c r="AD725" s="289" cm="1">
        <f t="array" aca="1" ref="AD725" ca="1">IF(AD$7&gt;SAP_Leadsheet!$E$21,0,AD615*INDEX(SAP_Leadsheet!$S$114:$W$128,SAP_Spreadsheet!$E725+1,SAP_Spreadsheet!AD$6))</f>
        <v>4.5249413237899196E-2</v>
      </c>
      <c r="AE725" s="289" cm="1">
        <f t="array" aca="1" ref="AE725" ca="1">IF(AE$7&gt;SAP_Leadsheet!$E$21,0,AE615*INDEX(SAP_Leadsheet!$S$114:$W$128,SAP_Spreadsheet!$E725+1,SAP_Spreadsheet!AE$6))</f>
        <v>4.5598159606782658E-2</v>
      </c>
      <c r="AF725" s="289" cm="1">
        <f t="array" aca="1" ref="AF725" ca="1">IF(AF$7&gt;SAP_Leadsheet!$E$21,0,AF615*INDEX(SAP_Leadsheet!$S$114:$W$128,SAP_Spreadsheet!$E725+1,SAP_Spreadsheet!AF$6))</f>
        <v>4.5268221892060062E-2</v>
      </c>
      <c r="AG725" s="289" cm="1">
        <f t="array" aca="1" ref="AG725" ca="1">IF(AG$7&gt;SAP_Leadsheet!$E$21,0,AG615*INDEX(SAP_Leadsheet!$S$114:$W$128,SAP_Spreadsheet!$E725+1,SAP_Spreadsheet!AG$6))</f>
        <v>4.4242040973739488E-2</v>
      </c>
      <c r="AH725" s="289" cm="1">
        <f t="array" aca="1" ref="AH725" ca="1">IF(AH$7&gt;SAP_Leadsheet!$E$21,0,AH615*INDEX(SAP_Leadsheet!$S$114:$W$128,SAP_Spreadsheet!$E725+1,SAP_Spreadsheet!AH$6))</f>
        <v>4.1715708129783889E-2</v>
      </c>
      <c r="AI725" s="289" cm="1">
        <f t="array" aca="1" ref="AI725" ca="1">IF(AI$7&gt;SAP_Leadsheet!$E$21,0,AI615*INDEX(SAP_Leadsheet!$S$114:$W$128,SAP_Spreadsheet!$E725+1,SAP_Spreadsheet!AI$6))</f>
        <v>3.1635302236820997E-2</v>
      </c>
      <c r="AJ725" s="289" cm="1">
        <f t="array" aca="1" ref="AJ725" ca="1">IF(AJ$7&gt;SAP_Leadsheet!$E$21,0,AJ615*INDEX(SAP_Leadsheet!$S$114:$W$128,SAP_Spreadsheet!$E725+1,SAP_Spreadsheet!AJ$6))</f>
        <v>3.1408877766105799E-2</v>
      </c>
      <c r="AK725" s="289" cm="1">
        <f t="array" aca="1" ref="AK725" ca="1">IF(AK$7&gt;SAP_Leadsheet!$E$21,0,AK615*INDEX(SAP_Leadsheet!$S$114:$W$128,SAP_Spreadsheet!$E725+1,SAP_Spreadsheet!AK$6))</f>
        <v>3.1175449995177587E-2</v>
      </c>
      <c r="AL725" s="289" cm="1">
        <f t="array" aca="1" ref="AL725" ca="1">IF(AL$7&gt;SAP_Leadsheet!$E$21,0,AL615*INDEX(SAP_Leadsheet!$S$114:$W$128,SAP_Spreadsheet!$E725+1,SAP_Spreadsheet!AL$6))</f>
        <v>3.0980542088704682E-2</v>
      </c>
      <c r="AM725" s="289" cm="1">
        <f t="array" aca="1" ref="AM725" ca="1">IF(AM$7&gt;SAP_Leadsheet!$E$21,0,AM615*INDEX(SAP_Leadsheet!$S$114:$W$128,SAP_Spreadsheet!$E725+1,SAP_Spreadsheet!AM$6))</f>
        <v>3.0822040117182457E-2</v>
      </c>
      <c r="AN725" s="289" cm="1">
        <f t="array" aca="1" ref="AN725" ca="1">IF(AN$7&gt;SAP_Leadsheet!$E$21,0,AN615*INDEX(SAP_Leadsheet!$S$114:$W$128,SAP_Spreadsheet!$E725+1,SAP_Spreadsheet!AN$6))</f>
        <v>3.069305711954079E-2</v>
      </c>
      <c r="AO725" s="289" cm="1">
        <f t="array" aca="1" ref="AO725" ca="1">IF(AO$7&gt;SAP_Leadsheet!$E$21,0,AO615*INDEX(SAP_Leadsheet!$S$114:$W$128,SAP_Spreadsheet!$E725+1,SAP_Spreadsheet!AO$6))</f>
        <v>3.0582648011303365E-2</v>
      </c>
      <c r="AP725" s="289" cm="1">
        <f t="array" aca="1" ref="AP725" ca="1">IF(AP$7&gt;SAP_Leadsheet!$E$21,0,AP615*INDEX(SAP_Leadsheet!$S$114:$W$128,SAP_Spreadsheet!$E725+1,SAP_Spreadsheet!AP$6))</f>
        <v>3.0475109479963878E-2</v>
      </c>
      <c r="AQ725" s="289" cm="1">
        <f t="array" aca="1" ref="AQ725" ca="1">IF(AQ$7&gt;SAP_Leadsheet!$E$21,0,AQ615*INDEX(SAP_Leadsheet!$S$114:$W$128,SAP_Spreadsheet!$E725+1,SAP_Spreadsheet!AQ$6))</f>
        <v>3.0350381375762112E-2</v>
      </c>
      <c r="AR725" s="289" cm="1">
        <f t="array" aca="1" ref="AR725" ca="1">IF(AR$7&gt;SAP_Leadsheet!$E$21,0,AR615*INDEX(SAP_Leadsheet!$S$114:$W$128,SAP_Spreadsheet!$E725+1,SAP_Spreadsheet!AR$6))</f>
        <v>3.0153741507554323E-2</v>
      </c>
      <c r="AS725" s="289" cm="1">
        <f t="array" aca="1" ref="AS725" ca="1">IF(AS$7&gt;SAP_Leadsheet!$E$21,0,AS615*INDEX(SAP_Leadsheet!$S$114:$W$128,SAP_Spreadsheet!$E725+1,SAP_Spreadsheet!AS$6))</f>
        <v>2.9827010831669283E-2</v>
      </c>
      <c r="AT725" s="289" cm="1">
        <f t="array" aca="1" ref="AT725" ca="1">IF(AT$7&gt;SAP_Leadsheet!$E$21,0,AT615*INDEX(SAP_Leadsheet!$S$114:$W$128,SAP_Spreadsheet!$E725+1,SAP_Spreadsheet!AT$6))</f>
        <v>2.8973282153065796E-2</v>
      </c>
      <c r="AU725" s="289" cm="1">
        <f t="array" aca="1" ref="AU725" ca="1">IF(AU$7&gt;SAP_Leadsheet!$E$21,0,AU615*INDEX(SAP_Leadsheet!$S$114:$W$128,SAP_Spreadsheet!$E725+1,SAP_Spreadsheet!AU$6))</f>
        <v>2.5767700547683951E-2</v>
      </c>
      <c r="AV725" s="289" cm="1">
        <f t="array" aca="1" ref="AV725" ca="1">IF(AV$7&gt;SAP_Leadsheet!$E$21,0,AV615*INDEX(SAP_Leadsheet!$S$114:$W$128,SAP_Spreadsheet!$E725+1,SAP_Spreadsheet!AV$6))</f>
        <v>2.5490712231579102E-2</v>
      </c>
      <c r="AW725" s="289" cm="1">
        <f t="array" aca="1" ref="AW725" ca="1">IF(AW$7&gt;SAP_Leadsheet!$E$21,0,AW615*INDEX(SAP_Leadsheet!$S$114:$W$128,SAP_Spreadsheet!$E725+1,SAP_Spreadsheet!AW$6))</f>
        <v>2.5219212858787924E-2</v>
      </c>
      <c r="AX725" s="289" cm="1">
        <f t="array" aca="1" ref="AX725" ca="1">IF(AX$7&gt;SAP_Leadsheet!$E$21,0,AX615*INDEX(SAP_Leadsheet!$S$114:$W$128,SAP_Spreadsheet!$E725+1,SAP_Spreadsheet!AX$6))</f>
        <v>2.4964327093901832E-2</v>
      </c>
      <c r="AY725" s="289" cm="1">
        <f t="array" aca="1" ref="AY725" ca="1">IF(AY$7&gt;SAP_Leadsheet!$E$21,0,AY615*INDEX(SAP_Leadsheet!$S$114:$W$128,SAP_Spreadsheet!$E725+1,SAP_Spreadsheet!AY$6))</f>
        <v>2.4722913101781131E-2</v>
      </c>
      <c r="AZ725" s="289" cm="1">
        <f t="array" aca="1" ref="AZ725" ca="1">IF(AZ$7&gt;SAP_Leadsheet!$E$21,0,AZ615*INDEX(SAP_Leadsheet!$S$114:$W$128,SAP_Spreadsheet!$E725+1,SAP_Spreadsheet!AZ$6))</f>
        <v>2.4491611835481507E-2</v>
      </c>
      <c r="BA725" s="289" cm="1">
        <f t="array" aca="1" ref="BA725" ca="1">IF(BA$7&gt;SAP_Leadsheet!$E$21,0,BA615*INDEX(SAP_Leadsheet!$S$114:$W$128,SAP_Spreadsheet!$E725+1,SAP_Spreadsheet!BA$6))</f>
        <v>2.4267023412412037E-2</v>
      </c>
      <c r="BB725" s="289" cm="1">
        <f t="array" aca="1" ref="BB725" ca="1">IF(BB$7&gt;SAP_Leadsheet!$E$21,0,BB615*INDEX(SAP_Leadsheet!$S$114:$W$128,SAP_Spreadsheet!$E725+1,SAP_Spreadsheet!BB$6))</f>
        <v>2.4045421805017474E-2</v>
      </c>
      <c r="BC725" s="289" cm="1">
        <f t="array" aca="1" ref="BC725" ca="1">IF(BC$7&gt;SAP_Leadsheet!$E$21,0,BC615*INDEX(SAP_Leadsheet!$S$114:$W$128,SAP_Spreadsheet!$E725+1,SAP_Spreadsheet!BC$6))</f>
        <v>2.406529230355502E-2</v>
      </c>
      <c r="BD725" s="289" cm="1">
        <f t="array" aca="1" ref="BD725" ca="1">IF(BD$7&gt;SAP_Leadsheet!$E$21,0,BD615*INDEX(SAP_Leadsheet!$S$114:$W$128,SAP_Spreadsheet!$E725+1,SAP_Spreadsheet!BD$6))</f>
        <v>2.3822907539432236E-2</v>
      </c>
      <c r="BE725" s="289" cm="1">
        <f t="array" aca="1" ref="BE725" ca="1">IF(BE$7&gt;SAP_Leadsheet!$E$21,0,BE615*INDEX(SAP_Leadsheet!$S$114:$W$128,SAP_Spreadsheet!$E725+1,SAP_Spreadsheet!BE$6))</f>
        <v>2.3546764778712197E-2</v>
      </c>
      <c r="BF725" s="289" cm="1">
        <f t="array" aca="1" ref="BF725" ca="1">IF(BF$7&gt;SAP_Leadsheet!$E$21,0,BF615*INDEX(SAP_Leadsheet!$S$114:$W$128,SAP_Spreadsheet!$E725+1,SAP_Spreadsheet!BF$6))</f>
        <v>2.3176141140985599E-2</v>
      </c>
      <c r="BG725" s="289" cm="1">
        <f t="array" aca="1" ref="BG725" ca="1">IF(BG$7&gt;SAP_Leadsheet!$E$21,0,BG615*INDEX(SAP_Leadsheet!$S$114:$W$128,SAP_Spreadsheet!$E725+1,SAP_Spreadsheet!BG$6))</f>
        <v>2.0882050921609167E-2</v>
      </c>
      <c r="BH725" s="289" cm="1">
        <f t="array" aca="1" ref="BH725" ca="1">IF(BH$7&gt;SAP_Leadsheet!$E$21,0,BH615*INDEX(SAP_Leadsheet!$S$114:$W$128,SAP_Spreadsheet!$E725+1,SAP_Spreadsheet!BH$6))</f>
        <v>2.067968974723472E-2</v>
      </c>
      <c r="BI725" s="289" cm="1">
        <f t="array" aca="1" ref="BI725" ca="1">IF(BI$7&gt;SAP_Leadsheet!$E$21,0,BI615*INDEX(SAP_Leadsheet!$S$114:$W$128,SAP_Spreadsheet!$E725+1,SAP_Spreadsheet!BI$6))</f>
        <v>2.0483171273964585E-2</v>
      </c>
      <c r="BJ725" s="289" cm="1">
        <f t="array" aca="1" ref="BJ725" ca="1">IF(BJ$7&gt;SAP_Leadsheet!$E$21,0,BJ615*INDEX(SAP_Leadsheet!$S$114:$W$128,SAP_Spreadsheet!$E725+1,SAP_Spreadsheet!BJ$6))</f>
        <v>2.0296608575462102E-2</v>
      </c>
      <c r="BK725" s="289" cm="1">
        <f t="array" aca="1" ref="BK725" ca="1">IF(BK$7&gt;SAP_Leadsheet!$E$21,0,BK615*INDEX(SAP_Leadsheet!$S$114:$W$128,SAP_Spreadsheet!$E725+1,SAP_Spreadsheet!BK$6))</f>
        <v>2.0116457962252136E-2</v>
      </c>
      <c r="BL725" s="289" cm="1">
        <f t="array" aca="1" ref="BL725" ca="1">IF(BL$7&gt;SAP_Leadsheet!$E$21,0,BL615*INDEX(SAP_Leadsheet!$S$114:$W$128,SAP_Spreadsheet!$E725+1,SAP_Spreadsheet!BL$6))</f>
        <v>1.9941295711365242E-2</v>
      </c>
      <c r="BM725" s="289" cm="1">
        <f t="array" aca="1" ref="BM725" ca="1">IF(BM$7&gt;SAP_Leadsheet!$E$21,0,BM615*INDEX(SAP_Leadsheet!$S$114:$W$128,SAP_Spreadsheet!$E725+1,SAP_Spreadsheet!BM$6))</f>
        <v>1.9769762816932705E-2</v>
      </c>
      <c r="BN725" s="289" cm="1">
        <f t="array" aca="1" ref="BN725" ca="1">IF(BN$7&gt;SAP_Leadsheet!$E$21,0,BN615*INDEX(SAP_Leadsheet!$S$114:$W$128,SAP_Spreadsheet!$E725+1,SAP_Spreadsheet!BN$6))</f>
        <v>1.9599389154375663E-2</v>
      </c>
      <c r="BO725" s="289"/>
      <c r="BP725" s="289"/>
      <c r="BQ725" s="289"/>
      <c r="BR725" s="289"/>
      <c r="BS725" s="289"/>
      <c r="BT725" s="289"/>
      <c r="BU725" s="289"/>
      <c r="BV725" s="289"/>
      <c r="BW725" s="289"/>
      <c r="BX725" s="289"/>
      <c r="BY725" s="289"/>
      <c r="BZ725" s="289"/>
      <c r="CA725" s="289"/>
      <c r="CB725" s="289"/>
      <c r="CC725" s="289"/>
      <c r="CD725" s="289"/>
      <c r="CE725" s="289"/>
      <c r="CF725" s="289"/>
      <c r="CG725" s="289"/>
      <c r="CH725" s="289"/>
      <c r="CI725" s="289"/>
      <c r="CJ725" s="289"/>
      <c r="CK725" s="289"/>
      <c r="CL725" s="289"/>
      <c r="CM725" s="289"/>
      <c r="CN725" s="289"/>
      <c r="CO725" s="289"/>
      <c r="CP725" s="289"/>
      <c r="CQ725" s="289"/>
      <c r="CR725" s="289"/>
      <c r="CS725" s="289"/>
      <c r="CT725" s="289"/>
      <c r="CU725" s="289"/>
      <c r="CV725" s="289"/>
      <c r="CW725" s="289"/>
      <c r="CX725" s="289"/>
      <c r="CY725" s="289"/>
      <c r="CZ725" s="289"/>
      <c r="DA725" s="289"/>
      <c r="DB725" s="289"/>
      <c r="DC725" s="289"/>
      <c r="DD725" s="289"/>
      <c r="DE725" s="289"/>
      <c r="DF725" s="289"/>
      <c r="DG725" s="289"/>
      <c r="DH725" s="289"/>
      <c r="DI725" s="289"/>
      <c r="DJ725" s="289"/>
      <c r="DK725" s="289"/>
      <c r="DL725" s="289"/>
      <c r="DM725" s="289"/>
      <c r="DN725" s="289"/>
      <c r="DO725" s="289"/>
      <c r="DP725" s="289"/>
      <c r="DQ725" s="289"/>
      <c r="DR725" s="289"/>
      <c r="DS725" s="289"/>
      <c r="DT725" s="289"/>
      <c r="DU725" s="289"/>
      <c r="DV725" s="289"/>
      <c r="DW725" s="289"/>
      <c r="DX725" s="289"/>
      <c r="DY725" s="289"/>
      <c r="DZ725" s="289"/>
      <c r="EA725" s="289"/>
      <c r="EB725" s="289"/>
      <c r="EC725" s="289"/>
      <c r="ED725" s="289"/>
      <c r="EE725" s="289"/>
      <c r="EF725" s="289"/>
      <c r="EG725" s="289"/>
      <c r="EH725" s="289"/>
      <c r="EI725" s="289"/>
      <c r="EJ725" s="289"/>
      <c r="EK725" s="289"/>
      <c r="EL725" s="289"/>
      <c r="EM725" s="289"/>
      <c r="EN725" s="289"/>
      <c r="EO725" s="289"/>
      <c r="EP725" s="289"/>
      <c r="EQ725" s="289"/>
      <c r="ER725" s="289"/>
      <c r="ES725" s="289"/>
      <c r="ET725" s="289"/>
      <c r="EU725" s="289"/>
      <c r="EV725" s="289"/>
      <c r="EW725" s="289"/>
      <c r="EX725" s="289"/>
      <c r="EY725" s="289"/>
      <c r="EZ725" s="289"/>
      <c r="FA725" s="289"/>
      <c r="FB725" s="289"/>
      <c r="FC725" s="289"/>
      <c r="FD725" s="289"/>
      <c r="FE725" s="289"/>
      <c r="FF725" s="289"/>
      <c r="FG725" s="289"/>
      <c r="FH725" s="289"/>
      <c r="FI725" s="289"/>
      <c r="FJ725" s="289"/>
      <c r="FK725" s="289"/>
      <c r="FL725" s="289"/>
      <c r="FM725" s="289"/>
      <c r="FN725" s="289"/>
      <c r="FO725" s="289"/>
      <c r="FP725" s="289"/>
      <c r="FQ725" s="289"/>
      <c r="FR725" s="289"/>
      <c r="FS725" s="289"/>
      <c r="FT725" s="289"/>
      <c r="FU725" s="289"/>
      <c r="FV725" s="289"/>
      <c r="FW725" s="289"/>
      <c r="FX725" s="289"/>
      <c r="FY725" s="289"/>
      <c r="FZ725" s="289"/>
      <c r="GA725" s="289"/>
      <c r="GB725" s="289"/>
      <c r="GC725" s="289"/>
      <c r="GD725" s="289"/>
      <c r="GE725" s="289"/>
      <c r="GF725" s="289"/>
      <c r="GG725" s="289"/>
      <c r="GH725" s="289"/>
      <c r="GI725" s="289"/>
      <c r="GJ725" s="289"/>
      <c r="GK725" s="289"/>
      <c r="GL725" s="289"/>
      <c r="GM725" s="289"/>
      <c r="GN725" s="289"/>
      <c r="GO725" s="289"/>
      <c r="GP725" s="289"/>
      <c r="GQ725" s="289"/>
      <c r="GR725" s="289"/>
      <c r="GS725" s="289"/>
      <c r="GT725" s="289"/>
      <c r="GU725" s="289"/>
      <c r="GV725" s="289"/>
      <c r="GW725" s="289"/>
      <c r="GX725" s="289"/>
      <c r="GY725" s="289"/>
    </row>
    <row r="726" spans="1:207" x14ac:dyDescent="0.15">
      <c r="A726" s="101"/>
      <c r="C726" s="23"/>
      <c r="D726" s="26" t="s">
        <v>423</v>
      </c>
      <c r="E726" s="26">
        <v>6</v>
      </c>
      <c r="F726" s="120"/>
      <c r="G726" s="289" cm="1">
        <f t="array" ref="G726">IF(G$7&gt;SAP_Leadsheet!$E$21,0,G616*INDEX(SAP_Leadsheet!$S$114:$W$128,SAP_Spreadsheet!$E726+1,SAP_Spreadsheet!G$6))</f>
        <v>0</v>
      </c>
      <c r="H726" s="289" cm="1">
        <f t="array" aca="1" ref="H726" ca="1">IF(H$7&gt;SAP_Leadsheet!$E$21,0,H616*INDEX(SAP_Leadsheet!$S$114:$W$128,SAP_Spreadsheet!$E726+1,SAP_Spreadsheet!H$6))</f>
        <v>0</v>
      </c>
      <c r="I726" s="289" cm="1">
        <f t="array" aca="1" ref="I726" ca="1">IF(I$7&gt;SAP_Leadsheet!$E$21,0,I616*INDEX(SAP_Leadsheet!$S$114:$W$128,SAP_Spreadsheet!$E726+1,SAP_Spreadsheet!I$6))</f>
        <v>0</v>
      </c>
      <c r="J726" s="289" cm="1">
        <f t="array" aca="1" ref="J726" ca="1">IF(J$7&gt;SAP_Leadsheet!$E$21,0,J616*INDEX(SAP_Leadsheet!$S$114:$W$128,SAP_Spreadsheet!$E726+1,SAP_Spreadsheet!J$6))</f>
        <v>0</v>
      </c>
      <c r="K726" s="289" cm="1">
        <f t="array" aca="1" ref="K726" ca="1">IF(K$7&gt;SAP_Leadsheet!$E$21,0,K616*INDEX(SAP_Leadsheet!$S$114:$W$128,SAP_Spreadsheet!$E726+1,SAP_Spreadsheet!K$6))</f>
        <v>0</v>
      </c>
      <c r="L726" s="289" cm="1">
        <f t="array" aca="1" ref="L726" ca="1">IF(L$7&gt;SAP_Leadsheet!$E$21,0,L616*INDEX(SAP_Leadsheet!$S$114:$W$128,SAP_Spreadsheet!$E726+1,SAP_Spreadsheet!L$6))</f>
        <v>0</v>
      </c>
      <c r="M726" s="289" cm="1">
        <f t="array" aca="1" ref="M726" ca="1">IF(M$7&gt;SAP_Leadsheet!$E$21,0,M616*INDEX(SAP_Leadsheet!$S$114:$W$128,SAP_Spreadsheet!$E726+1,SAP_Spreadsheet!M$6))</f>
        <v>3.7442888576762971E-2</v>
      </c>
      <c r="N726" s="289" cm="1">
        <f t="array" aca="1" ref="N726" ca="1">IF(N$7&gt;SAP_Leadsheet!$E$21,0,N616*INDEX(SAP_Leadsheet!$S$114:$W$128,SAP_Spreadsheet!$E726+1,SAP_Spreadsheet!N$6))</f>
        <v>6.8098056434432258E-2</v>
      </c>
      <c r="O726" s="289" cm="1">
        <f t="array" aca="1" ref="O726" ca="1">IF(O$7&gt;SAP_Leadsheet!$E$21,0,O616*INDEX(SAP_Leadsheet!$S$114:$W$128,SAP_Spreadsheet!$E726+1,SAP_Spreadsheet!O$6))</f>
        <v>8.6333683095523778E-2</v>
      </c>
      <c r="P726" s="289" cm="1">
        <f t="array" aca="1" ref="P726" ca="1">IF(P$7&gt;SAP_Leadsheet!$E$21,0,P616*INDEX(SAP_Leadsheet!$S$114:$W$128,SAP_Spreadsheet!$E726+1,SAP_Spreadsheet!P$6))</f>
        <v>9.4406657590925452E-2</v>
      </c>
      <c r="Q726" s="289" cm="1">
        <f t="array" aca="1" ref="Q726" ca="1">IF(Q$7&gt;SAP_Leadsheet!$E$21,0,Q616*INDEX(SAP_Leadsheet!$S$114:$W$128,SAP_Spreadsheet!$E726+1,SAP_Spreadsheet!Q$6))</f>
        <v>9.5718253364190639E-2</v>
      </c>
      <c r="R726" s="289" cm="1">
        <f t="array" aca="1" ref="R726" ca="1">IF(R$7&gt;SAP_Leadsheet!$E$21,0,R616*INDEX(SAP_Leadsheet!$S$114:$W$128,SAP_Spreadsheet!$E726+1,SAP_Spreadsheet!R$6))</f>
        <v>9.2754707033842462E-2</v>
      </c>
      <c r="S726" s="289" cm="1">
        <f t="array" aca="1" ref="S726" ca="1">IF(S$7&gt;SAP_Leadsheet!$E$21,0,S616*INDEX(SAP_Leadsheet!$S$114:$W$128,SAP_Spreadsheet!$E726+1,SAP_Spreadsheet!S$6))</f>
        <v>8.6800295912091679E-2</v>
      </c>
      <c r="T726" s="289" cm="1">
        <f t="array" aca="1" ref="T726" ca="1">IF(T$7&gt;SAP_Leadsheet!$E$21,0,T616*INDEX(SAP_Leadsheet!$S$114:$W$128,SAP_Spreadsheet!$E726+1,SAP_Spreadsheet!T$6))</f>
        <v>7.9225959266641888E-2</v>
      </c>
      <c r="U726" s="289" cm="1">
        <f t="array" aca="1" ref="U726" ca="1">IF(U$7&gt;SAP_Leadsheet!$E$21,0,U616*INDEX(SAP_Leadsheet!$S$114:$W$128,SAP_Spreadsheet!$E726+1,SAP_Spreadsheet!U$6))</f>
        <v>7.1205611052655965E-2</v>
      </c>
      <c r="V726" s="289" cm="1">
        <f t="array" aca="1" ref="V726" ca="1">IF(V$7&gt;SAP_Leadsheet!$E$21,0,V616*INDEX(SAP_Leadsheet!$S$114:$W$128,SAP_Spreadsheet!$E726+1,SAP_Spreadsheet!V$6))</f>
        <v>6.4039092757247756E-2</v>
      </c>
      <c r="W726" s="289" cm="1">
        <f t="array" aca="1" ref="W726" ca="1">IF(W$7&gt;SAP_Leadsheet!$E$21,0,W616*INDEX(SAP_Leadsheet!$S$114:$W$128,SAP_Spreadsheet!$E726+1,SAP_Spreadsheet!W$6))</f>
        <v>5.7913201170565899E-2</v>
      </c>
      <c r="X726" s="289" cm="1">
        <f t="array" aca="1" ref="X726" ca="1">IF(X$7&gt;SAP_Leadsheet!$E$21,0,X616*INDEX(SAP_Leadsheet!$S$114:$W$128,SAP_Spreadsheet!$E726+1,SAP_Spreadsheet!X$6))</f>
        <v>4.0455372700040598E-2</v>
      </c>
      <c r="Y726" s="289" cm="1">
        <f t="array" aca="1" ref="Y726" ca="1">IF(Y$7&gt;SAP_Leadsheet!$E$21,0,Y616*INDEX(SAP_Leadsheet!$S$114:$W$128,SAP_Spreadsheet!$E726+1,SAP_Spreadsheet!Y$6))</f>
        <v>4.049245617994706E-2</v>
      </c>
      <c r="Z726" s="289" cm="1">
        <f t="array" aca="1" ref="Z726" ca="1">IF(Z$7&gt;SAP_Leadsheet!$E$21,0,Z616*INDEX(SAP_Leadsheet!$S$114:$W$128,SAP_Spreadsheet!$E726+1,SAP_Spreadsheet!Z$6))</f>
        <v>4.117302040156786E-2</v>
      </c>
      <c r="AA726" s="289" cm="1">
        <f t="array" aca="1" ref="AA726" ca="1">IF(AA$7&gt;SAP_Leadsheet!$E$21,0,AA616*INDEX(SAP_Leadsheet!$S$114:$W$128,SAP_Spreadsheet!$E726+1,SAP_Spreadsheet!AA$6))</f>
        <v>4.219696271141482E-2</v>
      </c>
      <c r="AB726" s="289" cm="1">
        <f t="array" aca="1" ref="AB726" ca="1">IF(AB$7&gt;SAP_Leadsheet!$E$21,0,AB616*INDEX(SAP_Leadsheet!$S$114:$W$128,SAP_Spreadsheet!$E726+1,SAP_Spreadsheet!AB$6))</f>
        <v>4.3275760652460263E-2</v>
      </c>
      <c r="AC726" s="289" cm="1">
        <f t="array" aca="1" ref="AC726" ca="1">IF(AC$7&gt;SAP_Leadsheet!$E$21,0,AC616*INDEX(SAP_Leadsheet!$S$114:$W$128,SAP_Spreadsheet!$E726+1,SAP_Spreadsheet!AC$6))</f>
        <v>4.421191778698854E-2</v>
      </c>
      <c r="AD726" s="289" cm="1">
        <f t="array" aca="1" ref="AD726" ca="1">IF(AD$7&gt;SAP_Leadsheet!$E$21,0,AD616*INDEX(SAP_Leadsheet!$S$114:$W$128,SAP_Spreadsheet!$E726+1,SAP_Spreadsheet!AD$6))</f>
        <v>4.4887358471903623E-2</v>
      </c>
      <c r="AE726" s="289" cm="1">
        <f t="array" aca="1" ref="AE726" ca="1">IF(AE$7&gt;SAP_Leadsheet!$E$21,0,AE616*INDEX(SAP_Leadsheet!$S$114:$W$128,SAP_Spreadsheet!$E726+1,SAP_Spreadsheet!AE$6))</f>
        <v>4.537875922295477E-2</v>
      </c>
      <c r="AF726" s="289" cm="1">
        <f t="array" aca="1" ref="AF726" ca="1">IF(AF$7&gt;SAP_Leadsheet!$E$21,0,AF616*INDEX(SAP_Leadsheet!$S$114:$W$128,SAP_Spreadsheet!$E726+1,SAP_Spreadsheet!AF$6))</f>
        <v>4.5598159606782658E-2</v>
      </c>
      <c r="AG726" s="289" cm="1">
        <f t="array" aca="1" ref="AG726" ca="1">IF(AG$7&gt;SAP_Leadsheet!$E$21,0,AG616*INDEX(SAP_Leadsheet!$S$114:$W$128,SAP_Spreadsheet!$E726+1,SAP_Spreadsheet!AG$6))</f>
        <v>4.5268221892060062E-2</v>
      </c>
      <c r="AH726" s="289" cm="1">
        <f t="array" aca="1" ref="AH726" ca="1">IF(AH$7&gt;SAP_Leadsheet!$E$21,0,AH616*INDEX(SAP_Leadsheet!$S$114:$W$128,SAP_Spreadsheet!$E726+1,SAP_Spreadsheet!AH$6))</f>
        <v>4.4242040973739488E-2</v>
      </c>
      <c r="AI726" s="289" cm="1">
        <f t="array" aca="1" ref="AI726" ca="1">IF(AI$7&gt;SAP_Leadsheet!$E$21,0,AI616*INDEX(SAP_Leadsheet!$S$114:$W$128,SAP_Spreadsheet!$E726+1,SAP_Spreadsheet!AI$6))</f>
        <v>4.1715708129783882E-2</v>
      </c>
      <c r="AJ726" s="289" cm="1">
        <f t="array" aca="1" ref="AJ726" ca="1">IF(AJ$7&gt;SAP_Leadsheet!$E$21,0,AJ616*INDEX(SAP_Leadsheet!$S$114:$W$128,SAP_Spreadsheet!$E726+1,SAP_Spreadsheet!AJ$6))</f>
        <v>3.163530223682099E-2</v>
      </c>
      <c r="AK726" s="289" cm="1">
        <f t="array" aca="1" ref="AK726" ca="1">IF(AK$7&gt;SAP_Leadsheet!$E$21,0,AK616*INDEX(SAP_Leadsheet!$S$114:$W$128,SAP_Spreadsheet!$E726+1,SAP_Spreadsheet!AK$6))</f>
        <v>3.1408877766105792E-2</v>
      </c>
      <c r="AL726" s="289" cm="1">
        <f t="array" aca="1" ref="AL726" ca="1">IF(AL$7&gt;SAP_Leadsheet!$E$21,0,AL616*INDEX(SAP_Leadsheet!$S$114:$W$128,SAP_Spreadsheet!$E726+1,SAP_Spreadsheet!AL$6))</f>
        <v>3.1175449995177584E-2</v>
      </c>
      <c r="AM726" s="289" cm="1">
        <f t="array" aca="1" ref="AM726" ca="1">IF(AM$7&gt;SAP_Leadsheet!$E$21,0,AM616*INDEX(SAP_Leadsheet!$S$114:$W$128,SAP_Spreadsheet!$E726+1,SAP_Spreadsheet!AM$6))</f>
        <v>3.0980542088704682E-2</v>
      </c>
      <c r="AN726" s="289" cm="1">
        <f t="array" aca="1" ref="AN726" ca="1">IF(AN$7&gt;SAP_Leadsheet!$E$21,0,AN616*INDEX(SAP_Leadsheet!$S$114:$W$128,SAP_Spreadsheet!$E726+1,SAP_Spreadsheet!AN$6))</f>
        <v>3.0822040117182453E-2</v>
      </c>
      <c r="AO726" s="289" cm="1">
        <f t="array" aca="1" ref="AO726" ca="1">IF(AO$7&gt;SAP_Leadsheet!$E$21,0,AO616*INDEX(SAP_Leadsheet!$S$114:$W$128,SAP_Spreadsheet!$E726+1,SAP_Spreadsheet!AO$6))</f>
        <v>3.069305711954079E-2</v>
      </c>
      <c r="AP726" s="289" cm="1">
        <f t="array" aca="1" ref="AP726" ca="1">IF(AP$7&gt;SAP_Leadsheet!$E$21,0,AP616*INDEX(SAP_Leadsheet!$S$114:$W$128,SAP_Spreadsheet!$E726+1,SAP_Spreadsheet!AP$6))</f>
        <v>3.0582648011303361E-2</v>
      </c>
      <c r="AQ726" s="289" cm="1">
        <f t="array" aca="1" ref="AQ726" ca="1">IF(AQ$7&gt;SAP_Leadsheet!$E$21,0,AQ616*INDEX(SAP_Leadsheet!$S$114:$W$128,SAP_Spreadsheet!$E726+1,SAP_Spreadsheet!AQ$6))</f>
        <v>3.0475109479963878E-2</v>
      </c>
      <c r="AR726" s="289" cm="1">
        <f t="array" aca="1" ref="AR726" ca="1">IF(AR$7&gt;SAP_Leadsheet!$E$21,0,AR616*INDEX(SAP_Leadsheet!$S$114:$W$128,SAP_Spreadsheet!$E726+1,SAP_Spreadsheet!AR$6))</f>
        <v>3.0350381375762108E-2</v>
      </c>
      <c r="AS726" s="289" cm="1">
        <f t="array" aca="1" ref="AS726" ca="1">IF(AS$7&gt;SAP_Leadsheet!$E$21,0,AS616*INDEX(SAP_Leadsheet!$S$114:$W$128,SAP_Spreadsheet!$E726+1,SAP_Spreadsheet!AS$6))</f>
        <v>3.0153741507554323E-2</v>
      </c>
      <c r="AT726" s="289" cm="1">
        <f t="array" aca="1" ref="AT726" ca="1">IF(AT$7&gt;SAP_Leadsheet!$E$21,0,AT616*INDEX(SAP_Leadsheet!$S$114:$W$128,SAP_Spreadsheet!$E726+1,SAP_Spreadsheet!AT$6))</f>
        <v>2.9827010831669283E-2</v>
      </c>
      <c r="AU726" s="289" cm="1">
        <f t="array" aca="1" ref="AU726" ca="1">IF(AU$7&gt;SAP_Leadsheet!$E$21,0,AU616*INDEX(SAP_Leadsheet!$S$114:$W$128,SAP_Spreadsheet!$E726+1,SAP_Spreadsheet!AU$6))</f>
        <v>2.8973282153065792E-2</v>
      </c>
      <c r="AV726" s="289" cm="1">
        <f t="array" aca="1" ref="AV726" ca="1">IF(AV$7&gt;SAP_Leadsheet!$E$21,0,AV616*INDEX(SAP_Leadsheet!$S$114:$W$128,SAP_Spreadsheet!$E726+1,SAP_Spreadsheet!AV$6))</f>
        <v>2.5767700547683948E-2</v>
      </c>
      <c r="AW726" s="289" cm="1">
        <f t="array" aca="1" ref="AW726" ca="1">IF(AW$7&gt;SAP_Leadsheet!$E$21,0,AW616*INDEX(SAP_Leadsheet!$S$114:$W$128,SAP_Spreadsheet!$E726+1,SAP_Spreadsheet!AW$6))</f>
        <v>2.5490712231579098E-2</v>
      </c>
      <c r="AX726" s="289" cm="1">
        <f t="array" aca="1" ref="AX726" ca="1">IF(AX$7&gt;SAP_Leadsheet!$E$21,0,AX616*INDEX(SAP_Leadsheet!$S$114:$W$128,SAP_Spreadsheet!$E726+1,SAP_Spreadsheet!AX$6))</f>
        <v>2.5219212858787924E-2</v>
      </c>
      <c r="AY726" s="289" cm="1">
        <f t="array" aca="1" ref="AY726" ca="1">IF(AY$7&gt;SAP_Leadsheet!$E$21,0,AY616*INDEX(SAP_Leadsheet!$S$114:$W$128,SAP_Spreadsheet!$E726+1,SAP_Spreadsheet!AY$6))</f>
        <v>2.4964327093901829E-2</v>
      </c>
      <c r="AZ726" s="289" cm="1">
        <f t="array" aca="1" ref="AZ726" ca="1">IF(AZ$7&gt;SAP_Leadsheet!$E$21,0,AZ616*INDEX(SAP_Leadsheet!$S$114:$W$128,SAP_Spreadsheet!$E726+1,SAP_Spreadsheet!AZ$6))</f>
        <v>2.4722913101781128E-2</v>
      </c>
      <c r="BA726" s="289" cm="1">
        <f t="array" aca="1" ref="BA726" ca="1">IF(BA$7&gt;SAP_Leadsheet!$E$21,0,BA616*INDEX(SAP_Leadsheet!$S$114:$W$128,SAP_Spreadsheet!$E726+1,SAP_Spreadsheet!BA$6))</f>
        <v>2.4491611835481507E-2</v>
      </c>
      <c r="BB726" s="289" cm="1">
        <f t="array" aca="1" ref="BB726" ca="1">IF(BB$7&gt;SAP_Leadsheet!$E$21,0,BB616*INDEX(SAP_Leadsheet!$S$114:$W$128,SAP_Spreadsheet!$E726+1,SAP_Spreadsheet!BB$6))</f>
        <v>2.4267023412412037E-2</v>
      </c>
      <c r="BC726" s="289" cm="1">
        <f t="array" aca="1" ref="BC726" ca="1">IF(BC$7&gt;SAP_Leadsheet!$E$21,0,BC616*INDEX(SAP_Leadsheet!$S$114:$W$128,SAP_Spreadsheet!$E726+1,SAP_Spreadsheet!BC$6))</f>
        <v>2.4045421805017474E-2</v>
      </c>
      <c r="BD726" s="289" cm="1">
        <f t="array" aca="1" ref="BD726" ca="1">IF(BD$7&gt;SAP_Leadsheet!$E$21,0,BD616*INDEX(SAP_Leadsheet!$S$114:$W$128,SAP_Spreadsheet!$E726+1,SAP_Spreadsheet!BD$6))</f>
        <v>2.406529230355502E-2</v>
      </c>
      <c r="BE726" s="289" cm="1">
        <f t="array" aca="1" ref="BE726" ca="1">IF(BE$7&gt;SAP_Leadsheet!$E$21,0,BE616*INDEX(SAP_Leadsheet!$S$114:$W$128,SAP_Spreadsheet!$E726+1,SAP_Spreadsheet!BE$6))</f>
        <v>2.3822907539432236E-2</v>
      </c>
      <c r="BF726" s="289" cm="1">
        <f t="array" aca="1" ref="BF726" ca="1">IF(BF$7&gt;SAP_Leadsheet!$E$21,0,BF616*INDEX(SAP_Leadsheet!$S$114:$W$128,SAP_Spreadsheet!$E726+1,SAP_Spreadsheet!BF$6))</f>
        <v>2.3546764778712197E-2</v>
      </c>
      <c r="BG726" s="289" cm="1">
        <f t="array" aca="1" ref="BG726" ca="1">IF(BG$7&gt;SAP_Leadsheet!$E$21,0,BG616*INDEX(SAP_Leadsheet!$S$114:$W$128,SAP_Spreadsheet!$E726+1,SAP_Spreadsheet!BG$6))</f>
        <v>2.3176141140985599E-2</v>
      </c>
      <c r="BH726" s="289" cm="1">
        <f t="array" aca="1" ref="BH726" ca="1">IF(BH$7&gt;SAP_Leadsheet!$E$21,0,BH616*INDEX(SAP_Leadsheet!$S$114:$W$128,SAP_Spreadsheet!$E726+1,SAP_Spreadsheet!BH$6))</f>
        <v>2.0882050921609163E-2</v>
      </c>
      <c r="BI726" s="289" cm="1">
        <f t="array" aca="1" ref="BI726" ca="1">IF(BI$7&gt;SAP_Leadsheet!$E$21,0,BI616*INDEX(SAP_Leadsheet!$S$114:$W$128,SAP_Spreadsheet!$E726+1,SAP_Spreadsheet!BI$6))</f>
        <v>2.0679689747234716E-2</v>
      </c>
      <c r="BJ726" s="289" cm="1">
        <f t="array" aca="1" ref="BJ726" ca="1">IF(BJ$7&gt;SAP_Leadsheet!$E$21,0,BJ616*INDEX(SAP_Leadsheet!$S$114:$W$128,SAP_Spreadsheet!$E726+1,SAP_Spreadsheet!BJ$6))</f>
        <v>2.0483171273964585E-2</v>
      </c>
      <c r="BK726" s="289" cm="1">
        <f t="array" aca="1" ref="BK726" ca="1">IF(BK$7&gt;SAP_Leadsheet!$E$21,0,BK616*INDEX(SAP_Leadsheet!$S$114:$W$128,SAP_Spreadsheet!$E726+1,SAP_Spreadsheet!BK$6))</f>
        <v>2.0296608575462102E-2</v>
      </c>
      <c r="BL726" s="289" cm="1">
        <f t="array" aca="1" ref="BL726" ca="1">IF(BL$7&gt;SAP_Leadsheet!$E$21,0,BL616*INDEX(SAP_Leadsheet!$S$114:$W$128,SAP_Spreadsheet!$E726+1,SAP_Spreadsheet!BL$6))</f>
        <v>2.0116457962252136E-2</v>
      </c>
      <c r="BM726" s="289" cm="1">
        <f t="array" aca="1" ref="BM726" ca="1">IF(BM$7&gt;SAP_Leadsheet!$E$21,0,BM616*INDEX(SAP_Leadsheet!$S$114:$W$128,SAP_Spreadsheet!$E726+1,SAP_Spreadsheet!BM$6))</f>
        <v>1.9941295711365242E-2</v>
      </c>
      <c r="BN726" s="289" cm="1">
        <f t="array" aca="1" ref="BN726" ca="1">IF(BN$7&gt;SAP_Leadsheet!$E$21,0,BN616*INDEX(SAP_Leadsheet!$S$114:$W$128,SAP_Spreadsheet!$E726+1,SAP_Spreadsheet!BN$6))</f>
        <v>1.9769762816932705E-2</v>
      </c>
      <c r="BO726" s="289"/>
      <c r="BP726" s="289"/>
      <c r="BQ726" s="289"/>
      <c r="BR726" s="289"/>
      <c r="BS726" s="289"/>
      <c r="BT726" s="289"/>
      <c r="BU726" s="289"/>
      <c r="BV726" s="289"/>
      <c r="BW726" s="289"/>
      <c r="BX726" s="289"/>
      <c r="BY726" s="289"/>
      <c r="BZ726" s="289"/>
      <c r="CA726" s="289"/>
      <c r="CB726" s="289"/>
      <c r="CC726" s="289"/>
      <c r="CD726" s="289"/>
      <c r="CE726" s="289"/>
      <c r="CF726" s="289"/>
      <c r="CG726" s="289"/>
      <c r="CH726" s="289"/>
      <c r="CI726" s="289"/>
      <c r="CJ726" s="289"/>
      <c r="CK726" s="289"/>
      <c r="CL726" s="289"/>
      <c r="CM726" s="289"/>
      <c r="CN726" s="289"/>
      <c r="CO726" s="289"/>
      <c r="CP726" s="289"/>
      <c r="CQ726" s="289"/>
      <c r="CR726" s="289"/>
      <c r="CS726" s="289"/>
      <c r="CT726" s="289"/>
      <c r="CU726" s="289"/>
      <c r="CV726" s="289"/>
      <c r="CW726" s="289"/>
      <c r="CX726" s="289"/>
      <c r="CY726" s="289"/>
      <c r="CZ726" s="289"/>
      <c r="DA726" s="289"/>
      <c r="DB726" s="289"/>
      <c r="DC726" s="289"/>
      <c r="DD726" s="289"/>
      <c r="DE726" s="289"/>
      <c r="DF726" s="289"/>
      <c r="DG726" s="289"/>
      <c r="DH726" s="289"/>
      <c r="DI726" s="289"/>
      <c r="DJ726" s="289"/>
      <c r="DK726" s="289"/>
      <c r="DL726" s="289"/>
      <c r="DM726" s="289"/>
      <c r="DN726" s="289"/>
      <c r="DO726" s="289"/>
      <c r="DP726" s="289"/>
      <c r="DQ726" s="289"/>
      <c r="DR726" s="289"/>
      <c r="DS726" s="289"/>
      <c r="DT726" s="289"/>
      <c r="DU726" s="289"/>
      <c r="DV726" s="289"/>
      <c r="DW726" s="289"/>
      <c r="DX726" s="289"/>
      <c r="DY726" s="289"/>
      <c r="DZ726" s="289"/>
      <c r="EA726" s="289"/>
      <c r="EB726" s="289"/>
      <c r="EC726" s="289"/>
      <c r="ED726" s="289"/>
      <c r="EE726" s="289"/>
      <c r="EF726" s="289"/>
      <c r="EG726" s="289"/>
      <c r="EH726" s="289"/>
      <c r="EI726" s="289"/>
      <c r="EJ726" s="289"/>
      <c r="EK726" s="289"/>
      <c r="EL726" s="289"/>
      <c r="EM726" s="289"/>
      <c r="EN726" s="289"/>
      <c r="EO726" s="289"/>
      <c r="EP726" s="289"/>
      <c r="EQ726" s="289"/>
      <c r="ER726" s="289"/>
      <c r="ES726" s="289"/>
      <c r="ET726" s="289"/>
      <c r="EU726" s="289"/>
      <c r="EV726" s="289"/>
      <c r="EW726" s="289"/>
      <c r="EX726" s="289"/>
      <c r="EY726" s="289"/>
      <c r="EZ726" s="289"/>
      <c r="FA726" s="289"/>
      <c r="FB726" s="289"/>
      <c r="FC726" s="289"/>
      <c r="FD726" s="289"/>
      <c r="FE726" s="289"/>
      <c r="FF726" s="289"/>
      <c r="FG726" s="289"/>
      <c r="FH726" s="289"/>
      <c r="FI726" s="289"/>
      <c r="FJ726" s="289"/>
      <c r="FK726" s="289"/>
      <c r="FL726" s="289"/>
      <c r="FM726" s="289"/>
      <c r="FN726" s="289"/>
      <c r="FO726" s="289"/>
      <c r="FP726" s="289"/>
      <c r="FQ726" s="289"/>
      <c r="FR726" s="289"/>
      <c r="FS726" s="289"/>
      <c r="FT726" s="289"/>
      <c r="FU726" s="289"/>
      <c r="FV726" s="289"/>
      <c r="FW726" s="289"/>
      <c r="FX726" s="289"/>
      <c r="FY726" s="289"/>
      <c r="FZ726" s="289"/>
      <c r="GA726" s="289"/>
      <c r="GB726" s="289"/>
      <c r="GC726" s="289"/>
      <c r="GD726" s="289"/>
      <c r="GE726" s="289"/>
      <c r="GF726" s="289"/>
      <c r="GG726" s="289"/>
      <c r="GH726" s="289"/>
      <c r="GI726" s="289"/>
      <c r="GJ726" s="289"/>
      <c r="GK726" s="289"/>
      <c r="GL726" s="289"/>
      <c r="GM726" s="289"/>
      <c r="GN726" s="289"/>
      <c r="GO726" s="289"/>
      <c r="GP726" s="289"/>
      <c r="GQ726" s="289"/>
      <c r="GR726" s="289"/>
      <c r="GS726" s="289"/>
      <c r="GT726" s="289"/>
      <c r="GU726" s="289"/>
      <c r="GV726" s="289"/>
      <c r="GW726" s="289"/>
      <c r="GX726" s="289"/>
      <c r="GY726" s="289"/>
    </row>
    <row r="727" spans="1:207" x14ac:dyDescent="0.15">
      <c r="A727" s="101"/>
      <c r="C727" s="23"/>
      <c r="D727" s="26" t="s">
        <v>424</v>
      </c>
      <c r="E727" s="26">
        <v>7</v>
      </c>
      <c r="F727" s="120"/>
      <c r="G727" s="289" cm="1">
        <f t="array" ref="G727">IF(G$7&gt;SAP_Leadsheet!$E$21,0,G617*INDEX(SAP_Leadsheet!$S$114:$W$128,SAP_Spreadsheet!$E727+1,SAP_Spreadsheet!G$6))</f>
        <v>0</v>
      </c>
      <c r="H727" s="289" cm="1">
        <f t="array" aca="1" ref="H727" ca="1">IF(H$7&gt;SAP_Leadsheet!$E$21,0,H617*INDEX(SAP_Leadsheet!$S$114:$W$128,SAP_Spreadsheet!$E727+1,SAP_Spreadsheet!H$6))</f>
        <v>0</v>
      </c>
      <c r="I727" s="289" cm="1">
        <f t="array" aca="1" ref="I727" ca="1">IF(I$7&gt;SAP_Leadsheet!$E$21,0,I617*INDEX(SAP_Leadsheet!$S$114:$W$128,SAP_Spreadsheet!$E727+1,SAP_Spreadsheet!I$6))</f>
        <v>0</v>
      </c>
      <c r="J727" s="289" cm="1">
        <f t="array" aca="1" ref="J727" ca="1">IF(J$7&gt;SAP_Leadsheet!$E$21,0,J617*INDEX(SAP_Leadsheet!$S$114:$W$128,SAP_Spreadsheet!$E727+1,SAP_Spreadsheet!J$6))</f>
        <v>0</v>
      </c>
      <c r="K727" s="289" cm="1">
        <f t="array" aca="1" ref="K727" ca="1">IF(K$7&gt;SAP_Leadsheet!$E$21,0,K617*INDEX(SAP_Leadsheet!$S$114:$W$128,SAP_Spreadsheet!$E727+1,SAP_Spreadsheet!K$6))</f>
        <v>0</v>
      </c>
      <c r="L727" s="289" cm="1">
        <f t="array" aca="1" ref="L727" ca="1">IF(L$7&gt;SAP_Leadsheet!$E$21,0,L617*INDEX(SAP_Leadsheet!$S$114:$W$128,SAP_Spreadsheet!$E727+1,SAP_Spreadsheet!L$6))</f>
        <v>0</v>
      </c>
      <c r="M727" s="289" cm="1">
        <f t="array" aca="1" ref="M727" ca="1">IF(M$7&gt;SAP_Leadsheet!$E$21,0,M617*INDEX(SAP_Leadsheet!$S$114:$W$128,SAP_Spreadsheet!$E727+1,SAP_Spreadsheet!M$6))</f>
        <v>0</v>
      </c>
      <c r="N727" s="289" cm="1">
        <f t="array" aca="1" ref="N727" ca="1">IF(N$7&gt;SAP_Leadsheet!$E$21,0,N617*INDEX(SAP_Leadsheet!$S$114:$W$128,SAP_Spreadsheet!$E727+1,SAP_Spreadsheet!N$6))</f>
        <v>3.7442888576762964E-2</v>
      </c>
      <c r="O727" s="289" cm="1">
        <f t="array" aca="1" ref="O727" ca="1">IF(O$7&gt;SAP_Leadsheet!$E$21,0,O617*INDEX(SAP_Leadsheet!$S$114:$W$128,SAP_Spreadsheet!$E727+1,SAP_Spreadsheet!O$6))</f>
        <v>6.8098056434432258E-2</v>
      </c>
      <c r="P727" s="289" cm="1">
        <f t="array" aca="1" ref="P727" ca="1">IF(P$7&gt;SAP_Leadsheet!$E$21,0,P617*INDEX(SAP_Leadsheet!$S$114:$W$128,SAP_Spreadsheet!$E727+1,SAP_Spreadsheet!P$6))</f>
        <v>8.6333683095523778E-2</v>
      </c>
      <c r="Q727" s="289" cm="1">
        <f t="array" aca="1" ref="Q727" ca="1">IF(Q$7&gt;SAP_Leadsheet!$E$21,0,Q617*INDEX(SAP_Leadsheet!$S$114:$W$128,SAP_Spreadsheet!$E727+1,SAP_Spreadsheet!Q$6))</f>
        <v>9.4406657590925452E-2</v>
      </c>
      <c r="R727" s="289" cm="1">
        <f t="array" aca="1" ref="R727" ca="1">IF(R$7&gt;SAP_Leadsheet!$E$21,0,R617*INDEX(SAP_Leadsheet!$S$114:$W$128,SAP_Spreadsheet!$E727+1,SAP_Spreadsheet!R$6))</f>
        <v>9.5718253364190653E-2</v>
      </c>
      <c r="S727" s="289" cm="1">
        <f t="array" aca="1" ref="S727" ca="1">IF(S$7&gt;SAP_Leadsheet!$E$21,0,S617*INDEX(SAP_Leadsheet!$S$114:$W$128,SAP_Spreadsheet!$E727+1,SAP_Spreadsheet!S$6))</f>
        <v>9.2647409129334946E-2</v>
      </c>
      <c r="T727" s="289" cm="1">
        <f t="array" aca="1" ref="T727" ca="1">IF(T$7&gt;SAP_Leadsheet!$E$21,0,T617*INDEX(SAP_Leadsheet!$S$114:$W$128,SAP_Spreadsheet!$E727+1,SAP_Spreadsheet!T$6))</f>
        <v>8.6800295912091666E-2</v>
      </c>
      <c r="U727" s="289" cm="1">
        <f t="array" aca="1" ref="U727" ca="1">IF(U$7&gt;SAP_Leadsheet!$E$21,0,U617*INDEX(SAP_Leadsheet!$S$114:$W$128,SAP_Spreadsheet!$E727+1,SAP_Spreadsheet!U$6))</f>
        <v>7.9225959266641888E-2</v>
      </c>
      <c r="V727" s="289" cm="1">
        <f t="array" aca="1" ref="V727" ca="1">IF(V$7&gt;SAP_Leadsheet!$E$21,0,V617*INDEX(SAP_Leadsheet!$S$114:$W$128,SAP_Spreadsheet!$E727+1,SAP_Spreadsheet!V$6))</f>
        <v>7.1205611052655965E-2</v>
      </c>
      <c r="W727" s="289" cm="1">
        <f t="array" aca="1" ref="W727" ca="1">IF(W$7&gt;SAP_Leadsheet!$E$21,0,W617*INDEX(SAP_Leadsheet!$S$114:$W$128,SAP_Spreadsheet!$E727+1,SAP_Spreadsheet!W$6))</f>
        <v>6.4039092757247743E-2</v>
      </c>
      <c r="X727" s="289" cm="1">
        <f t="array" aca="1" ref="X727" ca="1">IF(X$7&gt;SAP_Leadsheet!$E$21,0,X617*INDEX(SAP_Leadsheet!$S$114:$W$128,SAP_Spreadsheet!$E727+1,SAP_Spreadsheet!X$6))</f>
        <v>5.7913201170565892E-2</v>
      </c>
      <c r="Y727" s="289" cm="1">
        <f t="array" aca="1" ref="Y727" ca="1">IF(Y$7&gt;SAP_Leadsheet!$E$21,0,Y617*INDEX(SAP_Leadsheet!$S$114:$W$128,SAP_Spreadsheet!$E727+1,SAP_Spreadsheet!Y$6))</f>
        <v>4.0455372700040591E-2</v>
      </c>
      <c r="Z727" s="289" cm="1">
        <f t="array" aca="1" ref="Z727" ca="1">IF(Z$7&gt;SAP_Leadsheet!$E$21,0,Z617*INDEX(SAP_Leadsheet!$S$114:$W$128,SAP_Spreadsheet!$E727+1,SAP_Spreadsheet!Z$6))</f>
        <v>4.049245617994706E-2</v>
      </c>
      <c r="AA727" s="289" cm="1">
        <f t="array" aca="1" ref="AA727" ca="1">IF(AA$7&gt;SAP_Leadsheet!$E$21,0,AA617*INDEX(SAP_Leadsheet!$S$114:$W$128,SAP_Spreadsheet!$E727+1,SAP_Spreadsheet!AA$6))</f>
        <v>4.117302040156786E-2</v>
      </c>
      <c r="AB727" s="289" cm="1">
        <f t="array" aca="1" ref="AB727" ca="1">IF(AB$7&gt;SAP_Leadsheet!$E$21,0,AB617*INDEX(SAP_Leadsheet!$S$114:$W$128,SAP_Spreadsheet!$E727+1,SAP_Spreadsheet!AB$6))</f>
        <v>4.219696271141482E-2</v>
      </c>
      <c r="AC727" s="289" cm="1">
        <f t="array" aca="1" ref="AC727" ca="1">IF(AC$7&gt;SAP_Leadsheet!$E$21,0,AC617*INDEX(SAP_Leadsheet!$S$114:$W$128,SAP_Spreadsheet!$E727+1,SAP_Spreadsheet!AC$6))</f>
        <v>4.3275760652460263E-2</v>
      </c>
      <c r="AD727" s="289" cm="1">
        <f t="array" aca="1" ref="AD727" ca="1">IF(AD$7&gt;SAP_Leadsheet!$E$21,0,AD617*INDEX(SAP_Leadsheet!$S$114:$W$128,SAP_Spreadsheet!$E727+1,SAP_Spreadsheet!AD$6))</f>
        <v>4.421191778698854E-2</v>
      </c>
      <c r="AE727" s="289" cm="1">
        <f t="array" aca="1" ref="AE727" ca="1">IF(AE$7&gt;SAP_Leadsheet!$E$21,0,AE617*INDEX(SAP_Leadsheet!$S$114:$W$128,SAP_Spreadsheet!$E727+1,SAP_Spreadsheet!AE$6))</f>
        <v>4.4887358471903616E-2</v>
      </c>
      <c r="AF727" s="289" cm="1">
        <f t="array" aca="1" ref="AF727" ca="1">IF(AF$7&gt;SAP_Leadsheet!$E$21,0,AF617*INDEX(SAP_Leadsheet!$S$114:$W$128,SAP_Spreadsheet!$E727+1,SAP_Spreadsheet!AF$6))</f>
        <v>4.5378759222954763E-2</v>
      </c>
      <c r="AG727" s="289" cm="1">
        <f t="array" aca="1" ref="AG727" ca="1">IF(AG$7&gt;SAP_Leadsheet!$E$21,0,AG617*INDEX(SAP_Leadsheet!$S$114:$W$128,SAP_Spreadsheet!$E727+1,SAP_Spreadsheet!AG$6))</f>
        <v>4.5598159606782658E-2</v>
      </c>
      <c r="AH727" s="289" cm="1">
        <f t="array" aca="1" ref="AH727" ca="1">IF(AH$7&gt;SAP_Leadsheet!$E$21,0,AH617*INDEX(SAP_Leadsheet!$S$114:$W$128,SAP_Spreadsheet!$E727+1,SAP_Spreadsheet!AH$6))</f>
        <v>4.5268221892060055E-2</v>
      </c>
      <c r="AI727" s="289" cm="1">
        <f t="array" aca="1" ref="AI727" ca="1">IF(AI$7&gt;SAP_Leadsheet!$E$21,0,AI617*INDEX(SAP_Leadsheet!$S$114:$W$128,SAP_Spreadsheet!$E727+1,SAP_Spreadsheet!AI$6))</f>
        <v>4.4242040973739488E-2</v>
      </c>
      <c r="AJ727" s="289" cm="1">
        <f t="array" aca="1" ref="AJ727" ca="1">IF(AJ$7&gt;SAP_Leadsheet!$E$21,0,AJ617*INDEX(SAP_Leadsheet!$S$114:$W$128,SAP_Spreadsheet!$E727+1,SAP_Spreadsheet!AJ$6))</f>
        <v>4.1715708129783875E-2</v>
      </c>
      <c r="AK727" s="289" cm="1">
        <f t="array" aca="1" ref="AK727" ca="1">IF(AK$7&gt;SAP_Leadsheet!$E$21,0,AK617*INDEX(SAP_Leadsheet!$S$114:$W$128,SAP_Spreadsheet!$E727+1,SAP_Spreadsheet!AK$6))</f>
        <v>3.163530223682099E-2</v>
      </c>
      <c r="AL727" s="289" cm="1">
        <f t="array" aca="1" ref="AL727" ca="1">IF(AL$7&gt;SAP_Leadsheet!$E$21,0,AL617*INDEX(SAP_Leadsheet!$S$114:$W$128,SAP_Spreadsheet!$E727+1,SAP_Spreadsheet!AL$6))</f>
        <v>3.1408877766105799E-2</v>
      </c>
      <c r="AM727" s="289" cm="1">
        <f t="array" aca="1" ref="AM727" ca="1">IF(AM$7&gt;SAP_Leadsheet!$E$21,0,AM617*INDEX(SAP_Leadsheet!$S$114:$W$128,SAP_Spreadsheet!$E727+1,SAP_Spreadsheet!AM$6))</f>
        <v>3.117544999517758E-2</v>
      </c>
      <c r="AN727" s="289" cm="1">
        <f t="array" aca="1" ref="AN727" ca="1">IF(AN$7&gt;SAP_Leadsheet!$E$21,0,AN617*INDEX(SAP_Leadsheet!$S$114:$W$128,SAP_Spreadsheet!$E727+1,SAP_Spreadsheet!AN$6))</f>
        <v>3.0980542088704679E-2</v>
      </c>
      <c r="AO727" s="289" cm="1">
        <f t="array" aca="1" ref="AO727" ca="1">IF(AO$7&gt;SAP_Leadsheet!$E$21,0,AO617*INDEX(SAP_Leadsheet!$S$114:$W$128,SAP_Spreadsheet!$E727+1,SAP_Spreadsheet!AO$6))</f>
        <v>3.0822040117182453E-2</v>
      </c>
      <c r="AP727" s="289" cm="1">
        <f t="array" aca="1" ref="AP727" ca="1">IF(AP$7&gt;SAP_Leadsheet!$E$21,0,AP617*INDEX(SAP_Leadsheet!$S$114:$W$128,SAP_Spreadsheet!$E727+1,SAP_Spreadsheet!AP$6))</f>
        <v>3.0693057119540786E-2</v>
      </c>
      <c r="AQ727" s="289" cm="1">
        <f t="array" aca="1" ref="AQ727" ca="1">IF(AQ$7&gt;SAP_Leadsheet!$E$21,0,AQ617*INDEX(SAP_Leadsheet!$S$114:$W$128,SAP_Spreadsheet!$E727+1,SAP_Spreadsheet!AQ$6))</f>
        <v>3.0582648011303358E-2</v>
      </c>
      <c r="AR727" s="289" cm="1">
        <f t="array" aca="1" ref="AR727" ca="1">IF(AR$7&gt;SAP_Leadsheet!$E$21,0,AR617*INDEX(SAP_Leadsheet!$S$114:$W$128,SAP_Spreadsheet!$E727+1,SAP_Spreadsheet!AR$6))</f>
        <v>3.0475109479963874E-2</v>
      </c>
      <c r="AS727" s="289" cm="1">
        <f t="array" aca="1" ref="AS727" ca="1">IF(AS$7&gt;SAP_Leadsheet!$E$21,0,AS617*INDEX(SAP_Leadsheet!$S$114:$W$128,SAP_Spreadsheet!$E727+1,SAP_Spreadsheet!AS$6))</f>
        <v>3.0350381375762105E-2</v>
      </c>
      <c r="AT727" s="289" cm="1">
        <f t="array" aca="1" ref="AT727" ca="1">IF(AT$7&gt;SAP_Leadsheet!$E$21,0,AT617*INDEX(SAP_Leadsheet!$S$114:$W$128,SAP_Spreadsheet!$E727+1,SAP_Spreadsheet!AT$6))</f>
        <v>3.0153741507554316E-2</v>
      </c>
      <c r="AU727" s="289" cm="1">
        <f t="array" aca="1" ref="AU727" ca="1">IF(AU$7&gt;SAP_Leadsheet!$E$21,0,AU617*INDEX(SAP_Leadsheet!$S$114:$W$128,SAP_Spreadsheet!$E727+1,SAP_Spreadsheet!AU$6))</f>
        <v>2.9827010831669283E-2</v>
      </c>
      <c r="AV727" s="289" cm="1">
        <f t="array" aca="1" ref="AV727" ca="1">IF(AV$7&gt;SAP_Leadsheet!$E$21,0,AV617*INDEX(SAP_Leadsheet!$S$114:$W$128,SAP_Spreadsheet!$E727+1,SAP_Spreadsheet!AV$6))</f>
        <v>2.8973282153065792E-2</v>
      </c>
      <c r="AW727" s="289" cm="1">
        <f t="array" aca="1" ref="AW727" ca="1">IF(AW$7&gt;SAP_Leadsheet!$E$21,0,AW617*INDEX(SAP_Leadsheet!$S$114:$W$128,SAP_Spreadsheet!$E727+1,SAP_Spreadsheet!AW$6))</f>
        <v>2.5767700547683948E-2</v>
      </c>
      <c r="AX727" s="289" cm="1">
        <f t="array" aca="1" ref="AX727" ca="1">IF(AX$7&gt;SAP_Leadsheet!$E$21,0,AX617*INDEX(SAP_Leadsheet!$S$114:$W$128,SAP_Spreadsheet!$E727+1,SAP_Spreadsheet!AX$6))</f>
        <v>2.5490712231579098E-2</v>
      </c>
      <c r="AY727" s="289" cm="1">
        <f t="array" aca="1" ref="AY727" ca="1">IF(AY$7&gt;SAP_Leadsheet!$E$21,0,AY617*INDEX(SAP_Leadsheet!$S$114:$W$128,SAP_Spreadsheet!$E727+1,SAP_Spreadsheet!AY$6))</f>
        <v>2.5219212858787924E-2</v>
      </c>
      <c r="AZ727" s="289" cm="1">
        <f t="array" aca="1" ref="AZ727" ca="1">IF(AZ$7&gt;SAP_Leadsheet!$E$21,0,AZ617*INDEX(SAP_Leadsheet!$S$114:$W$128,SAP_Spreadsheet!$E727+1,SAP_Spreadsheet!AZ$6))</f>
        <v>2.4964327093901829E-2</v>
      </c>
      <c r="BA727" s="289" cm="1">
        <f t="array" aca="1" ref="BA727" ca="1">IF(BA$7&gt;SAP_Leadsheet!$E$21,0,BA617*INDEX(SAP_Leadsheet!$S$114:$W$128,SAP_Spreadsheet!$E727+1,SAP_Spreadsheet!BA$6))</f>
        <v>2.4722913101781128E-2</v>
      </c>
      <c r="BB727" s="289" cm="1">
        <f t="array" aca="1" ref="BB727" ca="1">IF(BB$7&gt;SAP_Leadsheet!$E$21,0,BB617*INDEX(SAP_Leadsheet!$S$114:$W$128,SAP_Spreadsheet!$E727+1,SAP_Spreadsheet!BB$6))</f>
        <v>2.4491611835481503E-2</v>
      </c>
      <c r="BC727" s="289" cm="1">
        <f t="array" aca="1" ref="BC727" ca="1">IF(BC$7&gt;SAP_Leadsheet!$E$21,0,BC617*INDEX(SAP_Leadsheet!$S$114:$W$128,SAP_Spreadsheet!$E727+1,SAP_Spreadsheet!BC$6))</f>
        <v>2.4267023412412034E-2</v>
      </c>
      <c r="BD727" s="289" cm="1">
        <f t="array" aca="1" ref="BD727" ca="1">IF(BD$7&gt;SAP_Leadsheet!$E$21,0,BD617*INDEX(SAP_Leadsheet!$S$114:$W$128,SAP_Spreadsheet!$E727+1,SAP_Spreadsheet!BD$6))</f>
        <v>2.404542180501747E-2</v>
      </c>
      <c r="BE727" s="289" cm="1">
        <f t="array" aca="1" ref="BE727" ca="1">IF(BE$7&gt;SAP_Leadsheet!$E$21,0,BE617*INDEX(SAP_Leadsheet!$S$114:$W$128,SAP_Spreadsheet!$E727+1,SAP_Spreadsheet!BE$6))</f>
        <v>2.406529230355502E-2</v>
      </c>
      <c r="BF727" s="289" cm="1">
        <f t="array" aca="1" ref="BF727" ca="1">IF(BF$7&gt;SAP_Leadsheet!$E$21,0,BF617*INDEX(SAP_Leadsheet!$S$114:$W$128,SAP_Spreadsheet!$E727+1,SAP_Spreadsheet!BF$6))</f>
        <v>2.3822907539432232E-2</v>
      </c>
      <c r="BG727" s="289" cm="1">
        <f t="array" aca="1" ref="BG727" ca="1">IF(BG$7&gt;SAP_Leadsheet!$E$21,0,BG617*INDEX(SAP_Leadsheet!$S$114:$W$128,SAP_Spreadsheet!$E727+1,SAP_Spreadsheet!BG$6))</f>
        <v>2.3546764778712193E-2</v>
      </c>
      <c r="BH727" s="289" cm="1">
        <f t="array" aca="1" ref="BH727" ca="1">IF(BH$7&gt;SAP_Leadsheet!$E$21,0,BH617*INDEX(SAP_Leadsheet!$S$114:$W$128,SAP_Spreadsheet!$E727+1,SAP_Spreadsheet!BH$6))</f>
        <v>2.3176141140985599E-2</v>
      </c>
      <c r="BI727" s="289" cm="1">
        <f t="array" aca="1" ref="BI727" ca="1">IF(BI$7&gt;SAP_Leadsheet!$E$21,0,BI617*INDEX(SAP_Leadsheet!$S$114:$W$128,SAP_Spreadsheet!$E727+1,SAP_Spreadsheet!BI$6))</f>
        <v>2.0882050921609163E-2</v>
      </c>
      <c r="BJ727" s="289" cm="1">
        <f t="array" aca="1" ref="BJ727" ca="1">IF(BJ$7&gt;SAP_Leadsheet!$E$21,0,BJ617*INDEX(SAP_Leadsheet!$S$114:$W$128,SAP_Spreadsheet!$E727+1,SAP_Spreadsheet!BJ$6))</f>
        <v>2.0679689747234716E-2</v>
      </c>
      <c r="BK727" s="289" cm="1">
        <f t="array" aca="1" ref="BK727" ca="1">IF(BK$7&gt;SAP_Leadsheet!$E$21,0,BK617*INDEX(SAP_Leadsheet!$S$114:$W$128,SAP_Spreadsheet!$E727+1,SAP_Spreadsheet!BK$6))</f>
        <v>2.0483171273964585E-2</v>
      </c>
      <c r="BL727" s="289" cm="1">
        <f t="array" aca="1" ref="BL727" ca="1">IF(BL$7&gt;SAP_Leadsheet!$E$21,0,BL617*INDEX(SAP_Leadsheet!$S$114:$W$128,SAP_Spreadsheet!$E727+1,SAP_Spreadsheet!BL$6))</f>
        <v>2.0296608575462099E-2</v>
      </c>
      <c r="BM727" s="289" cm="1">
        <f t="array" aca="1" ref="BM727" ca="1">IF(BM$7&gt;SAP_Leadsheet!$E$21,0,BM617*INDEX(SAP_Leadsheet!$S$114:$W$128,SAP_Spreadsheet!$E727+1,SAP_Spreadsheet!BM$6))</f>
        <v>2.0116457962252133E-2</v>
      </c>
      <c r="BN727" s="289" cm="1">
        <f t="array" aca="1" ref="BN727" ca="1">IF(BN$7&gt;SAP_Leadsheet!$E$21,0,BN617*INDEX(SAP_Leadsheet!$S$114:$W$128,SAP_Spreadsheet!$E727+1,SAP_Spreadsheet!BN$6))</f>
        <v>1.9941295711365242E-2</v>
      </c>
      <c r="BO727" s="289"/>
      <c r="BP727" s="289"/>
      <c r="BQ727" s="289"/>
      <c r="BR727" s="289"/>
      <c r="BS727" s="289"/>
      <c r="BT727" s="289"/>
      <c r="BU727" s="289"/>
      <c r="BV727" s="289"/>
      <c r="BW727" s="289"/>
      <c r="BX727" s="289"/>
      <c r="BY727" s="289"/>
      <c r="BZ727" s="289"/>
      <c r="CA727" s="289"/>
      <c r="CB727" s="289"/>
      <c r="CC727" s="289"/>
      <c r="CD727" s="289"/>
      <c r="CE727" s="289"/>
      <c r="CF727" s="289"/>
      <c r="CG727" s="289"/>
      <c r="CH727" s="289"/>
      <c r="CI727" s="289"/>
      <c r="CJ727" s="289"/>
      <c r="CK727" s="289"/>
      <c r="CL727" s="289"/>
      <c r="CM727" s="289"/>
      <c r="CN727" s="289"/>
      <c r="CO727" s="289"/>
      <c r="CP727" s="289"/>
      <c r="CQ727" s="289"/>
      <c r="CR727" s="289"/>
      <c r="CS727" s="289"/>
      <c r="CT727" s="289"/>
      <c r="CU727" s="289"/>
      <c r="CV727" s="289"/>
      <c r="CW727" s="289"/>
      <c r="CX727" s="289"/>
      <c r="CY727" s="289"/>
      <c r="CZ727" s="289"/>
      <c r="DA727" s="289"/>
      <c r="DB727" s="289"/>
      <c r="DC727" s="289"/>
      <c r="DD727" s="289"/>
      <c r="DE727" s="289"/>
      <c r="DF727" s="289"/>
      <c r="DG727" s="289"/>
      <c r="DH727" s="289"/>
      <c r="DI727" s="289"/>
      <c r="DJ727" s="289"/>
      <c r="DK727" s="289"/>
      <c r="DL727" s="289"/>
      <c r="DM727" s="289"/>
      <c r="DN727" s="289"/>
      <c r="DO727" s="289"/>
      <c r="DP727" s="289"/>
      <c r="DQ727" s="289"/>
      <c r="DR727" s="289"/>
      <c r="DS727" s="289"/>
      <c r="DT727" s="289"/>
      <c r="DU727" s="289"/>
      <c r="DV727" s="289"/>
      <c r="DW727" s="289"/>
      <c r="DX727" s="289"/>
      <c r="DY727" s="289"/>
      <c r="DZ727" s="289"/>
      <c r="EA727" s="289"/>
      <c r="EB727" s="289"/>
      <c r="EC727" s="289"/>
      <c r="ED727" s="289"/>
      <c r="EE727" s="289"/>
      <c r="EF727" s="289"/>
      <c r="EG727" s="289"/>
      <c r="EH727" s="289"/>
      <c r="EI727" s="289"/>
      <c r="EJ727" s="289"/>
      <c r="EK727" s="289"/>
      <c r="EL727" s="289"/>
      <c r="EM727" s="289"/>
      <c r="EN727" s="289"/>
      <c r="EO727" s="289"/>
      <c r="EP727" s="289"/>
      <c r="EQ727" s="289"/>
      <c r="ER727" s="289"/>
      <c r="ES727" s="289"/>
      <c r="ET727" s="289"/>
      <c r="EU727" s="289"/>
      <c r="EV727" s="289"/>
      <c r="EW727" s="289"/>
      <c r="EX727" s="289"/>
      <c r="EY727" s="289"/>
      <c r="EZ727" s="289"/>
      <c r="FA727" s="289"/>
      <c r="FB727" s="289"/>
      <c r="FC727" s="289"/>
      <c r="FD727" s="289"/>
      <c r="FE727" s="289"/>
      <c r="FF727" s="289"/>
      <c r="FG727" s="289"/>
      <c r="FH727" s="289"/>
      <c r="FI727" s="289"/>
      <c r="FJ727" s="289"/>
      <c r="FK727" s="289"/>
      <c r="FL727" s="289"/>
      <c r="FM727" s="289"/>
      <c r="FN727" s="289"/>
      <c r="FO727" s="289"/>
      <c r="FP727" s="289"/>
      <c r="FQ727" s="289"/>
      <c r="FR727" s="289"/>
      <c r="FS727" s="289"/>
      <c r="FT727" s="289"/>
      <c r="FU727" s="289"/>
      <c r="FV727" s="289"/>
      <c r="FW727" s="289"/>
      <c r="FX727" s="289"/>
      <c r="FY727" s="289"/>
      <c r="FZ727" s="289"/>
      <c r="GA727" s="289"/>
      <c r="GB727" s="289"/>
      <c r="GC727" s="289"/>
      <c r="GD727" s="289"/>
      <c r="GE727" s="289"/>
      <c r="GF727" s="289"/>
      <c r="GG727" s="289"/>
      <c r="GH727" s="289"/>
      <c r="GI727" s="289"/>
      <c r="GJ727" s="289"/>
      <c r="GK727" s="289"/>
      <c r="GL727" s="289"/>
      <c r="GM727" s="289"/>
      <c r="GN727" s="289"/>
      <c r="GO727" s="289"/>
      <c r="GP727" s="289"/>
      <c r="GQ727" s="289"/>
      <c r="GR727" s="289"/>
      <c r="GS727" s="289"/>
      <c r="GT727" s="289"/>
      <c r="GU727" s="289"/>
      <c r="GV727" s="289"/>
      <c r="GW727" s="289"/>
      <c r="GX727" s="289"/>
      <c r="GY727" s="289"/>
    </row>
    <row r="728" spans="1:207" x14ac:dyDescent="0.15">
      <c r="A728" s="101"/>
      <c r="D728" s="26" t="s">
        <v>425</v>
      </c>
      <c r="E728" s="26">
        <v>8</v>
      </c>
      <c r="F728" s="120"/>
      <c r="G728" s="289" cm="1">
        <f t="array" ref="G728">IF(G$7&gt;SAP_Leadsheet!$E$21,0,G618*INDEX(SAP_Leadsheet!$S$114:$W$128,SAP_Spreadsheet!$E728+1,SAP_Spreadsheet!G$6))</f>
        <v>0</v>
      </c>
      <c r="H728" s="289" cm="1">
        <f t="array" aca="1" ref="H728" ca="1">IF(H$7&gt;SAP_Leadsheet!$E$21,0,H618*INDEX(SAP_Leadsheet!$S$114:$W$128,SAP_Spreadsheet!$E728+1,SAP_Spreadsheet!H$6))</f>
        <v>0</v>
      </c>
      <c r="I728" s="289" cm="1">
        <f t="array" aca="1" ref="I728" ca="1">IF(I$7&gt;SAP_Leadsheet!$E$21,0,I618*INDEX(SAP_Leadsheet!$S$114:$W$128,SAP_Spreadsheet!$E728+1,SAP_Spreadsheet!I$6))</f>
        <v>0</v>
      </c>
      <c r="J728" s="289" cm="1">
        <f t="array" aca="1" ref="J728" ca="1">IF(J$7&gt;SAP_Leadsheet!$E$21,0,J618*INDEX(SAP_Leadsheet!$S$114:$W$128,SAP_Spreadsheet!$E728+1,SAP_Spreadsheet!J$6))</f>
        <v>0</v>
      </c>
      <c r="K728" s="289" cm="1">
        <f t="array" aca="1" ref="K728" ca="1">IF(K$7&gt;SAP_Leadsheet!$E$21,0,K618*INDEX(SAP_Leadsheet!$S$114:$W$128,SAP_Spreadsheet!$E728+1,SAP_Spreadsheet!K$6))</f>
        <v>0</v>
      </c>
      <c r="L728" s="289" cm="1">
        <f t="array" aca="1" ref="L728" ca="1">IF(L$7&gt;SAP_Leadsheet!$E$21,0,L618*INDEX(SAP_Leadsheet!$S$114:$W$128,SAP_Spreadsheet!$E728+1,SAP_Spreadsheet!L$6))</f>
        <v>0</v>
      </c>
      <c r="M728" s="289" cm="1">
        <f t="array" aca="1" ref="M728" ca="1">IF(M$7&gt;SAP_Leadsheet!$E$21,0,M618*INDEX(SAP_Leadsheet!$S$114:$W$128,SAP_Spreadsheet!$E728+1,SAP_Spreadsheet!M$6))</f>
        <v>0</v>
      </c>
      <c r="N728" s="289" cm="1">
        <f t="array" aca="1" ref="N728" ca="1">IF(N$7&gt;SAP_Leadsheet!$E$21,0,N618*INDEX(SAP_Leadsheet!$S$114:$W$128,SAP_Spreadsheet!$E728+1,SAP_Spreadsheet!N$6))</f>
        <v>0</v>
      </c>
      <c r="O728" s="289" cm="1">
        <f t="array" aca="1" ref="O728" ca="1">IF(O$7&gt;SAP_Leadsheet!$E$21,0,O618*INDEX(SAP_Leadsheet!$S$114:$W$128,SAP_Spreadsheet!$E728+1,SAP_Spreadsheet!O$6))</f>
        <v>3.7442888576762964E-2</v>
      </c>
      <c r="P728" s="289" cm="1">
        <f t="array" aca="1" ref="P728" ca="1">IF(P$7&gt;SAP_Leadsheet!$E$21,0,P618*INDEX(SAP_Leadsheet!$S$114:$W$128,SAP_Spreadsheet!$E728+1,SAP_Spreadsheet!P$6))</f>
        <v>6.8098056434432258E-2</v>
      </c>
      <c r="Q728" s="289" cm="1">
        <f t="array" aca="1" ref="Q728" ca="1">IF(Q$7&gt;SAP_Leadsheet!$E$21,0,Q618*INDEX(SAP_Leadsheet!$S$114:$W$128,SAP_Spreadsheet!$E728+1,SAP_Spreadsheet!Q$6))</f>
        <v>8.6333683095523778E-2</v>
      </c>
      <c r="R728" s="289" cm="1">
        <f t="array" aca="1" ref="R728" ca="1">IF(R$7&gt;SAP_Leadsheet!$E$21,0,R618*INDEX(SAP_Leadsheet!$S$114:$W$128,SAP_Spreadsheet!$E728+1,SAP_Spreadsheet!R$6))</f>
        <v>9.4406657590925452E-2</v>
      </c>
      <c r="S728" s="289" cm="1">
        <f t="array" aca="1" ref="S728" ca="1">IF(S$7&gt;SAP_Leadsheet!$E$21,0,S618*INDEX(SAP_Leadsheet!$S$114:$W$128,SAP_Spreadsheet!$E728+1,SAP_Spreadsheet!S$6))</f>
        <v>9.5718253364190653E-2</v>
      </c>
      <c r="T728" s="289" cm="1">
        <f t="array" aca="1" ref="T728" ca="1">IF(T$7&gt;SAP_Leadsheet!$E$21,0,T618*INDEX(SAP_Leadsheet!$S$114:$W$128,SAP_Spreadsheet!$E728+1,SAP_Spreadsheet!T$6))</f>
        <v>9.2647409129334946E-2</v>
      </c>
      <c r="U728" s="289" cm="1">
        <f t="array" aca="1" ref="U728" ca="1">IF(U$7&gt;SAP_Leadsheet!$E$21,0,U618*INDEX(SAP_Leadsheet!$S$114:$W$128,SAP_Spreadsheet!$E728+1,SAP_Spreadsheet!U$6))</f>
        <v>8.6800295912091666E-2</v>
      </c>
      <c r="V728" s="289" cm="1">
        <f t="array" aca="1" ref="V728" ca="1">IF(V$7&gt;SAP_Leadsheet!$E$21,0,V618*INDEX(SAP_Leadsheet!$S$114:$W$128,SAP_Spreadsheet!$E728+1,SAP_Spreadsheet!V$6))</f>
        <v>7.9225959266641888E-2</v>
      </c>
      <c r="W728" s="289" cm="1">
        <f t="array" aca="1" ref="W728" ca="1">IF(W$7&gt;SAP_Leadsheet!$E$21,0,W618*INDEX(SAP_Leadsheet!$S$114:$W$128,SAP_Spreadsheet!$E728+1,SAP_Spreadsheet!W$6))</f>
        <v>7.1205611052655965E-2</v>
      </c>
      <c r="X728" s="289" cm="1">
        <f t="array" aca="1" ref="X728" ca="1">IF(X$7&gt;SAP_Leadsheet!$E$21,0,X618*INDEX(SAP_Leadsheet!$S$114:$W$128,SAP_Spreadsheet!$E728+1,SAP_Spreadsheet!X$6))</f>
        <v>6.4039092757247743E-2</v>
      </c>
      <c r="Y728" s="289" cm="1">
        <f t="array" aca="1" ref="Y728" ca="1">IF(Y$7&gt;SAP_Leadsheet!$E$21,0,Y618*INDEX(SAP_Leadsheet!$S$114:$W$128,SAP_Spreadsheet!$E728+1,SAP_Spreadsheet!Y$6))</f>
        <v>5.7913201170565892E-2</v>
      </c>
      <c r="Z728" s="289" cm="1">
        <f t="array" aca="1" ref="Z728" ca="1">IF(Z$7&gt;SAP_Leadsheet!$E$21,0,Z618*INDEX(SAP_Leadsheet!$S$114:$W$128,SAP_Spreadsheet!$E728+1,SAP_Spreadsheet!Z$6))</f>
        <v>4.0455372700040591E-2</v>
      </c>
      <c r="AA728" s="289" cm="1">
        <f t="array" aca="1" ref="AA728" ca="1">IF(AA$7&gt;SAP_Leadsheet!$E$21,0,AA618*INDEX(SAP_Leadsheet!$S$114:$W$128,SAP_Spreadsheet!$E728+1,SAP_Spreadsheet!AA$6))</f>
        <v>4.049245617994706E-2</v>
      </c>
      <c r="AB728" s="289" cm="1">
        <f t="array" aca="1" ref="AB728" ca="1">IF(AB$7&gt;SAP_Leadsheet!$E$21,0,AB618*INDEX(SAP_Leadsheet!$S$114:$W$128,SAP_Spreadsheet!$E728+1,SAP_Spreadsheet!AB$6))</f>
        <v>4.117302040156786E-2</v>
      </c>
      <c r="AC728" s="289" cm="1">
        <f t="array" aca="1" ref="AC728" ca="1">IF(AC$7&gt;SAP_Leadsheet!$E$21,0,AC618*INDEX(SAP_Leadsheet!$S$114:$W$128,SAP_Spreadsheet!$E728+1,SAP_Spreadsheet!AC$6))</f>
        <v>4.219696271141482E-2</v>
      </c>
      <c r="AD728" s="289" cm="1">
        <f t="array" aca="1" ref="AD728" ca="1">IF(AD$7&gt;SAP_Leadsheet!$E$21,0,AD618*INDEX(SAP_Leadsheet!$S$114:$W$128,SAP_Spreadsheet!$E728+1,SAP_Spreadsheet!AD$6))</f>
        <v>4.3275760652460263E-2</v>
      </c>
      <c r="AE728" s="289" cm="1">
        <f t="array" aca="1" ref="AE728" ca="1">IF(AE$7&gt;SAP_Leadsheet!$E$21,0,AE618*INDEX(SAP_Leadsheet!$S$114:$W$128,SAP_Spreadsheet!$E728+1,SAP_Spreadsheet!AE$6))</f>
        <v>4.421191778698854E-2</v>
      </c>
      <c r="AF728" s="289" cm="1">
        <f t="array" aca="1" ref="AF728" ca="1">IF(AF$7&gt;SAP_Leadsheet!$E$21,0,AF618*INDEX(SAP_Leadsheet!$S$114:$W$128,SAP_Spreadsheet!$E728+1,SAP_Spreadsheet!AF$6))</f>
        <v>4.4887358471903616E-2</v>
      </c>
      <c r="AG728" s="289" cm="1">
        <f t="array" aca="1" ref="AG728" ca="1">IF(AG$7&gt;SAP_Leadsheet!$E$21,0,AG618*INDEX(SAP_Leadsheet!$S$114:$W$128,SAP_Spreadsheet!$E728+1,SAP_Spreadsheet!AG$6))</f>
        <v>4.5378759222954763E-2</v>
      </c>
      <c r="AH728" s="289" cm="1">
        <f t="array" aca="1" ref="AH728" ca="1">IF(AH$7&gt;SAP_Leadsheet!$E$21,0,AH618*INDEX(SAP_Leadsheet!$S$114:$W$128,SAP_Spreadsheet!$E728+1,SAP_Spreadsheet!AH$6))</f>
        <v>4.5598159606782658E-2</v>
      </c>
      <c r="AI728" s="289" cm="1">
        <f t="array" aca="1" ref="AI728" ca="1">IF(AI$7&gt;SAP_Leadsheet!$E$21,0,AI618*INDEX(SAP_Leadsheet!$S$114:$W$128,SAP_Spreadsheet!$E728+1,SAP_Spreadsheet!AI$6))</f>
        <v>4.5268221892060055E-2</v>
      </c>
      <c r="AJ728" s="289" cm="1">
        <f t="array" aca="1" ref="AJ728" ca="1">IF(AJ$7&gt;SAP_Leadsheet!$E$21,0,AJ618*INDEX(SAP_Leadsheet!$S$114:$W$128,SAP_Spreadsheet!$E728+1,SAP_Spreadsheet!AJ$6))</f>
        <v>4.4242040973739488E-2</v>
      </c>
      <c r="AK728" s="289" cm="1">
        <f t="array" aca="1" ref="AK728" ca="1">IF(AK$7&gt;SAP_Leadsheet!$E$21,0,AK618*INDEX(SAP_Leadsheet!$S$114:$W$128,SAP_Spreadsheet!$E728+1,SAP_Spreadsheet!AK$6))</f>
        <v>4.1715708129783875E-2</v>
      </c>
      <c r="AL728" s="289" cm="1">
        <f t="array" aca="1" ref="AL728" ca="1">IF(AL$7&gt;SAP_Leadsheet!$E$21,0,AL618*INDEX(SAP_Leadsheet!$S$114:$W$128,SAP_Spreadsheet!$E728+1,SAP_Spreadsheet!AL$6))</f>
        <v>3.163530223682099E-2</v>
      </c>
      <c r="AM728" s="289" cm="1">
        <f t="array" aca="1" ref="AM728" ca="1">IF(AM$7&gt;SAP_Leadsheet!$E$21,0,AM618*INDEX(SAP_Leadsheet!$S$114:$W$128,SAP_Spreadsheet!$E728+1,SAP_Spreadsheet!AM$6))</f>
        <v>3.1408877766105799E-2</v>
      </c>
      <c r="AN728" s="289" cm="1">
        <f t="array" aca="1" ref="AN728" ca="1">IF(AN$7&gt;SAP_Leadsheet!$E$21,0,AN618*INDEX(SAP_Leadsheet!$S$114:$W$128,SAP_Spreadsheet!$E728+1,SAP_Spreadsheet!AN$6))</f>
        <v>3.117544999517758E-2</v>
      </c>
      <c r="AO728" s="289" cm="1">
        <f t="array" aca="1" ref="AO728" ca="1">IF(AO$7&gt;SAP_Leadsheet!$E$21,0,AO618*INDEX(SAP_Leadsheet!$S$114:$W$128,SAP_Spreadsheet!$E728+1,SAP_Spreadsheet!AO$6))</f>
        <v>3.0980542088704679E-2</v>
      </c>
      <c r="AP728" s="289" cm="1">
        <f t="array" aca="1" ref="AP728" ca="1">IF(AP$7&gt;SAP_Leadsheet!$E$21,0,AP618*INDEX(SAP_Leadsheet!$S$114:$W$128,SAP_Spreadsheet!$E728+1,SAP_Spreadsheet!AP$6))</f>
        <v>3.0822040117182453E-2</v>
      </c>
      <c r="AQ728" s="289" cm="1">
        <f t="array" aca="1" ref="AQ728" ca="1">IF(AQ$7&gt;SAP_Leadsheet!$E$21,0,AQ618*INDEX(SAP_Leadsheet!$S$114:$W$128,SAP_Spreadsheet!$E728+1,SAP_Spreadsheet!AQ$6))</f>
        <v>3.0693057119540786E-2</v>
      </c>
      <c r="AR728" s="289" cm="1">
        <f t="array" aca="1" ref="AR728" ca="1">IF(AR$7&gt;SAP_Leadsheet!$E$21,0,AR618*INDEX(SAP_Leadsheet!$S$114:$W$128,SAP_Spreadsheet!$E728+1,SAP_Spreadsheet!AR$6))</f>
        <v>3.0582648011303358E-2</v>
      </c>
      <c r="AS728" s="289" cm="1">
        <f t="array" aca="1" ref="AS728" ca="1">IF(AS$7&gt;SAP_Leadsheet!$E$21,0,AS618*INDEX(SAP_Leadsheet!$S$114:$W$128,SAP_Spreadsheet!$E728+1,SAP_Spreadsheet!AS$6))</f>
        <v>3.0475109479963874E-2</v>
      </c>
      <c r="AT728" s="289" cm="1">
        <f t="array" aca="1" ref="AT728" ca="1">IF(AT$7&gt;SAP_Leadsheet!$E$21,0,AT618*INDEX(SAP_Leadsheet!$S$114:$W$128,SAP_Spreadsheet!$E728+1,SAP_Spreadsheet!AT$6))</f>
        <v>3.0350381375762105E-2</v>
      </c>
      <c r="AU728" s="289" cm="1">
        <f t="array" aca="1" ref="AU728" ca="1">IF(AU$7&gt;SAP_Leadsheet!$E$21,0,AU618*INDEX(SAP_Leadsheet!$S$114:$W$128,SAP_Spreadsheet!$E728+1,SAP_Spreadsheet!AU$6))</f>
        <v>3.0153741507554316E-2</v>
      </c>
      <c r="AV728" s="289" cm="1">
        <f t="array" aca="1" ref="AV728" ca="1">IF(AV$7&gt;SAP_Leadsheet!$E$21,0,AV618*INDEX(SAP_Leadsheet!$S$114:$W$128,SAP_Spreadsheet!$E728+1,SAP_Spreadsheet!AV$6))</f>
        <v>2.9827010831669283E-2</v>
      </c>
      <c r="AW728" s="289" cm="1">
        <f t="array" aca="1" ref="AW728" ca="1">IF(AW$7&gt;SAP_Leadsheet!$E$21,0,AW618*INDEX(SAP_Leadsheet!$S$114:$W$128,SAP_Spreadsheet!$E728+1,SAP_Spreadsheet!AW$6))</f>
        <v>2.8973282153065792E-2</v>
      </c>
      <c r="AX728" s="289" cm="1">
        <f t="array" aca="1" ref="AX728" ca="1">IF(AX$7&gt;SAP_Leadsheet!$E$21,0,AX618*INDEX(SAP_Leadsheet!$S$114:$W$128,SAP_Spreadsheet!$E728+1,SAP_Spreadsheet!AX$6))</f>
        <v>2.5767700547683948E-2</v>
      </c>
      <c r="AY728" s="289" cm="1">
        <f t="array" aca="1" ref="AY728" ca="1">IF(AY$7&gt;SAP_Leadsheet!$E$21,0,AY618*INDEX(SAP_Leadsheet!$S$114:$W$128,SAP_Spreadsheet!$E728+1,SAP_Spreadsheet!AY$6))</f>
        <v>2.5490712231579098E-2</v>
      </c>
      <c r="AZ728" s="289" cm="1">
        <f t="array" aca="1" ref="AZ728" ca="1">IF(AZ$7&gt;SAP_Leadsheet!$E$21,0,AZ618*INDEX(SAP_Leadsheet!$S$114:$W$128,SAP_Spreadsheet!$E728+1,SAP_Spreadsheet!AZ$6))</f>
        <v>2.5219212858787924E-2</v>
      </c>
      <c r="BA728" s="289" cm="1">
        <f t="array" aca="1" ref="BA728" ca="1">IF(BA$7&gt;SAP_Leadsheet!$E$21,0,BA618*INDEX(SAP_Leadsheet!$S$114:$W$128,SAP_Spreadsheet!$E728+1,SAP_Spreadsheet!BA$6))</f>
        <v>2.4964327093901829E-2</v>
      </c>
      <c r="BB728" s="289" cm="1">
        <f t="array" aca="1" ref="BB728" ca="1">IF(BB$7&gt;SAP_Leadsheet!$E$21,0,BB618*INDEX(SAP_Leadsheet!$S$114:$W$128,SAP_Spreadsheet!$E728+1,SAP_Spreadsheet!BB$6))</f>
        <v>2.4722913101781128E-2</v>
      </c>
      <c r="BC728" s="289" cm="1">
        <f t="array" aca="1" ref="BC728" ca="1">IF(BC$7&gt;SAP_Leadsheet!$E$21,0,BC618*INDEX(SAP_Leadsheet!$S$114:$W$128,SAP_Spreadsheet!$E728+1,SAP_Spreadsheet!BC$6))</f>
        <v>2.4491611835481503E-2</v>
      </c>
      <c r="BD728" s="289" cm="1">
        <f t="array" aca="1" ref="BD728" ca="1">IF(BD$7&gt;SAP_Leadsheet!$E$21,0,BD618*INDEX(SAP_Leadsheet!$S$114:$W$128,SAP_Spreadsheet!$E728+1,SAP_Spreadsheet!BD$6))</f>
        <v>2.4267023412412034E-2</v>
      </c>
      <c r="BE728" s="289" cm="1">
        <f t="array" aca="1" ref="BE728" ca="1">IF(BE$7&gt;SAP_Leadsheet!$E$21,0,BE618*INDEX(SAP_Leadsheet!$S$114:$W$128,SAP_Spreadsheet!$E728+1,SAP_Spreadsheet!BE$6))</f>
        <v>2.404542180501747E-2</v>
      </c>
      <c r="BF728" s="289" cm="1">
        <f t="array" aca="1" ref="BF728" ca="1">IF(BF$7&gt;SAP_Leadsheet!$E$21,0,BF618*INDEX(SAP_Leadsheet!$S$114:$W$128,SAP_Spreadsheet!$E728+1,SAP_Spreadsheet!BF$6))</f>
        <v>2.406529230355502E-2</v>
      </c>
      <c r="BG728" s="289" cm="1">
        <f t="array" aca="1" ref="BG728" ca="1">IF(BG$7&gt;SAP_Leadsheet!$E$21,0,BG618*INDEX(SAP_Leadsheet!$S$114:$W$128,SAP_Spreadsheet!$E728+1,SAP_Spreadsheet!BG$6))</f>
        <v>2.3822907539432232E-2</v>
      </c>
      <c r="BH728" s="289" cm="1">
        <f t="array" aca="1" ref="BH728" ca="1">IF(BH$7&gt;SAP_Leadsheet!$E$21,0,BH618*INDEX(SAP_Leadsheet!$S$114:$W$128,SAP_Spreadsheet!$E728+1,SAP_Spreadsheet!BH$6))</f>
        <v>2.3546764778712193E-2</v>
      </c>
      <c r="BI728" s="289" cm="1">
        <f t="array" aca="1" ref="BI728" ca="1">IF(BI$7&gt;SAP_Leadsheet!$E$21,0,BI618*INDEX(SAP_Leadsheet!$S$114:$W$128,SAP_Spreadsheet!$E728+1,SAP_Spreadsheet!BI$6))</f>
        <v>2.3176141140985599E-2</v>
      </c>
      <c r="BJ728" s="289" cm="1">
        <f t="array" aca="1" ref="BJ728" ca="1">IF(BJ$7&gt;SAP_Leadsheet!$E$21,0,BJ618*INDEX(SAP_Leadsheet!$S$114:$W$128,SAP_Spreadsheet!$E728+1,SAP_Spreadsheet!BJ$6))</f>
        <v>2.0882050921609163E-2</v>
      </c>
      <c r="BK728" s="289" cm="1">
        <f t="array" aca="1" ref="BK728" ca="1">IF(BK$7&gt;SAP_Leadsheet!$E$21,0,BK618*INDEX(SAP_Leadsheet!$S$114:$W$128,SAP_Spreadsheet!$E728+1,SAP_Spreadsheet!BK$6))</f>
        <v>2.0679689747234716E-2</v>
      </c>
      <c r="BL728" s="289" cm="1">
        <f t="array" aca="1" ref="BL728" ca="1">IF(BL$7&gt;SAP_Leadsheet!$E$21,0,BL618*INDEX(SAP_Leadsheet!$S$114:$W$128,SAP_Spreadsheet!$E728+1,SAP_Spreadsheet!BL$6))</f>
        <v>2.0483171273964585E-2</v>
      </c>
      <c r="BM728" s="289" cm="1">
        <f t="array" aca="1" ref="BM728" ca="1">IF(BM$7&gt;SAP_Leadsheet!$E$21,0,BM618*INDEX(SAP_Leadsheet!$S$114:$W$128,SAP_Spreadsheet!$E728+1,SAP_Spreadsheet!BM$6))</f>
        <v>2.0296608575462099E-2</v>
      </c>
      <c r="BN728" s="289" cm="1">
        <f t="array" aca="1" ref="BN728" ca="1">IF(BN$7&gt;SAP_Leadsheet!$E$21,0,BN618*INDEX(SAP_Leadsheet!$S$114:$W$128,SAP_Spreadsheet!$E728+1,SAP_Spreadsheet!BN$6))</f>
        <v>2.0116457962252133E-2</v>
      </c>
      <c r="BO728" s="289"/>
      <c r="BP728" s="289"/>
      <c r="BQ728" s="289"/>
      <c r="BR728" s="289"/>
      <c r="BS728" s="289"/>
      <c r="BT728" s="289"/>
      <c r="BU728" s="289"/>
      <c r="BV728" s="289"/>
      <c r="BW728" s="289"/>
      <c r="BX728" s="289"/>
      <c r="BY728" s="289"/>
      <c r="BZ728" s="289"/>
      <c r="CA728" s="289"/>
      <c r="CB728" s="289"/>
      <c r="CC728" s="289"/>
      <c r="CD728" s="289"/>
      <c r="CE728" s="289"/>
      <c r="CF728" s="289"/>
      <c r="CG728" s="289"/>
      <c r="CH728" s="289"/>
      <c r="CI728" s="289"/>
      <c r="CJ728" s="289"/>
      <c r="CK728" s="289"/>
      <c r="CL728" s="289"/>
      <c r="CM728" s="289"/>
      <c r="CN728" s="289"/>
      <c r="CO728" s="289"/>
      <c r="CP728" s="289"/>
      <c r="CQ728" s="289"/>
      <c r="CR728" s="289"/>
      <c r="CS728" s="289"/>
      <c r="CT728" s="289"/>
      <c r="CU728" s="289"/>
      <c r="CV728" s="289"/>
      <c r="CW728" s="289"/>
      <c r="CX728" s="289"/>
      <c r="CY728" s="289"/>
      <c r="CZ728" s="289"/>
      <c r="DA728" s="289"/>
      <c r="DB728" s="289"/>
      <c r="DC728" s="289"/>
      <c r="DD728" s="289"/>
      <c r="DE728" s="289"/>
      <c r="DF728" s="289"/>
      <c r="DG728" s="289"/>
      <c r="DH728" s="289"/>
      <c r="DI728" s="289"/>
      <c r="DJ728" s="289"/>
      <c r="DK728" s="289"/>
      <c r="DL728" s="289"/>
      <c r="DM728" s="289"/>
      <c r="DN728" s="289"/>
      <c r="DO728" s="289"/>
      <c r="DP728" s="289"/>
      <c r="DQ728" s="289"/>
      <c r="DR728" s="289"/>
      <c r="DS728" s="289"/>
      <c r="DT728" s="289"/>
      <c r="DU728" s="289"/>
      <c r="DV728" s="289"/>
      <c r="DW728" s="289"/>
      <c r="DX728" s="289"/>
      <c r="DY728" s="289"/>
      <c r="DZ728" s="289"/>
      <c r="EA728" s="289"/>
      <c r="EB728" s="289"/>
      <c r="EC728" s="289"/>
      <c r="ED728" s="289"/>
      <c r="EE728" s="289"/>
      <c r="EF728" s="289"/>
      <c r="EG728" s="289"/>
      <c r="EH728" s="289"/>
      <c r="EI728" s="289"/>
      <c r="EJ728" s="289"/>
      <c r="EK728" s="289"/>
      <c r="EL728" s="289"/>
      <c r="EM728" s="289"/>
      <c r="EN728" s="289"/>
      <c r="EO728" s="289"/>
      <c r="EP728" s="289"/>
      <c r="EQ728" s="289"/>
      <c r="ER728" s="289"/>
      <c r="ES728" s="289"/>
      <c r="ET728" s="289"/>
      <c r="EU728" s="289"/>
      <c r="EV728" s="289"/>
      <c r="EW728" s="289"/>
      <c r="EX728" s="289"/>
      <c r="EY728" s="289"/>
      <c r="EZ728" s="289"/>
      <c r="FA728" s="289"/>
      <c r="FB728" s="289"/>
      <c r="FC728" s="289"/>
      <c r="FD728" s="289"/>
      <c r="FE728" s="289"/>
      <c r="FF728" s="289"/>
      <c r="FG728" s="289"/>
      <c r="FH728" s="289"/>
      <c r="FI728" s="289"/>
      <c r="FJ728" s="289"/>
      <c r="FK728" s="289"/>
      <c r="FL728" s="289"/>
      <c r="FM728" s="289"/>
      <c r="FN728" s="289"/>
      <c r="FO728" s="289"/>
      <c r="FP728" s="289"/>
      <c r="FQ728" s="289"/>
      <c r="FR728" s="289"/>
      <c r="FS728" s="289"/>
      <c r="FT728" s="289"/>
      <c r="FU728" s="289"/>
      <c r="FV728" s="289"/>
      <c r="FW728" s="289"/>
      <c r="FX728" s="289"/>
      <c r="FY728" s="289"/>
      <c r="FZ728" s="289"/>
      <c r="GA728" s="289"/>
      <c r="GB728" s="289"/>
      <c r="GC728" s="289"/>
      <c r="GD728" s="289"/>
      <c r="GE728" s="289"/>
      <c r="GF728" s="289"/>
      <c r="GG728" s="289"/>
      <c r="GH728" s="289"/>
      <c r="GI728" s="289"/>
      <c r="GJ728" s="289"/>
      <c r="GK728" s="289"/>
      <c r="GL728" s="289"/>
      <c r="GM728" s="289"/>
      <c r="GN728" s="289"/>
      <c r="GO728" s="289"/>
      <c r="GP728" s="289"/>
      <c r="GQ728" s="289"/>
      <c r="GR728" s="289"/>
      <c r="GS728" s="289"/>
      <c r="GT728" s="289"/>
      <c r="GU728" s="289"/>
      <c r="GV728" s="289"/>
      <c r="GW728" s="289"/>
      <c r="GX728" s="289"/>
      <c r="GY728" s="289"/>
    </row>
    <row r="729" spans="1:207" x14ac:dyDescent="0.15">
      <c r="A729" s="101"/>
      <c r="D729" s="26" t="s">
        <v>426</v>
      </c>
      <c r="E729" s="26">
        <v>9</v>
      </c>
      <c r="F729" s="120"/>
      <c r="G729" s="289" cm="1">
        <f t="array" ref="G729">IF(G$7&gt;SAP_Leadsheet!$E$21,0,G619*INDEX(SAP_Leadsheet!$S$114:$W$128,SAP_Spreadsheet!$E729+1,SAP_Spreadsheet!G$6))</f>
        <v>0</v>
      </c>
      <c r="H729" s="289" cm="1">
        <f t="array" aca="1" ref="H729" ca="1">IF(H$7&gt;SAP_Leadsheet!$E$21,0,H619*INDEX(SAP_Leadsheet!$S$114:$W$128,SAP_Spreadsheet!$E729+1,SAP_Spreadsheet!H$6))</f>
        <v>0</v>
      </c>
      <c r="I729" s="289" cm="1">
        <f t="array" aca="1" ref="I729" ca="1">IF(I$7&gt;SAP_Leadsheet!$E$21,0,I619*INDEX(SAP_Leadsheet!$S$114:$W$128,SAP_Spreadsheet!$E729+1,SAP_Spreadsheet!I$6))</f>
        <v>0</v>
      </c>
      <c r="J729" s="289" cm="1">
        <f t="array" aca="1" ref="J729" ca="1">IF(J$7&gt;SAP_Leadsheet!$E$21,0,J619*INDEX(SAP_Leadsheet!$S$114:$W$128,SAP_Spreadsheet!$E729+1,SAP_Spreadsheet!J$6))</f>
        <v>0</v>
      </c>
      <c r="K729" s="289" cm="1">
        <f t="array" aca="1" ref="K729" ca="1">IF(K$7&gt;SAP_Leadsheet!$E$21,0,K619*INDEX(SAP_Leadsheet!$S$114:$W$128,SAP_Spreadsheet!$E729+1,SAP_Spreadsheet!K$6))</f>
        <v>0</v>
      </c>
      <c r="L729" s="289" cm="1">
        <f t="array" aca="1" ref="L729" ca="1">IF(L$7&gt;SAP_Leadsheet!$E$21,0,L619*INDEX(SAP_Leadsheet!$S$114:$W$128,SAP_Spreadsheet!$E729+1,SAP_Spreadsheet!L$6))</f>
        <v>0</v>
      </c>
      <c r="M729" s="289" cm="1">
        <f t="array" aca="1" ref="M729" ca="1">IF(M$7&gt;SAP_Leadsheet!$E$21,0,M619*INDEX(SAP_Leadsheet!$S$114:$W$128,SAP_Spreadsheet!$E729+1,SAP_Spreadsheet!M$6))</f>
        <v>0</v>
      </c>
      <c r="N729" s="289" cm="1">
        <f t="array" aca="1" ref="N729" ca="1">IF(N$7&gt;SAP_Leadsheet!$E$21,0,N619*INDEX(SAP_Leadsheet!$S$114:$W$128,SAP_Spreadsheet!$E729+1,SAP_Spreadsheet!N$6))</f>
        <v>0</v>
      </c>
      <c r="O729" s="289" cm="1">
        <f t="array" aca="1" ref="O729" ca="1">IF(O$7&gt;SAP_Leadsheet!$E$21,0,O619*INDEX(SAP_Leadsheet!$S$114:$W$128,SAP_Spreadsheet!$E729+1,SAP_Spreadsheet!O$6))</f>
        <v>0</v>
      </c>
      <c r="P729" s="289" cm="1">
        <f t="array" aca="1" ref="P729" ca="1">IF(P$7&gt;SAP_Leadsheet!$E$21,0,P619*INDEX(SAP_Leadsheet!$S$114:$W$128,SAP_Spreadsheet!$E729+1,SAP_Spreadsheet!P$6))</f>
        <v>3.8207029159962214E-2</v>
      </c>
      <c r="Q729" s="289" cm="1">
        <f t="array" aca="1" ref="Q729" ca="1">IF(Q$7&gt;SAP_Leadsheet!$E$21,0,Q619*INDEX(SAP_Leadsheet!$S$114:$W$128,SAP_Spreadsheet!$E729+1,SAP_Spreadsheet!Q$6))</f>
        <v>6.9487812688196177E-2</v>
      </c>
      <c r="R729" s="289" cm="1">
        <f t="array" aca="1" ref="R729" ca="1">IF(R$7&gt;SAP_Leadsheet!$E$21,0,R619*INDEX(SAP_Leadsheet!$S$114:$W$128,SAP_Spreadsheet!$E729+1,SAP_Spreadsheet!R$6))</f>
        <v>8.809559499543243E-2</v>
      </c>
      <c r="S729" s="289" cm="1">
        <f t="array" aca="1" ref="S729" ca="1">IF(S$7&gt;SAP_Leadsheet!$E$21,0,S619*INDEX(SAP_Leadsheet!$S$114:$W$128,SAP_Spreadsheet!$E729+1,SAP_Spreadsheet!S$6))</f>
        <v>9.6333324072372911E-2</v>
      </c>
      <c r="T729" s="289" cm="1">
        <f t="array" aca="1" ref="T729" ca="1">IF(T$7&gt;SAP_Leadsheet!$E$21,0,T619*INDEX(SAP_Leadsheet!$S$114:$W$128,SAP_Spreadsheet!$E729+1,SAP_Spreadsheet!T$6))</f>
        <v>9.767168710631699E-2</v>
      </c>
      <c r="U729" s="289" cm="1">
        <f t="array" aca="1" ref="U729" ca="1">IF(U$7&gt;SAP_Leadsheet!$E$21,0,U619*INDEX(SAP_Leadsheet!$S$114:$W$128,SAP_Spreadsheet!$E729+1,SAP_Spreadsheet!U$6))</f>
        <v>9.4538172580954025E-2</v>
      </c>
      <c r="V729" s="289" cm="1">
        <f t="array" aca="1" ref="V729" ca="1">IF(V$7&gt;SAP_Leadsheet!$E$21,0,V619*INDEX(SAP_Leadsheet!$S$114:$W$128,SAP_Spreadsheet!$E729+1,SAP_Spreadsheet!V$6))</f>
        <v>8.8571730522542524E-2</v>
      </c>
      <c r="W729" s="289" cm="1">
        <f t="array" aca="1" ref="W729" ca="1">IF(W$7&gt;SAP_Leadsheet!$E$21,0,W619*INDEX(SAP_Leadsheet!$S$114:$W$128,SAP_Spreadsheet!$E729+1,SAP_Spreadsheet!W$6))</f>
        <v>8.0842815578206023E-2</v>
      </c>
      <c r="X729" s="289" cm="1">
        <f t="array" aca="1" ref="X729" ca="1">IF(X$7&gt;SAP_Leadsheet!$E$21,0,X619*INDEX(SAP_Leadsheet!$S$114:$W$128,SAP_Spreadsheet!$E729+1,SAP_Spreadsheet!X$6))</f>
        <v>7.2658786788424454E-2</v>
      </c>
      <c r="Y729" s="289" cm="1">
        <f t="array" aca="1" ref="Y729" ca="1">IF(Y$7&gt;SAP_Leadsheet!$E$21,0,Y619*INDEX(SAP_Leadsheet!$S$114:$W$128,SAP_Spreadsheet!$E729+1,SAP_Spreadsheet!Y$6))</f>
        <v>6.5346013017599736E-2</v>
      </c>
      <c r="Z729" s="289" cm="1">
        <f t="array" aca="1" ref="Z729" ca="1">IF(Z$7&gt;SAP_Leadsheet!$E$21,0,Z619*INDEX(SAP_Leadsheet!$S$114:$W$128,SAP_Spreadsheet!$E729+1,SAP_Spreadsheet!Z$6))</f>
        <v>5.9095103235271319E-2</v>
      </c>
      <c r="AA729" s="289" cm="1">
        <f t="array" aca="1" ref="AA729" ca="1">IF(AA$7&gt;SAP_Leadsheet!$E$21,0,AA619*INDEX(SAP_Leadsheet!$S$114:$W$128,SAP_Spreadsheet!$E729+1,SAP_Spreadsheet!AA$6))</f>
        <v>4.1280992551061831E-2</v>
      </c>
      <c r="AB729" s="289" cm="1">
        <f t="array" aca="1" ref="AB729" ca="1">IF(AB$7&gt;SAP_Leadsheet!$E$21,0,AB619*INDEX(SAP_Leadsheet!$S$114:$W$128,SAP_Spreadsheet!$E729+1,SAP_Spreadsheet!AB$6))</f>
        <v>4.1318832836680676E-2</v>
      </c>
      <c r="AC729" s="289" cm="1">
        <f t="array" aca="1" ref="AC729" ca="1">IF(AC$7&gt;SAP_Leadsheet!$E$21,0,AC619*INDEX(SAP_Leadsheet!$S$114:$W$128,SAP_Spreadsheet!$E729+1,SAP_Spreadsheet!AC$6))</f>
        <v>4.2013286124048838E-2</v>
      </c>
      <c r="AD729" s="289" cm="1">
        <f t="array" aca="1" ref="AD729" ca="1">IF(AD$7&gt;SAP_Leadsheet!$E$21,0,AD619*INDEX(SAP_Leadsheet!$S$114:$W$128,SAP_Spreadsheet!$E729+1,SAP_Spreadsheet!AD$6))</f>
        <v>4.3058125215729409E-2</v>
      </c>
      <c r="AE729" s="289" cm="1">
        <f t="array" aca="1" ref="AE729" ca="1">IF(AE$7&gt;SAP_Leadsheet!$E$21,0,AE619*INDEX(SAP_Leadsheet!$S$114:$W$128,SAP_Spreadsheet!$E729+1,SAP_Spreadsheet!AE$6))</f>
        <v>4.4158939441285988E-2</v>
      </c>
      <c r="AF729" s="289" cm="1">
        <f t="array" aca="1" ref="AF729" ca="1">IF(AF$7&gt;SAP_Leadsheet!$E$21,0,AF619*INDEX(SAP_Leadsheet!$S$114:$W$128,SAP_Spreadsheet!$E729+1,SAP_Spreadsheet!AF$6))</f>
        <v>4.5114201823457697E-2</v>
      </c>
      <c r="AG729" s="289" cm="1">
        <f t="array" aca="1" ref="AG729" ca="1">IF(AG$7&gt;SAP_Leadsheet!$E$21,0,AG619*INDEX(SAP_Leadsheet!$S$114:$W$128,SAP_Spreadsheet!$E729+1,SAP_Spreadsheet!AG$6))</f>
        <v>4.5803427012146548E-2</v>
      </c>
      <c r="AH729" s="289" cm="1">
        <f t="array" aca="1" ref="AH729" ca="1">IF(AH$7&gt;SAP_Leadsheet!$E$21,0,AH619*INDEX(SAP_Leadsheet!$S$114:$W$128,SAP_Spreadsheet!$E729+1,SAP_Spreadsheet!AH$6))</f>
        <v>4.6304856349953842E-2</v>
      </c>
      <c r="AI729" s="289" cm="1">
        <f t="array" aca="1" ref="AI729" ca="1">IF(AI$7&gt;SAP_Leadsheet!$E$21,0,AI619*INDEX(SAP_Leadsheet!$S$114:$W$128,SAP_Spreadsheet!$E729+1,SAP_Spreadsheet!AI$6))</f>
        <v>4.6528734292635369E-2</v>
      </c>
      <c r="AJ729" s="289" cm="1">
        <f t="array" aca="1" ref="AJ729" ca="1">IF(AJ$7&gt;SAP_Leadsheet!$E$21,0,AJ619*INDEX(SAP_Leadsheet!$S$114:$W$128,SAP_Spreadsheet!$E729+1,SAP_Spreadsheet!AJ$6))</f>
        <v>4.6192063155163325E-2</v>
      </c>
      <c r="AK729" s="289" cm="1">
        <f t="array" aca="1" ref="AK729" ca="1">IF(AK$7&gt;SAP_Leadsheet!$E$21,0,AK619*INDEX(SAP_Leadsheet!$S$114:$W$128,SAP_Spreadsheet!$E729+1,SAP_Spreadsheet!AK$6))</f>
        <v>4.5144939769121928E-2</v>
      </c>
      <c r="AL729" s="289" cm="1">
        <f t="array" aca="1" ref="AL729" ca="1">IF(AL$7&gt;SAP_Leadsheet!$E$21,0,AL619*INDEX(SAP_Leadsheet!$S$114:$W$128,SAP_Spreadsheet!$E729+1,SAP_Spreadsheet!AL$6))</f>
        <v>4.2567049112024365E-2</v>
      </c>
      <c r="AM729" s="289" cm="1">
        <f t="array" aca="1" ref="AM729" ca="1">IF(AM$7&gt;SAP_Leadsheet!$E$21,0,AM619*INDEX(SAP_Leadsheet!$S$114:$W$128,SAP_Spreadsheet!$E729+1,SAP_Spreadsheet!AM$6))</f>
        <v>3.2280920649817336E-2</v>
      </c>
      <c r="AN729" s="289" cm="1">
        <f t="array" aca="1" ref="AN729" ca="1">IF(AN$7&gt;SAP_Leadsheet!$E$21,0,AN619*INDEX(SAP_Leadsheet!$S$114:$W$128,SAP_Spreadsheet!$E729+1,SAP_Spreadsheet!AN$6))</f>
        <v>3.2049875271536528E-2</v>
      </c>
      <c r="AO729" s="289" cm="1">
        <f t="array" aca="1" ref="AO729" ca="1">IF(AO$7&gt;SAP_Leadsheet!$E$21,0,AO619*INDEX(SAP_Leadsheet!$S$114:$W$128,SAP_Spreadsheet!$E729+1,SAP_Spreadsheet!AO$6))</f>
        <v>3.181168366854855E-2</v>
      </c>
      <c r="AP729" s="289" cm="1">
        <f t="array" aca="1" ref="AP729" ca="1">IF(AP$7&gt;SAP_Leadsheet!$E$21,0,AP619*INDEX(SAP_Leadsheet!$S$114:$W$128,SAP_Spreadsheet!$E729+1,SAP_Spreadsheet!AP$6))</f>
        <v>3.1612798049698652E-2</v>
      </c>
      <c r="AQ729" s="289" cm="1">
        <f t="array" aca="1" ref="AQ729" ca="1">IF(AQ$7&gt;SAP_Leadsheet!$E$21,0,AQ619*INDEX(SAP_Leadsheet!$S$114:$W$128,SAP_Spreadsheet!$E729+1,SAP_Spreadsheet!AQ$6))</f>
        <v>3.1451061344063731E-2</v>
      </c>
      <c r="AR729" s="289" cm="1">
        <f t="array" aca="1" ref="AR729" ca="1">IF(AR$7&gt;SAP_Leadsheet!$E$21,0,AR619*INDEX(SAP_Leadsheet!$S$114:$W$128,SAP_Spreadsheet!$E729+1,SAP_Spreadsheet!AR$6))</f>
        <v>3.1319446040347747E-2</v>
      </c>
      <c r="AS729" s="289" cm="1">
        <f t="array" aca="1" ref="AS729" ca="1">IF(AS$7&gt;SAP_Leadsheet!$E$21,0,AS619*INDEX(SAP_Leadsheet!$S$114:$W$128,SAP_Spreadsheet!$E729+1,SAP_Spreadsheet!AS$6))</f>
        <v>3.1206783685003427E-2</v>
      </c>
      <c r="AT729" s="289" cm="1">
        <f t="array" aca="1" ref="AT729" ca="1">IF(AT$7&gt;SAP_Leadsheet!$E$21,0,AT619*INDEX(SAP_Leadsheet!$S$114:$W$128,SAP_Spreadsheet!$E729+1,SAP_Spreadsheet!AT$6))</f>
        <v>3.1097050489759057E-2</v>
      </c>
      <c r="AU729" s="289" cm="1">
        <f t="array" aca="1" ref="AU729" ca="1">IF(AU$7&gt;SAP_Leadsheet!$E$21,0,AU619*INDEX(SAP_Leadsheet!$S$114:$W$128,SAP_Spreadsheet!$E729+1,SAP_Spreadsheet!AU$6))</f>
        <v>3.0969776914042967E-2</v>
      </c>
      <c r="AV729" s="289" cm="1">
        <f t="array" aca="1" ref="AV729" ca="1">IF(AV$7&gt;SAP_Leadsheet!$E$21,0,AV619*INDEX(SAP_Leadsheet!$S$114:$W$128,SAP_Spreadsheet!$E729+1,SAP_Spreadsheet!AV$6))</f>
        <v>3.0769123987300324E-2</v>
      </c>
      <c r="AW729" s="289" cm="1">
        <f t="array" aca="1" ref="AW729" ca="1">IF(AW$7&gt;SAP_Leadsheet!$E$21,0,AW619*INDEX(SAP_Leadsheet!$S$114:$W$128,SAP_Spreadsheet!$E729+1,SAP_Spreadsheet!AW$6))</f>
        <v>3.0435725338438045E-2</v>
      </c>
      <c r="AX729" s="289" cm="1">
        <f t="array" aca="1" ref="AX729" ca="1">IF(AX$7&gt;SAP_Leadsheet!$E$21,0,AX619*INDEX(SAP_Leadsheet!$S$114:$W$128,SAP_Spreadsheet!$E729+1,SAP_Spreadsheet!AX$6))</f>
        <v>2.956457362557734E-2</v>
      </c>
      <c r="AY729" s="289" cm="1">
        <f t="array" aca="1" ref="AY729" ca="1">IF(AY$7&gt;SAP_Leadsheet!$E$21,0,AY619*INDEX(SAP_Leadsheet!$S$114:$W$128,SAP_Spreadsheet!$E729+1,SAP_Spreadsheet!AY$6))</f>
        <v>2.6293571987432603E-2</v>
      </c>
      <c r="AZ729" s="289" cm="1">
        <f t="array" aca="1" ref="AZ729" ca="1">IF(AZ$7&gt;SAP_Leadsheet!$E$21,0,AZ619*INDEX(SAP_Leadsheet!$S$114:$W$128,SAP_Spreadsheet!$E729+1,SAP_Spreadsheet!AZ$6))</f>
        <v>2.60109308485501E-2</v>
      </c>
      <c r="BA729" s="289" cm="1">
        <f t="array" aca="1" ref="BA729" ca="1">IF(BA$7&gt;SAP_Leadsheet!$E$21,0,BA619*INDEX(SAP_Leadsheet!$S$114:$W$128,SAP_Spreadsheet!$E729+1,SAP_Spreadsheet!BA$6))</f>
        <v>2.5733890672232574E-2</v>
      </c>
      <c r="BB729" s="289" cm="1">
        <f t="array" aca="1" ref="BB729" ca="1">IF(BB$7&gt;SAP_Leadsheet!$E$21,0,BB619*INDEX(SAP_Leadsheet!$S$114:$W$128,SAP_Spreadsheet!$E729+1,SAP_Spreadsheet!BB$6))</f>
        <v>2.5473803157042684E-2</v>
      </c>
      <c r="BC729" s="289" cm="1">
        <f t="array" aca="1" ref="BC729" ca="1">IF(BC$7&gt;SAP_Leadsheet!$E$21,0,BC619*INDEX(SAP_Leadsheet!$S$114:$W$128,SAP_Spreadsheet!$E729+1,SAP_Spreadsheet!BC$6))</f>
        <v>2.5227462348756256E-2</v>
      </c>
      <c r="BD729" s="289" cm="1">
        <f t="array" aca="1" ref="BD729" ca="1">IF(BD$7&gt;SAP_Leadsheet!$E$21,0,BD619*INDEX(SAP_Leadsheet!$S$114:$W$128,SAP_Spreadsheet!$E729+1,SAP_Spreadsheet!BD$6))</f>
        <v>2.4991440648450516E-2</v>
      </c>
      <c r="BE729" s="289" cm="1">
        <f t="array" aca="1" ref="BE729" ca="1">IF(BE$7&gt;SAP_Leadsheet!$E$21,0,BE619*INDEX(SAP_Leadsheet!$S$114:$W$128,SAP_Spreadsheet!$E729+1,SAP_Spreadsheet!BE$6))</f>
        <v>2.4762268788175546E-2</v>
      </c>
      <c r="BF729" s="289" cm="1">
        <f t="array" aca="1" ref="BF729" ca="1">IF(BF$7&gt;SAP_Leadsheet!$E$21,0,BF619*INDEX(SAP_Leadsheet!$S$114:$W$128,SAP_Spreadsheet!$E729+1,SAP_Spreadsheet!BF$6))</f>
        <v>2.4536144698997422E-2</v>
      </c>
      <c r="BG729" s="289" cm="1">
        <f t="array" aca="1" ref="BG729" ca="1">IF(BG$7&gt;SAP_Leadsheet!$E$21,0,BG619*INDEX(SAP_Leadsheet!$S$114:$W$128,SAP_Spreadsheet!$E729+1,SAP_Spreadsheet!BG$6))</f>
        <v>2.4556420717913287E-2</v>
      </c>
      <c r="BH729" s="289" cm="1">
        <f t="array" aca="1" ref="BH729" ca="1">IF(BH$7&gt;SAP_Leadsheet!$E$21,0,BH619*INDEX(SAP_Leadsheet!$S$114:$W$128,SAP_Spreadsheet!$E729+1,SAP_Spreadsheet!BH$6))</f>
        <v>2.4309089325951258E-2</v>
      </c>
      <c r="BI729" s="289" cm="1">
        <f t="array" aca="1" ref="BI729" ca="1">IF(BI$7&gt;SAP_Leadsheet!$E$21,0,BI619*INDEX(SAP_Leadsheet!$S$114:$W$128,SAP_Spreadsheet!$E729+1,SAP_Spreadsheet!BI$6))</f>
        <v>2.4027310998685915E-2</v>
      </c>
      <c r="BJ729" s="289" cm="1">
        <f t="array" aca="1" ref="BJ729" ca="1">IF(BJ$7&gt;SAP_Leadsheet!$E$21,0,BJ619*INDEX(SAP_Leadsheet!$S$114:$W$128,SAP_Spreadsheet!$E729+1,SAP_Spreadsheet!BJ$6))</f>
        <v>2.3649123613250611E-2</v>
      </c>
      <c r="BK729" s="289" cm="1">
        <f t="array" aca="1" ref="BK729" ca="1">IF(BK$7&gt;SAP_Leadsheet!$E$21,0,BK619*INDEX(SAP_Leadsheet!$S$114:$W$128,SAP_Spreadsheet!$E729+1,SAP_Spreadsheet!BK$6))</f>
        <v>2.1308215226131799E-2</v>
      </c>
      <c r="BL729" s="289" cm="1">
        <f t="array" aca="1" ref="BL729" ca="1">IF(BL$7&gt;SAP_Leadsheet!$E$21,0,BL619*INDEX(SAP_Leadsheet!$S$114:$W$128,SAP_Spreadsheet!$E729+1,SAP_Spreadsheet!BL$6))</f>
        <v>2.1101724231872159E-2</v>
      </c>
      <c r="BM729" s="289" cm="1">
        <f t="array" aca="1" ref="BM729" ca="1">IF(BM$7&gt;SAP_Leadsheet!$E$21,0,BM619*INDEX(SAP_Leadsheet!$S$114:$W$128,SAP_Spreadsheet!$E729+1,SAP_Spreadsheet!BM$6))</f>
        <v>2.0901195177514882E-2</v>
      </c>
      <c r="BN729" s="289" cm="1">
        <f t="array" aca="1" ref="BN729" ca="1">IF(BN$7&gt;SAP_Leadsheet!$E$21,0,BN619*INDEX(SAP_Leadsheet!$S$114:$W$128,SAP_Spreadsheet!$E729+1,SAP_Spreadsheet!BN$6))</f>
        <v>2.0710825077002143E-2</v>
      </c>
      <c r="BO729" s="289"/>
      <c r="BP729" s="289"/>
      <c r="BQ729" s="289"/>
      <c r="BR729" s="289"/>
      <c r="BS729" s="289"/>
      <c r="BT729" s="289"/>
      <c r="BU729" s="289"/>
      <c r="BV729" s="289"/>
      <c r="BW729" s="289"/>
      <c r="BX729" s="289"/>
      <c r="BY729" s="289"/>
      <c r="BZ729" s="289"/>
      <c r="CA729" s="289"/>
      <c r="CB729" s="289"/>
      <c r="CC729" s="289"/>
      <c r="CD729" s="289"/>
      <c r="CE729" s="289"/>
      <c r="CF729" s="289"/>
      <c r="CG729" s="289"/>
      <c r="CH729" s="289"/>
      <c r="CI729" s="289"/>
      <c r="CJ729" s="289"/>
      <c r="CK729" s="289"/>
      <c r="CL729" s="289"/>
      <c r="CM729" s="289"/>
      <c r="CN729" s="289"/>
      <c r="CO729" s="289"/>
      <c r="CP729" s="289"/>
      <c r="CQ729" s="289"/>
      <c r="CR729" s="289"/>
      <c r="CS729" s="289"/>
      <c r="CT729" s="289"/>
      <c r="CU729" s="289"/>
      <c r="CV729" s="289"/>
      <c r="CW729" s="289"/>
      <c r="CX729" s="289"/>
      <c r="CY729" s="289"/>
      <c r="CZ729" s="289"/>
      <c r="DA729" s="289"/>
      <c r="DB729" s="289"/>
      <c r="DC729" s="289"/>
      <c r="DD729" s="289"/>
      <c r="DE729" s="289"/>
      <c r="DF729" s="289"/>
      <c r="DG729" s="289"/>
      <c r="DH729" s="289"/>
      <c r="DI729" s="289"/>
      <c r="DJ729" s="289"/>
      <c r="DK729" s="289"/>
      <c r="DL729" s="289"/>
      <c r="DM729" s="289"/>
      <c r="DN729" s="289"/>
      <c r="DO729" s="289"/>
      <c r="DP729" s="289"/>
      <c r="DQ729" s="289"/>
      <c r="DR729" s="289"/>
      <c r="DS729" s="289"/>
      <c r="DT729" s="289"/>
      <c r="DU729" s="289"/>
      <c r="DV729" s="289"/>
      <c r="DW729" s="289"/>
      <c r="DX729" s="289"/>
      <c r="DY729" s="289"/>
      <c r="DZ729" s="289"/>
      <c r="EA729" s="289"/>
      <c r="EB729" s="289"/>
      <c r="EC729" s="289"/>
      <c r="ED729" s="289"/>
      <c r="EE729" s="289"/>
      <c r="EF729" s="289"/>
      <c r="EG729" s="289"/>
      <c r="EH729" s="289"/>
      <c r="EI729" s="289"/>
      <c r="EJ729" s="289"/>
      <c r="EK729" s="289"/>
      <c r="EL729" s="289"/>
      <c r="EM729" s="289"/>
      <c r="EN729" s="289"/>
      <c r="EO729" s="289"/>
      <c r="EP729" s="289"/>
      <c r="EQ729" s="289"/>
      <c r="ER729" s="289"/>
      <c r="ES729" s="289"/>
      <c r="ET729" s="289"/>
      <c r="EU729" s="289"/>
      <c r="EV729" s="289"/>
      <c r="EW729" s="289"/>
      <c r="EX729" s="289"/>
      <c r="EY729" s="289"/>
      <c r="EZ729" s="289"/>
      <c r="FA729" s="289"/>
      <c r="FB729" s="289"/>
      <c r="FC729" s="289"/>
      <c r="FD729" s="289"/>
      <c r="FE729" s="289"/>
      <c r="FF729" s="289"/>
      <c r="FG729" s="289"/>
      <c r="FH729" s="289"/>
      <c r="FI729" s="289"/>
      <c r="FJ729" s="289"/>
      <c r="FK729" s="289"/>
      <c r="FL729" s="289"/>
      <c r="FM729" s="289"/>
      <c r="FN729" s="289"/>
      <c r="FO729" s="289"/>
      <c r="FP729" s="289"/>
      <c r="FQ729" s="289"/>
      <c r="FR729" s="289"/>
      <c r="FS729" s="289"/>
      <c r="FT729" s="289"/>
      <c r="FU729" s="289"/>
      <c r="FV729" s="289"/>
      <c r="FW729" s="289"/>
      <c r="FX729" s="289"/>
      <c r="FY729" s="289"/>
      <c r="FZ729" s="289"/>
      <c r="GA729" s="289"/>
      <c r="GB729" s="289"/>
      <c r="GC729" s="289"/>
      <c r="GD729" s="289"/>
      <c r="GE729" s="289"/>
      <c r="GF729" s="289"/>
      <c r="GG729" s="289"/>
      <c r="GH729" s="289"/>
      <c r="GI729" s="289"/>
      <c r="GJ729" s="289"/>
      <c r="GK729" s="289"/>
      <c r="GL729" s="289"/>
      <c r="GM729" s="289"/>
      <c r="GN729" s="289"/>
      <c r="GO729" s="289"/>
      <c r="GP729" s="289"/>
      <c r="GQ729" s="289"/>
      <c r="GR729" s="289"/>
      <c r="GS729" s="289"/>
      <c r="GT729" s="289"/>
      <c r="GU729" s="289"/>
      <c r="GV729" s="289"/>
      <c r="GW729" s="289"/>
      <c r="GX729" s="289"/>
      <c r="GY729" s="289"/>
    </row>
    <row r="730" spans="1:207" x14ac:dyDescent="0.15">
      <c r="A730" s="101"/>
      <c r="D730" s="26" t="s">
        <v>330</v>
      </c>
      <c r="E730" s="26">
        <v>10</v>
      </c>
      <c r="F730" s="120"/>
      <c r="G730" s="289" cm="1">
        <f t="array" ref="G730">IF(G$7&gt;SAP_Leadsheet!$E$21,0,G620*INDEX(SAP_Leadsheet!$S$114:$W$128,SAP_Spreadsheet!$E730+1,SAP_Spreadsheet!G$6))</f>
        <v>0</v>
      </c>
      <c r="H730" s="289" cm="1">
        <f t="array" aca="1" ref="H730" ca="1">IF(H$7&gt;SAP_Leadsheet!$E$21,0,H620*INDEX(SAP_Leadsheet!$S$114:$W$128,SAP_Spreadsheet!$E730+1,SAP_Spreadsheet!H$6))</f>
        <v>0</v>
      </c>
      <c r="I730" s="289" cm="1">
        <f t="array" aca="1" ref="I730" ca="1">IF(I$7&gt;SAP_Leadsheet!$E$21,0,I620*INDEX(SAP_Leadsheet!$S$114:$W$128,SAP_Spreadsheet!$E730+1,SAP_Spreadsheet!I$6))</f>
        <v>0</v>
      </c>
      <c r="J730" s="289" cm="1">
        <f t="array" aca="1" ref="J730" ca="1">IF(J$7&gt;SAP_Leadsheet!$E$21,0,J620*INDEX(SAP_Leadsheet!$S$114:$W$128,SAP_Spreadsheet!$E730+1,SAP_Spreadsheet!J$6))</f>
        <v>0</v>
      </c>
      <c r="K730" s="289" cm="1">
        <f t="array" aca="1" ref="K730" ca="1">IF(K$7&gt;SAP_Leadsheet!$E$21,0,K620*INDEX(SAP_Leadsheet!$S$114:$W$128,SAP_Spreadsheet!$E730+1,SAP_Spreadsheet!K$6))</f>
        <v>0</v>
      </c>
      <c r="L730" s="289" cm="1">
        <f t="array" aca="1" ref="L730" ca="1">IF(L$7&gt;SAP_Leadsheet!$E$21,0,L620*INDEX(SAP_Leadsheet!$S$114:$W$128,SAP_Spreadsheet!$E730+1,SAP_Spreadsheet!L$6))</f>
        <v>0</v>
      </c>
      <c r="M730" s="289" cm="1">
        <f t="array" aca="1" ref="M730" ca="1">IF(M$7&gt;SAP_Leadsheet!$E$21,0,M620*INDEX(SAP_Leadsheet!$S$114:$W$128,SAP_Spreadsheet!$E730+1,SAP_Spreadsheet!M$6))</f>
        <v>0</v>
      </c>
      <c r="N730" s="289" cm="1">
        <f t="array" aca="1" ref="N730" ca="1">IF(N$7&gt;SAP_Leadsheet!$E$21,0,N620*INDEX(SAP_Leadsheet!$S$114:$W$128,SAP_Spreadsheet!$E730+1,SAP_Spreadsheet!N$6))</f>
        <v>0</v>
      </c>
      <c r="O730" s="289" cm="1">
        <f t="array" aca="1" ref="O730" ca="1">IF(O$7&gt;SAP_Leadsheet!$E$21,0,O620*INDEX(SAP_Leadsheet!$S$114:$W$128,SAP_Spreadsheet!$E730+1,SAP_Spreadsheet!O$6))</f>
        <v>0</v>
      </c>
      <c r="P730" s="289" cm="1">
        <f t="array" aca="1" ref="P730" ca="1">IF(P$7&gt;SAP_Leadsheet!$E$21,0,P620*INDEX(SAP_Leadsheet!$S$114:$W$128,SAP_Spreadsheet!$E730+1,SAP_Spreadsheet!P$6))</f>
        <v>0</v>
      </c>
      <c r="Q730" s="289" cm="1">
        <f t="array" aca="1" ref="Q730" ca="1">IF(Q$7&gt;SAP_Leadsheet!$E$21,0,Q620*INDEX(SAP_Leadsheet!$S$114:$W$128,SAP_Spreadsheet!$E730+1,SAP_Spreadsheet!Q$6))</f>
        <v>3.8207029159962214E-2</v>
      </c>
      <c r="R730" s="289" cm="1">
        <f t="array" aca="1" ref="R730" ca="1">IF(R$7&gt;SAP_Leadsheet!$E$21,0,R620*INDEX(SAP_Leadsheet!$S$114:$W$128,SAP_Spreadsheet!$E730+1,SAP_Spreadsheet!R$6))</f>
        <v>6.9487812688196177E-2</v>
      </c>
      <c r="S730" s="289" cm="1">
        <f t="array" aca="1" ref="S730" ca="1">IF(S$7&gt;SAP_Leadsheet!$E$21,0,S620*INDEX(SAP_Leadsheet!$S$114:$W$128,SAP_Spreadsheet!$E730+1,SAP_Spreadsheet!S$6))</f>
        <v>8.809559499543243E-2</v>
      </c>
      <c r="T730" s="289" cm="1">
        <f t="array" aca="1" ref="T730" ca="1">IF(T$7&gt;SAP_Leadsheet!$E$21,0,T620*INDEX(SAP_Leadsheet!$S$114:$W$128,SAP_Spreadsheet!$E730+1,SAP_Spreadsheet!T$6))</f>
        <v>9.6333324072372911E-2</v>
      </c>
      <c r="U730" s="289" cm="1">
        <f t="array" aca="1" ref="U730" ca="1">IF(U$7&gt;SAP_Leadsheet!$E$21,0,U620*INDEX(SAP_Leadsheet!$S$114:$W$128,SAP_Spreadsheet!$E730+1,SAP_Spreadsheet!U$6))</f>
        <v>9.767168710631699E-2</v>
      </c>
      <c r="V730" s="289" cm="1">
        <f t="array" aca="1" ref="V730" ca="1">IF(V$7&gt;SAP_Leadsheet!$E$21,0,V620*INDEX(SAP_Leadsheet!$S$114:$W$128,SAP_Spreadsheet!$E730+1,SAP_Spreadsheet!V$6))</f>
        <v>9.4538172580954025E-2</v>
      </c>
      <c r="W730" s="289" cm="1">
        <f t="array" aca="1" ref="W730" ca="1">IF(W$7&gt;SAP_Leadsheet!$E$21,0,W620*INDEX(SAP_Leadsheet!$S$114:$W$128,SAP_Spreadsheet!$E730+1,SAP_Spreadsheet!W$6))</f>
        <v>8.8571730522542524E-2</v>
      </c>
      <c r="X730" s="289" cm="1">
        <f t="array" aca="1" ref="X730" ca="1">IF(X$7&gt;SAP_Leadsheet!$E$21,0,X620*INDEX(SAP_Leadsheet!$S$114:$W$128,SAP_Spreadsheet!$E730+1,SAP_Spreadsheet!X$6))</f>
        <v>8.0842815578206023E-2</v>
      </c>
      <c r="Y730" s="289" cm="1">
        <f t="array" aca="1" ref="Y730" ca="1">IF(Y$7&gt;SAP_Leadsheet!$E$21,0,Y620*INDEX(SAP_Leadsheet!$S$114:$W$128,SAP_Spreadsheet!$E730+1,SAP_Spreadsheet!Y$6))</f>
        <v>7.2658786788424454E-2</v>
      </c>
      <c r="Z730" s="289" cm="1">
        <f t="array" aca="1" ref="Z730" ca="1">IF(Z$7&gt;SAP_Leadsheet!$E$21,0,Z620*INDEX(SAP_Leadsheet!$S$114:$W$128,SAP_Spreadsheet!$E730+1,SAP_Spreadsheet!Z$6))</f>
        <v>6.5346013017599736E-2</v>
      </c>
      <c r="AA730" s="289" cm="1">
        <f t="array" aca="1" ref="AA730" ca="1">IF(AA$7&gt;SAP_Leadsheet!$E$21,0,AA620*INDEX(SAP_Leadsheet!$S$114:$W$128,SAP_Spreadsheet!$E730+1,SAP_Spreadsheet!AA$6))</f>
        <v>5.9095103235271319E-2</v>
      </c>
      <c r="AB730" s="289" cm="1">
        <f t="array" aca="1" ref="AB730" ca="1">IF(AB$7&gt;SAP_Leadsheet!$E$21,0,AB620*INDEX(SAP_Leadsheet!$S$114:$W$128,SAP_Spreadsheet!$E730+1,SAP_Spreadsheet!AB$6))</f>
        <v>4.1280992551061831E-2</v>
      </c>
      <c r="AC730" s="289" cm="1">
        <f t="array" aca="1" ref="AC730" ca="1">IF(AC$7&gt;SAP_Leadsheet!$E$21,0,AC620*INDEX(SAP_Leadsheet!$S$114:$W$128,SAP_Spreadsheet!$E730+1,SAP_Spreadsheet!AC$6))</f>
        <v>4.1318832836680676E-2</v>
      </c>
      <c r="AD730" s="289" cm="1">
        <f t="array" aca="1" ref="AD730" ca="1">IF(AD$7&gt;SAP_Leadsheet!$E$21,0,AD620*INDEX(SAP_Leadsheet!$S$114:$W$128,SAP_Spreadsheet!$E730+1,SAP_Spreadsheet!AD$6))</f>
        <v>4.2013286124048838E-2</v>
      </c>
      <c r="AE730" s="289" cm="1">
        <f t="array" aca="1" ref="AE730" ca="1">IF(AE$7&gt;SAP_Leadsheet!$E$21,0,AE620*INDEX(SAP_Leadsheet!$S$114:$W$128,SAP_Spreadsheet!$E730+1,SAP_Spreadsheet!AE$6))</f>
        <v>4.3058125215729409E-2</v>
      </c>
      <c r="AF730" s="289" cm="1">
        <f t="array" aca="1" ref="AF730" ca="1">IF(AF$7&gt;SAP_Leadsheet!$E$21,0,AF620*INDEX(SAP_Leadsheet!$S$114:$W$128,SAP_Spreadsheet!$E730+1,SAP_Spreadsheet!AF$6))</f>
        <v>4.4158939441285988E-2</v>
      </c>
      <c r="AG730" s="289" cm="1">
        <f t="array" aca="1" ref="AG730" ca="1">IF(AG$7&gt;SAP_Leadsheet!$E$21,0,AG620*INDEX(SAP_Leadsheet!$S$114:$W$128,SAP_Spreadsheet!$E730+1,SAP_Spreadsheet!AG$6))</f>
        <v>4.5114201823457697E-2</v>
      </c>
      <c r="AH730" s="289" cm="1">
        <f t="array" aca="1" ref="AH730" ca="1">IF(AH$7&gt;SAP_Leadsheet!$E$21,0,AH620*INDEX(SAP_Leadsheet!$S$114:$W$128,SAP_Spreadsheet!$E730+1,SAP_Spreadsheet!AH$6))</f>
        <v>4.5803427012146548E-2</v>
      </c>
      <c r="AI730" s="289" cm="1">
        <f t="array" aca="1" ref="AI730" ca="1">IF(AI$7&gt;SAP_Leadsheet!$E$21,0,AI620*INDEX(SAP_Leadsheet!$S$114:$W$128,SAP_Spreadsheet!$E730+1,SAP_Spreadsheet!AI$6))</f>
        <v>4.6304856349953842E-2</v>
      </c>
      <c r="AJ730" s="289" cm="1">
        <f t="array" aca="1" ref="AJ730" ca="1">IF(AJ$7&gt;SAP_Leadsheet!$E$21,0,AJ620*INDEX(SAP_Leadsheet!$S$114:$W$128,SAP_Spreadsheet!$E730+1,SAP_Spreadsheet!AJ$6))</f>
        <v>4.6528734292635369E-2</v>
      </c>
      <c r="AK730" s="289" cm="1">
        <f t="array" aca="1" ref="AK730" ca="1">IF(AK$7&gt;SAP_Leadsheet!$E$21,0,AK620*INDEX(SAP_Leadsheet!$S$114:$W$128,SAP_Spreadsheet!$E730+1,SAP_Spreadsheet!AK$6))</f>
        <v>4.6192063155163325E-2</v>
      </c>
      <c r="AL730" s="289" cm="1">
        <f t="array" aca="1" ref="AL730" ca="1">IF(AL$7&gt;SAP_Leadsheet!$E$21,0,AL620*INDEX(SAP_Leadsheet!$S$114:$W$128,SAP_Spreadsheet!$E730+1,SAP_Spreadsheet!AL$6))</f>
        <v>4.5144939769121928E-2</v>
      </c>
      <c r="AM730" s="289" cm="1">
        <f t="array" aca="1" ref="AM730" ca="1">IF(AM$7&gt;SAP_Leadsheet!$E$21,0,AM620*INDEX(SAP_Leadsheet!$S$114:$W$128,SAP_Spreadsheet!$E730+1,SAP_Spreadsheet!AM$6))</f>
        <v>4.2567049112024365E-2</v>
      </c>
      <c r="AN730" s="289" cm="1">
        <f t="array" aca="1" ref="AN730" ca="1">IF(AN$7&gt;SAP_Leadsheet!$E$21,0,AN620*INDEX(SAP_Leadsheet!$S$114:$W$128,SAP_Spreadsheet!$E730+1,SAP_Spreadsheet!AN$6))</f>
        <v>3.2280920649817336E-2</v>
      </c>
      <c r="AO730" s="289" cm="1">
        <f t="array" aca="1" ref="AO730" ca="1">IF(AO$7&gt;SAP_Leadsheet!$E$21,0,AO620*INDEX(SAP_Leadsheet!$S$114:$W$128,SAP_Spreadsheet!$E730+1,SAP_Spreadsheet!AO$6))</f>
        <v>3.2049875271536528E-2</v>
      </c>
      <c r="AP730" s="289" cm="1">
        <f t="array" aca="1" ref="AP730" ca="1">IF(AP$7&gt;SAP_Leadsheet!$E$21,0,AP620*INDEX(SAP_Leadsheet!$S$114:$W$128,SAP_Spreadsheet!$E730+1,SAP_Spreadsheet!AP$6))</f>
        <v>3.181168366854855E-2</v>
      </c>
      <c r="AQ730" s="289" cm="1">
        <f t="array" aca="1" ref="AQ730" ca="1">IF(AQ$7&gt;SAP_Leadsheet!$E$21,0,AQ620*INDEX(SAP_Leadsheet!$S$114:$W$128,SAP_Spreadsheet!$E730+1,SAP_Spreadsheet!AQ$6))</f>
        <v>3.1612798049698652E-2</v>
      </c>
      <c r="AR730" s="289" cm="1">
        <f t="array" aca="1" ref="AR730" ca="1">IF(AR$7&gt;SAP_Leadsheet!$E$21,0,AR620*INDEX(SAP_Leadsheet!$S$114:$W$128,SAP_Spreadsheet!$E730+1,SAP_Spreadsheet!AR$6))</f>
        <v>3.1451061344063731E-2</v>
      </c>
      <c r="AS730" s="289" cm="1">
        <f t="array" aca="1" ref="AS730" ca="1">IF(AS$7&gt;SAP_Leadsheet!$E$21,0,AS620*INDEX(SAP_Leadsheet!$S$114:$W$128,SAP_Spreadsheet!$E730+1,SAP_Spreadsheet!AS$6))</f>
        <v>3.1319446040347747E-2</v>
      </c>
      <c r="AT730" s="289" cm="1">
        <f t="array" aca="1" ref="AT730" ca="1">IF(AT$7&gt;SAP_Leadsheet!$E$21,0,AT620*INDEX(SAP_Leadsheet!$S$114:$W$128,SAP_Spreadsheet!$E730+1,SAP_Spreadsheet!AT$6))</f>
        <v>3.1206783685003427E-2</v>
      </c>
      <c r="AU730" s="289" cm="1">
        <f t="array" aca="1" ref="AU730" ca="1">IF(AU$7&gt;SAP_Leadsheet!$E$21,0,AU620*INDEX(SAP_Leadsheet!$S$114:$W$128,SAP_Spreadsheet!$E730+1,SAP_Spreadsheet!AU$6))</f>
        <v>3.1097050489759057E-2</v>
      </c>
      <c r="AV730" s="289" cm="1">
        <f t="array" aca="1" ref="AV730" ca="1">IF(AV$7&gt;SAP_Leadsheet!$E$21,0,AV620*INDEX(SAP_Leadsheet!$S$114:$W$128,SAP_Spreadsheet!$E730+1,SAP_Spreadsheet!AV$6))</f>
        <v>3.0969776914042967E-2</v>
      </c>
      <c r="AW730" s="289" cm="1">
        <f t="array" aca="1" ref="AW730" ca="1">IF(AW$7&gt;SAP_Leadsheet!$E$21,0,AW620*INDEX(SAP_Leadsheet!$S$114:$W$128,SAP_Spreadsheet!$E730+1,SAP_Spreadsheet!AW$6))</f>
        <v>3.0769123987300324E-2</v>
      </c>
      <c r="AX730" s="289" cm="1">
        <f t="array" aca="1" ref="AX730" ca="1">IF(AX$7&gt;SAP_Leadsheet!$E$21,0,AX620*INDEX(SAP_Leadsheet!$S$114:$W$128,SAP_Spreadsheet!$E730+1,SAP_Spreadsheet!AX$6))</f>
        <v>3.0435725338438045E-2</v>
      </c>
      <c r="AY730" s="289" cm="1">
        <f t="array" aca="1" ref="AY730" ca="1">IF(AY$7&gt;SAP_Leadsheet!$E$21,0,AY620*INDEX(SAP_Leadsheet!$S$114:$W$128,SAP_Spreadsheet!$E730+1,SAP_Spreadsheet!AY$6))</f>
        <v>2.956457362557734E-2</v>
      </c>
      <c r="AZ730" s="289" cm="1">
        <f t="array" aca="1" ref="AZ730" ca="1">IF(AZ$7&gt;SAP_Leadsheet!$E$21,0,AZ620*INDEX(SAP_Leadsheet!$S$114:$W$128,SAP_Spreadsheet!$E730+1,SAP_Spreadsheet!AZ$6))</f>
        <v>2.6293571987432603E-2</v>
      </c>
      <c r="BA730" s="289" cm="1">
        <f t="array" aca="1" ref="BA730" ca="1">IF(BA$7&gt;SAP_Leadsheet!$E$21,0,BA620*INDEX(SAP_Leadsheet!$S$114:$W$128,SAP_Spreadsheet!$E730+1,SAP_Spreadsheet!BA$6))</f>
        <v>2.60109308485501E-2</v>
      </c>
      <c r="BB730" s="289" cm="1">
        <f t="array" aca="1" ref="BB730" ca="1">IF(BB$7&gt;SAP_Leadsheet!$E$21,0,BB620*INDEX(SAP_Leadsheet!$S$114:$W$128,SAP_Spreadsheet!$E730+1,SAP_Spreadsheet!BB$6))</f>
        <v>2.5733890672232574E-2</v>
      </c>
      <c r="BC730" s="289" cm="1">
        <f t="array" aca="1" ref="BC730" ca="1">IF(BC$7&gt;SAP_Leadsheet!$E$21,0,BC620*INDEX(SAP_Leadsheet!$S$114:$W$128,SAP_Spreadsheet!$E730+1,SAP_Spreadsheet!BC$6))</f>
        <v>2.5473803157042684E-2</v>
      </c>
      <c r="BD730" s="289" cm="1">
        <f t="array" aca="1" ref="BD730" ca="1">IF(BD$7&gt;SAP_Leadsheet!$E$21,0,BD620*INDEX(SAP_Leadsheet!$S$114:$W$128,SAP_Spreadsheet!$E730+1,SAP_Spreadsheet!BD$6))</f>
        <v>2.5227462348756256E-2</v>
      </c>
      <c r="BE730" s="289" cm="1">
        <f t="array" aca="1" ref="BE730" ca="1">IF(BE$7&gt;SAP_Leadsheet!$E$21,0,BE620*INDEX(SAP_Leadsheet!$S$114:$W$128,SAP_Spreadsheet!$E730+1,SAP_Spreadsheet!BE$6))</f>
        <v>2.4991440648450516E-2</v>
      </c>
      <c r="BF730" s="289" cm="1">
        <f t="array" aca="1" ref="BF730" ca="1">IF(BF$7&gt;SAP_Leadsheet!$E$21,0,BF620*INDEX(SAP_Leadsheet!$S$114:$W$128,SAP_Spreadsheet!$E730+1,SAP_Spreadsheet!BF$6))</f>
        <v>2.4762268788175546E-2</v>
      </c>
      <c r="BG730" s="289" cm="1">
        <f t="array" aca="1" ref="BG730" ca="1">IF(BG$7&gt;SAP_Leadsheet!$E$21,0,BG620*INDEX(SAP_Leadsheet!$S$114:$W$128,SAP_Spreadsheet!$E730+1,SAP_Spreadsheet!BG$6))</f>
        <v>2.4536144698997422E-2</v>
      </c>
      <c r="BH730" s="289" cm="1">
        <f t="array" aca="1" ref="BH730" ca="1">IF(BH$7&gt;SAP_Leadsheet!$E$21,0,BH620*INDEX(SAP_Leadsheet!$S$114:$W$128,SAP_Spreadsheet!$E730+1,SAP_Spreadsheet!BH$6))</f>
        <v>2.4556420717913287E-2</v>
      </c>
      <c r="BI730" s="289" cm="1">
        <f t="array" aca="1" ref="BI730" ca="1">IF(BI$7&gt;SAP_Leadsheet!$E$21,0,BI620*INDEX(SAP_Leadsheet!$S$114:$W$128,SAP_Spreadsheet!$E730+1,SAP_Spreadsheet!BI$6))</f>
        <v>2.4309089325951258E-2</v>
      </c>
      <c r="BJ730" s="289" cm="1">
        <f t="array" aca="1" ref="BJ730" ca="1">IF(BJ$7&gt;SAP_Leadsheet!$E$21,0,BJ620*INDEX(SAP_Leadsheet!$S$114:$W$128,SAP_Spreadsheet!$E730+1,SAP_Spreadsheet!BJ$6))</f>
        <v>2.4027310998685915E-2</v>
      </c>
      <c r="BK730" s="289" cm="1">
        <f t="array" aca="1" ref="BK730" ca="1">IF(BK$7&gt;SAP_Leadsheet!$E$21,0,BK620*INDEX(SAP_Leadsheet!$S$114:$W$128,SAP_Spreadsheet!$E730+1,SAP_Spreadsheet!BK$6))</f>
        <v>2.3649123613250611E-2</v>
      </c>
      <c r="BL730" s="289" cm="1">
        <f t="array" aca="1" ref="BL730" ca="1">IF(BL$7&gt;SAP_Leadsheet!$E$21,0,BL620*INDEX(SAP_Leadsheet!$S$114:$W$128,SAP_Spreadsheet!$E730+1,SAP_Spreadsheet!BL$6))</f>
        <v>2.1308215226131799E-2</v>
      </c>
      <c r="BM730" s="289" cm="1">
        <f t="array" aca="1" ref="BM730" ca="1">IF(BM$7&gt;SAP_Leadsheet!$E$21,0,BM620*INDEX(SAP_Leadsheet!$S$114:$W$128,SAP_Spreadsheet!$E730+1,SAP_Spreadsheet!BM$6))</f>
        <v>2.1101724231872159E-2</v>
      </c>
      <c r="BN730" s="289" cm="1">
        <f t="array" aca="1" ref="BN730" ca="1">IF(BN$7&gt;SAP_Leadsheet!$E$21,0,BN620*INDEX(SAP_Leadsheet!$S$114:$W$128,SAP_Spreadsheet!$E730+1,SAP_Spreadsheet!BN$6))</f>
        <v>2.0901195177514882E-2</v>
      </c>
      <c r="BO730" s="289"/>
      <c r="BP730" s="289"/>
      <c r="BQ730" s="289"/>
      <c r="BR730" s="289"/>
      <c r="BS730" s="289"/>
      <c r="BT730" s="289"/>
      <c r="BU730" s="289"/>
      <c r="BV730" s="289"/>
      <c r="BW730" s="289"/>
      <c r="BX730" s="289"/>
      <c r="BY730" s="289"/>
      <c r="BZ730" s="289"/>
      <c r="CA730" s="289"/>
      <c r="CB730" s="289"/>
      <c r="CC730" s="289"/>
      <c r="CD730" s="289"/>
      <c r="CE730" s="289"/>
      <c r="CF730" s="289"/>
      <c r="CG730" s="289"/>
      <c r="CH730" s="289"/>
      <c r="CI730" s="289"/>
      <c r="CJ730" s="289"/>
      <c r="CK730" s="289"/>
      <c r="CL730" s="289"/>
      <c r="CM730" s="289"/>
      <c r="CN730" s="289"/>
      <c r="CO730" s="289"/>
      <c r="CP730" s="289"/>
      <c r="CQ730" s="289"/>
      <c r="CR730" s="289"/>
      <c r="CS730" s="289"/>
      <c r="CT730" s="289"/>
      <c r="CU730" s="289"/>
      <c r="CV730" s="289"/>
      <c r="CW730" s="289"/>
      <c r="CX730" s="289"/>
      <c r="CY730" s="289"/>
      <c r="CZ730" s="289"/>
      <c r="DA730" s="289"/>
      <c r="DB730" s="289"/>
      <c r="DC730" s="289"/>
      <c r="DD730" s="289"/>
      <c r="DE730" s="289"/>
      <c r="DF730" s="289"/>
      <c r="DG730" s="289"/>
      <c r="DH730" s="289"/>
      <c r="DI730" s="289"/>
      <c r="DJ730" s="289"/>
      <c r="DK730" s="289"/>
      <c r="DL730" s="289"/>
      <c r="DM730" s="289"/>
      <c r="DN730" s="289"/>
      <c r="DO730" s="289"/>
      <c r="DP730" s="289"/>
      <c r="DQ730" s="289"/>
      <c r="DR730" s="289"/>
      <c r="DS730" s="289"/>
      <c r="DT730" s="289"/>
      <c r="DU730" s="289"/>
      <c r="DV730" s="289"/>
      <c r="DW730" s="289"/>
      <c r="DX730" s="289"/>
      <c r="DY730" s="289"/>
      <c r="DZ730" s="289"/>
      <c r="EA730" s="289"/>
      <c r="EB730" s="289"/>
      <c r="EC730" s="289"/>
      <c r="ED730" s="289"/>
      <c r="EE730" s="289"/>
      <c r="EF730" s="289"/>
      <c r="EG730" s="289"/>
      <c r="EH730" s="289"/>
      <c r="EI730" s="289"/>
      <c r="EJ730" s="289"/>
      <c r="EK730" s="289"/>
      <c r="EL730" s="289"/>
      <c r="EM730" s="289"/>
      <c r="EN730" s="289"/>
      <c r="EO730" s="289"/>
      <c r="EP730" s="289"/>
      <c r="EQ730" s="289"/>
      <c r="ER730" s="289"/>
      <c r="ES730" s="289"/>
      <c r="ET730" s="289"/>
      <c r="EU730" s="289"/>
      <c r="EV730" s="289"/>
      <c r="EW730" s="289"/>
      <c r="EX730" s="289"/>
      <c r="EY730" s="289"/>
      <c r="EZ730" s="289"/>
      <c r="FA730" s="289"/>
      <c r="FB730" s="289"/>
      <c r="FC730" s="289"/>
      <c r="FD730" s="289"/>
      <c r="FE730" s="289"/>
      <c r="FF730" s="289"/>
      <c r="FG730" s="289"/>
      <c r="FH730" s="289"/>
      <c r="FI730" s="289"/>
      <c r="FJ730" s="289"/>
      <c r="FK730" s="289"/>
      <c r="FL730" s="289"/>
      <c r="FM730" s="289"/>
      <c r="FN730" s="289"/>
      <c r="FO730" s="289"/>
      <c r="FP730" s="289"/>
      <c r="FQ730" s="289"/>
      <c r="FR730" s="289"/>
      <c r="FS730" s="289"/>
      <c r="FT730" s="289"/>
      <c r="FU730" s="289"/>
      <c r="FV730" s="289"/>
      <c r="FW730" s="289"/>
      <c r="FX730" s="289"/>
      <c r="FY730" s="289"/>
      <c r="FZ730" s="289"/>
      <c r="GA730" s="289"/>
      <c r="GB730" s="289"/>
      <c r="GC730" s="289"/>
      <c r="GD730" s="289"/>
      <c r="GE730" s="289"/>
      <c r="GF730" s="289"/>
      <c r="GG730" s="289"/>
      <c r="GH730" s="289"/>
      <c r="GI730" s="289"/>
      <c r="GJ730" s="289"/>
      <c r="GK730" s="289"/>
      <c r="GL730" s="289"/>
      <c r="GM730" s="289"/>
      <c r="GN730" s="289"/>
      <c r="GO730" s="289"/>
      <c r="GP730" s="289"/>
      <c r="GQ730" s="289"/>
      <c r="GR730" s="289"/>
      <c r="GS730" s="289"/>
      <c r="GT730" s="289"/>
      <c r="GU730" s="289"/>
      <c r="GV730" s="289"/>
      <c r="GW730" s="289"/>
      <c r="GX730" s="289"/>
      <c r="GY730" s="289"/>
    </row>
    <row r="731" spans="1:207" x14ac:dyDescent="0.15">
      <c r="A731" s="101"/>
      <c r="D731" s="26" t="s">
        <v>331</v>
      </c>
      <c r="E731" s="26">
        <v>11</v>
      </c>
      <c r="F731" s="120"/>
      <c r="G731" s="289" cm="1">
        <f t="array" ref="G731">IF(G$7&gt;SAP_Leadsheet!$E$21,0,G621*INDEX(SAP_Leadsheet!$S$114:$W$128,SAP_Spreadsheet!$E731+1,SAP_Spreadsheet!G$6))</f>
        <v>0</v>
      </c>
      <c r="H731" s="289" cm="1">
        <f t="array" aca="1" ref="H731" ca="1">IF(H$7&gt;SAP_Leadsheet!$E$21,0,H621*INDEX(SAP_Leadsheet!$S$114:$W$128,SAP_Spreadsheet!$E731+1,SAP_Spreadsheet!H$6))</f>
        <v>0</v>
      </c>
      <c r="I731" s="289" cm="1">
        <f t="array" aca="1" ref="I731" ca="1">IF(I$7&gt;SAP_Leadsheet!$E$21,0,I621*INDEX(SAP_Leadsheet!$S$114:$W$128,SAP_Spreadsheet!$E731+1,SAP_Spreadsheet!I$6))</f>
        <v>0</v>
      </c>
      <c r="J731" s="289" cm="1">
        <f t="array" aca="1" ref="J731" ca="1">IF(J$7&gt;SAP_Leadsheet!$E$21,0,J621*INDEX(SAP_Leadsheet!$S$114:$W$128,SAP_Spreadsheet!$E731+1,SAP_Spreadsheet!J$6))</f>
        <v>0</v>
      </c>
      <c r="K731" s="289" cm="1">
        <f t="array" aca="1" ref="K731" ca="1">IF(K$7&gt;SAP_Leadsheet!$E$21,0,K621*INDEX(SAP_Leadsheet!$S$114:$W$128,SAP_Spreadsheet!$E731+1,SAP_Spreadsheet!K$6))</f>
        <v>0</v>
      </c>
      <c r="L731" s="289" cm="1">
        <f t="array" aca="1" ref="L731" ca="1">IF(L$7&gt;SAP_Leadsheet!$E$21,0,L621*INDEX(SAP_Leadsheet!$S$114:$W$128,SAP_Spreadsheet!$E731+1,SAP_Spreadsheet!L$6))</f>
        <v>0</v>
      </c>
      <c r="M731" s="289" cm="1">
        <f t="array" aca="1" ref="M731" ca="1">IF(M$7&gt;SAP_Leadsheet!$E$21,0,M621*INDEX(SAP_Leadsheet!$S$114:$W$128,SAP_Spreadsheet!$E731+1,SAP_Spreadsheet!M$6))</f>
        <v>0</v>
      </c>
      <c r="N731" s="289" cm="1">
        <f t="array" aca="1" ref="N731" ca="1">IF(N$7&gt;SAP_Leadsheet!$E$21,0,N621*INDEX(SAP_Leadsheet!$S$114:$W$128,SAP_Spreadsheet!$E731+1,SAP_Spreadsheet!N$6))</f>
        <v>0</v>
      </c>
      <c r="O731" s="289" cm="1">
        <f t="array" aca="1" ref="O731" ca="1">IF(O$7&gt;SAP_Leadsheet!$E$21,0,O621*INDEX(SAP_Leadsheet!$S$114:$W$128,SAP_Spreadsheet!$E731+1,SAP_Spreadsheet!O$6))</f>
        <v>0</v>
      </c>
      <c r="P731" s="289" cm="1">
        <f t="array" aca="1" ref="P731" ca="1">IF(P$7&gt;SAP_Leadsheet!$E$21,0,P621*INDEX(SAP_Leadsheet!$S$114:$W$128,SAP_Spreadsheet!$E731+1,SAP_Spreadsheet!P$6))</f>
        <v>0</v>
      </c>
      <c r="Q731" s="289" cm="1">
        <f t="array" aca="1" ref="Q731" ca="1">IF(Q$7&gt;SAP_Leadsheet!$E$21,0,Q621*INDEX(SAP_Leadsheet!$S$114:$W$128,SAP_Spreadsheet!$E731+1,SAP_Spreadsheet!Q$6))</f>
        <v>0</v>
      </c>
      <c r="R731" s="289" cm="1">
        <f t="array" aca="1" ref="R731" ca="1">IF(R$7&gt;SAP_Leadsheet!$E$21,0,R621*INDEX(SAP_Leadsheet!$S$114:$W$128,SAP_Spreadsheet!$E731+1,SAP_Spreadsheet!R$6))</f>
        <v>3.8207029159962214E-2</v>
      </c>
      <c r="S731" s="289" cm="1">
        <f t="array" aca="1" ref="S731" ca="1">IF(S$7&gt;SAP_Leadsheet!$E$21,0,S621*INDEX(SAP_Leadsheet!$S$114:$W$128,SAP_Spreadsheet!$E731+1,SAP_Spreadsheet!S$6))</f>
        <v>6.9487812688196177E-2</v>
      </c>
      <c r="T731" s="289" cm="1">
        <f t="array" aca="1" ref="T731" ca="1">IF(T$7&gt;SAP_Leadsheet!$E$21,0,T621*INDEX(SAP_Leadsheet!$S$114:$W$128,SAP_Spreadsheet!$E731+1,SAP_Spreadsheet!T$6))</f>
        <v>8.809559499543243E-2</v>
      </c>
      <c r="U731" s="289" cm="1">
        <f t="array" aca="1" ref="U731" ca="1">IF(U$7&gt;SAP_Leadsheet!$E$21,0,U621*INDEX(SAP_Leadsheet!$S$114:$W$128,SAP_Spreadsheet!$E731+1,SAP_Spreadsheet!U$6))</f>
        <v>9.6333324072372911E-2</v>
      </c>
      <c r="V731" s="289" cm="1">
        <f t="array" aca="1" ref="V731" ca="1">IF(V$7&gt;SAP_Leadsheet!$E$21,0,V621*INDEX(SAP_Leadsheet!$S$114:$W$128,SAP_Spreadsheet!$E731+1,SAP_Spreadsheet!V$6))</f>
        <v>9.767168710631699E-2</v>
      </c>
      <c r="W731" s="289" cm="1">
        <f t="array" aca="1" ref="W731" ca="1">IF(W$7&gt;SAP_Leadsheet!$E$21,0,W621*INDEX(SAP_Leadsheet!$S$114:$W$128,SAP_Spreadsheet!$E731+1,SAP_Spreadsheet!W$6))</f>
        <v>9.4538172580954025E-2</v>
      </c>
      <c r="X731" s="289" cm="1">
        <f t="array" aca="1" ref="X731" ca="1">IF(X$7&gt;SAP_Leadsheet!$E$21,0,X621*INDEX(SAP_Leadsheet!$S$114:$W$128,SAP_Spreadsheet!$E731+1,SAP_Spreadsheet!X$6))</f>
        <v>8.8571730522542524E-2</v>
      </c>
      <c r="Y731" s="289" cm="1">
        <f t="array" aca="1" ref="Y731" ca="1">IF(Y$7&gt;SAP_Leadsheet!$E$21,0,Y621*INDEX(SAP_Leadsheet!$S$114:$W$128,SAP_Spreadsheet!$E731+1,SAP_Spreadsheet!Y$6))</f>
        <v>8.0842815578206023E-2</v>
      </c>
      <c r="Z731" s="289" cm="1">
        <f t="array" aca="1" ref="Z731" ca="1">IF(Z$7&gt;SAP_Leadsheet!$E$21,0,Z621*INDEX(SAP_Leadsheet!$S$114:$W$128,SAP_Spreadsheet!$E731+1,SAP_Spreadsheet!Z$6))</f>
        <v>7.2658786788424454E-2</v>
      </c>
      <c r="AA731" s="289" cm="1">
        <f t="array" aca="1" ref="AA731" ca="1">IF(AA$7&gt;SAP_Leadsheet!$E$21,0,AA621*INDEX(SAP_Leadsheet!$S$114:$W$128,SAP_Spreadsheet!$E731+1,SAP_Spreadsheet!AA$6))</f>
        <v>6.5346013017599736E-2</v>
      </c>
      <c r="AB731" s="289" cm="1">
        <f t="array" aca="1" ref="AB731" ca="1">IF(AB$7&gt;SAP_Leadsheet!$E$21,0,AB621*INDEX(SAP_Leadsheet!$S$114:$W$128,SAP_Spreadsheet!$E731+1,SAP_Spreadsheet!AB$6))</f>
        <v>5.9095103235271319E-2</v>
      </c>
      <c r="AC731" s="289" cm="1">
        <f t="array" aca="1" ref="AC731" ca="1">IF(AC$7&gt;SAP_Leadsheet!$E$21,0,AC621*INDEX(SAP_Leadsheet!$S$114:$W$128,SAP_Spreadsheet!$E731+1,SAP_Spreadsheet!AC$6))</f>
        <v>4.1280992551061831E-2</v>
      </c>
      <c r="AD731" s="289" cm="1">
        <f t="array" aca="1" ref="AD731" ca="1">IF(AD$7&gt;SAP_Leadsheet!$E$21,0,AD621*INDEX(SAP_Leadsheet!$S$114:$W$128,SAP_Spreadsheet!$E731+1,SAP_Spreadsheet!AD$6))</f>
        <v>4.1318832836680676E-2</v>
      </c>
      <c r="AE731" s="289" cm="1">
        <f t="array" aca="1" ref="AE731" ca="1">IF(AE$7&gt;SAP_Leadsheet!$E$21,0,AE621*INDEX(SAP_Leadsheet!$S$114:$W$128,SAP_Spreadsheet!$E731+1,SAP_Spreadsheet!AE$6))</f>
        <v>4.2013286124048838E-2</v>
      </c>
      <c r="AF731" s="289" cm="1">
        <f t="array" aca="1" ref="AF731" ca="1">IF(AF$7&gt;SAP_Leadsheet!$E$21,0,AF621*INDEX(SAP_Leadsheet!$S$114:$W$128,SAP_Spreadsheet!$E731+1,SAP_Spreadsheet!AF$6))</f>
        <v>4.3058125215729409E-2</v>
      </c>
      <c r="AG731" s="289" cm="1">
        <f t="array" aca="1" ref="AG731" ca="1">IF(AG$7&gt;SAP_Leadsheet!$E$21,0,AG621*INDEX(SAP_Leadsheet!$S$114:$W$128,SAP_Spreadsheet!$E731+1,SAP_Spreadsheet!AG$6))</f>
        <v>4.4158939441285988E-2</v>
      </c>
      <c r="AH731" s="289" cm="1">
        <f t="array" aca="1" ref="AH731" ca="1">IF(AH$7&gt;SAP_Leadsheet!$E$21,0,AH621*INDEX(SAP_Leadsheet!$S$114:$W$128,SAP_Spreadsheet!$E731+1,SAP_Spreadsheet!AH$6))</f>
        <v>4.5114201823457697E-2</v>
      </c>
      <c r="AI731" s="289" cm="1">
        <f t="array" aca="1" ref="AI731" ca="1">IF(AI$7&gt;SAP_Leadsheet!$E$21,0,AI621*INDEX(SAP_Leadsheet!$S$114:$W$128,SAP_Spreadsheet!$E731+1,SAP_Spreadsheet!AI$6))</f>
        <v>4.5803427012146548E-2</v>
      </c>
      <c r="AJ731" s="289" cm="1">
        <f t="array" aca="1" ref="AJ731" ca="1">IF(AJ$7&gt;SAP_Leadsheet!$E$21,0,AJ621*INDEX(SAP_Leadsheet!$S$114:$W$128,SAP_Spreadsheet!$E731+1,SAP_Spreadsheet!AJ$6))</f>
        <v>4.6304856349953842E-2</v>
      </c>
      <c r="AK731" s="289" cm="1">
        <f t="array" aca="1" ref="AK731" ca="1">IF(AK$7&gt;SAP_Leadsheet!$E$21,0,AK621*INDEX(SAP_Leadsheet!$S$114:$W$128,SAP_Spreadsheet!$E731+1,SAP_Spreadsheet!AK$6))</f>
        <v>4.6528734292635369E-2</v>
      </c>
      <c r="AL731" s="289" cm="1">
        <f t="array" aca="1" ref="AL731" ca="1">IF(AL$7&gt;SAP_Leadsheet!$E$21,0,AL621*INDEX(SAP_Leadsheet!$S$114:$W$128,SAP_Spreadsheet!$E731+1,SAP_Spreadsheet!AL$6))</f>
        <v>4.6192063155163325E-2</v>
      </c>
      <c r="AM731" s="289" cm="1">
        <f t="array" aca="1" ref="AM731" ca="1">IF(AM$7&gt;SAP_Leadsheet!$E$21,0,AM621*INDEX(SAP_Leadsheet!$S$114:$W$128,SAP_Spreadsheet!$E731+1,SAP_Spreadsheet!AM$6))</f>
        <v>4.5144939769121928E-2</v>
      </c>
      <c r="AN731" s="289" cm="1">
        <f t="array" aca="1" ref="AN731" ca="1">IF(AN$7&gt;SAP_Leadsheet!$E$21,0,AN621*INDEX(SAP_Leadsheet!$S$114:$W$128,SAP_Spreadsheet!$E731+1,SAP_Spreadsheet!AN$6))</f>
        <v>4.2567049112024365E-2</v>
      </c>
      <c r="AO731" s="289" cm="1">
        <f t="array" aca="1" ref="AO731" ca="1">IF(AO$7&gt;SAP_Leadsheet!$E$21,0,AO621*INDEX(SAP_Leadsheet!$S$114:$W$128,SAP_Spreadsheet!$E731+1,SAP_Spreadsheet!AO$6))</f>
        <v>3.2280920649817336E-2</v>
      </c>
      <c r="AP731" s="289" cm="1">
        <f t="array" aca="1" ref="AP731" ca="1">IF(AP$7&gt;SAP_Leadsheet!$E$21,0,AP621*INDEX(SAP_Leadsheet!$S$114:$W$128,SAP_Spreadsheet!$E731+1,SAP_Spreadsheet!AP$6))</f>
        <v>3.2049875271536528E-2</v>
      </c>
      <c r="AQ731" s="289" cm="1">
        <f t="array" aca="1" ref="AQ731" ca="1">IF(AQ$7&gt;SAP_Leadsheet!$E$21,0,AQ621*INDEX(SAP_Leadsheet!$S$114:$W$128,SAP_Spreadsheet!$E731+1,SAP_Spreadsheet!AQ$6))</f>
        <v>3.181168366854855E-2</v>
      </c>
      <c r="AR731" s="289" cm="1">
        <f t="array" aca="1" ref="AR731" ca="1">IF(AR$7&gt;SAP_Leadsheet!$E$21,0,AR621*INDEX(SAP_Leadsheet!$S$114:$W$128,SAP_Spreadsheet!$E731+1,SAP_Spreadsheet!AR$6))</f>
        <v>3.1612798049698652E-2</v>
      </c>
      <c r="AS731" s="289" cm="1">
        <f t="array" aca="1" ref="AS731" ca="1">IF(AS$7&gt;SAP_Leadsheet!$E$21,0,AS621*INDEX(SAP_Leadsheet!$S$114:$W$128,SAP_Spreadsheet!$E731+1,SAP_Spreadsheet!AS$6))</f>
        <v>3.1451061344063731E-2</v>
      </c>
      <c r="AT731" s="289" cm="1">
        <f t="array" aca="1" ref="AT731" ca="1">IF(AT$7&gt;SAP_Leadsheet!$E$21,0,AT621*INDEX(SAP_Leadsheet!$S$114:$W$128,SAP_Spreadsheet!$E731+1,SAP_Spreadsheet!AT$6))</f>
        <v>3.1319446040347747E-2</v>
      </c>
      <c r="AU731" s="289" cm="1">
        <f t="array" aca="1" ref="AU731" ca="1">IF(AU$7&gt;SAP_Leadsheet!$E$21,0,AU621*INDEX(SAP_Leadsheet!$S$114:$W$128,SAP_Spreadsheet!$E731+1,SAP_Spreadsheet!AU$6))</f>
        <v>3.1206783685003427E-2</v>
      </c>
      <c r="AV731" s="289" cm="1">
        <f t="array" aca="1" ref="AV731" ca="1">IF(AV$7&gt;SAP_Leadsheet!$E$21,0,AV621*INDEX(SAP_Leadsheet!$S$114:$W$128,SAP_Spreadsheet!$E731+1,SAP_Spreadsheet!AV$6))</f>
        <v>3.1097050489759057E-2</v>
      </c>
      <c r="AW731" s="289" cm="1">
        <f t="array" aca="1" ref="AW731" ca="1">IF(AW$7&gt;SAP_Leadsheet!$E$21,0,AW621*INDEX(SAP_Leadsheet!$S$114:$W$128,SAP_Spreadsheet!$E731+1,SAP_Spreadsheet!AW$6))</f>
        <v>3.0969776914042967E-2</v>
      </c>
      <c r="AX731" s="289" cm="1">
        <f t="array" aca="1" ref="AX731" ca="1">IF(AX$7&gt;SAP_Leadsheet!$E$21,0,AX621*INDEX(SAP_Leadsheet!$S$114:$W$128,SAP_Spreadsheet!$E731+1,SAP_Spreadsheet!AX$6))</f>
        <v>3.0769123987300324E-2</v>
      </c>
      <c r="AY731" s="289" cm="1">
        <f t="array" aca="1" ref="AY731" ca="1">IF(AY$7&gt;SAP_Leadsheet!$E$21,0,AY621*INDEX(SAP_Leadsheet!$S$114:$W$128,SAP_Spreadsheet!$E731+1,SAP_Spreadsheet!AY$6))</f>
        <v>3.0435725338438045E-2</v>
      </c>
      <c r="AZ731" s="289" cm="1">
        <f t="array" aca="1" ref="AZ731" ca="1">IF(AZ$7&gt;SAP_Leadsheet!$E$21,0,AZ621*INDEX(SAP_Leadsheet!$S$114:$W$128,SAP_Spreadsheet!$E731+1,SAP_Spreadsheet!AZ$6))</f>
        <v>2.956457362557734E-2</v>
      </c>
      <c r="BA731" s="289" cm="1">
        <f t="array" aca="1" ref="BA731" ca="1">IF(BA$7&gt;SAP_Leadsheet!$E$21,0,BA621*INDEX(SAP_Leadsheet!$S$114:$W$128,SAP_Spreadsheet!$E731+1,SAP_Spreadsheet!BA$6))</f>
        <v>2.6293571987432603E-2</v>
      </c>
      <c r="BB731" s="289" cm="1">
        <f t="array" aca="1" ref="BB731" ca="1">IF(BB$7&gt;SAP_Leadsheet!$E$21,0,BB621*INDEX(SAP_Leadsheet!$S$114:$W$128,SAP_Spreadsheet!$E731+1,SAP_Spreadsheet!BB$6))</f>
        <v>2.60109308485501E-2</v>
      </c>
      <c r="BC731" s="289" cm="1">
        <f t="array" aca="1" ref="BC731" ca="1">IF(BC$7&gt;SAP_Leadsheet!$E$21,0,BC621*INDEX(SAP_Leadsheet!$S$114:$W$128,SAP_Spreadsheet!$E731+1,SAP_Spreadsheet!BC$6))</f>
        <v>2.5733890672232574E-2</v>
      </c>
      <c r="BD731" s="289" cm="1">
        <f t="array" aca="1" ref="BD731" ca="1">IF(BD$7&gt;SAP_Leadsheet!$E$21,0,BD621*INDEX(SAP_Leadsheet!$S$114:$W$128,SAP_Spreadsheet!$E731+1,SAP_Spreadsheet!BD$6))</f>
        <v>2.5473803157042684E-2</v>
      </c>
      <c r="BE731" s="289" cm="1">
        <f t="array" aca="1" ref="BE731" ca="1">IF(BE$7&gt;SAP_Leadsheet!$E$21,0,BE621*INDEX(SAP_Leadsheet!$S$114:$W$128,SAP_Spreadsheet!$E731+1,SAP_Spreadsheet!BE$6))</f>
        <v>2.5227462348756256E-2</v>
      </c>
      <c r="BF731" s="289" cm="1">
        <f t="array" aca="1" ref="BF731" ca="1">IF(BF$7&gt;SAP_Leadsheet!$E$21,0,BF621*INDEX(SAP_Leadsheet!$S$114:$W$128,SAP_Spreadsheet!$E731+1,SAP_Spreadsheet!BF$6))</f>
        <v>2.4991440648450516E-2</v>
      </c>
      <c r="BG731" s="289" cm="1">
        <f t="array" aca="1" ref="BG731" ca="1">IF(BG$7&gt;SAP_Leadsheet!$E$21,0,BG621*INDEX(SAP_Leadsheet!$S$114:$W$128,SAP_Spreadsheet!$E731+1,SAP_Spreadsheet!BG$6))</f>
        <v>2.4762268788175546E-2</v>
      </c>
      <c r="BH731" s="289" cm="1">
        <f t="array" aca="1" ref="BH731" ca="1">IF(BH$7&gt;SAP_Leadsheet!$E$21,0,BH621*INDEX(SAP_Leadsheet!$S$114:$W$128,SAP_Spreadsheet!$E731+1,SAP_Spreadsheet!BH$6))</f>
        <v>2.4536144698997422E-2</v>
      </c>
      <c r="BI731" s="289" cm="1">
        <f t="array" aca="1" ref="BI731" ca="1">IF(BI$7&gt;SAP_Leadsheet!$E$21,0,BI621*INDEX(SAP_Leadsheet!$S$114:$W$128,SAP_Spreadsheet!$E731+1,SAP_Spreadsheet!BI$6))</f>
        <v>2.4556420717913287E-2</v>
      </c>
      <c r="BJ731" s="289" cm="1">
        <f t="array" aca="1" ref="BJ731" ca="1">IF(BJ$7&gt;SAP_Leadsheet!$E$21,0,BJ621*INDEX(SAP_Leadsheet!$S$114:$W$128,SAP_Spreadsheet!$E731+1,SAP_Spreadsheet!BJ$6))</f>
        <v>2.4309089325951258E-2</v>
      </c>
      <c r="BK731" s="289" cm="1">
        <f t="array" aca="1" ref="BK731" ca="1">IF(BK$7&gt;SAP_Leadsheet!$E$21,0,BK621*INDEX(SAP_Leadsheet!$S$114:$W$128,SAP_Spreadsheet!$E731+1,SAP_Spreadsheet!BK$6))</f>
        <v>2.4027310998685915E-2</v>
      </c>
      <c r="BL731" s="289" cm="1">
        <f t="array" aca="1" ref="BL731" ca="1">IF(BL$7&gt;SAP_Leadsheet!$E$21,0,BL621*INDEX(SAP_Leadsheet!$S$114:$W$128,SAP_Spreadsheet!$E731+1,SAP_Spreadsheet!BL$6))</f>
        <v>2.3649123613250611E-2</v>
      </c>
      <c r="BM731" s="289" cm="1">
        <f t="array" aca="1" ref="BM731" ca="1">IF(BM$7&gt;SAP_Leadsheet!$E$21,0,BM621*INDEX(SAP_Leadsheet!$S$114:$W$128,SAP_Spreadsheet!$E731+1,SAP_Spreadsheet!BM$6))</f>
        <v>2.1308215226131799E-2</v>
      </c>
      <c r="BN731" s="289" cm="1">
        <f t="array" aca="1" ref="BN731" ca="1">IF(BN$7&gt;SAP_Leadsheet!$E$21,0,BN621*INDEX(SAP_Leadsheet!$S$114:$W$128,SAP_Spreadsheet!$E731+1,SAP_Spreadsheet!BN$6))</f>
        <v>2.1101724231872159E-2</v>
      </c>
      <c r="BO731" s="289"/>
      <c r="BP731" s="289"/>
      <c r="BQ731" s="289"/>
      <c r="BR731" s="289"/>
      <c r="BS731" s="289"/>
      <c r="BT731" s="289"/>
      <c r="BU731" s="289"/>
      <c r="BV731" s="289"/>
      <c r="BW731" s="289"/>
      <c r="BX731" s="289"/>
      <c r="BY731" s="289"/>
      <c r="BZ731" s="289"/>
      <c r="CA731" s="289"/>
      <c r="CB731" s="289"/>
      <c r="CC731" s="289"/>
      <c r="CD731" s="289"/>
      <c r="CE731" s="289"/>
      <c r="CF731" s="289"/>
      <c r="CG731" s="289"/>
      <c r="CH731" s="289"/>
      <c r="CI731" s="289"/>
      <c r="CJ731" s="289"/>
      <c r="CK731" s="289"/>
      <c r="CL731" s="289"/>
      <c r="CM731" s="289"/>
      <c r="CN731" s="289"/>
      <c r="CO731" s="289"/>
      <c r="CP731" s="289"/>
      <c r="CQ731" s="289"/>
      <c r="CR731" s="289"/>
      <c r="CS731" s="289"/>
      <c r="CT731" s="289"/>
      <c r="CU731" s="289"/>
      <c r="CV731" s="289"/>
      <c r="CW731" s="289"/>
      <c r="CX731" s="289"/>
      <c r="CY731" s="289"/>
      <c r="CZ731" s="289"/>
      <c r="DA731" s="289"/>
      <c r="DB731" s="289"/>
      <c r="DC731" s="289"/>
      <c r="DD731" s="289"/>
      <c r="DE731" s="289"/>
      <c r="DF731" s="289"/>
      <c r="DG731" s="289"/>
      <c r="DH731" s="289"/>
      <c r="DI731" s="289"/>
      <c r="DJ731" s="289"/>
      <c r="DK731" s="289"/>
      <c r="DL731" s="289"/>
      <c r="DM731" s="289"/>
      <c r="DN731" s="289"/>
      <c r="DO731" s="289"/>
      <c r="DP731" s="289"/>
      <c r="DQ731" s="289"/>
      <c r="DR731" s="289"/>
      <c r="DS731" s="289"/>
      <c r="DT731" s="289"/>
      <c r="DU731" s="289"/>
      <c r="DV731" s="289"/>
      <c r="DW731" s="289"/>
      <c r="DX731" s="289"/>
      <c r="DY731" s="289"/>
      <c r="DZ731" s="289"/>
      <c r="EA731" s="289"/>
      <c r="EB731" s="289"/>
      <c r="EC731" s="289"/>
      <c r="ED731" s="289"/>
      <c r="EE731" s="289"/>
      <c r="EF731" s="289"/>
      <c r="EG731" s="289"/>
      <c r="EH731" s="289"/>
      <c r="EI731" s="289"/>
      <c r="EJ731" s="289"/>
      <c r="EK731" s="289"/>
      <c r="EL731" s="289"/>
      <c r="EM731" s="289"/>
      <c r="EN731" s="289"/>
      <c r="EO731" s="289"/>
      <c r="EP731" s="289"/>
      <c r="EQ731" s="289"/>
      <c r="ER731" s="289"/>
      <c r="ES731" s="289"/>
      <c r="ET731" s="289"/>
      <c r="EU731" s="289"/>
      <c r="EV731" s="289"/>
      <c r="EW731" s="289"/>
      <c r="EX731" s="289"/>
      <c r="EY731" s="289"/>
      <c r="EZ731" s="289"/>
      <c r="FA731" s="289"/>
      <c r="FB731" s="289"/>
      <c r="FC731" s="289"/>
      <c r="FD731" s="289"/>
      <c r="FE731" s="289"/>
      <c r="FF731" s="289"/>
      <c r="FG731" s="289"/>
      <c r="FH731" s="289"/>
      <c r="FI731" s="289"/>
      <c r="FJ731" s="289"/>
      <c r="FK731" s="289"/>
      <c r="FL731" s="289"/>
      <c r="FM731" s="289"/>
      <c r="FN731" s="289"/>
      <c r="FO731" s="289"/>
      <c r="FP731" s="289"/>
      <c r="FQ731" s="289"/>
      <c r="FR731" s="289"/>
      <c r="FS731" s="289"/>
      <c r="FT731" s="289"/>
      <c r="FU731" s="289"/>
      <c r="FV731" s="289"/>
      <c r="FW731" s="289"/>
      <c r="FX731" s="289"/>
      <c r="FY731" s="289"/>
      <c r="FZ731" s="289"/>
      <c r="GA731" s="289"/>
      <c r="GB731" s="289"/>
      <c r="GC731" s="289"/>
      <c r="GD731" s="289"/>
      <c r="GE731" s="289"/>
      <c r="GF731" s="289"/>
      <c r="GG731" s="289"/>
      <c r="GH731" s="289"/>
      <c r="GI731" s="289"/>
      <c r="GJ731" s="289"/>
      <c r="GK731" s="289"/>
      <c r="GL731" s="289"/>
      <c r="GM731" s="289"/>
      <c r="GN731" s="289"/>
      <c r="GO731" s="289"/>
      <c r="GP731" s="289"/>
      <c r="GQ731" s="289"/>
      <c r="GR731" s="289"/>
      <c r="GS731" s="289"/>
      <c r="GT731" s="289"/>
      <c r="GU731" s="289"/>
      <c r="GV731" s="289"/>
      <c r="GW731" s="289"/>
      <c r="GX731" s="289"/>
      <c r="GY731" s="289"/>
    </row>
    <row r="732" spans="1:207" x14ac:dyDescent="0.15">
      <c r="A732" s="101"/>
      <c r="D732" s="26" t="s">
        <v>332</v>
      </c>
      <c r="E732" s="26">
        <v>12</v>
      </c>
      <c r="F732" s="120"/>
      <c r="G732" s="289" cm="1">
        <f t="array" ref="G732">IF(G$7&gt;SAP_Leadsheet!$E$21,0,G622*INDEX(SAP_Leadsheet!$S$114:$W$128,SAP_Spreadsheet!$E732+1,SAP_Spreadsheet!G$6))</f>
        <v>0</v>
      </c>
      <c r="H732" s="289" cm="1">
        <f t="array" aca="1" ref="H732" ca="1">IF(H$7&gt;SAP_Leadsheet!$E$21,0,H622*INDEX(SAP_Leadsheet!$S$114:$W$128,SAP_Spreadsheet!$E732+1,SAP_Spreadsheet!H$6))</f>
        <v>0</v>
      </c>
      <c r="I732" s="289" cm="1">
        <f t="array" aca="1" ref="I732" ca="1">IF(I$7&gt;SAP_Leadsheet!$E$21,0,I622*INDEX(SAP_Leadsheet!$S$114:$W$128,SAP_Spreadsheet!$E732+1,SAP_Spreadsheet!I$6))</f>
        <v>0</v>
      </c>
      <c r="J732" s="289" cm="1">
        <f t="array" aca="1" ref="J732" ca="1">IF(J$7&gt;SAP_Leadsheet!$E$21,0,J622*INDEX(SAP_Leadsheet!$S$114:$W$128,SAP_Spreadsheet!$E732+1,SAP_Spreadsheet!J$6))</f>
        <v>0</v>
      </c>
      <c r="K732" s="289" cm="1">
        <f t="array" aca="1" ref="K732" ca="1">IF(K$7&gt;SAP_Leadsheet!$E$21,0,K622*INDEX(SAP_Leadsheet!$S$114:$W$128,SAP_Spreadsheet!$E732+1,SAP_Spreadsheet!K$6))</f>
        <v>0</v>
      </c>
      <c r="L732" s="289" cm="1">
        <f t="array" aca="1" ref="L732" ca="1">IF(L$7&gt;SAP_Leadsheet!$E$21,0,L622*INDEX(SAP_Leadsheet!$S$114:$W$128,SAP_Spreadsheet!$E732+1,SAP_Spreadsheet!L$6))</f>
        <v>0</v>
      </c>
      <c r="M732" s="289" cm="1">
        <f t="array" aca="1" ref="M732" ca="1">IF(M$7&gt;SAP_Leadsheet!$E$21,0,M622*INDEX(SAP_Leadsheet!$S$114:$W$128,SAP_Spreadsheet!$E732+1,SAP_Spreadsheet!M$6))</f>
        <v>0</v>
      </c>
      <c r="N732" s="289" cm="1">
        <f t="array" aca="1" ref="N732" ca="1">IF(N$7&gt;SAP_Leadsheet!$E$21,0,N622*INDEX(SAP_Leadsheet!$S$114:$W$128,SAP_Spreadsheet!$E732+1,SAP_Spreadsheet!N$6))</f>
        <v>0</v>
      </c>
      <c r="O732" s="289" cm="1">
        <f t="array" aca="1" ref="O732" ca="1">IF(O$7&gt;SAP_Leadsheet!$E$21,0,O622*INDEX(SAP_Leadsheet!$S$114:$W$128,SAP_Spreadsheet!$E732+1,SAP_Spreadsheet!O$6))</f>
        <v>0</v>
      </c>
      <c r="P732" s="289" cm="1">
        <f t="array" aca="1" ref="P732" ca="1">IF(P$7&gt;SAP_Leadsheet!$E$21,0,P622*INDEX(SAP_Leadsheet!$S$114:$W$128,SAP_Spreadsheet!$E732+1,SAP_Spreadsheet!P$6))</f>
        <v>0</v>
      </c>
      <c r="Q732" s="289" cm="1">
        <f t="array" aca="1" ref="Q732" ca="1">IF(Q$7&gt;SAP_Leadsheet!$E$21,0,Q622*INDEX(SAP_Leadsheet!$S$114:$W$128,SAP_Spreadsheet!$E732+1,SAP_Spreadsheet!Q$6))</f>
        <v>0</v>
      </c>
      <c r="R732" s="289" cm="1">
        <f t="array" aca="1" ref="R732" ca="1">IF(R$7&gt;SAP_Leadsheet!$E$21,0,R622*INDEX(SAP_Leadsheet!$S$114:$W$128,SAP_Spreadsheet!$E732+1,SAP_Spreadsheet!R$6))</f>
        <v>0</v>
      </c>
      <c r="S732" s="289" cm="1">
        <f t="array" aca="1" ref="S732" ca="1">IF(S$7&gt;SAP_Leadsheet!$E$21,0,S622*INDEX(SAP_Leadsheet!$S$114:$W$128,SAP_Spreadsheet!$E732+1,SAP_Spreadsheet!S$6))</f>
        <v>3.8207029159962214E-2</v>
      </c>
      <c r="T732" s="289" cm="1">
        <f t="array" aca="1" ref="T732" ca="1">IF(T$7&gt;SAP_Leadsheet!$E$21,0,T622*INDEX(SAP_Leadsheet!$S$114:$W$128,SAP_Spreadsheet!$E732+1,SAP_Spreadsheet!T$6))</f>
        <v>6.9487812688196177E-2</v>
      </c>
      <c r="U732" s="289" cm="1">
        <f t="array" aca="1" ref="U732" ca="1">IF(U$7&gt;SAP_Leadsheet!$E$21,0,U622*INDEX(SAP_Leadsheet!$S$114:$W$128,SAP_Spreadsheet!$E732+1,SAP_Spreadsheet!U$6))</f>
        <v>8.809559499543243E-2</v>
      </c>
      <c r="V732" s="289" cm="1">
        <f t="array" aca="1" ref="V732" ca="1">IF(V$7&gt;SAP_Leadsheet!$E$21,0,V622*INDEX(SAP_Leadsheet!$S$114:$W$128,SAP_Spreadsheet!$E732+1,SAP_Spreadsheet!V$6))</f>
        <v>9.6333324072372911E-2</v>
      </c>
      <c r="W732" s="289" cm="1">
        <f t="array" aca="1" ref="W732" ca="1">IF(W$7&gt;SAP_Leadsheet!$E$21,0,W622*INDEX(SAP_Leadsheet!$S$114:$W$128,SAP_Spreadsheet!$E732+1,SAP_Spreadsheet!W$6))</f>
        <v>9.767168710631699E-2</v>
      </c>
      <c r="X732" s="289" cm="1">
        <f t="array" aca="1" ref="X732" ca="1">IF(X$7&gt;SAP_Leadsheet!$E$21,0,X622*INDEX(SAP_Leadsheet!$S$114:$W$128,SAP_Spreadsheet!$E732+1,SAP_Spreadsheet!X$6))</f>
        <v>9.4538172580954025E-2</v>
      </c>
      <c r="Y732" s="289" cm="1">
        <f t="array" aca="1" ref="Y732" ca="1">IF(Y$7&gt;SAP_Leadsheet!$E$21,0,Y622*INDEX(SAP_Leadsheet!$S$114:$W$128,SAP_Spreadsheet!$E732+1,SAP_Spreadsheet!Y$6))</f>
        <v>8.8571730522542524E-2</v>
      </c>
      <c r="Z732" s="289" cm="1">
        <f t="array" aca="1" ref="Z732" ca="1">IF(Z$7&gt;SAP_Leadsheet!$E$21,0,Z622*INDEX(SAP_Leadsheet!$S$114:$W$128,SAP_Spreadsheet!$E732+1,SAP_Spreadsheet!Z$6))</f>
        <v>8.0842815578206023E-2</v>
      </c>
      <c r="AA732" s="289" cm="1">
        <f t="array" aca="1" ref="AA732" ca="1">IF(AA$7&gt;SAP_Leadsheet!$E$21,0,AA622*INDEX(SAP_Leadsheet!$S$114:$W$128,SAP_Spreadsheet!$E732+1,SAP_Spreadsheet!AA$6))</f>
        <v>7.2658786788424454E-2</v>
      </c>
      <c r="AB732" s="289" cm="1">
        <f t="array" aca="1" ref="AB732" ca="1">IF(AB$7&gt;SAP_Leadsheet!$E$21,0,AB622*INDEX(SAP_Leadsheet!$S$114:$W$128,SAP_Spreadsheet!$E732+1,SAP_Spreadsheet!AB$6))</f>
        <v>6.5346013017599736E-2</v>
      </c>
      <c r="AC732" s="289" cm="1">
        <f t="array" aca="1" ref="AC732" ca="1">IF(AC$7&gt;SAP_Leadsheet!$E$21,0,AC622*INDEX(SAP_Leadsheet!$S$114:$W$128,SAP_Spreadsheet!$E732+1,SAP_Spreadsheet!AC$6))</f>
        <v>5.9095103235271319E-2</v>
      </c>
      <c r="AD732" s="289" cm="1">
        <f t="array" aca="1" ref="AD732" ca="1">IF(AD$7&gt;SAP_Leadsheet!$E$21,0,AD622*INDEX(SAP_Leadsheet!$S$114:$W$128,SAP_Spreadsheet!$E732+1,SAP_Spreadsheet!AD$6))</f>
        <v>4.1280992551061831E-2</v>
      </c>
      <c r="AE732" s="289" cm="1">
        <f t="array" aca="1" ref="AE732" ca="1">IF(AE$7&gt;SAP_Leadsheet!$E$21,0,AE622*INDEX(SAP_Leadsheet!$S$114:$W$128,SAP_Spreadsheet!$E732+1,SAP_Spreadsheet!AE$6))</f>
        <v>4.1318832836680676E-2</v>
      </c>
      <c r="AF732" s="289" cm="1">
        <f t="array" aca="1" ref="AF732" ca="1">IF(AF$7&gt;SAP_Leadsheet!$E$21,0,AF622*INDEX(SAP_Leadsheet!$S$114:$W$128,SAP_Spreadsheet!$E732+1,SAP_Spreadsheet!AF$6))</f>
        <v>4.2013286124048838E-2</v>
      </c>
      <c r="AG732" s="289" cm="1">
        <f t="array" aca="1" ref="AG732" ca="1">IF(AG$7&gt;SAP_Leadsheet!$E$21,0,AG622*INDEX(SAP_Leadsheet!$S$114:$W$128,SAP_Spreadsheet!$E732+1,SAP_Spreadsheet!AG$6))</f>
        <v>4.3058125215729409E-2</v>
      </c>
      <c r="AH732" s="289" cm="1">
        <f t="array" aca="1" ref="AH732" ca="1">IF(AH$7&gt;SAP_Leadsheet!$E$21,0,AH622*INDEX(SAP_Leadsheet!$S$114:$W$128,SAP_Spreadsheet!$E732+1,SAP_Spreadsheet!AH$6))</f>
        <v>4.4158939441285988E-2</v>
      </c>
      <c r="AI732" s="289" cm="1">
        <f t="array" aca="1" ref="AI732" ca="1">IF(AI$7&gt;SAP_Leadsheet!$E$21,0,AI622*INDEX(SAP_Leadsheet!$S$114:$W$128,SAP_Spreadsheet!$E732+1,SAP_Spreadsheet!AI$6))</f>
        <v>4.5114201823457697E-2</v>
      </c>
      <c r="AJ732" s="289" cm="1">
        <f t="array" aca="1" ref="AJ732" ca="1">IF(AJ$7&gt;SAP_Leadsheet!$E$21,0,AJ622*INDEX(SAP_Leadsheet!$S$114:$W$128,SAP_Spreadsheet!$E732+1,SAP_Spreadsheet!AJ$6))</f>
        <v>4.5803427012146548E-2</v>
      </c>
      <c r="AK732" s="289" cm="1">
        <f t="array" aca="1" ref="AK732" ca="1">IF(AK$7&gt;SAP_Leadsheet!$E$21,0,AK622*INDEX(SAP_Leadsheet!$S$114:$W$128,SAP_Spreadsheet!$E732+1,SAP_Spreadsheet!AK$6))</f>
        <v>4.6304856349953842E-2</v>
      </c>
      <c r="AL732" s="289" cm="1">
        <f t="array" aca="1" ref="AL732" ca="1">IF(AL$7&gt;SAP_Leadsheet!$E$21,0,AL622*INDEX(SAP_Leadsheet!$S$114:$W$128,SAP_Spreadsheet!$E732+1,SAP_Spreadsheet!AL$6))</f>
        <v>4.6528734292635369E-2</v>
      </c>
      <c r="AM732" s="289" cm="1">
        <f t="array" aca="1" ref="AM732" ca="1">IF(AM$7&gt;SAP_Leadsheet!$E$21,0,AM622*INDEX(SAP_Leadsheet!$S$114:$W$128,SAP_Spreadsheet!$E732+1,SAP_Spreadsheet!AM$6))</f>
        <v>4.6192063155163325E-2</v>
      </c>
      <c r="AN732" s="289" cm="1">
        <f t="array" aca="1" ref="AN732" ca="1">IF(AN$7&gt;SAP_Leadsheet!$E$21,0,AN622*INDEX(SAP_Leadsheet!$S$114:$W$128,SAP_Spreadsheet!$E732+1,SAP_Spreadsheet!AN$6))</f>
        <v>4.5144939769121928E-2</v>
      </c>
      <c r="AO732" s="289" cm="1">
        <f t="array" aca="1" ref="AO732" ca="1">IF(AO$7&gt;SAP_Leadsheet!$E$21,0,AO622*INDEX(SAP_Leadsheet!$S$114:$W$128,SAP_Spreadsheet!$E732+1,SAP_Spreadsheet!AO$6))</f>
        <v>4.2567049112024365E-2</v>
      </c>
      <c r="AP732" s="289" cm="1">
        <f t="array" aca="1" ref="AP732" ca="1">IF(AP$7&gt;SAP_Leadsheet!$E$21,0,AP622*INDEX(SAP_Leadsheet!$S$114:$W$128,SAP_Spreadsheet!$E732+1,SAP_Spreadsheet!AP$6))</f>
        <v>3.2280920649817336E-2</v>
      </c>
      <c r="AQ732" s="289" cm="1">
        <f t="array" aca="1" ref="AQ732" ca="1">IF(AQ$7&gt;SAP_Leadsheet!$E$21,0,AQ622*INDEX(SAP_Leadsheet!$S$114:$W$128,SAP_Spreadsheet!$E732+1,SAP_Spreadsheet!AQ$6))</f>
        <v>3.2049875271536528E-2</v>
      </c>
      <c r="AR732" s="289" cm="1">
        <f t="array" aca="1" ref="AR732" ca="1">IF(AR$7&gt;SAP_Leadsheet!$E$21,0,AR622*INDEX(SAP_Leadsheet!$S$114:$W$128,SAP_Spreadsheet!$E732+1,SAP_Spreadsheet!AR$6))</f>
        <v>3.181168366854855E-2</v>
      </c>
      <c r="AS732" s="289" cm="1">
        <f t="array" aca="1" ref="AS732" ca="1">IF(AS$7&gt;SAP_Leadsheet!$E$21,0,AS622*INDEX(SAP_Leadsheet!$S$114:$W$128,SAP_Spreadsheet!$E732+1,SAP_Spreadsheet!AS$6))</f>
        <v>3.1612798049698652E-2</v>
      </c>
      <c r="AT732" s="289" cm="1">
        <f t="array" aca="1" ref="AT732" ca="1">IF(AT$7&gt;SAP_Leadsheet!$E$21,0,AT622*INDEX(SAP_Leadsheet!$S$114:$W$128,SAP_Spreadsheet!$E732+1,SAP_Spreadsheet!AT$6))</f>
        <v>3.1451061344063731E-2</v>
      </c>
      <c r="AU732" s="289" cm="1">
        <f t="array" aca="1" ref="AU732" ca="1">IF(AU$7&gt;SAP_Leadsheet!$E$21,0,AU622*INDEX(SAP_Leadsheet!$S$114:$W$128,SAP_Spreadsheet!$E732+1,SAP_Spreadsheet!AU$6))</f>
        <v>3.1319446040347747E-2</v>
      </c>
      <c r="AV732" s="289" cm="1">
        <f t="array" aca="1" ref="AV732" ca="1">IF(AV$7&gt;SAP_Leadsheet!$E$21,0,AV622*INDEX(SAP_Leadsheet!$S$114:$W$128,SAP_Spreadsheet!$E732+1,SAP_Spreadsheet!AV$6))</f>
        <v>3.1206783685003427E-2</v>
      </c>
      <c r="AW732" s="289" cm="1">
        <f t="array" aca="1" ref="AW732" ca="1">IF(AW$7&gt;SAP_Leadsheet!$E$21,0,AW622*INDEX(SAP_Leadsheet!$S$114:$W$128,SAP_Spreadsheet!$E732+1,SAP_Spreadsheet!AW$6))</f>
        <v>3.1097050489759057E-2</v>
      </c>
      <c r="AX732" s="289" cm="1">
        <f t="array" aca="1" ref="AX732" ca="1">IF(AX$7&gt;SAP_Leadsheet!$E$21,0,AX622*INDEX(SAP_Leadsheet!$S$114:$W$128,SAP_Spreadsheet!$E732+1,SAP_Spreadsheet!AX$6))</f>
        <v>3.0969776914042967E-2</v>
      </c>
      <c r="AY732" s="289" cm="1">
        <f t="array" aca="1" ref="AY732" ca="1">IF(AY$7&gt;SAP_Leadsheet!$E$21,0,AY622*INDEX(SAP_Leadsheet!$S$114:$W$128,SAP_Spreadsheet!$E732+1,SAP_Spreadsheet!AY$6))</f>
        <v>3.0769123987300324E-2</v>
      </c>
      <c r="AZ732" s="289" cm="1">
        <f t="array" aca="1" ref="AZ732" ca="1">IF(AZ$7&gt;SAP_Leadsheet!$E$21,0,AZ622*INDEX(SAP_Leadsheet!$S$114:$W$128,SAP_Spreadsheet!$E732+1,SAP_Spreadsheet!AZ$6))</f>
        <v>3.0435725338438045E-2</v>
      </c>
      <c r="BA732" s="289" cm="1">
        <f t="array" aca="1" ref="BA732" ca="1">IF(BA$7&gt;SAP_Leadsheet!$E$21,0,BA622*INDEX(SAP_Leadsheet!$S$114:$W$128,SAP_Spreadsheet!$E732+1,SAP_Spreadsheet!BA$6))</f>
        <v>2.956457362557734E-2</v>
      </c>
      <c r="BB732" s="289" cm="1">
        <f t="array" aca="1" ref="BB732" ca="1">IF(BB$7&gt;SAP_Leadsheet!$E$21,0,BB622*INDEX(SAP_Leadsheet!$S$114:$W$128,SAP_Spreadsheet!$E732+1,SAP_Spreadsheet!BB$6))</f>
        <v>2.6293571987432603E-2</v>
      </c>
      <c r="BC732" s="289" cm="1">
        <f t="array" aca="1" ref="BC732" ca="1">IF(BC$7&gt;SAP_Leadsheet!$E$21,0,BC622*INDEX(SAP_Leadsheet!$S$114:$W$128,SAP_Spreadsheet!$E732+1,SAP_Spreadsheet!BC$6))</f>
        <v>2.60109308485501E-2</v>
      </c>
      <c r="BD732" s="289" cm="1">
        <f t="array" aca="1" ref="BD732" ca="1">IF(BD$7&gt;SAP_Leadsheet!$E$21,0,BD622*INDEX(SAP_Leadsheet!$S$114:$W$128,SAP_Spreadsheet!$E732+1,SAP_Spreadsheet!BD$6))</f>
        <v>2.5733890672232574E-2</v>
      </c>
      <c r="BE732" s="289" cm="1">
        <f t="array" aca="1" ref="BE732" ca="1">IF(BE$7&gt;SAP_Leadsheet!$E$21,0,BE622*INDEX(SAP_Leadsheet!$S$114:$W$128,SAP_Spreadsheet!$E732+1,SAP_Spreadsheet!BE$6))</f>
        <v>2.5473803157042684E-2</v>
      </c>
      <c r="BF732" s="289" cm="1">
        <f t="array" aca="1" ref="BF732" ca="1">IF(BF$7&gt;SAP_Leadsheet!$E$21,0,BF622*INDEX(SAP_Leadsheet!$S$114:$W$128,SAP_Spreadsheet!$E732+1,SAP_Spreadsheet!BF$6))</f>
        <v>2.5227462348756256E-2</v>
      </c>
      <c r="BG732" s="289" cm="1">
        <f t="array" aca="1" ref="BG732" ca="1">IF(BG$7&gt;SAP_Leadsheet!$E$21,0,BG622*INDEX(SAP_Leadsheet!$S$114:$W$128,SAP_Spreadsheet!$E732+1,SAP_Spreadsheet!BG$6))</f>
        <v>2.4991440648450516E-2</v>
      </c>
      <c r="BH732" s="289" cm="1">
        <f t="array" aca="1" ref="BH732" ca="1">IF(BH$7&gt;SAP_Leadsheet!$E$21,0,BH622*INDEX(SAP_Leadsheet!$S$114:$W$128,SAP_Spreadsheet!$E732+1,SAP_Spreadsheet!BH$6))</f>
        <v>2.4762268788175546E-2</v>
      </c>
      <c r="BI732" s="289" cm="1">
        <f t="array" aca="1" ref="BI732" ca="1">IF(BI$7&gt;SAP_Leadsheet!$E$21,0,BI622*INDEX(SAP_Leadsheet!$S$114:$W$128,SAP_Spreadsheet!$E732+1,SAP_Spreadsheet!BI$6))</f>
        <v>2.4536144698997422E-2</v>
      </c>
      <c r="BJ732" s="289" cm="1">
        <f t="array" aca="1" ref="BJ732" ca="1">IF(BJ$7&gt;SAP_Leadsheet!$E$21,0,BJ622*INDEX(SAP_Leadsheet!$S$114:$W$128,SAP_Spreadsheet!$E732+1,SAP_Spreadsheet!BJ$6))</f>
        <v>2.4556420717913287E-2</v>
      </c>
      <c r="BK732" s="289" cm="1">
        <f t="array" aca="1" ref="BK732" ca="1">IF(BK$7&gt;SAP_Leadsheet!$E$21,0,BK622*INDEX(SAP_Leadsheet!$S$114:$W$128,SAP_Spreadsheet!$E732+1,SAP_Spreadsheet!BK$6))</f>
        <v>2.4309089325951258E-2</v>
      </c>
      <c r="BL732" s="289" cm="1">
        <f t="array" aca="1" ref="BL732" ca="1">IF(BL$7&gt;SAP_Leadsheet!$E$21,0,BL622*INDEX(SAP_Leadsheet!$S$114:$W$128,SAP_Spreadsheet!$E732+1,SAP_Spreadsheet!BL$6))</f>
        <v>2.4027310998685915E-2</v>
      </c>
      <c r="BM732" s="289" cm="1">
        <f t="array" aca="1" ref="BM732" ca="1">IF(BM$7&gt;SAP_Leadsheet!$E$21,0,BM622*INDEX(SAP_Leadsheet!$S$114:$W$128,SAP_Spreadsheet!$E732+1,SAP_Spreadsheet!BM$6))</f>
        <v>2.3649123613250611E-2</v>
      </c>
      <c r="BN732" s="289" cm="1">
        <f t="array" aca="1" ref="BN732" ca="1">IF(BN$7&gt;SAP_Leadsheet!$E$21,0,BN622*INDEX(SAP_Leadsheet!$S$114:$W$128,SAP_Spreadsheet!$E732+1,SAP_Spreadsheet!BN$6))</f>
        <v>2.1308215226131799E-2</v>
      </c>
      <c r="BO732" s="289"/>
      <c r="BP732" s="289"/>
      <c r="BQ732" s="289"/>
      <c r="BR732" s="289"/>
      <c r="BS732" s="289"/>
      <c r="BT732" s="289"/>
      <c r="BU732" s="289"/>
      <c r="BV732" s="289"/>
      <c r="BW732" s="289"/>
      <c r="BX732" s="289"/>
      <c r="BY732" s="289"/>
      <c r="BZ732" s="289"/>
      <c r="CA732" s="289"/>
      <c r="CB732" s="289"/>
      <c r="CC732" s="289"/>
      <c r="CD732" s="289"/>
      <c r="CE732" s="289"/>
      <c r="CF732" s="289"/>
      <c r="CG732" s="289"/>
      <c r="CH732" s="289"/>
      <c r="CI732" s="289"/>
      <c r="CJ732" s="289"/>
      <c r="CK732" s="289"/>
      <c r="CL732" s="289"/>
      <c r="CM732" s="289"/>
      <c r="CN732" s="289"/>
      <c r="CO732" s="289"/>
      <c r="CP732" s="289"/>
      <c r="CQ732" s="289"/>
      <c r="CR732" s="289"/>
      <c r="CS732" s="289"/>
      <c r="CT732" s="289"/>
      <c r="CU732" s="289"/>
      <c r="CV732" s="289"/>
      <c r="CW732" s="289"/>
      <c r="CX732" s="289"/>
      <c r="CY732" s="289"/>
      <c r="CZ732" s="289"/>
      <c r="DA732" s="289"/>
      <c r="DB732" s="289"/>
      <c r="DC732" s="289"/>
      <c r="DD732" s="289"/>
      <c r="DE732" s="289"/>
      <c r="DF732" s="289"/>
      <c r="DG732" s="289"/>
      <c r="DH732" s="289"/>
      <c r="DI732" s="289"/>
      <c r="DJ732" s="289"/>
      <c r="DK732" s="289"/>
      <c r="DL732" s="289"/>
      <c r="DM732" s="289"/>
      <c r="DN732" s="289"/>
      <c r="DO732" s="289"/>
      <c r="DP732" s="289"/>
      <c r="DQ732" s="289"/>
      <c r="DR732" s="289"/>
      <c r="DS732" s="289"/>
      <c r="DT732" s="289"/>
      <c r="DU732" s="289"/>
      <c r="DV732" s="289"/>
      <c r="DW732" s="289"/>
      <c r="DX732" s="289"/>
      <c r="DY732" s="289"/>
      <c r="DZ732" s="289"/>
      <c r="EA732" s="289"/>
      <c r="EB732" s="289"/>
      <c r="EC732" s="289"/>
      <c r="ED732" s="289"/>
      <c r="EE732" s="289"/>
      <c r="EF732" s="289"/>
      <c r="EG732" s="289"/>
      <c r="EH732" s="289"/>
      <c r="EI732" s="289"/>
      <c r="EJ732" s="289"/>
      <c r="EK732" s="289"/>
      <c r="EL732" s="289"/>
      <c r="EM732" s="289"/>
      <c r="EN732" s="289"/>
      <c r="EO732" s="289"/>
      <c r="EP732" s="289"/>
      <c r="EQ732" s="289"/>
      <c r="ER732" s="289"/>
      <c r="ES732" s="289"/>
      <c r="ET732" s="289"/>
      <c r="EU732" s="289"/>
      <c r="EV732" s="289"/>
      <c r="EW732" s="289"/>
      <c r="EX732" s="289"/>
      <c r="EY732" s="289"/>
      <c r="EZ732" s="289"/>
      <c r="FA732" s="289"/>
      <c r="FB732" s="289"/>
      <c r="FC732" s="289"/>
      <c r="FD732" s="289"/>
      <c r="FE732" s="289"/>
      <c r="FF732" s="289"/>
      <c r="FG732" s="289"/>
      <c r="FH732" s="289"/>
      <c r="FI732" s="289"/>
      <c r="FJ732" s="289"/>
      <c r="FK732" s="289"/>
      <c r="FL732" s="289"/>
      <c r="FM732" s="289"/>
      <c r="FN732" s="289"/>
      <c r="FO732" s="289"/>
      <c r="FP732" s="289"/>
      <c r="FQ732" s="289"/>
      <c r="FR732" s="289"/>
      <c r="FS732" s="289"/>
      <c r="FT732" s="289"/>
      <c r="FU732" s="289"/>
      <c r="FV732" s="289"/>
      <c r="FW732" s="289"/>
      <c r="FX732" s="289"/>
      <c r="FY732" s="289"/>
      <c r="FZ732" s="289"/>
      <c r="GA732" s="289"/>
      <c r="GB732" s="289"/>
      <c r="GC732" s="289"/>
      <c r="GD732" s="289"/>
      <c r="GE732" s="289"/>
      <c r="GF732" s="289"/>
      <c r="GG732" s="289"/>
      <c r="GH732" s="289"/>
      <c r="GI732" s="289"/>
      <c r="GJ732" s="289"/>
      <c r="GK732" s="289"/>
      <c r="GL732" s="289"/>
      <c r="GM732" s="289"/>
      <c r="GN732" s="289"/>
      <c r="GO732" s="289"/>
      <c r="GP732" s="289"/>
      <c r="GQ732" s="289"/>
      <c r="GR732" s="289"/>
      <c r="GS732" s="289"/>
      <c r="GT732" s="289"/>
      <c r="GU732" s="289"/>
      <c r="GV732" s="289"/>
      <c r="GW732" s="289"/>
      <c r="GX732" s="289"/>
      <c r="GY732" s="289"/>
    </row>
    <row r="733" spans="1:207" x14ac:dyDescent="0.15">
      <c r="A733" s="101"/>
      <c r="D733" s="26" t="s">
        <v>380</v>
      </c>
      <c r="E733" s="26">
        <v>13</v>
      </c>
      <c r="F733" s="120"/>
      <c r="G733" s="289" cm="1">
        <f t="array" ref="G733">IF(G$7&gt;SAP_Leadsheet!$E$21,0,G623*INDEX(SAP_Leadsheet!$S$114:$W$128,SAP_Spreadsheet!$E733+1,SAP_Spreadsheet!G$6))</f>
        <v>0</v>
      </c>
      <c r="H733" s="289" cm="1">
        <f t="array" aca="1" ref="H733" ca="1">IF(H$7&gt;SAP_Leadsheet!$E$21,0,H623*INDEX(SAP_Leadsheet!$S$114:$W$128,SAP_Spreadsheet!$E733+1,SAP_Spreadsheet!H$6))</f>
        <v>0</v>
      </c>
      <c r="I733" s="289" cm="1">
        <f t="array" aca="1" ref="I733" ca="1">IF(I$7&gt;SAP_Leadsheet!$E$21,0,I623*INDEX(SAP_Leadsheet!$S$114:$W$128,SAP_Spreadsheet!$E733+1,SAP_Spreadsheet!I$6))</f>
        <v>0</v>
      </c>
      <c r="J733" s="289" cm="1">
        <f t="array" aca="1" ref="J733" ca="1">IF(J$7&gt;SAP_Leadsheet!$E$21,0,J623*INDEX(SAP_Leadsheet!$S$114:$W$128,SAP_Spreadsheet!$E733+1,SAP_Spreadsheet!J$6))</f>
        <v>0</v>
      </c>
      <c r="K733" s="289" cm="1">
        <f t="array" aca="1" ref="K733" ca="1">IF(K$7&gt;SAP_Leadsheet!$E$21,0,K623*INDEX(SAP_Leadsheet!$S$114:$W$128,SAP_Spreadsheet!$E733+1,SAP_Spreadsheet!K$6))</f>
        <v>0</v>
      </c>
      <c r="L733" s="289" cm="1">
        <f t="array" aca="1" ref="L733" ca="1">IF(L$7&gt;SAP_Leadsheet!$E$21,0,L623*INDEX(SAP_Leadsheet!$S$114:$W$128,SAP_Spreadsheet!$E733+1,SAP_Spreadsheet!L$6))</f>
        <v>0</v>
      </c>
      <c r="M733" s="289" cm="1">
        <f t="array" aca="1" ref="M733" ca="1">IF(M$7&gt;SAP_Leadsheet!$E$21,0,M623*INDEX(SAP_Leadsheet!$S$114:$W$128,SAP_Spreadsheet!$E733+1,SAP_Spreadsheet!M$6))</f>
        <v>0</v>
      </c>
      <c r="N733" s="289" cm="1">
        <f t="array" aca="1" ref="N733" ca="1">IF(N$7&gt;SAP_Leadsheet!$E$21,0,N623*INDEX(SAP_Leadsheet!$S$114:$W$128,SAP_Spreadsheet!$E733+1,SAP_Spreadsheet!N$6))</f>
        <v>0</v>
      </c>
      <c r="O733" s="289" cm="1">
        <f t="array" aca="1" ref="O733" ca="1">IF(O$7&gt;SAP_Leadsheet!$E$21,0,O623*INDEX(SAP_Leadsheet!$S$114:$W$128,SAP_Spreadsheet!$E733+1,SAP_Spreadsheet!O$6))</f>
        <v>0</v>
      </c>
      <c r="P733" s="289" cm="1">
        <f t="array" aca="1" ref="P733" ca="1">IF(P$7&gt;SAP_Leadsheet!$E$21,0,P623*INDEX(SAP_Leadsheet!$S$114:$W$128,SAP_Spreadsheet!$E733+1,SAP_Spreadsheet!P$6))</f>
        <v>0</v>
      </c>
      <c r="Q733" s="289" cm="1">
        <f t="array" aca="1" ref="Q733" ca="1">IF(Q$7&gt;SAP_Leadsheet!$E$21,0,Q623*INDEX(SAP_Leadsheet!$S$114:$W$128,SAP_Spreadsheet!$E733+1,SAP_Spreadsheet!Q$6))</f>
        <v>0</v>
      </c>
      <c r="R733" s="289" cm="1">
        <f t="array" aca="1" ref="R733" ca="1">IF(R$7&gt;SAP_Leadsheet!$E$21,0,R623*INDEX(SAP_Leadsheet!$S$114:$W$128,SAP_Spreadsheet!$E733+1,SAP_Spreadsheet!R$6))</f>
        <v>0</v>
      </c>
      <c r="S733" s="289" cm="1">
        <f t="array" aca="1" ref="S733" ca="1">IF(S$7&gt;SAP_Leadsheet!$E$21,0,S623*INDEX(SAP_Leadsheet!$S$114:$W$128,SAP_Spreadsheet!$E733+1,SAP_Spreadsheet!S$6))</f>
        <v>0</v>
      </c>
      <c r="T733" s="289" cm="1">
        <f t="array" aca="1" ref="T733" ca="1">IF(T$7&gt;SAP_Leadsheet!$E$21,0,T623*INDEX(SAP_Leadsheet!$S$114:$W$128,SAP_Spreadsheet!$E733+1,SAP_Spreadsheet!T$6))</f>
        <v>3.8207029159962214E-2</v>
      </c>
      <c r="U733" s="289" cm="1">
        <f t="array" aca="1" ref="U733" ca="1">IF(U$7&gt;SAP_Leadsheet!$E$21,0,U623*INDEX(SAP_Leadsheet!$S$114:$W$128,SAP_Spreadsheet!$E733+1,SAP_Spreadsheet!U$6))</f>
        <v>6.9487812688196177E-2</v>
      </c>
      <c r="V733" s="289" cm="1">
        <f t="array" aca="1" ref="V733" ca="1">IF(V$7&gt;SAP_Leadsheet!$E$21,0,V623*INDEX(SAP_Leadsheet!$S$114:$W$128,SAP_Spreadsheet!$E733+1,SAP_Spreadsheet!V$6))</f>
        <v>8.809559499543243E-2</v>
      </c>
      <c r="W733" s="289" cm="1">
        <f t="array" aca="1" ref="W733" ca="1">IF(W$7&gt;SAP_Leadsheet!$E$21,0,W623*INDEX(SAP_Leadsheet!$S$114:$W$128,SAP_Spreadsheet!$E733+1,SAP_Spreadsheet!W$6))</f>
        <v>9.6333324072372911E-2</v>
      </c>
      <c r="X733" s="289" cm="1">
        <f t="array" aca="1" ref="X733" ca="1">IF(X$7&gt;SAP_Leadsheet!$E$21,0,X623*INDEX(SAP_Leadsheet!$S$114:$W$128,SAP_Spreadsheet!$E733+1,SAP_Spreadsheet!X$6))</f>
        <v>9.767168710631699E-2</v>
      </c>
      <c r="Y733" s="289" cm="1">
        <f t="array" aca="1" ref="Y733" ca="1">IF(Y$7&gt;SAP_Leadsheet!$E$21,0,Y623*INDEX(SAP_Leadsheet!$S$114:$W$128,SAP_Spreadsheet!$E733+1,SAP_Spreadsheet!Y$6))</f>
        <v>9.4538172580954025E-2</v>
      </c>
      <c r="Z733" s="289" cm="1">
        <f t="array" aca="1" ref="Z733" ca="1">IF(Z$7&gt;SAP_Leadsheet!$E$21,0,Z623*INDEX(SAP_Leadsheet!$S$114:$W$128,SAP_Spreadsheet!$E733+1,SAP_Spreadsheet!Z$6))</f>
        <v>8.8571730522542524E-2</v>
      </c>
      <c r="AA733" s="289" cm="1">
        <f t="array" aca="1" ref="AA733" ca="1">IF(AA$7&gt;SAP_Leadsheet!$E$21,0,AA623*INDEX(SAP_Leadsheet!$S$114:$W$128,SAP_Spreadsheet!$E733+1,SAP_Spreadsheet!AA$6))</f>
        <v>8.0842815578206023E-2</v>
      </c>
      <c r="AB733" s="289" cm="1">
        <f t="array" aca="1" ref="AB733" ca="1">IF(AB$7&gt;SAP_Leadsheet!$E$21,0,AB623*INDEX(SAP_Leadsheet!$S$114:$W$128,SAP_Spreadsheet!$E733+1,SAP_Spreadsheet!AB$6))</f>
        <v>7.2658786788424454E-2</v>
      </c>
      <c r="AC733" s="289" cm="1">
        <f t="array" aca="1" ref="AC733" ca="1">IF(AC$7&gt;SAP_Leadsheet!$E$21,0,AC623*INDEX(SAP_Leadsheet!$S$114:$W$128,SAP_Spreadsheet!$E733+1,SAP_Spreadsheet!AC$6))</f>
        <v>6.5346013017599736E-2</v>
      </c>
      <c r="AD733" s="289" cm="1">
        <f t="array" aca="1" ref="AD733" ca="1">IF(AD$7&gt;SAP_Leadsheet!$E$21,0,AD623*INDEX(SAP_Leadsheet!$S$114:$W$128,SAP_Spreadsheet!$E733+1,SAP_Spreadsheet!AD$6))</f>
        <v>5.9095103235271319E-2</v>
      </c>
      <c r="AE733" s="289" cm="1">
        <f t="array" aca="1" ref="AE733" ca="1">IF(AE$7&gt;SAP_Leadsheet!$E$21,0,AE623*INDEX(SAP_Leadsheet!$S$114:$W$128,SAP_Spreadsheet!$E733+1,SAP_Spreadsheet!AE$6))</f>
        <v>4.1280992551061831E-2</v>
      </c>
      <c r="AF733" s="289" cm="1">
        <f t="array" aca="1" ref="AF733" ca="1">IF(AF$7&gt;SAP_Leadsheet!$E$21,0,AF623*INDEX(SAP_Leadsheet!$S$114:$W$128,SAP_Spreadsheet!$E733+1,SAP_Spreadsheet!AF$6))</f>
        <v>4.1318832836680676E-2</v>
      </c>
      <c r="AG733" s="289" cm="1">
        <f t="array" aca="1" ref="AG733" ca="1">IF(AG$7&gt;SAP_Leadsheet!$E$21,0,AG623*INDEX(SAP_Leadsheet!$S$114:$W$128,SAP_Spreadsheet!$E733+1,SAP_Spreadsheet!AG$6))</f>
        <v>4.2013286124048838E-2</v>
      </c>
      <c r="AH733" s="289" cm="1">
        <f t="array" aca="1" ref="AH733" ca="1">IF(AH$7&gt;SAP_Leadsheet!$E$21,0,AH623*INDEX(SAP_Leadsheet!$S$114:$W$128,SAP_Spreadsheet!$E733+1,SAP_Spreadsheet!AH$6))</f>
        <v>4.3058125215729409E-2</v>
      </c>
      <c r="AI733" s="289" cm="1">
        <f t="array" aca="1" ref="AI733" ca="1">IF(AI$7&gt;SAP_Leadsheet!$E$21,0,AI623*INDEX(SAP_Leadsheet!$S$114:$W$128,SAP_Spreadsheet!$E733+1,SAP_Spreadsheet!AI$6))</f>
        <v>4.4158939441285988E-2</v>
      </c>
      <c r="AJ733" s="289" cm="1">
        <f t="array" aca="1" ref="AJ733" ca="1">IF(AJ$7&gt;SAP_Leadsheet!$E$21,0,AJ623*INDEX(SAP_Leadsheet!$S$114:$W$128,SAP_Spreadsheet!$E733+1,SAP_Spreadsheet!AJ$6))</f>
        <v>4.5114201823457697E-2</v>
      </c>
      <c r="AK733" s="289" cm="1">
        <f t="array" aca="1" ref="AK733" ca="1">IF(AK$7&gt;SAP_Leadsheet!$E$21,0,AK623*INDEX(SAP_Leadsheet!$S$114:$W$128,SAP_Spreadsheet!$E733+1,SAP_Spreadsheet!AK$6))</f>
        <v>4.5803427012146548E-2</v>
      </c>
      <c r="AL733" s="289" cm="1">
        <f t="array" aca="1" ref="AL733" ca="1">IF(AL$7&gt;SAP_Leadsheet!$E$21,0,AL623*INDEX(SAP_Leadsheet!$S$114:$W$128,SAP_Spreadsheet!$E733+1,SAP_Spreadsheet!AL$6))</f>
        <v>4.6304856349953842E-2</v>
      </c>
      <c r="AM733" s="289" cm="1">
        <f t="array" aca="1" ref="AM733" ca="1">IF(AM$7&gt;SAP_Leadsheet!$E$21,0,AM623*INDEX(SAP_Leadsheet!$S$114:$W$128,SAP_Spreadsheet!$E733+1,SAP_Spreadsheet!AM$6))</f>
        <v>4.6528734292635369E-2</v>
      </c>
      <c r="AN733" s="289" cm="1">
        <f t="array" aca="1" ref="AN733" ca="1">IF(AN$7&gt;SAP_Leadsheet!$E$21,0,AN623*INDEX(SAP_Leadsheet!$S$114:$W$128,SAP_Spreadsheet!$E733+1,SAP_Spreadsheet!AN$6))</f>
        <v>4.6192063155163325E-2</v>
      </c>
      <c r="AO733" s="289" cm="1">
        <f t="array" aca="1" ref="AO733" ca="1">IF(AO$7&gt;SAP_Leadsheet!$E$21,0,AO623*INDEX(SAP_Leadsheet!$S$114:$W$128,SAP_Spreadsheet!$E733+1,SAP_Spreadsheet!AO$6))</f>
        <v>4.5144939769121928E-2</v>
      </c>
      <c r="AP733" s="289" cm="1">
        <f t="array" aca="1" ref="AP733" ca="1">IF(AP$7&gt;SAP_Leadsheet!$E$21,0,AP623*INDEX(SAP_Leadsheet!$S$114:$W$128,SAP_Spreadsheet!$E733+1,SAP_Spreadsheet!AP$6))</f>
        <v>4.2567049112024365E-2</v>
      </c>
      <c r="AQ733" s="289" cm="1">
        <f t="array" aca="1" ref="AQ733" ca="1">IF(AQ$7&gt;SAP_Leadsheet!$E$21,0,AQ623*INDEX(SAP_Leadsheet!$S$114:$W$128,SAP_Spreadsheet!$E733+1,SAP_Spreadsheet!AQ$6))</f>
        <v>3.2280920649817336E-2</v>
      </c>
      <c r="AR733" s="289" cm="1">
        <f t="array" aca="1" ref="AR733" ca="1">IF(AR$7&gt;SAP_Leadsheet!$E$21,0,AR623*INDEX(SAP_Leadsheet!$S$114:$W$128,SAP_Spreadsheet!$E733+1,SAP_Spreadsheet!AR$6))</f>
        <v>3.2049875271536528E-2</v>
      </c>
      <c r="AS733" s="289" cm="1">
        <f t="array" aca="1" ref="AS733" ca="1">IF(AS$7&gt;SAP_Leadsheet!$E$21,0,AS623*INDEX(SAP_Leadsheet!$S$114:$W$128,SAP_Spreadsheet!$E733+1,SAP_Spreadsheet!AS$6))</f>
        <v>3.181168366854855E-2</v>
      </c>
      <c r="AT733" s="289" cm="1">
        <f t="array" aca="1" ref="AT733" ca="1">IF(AT$7&gt;SAP_Leadsheet!$E$21,0,AT623*INDEX(SAP_Leadsheet!$S$114:$W$128,SAP_Spreadsheet!$E733+1,SAP_Spreadsheet!AT$6))</f>
        <v>3.1612798049698652E-2</v>
      </c>
      <c r="AU733" s="289" cm="1">
        <f t="array" aca="1" ref="AU733" ca="1">IF(AU$7&gt;SAP_Leadsheet!$E$21,0,AU623*INDEX(SAP_Leadsheet!$S$114:$W$128,SAP_Spreadsheet!$E733+1,SAP_Spreadsheet!AU$6))</f>
        <v>3.1451061344063731E-2</v>
      </c>
      <c r="AV733" s="289" cm="1">
        <f t="array" aca="1" ref="AV733" ca="1">IF(AV$7&gt;SAP_Leadsheet!$E$21,0,AV623*INDEX(SAP_Leadsheet!$S$114:$W$128,SAP_Spreadsheet!$E733+1,SAP_Spreadsheet!AV$6))</f>
        <v>3.1319446040347747E-2</v>
      </c>
      <c r="AW733" s="289" cm="1">
        <f t="array" aca="1" ref="AW733" ca="1">IF(AW$7&gt;SAP_Leadsheet!$E$21,0,AW623*INDEX(SAP_Leadsheet!$S$114:$W$128,SAP_Spreadsheet!$E733+1,SAP_Spreadsheet!AW$6))</f>
        <v>3.1206783685003427E-2</v>
      </c>
      <c r="AX733" s="289" cm="1">
        <f t="array" aca="1" ref="AX733" ca="1">IF(AX$7&gt;SAP_Leadsheet!$E$21,0,AX623*INDEX(SAP_Leadsheet!$S$114:$W$128,SAP_Spreadsheet!$E733+1,SAP_Spreadsheet!AX$6))</f>
        <v>3.1097050489759057E-2</v>
      </c>
      <c r="AY733" s="289" cm="1">
        <f t="array" aca="1" ref="AY733" ca="1">IF(AY$7&gt;SAP_Leadsheet!$E$21,0,AY623*INDEX(SAP_Leadsheet!$S$114:$W$128,SAP_Spreadsheet!$E733+1,SAP_Spreadsheet!AY$6))</f>
        <v>3.0969776914042967E-2</v>
      </c>
      <c r="AZ733" s="289" cm="1">
        <f t="array" aca="1" ref="AZ733" ca="1">IF(AZ$7&gt;SAP_Leadsheet!$E$21,0,AZ623*INDEX(SAP_Leadsheet!$S$114:$W$128,SAP_Spreadsheet!$E733+1,SAP_Spreadsheet!AZ$6))</f>
        <v>3.0769123987300324E-2</v>
      </c>
      <c r="BA733" s="289" cm="1">
        <f t="array" aca="1" ref="BA733" ca="1">IF(BA$7&gt;SAP_Leadsheet!$E$21,0,BA623*INDEX(SAP_Leadsheet!$S$114:$W$128,SAP_Spreadsheet!$E733+1,SAP_Spreadsheet!BA$6))</f>
        <v>3.0435725338438045E-2</v>
      </c>
      <c r="BB733" s="289" cm="1">
        <f t="array" aca="1" ref="BB733" ca="1">IF(BB$7&gt;SAP_Leadsheet!$E$21,0,BB623*INDEX(SAP_Leadsheet!$S$114:$W$128,SAP_Spreadsheet!$E733+1,SAP_Spreadsheet!BB$6))</f>
        <v>2.956457362557734E-2</v>
      </c>
      <c r="BC733" s="289" cm="1">
        <f t="array" aca="1" ref="BC733" ca="1">IF(BC$7&gt;SAP_Leadsheet!$E$21,0,BC623*INDEX(SAP_Leadsheet!$S$114:$W$128,SAP_Spreadsheet!$E733+1,SAP_Spreadsheet!BC$6))</f>
        <v>2.6293571987432603E-2</v>
      </c>
      <c r="BD733" s="289" cm="1">
        <f t="array" aca="1" ref="BD733" ca="1">IF(BD$7&gt;SAP_Leadsheet!$E$21,0,BD623*INDEX(SAP_Leadsheet!$S$114:$W$128,SAP_Spreadsheet!$E733+1,SAP_Spreadsheet!BD$6))</f>
        <v>2.60109308485501E-2</v>
      </c>
      <c r="BE733" s="289" cm="1">
        <f t="array" aca="1" ref="BE733" ca="1">IF(BE$7&gt;SAP_Leadsheet!$E$21,0,BE623*INDEX(SAP_Leadsheet!$S$114:$W$128,SAP_Spreadsheet!$E733+1,SAP_Spreadsheet!BE$6))</f>
        <v>2.5733890672232574E-2</v>
      </c>
      <c r="BF733" s="289" cm="1">
        <f t="array" aca="1" ref="BF733" ca="1">IF(BF$7&gt;SAP_Leadsheet!$E$21,0,BF623*INDEX(SAP_Leadsheet!$S$114:$W$128,SAP_Spreadsheet!$E733+1,SAP_Spreadsheet!BF$6))</f>
        <v>2.5473803157042684E-2</v>
      </c>
      <c r="BG733" s="289" cm="1">
        <f t="array" aca="1" ref="BG733" ca="1">IF(BG$7&gt;SAP_Leadsheet!$E$21,0,BG623*INDEX(SAP_Leadsheet!$S$114:$W$128,SAP_Spreadsheet!$E733+1,SAP_Spreadsheet!BG$6))</f>
        <v>2.5227462348756256E-2</v>
      </c>
      <c r="BH733" s="289" cm="1">
        <f t="array" aca="1" ref="BH733" ca="1">IF(BH$7&gt;SAP_Leadsheet!$E$21,0,BH623*INDEX(SAP_Leadsheet!$S$114:$W$128,SAP_Spreadsheet!$E733+1,SAP_Spreadsheet!BH$6))</f>
        <v>2.4991440648450516E-2</v>
      </c>
      <c r="BI733" s="289" cm="1">
        <f t="array" aca="1" ref="BI733" ca="1">IF(BI$7&gt;SAP_Leadsheet!$E$21,0,BI623*INDEX(SAP_Leadsheet!$S$114:$W$128,SAP_Spreadsheet!$E733+1,SAP_Spreadsheet!BI$6))</f>
        <v>2.4762268788175546E-2</v>
      </c>
      <c r="BJ733" s="289" cm="1">
        <f t="array" aca="1" ref="BJ733" ca="1">IF(BJ$7&gt;SAP_Leadsheet!$E$21,0,BJ623*INDEX(SAP_Leadsheet!$S$114:$W$128,SAP_Spreadsheet!$E733+1,SAP_Spreadsheet!BJ$6))</f>
        <v>2.4536144698997422E-2</v>
      </c>
      <c r="BK733" s="289" cm="1">
        <f t="array" aca="1" ref="BK733" ca="1">IF(BK$7&gt;SAP_Leadsheet!$E$21,0,BK623*INDEX(SAP_Leadsheet!$S$114:$W$128,SAP_Spreadsheet!$E733+1,SAP_Spreadsheet!BK$6))</f>
        <v>2.4556420717913287E-2</v>
      </c>
      <c r="BL733" s="289" cm="1">
        <f t="array" aca="1" ref="BL733" ca="1">IF(BL$7&gt;SAP_Leadsheet!$E$21,0,BL623*INDEX(SAP_Leadsheet!$S$114:$W$128,SAP_Spreadsheet!$E733+1,SAP_Spreadsheet!BL$6))</f>
        <v>2.4309089325951258E-2</v>
      </c>
      <c r="BM733" s="289" cm="1">
        <f t="array" aca="1" ref="BM733" ca="1">IF(BM$7&gt;SAP_Leadsheet!$E$21,0,BM623*INDEX(SAP_Leadsheet!$S$114:$W$128,SAP_Spreadsheet!$E733+1,SAP_Spreadsheet!BM$6))</f>
        <v>2.4027310998685915E-2</v>
      </c>
      <c r="BN733" s="289" cm="1">
        <f t="array" aca="1" ref="BN733" ca="1">IF(BN$7&gt;SAP_Leadsheet!$E$21,0,BN623*INDEX(SAP_Leadsheet!$S$114:$W$128,SAP_Spreadsheet!$E733+1,SAP_Spreadsheet!BN$6))</f>
        <v>2.3649123613250611E-2</v>
      </c>
      <c r="BO733" s="289"/>
      <c r="BP733" s="289"/>
      <c r="BQ733" s="289"/>
      <c r="BR733" s="289"/>
      <c r="BS733" s="289"/>
      <c r="BT733" s="289"/>
      <c r="BU733" s="289"/>
      <c r="BV733" s="289"/>
      <c r="BW733" s="289"/>
      <c r="BX733" s="289"/>
      <c r="BY733" s="289"/>
      <c r="BZ733" s="289"/>
      <c r="CA733" s="289"/>
      <c r="CB733" s="289"/>
      <c r="CC733" s="289"/>
      <c r="CD733" s="289"/>
      <c r="CE733" s="289"/>
      <c r="CF733" s="289"/>
      <c r="CG733" s="289"/>
      <c r="CH733" s="289"/>
      <c r="CI733" s="289"/>
      <c r="CJ733" s="289"/>
      <c r="CK733" s="289"/>
      <c r="CL733" s="289"/>
      <c r="CM733" s="289"/>
      <c r="CN733" s="289"/>
      <c r="CO733" s="289"/>
      <c r="CP733" s="289"/>
      <c r="CQ733" s="289"/>
      <c r="CR733" s="289"/>
      <c r="CS733" s="289"/>
      <c r="CT733" s="289"/>
      <c r="CU733" s="289"/>
      <c r="CV733" s="289"/>
      <c r="CW733" s="289"/>
      <c r="CX733" s="289"/>
      <c r="CY733" s="289"/>
      <c r="CZ733" s="289"/>
      <c r="DA733" s="289"/>
      <c r="DB733" s="289"/>
      <c r="DC733" s="289"/>
      <c r="DD733" s="289"/>
      <c r="DE733" s="289"/>
      <c r="DF733" s="289"/>
      <c r="DG733" s="289"/>
      <c r="DH733" s="289"/>
      <c r="DI733" s="289"/>
      <c r="DJ733" s="289"/>
      <c r="DK733" s="289"/>
      <c r="DL733" s="289"/>
      <c r="DM733" s="289"/>
      <c r="DN733" s="289"/>
      <c r="DO733" s="289"/>
      <c r="DP733" s="289"/>
      <c r="DQ733" s="289"/>
      <c r="DR733" s="289"/>
      <c r="DS733" s="289"/>
      <c r="DT733" s="289"/>
      <c r="DU733" s="289"/>
      <c r="DV733" s="289"/>
      <c r="DW733" s="289"/>
      <c r="DX733" s="289"/>
      <c r="DY733" s="289"/>
      <c r="DZ733" s="289"/>
      <c r="EA733" s="289"/>
      <c r="EB733" s="289"/>
      <c r="EC733" s="289"/>
      <c r="ED733" s="289"/>
      <c r="EE733" s="289"/>
      <c r="EF733" s="289"/>
      <c r="EG733" s="289"/>
      <c r="EH733" s="289"/>
      <c r="EI733" s="289"/>
      <c r="EJ733" s="289"/>
      <c r="EK733" s="289"/>
      <c r="EL733" s="289"/>
      <c r="EM733" s="289"/>
      <c r="EN733" s="289"/>
      <c r="EO733" s="289"/>
      <c r="EP733" s="289"/>
      <c r="EQ733" s="289"/>
      <c r="ER733" s="289"/>
      <c r="ES733" s="289"/>
      <c r="ET733" s="289"/>
      <c r="EU733" s="289"/>
      <c r="EV733" s="289"/>
      <c r="EW733" s="289"/>
      <c r="EX733" s="289"/>
      <c r="EY733" s="289"/>
      <c r="EZ733" s="289"/>
      <c r="FA733" s="289"/>
      <c r="FB733" s="289"/>
      <c r="FC733" s="289"/>
      <c r="FD733" s="289"/>
      <c r="FE733" s="289"/>
      <c r="FF733" s="289"/>
      <c r="FG733" s="289"/>
      <c r="FH733" s="289"/>
      <c r="FI733" s="289"/>
      <c r="FJ733" s="289"/>
      <c r="FK733" s="289"/>
      <c r="FL733" s="289"/>
      <c r="FM733" s="289"/>
      <c r="FN733" s="289"/>
      <c r="FO733" s="289"/>
      <c r="FP733" s="289"/>
      <c r="FQ733" s="289"/>
      <c r="FR733" s="289"/>
      <c r="FS733" s="289"/>
      <c r="FT733" s="289"/>
      <c r="FU733" s="289"/>
      <c r="FV733" s="289"/>
      <c r="FW733" s="289"/>
      <c r="FX733" s="289"/>
      <c r="FY733" s="289"/>
      <c r="FZ733" s="289"/>
      <c r="GA733" s="289"/>
      <c r="GB733" s="289"/>
      <c r="GC733" s="289"/>
      <c r="GD733" s="289"/>
      <c r="GE733" s="289"/>
      <c r="GF733" s="289"/>
      <c r="GG733" s="289"/>
      <c r="GH733" s="289"/>
      <c r="GI733" s="289"/>
      <c r="GJ733" s="289"/>
      <c r="GK733" s="289"/>
      <c r="GL733" s="289"/>
      <c r="GM733" s="289"/>
      <c r="GN733" s="289"/>
      <c r="GO733" s="289"/>
      <c r="GP733" s="289"/>
      <c r="GQ733" s="289"/>
      <c r="GR733" s="289"/>
      <c r="GS733" s="289"/>
      <c r="GT733" s="289"/>
      <c r="GU733" s="289"/>
      <c r="GV733" s="289"/>
      <c r="GW733" s="289"/>
      <c r="GX733" s="289"/>
      <c r="GY733" s="289"/>
    </row>
    <row r="734" spans="1:207" x14ac:dyDescent="0.15">
      <c r="A734" s="101"/>
      <c r="D734" s="26" t="s">
        <v>381</v>
      </c>
      <c r="E734" s="26">
        <v>14</v>
      </c>
      <c r="F734" s="120"/>
      <c r="G734" s="289" cm="1">
        <f t="array" ref="G734">IF(G$7&gt;SAP_Leadsheet!$E$21,0,G624*INDEX(SAP_Leadsheet!$S$114:$W$128,SAP_Spreadsheet!$E734+1,SAP_Spreadsheet!G$6))</f>
        <v>0</v>
      </c>
      <c r="H734" s="289" cm="1">
        <f t="array" ref="H734">IF(H$7&gt;SAP_Leadsheet!$E$21,0,H624*INDEX(SAP_Leadsheet!$S$114:$W$128,SAP_Spreadsheet!$E734+1,SAP_Spreadsheet!H$6))</f>
        <v>0</v>
      </c>
      <c r="I734" s="289" cm="1">
        <f t="array" aca="1" ref="I734" ca="1">IF(I$7&gt;SAP_Leadsheet!$E$21,0,I624*INDEX(SAP_Leadsheet!$S$114:$W$128,SAP_Spreadsheet!$E734+1,SAP_Spreadsheet!I$6))</f>
        <v>0</v>
      </c>
      <c r="J734" s="289" cm="1">
        <f t="array" aca="1" ref="J734" ca="1">IF(J$7&gt;SAP_Leadsheet!$E$21,0,J624*INDEX(SAP_Leadsheet!$S$114:$W$128,SAP_Spreadsheet!$E734+1,SAP_Spreadsheet!J$6))</f>
        <v>0</v>
      </c>
      <c r="K734" s="289" cm="1">
        <f t="array" aca="1" ref="K734" ca="1">IF(K$7&gt;SAP_Leadsheet!$E$21,0,K624*INDEX(SAP_Leadsheet!$S$114:$W$128,SAP_Spreadsheet!$E734+1,SAP_Spreadsheet!K$6))</f>
        <v>0</v>
      </c>
      <c r="L734" s="289" cm="1">
        <f t="array" aca="1" ref="L734" ca="1">IF(L$7&gt;SAP_Leadsheet!$E$21,0,L624*INDEX(SAP_Leadsheet!$S$114:$W$128,SAP_Spreadsheet!$E734+1,SAP_Spreadsheet!L$6))</f>
        <v>0</v>
      </c>
      <c r="M734" s="289" cm="1">
        <f t="array" aca="1" ref="M734" ca="1">IF(M$7&gt;SAP_Leadsheet!$E$21,0,M624*INDEX(SAP_Leadsheet!$S$114:$W$128,SAP_Spreadsheet!$E734+1,SAP_Spreadsheet!M$6))</f>
        <v>0</v>
      </c>
      <c r="N734" s="289" cm="1">
        <f t="array" aca="1" ref="N734" ca="1">IF(N$7&gt;SAP_Leadsheet!$E$21,0,N624*INDEX(SAP_Leadsheet!$S$114:$W$128,SAP_Spreadsheet!$E734+1,SAP_Spreadsheet!N$6))</f>
        <v>0</v>
      </c>
      <c r="O734" s="289" cm="1">
        <f t="array" aca="1" ref="O734" ca="1">IF(O$7&gt;SAP_Leadsheet!$E$21,0,O624*INDEX(SAP_Leadsheet!$S$114:$W$128,SAP_Spreadsheet!$E734+1,SAP_Spreadsheet!O$6))</f>
        <v>0</v>
      </c>
      <c r="P734" s="289" cm="1">
        <f t="array" aca="1" ref="P734" ca="1">IF(P$7&gt;SAP_Leadsheet!$E$21,0,P624*INDEX(SAP_Leadsheet!$S$114:$W$128,SAP_Spreadsheet!$E734+1,SAP_Spreadsheet!P$6))</f>
        <v>0</v>
      </c>
      <c r="Q734" s="289" cm="1">
        <f t="array" aca="1" ref="Q734" ca="1">IF(Q$7&gt;SAP_Leadsheet!$E$21,0,Q624*INDEX(SAP_Leadsheet!$S$114:$W$128,SAP_Spreadsheet!$E734+1,SAP_Spreadsheet!Q$6))</f>
        <v>0</v>
      </c>
      <c r="R734" s="289" cm="1">
        <f t="array" aca="1" ref="R734" ca="1">IF(R$7&gt;SAP_Leadsheet!$E$21,0,R624*INDEX(SAP_Leadsheet!$S$114:$W$128,SAP_Spreadsheet!$E734+1,SAP_Spreadsheet!R$6))</f>
        <v>0</v>
      </c>
      <c r="S734" s="289" cm="1">
        <f t="array" aca="1" ref="S734" ca="1">IF(S$7&gt;SAP_Leadsheet!$E$21,0,S624*INDEX(SAP_Leadsheet!$S$114:$W$128,SAP_Spreadsheet!$E734+1,SAP_Spreadsheet!S$6))</f>
        <v>0</v>
      </c>
      <c r="T734" s="289" cm="1">
        <f t="array" aca="1" ref="T734" ca="1">IF(T$7&gt;SAP_Leadsheet!$E$21,0,T624*INDEX(SAP_Leadsheet!$S$114:$W$128,SAP_Spreadsheet!$E734+1,SAP_Spreadsheet!T$6))</f>
        <v>0</v>
      </c>
      <c r="U734" s="289" cm="1">
        <f t="array" aca="1" ref="U734" ca="1">IF(U$7&gt;SAP_Leadsheet!$E$21,0,U624*INDEX(SAP_Leadsheet!$S$114:$W$128,SAP_Spreadsheet!$E734+1,SAP_Spreadsheet!U$6))</f>
        <v>4.0594298676531693E-2</v>
      </c>
      <c r="V734" s="289" cm="1">
        <f t="array" aca="1" ref="V734" ca="1">IF(V$7&gt;SAP_Leadsheet!$E$21,0,V624*INDEX(SAP_Leadsheet!$S$114:$W$128,SAP_Spreadsheet!$E734+1,SAP_Spreadsheet!V$6))</f>
        <v>0.11442388146962405</v>
      </c>
      <c r="W734" s="289" cm="1">
        <f t="array" aca="1" ref="W734" ca="1">IF(W$7&gt;SAP_Leadsheet!$E$21,0,W624*INDEX(SAP_Leadsheet!$S$114:$W$128,SAP_Spreadsheet!$E734+1,SAP_Spreadsheet!W$6))</f>
        <v>0.20802390675185387</v>
      </c>
      <c r="X734" s="289" cm="1">
        <f t="array" aca="1" ref="X734" ca="1">IF(X$7&gt;SAP_Leadsheet!$E$21,0,X624*INDEX(SAP_Leadsheet!$S$114:$W$128,SAP_Spreadsheet!$E734+1,SAP_Spreadsheet!X$6))</f>
        <v>0.31037637476302793</v>
      </c>
      <c r="Y734" s="289" cm="1">
        <f t="array" aca="1" ref="Y734" ca="1">IF(Y$7&gt;SAP_Leadsheet!$E$21,0,Y624*INDEX(SAP_Leadsheet!$S$114:$W$128,SAP_Spreadsheet!$E734+1,SAP_Spreadsheet!Y$6))</f>
        <v>0.41415083003497777</v>
      </c>
      <c r="Z734" s="289" cm="1">
        <f t="array" aca="1" ref="Z734" ca="1">IF(Z$7&gt;SAP_Leadsheet!$E$21,0,Z624*INDEX(SAP_Leadsheet!$S$114:$W$128,SAP_Spreadsheet!$E734+1,SAP_Spreadsheet!Z$6))</f>
        <v>0.51459598105724957</v>
      </c>
      <c r="AA734" s="289" cm="1">
        <f t="array" aca="1" ref="AA734" ca="1">IF(AA$7&gt;SAP_Leadsheet!$E$21,0,AA624*INDEX(SAP_Leadsheet!$S$114:$W$128,SAP_Spreadsheet!$E734+1,SAP_Spreadsheet!AA$6))</f>
        <v>0.60870189198992064</v>
      </c>
      <c r="AB734" s="289" cm="1">
        <f t="array" aca="1" ref="AB734" ca="1">IF(AB$7&gt;SAP_Leadsheet!$E$21,0,AB624*INDEX(SAP_Leadsheet!$S$114:$W$128,SAP_Spreadsheet!$E734+1,SAP_Spreadsheet!AB$6))</f>
        <v>0.69459596628953857</v>
      </c>
      <c r="AC734" s="289" cm="1">
        <f t="array" aca="1" ref="AC734" ca="1">IF(AC$7&gt;SAP_Leadsheet!$E$21,0,AC624*INDEX(SAP_Leadsheet!$S$114:$W$128,SAP_Spreadsheet!$E734+1,SAP_Spreadsheet!AC$6))</f>
        <v>0.77179465347390097</v>
      </c>
      <c r="AD734" s="289" cm="1">
        <f t="array" aca="1" ref="AD734" ca="1">IF(AD$7&gt;SAP_Leadsheet!$E$21,0,AD624*INDEX(SAP_Leadsheet!$S$114:$W$128,SAP_Spreadsheet!$E734+1,SAP_Spreadsheet!AD$6))</f>
        <v>0.84122364672671202</v>
      </c>
      <c r="AE734" s="289" cm="1">
        <f t="array" aca="1" ref="AE734" ca="1">IF(AE$7&gt;SAP_Leadsheet!$E$21,0,AE624*INDEX(SAP_Leadsheet!$S$114:$W$128,SAP_Spreadsheet!$E734+1,SAP_Spreadsheet!AE$6))</f>
        <v>0.90401115792025311</v>
      </c>
      <c r="AF734" s="289" cm="1">
        <f t="array" aca="1" ref="AF734" ca="1">IF(AF$7&gt;SAP_Leadsheet!$E$21,0,AF624*INDEX(SAP_Leadsheet!$S$114:$W$128,SAP_Spreadsheet!$E734+1,SAP_Spreadsheet!AF$6))</f>
        <v>0.94787148881029659</v>
      </c>
      <c r="AG734" s="289" cm="1">
        <f t="array" aca="1" ref="AG734" ca="1">IF(AG$7&gt;SAP_Leadsheet!$E$21,0,AG624*INDEX(SAP_Leadsheet!$S$114:$W$128,SAP_Spreadsheet!$E734+1,SAP_Spreadsheet!AG$6))</f>
        <v>0.99177202434043354</v>
      </c>
      <c r="AH734" s="289" cm="1">
        <f t="array" aca="1" ref="AH734" ca="1">IF(AH$7&gt;SAP_Leadsheet!$E$21,0,AH624*INDEX(SAP_Leadsheet!$S$114:$W$128,SAP_Spreadsheet!$E734+1,SAP_Spreadsheet!AH$6))</f>
        <v>1.0364104043139659</v>
      </c>
      <c r="AI734" s="289" cm="1">
        <f t="array" aca="1" ref="AI734" ca="1">IF(AI$7&gt;SAP_Leadsheet!$E$21,0,AI624*INDEX(SAP_Leadsheet!$S$114:$W$128,SAP_Spreadsheet!$E734+1,SAP_Spreadsheet!AI$6))</f>
        <v>1.0821589075053757</v>
      </c>
      <c r="AJ734" s="289" cm="1">
        <f t="array" aca="1" ref="AJ734" ca="1">IF(AJ$7&gt;SAP_Leadsheet!$E$21,0,AJ624*INDEX(SAP_Leadsheet!$S$114:$W$128,SAP_Spreadsheet!$E734+1,SAP_Spreadsheet!AJ$6))</f>
        <v>1.1290770065131084</v>
      </c>
      <c r="AK734" s="289" cm="1">
        <f t="array" aca="1" ref="AK734" ca="1">IF(AK$7&gt;SAP_Leadsheet!$E$21,0,AK624*INDEX(SAP_Leadsheet!$S$114:$W$128,SAP_Spreadsheet!$E734+1,SAP_Spreadsheet!AK$6))</f>
        <v>1.1770100550552312</v>
      </c>
      <c r="AL734" s="289" cm="1">
        <f t="array" aca="1" ref="AL734" ca="1">IF(AL$7&gt;SAP_Leadsheet!$E$21,0,AL624*INDEX(SAP_Leadsheet!$S$114:$W$128,SAP_Spreadsheet!$E734+1,SAP_Spreadsheet!AL$6))</f>
        <v>1.2256753932775561</v>
      </c>
      <c r="AM734" s="289" cm="1">
        <f t="array" aca="1" ref="AM734" ca="1">IF(AM$7&gt;SAP_Leadsheet!$E$21,0,AM624*INDEX(SAP_Leadsheet!$S$114:$W$128,SAP_Spreadsheet!$E734+1,SAP_Spreadsheet!AM$6))</f>
        <v>1.2748734913807633</v>
      </c>
      <c r="AN734" s="289" cm="1">
        <f t="array" aca="1" ref="AN734" ca="1">IF(AN$7&gt;SAP_Leadsheet!$E$21,0,AN624*INDEX(SAP_Leadsheet!$S$114:$W$128,SAP_Spreadsheet!$E734+1,SAP_Spreadsheet!AN$6))</f>
        <v>1.3243094558732742</v>
      </c>
      <c r="AO734" s="289" cm="1">
        <f t="array" aca="1" ref="AO734" ca="1">IF(AO$7&gt;SAP_Leadsheet!$E$21,0,AO624*INDEX(SAP_Leadsheet!$S$114:$W$128,SAP_Spreadsheet!$E734+1,SAP_Spreadsheet!AO$6))</f>
        <v>1.3733877131843897</v>
      </c>
      <c r="AP734" s="289" cm="1">
        <f t="array" aca="1" ref="AP734" ca="1">IF(AP$7&gt;SAP_Leadsheet!$E$21,0,AP624*INDEX(SAP_Leadsheet!$S$114:$W$128,SAP_Spreadsheet!$E734+1,SAP_Spreadsheet!AP$6))</f>
        <v>1.4213534202549152</v>
      </c>
      <c r="AQ734" s="289" cm="1">
        <f t="array" aca="1" ref="AQ734" ca="1">IF(AQ$7&gt;SAP_Leadsheet!$E$21,0,AQ624*INDEX(SAP_Leadsheet!$S$114:$W$128,SAP_Spreadsheet!$E734+1,SAP_Spreadsheet!AQ$6))</f>
        <v>1.4665801636951743</v>
      </c>
      <c r="AR734" s="289" cm="1">
        <f t="array" aca="1" ref="AR734" ca="1">IF(AR$7&gt;SAP_Leadsheet!$E$21,0,AR624*INDEX(SAP_Leadsheet!$S$114:$W$128,SAP_Spreadsheet!$E734+1,SAP_Spreadsheet!AR$6))</f>
        <v>1.5008780759700526</v>
      </c>
      <c r="AS734" s="289" cm="1">
        <f t="array" aca="1" ref="AS734" ca="1">IF(AS$7&gt;SAP_Leadsheet!$E$21,0,AS624*INDEX(SAP_Leadsheet!$S$114:$W$128,SAP_Spreadsheet!$E734+1,SAP_Spreadsheet!AS$6))</f>
        <v>1.5349305065809551</v>
      </c>
      <c r="AT734" s="289" cm="1">
        <f t="array" aca="1" ref="AT734" ca="1">IF(AT$7&gt;SAP_Leadsheet!$E$21,0,AT624*INDEX(SAP_Leadsheet!$S$114:$W$128,SAP_Spreadsheet!$E734+1,SAP_Spreadsheet!AT$6))</f>
        <v>1.5687298627894104</v>
      </c>
      <c r="AU734" s="289" cm="1">
        <f t="array" aca="1" ref="AU734" ca="1">IF(AU$7&gt;SAP_Leadsheet!$E$21,0,AU624*INDEX(SAP_Leadsheet!$S$114:$W$128,SAP_Spreadsheet!$E734+1,SAP_Spreadsheet!AU$6))</f>
        <v>1.6023179065144937</v>
      </c>
      <c r="AV734" s="289" cm="1">
        <f t="array" aca="1" ref="AV734" ca="1">IF(AV$7&gt;SAP_Leadsheet!$E$21,0,AV624*INDEX(SAP_Leadsheet!$S$114:$W$128,SAP_Spreadsheet!$E734+1,SAP_Spreadsheet!AV$6))</f>
        <v>1.6357341078252399</v>
      </c>
      <c r="AW734" s="289" cm="1">
        <f t="array" aca="1" ref="AW734" ca="1">IF(AW$7&gt;SAP_Leadsheet!$E$21,0,AW624*INDEX(SAP_Leadsheet!$S$114:$W$128,SAP_Spreadsheet!$E734+1,SAP_Spreadsheet!AW$6))</f>
        <v>1.6690104701831305</v>
      </c>
      <c r="AX734" s="289" cm="1">
        <f t="array" aca="1" ref="AX734" ca="1">IF(AX$7&gt;SAP_Leadsheet!$E$21,0,AX624*INDEX(SAP_Leadsheet!$S$114:$W$128,SAP_Spreadsheet!$E734+1,SAP_Spreadsheet!AX$6))</f>
        <v>1.7021671307635471</v>
      </c>
      <c r="AY734" s="289" cm="1">
        <f t="array" aca="1" ref="AY734" ca="1">IF(AY$7&gt;SAP_Leadsheet!$E$21,0,AY624*INDEX(SAP_Leadsheet!$S$114:$W$128,SAP_Spreadsheet!$E734+1,SAP_Spreadsheet!AY$6))</f>
        <v>1.7352072017477449</v>
      </c>
      <c r="AZ734" s="289" cm="1">
        <f t="array" aca="1" ref="AZ734" ca="1">IF(AZ$7&gt;SAP_Leadsheet!$E$21,0,AZ624*INDEX(SAP_Leadsheet!$S$114:$W$128,SAP_Spreadsheet!$E734+1,SAP_Spreadsheet!AZ$6))</f>
        <v>1.7681120467889724</v>
      </c>
      <c r="BA734" s="289" cm="1">
        <f t="array" aca="1" ref="BA734" ca="1">IF(BA$7&gt;SAP_Leadsheet!$E$21,0,BA624*INDEX(SAP_Leadsheet!$S$114:$W$128,SAP_Spreadsheet!$E734+1,SAP_Spreadsheet!BA$6))</f>
        <v>1.8008037016131744</v>
      </c>
      <c r="BB734" s="289" cm="1">
        <f t="array" aca="1" ref="BB734" ca="1">IF(BB$7&gt;SAP_Leadsheet!$E$21,0,BB624*INDEX(SAP_Leadsheet!$S$114:$W$128,SAP_Spreadsheet!$E734+1,SAP_Spreadsheet!BB$6))</f>
        <v>1.8331411262177588</v>
      </c>
      <c r="BC734" s="289" cm="1">
        <f t="array" aca="1" ref="BC734" ca="1">IF(BC$7&gt;SAP_Leadsheet!$E$21,0,BC624*INDEX(SAP_Leadsheet!$S$114:$W$128,SAP_Spreadsheet!$E734+1,SAP_Spreadsheet!BC$6))</f>
        <v>1.8645529673995553</v>
      </c>
      <c r="BD734" s="289" cm="1">
        <f t="array" aca="1" ref="BD734" ca="1">IF(BD$7&gt;SAP_Leadsheet!$E$21,0,BD624*INDEX(SAP_Leadsheet!$S$114:$W$128,SAP_Spreadsheet!$E734+1,SAP_Spreadsheet!BD$6))</f>
        <v>1.8924894266846244</v>
      </c>
      <c r="BE734" s="289" cm="1">
        <f t="array" aca="1" ref="BE734" ca="1">IF(BE$7&gt;SAP_Leadsheet!$E$21,0,BE624*INDEX(SAP_Leadsheet!$S$114:$W$128,SAP_Spreadsheet!$E734+1,SAP_Spreadsheet!BE$6))</f>
        <v>1.9201255847146015</v>
      </c>
      <c r="BF734" s="289" cm="1">
        <f t="array" aca="1" ref="BF734" ca="1">IF(BF$7&gt;SAP_Leadsheet!$E$21,0,BF624*INDEX(SAP_Leadsheet!$S$114:$W$128,SAP_Spreadsheet!$E734+1,SAP_Spreadsheet!BF$6))</f>
        <v>1.9474673924140216</v>
      </c>
      <c r="BG734" s="289" cm="1">
        <f t="array" aca="1" ref="BG734" ca="1">IF(BG$7&gt;SAP_Leadsheet!$E$21,0,BG624*INDEX(SAP_Leadsheet!$S$114:$W$128,SAP_Spreadsheet!$E734+1,SAP_Spreadsheet!BG$6))</f>
        <v>1.9745328616881364</v>
      </c>
      <c r="BH734" s="289" cm="1">
        <f t="array" aca="1" ref="BH734" ca="1">IF(BH$7&gt;SAP_Leadsheet!$E$21,0,BH624*INDEX(SAP_Leadsheet!$S$114:$W$128,SAP_Spreadsheet!$E734+1,SAP_Spreadsheet!BH$6))</f>
        <v>2.0013365981720379</v>
      </c>
      <c r="BI734" s="289" cm="1">
        <f t="array" aca="1" ref="BI734" ca="1">IF(BI$7&gt;SAP_Leadsheet!$E$21,0,BI624*INDEX(SAP_Leadsheet!$S$114:$W$128,SAP_Spreadsheet!$E734+1,SAP_Spreadsheet!BI$6))</f>
        <v>2.0278895657370519</v>
      </c>
      <c r="BJ734" s="289" cm="1">
        <f t="array" aca="1" ref="BJ734" ca="1">IF(BJ$7&gt;SAP_Leadsheet!$E$21,0,BJ624*INDEX(SAP_Leadsheet!$S$114:$W$128,SAP_Spreadsheet!$E734+1,SAP_Spreadsheet!BJ$6))</f>
        <v>2.0541990422181264</v>
      </c>
      <c r="BK734" s="289" cm="1">
        <f t="array" aca="1" ref="BK734" ca="1">IF(BK$7&gt;SAP_Leadsheet!$E$21,0,BK624*INDEX(SAP_Leadsheet!$S$114:$W$128,SAP_Spreadsheet!$E734+1,SAP_Spreadsheet!BK$6))</f>
        <v>2.080268265818622</v>
      </c>
      <c r="BL734" s="289" cm="1">
        <f t="array" aca="1" ref="BL734" ca="1">IF(BL$7&gt;SAP_Leadsheet!$E$21,0,BL624*INDEX(SAP_Leadsheet!$S$114:$W$128,SAP_Spreadsheet!$E734+1,SAP_Spreadsheet!BL$6))</f>
        <v>2.1063590323337573</v>
      </c>
      <c r="BM734" s="289" cm="1">
        <f t="array" aca="1" ref="BM734" ca="1">IF(BM$7&gt;SAP_Leadsheet!$E$21,0,BM624*INDEX(SAP_Leadsheet!$S$114:$W$128,SAP_Spreadsheet!$E734+1,SAP_Spreadsheet!BM$6))</f>
        <v>2.1321870135808898</v>
      </c>
      <c r="BN734" s="289" cm="1">
        <f t="array" aca="1" ref="BN734" ca="1">IF(BN$7&gt;SAP_Leadsheet!$E$21,0,BN624*INDEX(SAP_Leadsheet!$S$114:$W$128,SAP_Spreadsheet!$E734+1,SAP_Spreadsheet!BN$6))</f>
        <v>2.1577156102951478</v>
      </c>
      <c r="BO734" s="289"/>
      <c r="BP734" s="289"/>
      <c r="BQ734" s="289"/>
      <c r="BR734" s="289"/>
      <c r="BS734" s="289"/>
      <c r="BT734" s="289"/>
      <c r="BU734" s="289"/>
      <c r="BV734" s="289"/>
      <c r="BW734" s="289"/>
      <c r="BX734" s="289"/>
      <c r="BY734" s="289"/>
      <c r="BZ734" s="289"/>
      <c r="CA734" s="289"/>
      <c r="CB734" s="289"/>
      <c r="CC734" s="289"/>
      <c r="CD734" s="289"/>
      <c r="CE734" s="289"/>
      <c r="CF734" s="289"/>
      <c r="CG734" s="289"/>
      <c r="CH734" s="289"/>
      <c r="CI734" s="289"/>
      <c r="CJ734" s="289"/>
      <c r="CK734" s="289"/>
      <c r="CL734" s="289"/>
      <c r="CM734" s="289"/>
      <c r="CN734" s="289"/>
      <c r="CO734" s="289"/>
      <c r="CP734" s="289"/>
      <c r="CQ734" s="289"/>
      <c r="CR734" s="289"/>
      <c r="CS734" s="289"/>
      <c r="CT734" s="289"/>
      <c r="CU734" s="289"/>
      <c r="CV734" s="289"/>
      <c r="CW734" s="289"/>
      <c r="CX734" s="289"/>
      <c r="CY734" s="289"/>
      <c r="CZ734" s="289"/>
      <c r="DA734" s="289"/>
      <c r="DB734" s="289"/>
      <c r="DC734" s="289"/>
      <c r="DD734" s="289"/>
      <c r="DE734" s="289"/>
      <c r="DF734" s="289"/>
      <c r="DG734" s="289"/>
      <c r="DH734" s="289"/>
      <c r="DI734" s="289"/>
      <c r="DJ734" s="289"/>
      <c r="DK734" s="289"/>
      <c r="DL734" s="289"/>
      <c r="DM734" s="289"/>
      <c r="DN734" s="289"/>
      <c r="DO734" s="289"/>
      <c r="DP734" s="289"/>
      <c r="DQ734" s="289"/>
      <c r="DR734" s="289"/>
      <c r="DS734" s="289"/>
      <c r="DT734" s="289"/>
      <c r="DU734" s="289"/>
      <c r="DV734" s="289"/>
      <c r="DW734" s="289"/>
      <c r="DX734" s="289"/>
      <c r="DY734" s="289"/>
      <c r="DZ734" s="289"/>
      <c r="EA734" s="289"/>
      <c r="EB734" s="289"/>
      <c r="EC734" s="289"/>
      <c r="ED734" s="289"/>
      <c r="EE734" s="289"/>
      <c r="EF734" s="289"/>
      <c r="EG734" s="289"/>
      <c r="EH734" s="289"/>
      <c r="EI734" s="289"/>
      <c r="EJ734" s="289"/>
      <c r="EK734" s="289"/>
      <c r="EL734" s="289"/>
      <c r="EM734" s="289"/>
      <c r="EN734" s="289"/>
      <c r="EO734" s="289"/>
      <c r="EP734" s="289"/>
      <c r="EQ734" s="289"/>
      <c r="ER734" s="289"/>
      <c r="ES734" s="289"/>
      <c r="ET734" s="289"/>
      <c r="EU734" s="289"/>
      <c r="EV734" s="289"/>
      <c r="EW734" s="289"/>
      <c r="EX734" s="289"/>
      <c r="EY734" s="289"/>
      <c r="EZ734" s="289"/>
      <c r="FA734" s="289"/>
      <c r="FB734" s="289"/>
      <c r="FC734" s="289"/>
      <c r="FD734" s="289"/>
      <c r="FE734" s="289"/>
      <c r="FF734" s="289"/>
      <c r="FG734" s="289"/>
      <c r="FH734" s="289"/>
      <c r="FI734" s="289"/>
      <c r="FJ734" s="289"/>
      <c r="FK734" s="289"/>
      <c r="FL734" s="289"/>
      <c r="FM734" s="289"/>
      <c r="FN734" s="289"/>
      <c r="FO734" s="289"/>
      <c r="FP734" s="289"/>
      <c r="FQ734" s="289"/>
      <c r="FR734" s="289"/>
      <c r="FS734" s="289"/>
      <c r="FT734" s="289"/>
      <c r="FU734" s="289"/>
      <c r="FV734" s="289"/>
      <c r="FW734" s="289"/>
      <c r="FX734" s="289"/>
      <c r="FY734" s="289"/>
      <c r="FZ734" s="289"/>
      <c r="GA734" s="289"/>
      <c r="GB734" s="289"/>
      <c r="GC734" s="289"/>
      <c r="GD734" s="289"/>
      <c r="GE734" s="289"/>
      <c r="GF734" s="289"/>
      <c r="GG734" s="289"/>
      <c r="GH734" s="289"/>
      <c r="GI734" s="289"/>
      <c r="GJ734" s="289"/>
      <c r="GK734" s="289"/>
      <c r="GL734" s="289"/>
      <c r="GM734" s="289"/>
      <c r="GN734" s="289"/>
      <c r="GO734" s="289"/>
      <c r="GP734" s="289"/>
      <c r="GQ734" s="289"/>
      <c r="GR734" s="289"/>
      <c r="GS734" s="289"/>
      <c r="GT734" s="289"/>
      <c r="GU734" s="289"/>
      <c r="GV734" s="289"/>
      <c r="GW734" s="289"/>
      <c r="GX734" s="289"/>
      <c r="GY734" s="289"/>
    </row>
    <row r="735" spans="1:207" x14ac:dyDescent="0.15">
      <c r="A735" s="101"/>
      <c r="F735" s="120"/>
      <c r="G735" s="289"/>
      <c r="H735" s="289"/>
      <c r="I735" s="289"/>
      <c r="J735" s="289"/>
      <c r="K735" s="289"/>
      <c r="L735" s="289"/>
      <c r="M735" s="289"/>
      <c r="N735" s="289"/>
      <c r="O735" s="289"/>
      <c r="P735" s="289"/>
      <c r="Q735" s="289"/>
      <c r="R735" s="289"/>
      <c r="S735" s="289"/>
      <c r="T735" s="289"/>
      <c r="U735" s="289"/>
      <c r="V735" s="289"/>
      <c r="W735" s="289"/>
      <c r="X735" s="289"/>
      <c r="Y735" s="289"/>
      <c r="Z735" s="289"/>
      <c r="AA735" s="289"/>
      <c r="AB735" s="289"/>
      <c r="AC735" s="289"/>
      <c r="AD735" s="289"/>
      <c r="AE735" s="289"/>
      <c r="AF735" s="289"/>
      <c r="AG735" s="289"/>
      <c r="AH735" s="289"/>
      <c r="AI735" s="289"/>
      <c r="AJ735" s="289"/>
      <c r="AK735" s="289"/>
      <c r="AL735" s="289"/>
      <c r="AM735" s="289"/>
      <c r="AN735" s="289"/>
      <c r="AO735" s="289"/>
      <c r="AP735" s="289"/>
      <c r="AQ735" s="289"/>
      <c r="AR735" s="289"/>
      <c r="AS735" s="289"/>
      <c r="AT735" s="289"/>
      <c r="AU735" s="289"/>
      <c r="AV735" s="289"/>
      <c r="AW735" s="289"/>
      <c r="AX735" s="289"/>
      <c r="AY735" s="289"/>
      <c r="AZ735" s="289"/>
      <c r="BA735" s="289"/>
      <c r="BB735" s="289"/>
      <c r="BC735" s="289"/>
      <c r="BD735" s="289"/>
      <c r="BE735" s="289"/>
      <c r="BF735" s="289"/>
      <c r="BG735" s="289"/>
      <c r="BH735" s="289"/>
      <c r="BI735" s="289"/>
      <c r="BJ735" s="289"/>
      <c r="BK735" s="289"/>
      <c r="BL735" s="289"/>
      <c r="BM735" s="289"/>
      <c r="BN735" s="289"/>
      <c r="BO735" s="289"/>
      <c r="BP735" s="289"/>
      <c r="BQ735" s="289"/>
      <c r="BR735" s="289"/>
      <c r="BS735" s="289"/>
      <c r="BT735" s="289"/>
      <c r="BU735" s="289"/>
      <c r="BV735" s="289"/>
      <c r="BW735" s="289"/>
      <c r="BX735" s="289"/>
      <c r="BY735" s="289"/>
      <c r="BZ735" s="289"/>
      <c r="CA735" s="289"/>
      <c r="CB735" s="289"/>
      <c r="CC735" s="289"/>
      <c r="CD735" s="289"/>
      <c r="CE735" s="289"/>
      <c r="CF735" s="289"/>
      <c r="CG735" s="289"/>
      <c r="CH735" s="289"/>
      <c r="CI735" s="289"/>
      <c r="CJ735" s="289"/>
      <c r="CK735" s="289"/>
      <c r="CL735" s="289"/>
      <c r="CM735" s="289"/>
      <c r="CN735" s="289"/>
      <c r="CO735" s="289"/>
      <c r="CP735" s="289"/>
      <c r="CQ735" s="289"/>
      <c r="CR735" s="289"/>
      <c r="CS735" s="289"/>
      <c r="CT735" s="289"/>
      <c r="CU735" s="289"/>
      <c r="CV735" s="289"/>
      <c r="CW735" s="289"/>
      <c r="CX735" s="289"/>
      <c r="CY735" s="289"/>
      <c r="CZ735" s="289"/>
      <c r="DA735" s="289"/>
      <c r="DB735" s="289"/>
      <c r="DC735" s="289"/>
      <c r="DD735" s="289"/>
      <c r="DE735" s="289"/>
      <c r="DF735" s="289"/>
      <c r="DG735" s="289"/>
      <c r="DH735" s="289"/>
      <c r="DI735" s="289"/>
      <c r="DJ735" s="289"/>
      <c r="DK735" s="289"/>
      <c r="DL735" s="289"/>
      <c r="DM735" s="289"/>
      <c r="DN735" s="289"/>
      <c r="DO735" s="289"/>
      <c r="DP735" s="289"/>
      <c r="DQ735" s="289"/>
      <c r="DR735" s="289"/>
      <c r="DS735" s="289"/>
      <c r="DT735" s="289"/>
      <c r="DU735" s="289"/>
      <c r="DV735" s="289"/>
      <c r="DW735" s="289"/>
      <c r="DX735" s="289"/>
      <c r="DY735" s="289"/>
      <c r="DZ735" s="289"/>
      <c r="EA735" s="289"/>
      <c r="EB735" s="289"/>
      <c r="EC735" s="289"/>
      <c r="ED735" s="289"/>
      <c r="EE735" s="289"/>
      <c r="EF735" s="289"/>
      <c r="EG735" s="289"/>
      <c r="EH735" s="289"/>
      <c r="EI735" s="289"/>
      <c r="EJ735" s="289"/>
      <c r="EK735" s="289"/>
      <c r="EL735" s="289"/>
      <c r="EM735" s="289"/>
      <c r="EN735" s="289"/>
      <c r="EO735" s="289"/>
      <c r="EP735" s="289"/>
      <c r="EQ735" s="289"/>
      <c r="ER735" s="289"/>
      <c r="ES735" s="289"/>
      <c r="ET735" s="289"/>
      <c r="EU735" s="289"/>
      <c r="EV735" s="289"/>
      <c r="EW735" s="289"/>
      <c r="EX735" s="289"/>
      <c r="EY735" s="289"/>
      <c r="EZ735" s="289"/>
      <c r="FA735" s="289"/>
      <c r="FB735" s="289"/>
      <c r="FC735" s="289"/>
      <c r="FD735" s="289"/>
      <c r="FE735" s="289"/>
      <c r="FF735" s="289"/>
      <c r="FG735" s="289"/>
      <c r="FH735" s="289"/>
      <c r="FI735" s="289"/>
      <c r="FJ735" s="289"/>
      <c r="FK735" s="289"/>
      <c r="FL735" s="289"/>
      <c r="FM735" s="289"/>
      <c r="FN735" s="289"/>
      <c r="FO735" s="289"/>
      <c r="FP735" s="289"/>
      <c r="FQ735" s="289"/>
      <c r="FR735" s="289"/>
      <c r="FS735" s="289"/>
      <c r="FT735" s="289"/>
      <c r="FU735" s="289"/>
      <c r="FV735" s="289"/>
      <c r="FW735" s="289"/>
      <c r="FX735" s="289"/>
      <c r="FY735" s="289"/>
      <c r="FZ735" s="289"/>
      <c r="GA735" s="289"/>
      <c r="GB735" s="289"/>
      <c r="GC735" s="289"/>
      <c r="GD735" s="289"/>
      <c r="GE735" s="289"/>
      <c r="GF735" s="289"/>
      <c r="GG735" s="289"/>
      <c r="GH735" s="289"/>
      <c r="GI735" s="289"/>
      <c r="GJ735" s="289"/>
      <c r="GK735" s="289"/>
      <c r="GL735" s="289"/>
      <c r="GM735" s="289"/>
      <c r="GN735" s="289"/>
      <c r="GO735" s="289"/>
      <c r="GP735" s="289"/>
      <c r="GQ735" s="289"/>
      <c r="GR735" s="289"/>
      <c r="GS735" s="289"/>
      <c r="GT735" s="289"/>
      <c r="GU735" s="289"/>
      <c r="GV735" s="289"/>
      <c r="GW735" s="289"/>
      <c r="GX735" s="289"/>
      <c r="GY735" s="289"/>
    </row>
    <row r="736" spans="1:207" x14ac:dyDescent="0.15">
      <c r="A736" s="101"/>
      <c r="D736" s="26" t="s">
        <v>427</v>
      </c>
      <c r="F736" s="120"/>
      <c r="G736" s="289">
        <f t="shared" ref="G736:AL736" ca="1" si="144">SUM(G720:G734)</f>
        <v>3.7442888576762964E-2</v>
      </c>
      <c r="H736" s="289">
        <f ca="1">SUM(H720:H734)</f>
        <v>0.10554094501119521</v>
      </c>
      <c r="I736" s="289">
        <f t="shared" ca="1" si="144"/>
        <v>0.19187462810671896</v>
      </c>
      <c r="J736" s="289">
        <f t="shared" ca="1" si="144"/>
        <v>0.28628128569764444</v>
      </c>
      <c r="K736" s="289">
        <f t="shared" ca="1" si="144"/>
        <v>0.38199953906183509</v>
      </c>
      <c r="L736" s="289">
        <f t="shared" ca="1" si="144"/>
        <v>0.47475424609567757</v>
      </c>
      <c r="M736" s="289">
        <f t="shared" ca="1" si="144"/>
        <v>0.56195612429274056</v>
      </c>
      <c r="N736" s="289">
        <f t="shared" ca="1" si="144"/>
        <v>0.64249265045483772</v>
      </c>
      <c r="O736" s="289">
        <f t="shared" ca="1" si="144"/>
        <v>0.71617948353920369</v>
      </c>
      <c r="P736" s="289">
        <f t="shared" ca="1" si="144"/>
        <v>0.78431909278075762</v>
      </c>
      <c r="Q736" s="289">
        <f t="shared" ca="1" si="144"/>
        <v>0.84817982620697951</v>
      </c>
      <c r="R736" s="289">
        <f t="shared" ca="1" si="144"/>
        <v>0.90924204355265448</v>
      </c>
      <c r="S736" s="289">
        <f t="shared" ca="1" si="144"/>
        <v>0.92062141244868023</v>
      </c>
      <c r="T736" s="289">
        <f t="shared" ca="1" si="144"/>
        <v>0.96374786659237444</v>
      </c>
      <c r="U736" s="289">
        <f t="shared" ca="1" si="144"/>
        <v>1.0102228622719778</v>
      </c>
      <c r="V736" s="289">
        <f t="shared" ca="1" si="144"/>
        <v>1.059611827639785</v>
      </c>
      <c r="W736" s="289">
        <f t="shared" ca="1" si="144"/>
        <v>1.1109450320251351</v>
      </c>
      <c r="X736" s="289">
        <f t="shared" ca="1" si="144"/>
        <v>1.1633047101716083</v>
      </c>
      <c r="Y736" s="289">
        <f t="shared" ca="1" si="144"/>
        <v>1.2159638118354925</v>
      </c>
      <c r="Z736" s="289">
        <f t="shared" ca="1" si="144"/>
        <v>1.2683549705845487</v>
      </c>
      <c r="AA736" s="289">
        <f t="shared" ca="1" si="144"/>
        <v>1.3197302253879082</v>
      </c>
      <c r="AB736" s="289">
        <f t="shared" ca="1" si="144"/>
        <v>1.3699545602083567</v>
      </c>
      <c r="AC736" s="289">
        <f t="shared" ca="1" si="144"/>
        <v>1.418785816022206</v>
      </c>
      <c r="AD736" s="289">
        <f t="shared" ca="1" si="144"/>
        <v>1.4662093931536191</v>
      </c>
      <c r="AE736" s="289">
        <f t="shared" ca="1" si="144"/>
        <v>1.4901876801761997</v>
      </c>
      <c r="AF736" s="289">
        <f t="shared" ca="1" si="144"/>
        <v>1.5248447525468281</v>
      </c>
      <c r="AG736" s="289">
        <f t="shared" ca="1" si="144"/>
        <v>1.5593230658692319</v>
      </c>
      <c r="AH736" s="289">
        <f t="shared" ca="1" si="144"/>
        <v>1.5936962969628969</v>
      </c>
      <c r="AI736" s="289">
        <f t="shared" ca="1" si="144"/>
        <v>1.6280103067439708</v>
      </c>
      <c r="AJ736" s="289">
        <f t="shared" ca="1" si="144"/>
        <v>1.6622759555848243</v>
      </c>
      <c r="AK736" s="289">
        <f t="shared" ca="1" si="144"/>
        <v>1.6964728105788356</v>
      </c>
      <c r="AL736" s="289">
        <f t="shared" ca="1" si="144"/>
        <v>1.7305364441470166</v>
      </c>
      <c r="AM736" s="289">
        <f t="shared" ref="AM736:BN736" ca="1" si="145">SUM(AM720:AM734)</f>
        <v>1.7642290458208207</v>
      </c>
      <c r="AN736" s="289">
        <f t="shared" ca="1" si="145"/>
        <v>1.7976042843577962</v>
      </c>
      <c r="AO736" s="289">
        <f t="shared" ca="1" si="145"/>
        <v>1.8305350286067474</v>
      </c>
      <c r="AP736" s="289">
        <f t="shared" ca="1" si="145"/>
        <v>1.862932479143008</v>
      </c>
      <c r="AQ736" s="289">
        <f t="shared" ca="1" si="145"/>
        <v>1.8881001459369617</v>
      </c>
      <c r="AR736" s="289">
        <f t="shared" ca="1" si="145"/>
        <v>1.9159627393416174</v>
      </c>
      <c r="AS736" s="289">
        <f t="shared" ca="1" si="145"/>
        <v>1.9435537574485853</v>
      </c>
      <c r="AT736" s="289">
        <f t="shared" ca="1" si="145"/>
        <v>1.9708862841000685</v>
      </c>
      <c r="AU736" s="289">
        <f t="shared" ca="1" si="145"/>
        <v>1.9979725371492154</v>
      </c>
      <c r="AV736" s="289">
        <f t="shared" ca="1" si="145"/>
        <v>2.024820083008056</v>
      </c>
      <c r="AW736" s="289">
        <f t="shared" ca="1" si="145"/>
        <v>2.0514311356373849</v>
      </c>
      <c r="AX736" s="289">
        <f t="shared" ca="1" si="145"/>
        <v>2.0777944488423534</v>
      </c>
      <c r="AY736" s="289">
        <f t="shared" ca="1" si="145"/>
        <v>2.1038455498220556</v>
      </c>
      <c r="AZ736" s="289">
        <f t="shared" ca="1" si="145"/>
        <v>2.1296096929028288</v>
      </c>
      <c r="BA736" s="289">
        <f t="shared" ca="1" si="145"/>
        <v>2.1550579812477184</v>
      </c>
      <c r="BB736" s="289">
        <f t="shared" ca="1" si="145"/>
        <v>2.1801698807539935</v>
      </c>
      <c r="BC736" s="289">
        <f t="shared" ca="1" si="145"/>
        <v>2.2022695298980093</v>
      </c>
      <c r="BD736" s="289">
        <f t="shared" ca="1" si="145"/>
        <v>2.2248954172825797</v>
      </c>
      <c r="BE736" s="289">
        <f t="shared" ca="1" si="145"/>
        <v>2.2473124984152322</v>
      </c>
      <c r="BF736" s="289">
        <f t="shared" ca="1" si="145"/>
        <v>2.2695275962986519</v>
      </c>
      <c r="BG736" s="289">
        <f t="shared" ca="1" si="145"/>
        <v>2.2915516865414474</v>
      </c>
      <c r="BH736" s="289">
        <f t="shared" ca="1" si="145"/>
        <v>2.3133839052800442</v>
      </c>
      <c r="BI736" s="289">
        <f t="shared" ca="1" si="145"/>
        <v>2.3350253675709571</v>
      </c>
      <c r="BJ736" s="289">
        <f t="shared" ca="1" si="145"/>
        <v>2.3564735938894823</v>
      </c>
      <c r="BK736" s="289">
        <f t="shared" ca="1" si="145"/>
        <v>2.3776439772747966</v>
      </c>
      <c r="BL736" s="289">
        <f t="shared" ca="1" si="145"/>
        <v>2.3982702757509711</v>
      </c>
      <c r="BM736" s="289">
        <f t="shared" ca="1" si="145"/>
        <v>2.4177467991043802</v>
      </c>
      <c r="BN736" s="289">
        <f t="shared" ca="1" si="145"/>
        <v>2.4358372174352714</v>
      </c>
      <c r="BO736" s="289"/>
      <c r="BP736" s="289"/>
      <c r="BQ736" s="289"/>
      <c r="BR736" s="289"/>
      <c r="BS736" s="289"/>
      <c r="BT736" s="289"/>
      <c r="BU736" s="289"/>
      <c r="BV736" s="289"/>
      <c r="BW736" s="289"/>
      <c r="BX736" s="289"/>
      <c r="BY736" s="289"/>
      <c r="BZ736" s="289"/>
      <c r="CA736" s="289"/>
      <c r="CB736" s="289"/>
      <c r="CC736" s="289"/>
      <c r="CD736" s="289"/>
      <c r="CE736" s="289"/>
      <c r="CF736" s="289"/>
      <c r="CG736" s="289"/>
      <c r="CH736" s="289"/>
      <c r="CI736" s="289"/>
      <c r="CJ736" s="289"/>
      <c r="CK736" s="289"/>
      <c r="CL736" s="289"/>
      <c r="CM736" s="289"/>
      <c r="CN736" s="289"/>
      <c r="CO736" s="289"/>
      <c r="CP736" s="289"/>
      <c r="CQ736" s="289"/>
      <c r="CR736" s="289"/>
      <c r="CS736" s="289"/>
      <c r="CT736" s="289"/>
      <c r="CU736" s="289"/>
      <c r="CV736" s="289"/>
      <c r="CW736" s="289"/>
      <c r="CX736" s="289"/>
      <c r="CY736" s="289"/>
      <c r="CZ736" s="289"/>
      <c r="DA736" s="289"/>
      <c r="DB736" s="289"/>
      <c r="DC736" s="289"/>
      <c r="DD736" s="289"/>
      <c r="DE736" s="289"/>
      <c r="DF736" s="289"/>
      <c r="DG736" s="289"/>
      <c r="DH736" s="289"/>
      <c r="DI736" s="289"/>
      <c r="DJ736" s="289"/>
      <c r="DK736" s="289"/>
      <c r="DL736" s="289"/>
      <c r="DM736" s="289"/>
      <c r="DN736" s="289"/>
      <c r="DO736" s="289"/>
      <c r="DP736" s="289"/>
      <c r="DQ736" s="289"/>
      <c r="DR736" s="289"/>
      <c r="DS736" s="289"/>
      <c r="DT736" s="289"/>
      <c r="DU736" s="289"/>
      <c r="DV736" s="289"/>
      <c r="DW736" s="289"/>
      <c r="DX736" s="289"/>
      <c r="DY736" s="289"/>
      <c r="DZ736" s="289"/>
      <c r="EA736" s="289"/>
      <c r="EB736" s="289"/>
      <c r="EC736" s="289"/>
      <c r="ED736" s="289"/>
      <c r="EE736" s="289"/>
      <c r="EF736" s="289"/>
      <c r="EG736" s="289"/>
      <c r="EH736" s="289"/>
      <c r="EI736" s="289"/>
      <c r="EJ736" s="289"/>
      <c r="EK736" s="289"/>
      <c r="EL736" s="289"/>
      <c r="EM736" s="289"/>
      <c r="EN736" s="289"/>
      <c r="EO736" s="289"/>
      <c r="EP736" s="289"/>
      <c r="EQ736" s="289"/>
      <c r="ER736" s="289"/>
      <c r="ES736" s="289"/>
      <c r="ET736" s="289"/>
      <c r="EU736" s="289"/>
      <c r="EV736" s="289"/>
      <c r="EW736" s="289"/>
      <c r="EX736" s="289"/>
      <c r="EY736" s="289"/>
      <c r="EZ736" s="289"/>
      <c r="FA736" s="289"/>
      <c r="FB736" s="289"/>
      <c r="FC736" s="289"/>
      <c r="FD736" s="289"/>
      <c r="FE736" s="289"/>
      <c r="FF736" s="289"/>
      <c r="FG736" s="289"/>
      <c r="FH736" s="289"/>
      <c r="FI736" s="289"/>
      <c r="FJ736" s="289"/>
      <c r="FK736" s="289"/>
      <c r="FL736" s="289"/>
      <c r="FM736" s="289"/>
      <c r="FN736" s="289"/>
      <c r="FO736" s="289"/>
      <c r="FP736" s="289"/>
      <c r="FQ736" s="289"/>
      <c r="FR736" s="289"/>
      <c r="FS736" s="289"/>
      <c r="FT736" s="289"/>
      <c r="FU736" s="289"/>
      <c r="FV736" s="289"/>
      <c r="FW736" s="289"/>
      <c r="FX736" s="289"/>
      <c r="FY736" s="289"/>
      <c r="FZ736" s="289"/>
      <c r="GA736" s="289"/>
      <c r="GB736" s="289"/>
      <c r="GC736" s="289"/>
      <c r="GD736" s="289"/>
      <c r="GE736" s="289"/>
      <c r="GF736" s="289"/>
      <c r="GG736" s="289"/>
      <c r="GH736" s="289"/>
      <c r="GI736" s="289"/>
      <c r="GJ736" s="289"/>
      <c r="GK736" s="289"/>
      <c r="GL736" s="289"/>
      <c r="GM736" s="289"/>
      <c r="GN736" s="289"/>
      <c r="GO736" s="289"/>
      <c r="GP736" s="289"/>
      <c r="GQ736" s="289"/>
      <c r="GR736" s="289"/>
      <c r="GS736" s="289"/>
      <c r="GT736" s="289"/>
      <c r="GU736" s="289"/>
      <c r="GV736" s="289"/>
      <c r="GW736" s="289"/>
      <c r="GX736" s="289"/>
      <c r="GY736" s="289"/>
    </row>
    <row r="737" spans="1:207" x14ac:dyDescent="0.15">
      <c r="A737" s="101"/>
      <c r="D737" s="26" t="s">
        <v>265</v>
      </c>
      <c r="F737" s="120"/>
      <c r="G737" s="288">
        <f ca="1">G736</f>
        <v>3.7442888576762964E-2</v>
      </c>
      <c r="H737" s="288">
        <f ca="1">IF(SAP_Spreadsheet!H7&gt;SAP_Leadsheet!$E$21,0,SAP_Spreadsheet!H736-SAP_Spreadsheet!G736)</f>
        <v>6.8098056434432244E-2</v>
      </c>
      <c r="I737" s="288">
        <f ca="1">IF(SAP_Spreadsheet!I7&gt;SAP_Leadsheet!$E$21,0,SAP_Spreadsheet!I736-SAP_Spreadsheet!H736)</f>
        <v>8.633368309552375E-2</v>
      </c>
      <c r="J737" s="288">
        <f ca="1">IF(SAP_Spreadsheet!J7&gt;SAP_Leadsheet!$E$21,0,SAP_Spreadsheet!J736-SAP_Spreadsheet!I736)</f>
        <v>9.440665759092548E-2</v>
      </c>
      <c r="K737" s="288">
        <f ca="1">IF(SAP_Spreadsheet!K7&gt;SAP_Leadsheet!$E$21,0,SAP_Spreadsheet!K736-SAP_Spreadsheet!J736)</f>
        <v>9.5718253364190653E-2</v>
      </c>
      <c r="L737" s="288">
        <f ca="1">IF(SAP_Spreadsheet!L7&gt;SAP_Leadsheet!$E$21,0,SAP_Spreadsheet!L736-SAP_Spreadsheet!K736)</f>
        <v>9.2754707033842476E-2</v>
      </c>
      <c r="M737" s="288">
        <f ca="1">IF(SAP_Spreadsheet!M7&gt;SAP_Leadsheet!$E$21,0,SAP_Spreadsheet!M736-SAP_Spreadsheet!L736)</f>
        <v>8.7201878197062987E-2</v>
      </c>
      <c r="N737" s="288">
        <f ca="1">IF(SAP_Spreadsheet!N7&gt;SAP_Leadsheet!$E$21,0,SAP_Spreadsheet!N736-SAP_Spreadsheet!M736)</f>
        <v>8.0536526162097166E-2</v>
      </c>
      <c r="O737" s="288">
        <f ca="1">IF(SAP_Spreadsheet!O7&gt;SAP_Leadsheet!$E$21,0,SAP_Spreadsheet!O736-SAP_Spreadsheet!N736)</f>
        <v>7.3686833084365966E-2</v>
      </c>
      <c r="P737" s="288">
        <f ca="1">IF(SAP_Spreadsheet!P7&gt;SAP_Leadsheet!$E$21,0,SAP_Spreadsheet!P736-SAP_Spreadsheet!O736)</f>
        <v>6.8139609241553933E-2</v>
      </c>
      <c r="Q737" s="288">
        <f ca="1">IF(SAP_Spreadsheet!Q7&gt;SAP_Leadsheet!$E$21,0,SAP_Spreadsheet!Q736-SAP_Spreadsheet!P736)</f>
        <v>6.3860733426221894E-2</v>
      </c>
      <c r="R737" s="288">
        <f ca="1">IF(SAP_Spreadsheet!R7&gt;SAP_Leadsheet!$E$21,0,SAP_Spreadsheet!R736-SAP_Spreadsheet!Q736)</f>
        <v>6.1062217345674963E-2</v>
      </c>
      <c r="S737" s="288">
        <f ca="1">IF(SAP_Spreadsheet!S7&gt;SAP_Leadsheet!$E$21,0,SAP_Spreadsheet!S736-SAP_Spreadsheet!R736)</f>
        <v>1.1379368896025754E-2</v>
      </c>
      <c r="T737" s="288">
        <f ca="1">IF(SAP_Spreadsheet!T7&gt;SAP_Leadsheet!$E$21,0,SAP_Spreadsheet!T736-SAP_Spreadsheet!S736)</f>
        <v>4.3126454143694204E-2</v>
      </c>
      <c r="U737" s="288">
        <f ca="1">IF(SAP_Spreadsheet!U7&gt;SAP_Leadsheet!$E$21,0,SAP_Spreadsheet!U736-SAP_Spreadsheet!T736)</f>
        <v>4.6474995679603337E-2</v>
      </c>
      <c r="V737" s="288">
        <f ca="1">IF(SAP_Spreadsheet!V7&gt;SAP_Leadsheet!$E$21,0,SAP_Spreadsheet!V736-SAP_Spreadsheet!U736)</f>
        <v>4.9388965367807236E-2</v>
      </c>
      <c r="W737" s="288">
        <f ca="1">IF(SAP_Spreadsheet!W7&gt;SAP_Leadsheet!$E$21,0,SAP_Spreadsheet!W736-SAP_Spreadsheet!V736)</f>
        <v>5.1333204385350051E-2</v>
      </c>
      <c r="X737" s="288">
        <f ca="1">IF(SAP_Spreadsheet!X7&gt;SAP_Leadsheet!$E$21,0,SAP_Spreadsheet!X736-SAP_Spreadsheet!W736)</f>
        <v>5.2359678146473243E-2</v>
      </c>
      <c r="Y737" s="288">
        <f ca="1">IF(SAP_Spreadsheet!Y7&gt;SAP_Leadsheet!$E$21,0,SAP_Spreadsheet!Y736-SAP_Spreadsheet!X736)</f>
        <v>5.2659101663884211E-2</v>
      </c>
      <c r="Z737" s="288">
        <f ca="1">IF(SAP_Spreadsheet!Z7&gt;SAP_Leadsheet!$E$21,0,SAP_Spreadsheet!Z736-SAP_Spreadsheet!Y736)</f>
        <v>5.2391158749056199E-2</v>
      </c>
      <c r="AA737" s="288">
        <f ca="1">IF(SAP_Spreadsheet!AA7&gt;SAP_Leadsheet!$E$21,0,SAP_Spreadsheet!AA736-SAP_Spreadsheet!Z736)</f>
        <v>5.1375254803359471E-2</v>
      </c>
      <c r="AB737" s="288">
        <f ca="1">IF(SAP_Spreadsheet!AB7&gt;SAP_Leadsheet!$E$21,0,SAP_Spreadsheet!AB736-SAP_Spreadsheet!AA736)</f>
        <v>5.0224334820448524E-2</v>
      </c>
      <c r="AC737" s="288">
        <f ca="1">IF(SAP_Spreadsheet!AC7&gt;SAP_Leadsheet!$E$21,0,SAP_Spreadsheet!AC736-SAP_Spreadsheet!AB736)</f>
        <v>4.8831255813849284E-2</v>
      </c>
      <c r="AD737" s="288">
        <f ca="1">IF(SAP_Spreadsheet!AD7&gt;SAP_Leadsheet!$E$21,0,SAP_Spreadsheet!AD736-SAP_Spreadsheet!AC736)</f>
        <v>4.7423577131413097E-2</v>
      </c>
      <c r="AE737" s="288">
        <f ca="1">IF(SAP_Spreadsheet!AE7&gt;SAP_Leadsheet!$E$21,0,SAP_Spreadsheet!AE736-SAP_Spreadsheet!AD736)</f>
        <v>2.3978287022580647E-2</v>
      </c>
      <c r="AF737" s="288">
        <f ca="1">IF(SAP_Spreadsheet!AF7&gt;SAP_Leadsheet!$E$21,0,SAP_Spreadsheet!AF736-SAP_Spreadsheet!AE736)</f>
        <v>3.4657072370628317E-2</v>
      </c>
      <c r="AG737" s="288">
        <f ca="1">IF(SAP_Spreadsheet!AG7&gt;SAP_Leadsheet!$E$21,0,SAP_Spreadsheet!AG736-SAP_Spreadsheet!AF736)</f>
        <v>3.4478313322403809E-2</v>
      </c>
      <c r="AH737" s="288">
        <f ca="1">IF(SAP_Spreadsheet!AH7&gt;SAP_Leadsheet!$E$21,0,SAP_Spreadsheet!AH736-SAP_Spreadsheet!AG736)</f>
        <v>3.437323109366508E-2</v>
      </c>
      <c r="AI737" s="288">
        <f ca="1">IF(SAP_Spreadsheet!AI7&gt;SAP_Leadsheet!$E$21,0,SAP_Spreadsheet!AI736-SAP_Spreadsheet!AH736)</f>
        <v>3.4314009781073906E-2</v>
      </c>
      <c r="AJ737" s="288">
        <f ca="1">IF(SAP_Spreadsheet!AJ7&gt;SAP_Leadsheet!$E$21,0,SAP_Spreadsheet!AJ736-SAP_Spreadsheet!AI736)</f>
        <v>3.426564884085348E-2</v>
      </c>
      <c r="AK737" s="288">
        <f ca="1">IF(SAP_Spreadsheet!AK7&gt;SAP_Leadsheet!$E$21,0,SAP_Spreadsheet!AK736-SAP_Spreadsheet!AJ736)</f>
        <v>3.4196854994011261E-2</v>
      </c>
      <c r="AL737" s="288">
        <f ca="1">IF(SAP_Spreadsheet!AL7&gt;SAP_Leadsheet!$E$21,0,SAP_Spreadsheet!AL736-SAP_Spreadsheet!AK736)</f>
        <v>3.4063633568180984E-2</v>
      </c>
      <c r="AM737" s="288">
        <f ca="1">IF(SAP_Spreadsheet!AM7&gt;SAP_Leadsheet!$E$21,0,SAP_Spreadsheet!AM736-SAP_Spreadsheet!AL736)</f>
        <v>3.3692601673804168E-2</v>
      </c>
      <c r="AN737" s="288">
        <f ca="1">IF(SAP_Spreadsheet!AN7&gt;SAP_Leadsheet!$E$21,0,SAP_Spreadsheet!AN736-SAP_Spreadsheet!AM736)</f>
        <v>3.3375238536975438E-2</v>
      </c>
      <c r="AO737" s="288">
        <f ca="1">IF(SAP_Spreadsheet!AO7&gt;SAP_Leadsheet!$E$21,0,SAP_Spreadsheet!AO736-SAP_Spreadsheet!AN736)</f>
        <v>3.293074424895126E-2</v>
      </c>
      <c r="AP737" s="288">
        <f ca="1">IF(SAP_Spreadsheet!AP7&gt;SAP_Leadsheet!$E$21,0,SAP_Spreadsheet!AP736-SAP_Spreadsheet!AO736)</f>
        <v>3.239745053626053E-2</v>
      </c>
      <c r="AQ737" s="288">
        <f ca="1">IF(SAP_Spreadsheet!AQ7&gt;SAP_Leadsheet!$E$21,0,SAP_Spreadsheet!AQ736-SAP_Spreadsheet!AP736)</f>
        <v>2.5167666793953769E-2</v>
      </c>
      <c r="AR737" s="288">
        <f ca="1">IF(SAP_Spreadsheet!AR7&gt;SAP_Leadsheet!$E$21,0,SAP_Spreadsheet!AR736-SAP_Spreadsheet!AQ736)</f>
        <v>2.7862593404655689E-2</v>
      </c>
      <c r="AS737" s="288">
        <f ca="1">IF(SAP_Spreadsheet!AS7&gt;SAP_Leadsheet!$E$21,0,SAP_Spreadsheet!AS736-SAP_Spreadsheet!AR736)</f>
        <v>2.7591018106967846E-2</v>
      </c>
      <c r="AT737" s="288">
        <f ca="1">IF(SAP_Spreadsheet!AT7&gt;SAP_Leadsheet!$E$21,0,SAP_Spreadsheet!AT736-SAP_Spreadsheet!AS736)</f>
        <v>2.7332526651483224E-2</v>
      </c>
      <c r="AU737" s="288">
        <f ca="1">IF(SAP_Spreadsheet!AU7&gt;SAP_Leadsheet!$E$21,0,SAP_Spreadsheet!AU736-SAP_Spreadsheet!AT736)</f>
        <v>2.7086253049146913E-2</v>
      </c>
      <c r="AV737" s="288">
        <f ca="1">IF(SAP_Spreadsheet!AV7&gt;SAP_Leadsheet!$E$21,0,SAP_Spreadsheet!AV736-SAP_Spreadsheet!AU736)</f>
        <v>2.6847545858840638E-2</v>
      </c>
      <c r="AW737" s="288">
        <f ca="1">IF(SAP_Spreadsheet!AW7&gt;SAP_Leadsheet!$E$21,0,SAP_Spreadsheet!AW736-SAP_Spreadsheet!AV736)</f>
        <v>2.6611052629328835E-2</v>
      </c>
      <c r="AX737" s="288">
        <f ca="1">IF(SAP_Spreadsheet!AX7&gt;SAP_Leadsheet!$E$21,0,SAP_Spreadsheet!AX736-SAP_Spreadsheet!AW736)</f>
        <v>2.6363313204968541E-2</v>
      </c>
      <c r="AY737" s="288">
        <f ca="1">IF(SAP_Spreadsheet!AY7&gt;SAP_Leadsheet!$E$21,0,SAP_Spreadsheet!AY736-SAP_Spreadsheet!AX736)</f>
        <v>2.6051100979702202E-2</v>
      </c>
      <c r="AZ737" s="288">
        <f ca="1">IF(SAP_Spreadsheet!AZ7&gt;SAP_Leadsheet!$E$21,0,SAP_Spreadsheet!AZ736-SAP_Spreadsheet!AY736)</f>
        <v>2.5764143080773128E-2</v>
      </c>
      <c r="BA737" s="288">
        <f ca="1">IF(SAP_Spreadsheet!BA7&gt;SAP_Leadsheet!$E$21,0,SAP_Spreadsheet!BA736-SAP_Spreadsheet!AZ736)</f>
        <v>2.5448288344889658E-2</v>
      </c>
      <c r="BB737" s="288">
        <f ca="1">IF(SAP_Spreadsheet!BB7&gt;SAP_Leadsheet!$E$21,0,SAP_Spreadsheet!BB736-SAP_Spreadsheet!BA736)</f>
        <v>2.5111899506275126E-2</v>
      </c>
      <c r="BC737" s="288">
        <f ca="1">IF(SAP_Spreadsheet!BC7&gt;SAP_Leadsheet!$E$21,0,SAP_Spreadsheet!BC736-SAP_Spreadsheet!BB736)</f>
        <v>2.2099649144015743E-2</v>
      </c>
      <c r="BD737" s="288">
        <f ca="1">IF(SAP_Spreadsheet!BD7&gt;SAP_Leadsheet!$E$21,0,SAP_Spreadsheet!BD736-SAP_Spreadsheet!BC736)</f>
        <v>2.2625887384570387E-2</v>
      </c>
      <c r="BE737" s="288">
        <f ca="1">IF(SAP_Spreadsheet!BE7&gt;SAP_Leadsheet!$E$21,0,SAP_Spreadsheet!BE736-SAP_Spreadsheet!BD736)</f>
        <v>2.2417081132652505E-2</v>
      </c>
      <c r="BF737" s="288">
        <f ca="1">IF(SAP_Spreadsheet!BF7&gt;SAP_Leadsheet!$E$21,0,SAP_Spreadsheet!BF736-SAP_Spreadsheet!BE736)</f>
        <v>2.2215097883419688E-2</v>
      </c>
      <c r="BG737" s="288">
        <f ca="1">IF(SAP_Spreadsheet!BG7&gt;SAP_Leadsheet!$E$21,0,SAP_Spreadsheet!BG736-SAP_Spreadsheet!BF736)</f>
        <v>2.2024090242795502E-2</v>
      </c>
      <c r="BH737" s="288">
        <f ca="1">IF(SAP_Spreadsheet!BH7&gt;SAP_Leadsheet!$E$21,0,SAP_Spreadsheet!BH736-SAP_Spreadsheet!BG736)</f>
        <v>2.1832218738596865E-2</v>
      </c>
      <c r="BI737" s="288">
        <f ca="1">IF(SAP_Spreadsheet!BI7&gt;SAP_Leadsheet!$E$21,0,SAP_Spreadsheet!BI736-SAP_Spreadsheet!BH736)</f>
        <v>2.1641462290912905E-2</v>
      </c>
      <c r="BJ737" s="288">
        <f ca="1">IF(SAP_Spreadsheet!BJ7&gt;SAP_Leadsheet!$E$21,0,SAP_Spreadsheet!BJ736-SAP_Spreadsheet!BI736)</f>
        <v>2.1448226318525165E-2</v>
      </c>
      <c r="BK737" s="288">
        <f ca="1">IF(SAP_Spreadsheet!BK7&gt;SAP_Leadsheet!$E$21,0,SAP_Spreadsheet!BK736-SAP_Spreadsheet!BJ736)</f>
        <v>2.1170383385314295E-2</v>
      </c>
      <c r="BL737" s="288">
        <f ca="1">IF(SAP_Spreadsheet!BL7&gt;SAP_Leadsheet!$E$21,0,SAP_Spreadsheet!BL736-SAP_Spreadsheet!BK736)</f>
        <v>2.0626298476174476E-2</v>
      </c>
      <c r="BM737" s="288">
        <f ca="1">IF(SAP_Spreadsheet!BM7&gt;SAP_Leadsheet!$E$21,0,SAP_Spreadsheet!BM736-SAP_Spreadsheet!BL736)</f>
        <v>1.9476523353409103E-2</v>
      </c>
      <c r="BN737" s="288">
        <f ca="1">IF(SAP_Spreadsheet!BN7&gt;SAP_Leadsheet!$E$21,0,SAP_Spreadsheet!BN736-SAP_Spreadsheet!BM736)</f>
        <v>1.80904183308912E-2</v>
      </c>
      <c r="BO737" s="289"/>
      <c r="BP737" s="289"/>
      <c r="BQ737" s="289"/>
      <c r="BR737" s="289"/>
      <c r="BS737" s="289"/>
      <c r="BT737" s="289"/>
      <c r="BU737" s="289"/>
      <c r="BV737" s="289"/>
      <c r="BW737" s="289"/>
      <c r="BX737" s="289"/>
      <c r="BY737" s="289"/>
      <c r="BZ737" s="289"/>
      <c r="CA737" s="289"/>
      <c r="CB737" s="289"/>
      <c r="CC737" s="289"/>
      <c r="CD737" s="289"/>
      <c r="CE737" s="289"/>
      <c r="CF737" s="289"/>
      <c r="CG737" s="289"/>
      <c r="CH737" s="289"/>
      <c r="CI737" s="289"/>
      <c r="CJ737" s="289"/>
      <c r="CK737" s="289"/>
      <c r="CL737" s="289"/>
      <c r="CM737" s="289"/>
      <c r="CN737" s="289"/>
      <c r="CO737" s="289"/>
      <c r="CP737" s="289"/>
      <c r="CQ737" s="289"/>
      <c r="CR737" s="289"/>
      <c r="CS737" s="289"/>
      <c r="CT737" s="289"/>
      <c r="CU737" s="289"/>
      <c r="CV737" s="289"/>
      <c r="CW737" s="289"/>
      <c r="CX737" s="289"/>
      <c r="CY737" s="289"/>
      <c r="CZ737" s="289"/>
      <c r="DA737" s="289"/>
      <c r="DB737" s="289"/>
      <c r="DC737" s="289"/>
      <c r="DD737" s="289"/>
      <c r="DE737" s="289"/>
      <c r="DF737" s="289"/>
      <c r="DG737" s="289"/>
      <c r="DH737" s="289"/>
      <c r="DI737" s="289"/>
      <c r="DJ737" s="289"/>
      <c r="DK737" s="289"/>
      <c r="DL737" s="289"/>
      <c r="DM737" s="289"/>
      <c r="DN737" s="289"/>
      <c r="DO737" s="289"/>
      <c r="DP737" s="289"/>
      <c r="DQ737" s="289"/>
      <c r="DR737" s="289"/>
      <c r="DS737" s="289"/>
      <c r="DT737" s="289"/>
      <c r="DU737" s="289"/>
      <c r="DV737" s="289"/>
      <c r="DW737" s="289"/>
      <c r="DX737" s="289"/>
      <c r="DY737" s="289"/>
      <c r="DZ737" s="289"/>
      <c r="EA737" s="289"/>
      <c r="EB737" s="289"/>
      <c r="EC737" s="289"/>
      <c r="ED737" s="289"/>
      <c r="EE737" s="289"/>
      <c r="EF737" s="289"/>
      <c r="EG737" s="289"/>
      <c r="EH737" s="289"/>
      <c r="EI737" s="289"/>
      <c r="EJ737" s="289"/>
      <c r="EK737" s="289"/>
      <c r="EL737" s="289"/>
      <c r="EM737" s="289"/>
      <c r="EN737" s="289"/>
      <c r="EO737" s="289"/>
      <c r="EP737" s="289"/>
      <c r="EQ737" s="289"/>
      <c r="ER737" s="289"/>
      <c r="ES737" s="289"/>
      <c r="ET737" s="289"/>
      <c r="EU737" s="289"/>
      <c r="EV737" s="289"/>
      <c r="EW737" s="289"/>
      <c r="EX737" s="289"/>
      <c r="EY737" s="289"/>
      <c r="EZ737" s="289"/>
      <c r="FA737" s="289"/>
      <c r="FB737" s="289"/>
      <c r="FC737" s="289"/>
      <c r="FD737" s="289"/>
      <c r="FE737" s="289"/>
      <c r="FF737" s="289"/>
      <c r="FG737" s="289"/>
      <c r="FH737" s="289"/>
      <c r="FI737" s="289"/>
      <c r="FJ737" s="289"/>
      <c r="FK737" s="289"/>
      <c r="FL737" s="289"/>
      <c r="FM737" s="289"/>
      <c r="FN737" s="289"/>
      <c r="FO737" s="289"/>
      <c r="FP737" s="289"/>
      <c r="FQ737" s="289"/>
      <c r="FR737" s="289"/>
      <c r="FS737" s="289"/>
      <c r="FT737" s="289"/>
      <c r="FU737" s="289"/>
      <c r="FV737" s="289"/>
      <c r="FW737" s="289"/>
      <c r="FX737" s="289"/>
      <c r="FY737" s="289"/>
      <c r="FZ737" s="289"/>
      <c r="GA737" s="289"/>
      <c r="GB737" s="289"/>
      <c r="GC737" s="289"/>
      <c r="GD737" s="289"/>
      <c r="GE737" s="289"/>
      <c r="GF737" s="289"/>
      <c r="GG737" s="289"/>
      <c r="GH737" s="289"/>
      <c r="GI737" s="289"/>
      <c r="GJ737" s="289"/>
      <c r="GK737" s="289"/>
      <c r="GL737" s="289"/>
      <c r="GM737" s="289"/>
      <c r="GN737" s="289"/>
      <c r="GO737" s="289"/>
      <c r="GP737" s="289"/>
      <c r="GQ737" s="289"/>
      <c r="GR737" s="289"/>
      <c r="GS737" s="289"/>
      <c r="GT737" s="289"/>
      <c r="GU737" s="289"/>
      <c r="GV737" s="289"/>
      <c r="GW737" s="289"/>
      <c r="GX737" s="289"/>
      <c r="GY737" s="289"/>
    </row>
    <row r="738" spans="1:207" x14ac:dyDescent="0.15">
      <c r="A738" s="101"/>
      <c r="F738" s="120"/>
      <c r="G738" s="289"/>
      <c r="H738" s="289"/>
      <c r="I738" s="315"/>
      <c r="J738" s="289"/>
      <c r="K738" s="289"/>
      <c r="L738" s="289"/>
      <c r="M738" s="289"/>
      <c r="N738" s="289"/>
      <c r="O738" s="289"/>
      <c r="P738" s="289"/>
      <c r="Q738" s="289"/>
      <c r="R738" s="289"/>
      <c r="S738" s="289"/>
      <c r="T738" s="289"/>
      <c r="U738" s="289"/>
      <c r="V738" s="289"/>
      <c r="W738" s="289"/>
      <c r="X738" s="289"/>
      <c r="Y738" s="289"/>
      <c r="Z738" s="289"/>
      <c r="AA738" s="289"/>
      <c r="AB738" s="289"/>
      <c r="AC738" s="289"/>
      <c r="AD738" s="289"/>
      <c r="AE738" s="289"/>
      <c r="AF738" s="289"/>
      <c r="AG738" s="289"/>
      <c r="AH738" s="289"/>
      <c r="AI738" s="289"/>
      <c r="AJ738" s="289"/>
      <c r="AK738" s="289"/>
      <c r="AL738" s="289"/>
      <c r="AM738" s="289"/>
      <c r="AN738" s="289"/>
      <c r="AO738" s="289"/>
      <c r="AP738" s="289"/>
      <c r="AQ738" s="289"/>
      <c r="AR738" s="289"/>
      <c r="AS738" s="289"/>
      <c r="AT738" s="289"/>
      <c r="AU738" s="289"/>
      <c r="AV738" s="289"/>
      <c r="AW738" s="289"/>
      <c r="AX738" s="289"/>
      <c r="AY738" s="289"/>
      <c r="AZ738" s="289"/>
      <c r="BA738" s="289"/>
      <c r="BB738" s="289"/>
      <c r="BC738" s="289"/>
      <c r="BD738" s="289"/>
      <c r="BE738" s="289"/>
      <c r="BF738" s="289"/>
      <c r="BG738" s="289"/>
      <c r="BH738" s="289"/>
      <c r="BI738" s="289"/>
      <c r="BJ738" s="289"/>
      <c r="BK738" s="289"/>
      <c r="BL738" s="289"/>
      <c r="BM738" s="289"/>
      <c r="BN738" s="289"/>
      <c r="BO738" s="289"/>
      <c r="BP738" s="289"/>
      <c r="BQ738" s="289"/>
      <c r="BR738" s="289"/>
      <c r="BS738" s="289"/>
      <c r="BT738" s="289"/>
      <c r="BU738" s="289"/>
      <c r="BV738" s="289"/>
      <c r="BW738" s="289"/>
      <c r="BX738" s="289"/>
      <c r="BY738" s="289"/>
      <c r="BZ738" s="289"/>
      <c r="CA738" s="289"/>
      <c r="CB738" s="289"/>
      <c r="CC738" s="289"/>
      <c r="CD738" s="289"/>
      <c r="CE738" s="289"/>
      <c r="CF738" s="289"/>
      <c r="CG738" s="289"/>
      <c r="CH738" s="289"/>
      <c r="CI738" s="289"/>
      <c r="CJ738" s="289"/>
      <c r="CK738" s="289"/>
      <c r="CL738" s="289"/>
      <c r="CM738" s="289"/>
      <c r="CN738" s="289"/>
      <c r="CO738" s="289"/>
      <c r="CP738" s="289"/>
      <c r="CQ738" s="289"/>
      <c r="CR738" s="289"/>
      <c r="CS738" s="289"/>
      <c r="CT738" s="289"/>
      <c r="CU738" s="289"/>
      <c r="CV738" s="289"/>
      <c r="CW738" s="289"/>
      <c r="CX738" s="289"/>
      <c r="CY738" s="289"/>
      <c r="CZ738" s="289"/>
      <c r="DA738" s="289"/>
      <c r="DB738" s="289"/>
      <c r="DC738" s="289"/>
      <c r="DD738" s="289"/>
      <c r="DE738" s="289"/>
      <c r="DF738" s="289"/>
      <c r="DG738" s="289"/>
      <c r="DH738" s="289"/>
      <c r="DI738" s="289"/>
      <c r="DJ738" s="289"/>
      <c r="DK738" s="289"/>
      <c r="DL738" s="289"/>
      <c r="DM738" s="289"/>
      <c r="DN738" s="289"/>
      <c r="DO738" s="289"/>
      <c r="DP738" s="289"/>
      <c r="DQ738" s="289"/>
      <c r="DR738" s="289"/>
      <c r="DS738" s="289"/>
      <c r="DT738" s="289"/>
      <c r="DU738" s="289"/>
      <c r="DV738" s="289"/>
      <c r="DW738" s="289"/>
      <c r="DX738" s="289"/>
      <c r="DY738" s="289"/>
      <c r="DZ738" s="289"/>
      <c r="EA738" s="289"/>
      <c r="EB738" s="289"/>
      <c r="EC738" s="289"/>
      <c r="ED738" s="289"/>
      <c r="EE738" s="289"/>
      <c r="EF738" s="289"/>
      <c r="EG738" s="289"/>
      <c r="EH738" s="289"/>
      <c r="EI738" s="289"/>
      <c r="EJ738" s="289"/>
      <c r="EK738" s="289"/>
      <c r="EL738" s="289"/>
      <c r="EM738" s="289"/>
      <c r="EN738" s="289"/>
      <c r="EO738" s="289"/>
      <c r="EP738" s="289"/>
      <c r="EQ738" s="289"/>
      <c r="ER738" s="289"/>
      <c r="ES738" s="289"/>
      <c r="ET738" s="289"/>
      <c r="EU738" s="289"/>
      <c r="EV738" s="289"/>
      <c r="EW738" s="289"/>
      <c r="EX738" s="289"/>
      <c r="EY738" s="289"/>
      <c r="EZ738" s="289"/>
      <c r="FA738" s="289"/>
      <c r="FB738" s="289"/>
      <c r="FC738" s="289"/>
      <c r="FD738" s="289"/>
      <c r="FE738" s="289"/>
      <c r="FF738" s="289"/>
      <c r="FG738" s="289"/>
      <c r="FH738" s="289"/>
      <c r="FI738" s="289"/>
      <c r="FJ738" s="289"/>
      <c r="FK738" s="289"/>
      <c r="FL738" s="289"/>
      <c r="FM738" s="289"/>
      <c r="FN738" s="289"/>
      <c r="FO738" s="289"/>
      <c r="FP738" s="289"/>
      <c r="FQ738" s="289"/>
      <c r="FR738" s="289"/>
      <c r="FS738" s="289"/>
      <c r="FT738" s="289"/>
      <c r="FU738" s="289"/>
      <c r="FV738" s="289"/>
      <c r="FW738" s="289"/>
      <c r="FX738" s="289"/>
      <c r="FY738" s="289"/>
      <c r="FZ738" s="289"/>
      <c r="GA738" s="289"/>
      <c r="GB738" s="289"/>
      <c r="GC738" s="289"/>
      <c r="GD738" s="289"/>
      <c r="GE738" s="289"/>
      <c r="GF738" s="289"/>
      <c r="GG738" s="289"/>
      <c r="GH738" s="289"/>
      <c r="GI738" s="289"/>
      <c r="GJ738" s="289"/>
      <c r="GK738" s="289"/>
      <c r="GL738" s="289"/>
      <c r="GM738" s="289"/>
      <c r="GN738" s="289"/>
      <c r="GO738" s="289"/>
      <c r="GP738" s="289"/>
      <c r="GQ738" s="289"/>
      <c r="GR738" s="289"/>
      <c r="GS738" s="289"/>
      <c r="GT738" s="289"/>
      <c r="GU738" s="289"/>
      <c r="GV738" s="289"/>
      <c r="GW738" s="289"/>
      <c r="GX738" s="289"/>
      <c r="GY738" s="289"/>
    </row>
    <row r="739" spans="1:207" x14ac:dyDescent="0.15">
      <c r="C739" s="23" t="s">
        <v>428</v>
      </c>
      <c r="G739" s="289"/>
      <c r="H739" s="289"/>
      <c r="I739" s="289"/>
      <c r="J739" s="289"/>
      <c r="K739" s="289"/>
      <c r="L739" s="289"/>
      <c r="M739" s="289"/>
      <c r="N739" s="289"/>
      <c r="O739" s="289"/>
      <c r="P739" s="289"/>
      <c r="Q739" s="289"/>
      <c r="R739" s="289"/>
      <c r="S739" s="289"/>
      <c r="T739" s="289"/>
      <c r="U739" s="289"/>
      <c r="V739" s="289"/>
      <c r="W739" s="289"/>
      <c r="X739" s="289"/>
      <c r="Y739" s="289"/>
      <c r="Z739" s="289"/>
      <c r="AA739" s="289"/>
      <c r="AB739" s="289"/>
      <c r="AC739" s="289"/>
      <c r="AD739" s="289"/>
      <c r="AE739" s="289"/>
      <c r="AF739" s="289"/>
      <c r="AG739" s="289"/>
      <c r="AH739" s="289"/>
      <c r="AI739" s="289"/>
      <c r="AJ739" s="289"/>
      <c r="AK739" s="289"/>
      <c r="AL739" s="289"/>
      <c r="AM739" s="289"/>
      <c r="AN739" s="289"/>
      <c r="AO739" s="289"/>
      <c r="AP739" s="289"/>
      <c r="AQ739" s="289"/>
      <c r="AR739" s="289"/>
      <c r="AS739" s="289"/>
      <c r="AT739" s="289"/>
      <c r="AU739" s="289"/>
      <c r="AV739" s="289"/>
      <c r="AW739" s="289"/>
      <c r="AX739" s="289"/>
      <c r="AY739" s="289"/>
      <c r="AZ739" s="289"/>
      <c r="BA739" s="289"/>
      <c r="BB739" s="289"/>
      <c r="BC739" s="289"/>
      <c r="BD739" s="289"/>
      <c r="BE739" s="289"/>
      <c r="BF739" s="289"/>
      <c r="BG739" s="289"/>
      <c r="BH739" s="289"/>
      <c r="BI739" s="289"/>
      <c r="BJ739" s="289"/>
      <c r="BK739" s="289"/>
      <c r="BL739" s="289"/>
      <c r="BM739" s="289"/>
      <c r="BN739" s="289"/>
      <c r="BO739" s="289"/>
      <c r="BP739" s="289"/>
      <c r="BQ739" s="289"/>
      <c r="BR739" s="289"/>
      <c r="BS739" s="289"/>
      <c r="BT739" s="289"/>
      <c r="BU739" s="289"/>
      <c r="BV739" s="289"/>
      <c r="BW739" s="289"/>
      <c r="BX739" s="289"/>
      <c r="BY739" s="289"/>
      <c r="BZ739" s="289"/>
      <c r="CA739" s="289"/>
      <c r="CB739" s="289"/>
      <c r="CC739" s="289"/>
      <c r="CD739" s="289"/>
      <c r="CE739" s="289"/>
      <c r="CF739" s="289"/>
      <c r="CG739" s="289"/>
      <c r="CH739" s="289"/>
      <c r="CI739" s="289"/>
      <c r="CJ739" s="289"/>
      <c r="CK739" s="289"/>
      <c r="CL739" s="289"/>
      <c r="CM739" s="289"/>
      <c r="CN739" s="289"/>
      <c r="CO739" s="289"/>
      <c r="CP739" s="289"/>
      <c r="CQ739" s="289"/>
      <c r="CR739" s="289"/>
      <c r="CS739" s="289"/>
      <c r="CT739" s="289"/>
      <c r="CU739" s="289"/>
      <c r="CV739" s="289"/>
      <c r="CW739" s="289"/>
      <c r="CX739" s="289"/>
      <c r="CY739" s="289"/>
      <c r="CZ739" s="289"/>
      <c r="DA739" s="289"/>
      <c r="DB739" s="289"/>
      <c r="DC739" s="289"/>
      <c r="DD739" s="289"/>
      <c r="DE739" s="289"/>
      <c r="DF739" s="289"/>
      <c r="DG739" s="289"/>
      <c r="DH739" s="289"/>
      <c r="DI739" s="289"/>
      <c r="DJ739" s="289"/>
      <c r="DK739" s="289"/>
      <c r="DL739" s="289"/>
      <c r="DM739" s="289"/>
      <c r="DN739" s="289"/>
      <c r="DO739" s="289"/>
      <c r="DP739" s="289"/>
      <c r="DQ739" s="289"/>
      <c r="DR739" s="289"/>
      <c r="DS739" s="289"/>
      <c r="DT739" s="289"/>
      <c r="DU739" s="289"/>
      <c r="DV739" s="289"/>
      <c r="DW739" s="289"/>
      <c r="DX739" s="289"/>
      <c r="DY739" s="289"/>
      <c r="DZ739" s="289"/>
      <c r="EA739" s="289"/>
      <c r="EB739" s="289"/>
      <c r="EC739" s="289"/>
      <c r="ED739" s="289"/>
      <c r="EE739" s="289"/>
      <c r="EF739" s="289"/>
      <c r="EG739" s="289"/>
      <c r="EH739" s="289"/>
      <c r="EI739" s="289"/>
      <c r="EJ739" s="289"/>
      <c r="EK739" s="289"/>
      <c r="EL739" s="289"/>
      <c r="EM739" s="289"/>
      <c r="EN739" s="289"/>
      <c r="EO739" s="289"/>
      <c r="EP739" s="289"/>
      <c r="EQ739" s="289"/>
      <c r="ER739" s="289"/>
      <c r="ES739" s="289"/>
      <c r="ET739" s="289"/>
      <c r="EU739" s="289"/>
      <c r="EV739" s="289"/>
      <c r="EW739" s="289"/>
      <c r="EX739" s="289"/>
      <c r="EY739" s="289"/>
      <c r="EZ739" s="289"/>
      <c r="FA739" s="289"/>
      <c r="FB739" s="289"/>
      <c r="FC739" s="289"/>
      <c r="FD739" s="289"/>
      <c r="FE739" s="289"/>
      <c r="FF739" s="289"/>
      <c r="FG739" s="289"/>
      <c r="FH739" s="289"/>
      <c r="FI739" s="289"/>
      <c r="FJ739" s="289"/>
      <c r="FK739" s="289"/>
      <c r="FL739" s="289"/>
      <c r="FM739" s="289"/>
      <c r="FN739" s="289"/>
      <c r="FO739" s="289"/>
      <c r="FP739" s="289"/>
      <c r="FQ739" s="289"/>
      <c r="FR739" s="289"/>
      <c r="FS739" s="289"/>
      <c r="FT739" s="289"/>
      <c r="FU739" s="289"/>
      <c r="FV739" s="289"/>
      <c r="FW739" s="289"/>
      <c r="FX739" s="289"/>
      <c r="FY739" s="289"/>
      <c r="FZ739" s="289"/>
      <c r="GA739" s="289"/>
      <c r="GB739" s="289"/>
      <c r="GC739" s="289"/>
      <c r="GD739" s="289"/>
      <c r="GE739" s="289"/>
      <c r="GF739" s="289"/>
      <c r="GG739" s="289"/>
      <c r="GH739" s="289"/>
      <c r="GI739" s="289"/>
      <c r="GJ739" s="289"/>
      <c r="GK739" s="289"/>
      <c r="GL739" s="289"/>
      <c r="GM739" s="289"/>
      <c r="GN739" s="289"/>
      <c r="GO739" s="289"/>
      <c r="GP739" s="289"/>
      <c r="GQ739" s="289"/>
      <c r="GR739" s="289"/>
      <c r="GS739" s="289"/>
      <c r="GT739" s="289"/>
      <c r="GU739" s="289"/>
      <c r="GV739" s="289"/>
      <c r="GW739" s="289"/>
      <c r="GX739" s="289"/>
      <c r="GY739" s="289"/>
    </row>
    <row r="740" spans="1:207" x14ac:dyDescent="0.15">
      <c r="A740" s="327"/>
      <c r="C740" s="23"/>
      <c r="D740" s="26" t="s">
        <v>417</v>
      </c>
      <c r="E740" s="78">
        <v>7.4999999999999997E-3</v>
      </c>
      <c r="F740" s="120"/>
      <c r="G740" s="328" cm="1">
        <f t="array" aca="1" ref="G740" ca="1">_xlfn.IFS(G$7&gt;(SAP_Leadsheet!$E$21+12),0,G$7=(SAP_Leadsheet!$E$21+12),SAP_Spreadsheet!G610,G$7&lt;(SAP_Leadsheet!$E$21+12),$E740*G610)</f>
        <v>5.0726842912663384E-3</v>
      </c>
      <c r="H740" s="328" cm="1">
        <f t="array" aca="1" ref="H740" ca="1">_xlfn.IFS(H$7&gt;(SAP_Leadsheet!$E$21+12),0,H$7=(SAP_Leadsheet!$E$21+12),SAP_Spreadsheet!H610,H$7&lt;(SAP_Leadsheet!$E$21+12),$E740*H610)</f>
        <v>9.2257823653886795E-3</v>
      </c>
      <c r="I740" s="328" cm="1">
        <f t="array" aca="1" ref="I740" ca="1">_xlfn.IFS(I$7&gt;(SAP_Leadsheet!$E$21+12),0,I$7=(SAP_Leadsheet!$E$21+12),SAP_Spreadsheet!I610,I$7&lt;(SAP_Leadsheet!$E$21+12),$E740*I610)</f>
        <v>1.1696306954202705E-2</v>
      </c>
      <c r="J740" s="328" cm="1">
        <f t="array" aca="1" ref="J740" ca="1">_xlfn.IFS(J$7&gt;(SAP_Leadsheet!$E$21+12),0,J$7=(SAP_Leadsheet!$E$21+12),SAP_Spreadsheet!J610,J$7&lt;(SAP_Leadsheet!$E$21+12),$E740*J610)</f>
        <v>1.2790016666867141E-2</v>
      </c>
      <c r="K740" s="328" cm="1">
        <f t="array" aca="1" ref="K740" ca="1">_xlfn.IFS(K$7&gt;(SAP_Leadsheet!$E$21+12),0,K$7=(SAP_Leadsheet!$E$21+12),SAP_Spreadsheet!K610,K$7&lt;(SAP_Leadsheet!$E$21+12),$E740*K610)</f>
        <v>1.2967708921082342E-2</v>
      </c>
      <c r="L740" s="328" cm="1">
        <f t="array" aca="1" ref="L740" ca="1">_xlfn.IFS(L$7&gt;(SAP_Leadsheet!$E$21+12),0,L$7=(SAP_Leadsheet!$E$21+12),SAP_Spreadsheet!L610,L$7&lt;(SAP_Leadsheet!$E$21+12),$E740*L610)</f>
        <v>1.256621385785886E-2</v>
      </c>
      <c r="M740" s="328" cm="1">
        <f t="array" aca="1" ref="M740" ca="1">_xlfn.IFS(M$7&gt;(SAP_Leadsheet!$E$21+12),0,M$7=(SAP_Leadsheet!$E$21+12),SAP_Spreadsheet!M610,M$7&lt;(SAP_Leadsheet!$E$21+12),$E740*M610)</f>
        <v>1.1813928212089994E-2</v>
      </c>
      <c r="N740" s="328" cm="1">
        <f t="array" aca="1" ref="N740" ca="1">_xlfn.IFS(N$7&gt;(SAP_Leadsheet!$E$21+12),0,N$7=(SAP_Leadsheet!$E$21+12),SAP_Spreadsheet!N610,N$7&lt;(SAP_Leadsheet!$E$21+12),$E740*N610)</f>
        <v>1.091092024852933E-2</v>
      </c>
      <c r="O740" s="328" cm="1">
        <f t="array" aca="1" ref="O740" ca="1">_xlfn.IFS(O$7&gt;(SAP_Leadsheet!$E$21+12),0,O$7=(SAP_Leadsheet!$E$21+12),SAP_Spreadsheet!O610,O$7&lt;(SAP_Leadsheet!$E$21+12),$E740*O610)</f>
        <v>9.9829381457551842E-3</v>
      </c>
      <c r="P740" s="328" cm="1">
        <f t="array" aca="1" ref="P740" ca="1">_xlfn.IFS(P$7&gt;(SAP_Leadsheet!$E$21+12),0,P$7=(SAP_Leadsheet!$E$21+12),SAP_Spreadsheet!P610,P$7&lt;(SAP_Leadsheet!$E$21+12),$E740*P610)</f>
        <v>9.1278876836454418E-3</v>
      </c>
      <c r="Q740" s="328" cm="1">
        <f t="array" aca="1" ref="Q740" ca="1">_xlfn.IFS(Q$7&gt;(SAP_Leadsheet!$E$21+12),0,Q$7=(SAP_Leadsheet!$E$21+12),SAP_Spreadsheet!Q610,Q$7&lt;(SAP_Leadsheet!$E$21+12),$E740*Q610)</f>
        <v>8.4634374271928027E-3</v>
      </c>
      <c r="R740" s="328" cm="1">
        <f t="array" aca="1" ref="R740" ca="1">_xlfn.IFS(R$7&gt;(SAP_Leadsheet!$E$21+12),0,R$7=(SAP_Leadsheet!$E$21+12),SAP_Spreadsheet!R610,R$7&lt;(SAP_Leadsheet!$E$21+12),$E740*R610)</f>
        <v>8.0338814481508251E-3</v>
      </c>
      <c r="S740" s="328" cm="1">
        <f t="array" aca="1" ref="S740" ca="1">_xlfn.IFS(S$7&gt;(SAP_Leadsheet!$E$21+12),0,S$7=(SAP_Leadsheet!$E$21+12),SAP_Spreadsheet!S610,S$7&lt;(SAP_Leadsheet!$E$21+12),$E740*S610)</f>
        <v>8.0412457179960782E-3</v>
      </c>
      <c r="T740" s="328" cm="1">
        <f t="array" aca="1" ref="T740" ca="1">_xlfn.IFS(T$7&gt;(SAP_Leadsheet!$E$21+12),0,T$7=(SAP_Leadsheet!$E$21+12),SAP_Spreadsheet!T610,T$7&lt;(SAP_Leadsheet!$E$21+12),$E740*T610)</f>
        <v>8.1763964262813356E-3</v>
      </c>
      <c r="U740" s="328" cm="1">
        <f t="array" aca="1" ref="U740" ca="1">_xlfn.IFS(U$7&gt;(SAP_Leadsheet!$E$21+12),0,U$7=(SAP_Leadsheet!$E$21+12),SAP_Spreadsheet!U610,U$7&lt;(SAP_Leadsheet!$E$21+12),$E740*U610)</f>
        <v>8.3797373073072057E-3</v>
      </c>
      <c r="V740" s="328" cm="1">
        <f t="array" aca="1" ref="V740" ca="1">_xlfn.IFS(V$7&gt;(SAP_Leadsheet!$E$21+12),0,V$7=(SAP_Leadsheet!$E$21+12),SAP_Spreadsheet!V610,V$7&lt;(SAP_Leadsheet!$E$21+12),$E740*V610)</f>
        <v>8.5939717633615326E-3</v>
      </c>
      <c r="W740" s="328" cm="1">
        <f t="array" aca="1" ref="W740" ca="1">_xlfn.IFS(W$7&gt;(SAP_Leadsheet!$E$21+12),0,W$7=(SAP_Leadsheet!$E$21+12),SAP_Spreadsheet!W610,W$7&lt;(SAP_Leadsheet!$E$21+12),$E740*W610)</f>
        <v>8.7798797141152088E-3</v>
      </c>
      <c r="X740" s="328" cm="1">
        <f t="array" aca="1" ref="X740" ca="1">_xlfn.IFS(X$7&gt;(SAP_Leadsheet!$E$21+12),0,X$7=(SAP_Leadsheet!$E$21+12),SAP_Spreadsheet!X610,X$7&lt;(SAP_Leadsheet!$E$21+12),$E740*X610)</f>
        <v>8.9140129583717923E-3</v>
      </c>
      <c r="Y740" s="328" cm="1">
        <f t="array" aca="1" ref="Y740" ca="1">_xlfn.IFS(Y$7&gt;(SAP_Leadsheet!$E$21+12),0,Y$7=(SAP_Leadsheet!$E$21+12),SAP_Spreadsheet!Y610,Y$7&lt;(SAP_Leadsheet!$E$21+12),$E740*Y610)</f>
        <v>8.9859120628322346E-3</v>
      </c>
      <c r="Z740" s="328" cm="1">
        <f t="array" aca="1" ref="Z740" ca="1">_xlfn.IFS(Z$7&gt;(SAP_Leadsheet!$E$21+12),0,Z$7=(SAP_Leadsheet!$E$21+12),SAP_Spreadsheet!Z610,Z$7&lt;(SAP_Leadsheet!$E$21+12),$E740*Z610)</f>
        <v>8.9964103268613885E-3</v>
      </c>
      <c r="AA740" s="328" cm="1">
        <f t="array" aca="1" ref="AA740" ca="1">_xlfn.IFS(AA$7&gt;(SAP_Leadsheet!$E$21+12),0,AA$7=(SAP_Leadsheet!$E$21+12),SAP_Spreadsheet!AA610,AA$7&lt;(SAP_Leadsheet!$E$21+12),$E740*AA610)</f>
        <v>8.9394510788024517E-3</v>
      </c>
      <c r="AB740" s="328" cm="1">
        <f t="array" aca="1" ref="AB740" ca="1">_xlfn.IFS(AB$7&gt;(SAP_Leadsheet!$E$21+12),0,AB$7=(SAP_Leadsheet!$E$21+12),SAP_Spreadsheet!AB610,AB$7&lt;(SAP_Leadsheet!$E$21+12),$E740*AB610)</f>
        <v>8.8066454999160826E-3</v>
      </c>
      <c r="AC740" s="328" cm="1">
        <f t="array" aca="1" ref="AC740" ca="1">_xlfn.IFS(AC$7&gt;(SAP_Leadsheet!$E$21+12),0,AC$7=(SAP_Leadsheet!$E$21+12),SAP_Spreadsheet!AC610,AC$7&lt;(SAP_Leadsheet!$E$21+12),$E740*AC610)</f>
        <v>8.6287897035169838E-3</v>
      </c>
      <c r="AD740" s="328" cm="1">
        <f t="array" aca="1" ref="AD740" ca="1">_xlfn.IFS(AD$7&gt;(SAP_Leadsheet!$E$21+12),0,AD$7=(SAP_Leadsheet!$E$21+12),SAP_Spreadsheet!AD610,AD$7&lt;(SAP_Leadsheet!$E$21+12),$E740*AD610)</f>
        <v>8.435832303890332E-3</v>
      </c>
      <c r="AE740" s="328" cm="1">
        <f t="array" aca="1" ref="AE740" ca="1">_xlfn.IFS(AE$7&gt;(SAP_Leadsheet!$E$21+12),0,AE$7=(SAP_Leadsheet!$E$21+12),SAP_Spreadsheet!AE610,AE$7&lt;(SAP_Leadsheet!$E$21+12),$E740*AE610)</f>
        <v>8.3754542221463422E-3</v>
      </c>
      <c r="AF740" s="328" cm="1">
        <f t="array" aca="1" ref="AF740" ca="1">_xlfn.IFS(AF$7&gt;(SAP_Leadsheet!$E$21+12),0,AF$7=(SAP_Leadsheet!$E$21+12),SAP_Spreadsheet!AF610,AF$7&lt;(SAP_Leadsheet!$E$21+12),$E740*AF610)</f>
        <v>8.3132086486449337E-3</v>
      </c>
      <c r="AG740" s="328" cm="1">
        <f t="array" aca="1" ref="AG740" ca="1">_xlfn.IFS(AG$7&gt;(SAP_Leadsheet!$E$21+12),0,AG$7=(SAP_Leadsheet!$E$21+12),SAP_Spreadsheet!AG610,AG$7&lt;(SAP_Leadsheet!$E$21+12),$E740*AG610)</f>
        <v>8.2612347366715546E-3</v>
      </c>
      <c r="AH740" s="328" cm="1">
        <f t="array" aca="1" ref="AH740" ca="1">_xlfn.IFS(AH$7&gt;(SAP_Leadsheet!$E$21+12),0,AH$7=(SAP_Leadsheet!$E$21+12),SAP_Spreadsheet!AH610,AH$7&lt;(SAP_Leadsheet!$E$21+12),$E740*AH610)</f>
        <v>8.2189687882830102E-3</v>
      </c>
      <c r="AI740" s="328" cm="1">
        <f t="array" aca="1" ref="AI740" ca="1">_xlfn.IFS(AI$7&gt;(SAP_Leadsheet!$E$21+12),0,AI$7=(SAP_Leadsheet!$E$21+12),SAP_Spreadsheet!AI610,AI$7&lt;(SAP_Leadsheet!$E$21+12),$E740*AI610)</f>
        <v>8.1845743345802194E-3</v>
      </c>
      <c r="AJ740" s="328" cm="1">
        <f t="array" aca="1" ref="AJ740" ca="1">_xlfn.IFS(AJ$7&gt;(SAP_Leadsheet!$E$21+12),0,AJ$7=(SAP_Leadsheet!$E$21+12),SAP_Spreadsheet!AJ610,AJ$7&lt;(SAP_Leadsheet!$E$21+12),$E740*AJ610)</f>
        <v>8.1551327722730015E-3</v>
      </c>
      <c r="AK740" s="328" cm="1">
        <f t="array" aca="1" ref="AK740" ca="1">_xlfn.IFS(AK$7&gt;(SAP_Leadsheet!$E$21+12),0,AK$7=(SAP_Leadsheet!$E$21+12),SAP_Spreadsheet!AK610,AK$7&lt;(SAP_Leadsheet!$E$21+12),$E740*AK610)</f>
        <v>8.1264566746085797E-3</v>
      </c>
      <c r="AL740" s="328" cm="1">
        <f t="array" aca="1" ref="AL740" ca="1">_xlfn.IFS(AL$7&gt;(SAP_Leadsheet!$E$21+12),0,AL$7=(SAP_Leadsheet!$E$21+12),SAP_Spreadsheet!AL610,AL$7&lt;(SAP_Leadsheet!$E$21+12),$E740*AL610)</f>
        <v>8.093196825761503E-3</v>
      </c>
      <c r="AM740" s="328" cm="1">
        <f t="array" aca="1" ref="AM740" ca="1">_xlfn.IFS(AM$7&gt;(SAP_Leadsheet!$E$21+12),0,AM$7=(SAP_Leadsheet!$E$21+12),SAP_Spreadsheet!AM610,AM$7&lt;(SAP_Leadsheet!$E$21+12),$E740*AM610)</f>
        <v>8.04076107091895E-3</v>
      </c>
      <c r="AN740" s="328" cm="1">
        <f t="array" aca="1" ref="AN740" ca="1">_xlfn.IFS(AN$7&gt;(SAP_Leadsheet!$E$21+12),0,AN$7=(SAP_Leadsheet!$E$21+12),SAP_Spreadsheet!AN610,AN$7&lt;(SAP_Leadsheet!$E$21+12),$E740*AN610)</f>
        <v>7.9536354550588662E-3</v>
      </c>
      <c r="AO740" s="328" cm="1">
        <f t="array" aca="1" ref="AO740" ca="1">_xlfn.IFS(AO$7&gt;(SAP_Leadsheet!$E$21+12),0,AO$7=(SAP_Leadsheet!$E$21+12),SAP_Spreadsheet!AO610,AO$7&lt;(SAP_Leadsheet!$E$21+12),$E740*AO610)</f>
        <v>7.8419868980097625E-3</v>
      </c>
      <c r="AP740" s="328" cm="1">
        <f t="array" aca="1" ref="AP740" ca="1">_xlfn.IFS(AP$7&gt;(SAP_Leadsheet!$E$21+12),0,AP$7=(SAP_Leadsheet!$E$21+12),SAP_Spreadsheet!AP610,AP$7&lt;(SAP_Leadsheet!$E$21+12),$E740*AP610)</f>
        <v>7.7182867666825026E-3</v>
      </c>
      <c r="AQ740" s="328" cm="1">
        <f t="array" aca="1" ref="AQ740" ca="1">_xlfn.IFS(AQ$7&gt;(SAP_Leadsheet!$E$21+12),0,AQ$7=(SAP_Leadsheet!$E$21+12),SAP_Spreadsheet!AQ610,AQ$7&lt;(SAP_Leadsheet!$E$21+12),$E740*AQ610)</f>
        <v>7.6353195166261167E-3</v>
      </c>
      <c r="AR740" s="328" cm="1">
        <f t="array" aca="1" ref="AR740" ca="1">_xlfn.IFS(AR$7&gt;(SAP_Leadsheet!$E$21+12),0,AR$7=(SAP_Leadsheet!$E$21+12),SAP_Spreadsheet!AR610,AR$7&lt;(SAP_Leadsheet!$E$21+12),$E740*AR610)</f>
        <v>7.5539963883827221E-3</v>
      </c>
      <c r="AS740" s="328" cm="1">
        <f t="array" aca="1" ref="AS740" ca="1">_xlfn.IFS(AS$7&gt;(SAP_Leadsheet!$E$21+12),0,AS$7=(SAP_Leadsheet!$E$21+12),SAP_Spreadsheet!AS610,AS$7&lt;(SAP_Leadsheet!$E$21+12),$E740*AS610)</f>
        <v>7.4776495904798354E-3</v>
      </c>
      <c r="AT740" s="328" cm="1">
        <f t="array" aca="1" ref="AT740" ca="1">_xlfn.IFS(AT$7&gt;(SAP_Leadsheet!$E$21+12),0,AT$7=(SAP_Leadsheet!$E$21+12),SAP_Spreadsheet!AT610,AT$7&lt;(SAP_Leadsheet!$E$21+12),$E740*AT610)</f>
        <v>7.4053380383788218E-3</v>
      </c>
      <c r="AU740" s="328" cm="1">
        <f t="array" aca="1" ref="AU740" ca="1">_xlfn.IFS(AU$7&gt;(SAP_Leadsheet!$E$21+12),0,AU$7=(SAP_Leadsheet!$E$21+12),SAP_Spreadsheet!AU610,AU$7&lt;(SAP_Leadsheet!$E$21+12),$E740*AU610)</f>
        <v>7.3360555853522651E-3</v>
      </c>
      <c r="AV740" s="328" cm="1">
        <f t="array" aca="1" ref="AV740" ca="1">_xlfn.IFS(AV$7&gt;(SAP_Leadsheet!$E$21+12),0,AV$7=(SAP_Leadsheet!$E$21+12),SAP_Spreadsheet!AV610,AV$7&lt;(SAP_Leadsheet!$E$21+12),$E740*AV610)</f>
        <v>7.2687838530329837E-3</v>
      </c>
      <c r="AW740" s="328" cm="1">
        <f t="array" aca="1" ref="AW740" ca="1">_xlfn.IFS(AW$7&gt;(SAP_Leadsheet!$E$21+12),0,AW$7=(SAP_Leadsheet!$E$21+12),SAP_Spreadsheet!AW610,AW$7&lt;(SAP_Leadsheet!$E$21+12),$E740*AW610)</f>
        <v>7.2024067717461259E-3</v>
      </c>
      <c r="AX740" s="328" cm="1">
        <f t="array" aca="1" ref="AX740" ca="1">_xlfn.IFS(AX$7&gt;(SAP_Leadsheet!$E$21+12),0,AX$7=(SAP_Leadsheet!$E$21+12),SAP_Spreadsheet!AX610,AX$7&lt;(SAP_Leadsheet!$E$21+12),$E740*AX610)</f>
        <v>7.1355278640209806E-3</v>
      </c>
      <c r="AY740" s="328" cm="1">
        <f t="array" aca="1" ref="AY740" ca="1">_xlfn.IFS(AY$7&gt;(SAP_Leadsheet!$E$21+12),0,AY$7=(SAP_Leadsheet!$E$21+12),SAP_Spreadsheet!AY610,AY$7&lt;(SAP_Leadsheet!$E$21+12),$E740*AY610)</f>
        <v>7.0636590823583206E-3</v>
      </c>
      <c r="AZ740" s="328" cm="1">
        <f t="array" aca="1" ref="AZ740" ca="1">_xlfn.IFS(AZ$7&gt;(SAP_Leadsheet!$E$21+12),0,AZ$7=(SAP_Leadsheet!$E$21+12),SAP_Spreadsheet!AZ610,AZ$7&lt;(SAP_Leadsheet!$E$21+12),$E740*AZ610)</f>
        <v>6.98178081806338E-3</v>
      </c>
      <c r="BA740" s="328" cm="1">
        <f t="array" aca="1" ref="BA740" ca="1">_xlfn.IFS(BA$7&gt;(SAP_Leadsheet!$E$21+12),0,BA$7=(SAP_Leadsheet!$E$21+12),SAP_Spreadsheet!BA610,BA$7&lt;(SAP_Leadsheet!$E$21+12),$E740*BA610)</f>
        <v>6.892586770201021E-3</v>
      </c>
      <c r="BB740" s="328" cm="1">
        <f t="array" aca="1" ref="BB740" ca="1">_xlfn.IFS(BB$7&gt;(SAP_Leadsheet!$E$21+12),0,BB$7=(SAP_Leadsheet!$E$21+12),SAP_Spreadsheet!BB610,BB$7&lt;(SAP_Leadsheet!$E$21+12),$E740*BB610)</f>
        <v>6.7996249290898769E-3</v>
      </c>
      <c r="BC740" s="328" cm="1">
        <f t="array" aca="1" ref="BC740" ca="1">_xlfn.IFS(BC$7&gt;(SAP_Leadsheet!$E$21+12),0,BC$7=(SAP_Leadsheet!$E$21+12),SAP_Spreadsheet!BC610,BC$7&lt;(SAP_Leadsheet!$E$21+12),$E740*BC610)</f>
        <v>6.7337319719698203E-3</v>
      </c>
      <c r="BD740" s="328" cm="1">
        <f t="array" aca="1" ref="BD740" ca="1">_xlfn.IFS(BD$7&gt;(SAP_Leadsheet!$E$21+12),0,BD$7=(SAP_Leadsheet!$E$21+12),SAP_Spreadsheet!BD610,BD$7&lt;(SAP_Leadsheet!$E$21+12),$E740*BD610)</f>
        <v>6.6697415184032343E-3</v>
      </c>
      <c r="BE740" s="328" cm="1">
        <f t="array" aca="1" ref="BE740" ca="1">_xlfn.IFS(BE$7&gt;(SAP_Leadsheet!$E$21+12),0,BE$7=(SAP_Leadsheet!$E$21+12),SAP_Spreadsheet!BE610,BE$7&lt;(SAP_Leadsheet!$E$21+12),$E740*BE610)</f>
        <v>6.6089928697030719E-3</v>
      </c>
      <c r="BF740" s="328" cm="1">
        <f t="array" aca="1" ref="BF740" ca="1">_xlfn.IFS(BF$7&gt;(SAP_Leadsheet!$E$21+12),0,BF$7=(SAP_Leadsheet!$E$21+12),SAP_Spreadsheet!BF610,BF$7&lt;(SAP_Leadsheet!$E$21+12),$E740*BF610)</f>
        <v>6.550332127749527E-3</v>
      </c>
      <c r="BG740" s="328" cm="1">
        <f t="array" aca="1" ref="BG740" ca="1">_xlfn.IFS(BG$7&gt;(SAP_Leadsheet!$E$21+12),0,BG$7=(SAP_Leadsheet!$E$21+12),SAP_Spreadsheet!BG610,BG$7&lt;(SAP_Leadsheet!$E$21+12),$E740*BG610)</f>
        <v>6.4932956990846821E-3</v>
      </c>
      <c r="BH740" s="328" cm="1">
        <f t="array" aca="1" ref="BH740" ca="1">_xlfn.IFS(BH$7&gt;(SAP_Leadsheet!$E$21+12),0,BH$7=(SAP_Leadsheet!$E$21+12),SAP_Spreadsheet!BH610,BH$7&lt;(SAP_Leadsheet!$E$21+12),$E740*BH610)</f>
        <v>6.4374410634686248E-3</v>
      </c>
      <c r="BI740" s="328" cm="1">
        <f t="array" aca="1" ref="BI740" ca="1">_xlfn.IFS(BI$7&gt;(SAP_Leadsheet!$E$21+12),0,BI$7=(SAP_Leadsheet!$E$21+12),SAP_Spreadsheet!BI610,BI$7&lt;(SAP_Leadsheet!$E$21+12),$E740*BI610)</f>
        <v>6.3819638975747134E-3</v>
      </c>
      <c r="BJ740" s="328" cm="1">
        <f t="array" aca="1" ref="BJ740" ca="1">_xlfn.IFS(BJ$7&gt;(SAP_Leadsheet!$E$21+12),0,BJ$7=(SAP_Leadsheet!$E$21+12),SAP_Spreadsheet!BJ610,BJ$7&lt;(SAP_Leadsheet!$E$21+12),$E740*BJ610)</f>
        <v>6.3261678389524983E-3</v>
      </c>
      <c r="BK740" s="328" cm="1">
        <f t="array" aca="1" ref="BK740" ca="1">_xlfn.IFS(BK$7&gt;(SAP_Leadsheet!$E$21+12),0,BK$7=(SAP_Leadsheet!$E$21+12),SAP_Spreadsheet!BK610,BK$7&lt;(SAP_Leadsheet!$E$21+12),$E740*BK610)</f>
        <v>6.2555420523463887E-3</v>
      </c>
      <c r="BL740" s="328" cm="1">
        <f t="array" aca="1" ref="BL740" ca="1">_xlfn.IFS(BL$7&gt;(SAP_Leadsheet!$E$21+12),0,BL$7=(SAP_Leadsheet!$E$21+12),SAP_Spreadsheet!BL610,BL$7&lt;(SAP_Leadsheet!$E$21+12),$E740*BL610)</f>
        <v>6.0793090513328882E-3</v>
      </c>
      <c r="BM740" s="328" cm="1">
        <f t="array" aca="1" ref="BM740" ca="1">_xlfn.IFS(BM$7&gt;(SAP_Leadsheet!$E$21+12),0,BM$7=(SAP_Leadsheet!$E$21+12),SAP_Spreadsheet!BM610,BM$7&lt;(SAP_Leadsheet!$E$21+12),$E740*BM610)</f>
        <v>5.7112566694794073E-3</v>
      </c>
      <c r="BN740" s="328" cm="1">
        <f t="array" aca="1" ref="BN740" ca="1">_xlfn.IFS(BN$7&gt;(SAP_Leadsheet!$E$21+12),0,BN$7=(SAP_Leadsheet!$E$21+12),SAP_Spreadsheet!BN610,BN$7&lt;(SAP_Leadsheet!$E$21+12),$E740*BN610)</f>
        <v>5.2668850988854266E-3</v>
      </c>
      <c r="BO740" s="328" cm="1">
        <f t="array" ref="BO740">_xlfn.IFS(BO$7&gt;(SAP_Leadsheet!$E$21+12),0,BO$7=(SAP_Leadsheet!$E$21+12),SAP_Spreadsheet!BO610,BO$7&lt;(SAP_Leadsheet!$E$21+12),$E740*BO610)</f>
        <v>0</v>
      </c>
      <c r="BP740" s="328" cm="1">
        <f t="array" ref="BP740">_xlfn.IFS(BP$7&gt;(SAP_Leadsheet!$E$21+12),0,BP$7=(SAP_Leadsheet!$E$21+12),SAP_Spreadsheet!BP610,BP$7&lt;(SAP_Leadsheet!$E$21+12),$E740*BP610)</f>
        <v>0</v>
      </c>
      <c r="BQ740" s="328" cm="1">
        <f t="array" ref="BQ740">_xlfn.IFS(BQ$7&gt;(SAP_Leadsheet!$E$21+12),0,BQ$7=(SAP_Leadsheet!$E$21+12),SAP_Spreadsheet!BQ610,BQ$7&lt;(SAP_Leadsheet!$E$21+12),$E740*BQ610)</f>
        <v>0</v>
      </c>
      <c r="BR740" s="328" cm="1">
        <f t="array" ref="BR740">_xlfn.IFS(BR$7&gt;(SAP_Leadsheet!$E$21+12),0,BR$7=(SAP_Leadsheet!$E$21+12),SAP_Spreadsheet!BR610,BR$7&lt;(SAP_Leadsheet!$E$21+12),$E740*BR610)</f>
        <v>0</v>
      </c>
      <c r="BS740" s="328" cm="1">
        <f t="array" ref="BS740">_xlfn.IFS(BS$7&gt;(SAP_Leadsheet!$E$21+12),0,BS$7=(SAP_Leadsheet!$E$21+12),SAP_Spreadsheet!BS610,BS$7&lt;(SAP_Leadsheet!$E$21+12),$E740*BS610)</f>
        <v>0</v>
      </c>
      <c r="BT740" s="328" cm="1">
        <f t="array" ref="BT740">_xlfn.IFS(BT$7&gt;(SAP_Leadsheet!$E$21+12),0,BT$7=(SAP_Leadsheet!$E$21+12),SAP_Spreadsheet!BT610,BT$7&lt;(SAP_Leadsheet!$E$21+12),$E740*BT610)</f>
        <v>0</v>
      </c>
      <c r="BU740" s="328" cm="1">
        <f t="array" ref="BU740">_xlfn.IFS(BU$7&gt;(SAP_Leadsheet!$E$21+12),0,BU$7=(SAP_Leadsheet!$E$21+12),SAP_Spreadsheet!BU610,BU$7&lt;(SAP_Leadsheet!$E$21+12),$E740*BU610)</f>
        <v>0</v>
      </c>
      <c r="BV740" s="328" cm="1">
        <f t="array" ref="BV740">_xlfn.IFS(BV$7&gt;(SAP_Leadsheet!$E$21+12),0,BV$7=(SAP_Leadsheet!$E$21+12),SAP_Spreadsheet!BV610,BV$7&lt;(SAP_Leadsheet!$E$21+12),$E740*BV610)</f>
        <v>0</v>
      </c>
      <c r="BW740" s="328" cm="1">
        <f t="array" ref="BW740">_xlfn.IFS(BW$7&gt;(SAP_Leadsheet!$E$21+12),0,BW$7=(SAP_Leadsheet!$E$21+12),SAP_Spreadsheet!BW610,BW$7&lt;(SAP_Leadsheet!$E$21+12),$E740*BW610)</f>
        <v>0</v>
      </c>
      <c r="BX740" s="328" cm="1">
        <f t="array" ref="BX740">_xlfn.IFS(BX$7&gt;(SAP_Leadsheet!$E$21+12),0,BX$7=(SAP_Leadsheet!$E$21+12),SAP_Spreadsheet!BX610,BX$7&lt;(SAP_Leadsheet!$E$21+12),$E740*BX610)</f>
        <v>0</v>
      </c>
      <c r="BY740" s="328" cm="1">
        <f t="array" ref="BY740">_xlfn.IFS(BY$7&gt;(SAP_Leadsheet!$E$21+12),0,BY$7=(SAP_Leadsheet!$E$21+12),SAP_Spreadsheet!BY610,BY$7&lt;(SAP_Leadsheet!$E$21+12),$E740*BY610)</f>
        <v>0</v>
      </c>
      <c r="BZ740" s="328" cm="1">
        <f t="array" ref="BZ740">_xlfn.IFS(BZ$7&gt;(SAP_Leadsheet!$E$21+12),0,BZ$7=(SAP_Leadsheet!$E$21+12),SAP_Spreadsheet!BZ610,BZ$7&lt;(SAP_Leadsheet!$E$21+12),$E740*BZ610)</f>
        <v>0</v>
      </c>
      <c r="CA740" s="289"/>
      <c r="CB740" s="289"/>
      <c r="CC740" s="289"/>
      <c r="CD740" s="289"/>
      <c r="CE740" s="289"/>
      <c r="CF740" s="289"/>
      <c r="CG740" s="289"/>
      <c r="CH740" s="289"/>
      <c r="CI740" s="289"/>
      <c r="CJ740" s="289"/>
      <c r="CK740" s="289"/>
      <c r="CL740" s="289"/>
      <c r="CM740" s="289"/>
      <c r="CN740" s="289"/>
      <c r="CO740" s="289"/>
      <c r="CP740" s="289"/>
      <c r="CQ740" s="289"/>
      <c r="CR740" s="289"/>
      <c r="CS740" s="289"/>
      <c r="CT740" s="289"/>
      <c r="CU740" s="289"/>
      <c r="CV740" s="289"/>
      <c r="CW740" s="289"/>
      <c r="CX740" s="289"/>
      <c r="CY740" s="289"/>
      <c r="CZ740" s="289"/>
      <c r="DA740" s="289"/>
      <c r="DB740" s="289"/>
      <c r="DC740" s="289"/>
      <c r="DD740" s="289"/>
      <c r="DE740" s="289"/>
      <c r="DF740" s="289"/>
      <c r="DG740" s="289"/>
      <c r="DH740" s="289"/>
      <c r="DI740" s="289"/>
      <c r="DJ740" s="289"/>
      <c r="DK740" s="289"/>
      <c r="DL740" s="289"/>
      <c r="DM740" s="289"/>
      <c r="DN740" s="289"/>
      <c r="DO740" s="289"/>
      <c r="DP740" s="289"/>
      <c r="DQ740" s="289"/>
      <c r="DR740" s="289"/>
      <c r="DS740" s="289"/>
      <c r="DT740" s="289"/>
      <c r="DU740" s="289"/>
      <c r="DV740" s="289"/>
      <c r="DW740" s="289"/>
      <c r="DX740" s="289"/>
      <c r="DY740" s="289"/>
      <c r="DZ740" s="289"/>
      <c r="EA740" s="289"/>
      <c r="EB740" s="289"/>
      <c r="EC740" s="289"/>
      <c r="ED740" s="289"/>
      <c r="EE740" s="289"/>
      <c r="EF740" s="289"/>
      <c r="EG740" s="289"/>
      <c r="EH740" s="289"/>
      <c r="EI740" s="289"/>
      <c r="EJ740" s="289"/>
      <c r="EK740" s="289"/>
      <c r="EL740" s="289"/>
      <c r="EM740" s="289"/>
      <c r="EN740" s="289"/>
      <c r="EO740" s="289"/>
      <c r="EP740" s="289"/>
      <c r="EQ740" s="289"/>
      <c r="ER740" s="289"/>
      <c r="ES740" s="289"/>
      <c r="ET740" s="289"/>
      <c r="EU740" s="289"/>
      <c r="EV740" s="289"/>
      <c r="EW740" s="289"/>
      <c r="EX740" s="289"/>
      <c r="EY740" s="289"/>
      <c r="EZ740" s="289"/>
      <c r="FA740" s="289"/>
      <c r="FB740" s="289"/>
      <c r="FC740" s="289"/>
      <c r="FD740" s="289"/>
      <c r="FE740" s="289"/>
      <c r="FF740" s="289"/>
      <c r="FG740" s="289"/>
      <c r="FH740" s="289"/>
      <c r="FI740" s="289"/>
      <c r="FJ740" s="289"/>
      <c r="FK740" s="289"/>
      <c r="FL740" s="289"/>
      <c r="FM740" s="289"/>
      <c r="FN740" s="289"/>
      <c r="FO740" s="289"/>
      <c r="FP740" s="289"/>
      <c r="FQ740" s="289"/>
      <c r="FR740" s="289"/>
      <c r="FS740" s="289"/>
      <c r="FT740" s="289"/>
      <c r="FU740" s="289"/>
      <c r="FV740" s="289"/>
      <c r="FW740" s="289"/>
      <c r="FX740" s="289"/>
      <c r="FY740" s="289"/>
      <c r="FZ740" s="289"/>
      <c r="GA740" s="289"/>
      <c r="GB740" s="289"/>
      <c r="GC740" s="289"/>
      <c r="GD740" s="289"/>
      <c r="GE740" s="289"/>
      <c r="GF740" s="289"/>
      <c r="GG740" s="289"/>
      <c r="GH740" s="289"/>
      <c r="GI740" s="289"/>
      <c r="GJ740" s="289"/>
      <c r="GK740" s="289"/>
      <c r="GL740" s="289"/>
      <c r="GM740" s="289"/>
      <c r="GN740" s="289"/>
      <c r="GO740" s="289"/>
      <c r="GP740" s="289"/>
      <c r="GQ740" s="289"/>
      <c r="GR740" s="289"/>
      <c r="GS740" s="289"/>
      <c r="GT740" s="289"/>
      <c r="GU740" s="289"/>
      <c r="GV740" s="289"/>
      <c r="GW740" s="289"/>
      <c r="GX740" s="289"/>
      <c r="GY740" s="289"/>
    </row>
    <row r="741" spans="1:207" x14ac:dyDescent="0.15">
      <c r="A741" s="101"/>
      <c r="C741" s="23"/>
      <c r="D741" s="26" t="s">
        <v>418</v>
      </c>
      <c r="E741" s="78">
        <v>5.7500000000000002E-2</v>
      </c>
      <c r="F741" s="120"/>
      <c r="G741" s="328" cm="1">
        <f t="array" ref="G741">_xlfn.IFS(G$7&gt;(SAP_Leadsheet!$E$21+12),0,G$7=(SAP_Leadsheet!$E$21+12),SAP_Spreadsheet!G611,G$7&lt;(SAP_Leadsheet!$E$21+12),$E741*G611)</f>
        <v>0</v>
      </c>
      <c r="H741" s="328" cm="1">
        <f t="array" aca="1" ref="H741" ca="1">_xlfn.IFS(H$7&gt;(SAP_Leadsheet!$E$21+12),0,H$7=(SAP_Leadsheet!$E$21+12),SAP_Spreadsheet!H611,H$7&lt;(SAP_Leadsheet!$E$21+12),$E741*H611)</f>
        <v>2.8273410142366207E-3</v>
      </c>
      <c r="I741" s="328" cm="1">
        <f t="array" aca="1" ref="I741" ca="1">_xlfn.IFS(I$7&gt;(SAP_Leadsheet!$E$21+12),0,I$7=(SAP_Leadsheet!$E$21+12),SAP_Spreadsheet!I611,I$7&lt;(SAP_Leadsheet!$E$21+12),$E741*I611)</f>
        <v>5.1421360708361124E-3</v>
      </c>
      <c r="J741" s="328" cm="1">
        <f t="array" aca="1" ref="J741" ca="1">_xlfn.IFS(J$7&gt;(SAP_Leadsheet!$E$21+12),0,J$7=(SAP_Leadsheet!$E$21+12),SAP_Spreadsheet!J611,J$7&lt;(SAP_Leadsheet!$E$21+12),$E741*J611)</f>
        <v>6.519122119161668E-3</v>
      </c>
      <c r="K741" s="328" cm="1">
        <f t="array" aca="1" ref="K741" ca="1">_xlfn.IFS(K$7&gt;(SAP_Leadsheet!$E$21+12),0,K$7=(SAP_Leadsheet!$E$21+12),SAP_Spreadsheet!K611,K$7&lt;(SAP_Leadsheet!$E$21+12),$E741*K611)</f>
        <v>7.1287185676552432E-3</v>
      </c>
      <c r="L741" s="328" cm="1">
        <f t="array" aca="1" ref="L741" ca="1">_xlfn.IFS(L$7&gt;(SAP_Leadsheet!$E$21+12),0,L$7=(SAP_Leadsheet!$E$21+12),SAP_Spreadsheet!L611,L$7&lt;(SAP_Leadsheet!$E$21+12),$E741*L611)</f>
        <v>7.2277581627508379E-3</v>
      </c>
      <c r="M741" s="328" cm="1">
        <f t="array" aca="1" ref="M741" ca="1">_xlfn.IFS(M$7&gt;(SAP_Leadsheet!$E$21+12),0,M$7=(SAP_Leadsheet!$E$21+12),SAP_Spreadsheet!M611,M$7&lt;(SAP_Leadsheet!$E$21+12),$E741*M611)</f>
        <v>7.0039785237893332E-3</v>
      </c>
      <c r="N741" s="328" cm="1">
        <f t="array" aca="1" ref="N741" ca="1">_xlfn.IFS(N$7&gt;(SAP_Leadsheet!$E$21+12),0,N$7=(SAP_Leadsheet!$E$21+12),SAP_Spreadsheet!N611,N$7&lt;(SAP_Leadsheet!$E$21+12),$E741*N611)</f>
        <v>6.5846801920627146E-3</v>
      </c>
      <c r="O741" s="328" cm="1">
        <f t="array" aca="1" ref="O741" ca="1">_xlfn.IFS(O$7&gt;(SAP_Leadsheet!$E$21+12),0,O$7=(SAP_Leadsheet!$E$21+12),SAP_Spreadsheet!O611,O$7&lt;(SAP_Leadsheet!$E$21+12),$E741*O611)</f>
        <v>6.081374386898957E-3</v>
      </c>
      <c r="P741" s="328" cm="1">
        <f t="array" aca="1" ref="P741" ca="1">_xlfn.IFS(P$7&gt;(SAP_Leadsheet!$E$21+12),0,P$7=(SAP_Leadsheet!$E$21+12),SAP_Spreadsheet!P611,P$7&lt;(SAP_Leadsheet!$E$21+12),$E741*P611)</f>
        <v>5.5641488492939152E-3</v>
      </c>
      <c r="Q741" s="328" cm="1">
        <f t="array" aca="1" ref="Q741" ca="1">_xlfn.IFS(Q$7&gt;(SAP_Leadsheet!$E$21+12),0,Q$7=(SAP_Leadsheet!$E$21+12),SAP_Spreadsheet!Q611,Q$7&lt;(SAP_Leadsheet!$E$21+12),$E741*Q611)</f>
        <v>5.0875729179024999E-3</v>
      </c>
      <c r="R741" s="328" cm="1">
        <f t="array" aca="1" ref="R741" ca="1">_xlfn.IFS(R$7&gt;(SAP_Leadsheet!$E$21+12),0,R$7=(SAP_Leadsheet!$E$21+12),SAP_Spreadsheet!R611,R$7&lt;(SAP_Leadsheet!$E$21+12),$E741*R611)</f>
        <v>4.717231032990989E-3</v>
      </c>
      <c r="S741" s="328" cm="1">
        <f t="array" aca="1" ref="S741" ca="1">_xlfn.IFS(S$7&gt;(SAP_Leadsheet!$E$21+12),0,S$7=(SAP_Leadsheet!$E$21+12),SAP_Spreadsheet!S611,S$7&lt;(SAP_Leadsheet!$E$21+12),$E741*S611)</f>
        <v>3.295230373983197E-3</v>
      </c>
      <c r="T741" s="328" cm="1">
        <f t="array" aca="1" ref="T741" ca="1">_xlfn.IFS(T$7&gt;(SAP_Leadsheet!$E$21+12),0,T$7=(SAP_Leadsheet!$E$21+12),SAP_Spreadsheet!T611,T$7&lt;(SAP_Leadsheet!$E$21+12),$E741*T611)</f>
        <v>3.2982509519980585E-3</v>
      </c>
      <c r="U741" s="328" cm="1">
        <f t="array" aca="1" ref="U741" ca="1">_xlfn.IFS(U$7&gt;(SAP_Leadsheet!$E$21+12),0,U$7=(SAP_Leadsheet!$E$21+12),SAP_Spreadsheet!U611,U$7&lt;(SAP_Leadsheet!$E$21+12),$E741*U611)</f>
        <v>3.3536852675130611E-3</v>
      </c>
      <c r="V741" s="328" cm="1">
        <f t="array" aca="1" ref="V741" ca="1">_xlfn.IFS(V$7&gt;(SAP_Leadsheet!$E$21+12),0,V$7=(SAP_Leadsheet!$E$21+12),SAP_Spreadsheet!V611,V$7&lt;(SAP_Leadsheet!$E$21+12),$E741*V611)</f>
        <v>3.437088918880506E-3</v>
      </c>
      <c r="W741" s="328" cm="1">
        <f t="array" aca="1" ref="W741" ca="1">_xlfn.IFS(W$7&gt;(SAP_Leadsheet!$E$21+12),0,W$7=(SAP_Leadsheet!$E$21+12),SAP_Spreadsheet!W611,W$7&lt;(SAP_Leadsheet!$E$21+12),$E741*W611)</f>
        <v>3.5249607516054556E-3</v>
      </c>
      <c r="X741" s="328" cm="1">
        <f t="array" aca="1" ref="X741" ca="1">_xlfn.IFS(X$7&gt;(SAP_Leadsheet!$E$21+12),0,X$7=(SAP_Leadsheet!$E$21+12),SAP_Spreadsheet!X611,X$7&lt;(SAP_Leadsheet!$E$21+12),$E741*X611)</f>
        <v>3.6012139960729219E-3</v>
      </c>
      <c r="Y741" s="328" cm="1">
        <f t="array" aca="1" ref="Y741" ca="1">_xlfn.IFS(Y$7&gt;(SAP_Leadsheet!$E$21+12),0,Y$7=(SAP_Leadsheet!$E$21+12),SAP_Spreadsheet!Y611,Y$7&lt;(SAP_Leadsheet!$E$21+12),$E741*Y611)</f>
        <v>3.6562309817588299E-3</v>
      </c>
      <c r="Z741" s="328" cm="1">
        <f t="array" aca="1" ref="Z741" ca="1">_xlfn.IFS(Z$7&gt;(SAP_Leadsheet!$E$21+12),0,Z$7=(SAP_Leadsheet!$E$21+12),SAP_Spreadsheet!Z611,Z$7&lt;(SAP_Leadsheet!$E$21+12),$E741*Z611)</f>
        <v>3.6857215977716884E-3</v>
      </c>
      <c r="AA741" s="328" cm="1">
        <f t="array" aca="1" ref="AA741" ca="1">_xlfn.IFS(AA$7&gt;(SAP_Leadsheet!$E$21+12),0,AA$7=(SAP_Leadsheet!$E$21+12),SAP_Spreadsheet!AA611,AA$7&lt;(SAP_Leadsheet!$E$21+12),$E741*AA611)</f>
        <v>3.6900276357343127E-3</v>
      </c>
      <c r="AB741" s="328" cm="1">
        <f t="array" aca="1" ref="AB741" ca="1">_xlfn.IFS(AB$7&gt;(SAP_Leadsheet!$E$21+12),0,AB$7=(SAP_Leadsheet!$E$21+12),SAP_Spreadsheet!AB611,AB$7&lt;(SAP_Leadsheet!$E$21+12),$E741*AB611)</f>
        <v>3.6666648508221389E-3</v>
      </c>
      <c r="AC741" s="328" cm="1">
        <f t="array" aca="1" ref="AC741" ca="1">_xlfn.IFS(AC$7&gt;(SAP_Leadsheet!$E$21+12),0,AC$7=(SAP_Leadsheet!$E$21+12),SAP_Spreadsheet!AC611,AC$7&lt;(SAP_Leadsheet!$E$21+12),$E741*AC611)</f>
        <v>3.6121924292155799E-3</v>
      </c>
      <c r="AD741" s="328" cm="1">
        <f t="array" aca="1" ref="AD741" ca="1">_xlfn.IFS(AD$7&gt;(SAP_Leadsheet!$E$21+12),0,AD$7=(SAP_Leadsheet!$E$21+12),SAP_Spreadsheet!AD611,AD$7&lt;(SAP_Leadsheet!$E$21+12),$E741*AD611)</f>
        <v>3.5392419100592166E-3</v>
      </c>
      <c r="AE741" s="328" cm="1">
        <f t="array" aca="1" ref="AE741" ca="1">_xlfn.IFS(AE$7&gt;(SAP_Leadsheet!$E$21+12),0,AE$7=(SAP_Leadsheet!$E$21+12),SAP_Spreadsheet!AE611,AE$7&lt;(SAP_Leadsheet!$E$21+12),$E741*AE611)</f>
        <v>2.6840006446877738E-3</v>
      </c>
      <c r="AF741" s="328" cm="1">
        <f t="array" aca="1" ref="AF741" ca="1">_xlfn.IFS(AF$7&gt;(SAP_Leadsheet!$E$21+12),0,AF$7=(SAP_Leadsheet!$E$21+12),SAP_Spreadsheet!AF611,AF$7&lt;(SAP_Leadsheet!$E$21+12),$E741*AF611)</f>
        <v>2.6647903516795616E-3</v>
      </c>
      <c r="AG741" s="328" cm="1">
        <f t="array" aca="1" ref="AG741" ca="1">_xlfn.IFS(AG$7&gt;(SAP_Leadsheet!$E$21+12),0,AG$7=(SAP_Leadsheet!$E$21+12),SAP_Spreadsheet!AG611,AG$7&lt;(SAP_Leadsheet!$E$21+12),$E741*AG611)</f>
        <v>2.6449858850438632E-3</v>
      </c>
      <c r="AH741" s="328" cm="1">
        <f t="array" aca="1" ref="AH741" ca="1">_xlfn.IFS(AH$7&gt;(SAP_Leadsheet!$E$21+12),0,AH$7=(SAP_Leadsheet!$E$21+12),SAP_Spreadsheet!AH611,AH$7&lt;(SAP_Leadsheet!$E$21+12),$E741*AH611)</f>
        <v>2.6284495187176666E-3</v>
      </c>
      <c r="AI741" s="328" cm="1">
        <f t="array" aca="1" ref="AI741" ca="1">_xlfn.IFS(AI$7&gt;(SAP_Leadsheet!$E$21+12),0,AI$7=(SAP_Leadsheet!$E$21+12),SAP_Spreadsheet!AI611,AI$7&lt;(SAP_Leadsheet!$E$21+12),$E741*AI611)</f>
        <v>2.6150019028053778E-3</v>
      </c>
      <c r="AJ741" s="328" cm="1">
        <f t="array" aca="1" ref="AJ741" ca="1">_xlfn.IFS(AJ$7&gt;(SAP_Leadsheet!$E$21+12),0,AJ$7=(SAP_Leadsheet!$E$21+12),SAP_Spreadsheet!AJ611,AJ$7&lt;(SAP_Leadsheet!$E$21+12),$E741*AJ611)</f>
        <v>2.6040587341189399E-3</v>
      </c>
      <c r="AK741" s="328" cm="1">
        <f t="array" aca="1" ref="AK741" ca="1">_xlfn.IFS(AK$7&gt;(SAP_Leadsheet!$E$21+12),0,AK$7=(SAP_Leadsheet!$E$21+12),SAP_Spreadsheet!AK611,AK$7&lt;(SAP_Leadsheet!$E$21+12),$E741*AK611)</f>
        <v>2.5946914103781938E-3</v>
      </c>
      <c r="AL741" s="328" cm="1">
        <f t="array" aca="1" ref="AL741" ca="1">_xlfn.IFS(AL$7&gt;(SAP_Leadsheet!$E$21+12),0,AL$7=(SAP_Leadsheet!$E$21+12),SAP_Spreadsheet!AL611,AL$7&lt;(SAP_Leadsheet!$E$21+12),$E741*AL611)</f>
        <v>2.5855676319712969E-3</v>
      </c>
      <c r="AM741" s="328" cm="1">
        <f t="array" aca="1" ref="AM741" ca="1">_xlfn.IFS(AM$7&gt;(SAP_Leadsheet!$E$21+12),0,AM$7=(SAP_Leadsheet!$E$21+12),SAP_Spreadsheet!AM611,AM$7&lt;(SAP_Leadsheet!$E$21+12),$E741*AM611)</f>
        <v>2.5749854567297852E-3</v>
      </c>
      <c r="AN741" s="328" cm="1">
        <f t="array" aca="1" ref="AN741" ca="1">_xlfn.IFS(AN$7&gt;(SAP_Leadsheet!$E$21+12),0,AN$7=(SAP_Leadsheet!$E$21+12),SAP_Spreadsheet!AN611,AN$7&lt;(SAP_Leadsheet!$E$21+12),$E741*AN611)</f>
        <v>2.5583021473973796E-3</v>
      </c>
      <c r="AO741" s="328" cm="1">
        <f t="array" aca="1" ref="AO741" ca="1">_xlfn.IFS(AO$7&gt;(SAP_Leadsheet!$E$21+12),0,AO$7=(SAP_Leadsheet!$E$21+12),SAP_Spreadsheet!AO611,AO$7&lt;(SAP_Leadsheet!$E$21+12),$E741*AO611)</f>
        <v>2.5305816806178963E-3</v>
      </c>
      <c r="AP741" s="328" cm="1">
        <f t="array" aca="1" ref="AP741" ca="1">_xlfn.IFS(AP$7&gt;(SAP_Leadsheet!$E$21+12),0,AP$7=(SAP_Leadsheet!$E$21+12),SAP_Spreadsheet!AP611,AP$7&lt;(SAP_Leadsheet!$E$21+12),$E741*AP611)</f>
        <v>2.49505883138344E-3</v>
      </c>
      <c r="AQ741" s="328" cm="1">
        <f t="array" aca="1" ref="AQ741" ca="1">_xlfn.IFS(AQ$7&gt;(SAP_Leadsheet!$E$21+12),0,AQ$7=(SAP_Leadsheet!$E$21+12),SAP_Spreadsheet!AQ611,AQ$7&lt;(SAP_Leadsheet!$E$21+12),$E741*AQ611)</f>
        <v>2.2190074454212197E-3</v>
      </c>
      <c r="AR741" s="328" cm="1">
        <f t="array" aca="1" ref="AR741" ca="1">_xlfn.IFS(AR$7&gt;(SAP_Leadsheet!$E$21+12),0,AR$7=(SAP_Leadsheet!$E$21+12),SAP_Spreadsheet!AR611,AR$7&lt;(SAP_Leadsheet!$E$21+12),$E741*AR611)</f>
        <v>2.1951543610300088E-3</v>
      </c>
      <c r="AS741" s="328" cm="1">
        <f t="array" aca="1" ref="AS741" ca="1">_xlfn.IFS(AS$7&gt;(SAP_Leadsheet!$E$21+12),0,AS$7=(SAP_Leadsheet!$E$21+12),SAP_Spreadsheet!AS611,AS$7&lt;(SAP_Leadsheet!$E$21+12),$E741*AS611)</f>
        <v>2.1717739616600325E-3</v>
      </c>
      <c r="AT741" s="328" cm="1">
        <f t="array" aca="1" ref="AT741" ca="1">_xlfn.IFS(AT$7&gt;(SAP_Leadsheet!$E$21+12),0,AT$7=(SAP_Leadsheet!$E$21+12),SAP_Spreadsheet!AT611,AT$7&lt;(SAP_Leadsheet!$E$21+12),$E741*AT611)</f>
        <v>2.149824257262953E-3</v>
      </c>
      <c r="AU741" s="328" cm="1">
        <f t="array" aca="1" ref="AU741" ca="1">_xlfn.IFS(AU$7&gt;(SAP_Leadsheet!$E$21+12),0,AU$7=(SAP_Leadsheet!$E$21+12),SAP_Spreadsheet!AU611,AU$7&lt;(SAP_Leadsheet!$E$21+12),$E741*AU611)</f>
        <v>2.1290346860339117E-3</v>
      </c>
      <c r="AV741" s="328" cm="1">
        <f t="array" aca="1" ref="AV741" ca="1">_xlfn.IFS(AV$7&gt;(SAP_Leadsheet!$E$21+12),0,AV$7=(SAP_Leadsheet!$E$21+12),SAP_Spreadsheet!AV611,AV$7&lt;(SAP_Leadsheet!$E$21+12),$E741*AV611)</f>
        <v>2.1091159807887761E-3</v>
      </c>
      <c r="AW741" s="328" cm="1">
        <f t="array" aca="1" ref="AW741" ca="1">_xlfn.IFS(AW$7&gt;(SAP_Leadsheet!$E$21+12),0,AW$7=(SAP_Leadsheet!$E$21+12),SAP_Spreadsheet!AW611,AW$7&lt;(SAP_Leadsheet!$E$21+12),$E741*AW611)</f>
        <v>2.089775357746983E-3</v>
      </c>
      <c r="AX741" s="328" cm="1">
        <f t="array" aca="1" ref="AX741" ca="1">_xlfn.IFS(AX$7&gt;(SAP_Leadsheet!$E$21+12),0,AX$7=(SAP_Leadsheet!$E$21+12),SAP_Spreadsheet!AX611,AX$7&lt;(SAP_Leadsheet!$E$21+12),$E741*AX611)</f>
        <v>2.0706919468770112E-3</v>
      </c>
      <c r="AY741" s="328" cm="1">
        <f t="array" aca="1" ref="AY741" ca="1">_xlfn.IFS(AY$7&gt;(SAP_Leadsheet!$E$21+12),0,AY$7=(SAP_Leadsheet!$E$21+12),SAP_Spreadsheet!AY611,AY$7&lt;(SAP_Leadsheet!$E$21+12),$E741*AY611)</f>
        <v>2.0514642609060323E-3</v>
      </c>
      <c r="AZ741" s="328" cm="1">
        <f t="array" aca="1" ref="AZ741" ca="1">_xlfn.IFS(AZ$7&gt;(SAP_Leadsheet!$E$21+12),0,AZ$7=(SAP_Leadsheet!$E$21+12),SAP_Spreadsheet!AZ611,AZ$7&lt;(SAP_Leadsheet!$E$21+12),$E741*AZ611)</f>
        <v>2.0308019861780173E-3</v>
      </c>
      <c r="BA741" s="328" cm="1">
        <f t="array" aca="1" ref="BA741" ca="1">_xlfn.IFS(BA$7&gt;(SAP_Leadsheet!$E$21+12),0,BA$7=(SAP_Leadsheet!$E$21+12),SAP_Spreadsheet!BA611,BA$7&lt;(SAP_Leadsheet!$E$21+12),$E741*BA611)</f>
        <v>2.0072619851932215E-3</v>
      </c>
      <c r="BB741" s="328" cm="1">
        <f t="array" aca="1" ref="BB741" ca="1">_xlfn.IFS(BB$7&gt;(SAP_Leadsheet!$E$21+12),0,BB$7=(SAP_Leadsheet!$E$21+12),SAP_Spreadsheet!BB611,BB$7&lt;(SAP_Leadsheet!$E$21+12),$E741*BB611)</f>
        <v>1.9816186964327939E-3</v>
      </c>
      <c r="BC741" s="328" cm="1">
        <f t="array" aca="1" ref="BC741" ca="1">_xlfn.IFS(BC$7&gt;(SAP_Leadsheet!$E$21+12),0,BC$7=(SAP_Leadsheet!$E$21+12),SAP_Spreadsheet!BC611,BC$7&lt;(SAP_Leadsheet!$E$21+12),$E741*BC611)</f>
        <v>1.7854681792968503E-3</v>
      </c>
      <c r="BD741" s="328" cm="1">
        <f t="array" aca="1" ref="BD741" ca="1">_xlfn.IFS(BD$7&gt;(SAP_Leadsheet!$E$21+12),0,BD$7=(SAP_Leadsheet!$E$21+12),SAP_Spreadsheet!BD611,BD$7&lt;(SAP_Leadsheet!$E$21+12),$E741*BD611)</f>
        <v>1.7681657869730756E-3</v>
      </c>
      <c r="BE741" s="328" cm="1">
        <f t="array" aca="1" ref="BE741" ca="1">_xlfn.IFS(BE$7&gt;(SAP_Leadsheet!$E$21+12),0,BE$7=(SAP_Leadsheet!$E$21+12),SAP_Spreadsheet!BE611,BE$7&lt;(SAP_Leadsheet!$E$21+12),$E741*BE611)</f>
        <v>1.7513629603740496E-3</v>
      </c>
      <c r="BF741" s="328" cm="1">
        <f t="array" aca="1" ref="BF741" ca="1">_xlfn.IFS(BF$7&gt;(SAP_Leadsheet!$E$21+12),0,BF$7=(SAP_Leadsheet!$E$21+12),SAP_Spreadsheet!BF611,BF$7&lt;(SAP_Leadsheet!$E$21+12),$E741*BF611)</f>
        <v>1.7354113777028654E-3</v>
      </c>
      <c r="BG741" s="328" cm="1">
        <f t="array" aca="1" ref="BG741" ca="1">_xlfn.IFS(BG$7&gt;(SAP_Leadsheet!$E$21+12),0,BG$7=(SAP_Leadsheet!$E$21+12),SAP_Spreadsheet!BG611,BG$7&lt;(SAP_Leadsheet!$E$21+12),$E741*BG611)</f>
        <v>1.7200080445448969E-3</v>
      </c>
      <c r="BH741" s="328" cm="1">
        <f t="array" aca="1" ref="BH741" ca="1">_xlfn.IFS(BH$7&gt;(SAP_Leadsheet!$E$21+12),0,BH$7=(SAP_Leadsheet!$E$21+12),SAP_Spreadsheet!BH611,BH$7&lt;(SAP_Leadsheet!$E$21+12),$E741*BH611)</f>
        <v>1.7050312289846532E-3</v>
      </c>
      <c r="BI741" s="328" cm="1">
        <f t="array" aca="1" ref="BI741" ca="1">_xlfn.IFS(BI$7&gt;(SAP_Leadsheet!$E$21+12),0,BI$7=(SAP_Leadsheet!$E$21+12),SAP_Spreadsheet!BI611,BI$7&lt;(SAP_Leadsheet!$E$21+12),$E741*BI611)</f>
        <v>1.6903647325824701E-3</v>
      </c>
      <c r="BJ741" s="328" cm="1">
        <f t="array" aca="1" ref="BJ741" ca="1">_xlfn.IFS(BJ$7&gt;(SAP_Leadsheet!$E$21+12),0,BJ$7=(SAP_Leadsheet!$E$21+12),SAP_Spreadsheet!BJ611,BJ$7&lt;(SAP_Leadsheet!$E$21+12),$E741*BJ611)</f>
        <v>1.6757973534381604E-3</v>
      </c>
      <c r="BK741" s="328" cm="1">
        <f t="array" aca="1" ref="BK741" ca="1">_xlfn.IFS(BK$7&gt;(SAP_Leadsheet!$E$21+12),0,BK$7=(SAP_Leadsheet!$E$21+12),SAP_Spreadsheet!BK611,BK$7&lt;(SAP_Leadsheet!$E$21+12),$E741*BK611)</f>
        <v>1.6611462383782773E-3</v>
      </c>
      <c r="BL741" s="328" cm="1">
        <f t="array" aca="1" ref="BL741" ca="1">_xlfn.IFS(BL$7&gt;(SAP_Leadsheet!$E$21+12),0,BL$7=(SAP_Leadsheet!$E$21+12),SAP_Spreadsheet!BL611,BL$7&lt;(SAP_Leadsheet!$E$21+12),$E741*BL611)</f>
        <v>1.6426010839119562E-3</v>
      </c>
      <c r="BM741" s="328" cm="1">
        <f t="array" aca="1" ref="BM741" ca="1">_xlfn.IFS(BM$7&gt;(SAP_Leadsheet!$E$21+12),0,BM$7=(SAP_Leadsheet!$E$21+12),SAP_Spreadsheet!BM611,BM$7&lt;(SAP_Leadsheet!$E$21+12),$E741*BM611)</f>
        <v>1.5963252350624944E-3</v>
      </c>
      <c r="BN741" s="328" cm="1">
        <f t="array" aca="1" ref="BN741" ca="1">_xlfn.IFS(BN$7&gt;(SAP_Leadsheet!$E$21+12),0,BN$7=(SAP_Leadsheet!$E$21+12),SAP_Spreadsheet!BN611,BN$7&lt;(SAP_Leadsheet!$E$21+12),$E741*BN611)</f>
        <v>1.4996808137941345E-3</v>
      </c>
      <c r="BO741" s="328" cm="1">
        <f t="array" aca="1" ref="BO741" ca="1">_xlfn.IFS(BO$7&gt;(SAP_Leadsheet!$E$21+12),0,BO$7=(SAP_Leadsheet!$E$21+12),SAP_Spreadsheet!BO611,BO$7&lt;(SAP_Leadsheet!$E$21+12),$E741*BO611)</f>
        <v>1.3829962455489983E-3</v>
      </c>
      <c r="BP741" s="328" cm="1">
        <f t="array" aca="1" ref="BP741" ca="1">_xlfn.IFS(BP$7&gt;(SAP_Leadsheet!$E$21+12),0,BP$7=(SAP_Leadsheet!$E$21+12),SAP_Spreadsheet!BP611,BP$7&lt;(SAP_Leadsheet!$E$21+12),$E741*BP611)</f>
        <v>0</v>
      </c>
      <c r="BQ741" s="328" cm="1">
        <f t="array" aca="1" ref="BQ741" ca="1">_xlfn.IFS(BQ$7&gt;(SAP_Leadsheet!$E$21+12),0,BQ$7=(SAP_Leadsheet!$E$21+12),SAP_Spreadsheet!BQ611,BQ$7&lt;(SAP_Leadsheet!$E$21+12),$E741*BQ611)</f>
        <v>0</v>
      </c>
      <c r="BR741" s="328" cm="1">
        <f t="array" aca="1" ref="BR741" ca="1">_xlfn.IFS(BR$7&gt;(SAP_Leadsheet!$E$21+12),0,BR$7=(SAP_Leadsheet!$E$21+12),SAP_Spreadsheet!BR611,BR$7&lt;(SAP_Leadsheet!$E$21+12),$E741*BR611)</f>
        <v>0</v>
      </c>
      <c r="BS741" s="328" cm="1">
        <f t="array" aca="1" ref="BS741" ca="1">_xlfn.IFS(BS$7&gt;(SAP_Leadsheet!$E$21+12),0,BS$7=(SAP_Leadsheet!$E$21+12),SAP_Spreadsheet!BS611,BS$7&lt;(SAP_Leadsheet!$E$21+12),$E741*BS611)</f>
        <v>0</v>
      </c>
      <c r="BT741" s="328" cm="1">
        <f t="array" aca="1" ref="BT741" ca="1">_xlfn.IFS(BT$7&gt;(SAP_Leadsheet!$E$21+12),0,BT$7=(SAP_Leadsheet!$E$21+12),SAP_Spreadsheet!BT611,BT$7&lt;(SAP_Leadsheet!$E$21+12),$E741*BT611)</f>
        <v>0</v>
      </c>
      <c r="BU741" s="328" cm="1">
        <f t="array" aca="1" ref="BU741" ca="1">_xlfn.IFS(BU$7&gt;(SAP_Leadsheet!$E$21+12),0,BU$7=(SAP_Leadsheet!$E$21+12),SAP_Spreadsheet!BU611,BU$7&lt;(SAP_Leadsheet!$E$21+12),$E741*BU611)</f>
        <v>0</v>
      </c>
      <c r="BV741" s="328" cm="1">
        <f t="array" aca="1" ref="BV741" ca="1">_xlfn.IFS(BV$7&gt;(SAP_Leadsheet!$E$21+12),0,BV$7=(SAP_Leadsheet!$E$21+12),SAP_Spreadsheet!BV611,BV$7&lt;(SAP_Leadsheet!$E$21+12),$E741*BV611)</f>
        <v>0</v>
      </c>
      <c r="BW741" s="328" cm="1">
        <f t="array" aca="1" ref="BW741" ca="1">_xlfn.IFS(BW$7&gt;(SAP_Leadsheet!$E$21+12),0,BW$7=(SAP_Leadsheet!$E$21+12),SAP_Spreadsheet!BW611,BW$7&lt;(SAP_Leadsheet!$E$21+12),$E741*BW611)</f>
        <v>0</v>
      </c>
      <c r="BX741" s="328" cm="1">
        <f t="array" aca="1" ref="BX741" ca="1">_xlfn.IFS(BX$7&gt;(SAP_Leadsheet!$E$21+12),0,BX$7=(SAP_Leadsheet!$E$21+12),SAP_Spreadsheet!BX611,BX$7&lt;(SAP_Leadsheet!$E$21+12),$E741*BX611)</f>
        <v>0</v>
      </c>
      <c r="BY741" s="328" cm="1">
        <f t="array" aca="1" ref="BY741" ca="1">_xlfn.IFS(BY$7&gt;(SAP_Leadsheet!$E$21+12),0,BY$7=(SAP_Leadsheet!$E$21+12),SAP_Spreadsheet!BY611,BY$7&lt;(SAP_Leadsheet!$E$21+12),$E741*BY611)</f>
        <v>0</v>
      </c>
      <c r="BZ741" s="328" cm="1">
        <f t="array" aca="1" ref="BZ741" ca="1">_xlfn.IFS(BZ$7&gt;(SAP_Leadsheet!$E$21+12),0,BZ$7=(SAP_Leadsheet!$E$21+12),SAP_Spreadsheet!BZ611,BZ$7&lt;(SAP_Leadsheet!$E$21+12),$E741*BZ611)</f>
        <v>0</v>
      </c>
      <c r="CA741" s="289"/>
      <c r="CB741" s="289"/>
      <c r="CC741" s="289"/>
      <c r="CD741" s="289"/>
      <c r="CE741" s="289"/>
      <c r="CF741" s="289"/>
      <c r="CG741" s="289"/>
      <c r="CH741" s="289"/>
      <c r="CI741" s="289"/>
      <c r="CJ741" s="289"/>
      <c r="CK741" s="289"/>
      <c r="CL741" s="289"/>
      <c r="CM741" s="289"/>
      <c r="CN741" s="289"/>
      <c r="CO741" s="289"/>
      <c r="CP741" s="289"/>
      <c r="CQ741" s="289"/>
      <c r="CR741" s="289"/>
      <c r="CS741" s="289"/>
      <c r="CT741" s="289"/>
      <c r="CU741" s="289"/>
      <c r="CV741" s="289"/>
      <c r="CW741" s="289"/>
      <c r="CX741" s="289"/>
      <c r="CY741" s="289"/>
      <c r="CZ741" s="289"/>
      <c r="DA741" s="289"/>
      <c r="DB741" s="289"/>
      <c r="DC741" s="289"/>
      <c r="DD741" s="289"/>
      <c r="DE741" s="289"/>
      <c r="DF741" s="289"/>
      <c r="DG741" s="289"/>
      <c r="DH741" s="289"/>
      <c r="DI741" s="289"/>
      <c r="DJ741" s="289"/>
      <c r="DK741" s="289"/>
      <c r="DL741" s="289"/>
      <c r="DM741" s="289"/>
      <c r="DN741" s="289"/>
      <c r="DO741" s="289"/>
      <c r="DP741" s="289"/>
      <c r="DQ741" s="289"/>
      <c r="DR741" s="289"/>
      <c r="DS741" s="289"/>
      <c r="DT741" s="289"/>
      <c r="DU741" s="289"/>
      <c r="DV741" s="289"/>
      <c r="DW741" s="289"/>
      <c r="DX741" s="289"/>
      <c r="DY741" s="289"/>
      <c r="DZ741" s="289"/>
      <c r="EA741" s="289"/>
      <c r="EB741" s="289"/>
      <c r="EC741" s="289"/>
      <c r="ED741" s="289"/>
      <c r="EE741" s="289"/>
      <c r="EF741" s="289"/>
      <c r="EG741" s="289"/>
      <c r="EH741" s="289"/>
      <c r="EI741" s="289"/>
      <c r="EJ741" s="289"/>
      <c r="EK741" s="289"/>
      <c r="EL741" s="289"/>
      <c r="EM741" s="289"/>
      <c r="EN741" s="289"/>
      <c r="EO741" s="289"/>
      <c r="EP741" s="289"/>
      <c r="EQ741" s="289"/>
      <c r="ER741" s="289"/>
      <c r="ES741" s="289"/>
      <c r="ET741" s="289"/>
      <c r="EU741" s="289"/>
      <c r="EV741" s="289"/>
      <c r="EW741" s="289"/>
      <c r="EX741" s="289"/>
      <c r="EY741" s="289"/>
      <c r="EZ741" s="289"/>
      <c r="FA741" s="289"/>
      <c r="FB741" s="289"/>
      <c r="FC741" s="289"/>
      <c r="FD741" s="289"/>
      <c r="FE741" s="289"/>
      <c r="FF741" s="289"/>
      <c r="FG741" s="289"/>
      <c r="FH741" s="289"/>
      <c r="FI741" s="289"/>
      <c r="FJ741" s="289"/>
      <c r="FK741" s="289"/>
      <c r="FL741" s="289"/>
      <c r="FM741" s="289"/>
      <c r="FN741" s="289"/>
      <c r="FO741" s="289"/>
      <c r="FP741" s="289"/>
      <c r="FQ741" s="289"/>
      <c r="FR741" s="289"/>
      <c r="FS741" s="289"/>
      <c r="FT741" s="289"/>
      <c r="FU741" s="289"/>
      <c r="FV741" s="289"/>
      <c r="FW741" s="289"/>
      <c r="FX741" s="289"/>
      <c r="FY741" s="289"/>
      <c r="FZ741" s="289"/>
      <c r="GA741" s="289"/>
      <c r="GB741" s="289"/>
      <c r="GC741" s="289"/>
      <c r="GD741" s="289"/>
      <c r="GE741" s="289"/>
      <c r="GF741" s="289"/>
      <c r="GG741" s="289"/>
      <c r="GH741" s="289"/>
      <c r="GI741" s="289"/>
      <c r="GJ741" s="289"/>
      <c r="GK741" s="289"/>
      <c r="GL741" s="289"/>
      <c r="GM741" s="289"/>
      <c r="GN741" s="289"/>
      <c r="GO741" s="289"/>
      <c r="GP741" s="289"/>
      <c r="GQ741" s="289"/>
      <c r="GR741" s="289"/>
      <c r="GS741" s="289"/>
      <c r="GT741" s="289"/>
      <c r="GU741" s="289"/>
      <c r="GV741" s="289"/>
      <c r="GW741" s="289"/>
      <c r="GX741" s="289"/>
      <c r="GY741" s="289"/>
    </row>
    <row r="742" spans="1:207" x14ac:dyDescent="0.15">
      <c r="A742" s="101"/>
      <c r="C742" s="23"/>
      <c r="D742" s="26" t="s">
        <v>419</v>
      </c>
      <c r="E742" s="78">
        <v>5.7500000000000002E-2</v>
      </c>
      <c r="F742" s="120"/>
      <c r="G742" s="328" cm="1">
        <f t="array" ref="G742">_xlfn.IFS(G$7&gt;(SAP_Leadsheet!$E$21+12),0,G$7=(SAP_Leadsheet!$E$21+12),SAP_Spreadsheet!G612,G$7&lt;(SAP_Leadsheet!$E$21+12),$E742*G612)</f>
        <v>0</v>
      </c>
      <c r="H742" s="328" cm="1">
        <f t="array" aca="1" ref="H742" ca="1">_xlfn.IFS(H$7&gt;(SAP_Leadsheet!$E$21+12),0,H$7=(SAP_Leadsheet!$E$21+12),SAP_Spreadsheet!H612,H$7&lt;(SAP_Leadsheet!$E$21+12),$E742*H612)</f>
        <v>0</v>
      </c>
      <c r="I742" s="328" cm="1">
        <f t="array" aca="1" ref="I742" ca="1">_xlfn.IFS(I$7&gt;(SAP_Leadsheet!$E$21+12),0,I$7=(SAP_Leadsheet!$E$21+12),SAP_Spreadsheet!I612,I$7&lt;(SAP_Leadsheet!$E$21+12),$E742*I612)</f>
        <v>2.5453874880947301E-3</v>
      </c>
      <c r="J742" s="328" cm="1">
        <f t="array" aca="1" ref="J742" ca="1">_xlfn.IFS(J$7&gt;(SAP_Leadsheet!$E$21+12),0,J$7=(SAP_Leadsheet!$E$21+12),SAP_Spreadsheet!J612,J$7&lt;(SAP_Leadsheet!$E$21+12),$E742*J612)</f>
        <v>4.629342110088825E-3</v>
      </c>
      <c r="K742" s="328" cm="1">
        <f t="array" aca="1" ref="K742" ca="1">_xlfn.IFS(K$7&gt;(SAP_Leadsheet!$E$21+12),0,K$7=(SAP_Leadsheet!$E$21+12),SAP_Spreadsheet!K612,K$7&lt;(SAP_Leadsheet!$E$21+12),$E742*K612)</f>
        <v>5.8690097133387315E-3</v>
      </c>
      <c r="L742" s="328" cm="1">
        <f t="array" aca="1" ref="L742" ca="1">_xlfn.IFS(L$7&gt;(SAP_Leadsheet!$E$21+12),0,L$7=(SAP_Leadsheet!$E$21+12),SAP_Spreadsheet!L612,L$7&lt;(SAP_Leadsheet!$E$21+12),$E742*L612)</f>
        <v>6.4178148150117889E-3</v>
      </c>
      <c r="M742" s="328" cm="1">
        <f t="array" aca="1" ref="M742" ca="1">_xlfn.IFS(M$7&gt;(SAP_Leadsheet!$E$21+12),0,M$7=(SAP_Leadsheet!$E$21+12),SAP_Spreadsheet!M612,M$7&lt;(SAP_Leadsheet!$E$21+12),$E742*M612)</f>
        <v>6.5069777935534345E-3</v>
      </c>
      <c r="N742" s="328" cm="1">
        <f t="array" aca="1" ref="N742" ca="1">_xlfn.IFS(N$7&gt;(SAP_Leadsheet!$E$21+12),0,N$7=(SAP_Leadsheet!$E$21+12),SAP_Spreadsheet!N612,N$7&lt;(SAP_Leadsheet!$E$21+12),$E742*N612)</f>
        <v>6.3055143371699238E-3</v>
      </c>
      <c r="O742" s="328" cm="1">
        <f t="array" aca="1" ref="O742" ca="1">_xlfn.IFS(O$7&gt;(SAP_Leadsheet!$E$21+12),0,O$7=(SAP_Leadsheet!$E$21+12),SAP_Spreadsheet!O612,O$7&lt;(SAP_Leadsheet!$E$21+12),$E742*O612)</f>
        <v>5.9280300782914123E-3</v>
      </c>
      <c r="P742" s="328" cm="1">
        <f t="array" aca="1" ref="P742" ca="1">_xlfn.IFS(P$7&gt;(SAP_Leadsheet!$E$21+12),0,P$7=(SAP_Leadsheet!$E$21+12),SAP_Spreadsheet!P612,P$7&lt;(SAP_Leadsheet!$E$21+12),$E742*P612)</f>
        <v>5.4749159004478277E-3</v>
      </c>
      <c r="Q742" s="328" cm="1">
        <f t="array" aca="1" ref="Q742" ca="1">_xlfn.IFS(Q$7&gt;(SAP_Leadsheet!$E$21+12),0,Q$7=(SAP_Leadsheet!$E$21+12),SAP_Spreadsheet!Q612,Q$7&lt;(SAP_Leadsheet!$E$21+12),$E742*Q612)</f>
        <v>5.0092701204327112E-3</v>
      </c>
      <c r="R742" s="328" cm="1">
        <f t="array" aca="1" ref="R742" ca="1">_xlfn.IFS(R$7&gt;(SAP_Leadsheet!$E$21+12),0,R$7=(SAP_Leadsheet!$E$21+12),SAP_Spreadsheet!R612,R$7&lt;(SAP_Leadsheet!$E$21+12),$E742*R612)</f>
        <v>4.5802202085959073E-3</v>
      </c>
      <c r="S742" s="328" cm="1">
        <f t="array" aca="1" ref="S742" ca="1">_xlfn.IFS(S$7&gt;(SAP_Leadsheet!$E$21+12),0,S$7=(SAP_Leadsheet!$E$21+12),SAP_Spreadsheet!S612,S$7&lt;(SAP_Leadsheet!$E$21+12),$E742*S612)</f>
        <v>4.1420826392935635E-3</v>
      </c>
      <c r="T742" s="328" cm="1">
        <f t="array" aca="1" ref="T742" ca="1">_xlfn.IFS(T$7&gt;(SAP_Leadsheet!$E$21+12),0,T$7=(SAP_Leadsheet!$E$21+12),SAP_Spreadsheet!T612,T$7&lt;(SAP_Leadsheet!$E$21+12),$E742*T612)</f>
        <v>2.8934594106352954E-3</v>
      </c>
      <c r="U742" s="328" cm="1">
        <f t="array" aca="1" ref="U742" ca="1">_xlfn.IFS(U$7&gt;(SAP_Leadsheet!$E$21+12),0,U$7=(SAP_Leadsheet!$E$21+12),SAP_Spreadsheet!U612,U$7&lt;(SAP_Leadsheet!$E$21+12),$E742*U612)</f>
        <v>2.8961117046756957E-3</v>
      </c>
      <c r="V742" s="328" cm="1">
        <f t="array" aca="1" ref="V742" ca="1">_xlfn.IFS(V$7&gt;(SAP_Leadsheet!$E$21+12),0,V$7=(SAP_Leadsheet!$E$21+12),SAP_Spreadsheet!V612,V$7&lt;(SAP_Leadsheet!$E$21+12),$E742*V612)</f>
        <v>2.9447871912715311E-3</v>
      </c>
      <c r="W742" s="328" cm="1">
        <f t="array" aca="1" ref="W742" ca="1">_xlfn.IFS(W$7&gt;(SAP_Leadsheet!$E$21+12),0,W$7=(SAP_Leadsheet!$E$21+12),SAP_Spreadsheet!W612,W$7&lt;(SAP_Leadsheet!$E$21+12),$E742*W612)</f>
        <v>3.0180218524460006E-3</v>
      </c>
      <c r="X742" s="328" cm="1">
        <f t="array" aca="1" ref="X742" ca="1">_xlfn.IFS(X$7&gt;(SAP_Leadsheet!$E$21+12),0,X$7=(SAP_Leadsheet!$E$21+12),SAP_Spreadsheet!X612,X$7&lt;(SAP_Leadsheet!$E$21+12),$E742*X612)</f>
        <v>3.0951799119659611E-3</v>
      </c>
      <c r="Y742" s="328" cm="1">
        <f t="array" aca="1" ref="Y742" ca="1">_xlfn.IFS(Y$7&gt;(SAP_Leadsheet!$E$21+12),0,Y$7=(SAP_Leadsheet!$E$21+12),SAP_Spreadsheet!Y612,Y$7&lt;(SAP_Leadsheet!$E$21+12),$E742*Y612)</f>
        <v>3.1621359796017313E-3</v>
      </c>
      <c r="Z742" s="328" cm="1">
        <f t="array" aca="1" ref="Z742" ca="1">_xlfn.IFS(Z$7&gt;(SAP_Leadsheet!$E$21+12),0,Z$7=(SAP_Leadsheet!$E$21+12),SAP_Spreadsheet!Z612,Z$7&lt;(SAP_Leadsheet!$E$21+12),$E742*Z612)</f>
        <v>3.2104450193078849E-3</v>
      </c>
      <c r="AA742" s="328" cm="1">
        <f t="array" aca="1" ref="AA742" ca="1">_xlfn.IFS(AA$7&gt;(SAP_Leadsheet!$E$21+12),0,AA$7=(SAP_Leadsheet!$E$21+12),SAP_Spreadsheet!AA612,AA$7&lt;(SAP_Leadsheet!$E$21+12),$E742*AA612)</f>
        <v>3.2363399919633756E-3</v>
      </c>
      <c r="AB742" s="328" cm="1">
        <f t="array" aca="1" ref="AB742" ca="1">_xlfn.IFS(AB$7&gt;(SAP_Leadsheet!$E$21+12),0,AB$7=(SAP_Leadsheet!$E$21+12),SAP_Spreadsheet!AB612,AB$7&lt;(SAP_Leadsheet!$E$21+12),$E742*AB612)</f>
        <v>3.240121016247407E-3</v>
      </c>
      <c r="AC742" s="328" cm="1">
        <f t="array" aca="1" ref="AC742" ca="1">_xlfn.IFS(AC$7&gt;(SAP_Leadsheet!$E$21+12),0,AC$7=(SAP_Leadsheet!$E$21+12),SAP_Spreadsheet!AC612,AC$7&lt;(SAP_Leadsheet!$E$21+12),$E742*AC612)</f>
        <v>3.21960673888565E-3</v>
      </c>
      <c r="AD742" s="328" cm="1">
        <f t="array" aca="1" ref="AD742" ca="1">_xlfn.IFS(AD$7&gt;(SAP_Leadsheet!$E$21+12),0,AD$7=(SAP_Leadsheet!$E$21+12),SAP_Spreadsheet!AD612,AD$7&lt;(SAP_Leadsheet!$E$21+12),$E742*AD612)</f>
        <v>3.1717758672834707E-3</v>
      </c>
      <c r="AE742" s="328" cm="1">
        <f t="array" aca="1" ref="AE742" ca="1">_xlfn.IFS(AE$7&gt;(SAP_Leadsheet!$E$21+12),0,AE$7=(SAP_Leadsheet!$E$21+12),SAP_Spreadsheet!AE612,AE$7&lt;(SAP_Leadsheet!$E$21+12),$E742*AE612)</f>
        <v>2.9906594140000379E-3</v>
      </c>
      <c r="AF742" s="328" cm="1">
        <f t="array" aca="1" ref="AF742" ca="1">_xlfn.IFS(AF$7&gt;(SAP_Leadsheet!$E$21+12),0,AF$7=(SAP_Leadsheet!$E$21+12),SAP_Spreadsheet!AF612,AF$7&lt;(SAP_Leadsheet!$E$21+12),$E742*AF612)</f>
        <v>2.2679805447611686E-3</v>
      </c>
      <c r="AG742" s="328" cm="1">
        <f t="array" aca="1" ref="AG742" ca="1">_xlfn.IFS(AG$7&gt;(SAP_Leadsheet!$E$21+12),0,AG$7=(SAP_Leadsheet!$E$21+12),SAP_Spreadsheet!AG612,AG$7&lt;(SAP_Leadsheet!$E$21+12),$E742*AG612)</f>
        <v>2.2517478471692294E-3</v>
      </c>
      <c r="AH742" s="328" cm="1">
        <f t="array" aca="1" ref="AH742" ca="1">_xlfn.IFS(AH$7&gt;(SAP_Leadsheet!$E$21+12),0,AH$7=(SAP_Leadsheet!$E$21+12),SAP_Spreadsheet!AH612,AH$7&lt;(SAP_Leadsheet!$E$21+12),$E742*AH612)</f>
        <v>2.2350130728620646E-3</v>
      </c>
      <c r="AI742" s="328" cm="1">
        <f t="array" aca="1" ref="AI742" ca="1">_xlfn.IFS(AI$7&gt;(SAP_Leadsheet!$E$21+12),0,AI$7=(SAP_Leadsheet!$E$21+12),SAP_Spreadsheet!AI612,AI$7&lt;(SAP_Leadsheet!$E$21+12),$E742*AI612)</f>
        <v>2.2210398433164286E-3</v>
      </c>
      <c r="AJ742" s="328" cm="1">
        <f t="array" aca="1" ref="AJ742" ca="1">_xlfn.IFS(AJ$7&gt;(SAP_Leadsheet!$E$21+12),0,AJ$7=(SAP_Leadsheet!$E$21+12),SAP_Spreadsheet!AJ612,AJ$7&lt;(SAP_Leadsheet!$E$21+12),$E742*AJ612)</f>
        <v>2.2096766078705445E-3</v>
      </c>
      <c r="AK742" s="328" cm="1">
        <f t="array" aca="1" ref="AK742" ca="1">_xlfn.IFS(AK$7&gt;(SAP_Leadsheet!$E$21+12),0,AK$7=(SAP_Leadsheet!$E$21+12),SAP_Spreadsheet!AK612,AK$7&lt;(SAP_Leadsheet!$E$21+12),$E742*AK612)</f>
        <v>2.2004296303305042E-3</v>
      </c>
      <c r="AL742" s="328" cm="1">
        <f t="array" aca="1" ref="AL742" ca="1">_xlfn.IFS(AL$7&gt;(SAP_Leadsheet!$E$21+12),0,AL$7=(SAP_Leadsheet!$E$21+12),SAP_Spreadsheet!AL612,AL$7&lt;(SAP_Leadsheet!$E$21+12),$E742*AL612)</f>
        <v>2.1925142417695736E-3</v>
      </c>
      <c r="AM742" s="328" cm="1">
        <f t="array" aca="1" ref="AM742" ca="1">_xlfn.IFS(AM$7&gt;(SAP_Leadsheet!$E$21+12),0,AM$7=(SAP_Leadsheet!$E$21+12),SAP_Spreadsheet!AM612,AM$7&lt;(SAP_Leadsheet!$E$21+12),$E742*AM612)</f>
        <v>2.1848046490157459E-3</v>
      </c>
      <c r="AN742" s="328" cm="1">
        <f t="array" aca="1" ref="AN742" ca="1">_xlfn.IFS(AN$7&gt;(SAP_Leadsheet!$E$21+12),0,AN$7=(SAP_Leadsheet!$E$21+12),SAP_Spreadsheet!AN612,AN$7&lt;(SAP_Leadsheet!$E$21+12),$E742*AN612)</f>
        <v>2.1758627109366682E-3</v>
      </c>
      <c r="AO742" s="328" cm="1">
        <f t="array" aca="1" ref="AO742" ca="1">_xlfn.IFS(AO$7&gt;(SAP_Leadsheet!$E$21+12),0,AO$7=(SAP_Leadsheet!$E$21+12),SAP_Spreadsheet!AO612,AO$7&lt;(SAP_Leadsheet!$E$21+12),$E742*AO612)</f>
        <v>2.1617653145507855E-3</v>
      </c>
      <c r="AP742" s="328" cm="1">
        <f t="array" aca="1" ref="AP742" ca="1">_xlfn.IFS(AP$7&gt;(SAP_Leadsheet!$E$21+12),0,AP$7=(SAP_Leadsheet!$E$21+12),SAP_Spreadsheet!AP612,AP$7&lt;(SAP_Leadsheet!$E$21+12),$E742*AP612)</f>
        <v>2.1383415201221218E-3</v>
      </c>
      <c r="AQ742" s="328" cm="1">
        <f t="array" aca="1" ref="AQ742" ca="1">_xlfn.IFS(AQ$7&gt;(SAP_Leadsheet!$E$21+12),0,AQ$7=(SAP_Leadsheet!$E$21+12),SAP_Spreadsheet!AQ612,AQ$7&lt;(SAP_Leadsheet!$E$21+12),$E742*AQ612)</f>
        <v>2.0771364771267138E-3</v>
      </c>
      <c r="AR742" s="328" cm="1">
        <f t="array" aca="1" ref="AR742" ca="1">_xlfn.IFS(AR$7&gt;(SAP_Leadsheet!$E$21+12),0,AR$7=(SAP_Leadsheet!$E$21+12),SAP_Spreadsheet!AR612,AR$7&lt;(SAP_Leadsheet!$E$21+12),$E742*AR612)</f>
        <v>1.8473236983131652E-3</v>
      </c>
      <c r="AS742" s="328" cm="1">
        <f t="array" aca="1" ref="AS742" ca="1">_xlfn.IFS(AS$7&gt;(SAP_Leadsheet!$E$21+12),0,AS$7=(SAP_Leadsheet!$E$21+12),SAP_Spreadsheet!AS612,AS$7&lt;(SAP_Leadsheet!$E$21+12),$E742*AS612)</f>
        <v>1.8274660055574822E-3</v>
      </c>
      <c r="AT742" s="328" cm="1">
        <f t="array" aca="1" ref="AT742" ca="1">_xlfn.IFS(AT$7&gt;(SAP_Leadsheet!$E$21+12),0,AT$7=(SAP_Leadsheet!$E$21+12),SAP_Spreadsheet!AT612,AT$7&lt;(SAP_Leadsheet!$E$21+12),$E742*AT612)</f>
        <v>1.8080018230819772E-3</v>
      </c>
      <c r="AU742" s="328" cm="1">
        <f t="array" aca="1" ref="AU742" ca="1">_xlfn.IFS(AU$7&gt;(SAP_Leadsheet!$E$21+12),0,AU$7=(SAP_Leadsheet!$E$21+12),SAP_Spreadsheet!AU612,AU$7&lt;(SAP_Leadsheet!$E$21+12),$E742*AU612)</f>
        <v>1.7897286941714083E-3</v>
      </c>
      <c r="AV742" s="328" cm="1">
        <f t="array" aca="1" ref="AV742" ca="1">_xlfn.IFS(AV$7&gt;(SAP_Leadsheet!$E$21+12),0,AV$7=(SAP_Leadsheet!$E$21+12),SAP_Spreadsheet!AV612,AV$7&lt;(SAP_Leadsheet!$E$21+12),$E742*AV612)</f>
        <v>1.7724213761232312E-3</v>
      </c>
      <c r="AW742" s="328" cm="1">
        <f t="array" aca="1" ref="AW742" ca="1">_xlfn.IFS(AW$7&gt;(SAP_Leadsheet!$E$21+12),0,AW$7=(SAP_Leadsheet!$E$21+12),SAP_Spreadsheet!AW612,AW$7&lt;(SAP_Leadsheet!$E$21+12),$E742*AW612)</f>
        <v>1.7558390540066563E-3</v>
      </c>
      <c r="AX742" s="328" cm="1">
        <f t="array" aca="1" ref="AX742" ca="1">_xlfn.IFS(AX$7&gt;(SAP_Leadsheet!$E$21+12),0,AX$7=(SAP_Leadsheet!$E$21+12),SAP_Spreadsheet!AX612,AX$7&lt;(SAP_Leadsheet!$E$21+12),$E742*AX612)</f>
        <v>1.7397379853243634E-3</v>
      </c>
      <c r="AY742" s="328" cm="1">
        <f t="array" aca="1" ref="AY742" ca="1">_xlfn.IFS(AY$7&gt;(SAP_Leadsheet!$E$21+12),0,AY$7=(SAP_Leadsheet!$E$21+12),SAP_Spreadsheet!AY612,AY$7&lt;(SAP_Leadsheet!$E$21+12),$E742*AY612)</f>
        <v>1.7238510457751118E-3</v>
      </c>
      <c r="AZ742" s="328" cm="1">
        <f t="array" aca="1" ref="AZ742" ca="1">_xlfn.IFS(AZ$7&gt;(SAP_Leadsheet!$E$21+12),0,AZ$7=(SAP_Leadsheet!$E$21+12),SAP_Spreadsheet!AZ612,AZ$7&lt;(SAP_Leadsheet!$E$21+12),$E742*AZ612)</f>
        <v>1.7078439972042718E-3</v>
      </c>
      <c r="BA742" s="328" cm="1">
        <f t="array" aca="1" ref="BA742" ca="1">_xlfn.IFS(BA$7&gt;(SAP_Leadsheet!$E$21+12),0,BA$7=(SAP_Leadsheet!$E$21+12),SAP_Spreadsheet!BA612,BA$7&lt;(SAP_Leadsheet!$E$21+12),$E742*BA612)</f>
        <v>1.6906426534931997E-3</v>
      </c>
      <c r="BB742" s="328" cm="1">
        <f t="array" aca="1" ref="BB742" ca="1">_xlfn.IFS(BB$7&gt;(SAP_Leadsheet!$E$21+12),0,BB$7=(SAP_Leadsheet!$E$21+12),SAP_Spreadsheet!BB612,BB$7&lt;(SAP_Leadsheet!$E$21+12),$E742*BB612)</f>
        <v>1.6710456026733571E-3</v>
      </c>
      <c r="BC742" s="328" cm="1">
        <f t="array" aca="1" ref="BC742" ca="1">_xlfn.IFS(BC$7&gt;(SAP_Leadsheet!$E$21+12),0,BC$7=(SAP_Leadsheet!$E$21+12),SAP_Spreadsheet!BC612,BC$7&lt;(SAP_Leadsheet!$E$21+12),$E742*BC612)</f>
        <v>1.6447435180392187E-3</v>
      </c>
      <c r="BD742" s="328" cm="1">
        <f t="array" aca="1" ref="BD742" ca="1">_xlfn.IFS(BD$7&gt;(SAP_Leadsheet!$E$21+12),0,BD$7=(SAP_Leadsheet!$E$21+12),SAP_Spreadsheet!BD612,BD$7&lt;(SAP_Leadsheet!$E$21+12),$E742*BD612)</f>
        <v>1.4819385888163855E-3</v>
      </c>
      <c r="BE742" s="328" cm="1">
        <f t="array" aca="1" ref="BE742" ca="1">_xlfn.IFS(BE$7&gt;(SAP_Leadsheet!$E$21+12),0,BE$7=(SAP_Leadsheet!$E$21+12),SAP_Spreadsheet!BE612,BE$7&lt;(SAP_Leadsheet!$E$21+12),$E742*BE612)</f>
        <v>1.4675776031876527E-3</v>
      </c>
      <c r="BF742" s="328" cm="1">
        <f t="array" aca="1" ref="BF742" ca="1">_xlfn.IFS(BF$7&gt;(SAP_Leadsheet!$E$21+12),0,BF$7=(SAP_Leadsheet!$E$21+12),SAP_Spreadsheet!BF612,BF$7&lt;(SAP_Leadsheet!$E$21+12),$E742*BF612)</f>
        <v>1.4536312571104611E-3</v>
      </c>
      <c r="BG742" s="328" cm="1">
        <f t="array" aca="1" ref="BG742" ca="1">_xlfn.IFS(BG$7&gt;(SAP_Leadsheet!$E$21+12),0,BG$7=(SAP_Leadsheet!$E$21+12),SAP_Spreadsheet!BG612,BG$7&lt;(SAP_Leadsheet!$E$21+12),$E742*BG612)</f>
        <v>1.4403914434933779E-3</v>
      </c>
      <c r="BH742" s="328" cm="1">
        <f t="array" aca="1" ref="BH742" ca="1">_xlfn.IFS(BH$7&gt;(SAP_Leadsheet!$E$21+12),0,BH$7=(SAP_Leadsheet!$E$21+12),SAP_Spreadsheet!BH612,BH$7&lt;(SAP_Leadsheet!$E$21+12),$E742*BH612)</f>
        <v>1.4276066769722644E-3</v>
      </c>
      <c r="BI742" s="328" cm="1">
        <f t="array" aca="1" ref="BI742" ca="1">_xlfn.IFS(BI$7&gt;(SAP_Leadsheet!$E$21+12),0,BI$7=(SAP_Leadsheet!$E$21+12),SAP_Spreadsheet!BI612,BI$7&lt;(SAP_Leadsheet!$E$21+12),$E742*BI612)</f>
        <v>1.415175920057262E-3</v>
      </c>
      <c r="BJ742" s="328" cm="1">
        <f t="array" aca="1" ref="BJ742" ca="1">_xlfn.IFS(BJ$7&gt;(SAP_Leadsheet!$E$21+12),0,BJ$7=(SAP_Leadsheet!$E$21+12),SAP_Spreadsheet!BJ612,BJ$7&lt;(SAP_Leadsheet!$E$21+12),$E742*BJ612)</f>
        <v>1.4030027280434502E-3</v>
      </c>
      <c r="BK742" s="328" cm="1">
        <f t="array" aca="1" ref="BK742" ca="1">_xlfn.IFS(BK$7&gt;(SAP_Leadsheet!$E$21+12),0,BK$7=(SAP_Leadsheet!$E$21+12),SAP_Spreadsheet!BK612,BK$7&lt;(SAP_Leadsheet!$E$21+12),$E742*BK612)</f>
        <v>1.390911803353673E-3</v>
      </c>
      <c r="BL742" s="328" cm="1">
        <f t="array" aca="1" ref="BL742" ca="1">_xlfn.IFS(BL$7&gt;(SAP_Leadsheet!$E$21+12),0,BL$7=(SAP_Leadsheet!$E$21+12),SAP_Spreadsheet!BL612,BL$7&lt;(SAP_Leadsheet!$E$21+12),$E742*BL612)</f>
        <v>1.3787513778539702E-3</v>
      </c>
      <c r="BM742" s="328" cm="1">
        <f t="array" aca="1" ref="BM742" ca="1">_xlfn.IFS(BM$7&gt;(SAP_Leadsheet!$E$21+12),0,BM$7=(SAP_Leadsheet!$E$21+12),SAP_Spreadsheet!BM612,BM$7&lt;(SAP_Leadsheet!$E$21+12),$E742*BM612)</f>
        <v>1.3633588996469236E-3</v>
      </c>
      <c r="BN742" s="328" cm="1">
        <f t="array" aca="1" ref="BN742" ca="1">_xlfn.IFS(BN$7&gt;(SAP_Leadsheet!$E$21+12),0,BN$7=(SAP_Leadsheet!$E$21+12),SAP_Spreadsheet!BN612,BN$7&lt;(SAP_Leadsheet!$E$21+12),$E742*BN612)</f>
        <v>1.3249499451018704E-3</v>
      </c>
      <c r="BO742" s="328" cm="1">
        <f t="array" aca="1" ref="BO742" ca="1">_xlfn.IFS(BO$7&gt;(SAP_Leadsheet!$E$21+12),0,BO$7=(SAP_Leadsheet!$E$21+12),SAP_Spreadsheet!BO612,BO$7&lt;(SAP_Leadsheet!$E$21+12),$E742*BO612)</f>
        <v>1.2447350754491316E-3</v>
      </c>
      <c r="BP742" s="328" cm="1">
        <f t="array" aca="1" ref="BP742" ca="1">_xlfn.IFS(BP$7&gt;(SAP_Leadsheet!$E$21+12),0,BP$7=(SAP_Leadsheet!$E$21+12),SAP_Spreadsheet!BP612,BP$7&lt;(SAP_Leadsheet!$E$21+12),$E742*BP612)</f>
        <v>1.1478868838056685E-3</v>
      </c>
      <c r="BQ742" s="328" cm="1">
        <f t="array" aca="1" ref="BQ742" ca="1">_xlfn.IFS(BQ$7&gt;(SAP_Leadsheet!$E$21+12),0,BQ$7=(SAP_Leadsheet!$E$21+12),SAP_Spreadsheet!BQ612,BQ$7&lt;(SAP_Leadsheet!$E$21+12),$E742*BQ612)</f>
        <v>0</v>
      </c>
      <c r="BR742" s="328" cm="1">
        <f t="array" aca="1" ref="BR742" ca="1">_xlfn.IFS(BR$7&gt;(SAP_Leadsheet!$E$21+12),0,BR$7=(SAP_Leadsheet!$E$21+12),SAP_Spreadsheet!BR612,BR$7&lt;(SAP_Leadsheet!$E$21+12),$E742*BR612)</f>
        <v>0</v>
      </c>
      <c r="BS742" s="328" cm="1">
        <f t="array" aca="1" ref="BS742" ca="1">_xlfn.IFS(BS$7&gt;(SAP_Leadsheet!$E$21+12),0,BS$7=(SAP_Leadsheet!$E$21+12),SAP_Spreadsheet!BS612,BS$7&lt;(SAP_Leadsheet!$E$21+12),$E742*BS612)</f>
        <v>0</v>
      </c>
      <c r="BT742" s="328" cm="1">
        <f t="array" aca="1" ref="BT742" ca="1">_xlfn.IFS(BT$7&gt;(SAP_Leadsheet!$E$21+12),0,BT$7=(SAP_Leadsheet!$E$21+12),SAP_Spreadsheet!BT612,BT$7&lt;(SAP_Leadsheet!$E$21+12),$E742*BT612)</f>
        <v>0</v>
      </c>
      <c r="BU742" s="328" cm="1">
        <f t="array" aca="1" ref="BU742" ca="1">_xlfn.IFS(BU$7&gt;(SAP_Leadsheet!$E$21+12),0,BU$7=(SAP_Leadsheet!$E$21+12),SAP_Spreadsheet!BU612,BU$7&lt;(SAP_Leadsheet!$E$21+12),$E742*BU612)</f>
        <v>0</v>
      </c>
      <c r="BV742" s="328" cm="1">
        <f t="array" aca="1" ref="BV742" ca="1">_xlfn.IFS(BV$7&gt;(SAP_Leadsheet!$E$21+12),0,BV$7=(SAP_Leadsheet!$E$21+12),SAP_Spreadsheet!BV612,BV$7&lt;(SAP_Leadsheet!$E$21+12),$E742*BV612)</f>
        <v>0</v>
      </c>
      <c r="BW742" s="328" cm="1">
        <f t="array" aca="1" ref="BW742" ca="1">_xlfn.IFS(BW$7&gt;(SAP_Leadsheet!$E$21+12),0,BW$7=(SAP_Leadsheet!$E$21+12),SAP_Spreadsheet!BW612,BW$7&lt;(SAP_Leadsheet!$E$21+12),$E742*BW612)</f>
        <v>0</v>
      </c>
      <c r="BX742" s="328" cm="1">
        <f t="array" aca="1" ref="BX742" ca="1">_xlfn.IFS(BX$7&gt;(SAP_Leadsheet!$E$21+12),0,BX$7=(SAP_Leadsheet!$E$21+12),SAP_Spreadsheet!BX612,BX$7&lt;(SAP_Leadsheet!$E$21+12),$E742*BX612)</f>
        <v>0</v>
      </c>
      <c r="BY742" s="328" cm="1">
        <f t="array" aca="1" ref="BY742" ca="1">_xlfn.IFS(BY$7&gt;(SAP_Leadsheet!$E$21+12),0,BY$7=(SAP_Leadsheet!$E$21+12),SAP_Spreadsheet!BY612,BY$7&lt;(SAP_Leadsheet!$E$21+12),$E742*BY612)</f>
        <v>0</v>
      </c>
      <c r="BZ742" s="328" cm="1">
        <f t="array" aca="1" ref="BZ742" ca="1">_xlfn.IFS(BZ$7&gt;(SAP_Leadsheet!$E$21+12),0,BZ$7=(SAP_Leadsheet!$E$21+12),SAP_Spreadsheet!BZ612,BZ$7&lt;(SAP_Leadsheet!$E$21+12),$E742*BZ612)</f>
        <v>0</v>
      </c>
      <c r="CA742" s="289"/>
      <c r="CB742" s="289"/>
      <c r="CC742" s="289"/>
      <c r="CD742" s="289"/>
      <c r="CE742" s="289"/>
      <c r="CF742" s="289"/>
      <c r="CG742" s="289"/>
      <c r="CH742" s="289"/>
      <c r="CI742" s="289"/>
      <c r="CJ742" s="289"/>
      <c r="CK742" s="289"/>
      <c r="CL742" s="289"/>
      <c r="CM742" s="289"/>
      <c r="CN742" s="289"/>
      <c r="CO742" s="289"/>
      <c r="CP742" s="289"/>
      <c r="CQ742" s="289"/>
      <c r="CR742" s="289"/>
      <c r="CS742" s="289"/>
      <c r="CT742" s="289"/>
      <c r="CU742" s="289"/>
      <c r="CV742" s="289"/>
      <c r="CW742" s="289"/>
      <c r="CX742" s="289"/>
      <c r="CY742" s="289"/>
      <c r="CZ742" s="289"/>
      <c r="DA742" s="289"/>
      <c r="DB742" s="289"/>
      <c r="DC742" s="289"/>
      <c r="DD742" s="289"/>
      <c r="DE742" s="289"/>
      <c r="DF742" s="289"/>
      <c r="DG742" s="289"/>
      <c r="DH742" s="289"/>
      <c r="DI742" s="289"/>
      <c r="DJ742" s="289"/>
      <c r="DK742" s="289"/>
      <c r="DL742" s="289"/>
      <c r="DM742" s="289"/>
      <c r="DN742" s="289"/>
      <c r="DO742" s="289"/>
      <c r="DP742" s="289"/>
      <c r="DQ742" s="289"/>
      <c r="DR742" s="289"/>
      <c r="DS742" s="289"/>
      <c r="DT742" s="289"/>
      <c r="DU742" s="289"/>
      <c r="DV742" s="289"/>
      <c r="DW742" s="289"/>
      <c r="DX742" s="289"/>
      <c r="DY742" s="289"/>
      <c r="DZ742" s="289"/>
      <c r="EA742" s="289"/>
      <c r="EB742" s="289"/>
      <c r="EC742" s="289"/>
      <c r="ED742" s="289"/>
      <c r="EE742" s="289"/>
      <c r="EF742" s="289"/>
      <c r="EG742" s="289"/>
      <c r="EH742" s="289"/>
      <c r="EI742" s="289"/>
      <c r="EJ742" s="289"/>
      <c r="EK742" s="289"/>
      <c r="EL742" s="289"/>
      <c r="EM742" s="289"/>
      <c r="EN742" s="289"/>
      <c r="EO742" s="289"/>
      <c r="EP742" s="289"/>
      <c r="EQ742" s="289"/>
      <c r="ER742" s="289"/>
      <c r="ES742" s="289"/>
      <c r="ET742" s="289"/>
      <c r="EU742" s="289"/>
      <c r="EV742" s="289"/>
      <c r="EW742" s="289"/>
      <c r="EX742" s="289"/>
      <c r="EY742" s="289"/>
      <c r="EZ742" s="289"/>
      <c r="FA742" s="289"/>
      <c r="FB742" s="289"/>
      <c r="FC742" s="289"/>
      <c r="FD742" s="289"/>
      <c r="FE742" s="289"/>
      <c r="FF742" s="289"/>
      <c r="FG742" s="289"/>
      <c r="FH742" s="289"/>
      <c r="FI742" s="289"/>
      <c r="FJ742" s="289"/>
      <c r="FK742" s="289"/>
      <c r="FL742" s="289"/>
      <c r="FM742" s="289"/>
      <c r="FN742" s="289"/>
      <c r="FO742" s="289"/>
      <c r="FP742" s="289"/>
      <c r="FQ742" s="289"/>
      <c r="FR742" s="289"/>
      <c r="FS742" s="289"/>
      <c r="FT742" s="289"/>
      <c r="FU742" s="289"/>
      <c r="FV742" s="289"/>
      <c r="FW742" s="289"/>
      <c r="FX742" s="289"/>
      <c r="FY742" s="289"/>
      <c r="FZ742" s="289"/>
      <c r="GA742" s="289"/>
      <c r="GB742" s="289"/>
      <c r="GC742" s="289"/>
      <c r="GD742" s="289"/>
      <c r="GE742" s="289"/>
      <c r="GF742" s="289"/>
      <c r="GG742" s="289"/>
      <c r="GH742" s="289"/>
      <c r="GI742" s="289"/>
      <c r="GJ742" s="289"/>
      <c r="GK742" s="289"/>
      <c r="GL742" s="289"/>
      <c r="GM742" s="289"/>
      <c r="GN742" s="289"/>
      <c r="GO742" s="289"/>
      <c r="GP742" s="289"/>
      <c r="GQ742" s="289"/>
      <c r="GR742" s="289"/>
      <c r="GS742" s="289"/>
      <c r="GT742" s="289"/>
      <c r="GU742" s="289"/>
      <c r="GV742" s="289"/>
      <c r="GW742" s="289"/>
      <c r="GX742" s="289"/>
      <c r="GY742" s="289"/>
    </row>
    <row r="743" spans="1:207" x14ac:dyDescent="0.15">
      <c r="A743" s="101"/>
      <c r="C743" s="23"/>
      <c r="D743" s="26" t="s">
        <v>420</v>
      </c>
      <c r="E743" s="78">
        <v>5.7500000000000002E-2</v>
      </c>
      <c r="F743" s="120"/>
      <c r="G743" s="328" cm="1">
        <f t="array" ref="G743">_xlfn.IFS(G$7&gt;(SAP_Leadsheet!$E$21+12),0,G$7=(SAP_Leadsheet!$E$21+12),SAP_Spreadsheet!G613,G$7&lt;(SAP_Leadsheet!$E$21+12),$E743*G613)</f>
        <v>0</v>
      </c>
      <c r="H743" s="328" cm="1">
        <f t="array" aca="1" ref="H743" ca="1">_xlfn.IFS(H$7&gt;(SAP_Leadsheet!$E$21+12),0,H$7=(SAP_Leadsheet!$E$21+12),SAP_Spreadsheet!H613,H$7&lt;(SAP_Leadsheet!$E$21+12),$E743*H613)</f>
        <v>0</v>
      </c>
      <c r="I743" s="328" cm="1">
        <f t="array" aca="1" ref="I743" ca="1">_xlfn.IFS(I$7&gt;(SAP_Leadsheet!$E$21+12),0,I$7=(SAP_Leadsheet!$E$21+12),SAP_Spreadsheet!I613,I$7&lt;(SAP_Leadsheet!$E$21+12),$E743*I613)</f>
        <v>0</v>
      </c>
      <c r="J743" s="328" cm="1">
        <f t="array" aca="1" ref="J743" ca="1">_xlfn.IFS(J$7&gt;(SAP_Leadsheet!$E$21+12),0,J$7=(SAP_Leadsheet!$E$21+12),SAP_Spreadsheet!J613,J$7&lt;(SAP_Leadsheet!$E$21+12),$E743*J613)</f>
        <v>2.4473166747643184E-3</v>
      </c>
      <c r="K743" s="328" cm="1">
        <f t="array" aca="1" ref="K743" ca="1">_xlfn.IFS(K$7&gt;(SAP_Leadsheet!$E$21+12),0,K$7=(SAP_Leadsheet!$E$21+12),SAP_Spreadsheet!K613,K$7&lt;(SAP_Leadsheet!$E$21+12),$E743*K613)</f>
        <v>4.4509789539703181E-3</v>
      </c>
      <c r="L743" s="328" cm="1">
        <f t="array" aca="1" ref="L743" ca="1">_xlfn.IFS(L$7&gt;(SAP_Leadsheet!$E$21+12),0,L$7=(SAP_Leadsheet!$E$21+12),SAP_Spreadsheet!L613,L$7&lt;(SAP_Leadsheet!$E$21+12),$E743*L613)</f>
        <v>5.6428836092687982E-3</v>
      </c>
      <c r="M743" s="328" cm="1">
        <f t="array" aca="1" ref="M743" ca="1">_xlfn.IFS(M$7&gt;(SAP_Leadsheet!$E$21+12),0,M$7=(SAP_Leadsheet!$E$21+12),SAP_Spreadsheet!M613,M$7&lt;(SAP_Leadsheet!$E$21+12),$E743*M613)</f>
        <v>6.1705438899931032E-3</v>
      </c>
      <c r="N743" s="328" cm="1">
        <f t="array" aca="1" ref="N743" ca="1">_xlfn.IFS(N$7&gt;(SAP_Leadsheet!$E$21+12),0,N$7=(SAP_Leadsheet!$E$21+12),SAP_Spreadsheet!N613,N$7&lt;(SAP_Leadsheet!$E$21+12),$E743*N613)</f>
        <v>6.2562715228887756E-3</v>
      </c>
      <c r="O743" s="328" cm="1">
        <f t="array" aca="1" ref="O743" ca="1">_xlfn.IFS(O$7&gt;(SAP_Leadsheet!$E$21+12),0,O$7=(SAP_Leadsheet!$E$21+12),SAP_Spreadsheet!O613,O$7&lt;(SAP_Leadsheet!$E$21+12),$E743*O613)</f>
        <v>6.0625702186790685E-3</v>
      </c>
      <c r="P743" s="328" cm="1">
        <f t="array" aca="1" ref="P743" ca="1">_xlfn.IFS(P$7&gt;(SAP_Leadsheet!$E$21+12),0,P$7=(SAP_Leadsheet!$E$21+12),SAP_Spreadsheet!P613,P$7&lt;(SAP_Leadsheet!$E$21+12),$E743*P613)</f>
        <v>5.699629988346621E-3</v>
      </c>
      <c r="Q743" s="328" cm="1">
        <f t="array" aca="1" ref="Q743" ca="1">_xlfn.IFS(Q$7&gt;(SAP_Leadsheet!$E$21+12),0,Q$7=(SAP_Leadsheet!$E$21+12),SAP_Spreadsheet!Q613,Q$7&lt;(SAP_Leadsheet!$E$21+12),$E743*Q613)</f>
        <v>5.2639737716820324E-3</v>
      </c>
      <c r="R743" s="328" cm="1">
        <f t="array" aca="1" ref="R743" ca="1">_xlfn.IFS(R$7&gt;(SAP_Leadsheet!$E$21+12),0,R$7=(SAP_Leadsheet!$E$21+12),SAP_Spreadsheet!R613,R$7&lt;(SAP_Leadsheet!$E$21+12),$E743*R613)</f>
        <v>4.8162687808723107E-3</v>
      </c>
      <c r="S743" s="328" cm="1">
        <f t="array" aca="1" ref="S743" ca="1">_xlfn.IFS(S$7&gt;(SAP_Leadsheet!$E$21+12),0,S$7=(SAP_Leadsheet!$E$21+12),SAP_Spreadsheet!S613,S$7&lt;(SAP_Leadsheet!$E$21+12),$E743*S613)</f>
        <v>4.3315334092707573E-3</v>
      </c>
      <c r="T743" s="328" cm="1">
        <f t="array" aca="1" ref="T743" ca="1">_xlfn.IFS(T$7&gt;(SAP_Leadsheet!$E$21+12),0,T$7=(SAP_Leadsheet!$E$21+12),SAP_Spreadsheet!T613,T$7&lt;(SAP_Leadsheet!$E$21+12),$E743*T613)</f>
        <v>3.917184877353431E-3</v>
      </c>
      <c r="U743" s="328" cm="1">
        <f t="array" aca="1" ref="U743" ca="1">_xlfn.IFS(U$7&gt;(SAP_Leadsheet!$E$21+12),0,U$7=(SAP_Leadsheet!$E$21+12),SAP_Spreadsheet!U613,U$7&lt;(SAP_Leadsheet!$E$21+12),$E743*U613)</f>
        <v>2.7363566673091807E-3</v>
      </c>
      <c r="V743" s="328" cm="1">
        <f t="array" aca="1" ref="V743" ca="1">_xlfn.IFS(V$7&gt;(SAP_Leadsheet!$E$21+12),0,V$7=(SAP_Leadsheet!$E$21+12),SAP_Spreadsheet!V613,V$7&lt;(SAP_Leadsheet!$E$21+12),$E743*V613)</f>
        <v>2.7388649528771198E-3</v>
      </c>
      <c r="W743" s="328" cm="1">
        <f t="array" aca="1" ref="W743" ca="1">_xlfn.IFS(W$7&gt;(SAP_Leadsheet!$E$21+12),0,W$7=(SAP_Leadsheet!$E$21+12),SAP_Spreadsheet!W613,W$7&lt;(SAP_Leadsheet!$E$21+12),$E743*W613)</f>
        <v>2.7848975641491017E-3</v>
      </c>
      <c r="X743" s="328" cm="1">
        <f t="array" aca="1" ref="X743" ca="1">_xlfn.IFS(X$7&gt;(SAP_Leadsheet!$E$21+12),0,X$7=(SAP_Leadsheet!$E$21+12),SAP_Spreadsheet!X613,X$7&lt;(SAP_Leadsheet!$E$21+12),$E743*X613)</f>
        <v>2.854155889545444E-3</v>
      </c>
      <c r="Y743" s="328" cm="1">
        <f t="array" aca="1" ref="Y743" ca="1">_xlfn.IFS(Y$7&gt;(SAP_Leadsheet!$E$21+12),0,Y$7=(SAP_Leadsheet!$E$21+12),SAP_Spreadsheet!Y613,Y$7&lt;(SAP_Leadsheet!$E$21+12),$E743*Y613)</f>
        <v>2.927124589167785E-3</v>
      </c>
      <c r="Z743" s="328" cm="1">
        <f t="array" aca="1" ref="Z743" ca="1">_xlfn.IFS(Z$7&gt;(SAP_Leadsheet!$E$21+12),0,Z$7=(SAP_Leadsheet!$E$21+12),SAP_Spreadsheet!Z613,Z$7&lt;(SAP_Leadsheet!$E$21+12),$E743*Z613)</f>
        <v>2.9904452223926755E-3</v>
      </c>
      <c r="AA743" s="328" cm="1">
        <f t="array" aca="1" ref="AA743" ca="1">_xlfn.IFS(AA$7&gt;(SAP_Leadsheet!$E$21+12),0,AA$7=(SAP_Leadsheet!$E$21+12),SAP_Spreadsheet!AA613,AA$7&lt;(SAP_Leadsheet!$E$21+12),$E743*AA613)</f>
        <v>3.0361312833083226E-3</v>
      </c>
      <c r="AB743" s="328" cm="1">
        <f t="array" aca="1" ref="AB743" ca="1">_xlfn.IFS(AB$7&gt;(SAP_Leadsheet!$E$21+12),0,AB$7=(SAP_Leadsheet!$E$21+12),SAP_Spreadsheet!AB613,AB$7&lt;(SAP_Leadsheet!$E$21+12),$E743*AB613)</f>
        <v>3.0606202672613008E-3</v>
      </c>
      <c r="AC743" s="328" cm="1">
        <f t="array" aca="1" ref="AC743" ca="1">_xlfn.IFS(AC$7&gt;(SAP_Leadsheet!$E$21+12),0,AC$7=(SAP_Leadsheet!$E$21+12),SAP_Spreadsheet!AC613,AC$7&lt;(SAP_Leadsheet!$E$21+12),$E743*AC613)</f>
        <v>3.0641959977418588E-3</v>
      </c>
      <c r="AD743" s="328" cm="1">
        <f t="array" aca="1" ref="AD743" ca="1">_xlfn.IFS(AD$7&gt;(SAP_Leadsheet!$E$21+12),0,AD$7=(SAP_Leadsheet!$E$21+12),SAP_Spreadsheet!AD613,AD$7&lt;(SAP_Leadsheet!$E$21+12),$E743*AD613)</f>
        <v>3.0447955598343684E-3</v>
      </c>
      <c r="AE743" s="328" cm="1">
        <f t="array" aca="1" ref="AE743" ca="1">_xlfn.IFS(AE$7&gt;(SAP_Leadsheet!$E$21+12),0,AE$7=(SAP_Leadsheet!$E$21+12),SAP_Spreadsheet!AE613,AE$7&lt;(SAP_Leadsheet!$E$21+12),$E743*AE613)</f>
        <v>2.9757733854900905E-3</v>
      </c>
      <c r="AF743" s="328" cm="1">
        <f t="array" aca="1" ref="AF743" ca="1">_xlfn.IFS(AF$7&gt;(SAP_Leadsheet!$E$21+12),0,AF$7=(SAP_Leadsheet!$E$21+12),SAP_Spreadsheet!AF613,AF$7&lt;(SAP_Leadsheet!$E$21+12),$E743*AF613)</f>
        <v>2.8058491714513466E-3</v>
      </c>
      <c r="AG743" s="328" cm="1">
        <f t="array" aca="1" ref="AG743" ca="1">_xlfn.IFS(AG$7&gt;(SAP_Leadsheet!$E$21+12),0,AG$7=(SAP_Leadsheet!$E$21+12),SAP_Spreadsheet!AG613,AG$7&lt;(SAP_Leadsheet!$E$21+12),$E743*AG613)</f>
        <v>2.1278288335329042E-3</v>
      </c>
      <c r="AH743" s="328" cm="1">
        <f t="array" aca="1" ref="AH743" ca="1">_xlfn.IFS(AH$7&gt;(SAP_Leadsheet!$E$21+12),0,AH$7=(SAP_Leadsheet!$E$21+12),SAP_Spreadsheet!AH613,AH$7&lt;(SAP_Leadsheet!$E$21+12),$E743*AH613)</f>
        <v>2.112599248754528E-3</v>
      </c>
      <c r="AI743" s="328" cm="1">
        <f t="array" aca="1" ref="AI743" ca="1">_xlfn.IFS(AI$7&gt;(SAP_Leadsheet!$E$21+12),0,AI$7=(SAP_Leadsheet!$E$21+12),SAP_Spreadsheet!AI613,AI$7&lt;(SAP_Leadsheet!$E$21+12),$E743*AI613)</f>
        <v>2.0968986135018555E-3</v>
      </c>
      <c r="AJ743" s="328" cm="1">
        <f t="array" aca="1" ref="AJ743" ca="1">_xlfn.IFS(AJ$7&gt;(SAP_Leadsheet!$E$21+12),0,AJ$7=(SAP_Leadsheet!$E$21+12),SAP_Spreadsheet!AJ613,AJ$7&lt;(SAP_Leadsheet!$E$21+12),$E743*AJ613)</f>
        <v>2.083788871095353E-3</v>
      </c>
      <c r="AK743" s="328" cm="1">
        <f t="array" aca="1" ref="AK743" ca="1">_xlfn.IFS(AK$7&gt;(SAP_Leadsheet!$E$21+12),0,AK$7=(SAP_Leadsheet!$E$21+12),SAP_Spreadsheet!AK613,AK$7&lt;(SAP_Leadsheet!$E$21+12),$E743*AK613)</f>
        <v>2.0731278360702396E-3</v>
      </c>
      <c r="AL743" s="328" cm="1">
        <f t="array" aca="1" ref="AL743" ca="1">_xlfn.IFS(AL$7&gt;(SAP_Leadsheet!$E$21+12),0,AL$7=(SAP_Leadsheet!$E$21+12),SAP_Spreadsheet!AL613,AL$7&lt;(SAP_Leadsheet!$E$21+12),$E743*AL613)</f>
        <v>2.0644522830642058E-3</v>
      </c>
      <c r="AM743" s="328" cm="1">
        <f t="array" aca="1" ref="AM743" ca="1">_xlfn.IFS(AM$7&gt;(SAP_Leadsheet!$E$21+12),0,AM$7=(SAP_Leadsheet!$E$21+12),SAP_Spreadsheet!AM613,AM$7&lt;(SAP_Leadsheet!$E$21+12),$E743*AM613)</f>
        <v>2.0570260324081014E-3</v>
      </c>
      <c r="AN743" s="328" cm="1">
        <f t="array" aca="1" ref="AN743" ca="1">_xlfn.IFS(AN$7&gt;(SAP_Leadsheet!$E$21+12),0,AN$7=(SAP_Leadsheet!$E$21+12),SAP_Spreadsheet!AN613,AN$7&lt;(SAP_Leadsheet!$E$21+12),$E743*AN613)</f>
        <v>2.0497928602390171E-3</v>
      </c>
      <c r="AO743" s="328" cm="1">
        <f t="array" aca="1" ref="AO743" ca="1">_xlfn.IFS(AO$7&gt;(SAP_Leadsheet!$E$21+12),0,AO$7=(SAP_Leadsheet!$E$21+12),SAP_Spreadsheet!AO613,AO$7&lt;(SAP_Leadsheet!$E$21+12),$E743*AO613)</f>
        <v>2.0414034965311684E-3</v>
      </c>
      <c r="AP743" s="328" cm="1">
        <f t="array" aca="1" ref="AP743" ca="1">_xlfn.IFS(AP$7&gt;(SAP_Leadsheet!$E$21+12),0,AP$7=(SAP_Leadsheet!$E$21+12),SAP_Spreadsheet!AP613,AP$7&lt;(SAP_Leadsheet!$E$21+12),$E743*AP613)</f>
        <v>2.0281772602757852E-3</v>
      </c>
      <c r="AQ743" s="328" cm="1">
        <f t="array" aca="1" ref="AQ743" ca="1">_xlfn.IFS(AQ$7&gt;(SAP_Leadsheet!$E$21+12),0,AQ$7=(SAP_Leadsheet!$E$21+12),SAP_Spreadsheet!AQ613,AQ$7&lt;(SAP_Leadsheet!$E$21+12),$E743*AQ613)</f>
        <v>2.0062009583664991E-3</v>
      </c>
      <c r="AR743" s="328" cm="1">
        <f t="array" aca="1" ref="AR743" ca="1">_xlfn.IFS(AR$7&gt;(SAP_Leadsheet!$E$21+12),0,AR$7=(SAP_Leadsheet!$E$21+12),SAP_Spreadsheet!AR613,AR$7&lt;(SAP_Leadsheet!$E$21+12),$E743*AR613)</f>
        <v>1.9487781310216709E-3</v>
      </c>
      <c r="AS743" s="328" cm="1">
        <f t="array" aca="1" ref="AS743" ca="1">_xlfn.IFS(AS$7&gt;(SAP_Leadsheet!$E$21+12),0,AS$7=(SAP_Leadsheet!$E$21+12),SAP_Spreadsheet!AS613,AS$7&lt;(SAP_Leadsheet!$E$21+12),$E743*AS613)</f>
        <v>1.7331668206851075E-3</v>
      </c>
      <c r="AT743" s="328" cm="1">
        <f t="array" aca="1" ref="AT743" ca="1">_xlfn.IFS(AT$7&gt;(SAP_Leadsheet!$E$21+12),0,AT$7=(SAP_Leadsheet!$E$21+12),SAP_Spreadsheet!AT613,AT$7&lt;(SAP_Leadsheet!$E$21+12),$E743*AT613)</f>
        <v>1.7145362502815906E-3</v>
      </c>
      <c r="AU743" s="328" cm="1">
        <f t="array" aca="1" ref="AU743" ca="1">_xlfn.IFS(AU$7&gt;(SAP_Leadsheet!$E$21+12),0,AU$7=(SAP_Leadsheet!$E$21+12),SAP_Spreadsheet!AU613,AU$7&lt;(SAP_Leadsheet!$E$21+12),$E743*AU613)</f>
        <v>1.6962748728688989E-3</v>
      </c>
      <c r="AV743" s="328" cm="1">
        <f t="array" aca="1" ref="AV743" ca="1">_xlfn.IFS(AV$7&gt;(SAP_Leadsheet!$E$21+12),0,AV$7=(SAP_Leadsheet!$E$21+12),SAP_Spreadsheet!AV613,AV$7&lt;(SAP_Leadsheet!$E$21+12),$E743*AV613)</f>
        <v>1.6791309468927322E-3</v>
      </c>
      <c r="AW743" s="328" cm="1">
        <f t="array" aca="1" ref="AW743" ca="1">_xlfn.IFS(AW$7&gt;(SAP_Leadsheet!$E$21+12),0,AW$7=(SAP_Leadsheet!$E$21+12),SAP_Spreadsheet!AW613,AW$7&lt;(SAP_Leadsheet!$E$21+12),$E743*AW613)</f>
        <v>1.6628931487074246E-3</v>
      </c>
      <c r="AX743" s="328" cm="1">
        <f t="array" aca="1" ref="AX743" ca="1">_xlfn.IFS(AX$7&gt;(SAP_Leadsheet!$E$21+12),0,AX$7=(SAP_Leadsheet!$E$21+12),SAP_Spreadsheet!AX613,AX$7&lt;(SAP_Leadsheet!$E$21+12),$E743*AX613)</f>
        <v>1.6473355447376365E-3</v>
      </c>
      <c r="AY743" s="328" cm="1">
        <f t="array" aca="1" ref="AY743" ca="1">_xlfn.IFS(AY$7&gt;(SAP_Leadsheet!$E$21+12),0,AY$7=(SAP_Leadsheet!$E$21+12),SAP_Spreadsheet!AY613,AY$7&lt;(SAP_Leadsheet!$E$21+12),$E743*AY613)</f>
        <v>1.6322294547528636E-3</v>
      </c>
      <c r="AZ743" s="328" cm="1">
        <f t="array" aca="1" ref="AZ743" ca="1">_xlfn.IFS(AZ$7&gt;(SAP_Leadsheet!$E$21+12),0,AZ$7=(SAP_Leadsheet!$E$21+12),SAP_Spreadsheet!AZ613,AZ$7&lt;(SAP_Leadsheet!$E$21+12),$E743*AZ613)</f>
        <v>1.6173242616163627E-3</v>
      </c>
      <c r="BA743" s="328" cm="1">
        <f t="array" aca="1" ref="BA743" ca="1">_xlfn.IFS(BA$7&gt;(SAP_Leadsheet!$E$21+12),0,BA$7=(SAP_Leadsheet!$E$21+12),SAP_Spreadsheet!BA613,BA$7&lt;(SAP_Leadsheet!$E$21+12),$E743*BA613)</f>
        <v>1.6023063816934192E-3</v>
      </c>
      <c r="BB743" s="328" cm="1">
        <f t="array" aca="1" ref="BB743" ca="1">_xlfn.IFS(BB$7&gt;(SAP_Leadsheet!$E$21+12),0,BB$7=(SAP_Leadsheet!$E$21+12),SAP_Spreadsheet!BB613,BB$7&lt;(SAP_Leadsheet!$E$21+12),$E743*BB613)</f>
        <v>1.5861680090744497E-3</v>
      </c>
      <c r="BC743" s="328" cm="1">
        <f t="array" aca="1" ref="BC743" ca="1">_xlfn.IFS(BC$7&gt;(SAP_Leadsheet!$E$21+12),0,BC$7=(SAP_Leadsheet!$E$21+12),SAP_Spreadsheet!BC613,BC$7&lt;(SAP_Leadsheet!$E$21+12),$E743*BC613)</f>
        <v>1.5677819740253433E-3</v>
      </c>
      <c r="BD743" s="328" cm="1">
        <f t="array" aca="1" ref="BD743" ca="1">_xlfn.IFS(BD$7&gt;(SAP_Leadsheet!$E$21+12),0,BD$7=(SAP_Leadsheet!$E$21+12),SAP_Spreadsheet!BD613,BD$7&lt;(SAP_Leadsheet!$E$21+12),$E743*BD613)</f>
        <v>1.5431052482060589E-3</v>
      </c>
      <c r="BE743" s="328" cm="1">
        <f t="array" aca="1" ref="BE743" ca="1">_xlfn.IFS(BE$7&gt;(SAP_Leadsheet!$E$21+12),0,BE$7=(SAP_Leadsheet!$E$21+12),SAP_Spreadsheet!BE613,BE$7&lt;(SAP_Leadsheet!$E$21+12),$E743*BE613)</f>
        <v>1.3903609826338389E-3</v>
      </c>
      <c r="BF743" s="328" cm="1">
        <f t="array" aca="1" ref="BF743" ca="1">_xlfn.IFS(BF$7&gt;(SAP_Leadsheet!$E$21+12),0,BF$7=(SAP_Leadsheet!$E$21+12),SAP_Spreadsheet!BF613,BF$7&lt;(SAP_Leadsheet!$E$21+12),$E743*BF613)</f>
        <v>1.3768874458482809E-3</v>
      </c>
      <c r="BG743" s="328" cm="1">
        <f t="array" aca="1" ref="BG743" ca="1">_xlfn.IFS(BG$7&gt;(SAP_Leadsheet!$E$21+12),0,BG$7=(SAP_Leadsheet!$E$21+12),SAP_Spreadsheet!BG613,BG$7&lt;(SAP_Leadsheet!$E$21+12),$E743*BG613)</f>
        <v>1.3638029256243204E-3</v>
      </c>
      <c r="BH743" s="328" cm="1">
        <f t="array" aca="1" ref="BH743" ca="1">_xlfn.IFS(BH$7&gt;(SAP_Leadsheet!$E$21+12),0,BH$7=(SAP_Leadsheet!$E$21+12),SAP_Spreadsheet!BH613,BH$7&lt;(SAP_Leadsheet!$E$21+12),$E743*BH613)</f>
        <v>1.3513812771096952E-3</v>
      </c>
      <c r="BI743" s="328" cm="1">
        <f t="array" aca="1" ref="BI743" ca="1">_xlfn.IFS(BI$7&gt;(SAP_Leadsheet!$E$21+12),0,BI$7=(SAP_Leadsheet!$E$21+12),SAP_Spreadsheet!BI613,BI$7&lt;(SAP_Leadsheet!$E$21+12),$E743*BI613)</f>
        <v>1.3393865556838656E-3</v>
      </c>
      <c r="BJ743" s="328" cm="1">
        <f t="array" aca="1" ref="BJ743" ca="1">_xlfn.IFS(BJ$7&gt;(SAP_Leadsheet!$E$21+12),0,BJ$7=(SAP_Leadsheet!$E$21+12),SAP_Spreadsheet!BJ613,BJ$7&lt;(SAP_Leadsheet!$E$21+12),$E743*BJ613)</f>
        <v>1.3277239675512297E-3</v>
      </c>
      <c r="BK743" s="328" cm="1">
        <f t="array" aca="1" ref="BK743" ca="1">_xlfn.IFS(BK$7&gt;(SAP_Leadsheet!$E$21+12),0,BK$7=(SAP_Leadsheet!$E$21+12),SAP_Spreadsheet!BK613,BK$7&lt;(SAP_Leadsheet!$E$21+12),$E743*BK613)</f>
        <v>1.316303027886225E-3</v>
      </c>
      <c r="BL743" s="328" cm="1">
        <f t="array" aca="1" ref="BL743" ca="1">_xlfn.IFS(BL$7&gt;(SAP_Leadsheet!$E$21+12),0,BL$7=(SAP_Leadsheet!$E$21+12),SAP_Spreadsheet!BL613,BL$7&lt;(SAP_Leadsheet!$E$21+12),$E743*BL613)</f>
        <v>1.3049592717687354E-3</v>
      </c>
      <c r="BM743" s="328" cm="1">
        <f t="array" aca="1" ref="BM743" ca="1">_xlfn.IFS(BM$7&gt;(SAP_Leadsheet!$E$21+12),0,BM$7=(SAP_Leadsheet!$E$21+12),SAP_Spreadsheet!BM613,BM$7&lt;(SAP_Leadsheet!$E$21+12),$E743*BM613)</f>
        <v>1.2935503097006671E-3</v>
      </c>
      <c r="BN743" s="328" cm="1">
        <f t="array" aca="1" ref="BN743" ca="1">_xlfn.IFS(BN$7&gt;(SAP_Leadsheet!$E$21+12),0,BN$7=(SAP_Leadsheet!$E$21+12),SAP_Spreadsheet!BN613,BN$7&lt;(SAP_Leadsheet!$E$21+12),$E743*BN613)</f>
        <v>1.2791090222636404E-3</v>
      </c>
      <c r="BO743" s="328" cm="1">
        <f t="array" aca="1" ref="BO743" ca="1">_xlfn.IFS(BO$7&gt;(SAP_Leadsheet!$E$21+12),0,BO$7=(SAP_Leadsheet!$E$21+12),SAP_Spreadsheet!BO613,BO$7&lt;(SAP_Leadsheet!$E$21+12),$E743*BO613)</f>
        <v>1.2430735804536998E-3</v>
      </c>
      <c r="BP743" s="328" cm="1">
        <f t="array" aca="1" ref="BP743" ca="1">_xlfn.IFS(BP$7&gt;(SAP_Leadsheet!$E$21+12),0,BP$7=(SAP_Leadsheet!$E$21+12),SAP_Spreadsheet!BP613,BP$7&lt;(SAP_Leadsheet!$E$21+12),$E743*BP613)</f>
        <v>1.1678156542252562E-3</v>
      </c>
      <c r="BQ743" s="328" cm="1">
        <f t="array" aca="1" ref="BQ743" ca="1">_xlfn.IFS(BQ$7&gt;(SAP_Leadsheet!$E$21+12),0,BQ$7=(SAP_Leadsheet!$E$21+12),SAP_Spreadsheet!BQ613,BQ$7&lt;(SAP_Leadsheet!$E$21+12),$E743*BQ613)</f>
        <v>1.076952275731777E-3</v>
      </c>
      <c r="BR743" s="328" cm="1">
        <f t="array" aca="1" ref="BR743" ca="1">_xlfn.IFS(BR$7&gt;(SAP_Leadsheet!$E$21+12),0,BR$7=(SAP_Leadsheet!$E$21+12),SAP_Spreadsheet!BR613,BR$7&lt;(SAP_Leadsheet!$E$21+12),$E743*BR613)</f>
        <v>0</v>
      </c>
      <c r="BS743" s="328" cm="1">
        <f t="array" aca="1" ref="BS743" ca="1">_xlfn.IFS(BS$7&gt;(SAP_Leadsheet!$E$21+12),0,BS$7=(SAP_Leadsheet!$E$21+12),SAP_Spreadsheet!BS613,BS$7&lt;(SAP_Leadsheet!$E$21+12),$E743*BS613)</f>
        <v>0</v>
      </c>
      <c r="BT743" s="328" cm="1">
        <f t="array" aca="1" ref="BT743" ca="1">_xlfn.IFS(BT$7&gt;(SAP_Leadsheet!$E$21+12),0,BT$7=(SAP_Leadsheet!$E$21+12),SAP_Spreadsheet!BT613,BT$7&lt;(SAP_Leadsheet!$E$21+12),$E743*BT613)</f>
        <v>0</v>
      </c>
      <c r="BU743" s="328" cm="1">
        <f t="array" aca="1" ref="BU743" ca="1">_xlfn.IFS(BU$7&gt;(SAP_Leadsheet!$E$21+12),0,BU$7=(SAP_Leadsheet!$E$21+12),SAP_Spreadsheet!BU613,BU$7&lt;(SAP_Leadsheet!$E$21+12),$E743*BU613)</f>
        <v>0</v>
      </c>
      <c r="BV743" s="328" cm="1">
        <f t="array" aca="1" ref="BV743" ca="1">_xlfn.IFS(BV$7&gt;(SAP_Leadsheet!$E$21+12),0,BV$7=(SAP_Leadsheet!$E$21+12),SAP_Spreadsheet!BV613,BV$7&lt;(SAP_Leadsheet!$E$21+12),$E743*BV613)</f>
        <v>0</v>
      </c>
      <c r="BW743" s="328" cm="1">
        <f t="array" aca="1" ref="BW743" ca="1">_xlfn.IFS(BW$7&gt;(SAP_Leadsheet!$E$21+12),0,BW$7=(SAP_Leadsheet!$E$21+12),SAP_Spreadsheet!BW613,BW$7&lt;(SAP_Leadsheet!$E$21+12),$E743*BW613)</f>
        <v>0</v>
      </c>
      <c r="BX743" s="328" cm="1">
        <f t="array" aca="1" ref="BX743" ca="1">_xlfn.IFS(BX$7&gt;(SAP_Leadsheet!$E$21+12),0,BX$7=(SAP_Leadsheet!$E$21+12),SAP_Spreadsheet!BX613,BX$7&lt;(SAP_Leadsheet!$E$21+12),$E743*BX613)</f>
        <v>0</v>
      </c>
      <c r="BY743" s="328" cm="1">
        <f t="array" aca="1" ref="BY743" ca="1">_xlfn.IFS(BY$7&gt;(SAP_Leadsheet!$E$21+12),0,BY$7=(SAP_Leadsheet!$E$21+12),SAP_Spreadsheet!BY613,BY$7&lt;(SAP_Leadsheet!$E$21+12),$E743*BY613)</f>
        <v>0</v>
      </c>
      <c r="BZ743" s="328" cm="1">
        <f t="array" aca="1" ref="BZ743" ca="1">_xlfn.IFS(BZ$7&gt;(SAP_Leadsheet!$E$21+12),0,BZ$7=(SAP_Leadsheet!$E$21+12),SAP_Spreadsheet!BZ613,BZ$7&lt;(SAP_Leadsheet!$E$21+12),$E743*BZ613)</f>
        <v>0</v>
      </c>
      <c r="CA743" s="289"/>
      <c r="CB743" s="289"/>
      <c r="CC743" s="289"/>
      <c r="CD743" s="289"/>
      <c r="CE743" s="289"/>
      <c r="CF743" s="289"/>
      <c r="CG743" s="289"/>
      <c r="CH743" s="289"/>
      <c r="CI743" s="289"/>
      <c r="CJ743" s="289"/>
      <c r="CK743" s="289"/>
      <c r="CL743" s="289"/>
      <c r="CM743" s="289"/>
      <c r="CN743" s="289"/>
      <c r="CO743" s="289"/>
      <c r="CP743" s="289"/>
      <c r="CQ743" s="289"/>
      <c r="CR743" s="289"/>
      <c r="CS743" s="289"/>
      <c r="CT743" s="289"/>
      <c r="CU743" s="289"/>
      <c r="CV743" s="289"/>
      <c r="CW743" s="289"/>
      <c r="CX743" s="289"/>
      <c r="CY743" s="289"/>
      <c r="CZ743" s="289"/>
      <c r="DA743" s="289"/>
      <c r="DB743" s="289"/>
      <c r="DC743" s="289"/>
      <c r="DD743" s="289"/>
      <c r="DE743" s="289"/>
      <c r="DF743" s="289"/>
      <c r="DG743" s="289"/>
      <c r="DH743" s="289"/>
      <c r="DI743" s="289"/>
      <c r="DJ743" s="289"/>
      <c r="DK743" s="289"/>
      <c r="DL743" s="289"/>
      <c r="DM743" s="289"/>
      <c r="DN743" s="289"/>
      <c r="DO743" s="289"/>
      <c r="DP743" s="289"/>
      <c r="DQ743" s="289"/>
      <c r="DR743" s="289"/>
      <c r="DS743" s="289"/>
      <c r="DT743" s="289"/>
      <c r="DU743" s="289"/>
      <c r="DV743" s="289"/>
      <c r="DW743" s="289"/>
      <c r="DX743" s="289"/>
      <c r="DY743" s="289"/>
      <c r="DZ743" s="289"/>
      <c r="EA743" s="289"/>
      <c r="EB743" s="289"/>
      <c r="EC743" s="289"/>
      <c r="ED743" s="289"/>
      <c r="EE743" s="289"/>
      <c r="EF743" s="289"/>
      <c r="EG743" s="289"/>
      <c r="EH743" s="289"/>
      <c r="EI743" s="289"/>
      <c r="EJ743" s="289"/>
      <c r="EK743" s="289"/>
      <c r="EL743" s="289"/>
      <c r="EM743" s="289"/>
      <c r="EN743" s="289"/>
      <c r="EO743" s="289"/>
      <c r="EP743" s="289"/>
      <c r="EQ743" s="289"/>
      <c r="ER743" s="289"/>
      <c r="ES743" s="289"/>
      <c r="ET743" s="289"/>
      <c r="EU743" s="289"/>
      <c r="EV743" s="289"/>
      <c r="EW743" s="289"/>
      <c r="EX743" s="289"/>
      <c r="EY743" s="289"/>
      <c r="EZ743" s="289"/>
      <c r="FA743" s="289"/>
      <c r="FB743" s="289"/>
      <c r="FC743" s="289"/>
      <c r="FD743" s="289"/>
      <c r="FE743" s="289"/>
      <c r="FF743" s="289"/>
      <c r="FG743" s="289"/>
      <c r="FH743" s="289"/>
      <c r="FI743" s="289"/>
      <c r="FJ743" s="289"/>
      <c r="FK743" s="289"/>
      <c r="FL743" s="289"/>
      <c r="FM743" s="289"/>
      <c r="FN743" s="289"/>
      <c r="FO743" s="289"/>
      <c r="FP743" s="289"/>
      <c r="FQ743" s="289"/>
      <c r="FR743" s="289"/>
      <c r="FS743" s="289"/>
      <c r="FT743" s="289"/>
      <c r="FU743" s="289"/>
      <c r="FV743" s="289"/>
      <c r="FW743" s="289"/>
      <c r="FX743" s="289"/>
      <c r="FY743" s="289"/>
      <c r="FZ743" s="289"/>
      <c r="GA743" s="289"/>
      <c r="GB743" s="289"/>
      <c r="GC743" s="289"/>
      <c r="GD743" s="289"/>
      <c r="GE743" s="289"/>
      <c r="GF743" s="289"/>
      <c r="GG743" s="289"/>
      <c r="GH743" s="289"/>
      <c r="GI743" s="289"/>
      <c r="GJ743" s="289"/>
      <c r="GK743" s="289"/>
      <c r="GL743" s="289"/>
      <c r="GM743" s="289"/>
      <c r="GN743" s="289"/>
      <c r="GO743" s="289"/>
      <c r="GP743" s="289"/>
      <c r="GQ743" s="289"/>
      <c r="GR743" s="289"/>
      <c r="GS743" s="289"/>
      <c r="GT743" s="289"/>
      <c r="GU743" s="289"/>
      <c r="GV743" s="289"/>
      <c r="GW743" s="289"/>
      <c r="GX743" s="289"/>
      <c r="GY743" s="289"/>
    </row>
    <row r="744" spans="1:207" x14ac:dyDescent="0.15">
      <c r="A744" s="101"/>
      <c r="C744" s="23"/>
      <c r="D744" s="26" t="s">
        <v>421</v>
      </c>
      <c r="E744" s="78">
        <v>0.20749999999999999</v>
      </c>
      <c r="F744" s="120"/>
      <c r="G744" s="328" cm="1">
        <f t="array" ref="G744">_xlfn.IFS(G$7&gt;(SAP_Leadsheet!$E$21+12),0,G$7=(SAP_Leadsheet!$E$21+12),SAP_Spreadsheet!G614,G$7&lt;(SAP_Leadsheet!$E$21+12),$E744*G614)</f>
        <v>0</v>
      </c>
      <c r="H744" s="328" cm="1">
        <f t="array" aca="1" ref="H744" ca="1">_xlfn.IFS(H$7&gt;(SAP_Leadsheet!$E$21+12),0,H$7=(SAP_Leadsheet!$E$21+12),SAP_Spreadsheet!H614,H$7&lt;(SAP_Leadsheet!$E$21+12),$E744*H614)</f>
        <v>0</v>
      </c>
      <c r="I744" s="328" cm="1">
        <f t="array" aca="1" ref="I744" ca="1">_xlfn.IFS(I$7&gt;(SAP_Leadsheet!$E$21+12),0,I$7=(SAP_Leadsheet!$E$21+12),SAP_Spreadsheet!I614,I$7&lt;(SAP_Leadsheet!$E$21+12),$E744*I614)</f>
        <v>0</v>
      </c>
      <c r="J744" s="328" cm="1">
        <f t="array" aca="1" ref="J744" ca="1">_xlfn.IFS(J$7&gt;(SAP_Leadsheet!$E$21+12),0,J$7=(SAP_Leadsheet!$E$21+12),SAP_Spreadsheet!J614,J$7&lt;(SAP_Leadsheet!$E$21+12),$E744*J614)</f>
        <v>0</v>
      </c>
      <c r="K744" s="328" cm="1">
        <f t="array" aca="1" ref="K744" ca="1">_xlfn.IFS(K$7&gt;(SAP_Leadsheet!$E$21+12),0,K$7=(SAP_Leadsheet!$E$21+12),SAP_Spreadsheet!K614,K$7&lt;(SAP_Leadsheet!$E$21+12),$E744*K614)</f>
        <v>8.6429448542811593E-3</v>
      </c>
      <c r="L744" s="328" cm="1">
        <f t="array" aca="1" ref="L744" ca="1">_xlfn.IFS(L$7&gt;(SAP_Leadsheet!$E$21+12),0,L$7=(SAP_Leadsheet!$E$21+12),SAP_Spreadsheet!L614,L$7&lt;(SAP_Leadsheet!$E$21+12),$E744*L614)</f>
        <v>1.571907961213732E-2</v>
      </c>
      <c r="M744" s="328" cm="1">
        <f t="array" aca="1" ref="M744" ca="1">_xlfn.IFS(M$7&gt;(SAP_Leadsheet!$E$21+12),0,M$7=(SAP_Leadsheet!$E$21+12),SAP_Spreadsheet!M614,M$7&lt;(SAP_Leadsheet!$E$21+12),$E744*M614)</f>
        <v>1.9928410718949567E-2</v>
      </c>
      <c r="N744" s="328" cm="1">
        <f t="array" aca="1" ref="N744" ca="1">_xlfn.IFS(N$7&gt;(SAP_Leadsheet!$E$21+12),0,N$7=(SAP_Leadsheet!$E$21+12),SAP_Spreadsheet!N614,N$7&lt;(SAP_Leadsheet!$E$21+12),$E744*N614)</f>
        <v>2.1791896043558762E-2</v>
      </c>
      <c r="O744" s="328" cm="1">
        <f t="array" aca="1" ref="O744" ca="1">_xlfn.IFS(O$7&gt;(SAP_Leadsheet!$E$21+12),0,O$7=(SAP_Leadsheet!$E$21+12),SAP_Spreadsheet!O614,O$7&lt;(SAP_Leadsheet!$E$21+12),$E744*O614)</f>
        <v>2.209465179692963E-2</v>
      </c>
      <c r="P744" s="328" cm="1">
        <f t="array" aca="1" ref="P744" ca="1">_xlfn.IFS(P$7&gt;(SAP_Leadsheet!$E$21+12),0,P$7=(SAP_Leadsheet!$E$21+12),SAP_Spreadsheet!P614,P$7&lt;(SAP_Leadsheet!$E$21+12),$E744*P614)</f>
        <v>2.1410576169222782E-2</v>
      </c>
      <c r="Q744" s="328" cm="1">
        <f t="array" aca="1" ref="Q744" ca="1">_xlfn.IFS(Q$7&gt;(SAP_Leadsheet!$E$21+12),0,Q$7=(SAP_Leadsheet!$E$21+12),SAP_Spreadsheet!Q614,Q$7&lt;(SAP_Leadsheet!$E$21+12),$E744*Q614)</f>
        <v>2.0128816261112185E-2</v>
      </c>
      <c r="R744" s="328" cm="1">
        <f t="array" aca="1" ref="R744" ca="1">_xlfn.IFS(R$7&gt;(SAP_Leadsheet!$E$21+12),0,R$7=(SAP_Leadsheet!$E$21+12),SAP_Spreadsheet!R614,R$7&lt;(SAP_Leadsheet!$E$21+12),$E744*R614)</f>
        <v>1.8590252537470077E-2</v>
      </c>
      <c r="S744" s="328" cm="1">
        <f t="array" aca="1" ref="S744" ca="1">_xlfn.IFS(S$7&gt;(SAP_Leadsheet!$E$21+12),0,S$7=(SAP_Leadsheet!$E$21+12),SAP_Spreadsheet!S614,S$7&lt;(SAP_Leadsheet!$E$21+12),$E744*S614)</f>
        <v>1.6708289856088899E-2</v>
      </c>
      <c r="T744" s="328" cm="1">
        <f t="array" aca="1" ref="T744" ca="1">_xlfn.IFS(T$7&gt;(SAP_Leadsheet!$E$21+12),0,T$7=(SAP_Leadsheet!$E$21+12),SAP_Spreadsheet!T614,T$7&lt;(SAP_Leadsheet!$E$21+12),$E744*T614)</f>
        <v>1.5026677084728818E-2</v>
      </c>
      <c r="U744" s="328" cm="1">
        <f t="array" aca="1" ref="U744" ca="1">_xlfn.IFS(U$7&gt;(SAP_Leadsheet!$E$21+12),0,U$7=(SAP_Leadsheet!$E$21+12),SAP_Spreadsheet!U614,U$7&lt;(SAP_Leadsheet!$E$21+12),$E744*U614)</f>
        <v>1.3589245810084362E-2</v>
      </c>
      <c r="V744" s="328" cm="1">
        <f t="array" aca="1" ref="V744" ca="1">_xlfn.IFS(V$7&gt;(SAP_Leadsheet!$E$21+12),0,V$7=(SAP_Leadsheet!$E$21+12),SAP_Spreadsheet!V614,V$7&lt;(SAP_Leadsheet!$E$21+12),$E744*V614)</f>
        <v>9.4927925386179435E-3</v>
      </c>
      <c r="W744" s="328" cm="1">
        <f t="array" aca="1" ref="W744" ca="1">_xlfn.IFS(W$7&gt;(SAP_Leadsheet!$E$21+12),0,W$7=(SAP_Leadsheet!$E$21+12),SAP_Spreadsheet!W614,W$7&lt;(SAP_Leadsheet!$E$21+12),$E744*W614)</f>
        <v>9.5014941215689225E-3</v>
      </c>
      <c r="X744" s="328" cm="1">
        <f t="array" aca="1" ref="X744" ca="1">_xlfn.IFS(X$7&gt;(SAP_Leadsheet!$E$21+12),0,X$7=(SAP_Leadsheet!$E$21+12),SAP_Spreadsheet!X614,X$7&lt;(SAP_Leadsheet!$E$21+12),$E744*X614)</f>
        <v>9.661187495622196E-3</v>
      </c>
      <c r="Y744" s="328" cm="1">
        <f t="array" aca="1" ref="Y744" ca="1">_xlfn.IFS(Y$7&gt;(SAP_Leadsheet!$E$21+12),0,Y$7=(SAP_Leadsheet!$E$21+12),SAP_Spreadsheet!Y614,Y$7&lt;(SAP_Leadsheet!$E$21+12),$E744*Y614)</f>
        <v>9.9014540231601011E-3</v>
      </c>
      <c r="Z744" s="328" cm="1">
        <f t="array" aca="1" ref="Z744" ca="1">_xlfn.IFS(Z$7&gt;(SAP_Leadsheet!$E$21+12),0,Z$7=(SAP_Leadsheet!$E$21+12),SAP_Spreadsheet!Z614,Z$7&lt;(SAP_Leadsheet!$E$21+12),$E744*Z614)</f>
        <v>1.0154592342299162E-2</v>
      </c>
      <c r="AA744" s="328" cm="1">
        <f t="array" aca="1" ref="AA744" ca="1">_xlfn.IFS(AA$7&gt;(SAP_Leadsheet!$E$21+12),0,AA$7=(SAP_Leadsheet!$E$21+12),SAP_Spreadsheet!AA614,AA$7&lt;(SAP_Leadsheet!$E$21+12),$E744*AA614)</f>
        <v>1.0374260210088082E-2</v>
      </c>
      <c r="AB744" s="328" cm="1">
        <f t="array" aca="1" ref="AB744" ca="1">_xlfn.IFS(AB$7&gt;(SAP_Leadsheet!$E$21+12),0,AB$7=(SAP_Leadsheet!$E$21+12),SAP_Spreadsheet!AB614,AB$7&lt;(SAP_Leadsheet!$E$21+12),$E744*AB614)</f>
        <v>1.0532751353936436E-2</v>
      </c>
      <c r="AC744" s="328" cm="1">
        <f t="array" aca="1" ref="AC744" ca="1">_xlfn.IFS(AC$7&gt;(SAP_Leadsheet!$E$21+12),0,AC$7=(SAP_Leadsheet!$E$21+12),SAP_Spreadsheet!AC614,AC$7&lt;(SAP_Leadsheet!$E$21+12),$E744*AC614)</f>
        <v>1.061770696185277E-2</v>
      </c>
      <c r="AD744" s="328" cm="1">
        <f t="array" aca="1" ref="AD744" ca="1">_xlfn.IFS(AD$7&gt;(SAP_Leadsheet!$E$21+12),0,AD$7=(SAP_Leadsheet!$E$21+12),SAP_Spreadsheet!AD614,AD$7&lt;(SAP_Leadsheet!$E$21+12),$E744*AD614)</f>
        <v>1.0630111656032981E-2</v>
      </c>
      <c r="AE744" s="328" cm="1">
        <f t="array" aca="1" ref="AE744" ca="1">_xlfn.IFS(AE$7&gt;(SAP_Leadsheet!$E$21+12),0,AE$7=(SAP_Leadsheet!$E$21+12),SAP_Spreadsheet!AE614,AE$7&lt;(SAP_Leadsheet!$E$21+12),$E744*AE614)</f>
        <v>1.055319463180914E-2</v>
      </c>
      <c r="AF744" s="328" cm="1">
        <f t="array" aca="1" ref="AF744" ca="1">_xlfn.IFS(AF$7&gt;(SAP_Leadsheet!$E$21+12),0,AF$7=(SAP_Leadsheet!$E$21+12),SAP_Spreadsheet!AF614,AF$7&lt;(SAP_Leadsheet!$E$21+12),$E744*AF614)</f>
        <v>1.0313965289328932E-2</v>
      </c>
      <c r="AG744" s="328" cm="1">
        <f t="array" aca="1" ref="AG744" ca="1">_xlfn.IFS(AG$7&gt;(SAP_Leadsheet!$E$21+12),0,AG$7=(SAP_Leadsheet!$E$21+12),SAP_Spreadsheet!AG614,AG$7&lt;(SAP_Leadsheet!$E$21+12),$E744*AG614)</f>
        <v>9.7250116902552353E-3</v>
      </c>
      <c r="AH744" s="328" cm="1">
        <f t="array" aca="1" ref="AH744" ca="1">_xlfn.IFS(AH$7&gt;(SAP_Leadsheet!$E$21+12),0,AH$7=(SAP_Leadsheet!$E$21+12),SAP_Spreadsheet!AH614,AH$7&lt;(SAP_Leadsheet!$E$21+12),$E744*AH614)</f>
        <v>7.3750080693988128E-3</v>
      </c>
      <c r="AI744" s="328" cm="1">
        <f t="array" aca="1" ref="AI744" ca="1">_xlfn.IFS(AI$7&gt;(SAP_Leadsheet!$E$21+12),0,AI$7=(SAP_Leadsheet!$E$21+12),SAP_Spreadsheet!AI614,AI$7&lt;(SAP_Leadsheet!$E$21+12),$E744*AI614)</f>
        <v>7.3222226625728167E-3</v>
      </c>
      <c r="AJ744" s="328" cm="1">
        <f t="array" aca="1" ref="AJ744" ca="1">_xlfn.IFS(AJ$7&gt;(SAP_Leadsheet!$E$21+12),0,AJ$7=(SAP_Leadsheet!$E$21+12),SAP_Spreadsheet!AJ614,AJ$7&lt;(SAP_Leadsheet!$E$21+12),$E744*AJ614)</f>
        <v>7.2678046051340098E-3</v>
      </c>
      <c r="AK744" s="328" cm="1">
        <f t="array" aca="1" ref="AK744" ca="1">_xlfn.IFS(AK$7&gt;(SAP_Leadsheet!$E$21+12),0,AK$7=(SAP_Leadsheet!$E$21+12),SAP_Spreadsheet!AK614,AK$7&lt;(SAP_Leadsheet!$E$21+12),$E744*AK614)</f>
        <v>7.2223665254764619E-3</v>
      </c>
      <c r="AL744" s="328" cm="1">
        <f t="array" aca="1" ref="AL744" ca="1">_xlfn.IFS(AL$7&gt;(SAP_Leadsheet!$E$21+12),0,AL$7=(SAP_Leadsheet!$E$21+12),SAP_Spreadsheet!AL614,AL$7&lt;(SAP_Leadsheet!$E$21+12),$E744*AL614)</f>
        <v>7.1854156118976598E-3</v>
      </c>
      <c r="AM744" s="328" cm="1">
        <f t="array" aca="1" ref="AM744" ca="1">_xlfn.IFS(AM$7&gt;(SAP_Leadsheet!$E$21+12),0,AM$7=(SAP_Leadsheet!$E$21+12),SAP_Spreadsheet!AM614,AM$7&lt;(SAP_Leadsheet!$E$21+12),$E744*AM614)</f>
        <v>7.1553463354513194E-3</v>
      </c>
      <c r="AN744" s="328" cm="1">
        <f t="array" aca="1" ref="AN744" ca="1">_xlfn.IFS(AN$7&gt;(SAP_Leadsheet!$E$21+12),0,AN$7=(SAP_Leadsheet!$E$21+12),SAP_Spreadsheet!AN614,AN$7&lt;(SAP_Leadsheet!$E$21+12),$E744*AN614)</f>
        <v>7.1296071135500847E-3</v>
      </c>
      <c r="AO744" s="328" cm="1">
        <f t="array" aca="1" ref="AO744" ca="1">_xlfn.IFS(AO$7&gt;(SAP_Leadsheet!$E$21+12),0,AO$7=(SAP_Leadsheet!$E$21+12),SAP_Spreadsheet!AO614,AO$7&lt;(SAP_Leadsheet!$E$21+12),$E744*AO614)</f>
        <v>7.1045370974502572E-3</v>
      </c>
      <c r="AP744" s="328" cm="1">
        <f t="array" aca="1" ref="AP744" ca="1">_xlfn.IFS(AP$7&gt;(SAP_Leadsheet!$E$21+12),0,AP$7=(SAP_Leadsheet!$E$21+12),SAP_Spreadsheet!AP614,AP$7&lt;(SAP_Leadsheet!$E$21+12),$E744*AP614)</f>
        <v>7.0754597468347105E-3</v>
      </c>
      <c r="AQ744" s="328" cm="1">
        <f t="array" aca="1" ref="AQ744" ca="1">_xlfn.IFS(AQ$7&gt;(SAP_Leadsheet!$E$21+12),0,AQ$7=(SAP_Leadsheet!$E$21+12),SAP_Spreadsheet!AQ614,AQ$7&lt;(SAP_Leadsheet!$E$21+12),$E744*AQ614)</f>
        <v>7.0296179020518891E-3</v>
      </c>
      <c r="AR744" s="328" cm="1">
        <f t="array" aca="1" ref="AR744" ca="1">_xlfn.IFS(AR$7&gt;(SAP_Leadsheet!$E$21+12),0,AR$7=(SAP_Leadsheet!$E$21+12),SAP_Spreadsheet!AR614,AR$7&lt;(SAP_Leadsheet!$E$21+12),$E744*AR614)</f>
        <v>6.9534485216194283E-3</v>
      </c>
      <c r="AS744" s="328" cm="1">
        <f t="array" aca="1" ref="AS744" ca="1">_xlfn.IFS(AS$7&gt;(SAP_Leadsheet!$E$21+12),0,AS$7=(SAP_Leadsheet!$E$21+12),SAP_Spreadsheet!AS614,AS$7&lt;(SAP_Leadsheet!$E$21+12),$E744*AS614)</f>
        <v>6.7544222614419761E-3</v>
      </c>
      <c r="AT744" s="328" cm="1">
        <f t="array" aca="1" ref="AT744" ca="1">_xlfn.IFS(AT$7&gt;(SAP_Leadsheet!$E$21+12),0,AT$7=(SAP_Leadsheet!$E$21+12),SAP_Spreadsheet!AT614,AT$7&lt;(SAP_Leadsheet!$E$21+12),$E744*AT614)</f>
        <v>6.0071181886112435E-3</v>
      </c>
      <c r="AU744" s="328" cm="1">
        <f t="array" aca="1" ref="AU744" ca="1">_xlfn.IFS(AU$7&gt;(SAP_Leadsheet!$E$21+12),0,AU$7=(SAP_Leadsheet!$E$21+12),SAP_Spreadsheet!AU614,AU$7&lt;(SAP_Leadsheet!$E$21+12),$E744*AU614)</f>
        <v>5.9425450401990616E-3</v>
      </c>
      <c r="AV744" s="328" cm="1">
        <f t="array" aca="1" ref="AV744" ca="1">_xlfn.IFS(AV$7&gt;(SAP_Leadsheet!$E$21+12),0,AV$7=(SAP_Leadsheet!$E$21+12),SAP_Spreadsheet!AV614,AV$7&lt;(SAP_Leadsheet!$E$21+12),$E744*AV614)</f>
        <v>5.8792515065959243E-3</v>
      </c>
      <c r="AW744" s="328" cm="1">
        <f t="array" aca="1" ref="AW744" ca="1">_xlfn.IFS(AW$7&gt;(SAP_Leadsheet!$E$21+12),0,AW$7=(SAP_Leadsheet!$E$21+12),SAP_Spreadsheet!AW614,AW$7&lt;(SAP_Leadsheet!$E$21+12),$E744*AW614)</f>
        <v>5.8198310351637939E-3</v>
      </c>
      <c r="AX744" s="328" cm="1">
        <f t="array" aca="1" ref="AX744" ca="1">_xlfn.IFS(AX$7&gt;(SAP_Leadsheet!$E$21+12),0,AX$7=(SAP_Leadsheet!$E$21+12),SAP_Spreadsheet!AX614,AX$7&lt;(SAP_Leadsheet!$E$21+12),$E744*AX614)</f>
        <v>5.7635511827815507E-3</v>
      </c>
      <c r="AY744" s="328" cm="1">
        <f t="array" aca="1" ref="AY744" ca="1">_xlfn.IFS(AY$7&gt;(SAP_Leadsheet!$E$21+12),0,AY$7=(SAP_Leadsheet!$E$21+12),SAP_Spreadsheet!AY614,AY$7&lt;(SAP_Leadsheet!$E$21+12),$E744*AY614)</f>
        <v>5.7096288686322516E-3</v>
      </c>
      <c r="AZ744" s="328" cm="1">
        <f t="array" aca="1" ref="AZ744" ca="1">_xlfn.IFS(AZ$7&gt;(SAP_Leadsheet!$E$21+12),0,AZ$7=(SAP_Leadsheet!$E$21+12),SAP_Spreadsheet!AZ614,AZ$7&lt;(SAP_Leadsheet!$E$21+12),$E744*AZ614)</f>
        <v>5.6572714920523921E-3</v>
      </c>
      <c r="BA744" s="328" cm="1">
        <f t="array" aca="1" ref="BA744" ca="1">_xlfn.IFS(BA$7&gt;(SAP_Leadsheet!$E$21+12),0,BA$7=(SAP_Leadsheet!$E$21+12),SAP_Spreadsheet!BA614,BA$7&lt;(SAP_Leadsheet!$E$21+12),$E744*BA614)</f>
        <v>5.6056104195425669E-3</v>
      </c>
      <c r="BB744" s="328" cm="1">
        <f t="array" aca="1" ref="BB744" ca="1">_xlfn.IFS(BB$7&gt;(SAP_Leadsheet!$E$21+12),0,BB$7=(SAP_Leadsheet!$E$21+12),SAP_Spreadsheet!BB614,BB$7&lt;(SAP_Leadsheet!$E$21+12),$E744*BB614)</f>
        <v>5.5535587771023817E-3</v>
      </c>
      <c r="BC744" s="328" cm="1">
        <f t="array" aca="1" ref="BC744" ca="1">_xlfn.IFS(BC$7&gt;(SAP_Leadsheet!$E$21+12),0,BC$7=(SAP_Leadsheet!$E$21+12),SAP_Spreadsheet!BC614,BC$7&lt;(SAP_Leadsheet!$E$21+12),$E744*BC614)</f>
        <v>5.4976235315524601E-3</v>
      </c>
      <c r="BD744" s="328" cm="1">
        <f t="array" aca="1" ref="BD744" ca="1">_xlfn.IFS(BD$7&gt;(SAP_Leadsheet!$E$21+12),0,BD$7=(SAP_Leadsheet!$E$21+12),SAP_Spreadsheet!BD614,BD$7&lt;(SAP_Leadsheet!$E$21+12),$E744*BD614)</f>
        <v>5.4338979373155056E-3</v>
      </c>
      <c r="BE744" s="328" cm="1">
        <f t="array" aca="1" ref="BE744" ca="1">_xlfn.IFS(BE$7&gt;(SAP_Leadsheet!$E$21+12),0,BE$7=(SAP_Leadsheet!$E$21+12),SAP_Spreadsheet!BE614,BE$7&lt;(SAP_Leadsheet!$E$21+12),$E744*BE614)</f>
        <v>5.3483689468367939E-3</v>
      </c>
      <c r="BF744" s="328" cm="1">
        <f t="array" aca="1" ref="BF744" ca="1">_xlfn.IFS(BF$7&gt;(SAP_Leadsheet!$E$21+12),0,BF$7=(SAP_Leadsheet!$E$21+12),SAP_Spreadsheet!BF614,BF$7&lt;(SAP_Leadsheet!$E$21+12),$E744*BF614)</f>
        <v>4.8189606723567603E-3</v>
      </c>
      <c r="BG744" s="328" cm="1">
        <f t="array" aca="1" ref="BG744" ca="1">_xlfn.IFS(BG$7&gt;(SAP_Leadsheet!$E$21+12),0,BG$7=(SAP_Leadsheet!$E$21+12),SAP_Spreadsheet!BG614,BG$7&lt;(SAP_Leadsheet!$E$21+12),$E744*BG614)</f>
        <v>4.7722616893601582E-3</v>
      </c>
      <c r="BH744" s="328" cm="1">
        <f t="array" aca="1" ref="BH744" ca="1">_xlfn.IFS(BH$7&gt;(SAP_Leadsheet!$E$21+12),0,BH$7=(SAP_Leadsheet!$E$21+12),SAP_Spreadsheet!BH614,BH$7&lt;(SAP_Leadsheet!$E$21+12),$E744*BH614)</f>
        <v>4.7269110292341276E-3</v>
      </c>
      <c r="BI744" s="328" cm="1">
        <f t="array" aca="1" ref="BI744" ca="1">_xlfn.IFS(BI$7&gt;(SAP_Leadsheet!$E$21+12),0,BI$7=(SAP_Leadsheet!$E$21+12),SAP_Spreadsheet!BI614,BI$7&lt;(SAP_Leadsheet!$E$21+12),$E744*BI614)</f>
        <v>4.6838578679145237E-3</v>
      </c>
      <c r="BJ744" s="328" cm="1">
        <f t="array" aca="1" ref="BJ744" ca="1">_xlfn.IFS(BJ$7&gt;(SAP_Leadsheet!$E$21+12),0,BJ$7=(SAP_Leadsheet!$E$21+12),SAP_Spreadsheet!BJ614,BJ$7&lt;(SAP_Leadsheet!$E$21+12),$E744*BJ614)</f>
        <v>4.6422844265213026E-3</v>
      </c>
      <c r="BK744" s="328" cm="1">
        <f t="array" aca="1" ref="BK744" ca="1">_xlfn.IFS(BK$7&gt;(SAP_Leadsheet!$E$21+12),0,BK$7=(SAP_Leadsheet!$E$21+12),SAP_Spreadsheet!BK614,BK$7&lt;(SAP_Leadsheet!$E$21+12),$E744*BK614)</f>
        <v>4.601862151837932E-3</v>
      </c>
      <c r="BL744" s="328" cm="1">
        <f t="array" aca="1" ref="BL744" ca="1">_xlfn.IFS(BL$7&gt;(SAP_Leadsheet!$E$21+12),0,BL$7=(SAP_Leadsheet!$E$21+12),SAP_Spreadsheet!BL614,BL$7&lt;(SAP_Leadsheet!$E$21+12),$E744*BL614)</f>
        <v>4.5622774254435268E-3</v>
      </c>
      <c r="BM744" s="328" cm="1">
        <f t="array" aca="1" ref="BM744" ca="1">_xlfn.IFS(BM$7&gt;(SAP_Leadsheet!$E$21+12),0,BM$7=(SAP_Leadsheet!$E$21+12),SAP_Spreadsheet!BM614,BM$7&lt;(SAP_Leadsheet!$E$21+12),$E744*BM614)</f>
        <v>4.5229602155320162E-3</v>
      </c>
      <c r="BN744" s="328" cm="1">
        <f t="array" aca="1" ref="BN744" ca="1">_xlfn.IFS(BN$7&gt;(SAP_Leadsheet!$E$21+12),0,BN$7=(SAP_Leadsheet!$E$21+12),SAP_Spreadsheet!BN614,BN$7&lt;(SAP_Leadsheet!$E$21+12),$E744*BN614)</f>
        <v>4.4834170032258987E-3</v>
      </c>
      <c r="BO744" s="328" cm="1">
        <f t="array" aca="1" ref="BO744" ca="1">_xlfn.IFS(BO$7&gt;(SAP_Leadsheet!$E$21+12),0,BO$7=(SAP_Leadsheet!$E$21+12),SAP_Spreadsheet!BO614,BO$7&lt;(SAP_Leadsheet!$E$21+12),$E744*BO614)</f>
        <v>4.4333638176960533E-3</v>
      </c>
      <c r="BP744" s="328" cm="1">
        <f t="array" aca="1" ref="BP744" ca="1">_xlfn.IFS(BP$7&gt;(SAP_Leadsheet!$E$21+12),0,BP$7=(SAP_Leadsheet!$E$21+12),SAP_Spreadsheet!BP614,BP$7&lt;(SAP_Leadsheet!$E$21+12),$E744*BP614)</f>
        <v>4.3084657667135347E-3</v>
      </c>
      <c r="BQ744" s="328" cm="1">
        <f t="array" aca="1" ref="BQ744" ca="1">_xlfn.IFS(BQ$7&gt;(SAP_Leadsheet!$E$21+12),0,BQ$7=(SAP_Leadsheet!$E$21+12),SAP_Spreadsheet!BQ614,BQ$7&lt;(SAP_Leadsheet!$E$21+12),$E744*BQ614)</f>
        <v>4.0476234449655681E-3</v>
      </c>
      <c r="BR744" s="328" cm="1">
        <f t="array" aca="1" ref="BR744" ca="1">_xlfn.IFS(BR$7&gt;(SAP_Leadsheet!$E$21+12),0,BR$7=(SAP_Leadsheet!$E$21+12),SAP_Spreadsheet!BR614,BR$7&lt;(SAP_Leadsheet!$E$21+12),$E744*BR614)</f>
        <v>3.7326929679263833E-3</v>
      </c>
      <c r="BS744" s="328" cm="1">
        <f t="array" aca="1" ref="BS744" ca="1">_xlfn.IFS(BS$7&gt;(SAP_Leadsheet!$E$21+12),0,BS$7=(SAP_Leadsheet!$E$21+12),SAP_Spreadsheet!BS614,BS$7&lt;(SAP_Leadsheet!$E$21+12),$E744*BS614)</f>
        <v>0</v>
      </c>
      <c r="BT744" s="328" cm="1">
        <f t="array" aca="1" ref="BT744" ca="1">_xlfn.IFS(BT$7&gt;(SAP_Leadsheet!$E$21+12),0,BT$7=(SAP_Leadsheet!$E$21+12),SAP_Spreadsheet!BT614,BT$7&lt;(SAP_Leadsheet!$E$21+12),$E744*BT614)</f>
        <v>0</v>
      </c>
      <c r="BU744" s="328" cm="1">
        <f t="array" aca="1" ref="BU744" ca="1">_xlfn.IFS(BU$7&gt;(SAP_Leadsheet!$E$21+12),0,BU$7=(SAP_Leadsheet!$E$21+12),SAP_Spreadsheet!BU614,BU$7&lt;(SAP_Leadsheet!$E$21+12),$E744*BU614)</f>
        <v>0</v>
      </c>
      <c r="BV744" s="328" cm="1">
        <f t="array" aca="1" ref="BV744" ca="1">_xlfn.IFS(BV$7&gt;(SAP_Leadsheet!$E$21+12),0,BV$7=(SAP_Leadsheet!$E$21+12),SAP_Spreadsheet!BV614,BV$7&lt;(SAP_Leadsheet!$E$21+12),$E744*BV614)</f>
        <v>0</v>
      </c>
      <c r="BW744" s="328" cm="1">
        <f t="array" aca="1" ref="BW744" ca="1">_xlfn.IFS(BW$7&gt;(SAP_Leadsheet!$E$21+12),0,BW$7=(SAP_Leadsheet!$E$21+12),SAP_Spreadsheet!BW614,BW$7&lt;(SAP_Leadsheet!$E$21+12),$E744*BW614)</f>
        <v>0</v>
      </c>
      <c r="BX744" s="328" cm="1">
        <f t="array" aca="1" ref="BX744" ca="1">_xlfn.IFS(BX$7&gt;(SAP_Leadsheet!$E$21+12),0,BX$7=(SAP_Leadsheet!$E$21+12),SAP_Spreadsheet!BX614,BX$7&lt;(SAP_Leadsheet!$E$21+12),$E744*BX614)</f>
        <v>0</v>
      </c>
      <c r="BY744" s="328" cm="1">
        <f t="array" aca="1" ref="BY744" ca="1">_xlfn.IFS(BY$7&gt;(SAP_Leadsheet!$E$21+12),0,BY$7=(SAP_Leadsheet!$E$21+12),SAP_Spreadsheet!BY614,BY$7&lt;(SAP_Leadsheet!$E$21+12),$E744*BY614)</f>
        <v>0</v>
      </c>
      <c r="BZ744" s="328" cm="1">
        <f t="array" aca="1" ref="BZ744" ca="1">_xlfn.IFS(BZ$7&gt;(SAP_Leadsheet!$E$21+12),0,BZ$7=(SAP_Leadsheet!$E$21+12),SAP_Spreadsheet!BZ614,BZ$7&lt;(SAP_Leadsheet!$E$21+12),$E744*BZ614)</f>
        <v>0</v>
      </c>
      <c r="CA744" s="289"/>
      <c r="CB744" s="289"/>
      <c r="CC744" s="289"/>
      <c r="CD744" s="289"/>
      <c r="CE744" s="289"/>
      <c r="CF744" s="289"/>
      <c r="CG744" s="289"/>
      <c r="CH744" s="289"/>
      <c r="CI744" s="289"/>
      <c r="CJ744" s="289"/>
      <c r="CK744" s="289"/>
      <c r="CL744" s="289"/>
      <c r="CM744" s="289"/>
      <c r="CN744" s="289"/>
      <c r="CO744" s="289"/>
      <c r="CP744" s="289"/>
      <c r="CQ744" s="289"/>
      <c r="CR744" s="289"/>
      <c r="CS744" s="289"/>
      <c r="CT744" s="289"/>
      <c r="CU744" s="289"/>
      <c r="CV744" s="289"/>
      <c r="CW744" s="289"/>
      <c r="CX744" s="289"/>
      <c r="CY744" s="289"/>
      <c r="CZ744" s="289"/>
      <c r="DA744" s="289"/>
      <c r="DB744" s="289"/>
      <c r="DC744" s="289"/>
      <c r="DD744" s="289"/>
      <c r="DE744" s="289"/>
      <c r="DF744" s="289"/>
      <c r="DG744" s="289"/>
      <c r="DH744" s="289"/>
      <c r="DI744" s="289"/>
      <c r="DJ744" s="289"/>
      <c r="DK744" s="289"/>
      <c r="DL744" s="289"/>
      <c r="DM744" s="289"/>
      <c r="DN744" s="289"/>
      <c r="DO744" s="289"/>
      <c r="DP744" s="289"/>
      <c r="DQ744" s="289"/>
      <c r="DR744" s="289"/>
      <c r="DS744" s="289"/>
      <c r="DT744" s="289"/>
      <c r="DU744" s="289"/>
      <c r="DV744" s="289"/>
      <c r="DW744" s="289"/>
      <c r="DX744" s="289"/>
      <c r="DY744" s="289"/>
      <c r="DZ744" s="289"/>
      <c r="EA744" s="289"/>
      <c r="EB744" s="289"/>
      <c r="EC744" s="289"/>
      <c r="ED744" s="289"/>
      <c r="EE744" s="289"/>
      <c r="EF744" s="289"/>
      <c r="EG744" s="289"/>
      <c r="EH744" s="289"/>
      <c r="EI744" s="289"/>
      <c r="EJ744" s="289"/>
      <c r="EK744" s="289"/>
      <c r="EL744" s="289"/>
      <c r="EM744" s="289"/>
      <c r="EN744" s="289"/>
      <c r="EO744" s="289"/>
      <c r="EP744" s="289"/>
      <c r="EQ744" s="289"/>
      <c r="ER744" s="289"/>
      <c r="ES744" s="289"/>
      <c r="ET744" s="289"/>
      <c r="EU744" s="289"/>
      <c r="EV744" s="289"/>
      <c r="EW744" s="289"/>
      <c r="EX744" s="289"/>
      <c r="EY744" s="289"/>
      <c r="EZ744" s="289"/>
      <c r="FA744" s="289"/>
      <c r="FB744" s="289"/>
      <c r="FC744" s="289"/>
      <c r="FD744" s="289"/>
      <c r="FE744" s="289"/>
      <c r="FF744" s="289"/>
      <c r="FG744" s="289"/>
      <c r="FH744" s="289"/>
      <c r="FI744" s="289"/>
      <c r="FJ744" s="289"/>
      <c r="FK744" s="289"/>
      <c r="FL744" s="289"/>
      <c r="FM744" s="289"/>
      <c r="FN744" s="289"/>
      <c r="FO744" s="289"/>
      <c r="FP744" s="289"/>
      <c r="FQ744" s="289"/>
      <c r="FR744" s="289"/>
      <c r="FS744" s="289"/>
      <c r="FT744" s="289"/>
      <c r="FU744" s="289"/>
      <c r="FV744" s="289"/>
      <c r="FW744" s="289"/>
      <c r="FX744" s="289"/>
      <c r="FY744" s="289"/>
      <c r="FZ744" s="289"/>
      <c r="GA744" s="289"/>
      <c r="GB744" s="289"/>
      <c r="GC744" s="289"/>
      <c r="GD744" s="289"/>
      <c r="GE744" s="289"/>
      <c r="GF744" s="289"/>
      <c r="GG744" s="289"/>
      <c r="GH744" s="289"/>
      <c r="GI744" s="289"/>
      <c r="GJ744" s="289"/>
      <c r="GK744" s="289"/>
      <c r="GL744" s="289"/>
      <c r="GM744" s="289"/>
      <c r="GN744" s="289"/>
      <c r="GO744" s="289"/>
      <c r="GP744" s="289"/>
      <c r="GQ744" s="289"/>
      <c r="GR744" s="289"/>
      <c r="GS744" s="289"/>
      <c r="GT744" s="289"/>
      <c r="GU744" s="289"/>
      <c r="GV744" s="289"/>
      <c r="GW744" s="289"/>
      <c r="GX744" s="289"/>
      <c r="GY744" s="289"/>
    </row>
    <row r="745" spans="1:207" x14ac:dyDescent="0.15">
      <c r="A745" s="101"/>
      <c r="C745" s="23"/>
      <c r="D745" s="26" t="s">
        <v>422</v>
      </c>
      <c r="E745" s="78">
        <v>0.20749999999999999</v>
      </c>
      <c r="F745" s="120"/>
      <c r="G745" s="328" cm="1">
        <f t="array" ref="G745">_xlfn.IFS(G$7&gt;(SAP_Leadsheet!$E$21+12),0,G$7=(SAP_Leadsheet!$E$21+12),SAP_Spreadsheet!G615,G$7&lt;(SAP_Leadsheet!$E$21+12),$E745*G615)</f>
        <v>0</v>
      </c>
      <c r="H745" s="328" cm="1">
        <f t="array" aca="1" ref="H745" ca="1">_xlfn.IFS(H$7&gt;(SAP_Leadsheet!$E$21+12),0,H$7=(SAP_Leadsheet!$E$21+12),SAP_Spreadsheet!H615,H$7&lt;(SAP_Leadsheet!$E$21+12),$E745*H615)</f>
        <v>0</v>
      </c>
      <c r="I745" s="328" cm="1">
        <f t="array" aca="1" ref="I745" ca="1">_xlfn.IFS(I$7&gt;(SAP_Leadsheet!$E$21+12),0,I$7=(SAP_Leadsheet!$E$21+12),SAP_Spreadsheet!I615,I$7&lt;(SAP_Leadsheet!$E$21+12),$E745*I615)</f>
        <v>0</v>
      </c>
      <c r="J745" s="328" cm="1">
        <f t="array" aca="1" ref="J745" ca="1">_xlfn.IFS(J$7&gt;(SAP_Leadsheet!$E$21+12),0,J$7=(SAP_Leadsheet!$E$21+12),SAP_Spreadsheet!J615,J$7&lt;(SAP_Leadsheet!$E$21+12),$E745*J615)</f>
        <v>0</v>
      </c>
      <c r="K745" s="328" cm="1">
        <f t="array" aca="1" ref="K745" ca="1">_xlfn.IFS(K$7&gt;(SAP_Leadsheet!$E$21+12),0,K$7=(SAP_Leadsheet!$E$21+12),SAP_Spreadsheet!K615,K$7&lt;(SAP_Leadsheet!$E$21+12),$E745*K615)</f>
        <v>0</v>
      </c>
      <c r="L745" s="328" cm="1">
        <f t="array" aca="1" ref="L745" ca="1">_xlfn.IFS(L$7&gt;(SAP_Leadsheet!$E$21+12),0,L$7=(SAP_Leadsheet!$E$21+12),SAP_Spreadsheet!L615,L$7&lt;(SAP_Leadsheet!$E$21+12),$E745*L615)</f>
        <v>8.5370141459558697E-3</v>
      </c>
      <c r="M745" s="328" cm="1">
        <f t="array" aca="1" ref="M745" ca="1">_xlfn.IFS(M$7&gt;(SAP_Leadsheet!$E$21+12),0,M$7=(SAP_Leadsheet!$E$21+12),SAP_Spreadsheet!M615,M$7&lt;(SAP_Leadsheet!$E$21+12),$E745*M615)</f>
        <v>1.5526421523301947E-2</v>
      </c>
      <c r="N745" s="328" cm="1">
        <f t="array" aca="1" ref="N745" ca="1">_xlfn.IFS(N$7&gt;(SAP_Leadsheet!$E$21+12),0,N$7=(SAP_Leadsheet!$E$21+12),SAP_Spreadsheet!N615,N$7&lt;(SAP_Leadsheet!$E$21+12),$E745*N615)</f>
        <v>1.968416171599429E-2</v>
      </c>
      <c r="O745" s="328" cm="1">
        <f t="array" aca="1" ref="O745" ca="1">_xlfn.IFS(O$7&gt;(SAP_Leadsheet!$E$21+12),0,O$7=(SAP_Leadsheet!$E$21+12),SAP_Spreadsheet!O615,O$7&lt;(SAP_Leadsheet!$E$21+12),$E745*O615)</f>
        <v>2.1524807565896913E-2</v>
      </c>
      <c r="P745" s="328" cm="1">
        <f t="array" aca="1" ref="P745" ca="1">_xlfn.IFS(P$7&gt;(SAP_Leadsheet!$E$21+12),0,P$7=(SAP_Leadsheet!$E$21+12),SAP_Spreadsheet!P615,P$7&lt;(SAP_Leadsheet!$E$21+12),$E745*P615)</f>
        <v>2.1823852647506609E-2</v>
      </c>
      <c r="Q745" s="328" cm="1">
        <f t="array" aca="1" ref="Q745" ca="1">_xlfn.IFS(Q$7&gt;(SAP_Leadsheet!$E$21+12),0,Q$7=(SAP_Leadsheet!$E$21+12),SAP_Spreadsheet!Q615,Q$7&lt;(SAP_Leadsheet!$E$21+12),$E745*Q615)</f>
        <v>2.114816127042415E-2</v>
      </c>
      <c r="R745" s="328" cm="1">
        <f t="array" aca="1" ref="R745" ca="1">_xlfn.IFS(R$7&gt;(SAP_Leadsheet!$E$21+12),0,R$7=(SAP_Leadsheet!$E$21+12),SAP_Spreadsheet!R615,R$7&lt;(SAP_Leadsheet!$E$21+12),$E745*R615)</f>
        <v>1.9882111023460106E-2</v>
      </c>
      <c r="S745" s="328" cm="1">
        <f t="array" aca="1" ref="S745" ca="1">_xlfn.IFS(S$7&gt;(SAP_Leadsheet!$E$21+12),0,S$7=(SAP_Leadsheet!$E$21+12),SAP_Spreadsheet!S615,S$7&lt;(SAP_Leadsheet!$E$21+12),$E745*S615)</f>
        <v>1.814716530085092E-2</v>
      </c>
      <c r="T745" s="328" cm="1">
        <f t="array" aca="1" ref="T745" ca="1">_xlfn.IFS(T$7&gt;(SAP_Leadsheet!$E$21+12),0,T$7=(SAP_Leadsheet!$E$21+12),SAP_Spreadsheet!T615,T$7&lt;(SAP_Leadsheet!$E$21+12),$E745*T615)</f>
        <v>1.6310058042613287E-2</v>
      </c>
      <c r="U745" s="328" cm="1">
        <f t="array" aca="1" ref="U745" ca="1">_xlfn.IFS(U$7&gt;(SAP_Leadsheet!$E$21+12),0,U$7=(SAP_Leadsheet!$E$21+12),SAP_Spreadsheet!U615,U$7&lt;(SAP_Leadsheet!$E$21+12),$E745*U615)</f>
        <v>1.4668525477502348E-2</v>
      </c>
      <c r="V745" s="328" cm="1">
        <f t="array" aca="1" ref="V745" ca="1">_xlfn.IFS(V$7&gt;(SAP_Leadsheet!$E$21+12),0,V$7=(SAP_Leadsheet!$E$21+12),SAP_Spreadsheet!V615,V$7&lt;(SAP_Leadsheet!$E$21+12),$E745*V615)</f>
        <v>1.3265354493299263E-2</v>
      </c>
      <c r="W745" s="328" cm="1">
        <f t="array" aca="1" ref="W745" ca="1">_xlfn.IFS(W$7&gt;(SAP_Leadsheet!$E$21+12),0,W$7=(SAP_Leadsheet!$E$21+12),SAP_Spreadsheet!W615,W$7&lt;(SAP_Leadsheet!$E$21+12),$E745*W615)</f>
        <v>9.2665376663262754E-3</v>
      </c>
      <c r="X745" s="328" cm="1">
        <f t="array" aca="1" ref="X745" ca="1">_xlfn.IFS(X$7&gt;(SAP_Leadsheet!$E$21+12),0,X$7=(SAP_Leadsheet!$E$21+12),SAP_Spreadsheet!X615,X$7&lt;(SAP_Leadsheet!$E$21+12),$E745*X615)</f>
        <v>9.2750318523989062E-3</v>
      </c>
      <c r="Y745" s="328" cm="1">
        <f t="array" aca="1" ref="Y745" ca="1">_xlfn.IFS(Y$7&gt;(SAP_Leadsheet!$E$21+12),0,Y$7=(SAP_Leadsheet!$E$21+12),SAP_Spreadsheet!Y615,Y$7&lt;(SAP_Leadsheet!$E$21+12),$E745*Y615)</f>
        <v>9.4309190330896624E-3</v>
      </c>
      <c r="Z745" s="328" cm="1">
        <f t="array" aca="1" ref="Z745" ca="1">_xlfn.IFS(Z$7&gt;(SAP_Leadsheet!$E$21+12),0,Z$7=(SAP_Leadsheet!$E$21+12),SAP_Spreadsheet!Z615,Z$7&lt;(SAP_Leadsheet!$E$21+12),$E745*Z615)</f>
        <v>9.6654589557025241E-3</v>
      </c>
      <c r="AA745" s="328" cm="1">
        <f t="array" aca="1" ref="AA745" ca="1">_xlfn.IFS(AA$7&gt;(SAP_Leadsheet!$E$21+12),0,AA$7=(SAP_Leadsheet!$E$21+12),SAP_Spreadsheet!AA615,AA$7&lt;(SAP_Leadsheet!$E$21+12),$E745*AA615)</f>
        <v>9.9125638786796092E-3</v>
      </c>
      <c r="AB745" s="328" cm="1">
        <f t="array" aca="1" ref="AB745" ca="1">_xlfn.IFS(AB$7&gt;(SAP_Leadsheet!$E$21+12),0,AB$7=(SAP_Leadsheet!$E$21+12),SAP_Spreadsheet!AB615,AB$7&lt;(SAP_Leadsheet!$E$21+12),$E745*AB615)</f>
        <v>1.0126996097930864E-2</v>
      </c>
      <c r="AC745" s="328" cm="1">
        <f t="array" aca="1" ref="AC745" ca="1">_xlfn.IFS(AC$7&gt;(SAP_Leadsheet!$E$21+12),0,AC$7=(SAP_Leadsheet!$E$21+12),SAP_Spreadsheet!AC615,AC$7&lt;(SAP_Leadsheet!$E$21+12),$E745*AC615)</f>
        <v>1.0281709702834289E-2</v>
      </c>
      <c r="AD745" s="328" cm="1">
        <f t="array" aca="1" ref="AD745" ca="1">_xlfn.IFS(AD$7&gt;(SAP_Leadsheet!$E$21+12),0,AD$7=(SAP_Leadsheet!$E$21+12),SAP_Spreadsheet!AD615,AD$7&lt;(SAP_Leadsheet!$E$21+12),$E745*AD615)</f>
        <v>1.0364640446081836E-2</v>
      </c>
      <c r="AE745" s="328" cm="1">
        <f t="array" aca="1" ref="AE745" ca="1">_xlfn.IFS(AE$7&gt;(SAP_Leadsheet!$E$21+12),0,AE$7=(SAP_Leadsheet!$E$21+12),SAP_Spreadsheet!AE615,AE$7&lt;(SAP_Leadsheet!$E$21+12),$E745*AE615)</f>
        <v>1.0414752131175204E-2</v>
      </c>
      <c r="AF745" s="328" cm="1">
        <f t="array" aca="1" ref="AF745" ca="1">_xlfn.IFS(AF$7&gt;(SAP_Leadsheet!$E$21+12),0,AF$7=(SAP_Leadsheet!$E$21+12),SAP_Spreadsheet!AF615,AF$7&lt;(SAP_Leadsheet!$E$21+12),$E745*AF615)</f>
        <v>1.0339393398559795E-2</v>
      </c>
      <c r="AG745" s="328" cm="1">
        <f t="array" aca="1" ref="AG745" ca="1">_xlfn.IFS(AG$7&gt;(SAP_Leadsheet!$E$21+12),0,AG$7=(SAP_Leadsheet!$E$21+12),SAP_Spreadsheet!AG615,AG$7&lt;(SAP_Leadsheet!$E$21+12),$E745*AG615)</f>
        <v>1.0105010695437259E-2</v>
      </c>
      <c r="AH745" s="328" cm="1">
        <f t="array" aca="1" ref="AH745" ca="1">_xlfn.IFS(AH$7&gt;(SAP_Leadsheet!$E$21+12),0,AH$7=(SAP_Leadsheet!$E$21+12),SAP_Spreadsheet!AH615,AH$7&lt;(SAP_Leadsheet!$E$21+12),$E745*AH615)</f>
        <v>9.5279889340868125E-3</v>
      </c>
      <c r="AI745" s="328" cm="1">
        <f t="array" aca="1" ref="AI745" ca="1">_xlfn.IFS(AI$7&gt;(SAP_Leadsheet!$E$21+12),0,AI$7=(SAP_Leadsheet!$E$21+12),SAP_Spreadsheet!AI615,AI$7&lt;(SAP_Leadsheet!$E$21+12),$E745*AI615)</f>
        <v>7.2255949413865027E-3</v>
      </c>
      <c r="AJ745" s="328" cm="1">
        <f t="array" aca="1" ref="AJ745" ca="1">_xlfn.IFS(AJ$7&gt;(SAP_Leadsheet!$E$21+12),0,AJ$7=(SAP_Leadsheet!$E$21+12),SAP_Spreadsheet!AJ615,AJ$7&lt;(SAP_Leadsheet!$E$21+12),$E745*AJ615)</f>
        <v>7.1738789344408943E-3</v>
      </c>
      <c r="AK745" s="328" cm="1">
        <f t="array" aca="1" ref="AK745" ca="1">_xlfn.IFS(AK$7&gt;(SAP_Leadsheet!$E$21+12),0,AK$7=(SAP_Leadsheet!$E$21+12),SAP_Spreadsheet!AK615,AK$7&lt;(SAP_Leadsheet!$E$21+12),$E745*AK615)</f>
        <v>7.1205633533798452E-3</v>
      </c>
      <c r="AL745" s="328" cm="1">
        <f t="array" aca="1" ref="AL745" ca="1">_xlfn.IFS(AL$7&gt;(SAP_Leadsheet!$E$21+12),0,AL$7=(SAP_Leadsheet!$E$21+12),SAP_Spreadsheet!AL615,AL$7&lt;(SAP_Leadsheet!$E$21+12),$E745*AL615)</f>
        <v>7.0760458212727022E-3</v>
      </c>
      <c r="AM745" s="328" cm="1">
        <f t="array" aca="1" ref="AM745" ca="1">_xlfn.IFS(AM$7&gt;(SAP_Leadsheet!$E$21+12),0,AM$7=(SAP_Leadsheet!$E$21+12),SAP_Spreadsheet!AM615,AM$7&lt;(SAP_Leadsheet!$E$21+12),$E745*AM615)</f>
        <v>7.0398435104789782E-3</v>
      </c>
      <c r="AN745" s="328" cm="1">
        <f t="array" aca="1" ref="AN745" ca="1">_xlfn.IFS(AN$7&gt;(SAP_Leadsheet!$E$21+12),0,AN$7=(SAP_Leadsheet!$E$21+12),SAP_Spreadsheet!AN615,AN$7&lt;(SAP_Leadsheet!$E$21+12),$E745*AN615)</f>
        <v>7.010383419081472E-3</v>
      </c>
      <c r="AO745" s="328" cm="1">
        <f t="array" aca="1" ref="AO745" ca="1">_xlfn.IFS(AO$7&gt;(SAP_Leadsheet!$E$21+12),0,AO$7=(SAP_Leadsheet!$E$21+12),SAP_Spreadsheet!AO615,AO$7&lt;(SAP_Leadsheet!$E$21+12),$E745*AO615)</f>
        <v>6.9851656579868809E-3</v>
      </c>
      <c r="AP745" s="328" cm="1">
        <f t="array" aca="1" ref="AP745" ca="1">_xlfn.IFS(AP$7&gt;(SAP_Leadsheet!$E$21+12),0,AP$7=(SAP_Leadsheet!$E$21+12),SAP_Spreadsheet!AP615,AP$7&lt;(SAP_Leadsheet!$E$21+12),$E745*AP615)</f>
        <v>6.9606035449957067E-3</v>
      </c>
      <c r="AQ745" s="328" cm="1">
        <f t="array" aca="1" ref="AQ745" ca="1">_xlfn.IFS(AQ$7&gt;(SAP_Leadsheet!$E$21+12),0,AQ$7=(SAP_Leadsheet!$E$21+12),SAP_Spreadsheet!AQ615,AQ$7&lt;(SAP_Leadsheet!$E$21+12),$E745*AQ615)</f>
        <v>6.9321152836216765E-3</v>
      </c>
      <c r="AR745" s="328" cm="1">
        <f t="array" aca="1" ref="AR745" ca="1">_xlfn.IFS(AR$7&gt;(SAP_Leadsheet!$E$21+12),0,AR$7=(SAP_Leadsheet!$E$21+12),SAP_Spreadsheet!AR615,AR$7&lt;(SAP_Leadsheet!$E$21+12),$E745*AR615)</f>
        <v>6.8872021664223926E-3</v>
      </c>
      <c r="AS745" s="328" cm="1">
        <f t="array" aca="1" ref="AS745" ca="1">_xlfn.IFS(AS$7&gt;(SAP_Leadsheet!$E$21+12),0,AS$7=(SAP_Leadsheet!$E$21+12),SAP_Spreadsheet!AS615,AS$7&lt;(SAP_Leadsheet!$E$21+12),$E745*AS615)</f>
        <v>6.8125759307949389E-3</v>
      </c>
      <c r="AT745" s="328" cm="1">
        <f t="array" aca="1" ref="AT745" ca="1">_xlfn.IFS(AT$7&gt;(SAP_Leadsheet!$E$21+12),0,AT$7=(SAP_Leadsheet!$E$21+12),SAP_Spreadsheet!AT615,AT$7&lt;(SAP_Leadsheet!$E$21+12),$E745*AT615)</f>
        <v>6.6175818202517467E-3</v>
      </c>
      <c r="AU745" s="328" cm="1">
        <f t="array" aca="1" ref="AU745" ca="1">_xlfn.IFS(AU$7&gt;(SAP_Leadsheet!$E$21+12),0,AU$7=(SAP_Leadsheet!$E$21+12),SAP_Spreadsheet!AU615,AU$7&lt;(SAP_Leadsheet!$E$21+12),$E745*AU615)</f>
        <v>5.8854176683603935E-3</v>
      </c>
      <c r="AV745" s="328" cm="1">
        <f t="array" aca="1" ref="AV745" ca="1">_xlfn.IFS(AV$7&gt;(SAP_Leadsheet!$E$21+12),0,AV$7=(SAP_Leadsheet!$E$21+12),SAP_Spreadsheet!AV615,AV$7&lt;(SAP_Leadsheet!$E$21+12),$E745*AV615)</f>
        <v>5.8221527322239244E-3</v>
      </c>
      <c r="AW745" s="328" cm="1">
        <f t="array" aca="1" ref="AW745" ca="1">_xlfn.IFS(AW$7&gt;(SAP_Leadsheet!$E$21+12),0,AW$7=(SAP_Leadsheet!$E$21+12),SAP_Spreadsheet!AW615,AW$7&lt;(SAP_Leadsheet!$E$21+12),$E745*AW615)</f>
        <v>5.7601414866874047E-3</v>
      </c>
      <c r="AX745" s="328" cm="1">
        <f t="array" aca="1" ref="AX745" ca="1">_xlfn.IFS(AX$7&gt;(SAP_Leadsheet!$E$21+12),0,AX$7=(SAP_Leadsheet!$E$21+12),SAP_Spreadsheet!AX615,AX$7&lt;(SAP_Leadsheet!$E$21+12),$E745*AX615)</f>
        <v>5.7019248374641585E-3</v>
      </c>
      <c r="AY745" s="328" cm="1">
        <f t="array" aca="1" ref="AY745" ca="1">_xlfn.IFS(AY$7&gt;(SAP_Leadsheet!$E$21+12),0,AY$7=(SAP_Leadsheet!$E$21+12),SAP_Spreadsheet!AY615,AY$7&lt;(SAP_Leadsheet!$E$21+12),$E745*AY615)</f>
        <v>5.6467851802802626E-3</v>
      </c>
      <c r="AZ745" s="328" cm="1">
        <f t="array" aca="1" ref="AZ745" ca="1">_xlfn.IFS(AZ$7&gt;(SAP_Leadsheet!$E$21+12),0,AZ$7=(SAP_Leadsheet!$E$21+12),SAP_Spreadsheet!AZ615,AZ$7&lt;(SAP_Leadsheet!$E$21+12),$E745*AZ615)</f>
        <v>5.593955299054547E-3</v>
      </c>
      <c r="BA745" s="328" cm="1">
        <f t="array" aca="1" ref="BA745" ca="1">_xlfn.IFS(BA$7&gt;(SAP_Leadsheet!$E$21+12),0,BA$7=(SAP_Leadsheet!$E$21+12),SAP_Spreadsheet!BA615,BA$7&lt;(SAP_Leadsheet!$E$21+12),$E745*BA615)</f>
        <v>5.5426586507255184E-3</v>
      </c>
      <c r="BB745" s="328" cm="1">
        <f t="array" aca="1" ref="BB745" ca="1">_xlfn.IFS(BB$7&gt;(SAP_Leadsheet!$E$21+12),0,BB$7=(SAP_Leadsheet!$E$21+12),SAP_Spreadsheet!BB615,BB$7&lt;(SAP_Leadsheet!$E$21+12),$E745*BB615)</f>
        <v>5.4920441997742767E-3</v>
      </c>
      <c r="BC745" s="328" cm="1">
        <f t="array" aca="1" ref="BC745" ca="1">_xlfn.IFS(BC$7&gt;(SAP_Leadsheet!$E$21+12),0,BC$7=(SAP_Leadsheet!$E$21+12),SAP_Spreadsheet!BC615,BC$7&lt;(SAP_Leadsheet!$E$21+12),$E745*BC615)</f>
        <v>5.4965826793702969E-3</v>
      </c>
      <c r="BD745" s="328" cm="1">
        <f t="array" aca="1" ref="BD745" ca="1">_xlfn.IFS(BD$7&gt;(SAP_Leadsheet!$E$21+12),0,BD$7=(SAP_Leadsheet!$E$21+12),SAP_Spreadsheet!BD615,BD$7&lt;(SAP_Leadsheet!$E$21+12),$E745*BD615)</f>
        <v>5.4412212950407267E-3</v>
      </c>
      <c r="BE745" s="328" cm="1">
        <f t="array" aca="1" ref="BE745" ca="1">_xlfn.IFS(BE$7&gt;(SAP_Leadsheet!$E$21+12),0,BE$7=(SAP_Leadsheet!$E$21+12),SAP_Spreadsheet!BE615,BE$7&lt;(SAP_Leadsheet!$E$21+12),$E745*BE615)</f>
        <v>5.3781494862107527E-3</v>
      </c>
      <c r="BF745" s="328" cm="1">
        <f t="array" aca="1" ref="BF745" ca="1">_xlfn.IFS(BF$7&gt;(SAP_Leadsheet!$E$21+12),0,BF$7=(SAP_Leadsheet!$E$21+12),SAP_Spreadsheet!BF615,BF$7&lt;(SAP_Leadsheet!$E$21+12),$E745*BF615)</f>
        <v>5.2934979705758362E-3</v>
      </c>
      <c r="BG745" s="328" cm="1">
        <f t="array" aca="1" ref="BG745" ca="1">_xlfn.IFS(BG$7&gt;(SAP_Leadsheet!$E$21+12),0,BG$7=(SAP_Leadsheet!$E$21+12),SAP_Spreadsheet!BG615,BG$7&lt;(SAP_Leadsheet!$E$21+12),$E745*BG615)</f>
        <v>4.7695210994170949E-3</v>
      </c>
      <c r="BH745" s="328" cm="1">
        <f t="array" aca="1" ref="BH745" ca="1">_xlfn.IFS(BH$7&gt;(SAP_Leadsheet!$E$21+12),0,BH$7=(SAP_Leadsheet!$E$21+12),SAP_Spreadsheet!BH615,BH$7&lt;(SAP_Leadsheet!$E$21+12),$E745*BH615)</f>
        <v>4.7233012192671531E-3</v>
      </c>
      <c r="BI745" s="328" cm="1">
        <f t="array" aca="1" ref="BI745" ca="1">_xlfn.IFS(BI$7&gt;(SAP_Leadsheet!$E$21+12),0,BI$7=(SAP_Leadsheet!$E$21+12),SAP_Spreadsheet!BI615,BI$7&lt;(SAP_Leadsheet!$E$21+12),$E745*BI615)</f>
        <v>4.6784158290243197E-3</v>
      </c>
      <c r="BJ745" s="328" cm="1">
        <f t="array" aca="1" ref="BJ745" ca="1">_xlfn.IFS(BJ$7&gt;(SAP_Leadsheet!$E$21+12),0,BJ$7=(SAP_Leadsheet!$E$21+12),SAP_Spreadsheet!BJ615,BJ$7&lt;(SAP_Leadsheet!$E$21+12),$E745*BJ615)</f>
        <v>4.6358043666630735E-3</v>
      </c>
      <c r="BK745" s="328" cm="1">
        <f t="array" aca="1" ref="BK745" ca="1">_xlfn.IFS(BK$7&gt;(SAP_Leadsheet!$E$21+12),0,BK$7=(SAP_Leadsheet!$E$21+12),SAP_Spreadsheet!BK615,BK$7&lt;(SAP_Leadsheet!$E$21+12),$E745*BK615)</f>
        <v>4.5946574432117618E-3</v>
      </c>
      <c r="BL745" s="328" cm="1">
        <f t="array" aca="1" ref="BL745" ca="1">_xlfn.IFS(BL$7&gt;(SAP_Leadsheet!$E$21+12),0,BL$7=(SAP_Leadsheet!$E$21+12),SAP_Spreadsheet!BL615,BL$7&lt;(SAP_Leadsheet!$E$21+12),$E745*BL615)</f>
        <v>4.554649876207799E-3</v>
      </c>
      <c r="BM745" s="328" cm="1">
        <f t="array" aca="1" ref="BM745" ca="1">_xlfn.IFS(BM$7&gt;(SAP_Leadsheet!$E$21+12),0,BM$7=(SAP_Leadsheet!$E$21+12),SAP_Spreadsheet!BM615,BM$7&lt;(SAP_Leadsheet!$E$21+12),$E745*BM615)</f>
        <v>4.5154712647624325E-3</v>
      </c>
      <c r="BN745" s="328" cm="1">
        <f t="array" aca="1" ref="BN745" ca="1">_xlfn.IFS(BN$7&gt;(SAP_Leadsheet!$E$21+12),0,BN$7=(SAP_Leadsheet!$E$21+12),SAP_Spreadsheet!BN615,BN$7&lt;(SAP_Leadsheet!$E$21+12),$E745*BN615)</f>
        <v>4.4765574252453632E-3</v>
      </c>
      <c r="BO745" s="328" cm="1">
        <f t="array" aca="1" ref="BO745" ca="1">_xlfn.IFS(BO$7&gt;(SAP_Leadsheet!$E$21+12),0,BO$7=(SAP_Leadsheet!$E$21+12),SAP_Spreadsheet!BO615,BO$7&lt;(SAP_Leadsheet!$E$21+12),$E745*BO615)</f>
        <v>4.4374199019792688E-3</v>
      </c>
      <c r="BP745" s="328" cm="1">
        <f t="array" aca="1" ref="BP745" ca="1">_xlfn.IFS(BP$7&gt;(SAP_Leadsheet!$E$21+12),0,BP$7=(SAP_Leadsheet!$E$21+12),SAP_Spreadsheet!BP615,BP$7&lt;(SAP_Leadsheet!$E$21+12),$E745*BP615)</f>
        <v>4.3878802313513099E-3</v>
      </c>
      <c r="BQ745" s="328" cm="1">
        <f t="array" aca="1" ref="BQ745" ca="1">_xlfn.IFS(BQ$7&gt;(SAP_Leadsheet!$E$21+12),0,BQ$7=(SAP_Leadsheet!$E$21+12),SAP_Spreadsheet!BQ615,BQ$7&lt;(SAP_Leadsheet!$E$21+12),$E745*BQ615)</f>
        <v>4.2642635575622177E-3</v>
      </c>
      <c r="BR745" s="328" cm="1">
        <f t="array" aca="1" ref="BR745" ca="1">_xlfn.IFS(BR$7&gt;(SAP_Leadsheet!$E$21+12),0,BR$7=(SAP_Leadsheet!$E$21+12),SAP_Spreadsheet!BR615,BR$7&lt;(SAP_Leadsheet!$E$21+12),$E745*BR615)</f>
        <v>4.0060973176228839E-3</v>
      </c>
      <c r="BS745" s="328" cm="1">
        <f t="array" aca="1" ref="BS745" ca="1">_xlfn.IFS(BS$7&gt;(SAP_Leadsheet!$E$21+12),0,BS$7=(SAP_Leadsheet!$E$21+12),SAP_Spreadsheet!BS615,BS$7&lt;(SAP_Leadsheet!$E$21+12),$E745*BS615)</f>
        <v>3.6943978336025501E-3</v>
      </c>
      <c r="BT745" s="328" cm="1">
        <f t="array" aca="1" ref="BT745" ca="1">_xlfn.IFS(BT$7&gt;(SAP_Leadsheet!$E$21+12),0,BT$7=(SAP_Leadsheet!$E$21+12),SAP_Spreadsheet!BT615,BT$7&lt;(SAP_Leadsheet!$E$21+12),$E745*BT615)</f>
        <v>0</v>
      </c>
      <c r="BU745" s="328" cm="1">
        <f t="array" aca="1" ref="BU745" ca="1">_xlfn.IFS(BU$7&gt;(SAP_Leadsheet!$E$21+12),0,BU$7=(SAP_Leadsheet!$E$21+12),SAP_Spreadsheet!BU615,BU$7&lt;(SAP_Leadsheet!$E$21+12),$E745*BU615)</f>
        <v>0</v>
      </c>
      <c r="BV745" s="328" cm="1">
        <f t="array" aca="1" ref="BV745" ca="1">_xlfn.IFS(BV$7&gt;(SAP_Leadsheet!$E$21+12),0,BV$7=(SAP_Leadsheet!$E$21+12),SAP_Spreadsheet!BV615,BV$7&lt;(SAP_Leadsheet!$E$21+12),$E745*BV615)</f>
        <v>0</v>
      </c>
      <c r="BW745" s="328" cm="1">
        <f t="array" aca="1" ref="BW745" ca="1">_xlfn.IFS(BW$7&gt;(SAP_Leadsheet!$E$21+12),0,BW$7=(SAP_Leadsheet!$E$21+12),SAP_Spreadsheet!BW615,BW$7&lt;(SAP_Leadsheet!$E$21+12),$E745*BW615)</f>
        <v>0</v>
      </c>
      <c r="BX745" s="328" cm="1">
        <f t="array" aca="1" ref="BX745" ca="1">_xlfn.IFS(BX$7&gt;(SAP_Leadsheet!$E$21+12),0,BX$7=(SAP_Leadsheet!$E$21+12),SAP_Spreadsheet!BX615,BX$7&lt;(SAP_Leadsheet!$E$21+12),$E745*BX615)</f>
        <v>0</v>
      </c>
      <c r="BY745" s="328" cm="1">
        <f t="array" aca="1" ref="BY745" ca="1">_xlfn.IFS(BY$7&gt;(SAP_Leadsheet!$E$21+12),0,BY$7=(SAP_Leadsheet!$E$21+12),SAP_Spreadsheet!BY615,BY$7&lt;(SAP_Leadsheet!$E$21+12),$E745*BY615)</f>
        <v>0</v>
      </c>
      <c r="BZ745" s="328" cm="1">
        <f t="array" aca="1" ref="BZ745" ca="1">_xlfn.IFS(BZ$7&gt;(SAP_Leadsheet!$E$21+12),0,BZ$7=(SAP_Leadsheet!$E$21+12),SAP_Spreadsheet!BZ615,BZ$7&lt;(SAP_Leadsheet!$E$21+12),$E745*BZ615)</f>
        <v>0</v>
      </c>
      <c r="CA745" s="289"/>
      <c r="CB745" s="289"/>
      <c r="CC745" s="289"/>
      <c r="CD745" s="289"/>
      <c r="CE745" s="289"/>
      <c r="CF745" s="289"/>
      <c r="CG745" s="289"/>
      <c r="CH745" s="289"/>
      <c r="CI745" s="289"/>
      <c r="CJ745" s="289"/>
      <c r="CK745" s="289"/>
      <c r="CL745" s="289"/>
      <c r="CM745" s="289"/>
      <c r="CN745" s="289"/>
      <c r="CO745" s="289"/>
      <c r="CP745" s="289"/>
      <c r="CQ745" s="289"/>
      <c r="CR745" s="289"/>
      <c r="CS745" s="289"/>
      <c r="CT745" s="289"/>
      <c r="CU745" s="289"/>
      <c r="CV745" s="289"/>
      <c r="CW745" s="289"/>
      <c r="CX745" s="289"/>
      <c r="CY745" s="289"/>
      <c r="CZ745" s="289"/>
      <c r="DA745" s="289"/>
      <c r="DB745" s="289"/>
      <c r="DC745" s="289"/>
      <c r="DD745" s="289"/>
      <c r="DE745" s="289"/>
      <c r="DF745" s="289"/>
      <c r="DG745" s="289"/>
      <c r="DH745" s="289"/>
      <c r="DI745" s="289"/>
      <c r="DJ745" s="289"/>
      <c r="DK745" s="289"/>
      <c r="DL745" s="289"/>
      <c r="DM745" s="289"/>
      <c r="DN745" s="289"/>
      <c r="DO745" s="289"/>
      <c r="DP745" s="289"/>
      <c r="DQ745" s="289"/>
      <c r="DR745" s="289"/>
      <c r="DS745" s="289"/>
      <c r="DT745" s="289"/>
      <c r="DU745" s="289"/>
      <c r="DV745" s="289"/>
      <c r="DW745" s="289"/>
      <c r="DX745" s="289"/>
      <c r="DY745" s="289"/>
      <c r="DZ745" s="289"/>
      <c r="EA745" s="289"/>
      <c r="EB745" s="289"/>
      <c r="EC745" s="289"/>
      <c r="ED745" s="289"/>
      <c r="EE745" s="289"/>
      <c r="EF745" s="289"/>
      <c r="EG745" s="289"/>
      <c r="EH745" s="289"/>
      <c r="EI745" s="289"/>
      <c r="EJ745" s="289"/>
      <c r="EK745" s="289"/>
      <c r="EL745" s="289"/>
      <c r="EM745" s="289"/>
      <c r="EN745" s="289"/>
      <c r="EO745" s="289"/>
      <c r="EP745" s="289"/>
      <c r="EQ745" s="289"/>
      <c r="ER745" s="289"/>
      <c r="ES745" s="289"/>
      <c r="ET745" s="289"/>
      <c r="EU745" s="289"/>
      <c r="EV745" s="289"/>
      <c r="EW745" s="289"/>
      <c r="EX745" s="289"/>
      <c r="EY745" s="289"/>
      <c r="EZ745" s="289"/>
      <c r="FA745" s="289"/>
      <c r="FB745" s="289"/>
      <c r="FC745" s="289"/>
      <c r="FD745" s="289"/>
      <c r="FE745" s="289"/>
      <c r="FF745" s="289"/>
      <c r="FG745" s="289"/>
      <c r="FH745" s="289"/>
      <c r="FI745" s="289"/>
      <c r="FJ745" s="289"/>
      <c r="FK745" s="289"/>
      <c r="FL745" s="289"/>
      <c r="FM745" s="289"/>
      <c r="FN745" s="289"/>
      <c r="FO745" s="289"/>
      <c r="FP745" s="289"/>
      <c r="FQ745" s="289"/>
      <c r="FR745" s="289"/>
      <c r="FS745" s="289"/>
      <c r="FT745" s="289"/>
      <c r="FU745" s="289"/>
      <c r="FV745" s="289"/>
      <c r="FW745" s="289"/>
      <c r="FX745" s="289"/>
      <c r="FY745" s="289"/>
      <c r="FZ745" s="289"/>
      <c r="GA745" s="289"/>
      <c r="GB745" s="289"/>
      <c r="GC745" s="289"/>
      <c r="GD745" s="289"/>
      <c r="GE745" s="289"/>
      <c r="GF745" s="289"/>
      <c r="GG745" s="289"/>
      <c r="GH745" s="289"/>
      <c r="GI745" s="289"/>
      <c r="GJ745" s="289"/>
      <c r="GK745" s="289"/>
      <c r="GL745" s="289"/>
      <c r="GM745" s="289"/>
      <c r="GN745" s="289"/>
      <c r="GO745" s="289"/>
      <c r="GP745" s="289"/>
      <c r="GQ745" s="289"/>
      <c r="GR745" s="289"/>
      <c r="GS745" s="289"/>
      <c r="GT745" s="289"/>
      <c r="GU745" s="289"/>
      <c r="GV745" s="289"/>
      <c r="GW745" s="289"/>
      <c r="GX745" s="289"/>
      <c r="GY745" s="289"/>
    </row>
    <row r="746" spans="1:207" x14ac:dyDescent="0.15">
      <c r="A746" s="101"/>
      <c r="C746" s="23"/>
      <c r="D746" s="26" t="s">
        <v>423</v>
      </c>
      <c r="E746" s="78">
        <v>0.20749999999999999</v>
      </c>
      <c r="F746" s="120"/>
      <c r="G746" s="328" cm="1">
        <f t="array" ref="G746">_xlfn.IFS(G$7&gt;(SAP_Leadsheet!$E$21+12),0,G$7=(SAP_Leadsheet!$E$21+12),SAP_Spreadsheet!G616,G$7&lt;(SAP_Leadsheet!$E$21+12),$E746*G616)</f>
        <v>0</v>
      </c>
      <c r="H746" s="328" cm="1">
        <f t="array" aca="1" ref="H746" ca="1">_xlfn.IFS(H$7&gt;(SAP_Leadsheet!$E$21+12),0,H$7=(SAP_Leadsheet!$E$21+12),SAP_Spreadsheet!H616,H$7&lt;(SAP_Leadsheet!$E$21+12),$E746*H616)</f>
        <v>0</v>
      </c>
      <c r="I746" s="328" cm="1">
        <f t="array" aca="1" ref="I746" ca="1">_xlfn.IFS(I$7&gt;(SAP_Leadsheet!$E$21+12),0,I$7=(SAP_Leadsheet!$E$21+12),SAP_Spreadsheet!I616,I$7&lt;(SAP_Leadsheet!$E$21+12),$E746*I616)</f>
        <v>0</v>
      </c>
      <c r="J746" s="328" cm="1">
        <f t="array" aca="1" ref="J746" ca="1">_xlfn.IFS(J$7&gt;(SAP_Leadsheet!$E$21+12),0,J$7=(SAP_Leadsheet!$E$21+12),SAP_Spreadsheet!J616,J$7&lt;(SAP_Leadsheet!$E$21+12),$E746*J616)</f>
        <v>0</v>
      </c>
      <c r="K746" s="328" cm="1">
        <f t="array" aca="1" ref="K746" ca="1">_xlfn.IFS(K$7&gt;(SAP_Leadsheet!$E$21+12),0,K$7=(SAP_Leadsheet!$E$21+12),SAP_Spreadsheet!K616,K$7&lt;(SAP_Leadsheet!$E$21+12),$E746*K616)</f>
        <v>0</v>
      </c>
      <c r="L746" s="328" cm="1">
        <f t="array" aca="1" ref="L746" ca="1">_xlfn.IFS(L$7&gt;(SAP_Leadsheet!$E$21+12),0,L$7=(SAP_Leadsheet!$E$21+12),SAP_Spreadsheet!L616,L$7&lt;(SAP_Leadsheet!$E$21+12),$E746*L616)</f>
        <v>0</v>
      </c>
      <c r="M746" s="328" cm="1">
        <f t="array" aca="1" ref="M746" ca="1">_xlfn.IFS(M$7&gt;(SAP_Leadsheet!$E$21+12),0,M$7=(SAP_Leadsheet!$E$21+12),SAP_Spreadsheet!M616,M$7&lt;(SAP_Leadsheet!$E$21+12),$E746*M616)</f>
        <v>8.4661587301831272E-3</v>
      </c>
      <c r="N746" s="328" cm="1">
        <f t="array" aca="1" ref="N746" ca="1">_xlfn.IFS(N$7&gt;(SAP_Leadsheet!$E$21+12),0,N$7=(SAP_Leadsheet!$E$21+12),SAP_Spreadsheet!N616,N$7&lt;(SAP_Leadsheet!$E$21+12),$E746*N616)</f>
        <v>1.5397555501331312E-2</v>
      </c>
      <c r="O746" s="328" cm="1">
        <f t="array" aca="1" ref="O746" ca="1">_xlfn.IFS(O$7&gt;(SAP_Leadsheet!$E$21+12),0,O$7=(SAP_Leadsheet!$E$21+12),SAP_Spreadsheet!O616,O$7&lt;(SAP_Leadsheet!$E$21+12),$E746*O616)</f>
        <v>1.9520787327867575E-2</v>
      </c>
      <c r="P746" s="328" cm="1">
        <f t="array" aca="1" ref="P746" ca="1">_xlfn.IFS(P$7&gt;(SAP_Leadsheet!$E$21+12),0,P$7=(SAP_Leadsheet!$E$21+12),SAP_Spreadsheet!P616,P$7&lt;(SAP_Leadsheet!$E$21+12),$E746*P616)</f>
        <v>2.1346156205663151E-2</v>
      </c>
      <c r="Q746" s="328" cm="1">
        <f t="array" aca="1" ref="Q746" ca="1">_xlfn.IFS(Q$7&gt;(SAP_Leadsheet!$E$21+12),0,Q$7=(SAP_Leadsheet!$E$21+12),SAP_Spreadsheet!Q616,Q$7&lt;(SAP_Leadsheet!$E$21+12),$E746*Q616)</f>
        <v>2.1642719276205515E-2</v>
      </c>
      <c r="R746" s="328" cm="1">
        <f t="array" aca="1" ref="R746" ca="1">_xlfn.IFS(R$7&gt;(SAP_Leadsheet!$E$21+12),0,R$7=(SAP_Leadsheet!$E$21+12),SAP_Spreadsheet!R616,R$7&lt;(SAP_Leadsheet!$E$21+12),$E746*R616)</f>
        <v>2.0972635994955944E-2</v>
      </c>
      <c r="S746" s="328" cm="1">
        <f t="array" aca="1" ref="S746" ca="1">_xlfn.IFS(S$7&gt;(SAP_Leadsheet!$E$21+12),0,S$7=(SAP_Leadsheet!$E$21+12),SAP_Spreadsheet!S616,S$7&lt;(SAP_Leadsheet!$E$21+12),$E746*S616)</f>
        <v>1.9649022325896409E-2</v>
      </c>
      <c r="T746" s="328" cm="1">
        <f t="array" aca="1" ref="T746" ca="1">_xlfn.IFS(T$7&gt;(SAP_Leadsheet!$E$21+12),0,T$7=(SAP_Leadsheet!$E$21+12),SAP_Spreadsheet!T616,T$7&lt;(SAP_Leadsheet!$E$21+12),$E746*T616)</f>
        <v>1.7934416306568706E-2</v>
      </c>
      <c r="U746" s="328" cm="1">
        <f t="array" aca="1" ref="U746" ca="1">_xlfn.IFS(U$7&gt;(SAP_Leadsheet!$E$21+12),0,U$7=(SAP_Leadsheet!$E$21+12),SAP_Spreadsheet!U616,U$7&lt;(SAP_Leadsheet!$E$21+12),$E746*U616)</f>
        <v>1.6118846446326794E-2</v>
      </c>
      <c r="V746" s="328" cm="1">
        <f t="array" aca="1" ref="V746" ca="1">_xlfn.IFS(V$7&gt;(SAP_Leadsheet!$E$21+12),0,V$7=(SAP_Leadsheet!$E$21+12),SAP_Spreadsheet!V616,V$7&lt;(SAP_Leadsheet!$E$21+12),$E746*V616)</f>
        <v>1.4496558451732471E-2</v>
      </c>
      <c r="W746" s="328" cm="1">
        <f t="array" aca="1" ref="W746" ca="1">_xlfn.IFS(W$7&gt;(SAP_Leadsheet!$E$21+12),0,W$7=(SAP_Leadsheet!$E$21+12),SAP_Spreadsheet!W616,W$7&lt;(SAP_Leadsheet!$E$21+12),$E746*W616)</f>
        <v>1.3109837596833115E-2</v>
      </c>
      <c r="X746" s="328" cm="1">
        <f t="array" aca="1" ref="X746" ca="1">_xlfn.IFS(X$7&gt;(SAP_Leadsheet!$E$21+12),0,X$7=(SAP_Leadsheet!$E$21+12),SAP_Spreadsheet!X616,X$7&lt;(SAP_Leadsheet!$E$21+12),$E746*X616)</f>
        <v>9.1579010535933359E-3</v>
      </c>
      <c r="Y746" s="328" cm="1">
        <f t="array" aca="1" ref="Y746" ca="1">_xlfn.IFS(Y$7&gt;(SAP_Leadsheet!$E$21+12),0,Y$7=(SAP_Leadsheet!$E$21+12),SAP_Spreadsheet!Y616,Y$7&lt;(SAP_Leadsheet!$E$21+12),$E746*Y616)</f>
        <v>9.1662956577470145E-3</v>
      </c>
      <c r="Z746" s="328" cm="1">
        <f t="array" aca="1" ref="Z746" ca="1">_xlfn.IFS(Z$7&gt;(SAP_Leadsheet!$E$21+12),0,Z$7=(SAP_Leadsheet!$E$21+12),SAP_Spreadsheet!Z616,Z$7&lt;(SAP_Leadsheet!$E$21+12),$E746*Z616)</f>
        <v>9.320355289045696E-3</v>
      </c>
      <c r="AA746" s="328" cm="1">
        <f t="array" aca="1" ref="AA746" ca="1">_xlfn.IFS(AA$7&gt;(SAP_Leadsheet!$E$21+12),0,AA$7=(SAP_Leadsheet!$E$21+12),SAP_Spreadsheet!AA616,AA$7&lt;(SAP_Leadsheet!$E$21+12),$E746*AA616)</f>
        <v>9.5521455738045071E-3</v>
      </c>
      <c r="AB746" s="328" cm="1">
        <f t="array" aca="1" ref="AB746" ca="1">_xlfn.IFS(AB$7&gt;(SAP_Leadsheet!$E$21+12),0,AB$7=(SAP_Leadsheet!$E$21+12),SAP_Spreadsheet!AB616,AB$7&lt;(SAP_Leadsheet!$E$21+12),$E746*AB616)</f>
        <v>9.7963535526597971E-3</v>
      </c>
      <c r="AC746" s="328" cm="1">
        <f t="array" aca="1" ref="AC746" ca="1">_xlfn.IFS(AC$7&gt;(SAP_Leadsheet!$E$21+12),0,AC$7=(SAP_Leadsheet!$E$21+12),SAP_Spreadsheet!AC616,AC$7&lt;(SAP_Leadsheet!$E$21+12),$E746*AC616)</f>
        <v>1.000827186749507E-2</v>
      </c>
      <c r="AD746" s="328" cm="1">
        <f t="array" aca="1" ref="AD746" ca="1">_xlfn.IFS(AD$7&gt;(SAP_Leadsheet!$E$21+12),0,AD$7=(SAP_Leadsheet!$E$21+12),SAP_Spreadsheet!AD616,AD$7&lt;(SAP_Leadsheet!$E$21+12),$E746*AD616)</f>
        <v>1.0161171681467549E-2</v>
      </c>
      <c r="AE746" s="328" cm="1">
        <f t="array" aca="1" ref="AE746" ca="1">_xlfn.IFS(AE$7&gt;(SAP_Leadsheet!$E$21+12),0,AE$7=(SAP_Leadsheet!$E$21+12),SAP_Spreadsheet!AE616,AE$7&lt;(SAP_Leadsheet!$E$21+12),$E746*AE616)</f>
        <v>1.0272410292199304E-2</v>
      </c>
      <c r="AF746" s="328" cm="1">
        <f t="array" aca="1" ref="AF746" ca="1">_xlfn.IFS(AF$7&gt;(SAP_Leadsheet!$E$21+12),0,AF$7=(SAP_Leadsheet!$E$21+12),SAP_Spreadsheet!AF616,AF$7&lt;(SAP_Leadsheet!$E$21+12),$E746*AF616)</f>
        <v>1.0322076056524699E-2</v>
      </c>
      <c r="AG746" s="328" cm="1">
        <f t="array" aca="1" ref="AG746" ca="1">_xlfn.IFS(AG$7&gt;(SAP_Leadsheet!$E$21+12),0,AG$7=(SAP_Leadsheet!$E$21+12),SAP_Spreadsheet!AG616,AG$7&lt;(SAP_Leadsheet!$E$21+12),$E746*AG616)</f>
        <v>1.0247387906506119E-2</v>
      </c>
      <c r="AH746" s="328" cm="1">
        <f t="array" aca="1" ref="AH746" ca="1">_xlfn.IFS(AH$7&gt;(SAP_Leadsheet!$E$21+12),0,AH$7=(SAP_Leadsheet!$E$21+12),SAP_Spreadsheet!AH616,AH$7&lt;(SAP_Leadsheet!$E$21+12),$E746*AH616)</f>
        <v>1.0015090866932535E-2</v>
      </c>
      <c r="AI746" s="328" cm="1">
        <f t="array" aca="1" ref="AI746" ca="1">_xlfn.IFS(AI$7&gt;(SAP_Leadsheet!$E$21+12),0,AI$7=(SAP_Leadsheet!$E$21+12),SAP_Spreadsheet!AI616,AI$7&lt;(SAP_Leadsheet!$E$21+12),$E746*AI616)</f>
        <v>9.4432037560429286E-3</v>
      </c>
      <c r="AJ746" s="328" cm="1">
        <f t="array" aca="1" ref="AJ746" ca="1">_xlfn.IFS(AJ$7&gt;(SAP_Leadsheet!$E$21+12),0,AJ$7=(SAP_Leadsheet!$E$21+12),SAP_Spreadsheet!AJ616,AJ$7&lt;(SAP_Leadsheet!$E$21+12),$E746*AJ616)</f>
        <v>7.1612977053363263E-3</v>
      </c>
      <c r="AK746" s="328" cm="1">
        <f t="array" aca="1" ref="AK746" ca="1">_xlfn.IFS(AK$7&gt;(SAP_Leadsheet!$E$21+12),0,AK$7=(SAP_Leadsheet!$E$21+12),SAP_Spreadsheet!AK616,AK$7&lt;(SAP_Leadsheet!$E$21+12),$E746*AK616)</f>
        <v>7.1100418952787427E-3</v>
      </c>
      <c r="AL746" s="328" cm="1">
        <f t="array" aca="1" ref="AL746" ca="1">_xlfn.IFS(AL$7&gt;(SAP_Leadsheet!$E$21+12),0,AL$7=(SAP_Leadsheet!$E$21+12),SAP_Spreadsheet!AL616,AL$7&lt;(SAP_Leadsheet!$E$21+12),$E746*AL616)</f>
        <v>7.0572007449778524E-3</v>
      </c>
      <c r="AM746" s="328" cm="1">
        <f t="array" aca="1" ref="AM746" ca="1">_xlfn.IFS(AM$7&gt;(SAP_Leadsheet!$E$21+12),0,AM$7=(SAP_Leadsheet!$E$21+12),SAP_Spreadsheet!AM616,AM$7&lt;(SAP_Leadsheet!$E$21+12),$E746*AM616)</f>
        <v>7.0130793538519687E-3</v>
      </c>
      <c r="AN746" s="328" cm="1">
        <f t="array" aca="1" ref="AN746" ca="1">_xlfn.IFS(AN$7&gt;(SAP_Leadsheet!$E$21+12),0,AN$7=(SAP_Leadsheet!$E$21+12),SAP_Spreadsheet!AN616,AN$7&lt;(SAP_Leadsheet!$E$21+12),$E746*AN616)</f>
        <v>6.9771991907210387E-3</v>
      </c>
      <c r="AO746" s="328" cm="1">
        <f t="array" aca="1" ref="AO746" ca="1">_xlfn.IFS(AO$7&gt;(SAP_Leadsheet!$E$21+12),0,AO$7=(SAP_Leadsheet!$E$21+12),SAP_Spreadsheet!AO616,AO$7&lt;(SAP_Leadsheet!$E$21+12),$E746*AO616)</f>
        <v>6.9480012510862617E-3</v>
      </c>
      <c r="AP746" s="328" cm="1">
        <f t="array" aca="1" ref="AP746" ca="1">_xlfn.IFS(AP$7&gt;(SAP_Leadsheet!$E$21+12),0,AP$7=(SAP_Leadsheet!$E$21+12),SAP_Spreadsheet!AP616,AP$7&lt;(SAP_Leadsheet!$E$21+12),$E746*AP616)</f>
        <v>6.9230078912141165E-3</v>
      </c>
      <c r="AQ746" s="328" cm="1">
        <f t="array" aca="1" ref="AQ746" ca="1">_xlfn.IFS(AQ$7&gt;(SAP_Leadsheet!$E$21+12),0,AQ$7=(SAP_Leadsheet!$E$21+12),SAP_Spreadsheet!AQ616,AQ$7&lt;(SAP_Leadsheet!$E$21+12),$E746*AQ616)</f>
        <v>6.8986643451353843E-3</v>
      </c>
      <c r="AR746" s="328" cm="1">
        <f t="array" aca="1" ref="AR746" ca="1">_xlfn.IFS(AR$7&gt;(SAP_Leadsheet!$E$21+12),0,AR$7=(SAP_Leadsheet!$E$21+12),SAP_Spreadsheet!AR616,AR$7&lt;(SAP_Leadsheet!$E$21+12),$E746*AR616)</f>
        <v>6.8704295876570298E-3</v>
      </c>
      <c r="AS746" s="328" cm="1">
        <f t="array" aca="1" ref="AS746" ca="1">_xlfn.IFS(AS$7&gt;(SAP_Leadsheet!$E$21+12),0,AS$7=(SAP_Leadsheet!$E$21+12),SAP_Spreadsheet!AS616,AS$7&lt;(SAP_Leadsheet!$E$21+12),$E746*AS616)</f>
        <v>6.8259161315682481E-3</v>
      </c>
      <c r="AT746" s="328" cm="1">
        <f t="array" aca="1" ref="AT746" ca="1">_xlfn.IFS(AT$7&gt;(SAP_Leadsheet!$E$21+12),0,AT$7=(SAP_Leadsheet!$E$21+12),SAP_Spreadsheet!AT616,AT$7&lt;(SAP_Leadsheet!$E$21+12),$E746*AT616)</f>
        <v>6.7519539603848435E-3</v>
      </c>
      <c r="AU746" s="328" cm="1">
        <f t="array" aca="1" ref="AU746" ca="1">_xlfn.IFS(AU$7&gt;(SAP_Leadsheet!$E$21+12),0,AU$7=(SAP_Leadsheet!$E$21+12),SAP_Spreadsheet!AU616,AU$7&lt;(SAP_Leadsheet!$E$21+12),$E746*AU616)</f>
        <v>6.558695012476105E-3</v>
      </c>
      <c r="AV746" s="328" cm="1">
        <f t="array" aca="1" ref="AV746" ca="1">_xlfn.IFS(AV$7&gt;(SAP_Leadsheet!$E$21+12),0,AV$7=(SAP_Leadsheet!$E$21+12),SAP_Spreadsheet!AV616,AV$7&lt;(SAP_Leadsheet!$E$21+12),$E746*AV616)</f>
        <v>5.8330460516082608E-3</v>
      </c>
      <c r="AW746" s="328" cm="1">
        <f t="array" aca="1" ref="AW746" ca="1">_xlfn.IFS(AW$7&gt;(SAP_Leadsheet!$E$21+12),0,AW$7=(SAP_Leadsheet!$E$21+12),SAP_Spreadsheet!AW616,AW$7&lt;(SAP_Leadsheet!$E$21+12),$E746*AW616)</f>
        <v>5.7703440809528991E-3</v>
      </c>
      <c r="AX746" s="328" cm="1">
        <f t="array" aca="1" ref="AX746" ca="1">_xlfn.IFS(AX$7&gt;(SAP_Leadsheet!$E$21+12),0,AX$7=(SAP_Leadsheet!$E$21+12),SAP_Spreadsheet!AX616,AX$7&lt;(SAP_Leadsheet!$E$21+12),$E746*AX616)</f>
        <v>5.7088846448831937E-3</v>
      </c>
      <c r="AY746" s="328" cm="1">
        <f t="array" aca="1" ref="AY746" ca="1">_xlfn.IFS(AY$7&gt;(SAP_Leadsheet!$E$21+12),0,AY$7=(SAP_Leadsheet!$E$21+12),SAP_Spreadsheet!AY616,AY$7&lt;(SAP_Leadsheet!$E$21+12),$E746*AY616)</f>
        <v>5.6511860387647057E-3</v>
      </c>
      <c r="AZ746" s="328" cm="1">
        <f t="array" aca="1" ref="AZ746" ca="1">_xlfn.IFS(AZ$7&gt;(SAP_Leadsheet!$E$21+12),0,AZ$7=(SAP_Leadsheet!$E$21+12),SAP_Spreadsheet!AZ616,AZ$7&lt;(SAP_Leadsheet!$E$21+12),$E746*AZ616)</f>
        <v>5.5965370439528964E-3</v>
      </c>
      <c r="BA746" s="328" cm="1">
        <f t="array" aca="1" ref="BA746" ca="1">_xlfn.IFS(BA$7&gt;(SAP_Leadsheet!$E$21+12),0,BA$7=(SAP_Leadsheet!$E$21+12),SAP_Spreadsheet!BA616,BA$7&lt;(SAP_Leadsheet!$E$21+12),$E746*BA616)</f>
        <v>5.5441772714685689E-3</v>
      </c>
      <c r="BB746" s="328" cm="1">
        <f t="array" aca="1" ref="BB746" ca="1">_xlfn.IFS(BB$7&gt;(SAP_Leadsheet!$E$21+12),0,BB$7=(SAP_Leadsheet!$E$21+12),SAP_Spreadsheet!BB616,BB$7&lt;(SAP_Leadsheet!$E$21+12),$E746*BB616)</f>
        <v>5.4933370883486965E-3</v>
      </c>
      <c r="BC746" s="328" cm="1">
        <f t="array" aca="1" ref="BC746" ca="1">_xlfn.IFS(BC$7&gt;(SAP_Leadsheet!$E$21+12),0,BC$7=(SAP_Leadsheet!$E$21+12),SAP_Spreadsheet!BC616,BC$7&lt;(SAP_Leadsheet!$E$21+12),$E746*BC616)</f>
        <v>5.443173032046859E-3</v>
      </c>
      <c r="BD746" s="328" cm="1">
        <f t="array" aca="1" ref="BD746" ca="1">_xlfn.IFS(BD$7&gt;(SAP_Leadsheet!$E$21+12),0,BD$7=(SAP_Leadsheet!$E$21+12),SAP_Spreadsheet!BD616,BD$7&lt;(SAP_Leadsheet!$E$21+12),$E746*BD616)</f>
        <v>5.4476711258066588E-3</v>
      </c>
      <c r="BE746" s="328" cm="1">
        <f t="array" aca="1" ref="BE746" ca="1">_xlfn.IFS(BE$7&gt;(SAP_Leadsheet!$E$21+12),0,BE$7=(SAP_Leadsheet!$E$21+12),SAP_Spreadsheet!BE616,BE$7&lt;(SAP_Leadsheet!$E$21+12),$E746*BE616)</f>
        <v>5.3928023768967564E-3</v>
      </c>
      <c r="BF746" s="328" cm="1">
        <f t="array" aca="1" ref="BF746" ca="1">_xlfn.IFS(BF$7&gt;(SAP_Leadsheet!$E$21+12),0,BF$7=(SAP_Leadsheet!$E$21+12),SAP_Spreadsheet!BF616,BF$7&lt;(SAP_Leadsheet!$E$21+12),$E746*BF616)</f>
        <v>5.3302918149970837E-3</v>
      </c>
      <c r="BG746" s="328" cm="1">
        <f t="array" aca="1" ref="BG746" ca="1">_xlfn.IFS(BG$7&gt;(SAP_Leadsheet!$E$21+12),0,BG$7=(SAP_Leadsheet!$E$21+12),SAP_Spreadsheet!BG616,BG$7&lt;(SAP_Leadsheet!$E$21+12),$E746*BG616)</f>
        <v>5.2463935741481104E-3</v>
      </c>
      <c r="BH746" s="328" cm="1">
        <f t="array" aca="1" ref="BH746" ca="1">_xlfn.IFS(BH$7&gt;(SAP_Leadsheet!$E$21+12),0,BH$7=(SAP_Leadsheet!$E$21+12),SAP_Spreadsheet!BH616,BH$7&lt;(SAP_Leadsheet!$E$21+12),$E746*BH616)</f>
        <v>4.7270793314432213E-3</v>
      </c>
      <c r="BI746" s="328" cm="1">
        <f t="array" aca="1" ref="BI746" ca="1">_xlfn.IFS(BI$7&gt;(SAP_Leadsheet!$E$21+12),0,BI$7=(SAP_Leadsheet!$E$21+12),SAP_Spreadsheet!BI616,BI$7&lt;(SAP_Leadsheet!$E$21+12),$E746*BI616)</f>
        <v>4.6812707406844404E-3</v>
      </c>
      <c r="BJ746" s="328" cm="1">
        <f t="array" aca="1" ref="BJ746" ca="1">_xlfn.IFS(BJ$7&gt;(SAP_Leadsheet!$E$21+12),0,BJ$7=(SAP_Leadsheet!$E$21+12),SAP_Spreadsheet!BJ616,BJ$7&lt;(SAP_Leadsheet!$E$21+12),$E746*BJ616)</f>
        <v>4.6367847648227153E-3</v>
      </c>
      <c r="BK746" s="328" cm="1">
        <f t="array" aca="1" ref="BK746" ca="1">_xlfn.IFS(BK$7&gt;(SAP_Leadsheet!$E$21+12),0,BK$7=(SAP_Leadsheet!$E$21+12),SAP_Spreadsheet!BK616,BK$7&lt;(SAP_Leadsheet!$E$21+12),$E746*BK616)</f>
        <v>4.594552482207373E-3</v>
      </c>
      <c r="BL746" s="328" cm="1">
        <f t="array" aca="1" ref="BL746" ca="1">_xlfn.IFS(BL$7&gt;(SAP_Leadsheet!$E$21+12),0,BL$7=(SAP_Leadsheet!$E$21+12),SAP_Spreadsheet!BL616,BL$7&lt;(SAP_Leadsheet!$E$21+12),$E746*BL616)</f>
        <v>4.5537717062458308E-3</v>
      </c>
      <c r="BM746" s="328" cm="1">
        <f t="array" aca="1" ref="BM746" ca="1">_xlfn.IFS(BM$7&gt;(SAP_Leadsheet!$E$21+12),0,BM$7=(SAP_Leadsheet!$E$21+12),SAP_Spreadsheet!BM616,BM$7&lt;(SAP_Leadsheet!$E$21+12),$E746*BM616)</f>
        <v>4.5141201481242264E-3</v>
      </c>
      <c r="BN746" s="328" cm="1">
        <f t="array" aca="1" ref="BN746" ca="1">_xlfn.IFS(BN$7&gt;(SAP_Leadsheet!$E$21+12),0,BN$7=(SAP_Leadsheet!$E$21+12),SAP_Spreadsheet!BN616,BN$7&lt;(SAP_Leadsheet!$E$21+12),$E746*BN616)</f>
        <v>4.475290169068117E-3</v>
      </c>
      <c r="BO746" s="328" cm="1">
        <f t="array" aca="1" ref="BO746" ca="1">_xlfn.IFS(BO$7&gt;(SAP_Leadsheet!$E$21+12),0,BO$7=(SAP_Leadsheet!$E$21+12),SAP_Spreadsheet!BO616,BO$7&lt;(SAP_Leadsheet!$E$21+12),$E746*BO616)</f>
        <v>4.4367226058570604E-3</v>
      </c>
      <c r="BP746" s="328" cm="1">
        <f t="array" aca="1" ref="BP746" ca="1">_xlfn.IFS(BP$7&gt;(SAP_Leadsheet!$E$21+12),0,BP$7=(SAP_Leadsheet!$E$21+12),SAP_Spreadsheet!BP616,BP$7&lt;(SAP_Leadsheet!$E$21+12),$E746*BP616)</f>
        <v>4.3979333493554705E-3</v>
      </c>
      <c r="BQ746" s="328" cm="1">
        <f t="array" aca="1" ref="BQ746" ca="1">_xlfn.IFS(BQ$7&gt;(SAP_Leadsheet!$E$21+12),0,BQ$7=(SAP_Leadsheet!$E$21+12),SAP_Spreadsheet!BQ616,BQ$7&lt;(SAP_Leadsheet!$E$21+12),$E746*BQ616)</f>
        <v>4.3488345094026401E-3</v>
      </c>
      <c r="BR746" s="328" cm="1">
        <f t="array" aca="1" ref="BR746" ca="1">_xlfn.IFS(BR$7&gt;(SAP_Leadsheet!$E$21+12),0,BR$7=(SAP_Leadsheet!$E$21+12),SAP_Spreadsheet!BR616,BR$7&lt;(SAP_Leadsheet!$E$21+12),$E746*BR616)</f>
        <v>4.2263178433663796E-3</v>
      </c>
      <c r="BS746" s="328" cm="1">
        <f t="array" aca="1" ref="BS746" ca="1">_xlfn.IFS(BS$7&gt;(SAP_Leadsheet!$E$21+12),0,BS$7=(SAP_Leadsheet!$E$21+12),SAP_Spreadsheet!BS616,BS$7&lt;(SAP_Leadsheet!$E$21+12),$E746*BS616)</f>
        <v>3.9704489056982392E-3</v>
      </c>
      <c r="BT746" s="328" cm="1">
        <f t="array" aca="1" ref="BT746" ca="1">_xlfn.IFS(BT$7&gt;(SAP_Leadsheet!$E$21+12),0,BT$7=(SAP_Leadsheet!$E$21+12),SAP_Spreadsheet!BT616,BT$7&lt;(SAP_Leadsheet!$E$21+12),$E746*BT616)</f>
        <v>3.6615230915920576E-3</v>
      </c>
      <c r="BU746" s="328" cm="1">
        <f t="array" aca="1" ref="BU746" ca="1">_xlfn.IFS(BU$7&gt;(SAP_Leadsheet!$E$21+12),0,BU$7=(SAP_Leadsheet!$E$21+12),SAP_Spreadsheet!BU616,BU$7&lt;(SAP_Leadsheet!$E$21+12),$E746*BU616)</f>
        <v>0</v>
      </c>
      <c r="BV746" s="328" cm="1">
        <f t="array" aca="1" ref="BV746" ca="1">_xlfn.IFS(BV$7&gt;(SAP_Leadsheet!$E$21+12),0,BV$7=(SAP_Leadsheet!$E$21+12),SAP_Spreadsheet!BV616,BV$7&lt;(SAP_Leadsheet!$E$21+12),$E746*BV616)</f>
        <v>0</v>
      </c>
      <c r="BW746" s="328" cm="1">
        <f t="array" aca="1" ref="BW746" ca="1">_xlfn.IFS(BW$7&gt;(SAP_Leadsheet!$E$21+12),0,BW$7=(SAP_Leadsheet!$E$21+12),SAP_Spreadsheet!BW616,BW$7&lt;(SAP_Leadsheet!$E$21+12),$E746*BW616)</f>
        <v>0</v>
      </c>
      <c r="BX746" s="328" cm="1">
        <f t="array" aca="1" ref="BX746" ca="1">_xlfn.IFS(BX$7&gt;(SAP_Leadsheet!$E$21+12),0,BX$7=(SAP_Leadsheet!$E$21+12),SAP_Spreadsheet!BX616,BX$7&lt;(SAP_Leadsheet!$E$21+12),$E746*BX616)</f>
        <v>0</v>
      </c>
      <c r="BY746" s="328" cm="1">
        <f t="array" aca="1" ref="BY746" ca="1">_xlfn.IFS(BY$7&gt;(SAP_Leadsheet!$E$21+12),0,BY$7=(SAP_Leadsheet!$E$21+12),SAP_Spreadsheet!BY616,BY$7&lt;(SAP_Leadsheet!$E$21+12),$E746*BY616)</f>
        <v>0</v>
      </c>
      <c r="BZ746" s="328" cm="1">
        <f t="array" aca="1" ref="BZ746" ca="1">_xlfn.IFS(BZ$7&gt;(SAP_Leadsheet!$E$21+12),0,BZ$7=(SAP_Leadsheet!$E$21+12),SAP_Spreadsheet!BZ616,BZ$7&lt;(SAP_Leadsheet!$E$21+12),$E746*BZ616)</f>
        <v>0</v>
      </c>
      <c r="CA746" s="289"/>
      <c r="CB746" s="289"/>
      <c r="CC746" s="289"/>
      <c r="CD746" s="289"/>
      <c r="CE746" s="289"/>
      <c r="CF746" s="289"/>
      <c r="CG746" s="289"/>
      <c r="CH746" s="289"/>
      <c r="CI746" s="289"/>
      <c r="CJ746" s="289"/>
      <c r="CK746" s="289"/>
      <c r="CL746" s="289"/>
      <c r="CM746" s="289"/>
      <c r="CN746" s="289"/>
      <c r="CO746" s="289"/>
      <c r="CP746" s="289"/>
      <c r="CQ746" s="289"/>
      <c r="CR746" s="289"/>
      <c r="CS746" s="289"/>
      <c r="CT746" s="289"/>
      <c r="CU746" s="289"/>
      <c r="CV746" s="289"/>
      <c r="CW746" s="289"/>
      <c r="CX746" s="289"/>
      <c r="CY746" s="289"/>
      <c r="CZ746" s="289"/>
      <c r="DA746" s="289"/>
      <c r="DB746" s="289"/>
      <c r="DC746" s="289"/>
      <c r="DD746" s="289"/>
      <c r="DE746" s="289"/>
      <c r="DF746" s="289"/>
      <c r="DG746" s="289"/>
      <c r="DH746" s="289"/>
      <c r="DI746" s="289"/>
      <c r="DJ746" s="289"/>
      <c r="DK746" s="289"/>
      <c r="DL746" s="289"/>
      <c r="DM746" s="289"/>
      <c r="DN746" s="289"/>
      <c r="DO746" s="289"/>
      <c r="DP746" s="289"/>
      <c r="DQ746" s="289"/>
      <c r="DR746" s="289"/>
      <c r="DS746" s="289"/>
      <c r="DT746" s="289"/>
      <c r="DU746" s="289"/>
      <c r="DV746" s="289"/>
      <c r="DW746" s="289"/>
      <c r="DX746" s="289"/>
      <c r="DY746" s="289"/>
      <c r="DZ746" s="289"/>
      <c r="EA746" s="289"/>
      <c r="EB746" s="289"/>
      <c r="EC746" s="289"/>
      <c r="ED746" s="289"/>
      <c r="EE746" s="289"/>
      <c r="EF746" s="289"/>
      <c r="EG746" s="289"/>
      <c r="EH746" s="289"/>
      <c r="EI746" s="289"/>
      <c r="EJ746" s="289"/>
      <c r="EK746" s="289"/>
      <c r="EL746" s="289"/>
      <c r="EM746" s="289"/>
      <c r="EN746" s="289"/>
      <c r="EO746" s="289"/>
      <c r="EP746" s="289"/>
      <c r="EQ746" s="289"/>
      <c r="ER746" s="289"/>
      <c r="ES746" s="289"/>
      <c r="ET746" s="289"/>
      <c r="EU746" s="289"/>
      <c r="EV746" s="289"/>
      <c r="EW746" s="289"/>
      <c r="EX746" s="289"/>
      <c r="EY746" s="289"/>
      <c r="EZ746" s="289"/>
      <c r="FA746" s="289"/>
      <c r="FB746" s="289"/>
      <c r="FC746" s="289"/>
      <c r="FD746" s="289"/>
      <c r="FE746" s="289"/>
      <c r="FF746" s="289"/>
      <c r="FG746" s="289"/>
      <c r="FH746" s="289"/>
      <c r="FI746" s="289"/>
      <c r="FJ746" s="289"/>
      <c r="FK746" s="289"/>
      <c r="FL746" s="289"/>
      <c r="FM746" s="289"/>
      <c r="FN746" s="289"/>
      <c r="FO746" s="289"/>
      <c r="FP746" s="289"/>
      <c r="FQ746" s="289"/>
      <c r="FR746" s="289"/>
      <c r="FS746" s="289"/>
      <c r="FT746" s="289"/>
      <c r="FU746" s="289"/>
      <c r="FV746" s="289"/>
      <c r="FW746" s="289"/>
      <c r="FX746" s="289"/>
      <c r="FY746" s="289"/>
      <c r="FZ746" s="289"/>
      <c r="GA746" s="289"/>
      <c r="GB746" s="289"/>
      <c r="GC746" s="289"/>
      <c r="GD746" s="289"/>
      <c r="GE746" s="289"/>
      <c r="GF746" s="289"/>
      <c r="GG746" s="289"/>
      <c r="GH746" s="289"/>
      <c r="GI746" s="289"/>
      <c r="GJ746" s="289"/>
      <c r="GK746" s="289"/>
      <c r="GL746" s="289"/>
      <c r="GM746" s="289"/>
      <c r="GN746" s="289"/>
      <c r="GO746" s="289"/>
      <c r="GP746" s="289"/>
      <c r="GQ746" s="289"/>
      <c r="GR746" s="289"/>
      <c r="GS746" s="289"/>
      <c r="GT746" s="289"/>
      <c r="GU746" s="289"/>
      <c r="GV746" s="289"/>
      <c r="GW746" s="289"/>
      <c r="GX746" s="289"/>
      <c r="GY746" s="289"/>
    </row>
    <row r="747" spans="1:207" x14ac:dyDescent="0.15">
      <c r="A747" s="101"/>
      <c r="C747" s="23"/>
      <c r="D747" s="26" t="s">
        <v>424</v>
      </c>
      <c r="E747" s="78">
        <v>0.50749999999999995</v>
      </c>
      <c r="F747" s="120"/>
      <c r="G747" s="328" cm="1">
        <f t="array" ref="G747">_xlfn.IFS(G$7&gt;(SAP_Leadsheet!$E$21+12),0,G$7=(SAP_Leadsheet!$E$21+12),SAP_Spreadsheet!G617,G$7&lt;(SAP_Leadsheet!$E$21+12),$E747*G617)</f>
        <v>0</v>
      </c>
      <c r="H747" s="328" cm="1">
        <f t="array" aca="1" ref="H747" ca="1">_xlfn.IFS(H$7&gt;(SAP_Leadsheet!$E$21+12),0,H$7=(SAP_Leadsheet!$E$21+12),SAP_Spreadsheet!H617,H$7&lt;(SAP_Leadsheet!$E$21+12),$E747*H617)</f>
        <v>0</v>
      </c>
      <c r="I747" s="328" cm="1">
        <f t="array" aca="1" ref="I747" ca="1">_xlfn.IFS(I$7&gt;(SAP_Leadsheet!$E$21+12),0,I$7=(SAP_Leadsheet!$E$21+12),SAP_Spreadsheet!I617,I$7&lt;(SAP_Leadsheet!$E$21+12),$E747*I617)</f>
        <v>0</v>
      </c>
      <c r="J747" s="328" cm="1">
        <f t="array" aca="1" ref="J747" ca="1">_xlfn.IFS(J$7&gt;(SAP_Leadsheet!$E$21+12),0,J$7=(SAP_Leadsheet!$E$21+12),SAP_Spreadsheet!J617,J$7&lt;(SAP_Leadsheet!$E$21+12),$E747*J617)</f>
        <v>0</v>
      </c>
      <c r="K747" s="328" cm="1">
        <f t="array" aca="1" ref="K747" ca="1">_xlfn.IFS(K$7&gt;(SAP_Leadsheet!$E$21+12),0,K$7=(SAP_Leadsheet!$E$21+12),SAP_Spreadsheet!K617,K$7&lt;(SAP_Leadsheet!$E$21+12),$E747*K617)</f>
        <v>0</v>
      </c>
      <c r="L747" s="328" cm="1">
        <f t="array" aca="1" ref="L747" ca="1">_xlfn.IFS(L$7&gt;(SAP_Leadsheet!$E$21+12),0,L$7=(SAP_Leadsheet!$E$21+12),SAP_Spreadsheet!L617,L$7&lt;(SAP_Leadsheet!$E$21+12),$E747*L617)</f>
        <v>0</v>
      </c>
      <c r="M747" s="328" cm="1">
        <f t="array" aca="1" ref="M747" ca="1">_xlfn.IFS(M$7&gt;(SAP_Leadsheet!$E$21+12),0,M$7=(SAP_Leadsheet!$E$21+12),SAP_Spreadsheet!M617,M$7&lt;(SAP_Leadsheet!$E$21+12),$E747*M617)</f>
        <v>0</v>
      </c>
      <c r="N747" s="328" cm="1">
        <f t="array" aca="1" ref="N747" ca="1">_xlfn.IFS(N$7&gt;(SAP_Leadsheet!$E$21+12),0,N$7=(SAP_Leadsheet!$E$21+12),SAP_Spreadsheet!N617,N$7&lt;(SAP_Leadsheet!$E$21+12),$E747*N617)</f>
        <v>2.0601606578339832E-2</v>
      </c>
      <c r="O747" s="328" cm="1">
        <f t="array" aca="1" ref="O747" ca="1">_xlfn.IFS(O$7&gt;(SAP_Leadsheet!$E$21+12),0,O$7=(SAP_Leadsheet!$E$21+12),SAP_Spreadsheet!O617,O$7&lt;(SAP_Leadsheet!$E$21+12),$E747*O617)</f>
        <v>3.7468513267494369E-2</v>
      </c>
      <c r="P747" s="328" cm="1">
        <f t="array" aca="1" ref="P747" ca="1">_xlfn.IFS(P$7&gt;(SAP_Leadsheet!$E$21+12),0,P$7=(SAP_Leadsheet!$E$21+12),SAP_Spreadsheet!P617,P$7&lt;(SAP_Leadsheet!$E$21+12),$E747*P617)</f>
        <v>4.7502012830731626E-2</v>
      </c>
      <c r="Q747" s="328" cm="1">
        <f t="array" aca="1" ref="Q747" ca="1">_xlfn.IFS(Q$7&gt;(SAP_Leadsheet!$E$21+12),0,Q$7=(SAP_Leadsheet!$E$21+12),SAP_Spreadsheet!Q617,Q$7&lt;(SAP_Leadsheet!$E$21+12),$E747*Q617)</f>
        <v>5.1943877515670825E-2</v>
      </c>
      <c r="R747" s="328" cm="1">
        <f t="array" aca="1" ref="R747" ca="1">_xlfn.IFS(R$7&gt;(SAP_Leadsheet!$E$21+12),0,R$7=(SAP_Leadsheet!$E$21+12),SAP_Spreadsheet!R617,R$7&lt;(SAP_Leadsheet!$E$21+12),$E747*R617)</f>
        <v>5.2665536050514529E-2</v>
      </c>
      <c r="S747" s="328" cm="1">
        <f t="array" aca="1" ref="S747" ca="1">_xlfn.IFS(S$7&gt;(SAP_Leadsheet!$E$21+12),0,S$7=(SAP_Leadsheet!$E$21+12),SAP_Spreadsheet!S617,S$7&lt;(SAP_Leadsheet!$E$21+12),$E747*S617)</f>
        <v>5.0975914143802932E-2</v>
      </c>
      <c r="T747" s="328" cm="1">
        <f t="array" aca="1" ref="T747" ca="1">_xlfn.IFS(T$7&gt;(SAP_Leadsheet!$E$21+12),0,T$7=(SAP_Leadsheet!$E$21+12),SAP_Spreadsheet!T617,T$7&lt;(SAP_Leadsheet!$E$21+12),$E747*T617)</f>
        <v>4.7758749798330558E-2</v>
      </c>
      <c r="U747" s="328" cm="1">
        <f t="array" aca="1" ref="U747" ca="1">_xlfn.IFS(U$7&gt;(SAP_Leadsheet!$E$21+12),0,U$7=(SAP_Leadsheet!$E$21+12),SAP_Spreadsheet!U617,U$7&lt;(SAP_Leadsheet!$E$21+12),$E747*U617)</f>
        <v>4.359124270705611E-2</v>
      </c>
      <c r="V747" s="328" cm="1">
        <f t="array" aca="1" ref="V747" ca="1">_xlfn.IFS(V$7&gt;(SAP_Leadsheet!$E$21+12),0,V$7=(SAP_Leadsheet!$E$21+12),SAP_Spreadsheet!V617,V$7&lt;(SAP_Leadsheet!$E$21+12),$E747*V617)</f>
        <v>3.9178333746063936E-2</v>
      </c>
      <c r="W747" s="328" cm="1">
        <f t="array" aca="1" ref="W747" ca="1">_xlfn.IFS(W$7&gt;(SAP_Leadsheet!$E$21+12),0,W$7=(SAP_Leadsheet!$E$21+12),SAP_Spreadsheet!W617,W$7&lt;(SAP_Leadsheet!$E$21+12),$E747*W617)</f>
        <v>3.5235214075801609E-2</v>
      </c>
      <c r="X747" s="328" cm="1">
        <f t="array" aca="1" ref="X747" ca="1">_xlfn.IFS(X$7&gt;(SAP_Leadsheet!$E$21+12),0,X$7=(SAP_Leadsheet!$E$21+12),SAP_Spreadsheet!X617,X$7&lt;(SAP_Leadsheet!$E$21+12),$E747*X617)</f>
        <v>3.1864661930722099E-2</v>
      </c>
      <c r="Y747" s="328" cm="1">
        <f t="array" aca="1" ref="Y747" ca="1">_xlfn.IFS(Y$7&gt;(SAP_Leadsheet!$E$21+12),0,Y$7=(SAP_Leadsheet!$E$21+12),SAP_Spreadsheet!Y617,Y$7&lt;(SAP_Leadsheet!$E$21+12),$E747*Y617)</f>
        <v>2.2259117926697082E-2</v>
      </c>
      <c r="Z747" s="328" cm="1">
        <f t="array" aca="1" ref="Z747" ca="1">_xlfn.IFS(Z$7&gt;(SAP_Leadsheet!$E$21+12),0,Z$7=(SAP_Leadsheet!$E$21+12),SAP_Spreadsheet!Z617,Z$7&lt;(SAP_Leadsheet!$E$21+12),$E747*Z617)</f>
        <v>2.2279521781544513E-2</v>
      </c>
      <c r="AA747" s="328" cm="1">
        <f t="array" aca="1" ref="AA747" ca="1">_xlfn.IFS(AA$7&gt;(SAP_Leadsheet!$E$21+12),0,AA$7=(SAP_Leadsheet!$E$21+12),SAP_Spreadsheet!AA617,AA$7&lt;(SAP_Leadsheet!$E$21+12),$E747*AA617)</f>
        <v>2.2653977836567654E-2</v>
      </c>
      <c r="AB747" s="328" cm="1">
        <f t="array" aca="1" ref="AB747" ca="1">_xlfn.IFS(AB$7&gt;(SAP_Leadsheet!$E$21+12),0,AB$7=(SAP_Leadsheet!$E$21+12),SAP_Spreadsheet!AB617,AB$7&lt;(SAP_Leadsheet!$E$21+12),$E747*AB617)</f>
        <v>2.3217365369640492E-2</v>
      </c>
      <c r="AC747" s="328" cm="1">
        <f t="array" aca="1" ref="AC747" ca="1">_xlfn.IFS(AC$7&gt;(SAP_Leadsheet!$E$21+12),0,AC$7=(SAP_Leadsheet!$E$21+12),SAP_Spreadsheet!AC617,AC$7&lt;(SAP_Leadsheet!$E$21+12),$E747*AC617)</f>
        <v>2.3810935246424362E-2</v>
      </c>
      <c r="AD747" s="328" cm="1">
        <f t="array" aca="1" ref="AD747" ca="1">_xlfn.IFS(AD$7&gt;(SAP_Leadsheet!$E$21+12),0,AD$7=(SAP_Leadsheet!$E$21+12),SAP_Spreadsheet!AD617,AD$7&lt;(SAP_Leadsheet!$E$21+12),$E747*AD617)</f>
        <v>2.432602213512735E-2</v>
      </c>
      <c r="AE747" s="328" cm="1">
        <f t="array" aca="1" ref="AE747" ca="1">_xlfn.IFS(AE$7&gt;(SAP_Leadsheet!$E$21+12),0,AE$7=(SAP_Leadsheet!$E$21+12),SAP_Spreadsheet!AE617,AE$7&lt;(SAP_Leadsheet!$E$21+12),$E747*AE617)</f>
        <v>2.4697659147829957E-2</v>
      </c>
      <c r="AF747" s="328" cm="1">
        <f t="array" aca="1" ref="AF747" ca="1">_xlfn.IFS(AF$7&gt;(SAP_Leadsheet!$E$21+12),0,AF$7=(SAP_Leadsheet!$E$21+12),SAP_Spreadsheet!AF617,AF$7&lt;(SAP_Leadsheet!$E$21+12),$E747*AF617)</f>
        <v>2.496803478737768E-2</v>
      </c>
      <c r="AG747" s="328" cm="1">
        <f t="array" aca="1" ref="AG747" ca="1">_xlfn.IFS(AG$7&gt;(SAP_Leadsheet!$E$21+12),0,AG$7=(SAP_Leadsheet!$E$21+12),SAP_Spreadsheet!AG617,AG$7&lt;(SAP_Leadsheet!$E$21+12),$E747*AG617)</f>
        <v>2.5088751979949309E-2</v>
      </c>
      <c r="AH747" s="328" cm="1">
        <f t="array" aca="1" ref="AH747" ca="1">_xlfn.IFS(AH$7&gt;(SAP_Leadsheet!$E$21+12),0,AH$7=(SAP_Leadsheet!$E$21+12),SAP_Spreadsheet!AH617,AH$7&lt;(SAP_Leadsheet!$E$21+12),$E747*AH617)</f>
        <v>2.4907215585391065E-2</v>
      </c>
      <c r="AI747" s="328" cm="1">
        <f t="array" aca="1" ref="AI747" ca="1">_xlfn.IFS(AI$7&gt;(SAP_Leadsheet!$E$21+12),0,AI$7=(SAP_Leadsheet!$E$21+12),SAP_Spreadsheet!AI617,AI$7&lt;(SAP_Leadsheet!$E$21+12),$E747*AI617)</f>
        <v>2.4342596338291632E-2</v>
      </c>
      <c r="AJ747" s="328" cm="1">
        <f t="array" aca="1" ref="AJ747" ca="1">_xlfn.IFS(AJ$7&gt;(SAP_Leadsheet!$E$21+12),0,AJ$7=(SAP_Leadsheet!$E$21+12),SAP_Spreadsheet!AJ617,AJ$7&lt;(SAP_Leadsheet!$E$21+12),$E747*AJ617)</f>
        <v>2.2952572295931506E-2</v>
      </c>
      <c r="AK747" s="328" cm="1">
        <f t="array" aca="1" ref="AK747" ca="1">_xlfn.IFS(AK$7&gt;(SAP_Leadsheet!$E$21+12),0,AK$7=(SAP_Leadsheet!$E$21+12),SAP_Spreadsheet!AK617,AK$7&lt;(SAP_Leadsheet!$E$21+12),$E747*AK617)</f>
        <v>1.7406190479500781E-2</v>
      </c>
      <c r="AL747" s="328" cm="1">
        <f t="array" aca="1" ref="AL747" ca="1">_xlfn.IFS(AL$7&gt;(SAP_Leadsheet!$E$21+12),0,AL$7=(SAP_Leadsheet!$E$21+12),SAP_Spreadsheet!AL617,AL$7&lt;(SAP_Leadsheet!$E$21+12),$E747*AL617)</f>
        <v>1.7281608535033008E-2</v>
      </c>
      <c r="AM747" s="328" cm="1">
        <f t="array" aca="1" ref="AM747" ca="1">_xlfn.IFS(AM$7&gt;(SAP_Leadsheet!$E$21+12),0,AM$7=(SAP_Leadsheet!$E$21+12),SAP_Spreadsheet!AM617,AM$7&lt;(SAP_Leadsheet!$E$21+12),$E747*AM617)</f>
        <v>1.7153173275791113E-2</v>
      </c>
      <c r="AN747" s="328" cm="1">
        <f t="array" aca="1" ref="AN747" ca="1">_xlfn.IFS(AN$7&gt;(SAP_Leadsheet!$E$21+12),0,AN$7=(SAP_Leadsheet!$E$21+12),SAP_Spreadsheet!AN617,AN$7&lt;(SAP_Leadsheet!$E$21+12),$E747*AN617)</f>
        <v>1.7045932190479802E-2</v>
      </c>
      <c r="AO747" s="328" cm="1">
        <f t="array" aca="1" ref="AO747" ca="1">_xlfn.IFS(AO$7&gt;(SAP_Leadsheet!$E$21+12),0,AO$7=(SAP_Leadsheet!$E$21+12),SAP_Spreadsheet!AO617,AO$7&lt;(SAP_Leadsheet!$E$21+12),$E747*AO617)</f>
        <v>1.6958722165203638E-2</v>
      </c>
      <c r="AP747" s="328" cm="1">
        <f t="array" aca="1" ref="AP747" ca="1">_xlfn.IFS(AP$7&gt;(SAP_Leadsheet!$E$21+12),0,AP$7=(SAP_Leadsheet!$E$21+12),SAP_Spreadsheet!AP617,AP$7&lt;(SAP_Leadsheet!$E$21+12),$E747*AP617)</f>
        <v>1.6887753896629464E-2</v>
      </c>
      <c r="AQ747" s="328" cm="1">
        <f t="array" aca="1" ref="AQ747" ca="1">_xlfn.IFS(AQ$7&gt;(SAP_Leadsheet!$E$21+12),0,AQ$7=(SAP_Leadsheet!$E$21+12),SAP_Spreadsheet!AQ617,AQ$7&lt;(SAP_Leadsheet!$E$21+12),$E747*AQ617)</f>
        <v>1.6827005244561405E-2</v>
      </c>
      <c r="AR747" s="328" cm="1">
        <f t="array" aca="1" ref="AR747" ca="1">_xlfn.IFS(AR$7&gt;(SAP_Leadsheet!$E$21+12),0,AR$7=(SAP_Leadsheet!$E$21+12),SAP_Spreadsheet!AR617,AR$7&lt;(SAP_Leadsheet!$E$21+12),$E747*AR617)</f>
        <v>1.6767836024480363E-2</v>
      </c>
      <c r="AS747" s="328" cm="1">
        <f t="array" aca="1" ref="AS747" ca="1">_xlfn.IFS(AS$7&gt;(SAP_Leadsheet!$E$21+12),0,AS$7=(SAP_Leadsheet!$E$21+12),SAP_Spreadsheet!AS617,AS$7&lt;(SAP_Leadsheet!$E$21+12),$E747*AS617)</f>
        <v>1.669920885842294E-2</v>
      </c>
      <c r="AT747" s="328" cm="1">
        <f t="array" aca="1" ref="AT747" ca="1">_xlfn.IFS(AT$7&gt;(SAP_Leadsheet!$E$21+12),0,AT$7=(SAP_Leadsheet!$E$21+12),SAP_Spreadsheet!AT617,AT$7&lt;(SAP_Leadsheet!$E$21+12),$E747*AT617)</f>
        <v>1.6591014823282513E-2</v>
      </c>
      <c r="AU747" s="328" cm="1">
        <f t="array" aca="1" ref="AU747" ca="1">_xlfn.IFS(AU$7&gt;(SAP_Leadsheet!$E$21+12),0,AU$7=(SAP_Leadsheet!$E$21+12),SAP_Spreadsheet!AU617,AU$7&lt;(SAP_Leadsheet!$E$21+12),$E747*AU617)</f>
        <v>1.6411242986826606E-2</v>
      </c>
      <c r="AV747" s="328" cm="1">
        <f t="array" aca="1" ref="AV747" ca="1">_xlfn.IFS(AV$7&gt;(SAP_Leadsheet!$E$21+12),0,AV$7=(SAP_Leadsheet!$E$21+12),SAP_Spreadsheet!AV617,AV$7&lt;(SAP_Leadsheet!$E$21+12),$E747*AV617)</f>
        <v>1.5941509399761685E-2</v>
      </c>
      <c r="AW747" s="328" cm="1">
        <f t="array" aca="1" ref="AW747" ca="1">_xlfn.IFS(AW$7&gt;(SAP_Leadsheet!$E$21+12),0,AW$7=(SAP_Leadsheet!$E$21+12),SAP_Spreadsheet!AW617,AW$7&lt;(SAP_Leadsheet!$E$21+12),$E747*AW617)</f>
        <v>1.4177753087172484E-2</v>
      </c>
      <c r="AX747" s="328" cm="1">
        <f t="array" aca="1" ref="AX747" ca="1">_xlfn.IFS(AX$7&gt;(SAP_Leadsheet!$E$21+12),0,AX$7=(SAP_Leadsheet!$E$21+12),SAP_Spreadsheet!AX617,AX$7&lt;(SAP_Leadsheet!$E$21+12),$E747*AX617)</f>
        <v>1.4025350200213321E-2</v>
      </c>
      <c r="AY747" s="328" cm="1">
        <f t="array" aca="1" ref="AY747" ca="1">_xlfn.IFS(AY$7&gt;(SAP_Leadsheet!$E$21+12),0,AY$7=(SAP_Leadsheet!$E$21+12),SAP_Spreadsheet!AY617,AY$7&lt;(SAP_Leadsheet!$E$21+12),$E747*AY617)</f>
        <v>1.3875967407455685E-2</v>
      </c>
      <c r="AZ747" s="328" cm="1">
        <f t="array" aca="1" ref="AZ747" ca="1">_xlfn.IFS(AZ$7&gt;(SAP_Leadsheet!$E$21+12),0,AZ$7=(SAP_Leadsheet!$E$21+12),SAP_Spreadsheet!AZ617,AZ$7&lt;(SAP_Leadsheet!$E$21+12),$E747*AZ617)</f>
        <v>1.3735725656613275E-2</v>
      </c>
      <c r="BA747" s="328" cm="1">
        <f t="array" aca="1" ref="BA747" ca="1">_xlfn.IFS(BA$7&gt;(SAP_Leadsheet!$E$21+12),0,BA$7=(SAP_Leadsheet!$E$21+12),SAP_Spreadsheet!BA617,BA$7&lt;(SAP_Leadsheet!$E$21+12),$E747*BA617)</f>
        <v>1.360289626558003E-2</v>
      </c>
      <c r="BB747" s="328" cm="1">
        <f t="array" aca="1" ref="BB747" ca="1">_xlfn.IFS(BB$7&gt;(SAP_Leadsheet!$E$21+12),0,BB$7=(SAP_Leadsheet!$E$21+12),SAP_Spreadsheet!BB617,BB$7&lt;(SAP_Leadsheet!$E$21+12),$E747*BB617)</f>
        <v>1.3475631039244528E-2</v>
      </c>
      <c r="BC747" s="328" cm="1">
        <f t="array" aca="1" ref="BC747" ca="1">_xlfn.IFS(BC$7&gt;(SAP_Leadsheet!$E$21+12),0,BC$7=(SAP_Leadsheet!$E$21+12),SAP_Spreadsheet!BC617,BC$7&lt;(SAP_Leadsheet!$E$21+12),$E747*BC617)</f>
        <v>1.3352059314145348E-2</v>
      </c>
      <c r="BD747" s="328" cm="1">
        <f t="array" aca="1" ref="BD747" ca="1">_xlfn.IFS(BD$7&gt;(SAP_Leadsheet!$E$21+12),0,BD$7=(SAP_Leadsheet!$E$21+12),SAP_Spreadsheet!BD617,BD$7&lt;(SAP_Leadsheet!$E$21+12),$E747*BD617)</f>
        <v>1.3230130977251391E-2</v>
      </c>
      <c r="BE747" s="328" cm="1">
        <f t="array" aca="1" ref="BE747" ca="1">_xlfn.IFS(BE$7&gt;(SAP_Leadsheet!$E$21+12),0,BE$7=(SAP_Leadsheet!$E$21+12),SAP_Spreadsheet!BE617,BE$7&lt;(SAP_Leadsheet!$E$21+12),$E747*BE617)</f>
        <v>1.32410640064312E-2</v>
      </c>
      <c r="BF747" s="328" cm="1">
        <f t="array" aca="1" ref="BF747" ca="1">_xlfn.IFS(BF$7&gt;(SAP_Leadsheet!$E$21+12),0,BF$7=(SAP_Leadsheet!$E$21+12),SAP_Spreadsheet!BF617,BF$7&lt;(SAP_Leadsheet!$E$21+12),$E747*BF617)</f>
        <v>1.3107700482919812E-2</v>
      </c>
      <c r="BG747" s="328" cm="1">
        <f t="array" aca="1" ref="BG747" ca="1">_xlfn.IFS(BG$7&gt;(SAP_Leadsheet!$E$21+12),0,BG$7=(SAP_Leadsheet!$E$21+12),SAP_Spreadsheet!BG617,BG$7&lt;(SAP_Leadsheet!$E$21+12),$E747*BG617)</f>
        <v>1.2955762832485933E-2</v>
      </c>
      <c r="BH747" s="328" cm="1">
        <f t="array" aca="1" ref="BH747" ca="1">_xlfn.IFS(BH$7&gt;(SAP_Leadsheet!$E$21+12),0,BH$7=(SAP_Leadsheet!$E$21+12),SAP_Spreadsheet!BH617,BH$7&lt;(SAP_Leadsheet!$E$21+12),$E747*BH617)</f>
        <v>1.2751840467964756E-2</v>
      </c>
      <c r="BI747" s="328" cm="1">
        <f t="array" aca="1" ref="BI747" ca="1">_xlfn.IFS(BI$7&gt;(SAP_Leadsheet!$E$21+12),0,BI$7=(SAP_Leadsheet!$E$21+12),SAP_Spreadsheet!BI617,BI$7&lt;(SAP_Leadsheet!$E$21+12),$E747*BI617)</f>
        <v>1.1489599600572347E-2</v>
      </c>
      <c r="BJ747" s="328" cm="1">
        <f t="array" aca="1" ref="BJ747" ca="1">_xlfn.IFS(BJ$7&gt;(SAP_Leadsheet!$E$21+12),0,BJ$7=(SAP_Leadsheet!$E$21+12),SAP_Spreadsheet!BJ617,BJ$7&lt;(SAP_Leadsheet!$E$21+12),$E747*BJ617)</f>
        <v>1.1378257621904055E-2</v>
      </c>
      <c r="BK747" s="328" cm="1">
        <f t="array" aca="1" ref="BK747" ca="1">_xlfn.IFS(BK$7&gt;(SAP_Leadsheet!$E$21+12),0,BK$7=(SAP_Leadsheet!$E$21+12),SAP_Spreadsheet!BK617,BK$7&lt;(SAP_Leadsheet!$E$21+12),$E747*BK617)</f>
        <v>1.1270130379974333E-2</v>
      </c>
      <c r="BL747" s="328" cm="1">
        <f t="array" aca="1" ref="BL747" ca="1">_xlfn.IFS(BL$7&gt;(SAP_Leadsheet!$E$21+12),0,BL$7=(SAP_Leadsheet!$E$21+12),SAP_Spreadsheet!BL617,BL$7&lt;(SAP_Leadsheet!$E$21+12),$E747*BL617)</f>
        <v>1.116748094605414E-2</v>
      </c>
      <c r="BM747" s="328" cm="1">
        <f t="array" aca="1" ref="BM747" ca="1">_xlfn.IFS(BM$7&gt;(SAP_Leadsheet!$E$21+12),0,BM$7=(SAP_Leadsheet!$E$21+12),SAP_Spreadsheet!BM617,BM$7&lt;(SAP_Leadsheet!$E$21+12),$E747*BM617)</f>
        <v>1.106835953210154E-2</v>
      </c>
      <c r="BN747" s="328" cm="1">
        <f t="array" aca="1" ref="BN747" ca="1">_xlfn.IFS(BN$7&gt;(SAP_Leadsheet!$E$21+12),0,BN$7=(SAP_Leadsheet!$E$21+12),SAP_Spreadsheet!BN617,BN$7&lt;(SAP_Leadsheet!$E$21+12),$E747*BN617)</f>
        <v>1.097198278561335E-2</v>
      </c>
      <c r="BO747" s="328" cm="1">
        <f t="array" aca="1" ref="BO747" ca="1">_xlfn.IFS(BO$7&gt;(SAP_Leadsheet!$E$21+12),0,BO$7=(SAP_Leadsheet!$E$21+12),SAP_Spreadsheet!BO617,BO$7&lt;(SAP_Leadsheet!$E$21+12),$E747*BO617)</f>
        <v>1.0877602962350031E-2</v>
      </c>
      <c r="BP747" s="328" cm="1">
        <f t="array" aca="1" ref="BP747" ca="1">_xlfn.IFS(BP$7&gt;(SAP_Leadsheet!$E$21+12),0,BP$7=(SAP_Leadsheet!$E$21+12),SAP_Spreadsheet!BP617,BP$7&lt;(SAP_Leadsheet!$E$21+12),$E747*BP617)</f>
        <v>1.0783860964851224E-2</v>
      </c>
      <c r="BQ747" s="328" cm="1">
        <f t="array" aca="1" ref="BQ747" ca="1">_xlfn.IFS(BQ$7&gt;(SAP_Leadsheet!$E$21+12),0,BQ$7=(SAP_Leadsheet!$E$21+12),SAP_Spreadsheet!BQ617,BQ$7&lt;(SAP_Leadsheet!$E$21+12),$E747*BQ617)</f>
        <v>1.0689580121489304E-2</v>
      </c>
      <c r="BR747" s="328" cm="1">
        <f t="array" aca="1" ref="BR747" ca="1">_xlfn.IFS(BR$7&gt;(SAP_Leadsheet!$E$21+12),0,BR$7=(SAP_Leadsheet!$E$21+12),SAP_Spreadsheet!BR617,BR$7&lt;(SAP_Leadsheet!$E$21+12),$E747*BR617)</f>
        <v>1.0570240890569656E-2</v>
      </c>
      <c r="BS747" s="328" cm="1">
        <f t="array" aca="1" ref="BS747" ca="1">_xlfn.IFS(BS$7&gt;(SAP_Leadsheet!$E$21+12),0,BS$7=(SAP_Leadsheet!$E$21+12),SAP_Spreadsheet!BS617,BS$7&lt;(SAP_Leadsheet!$E$21+12),$E747*BS617)</f>
        <v>1.0272452903854421E-2</v>
      </c>
      <c r="BT747" s="328" cm="1">
        <f t="array" aca="1" ref="BT747" ca="1">_xlfn.IFS(BT$7&gt;(SAP_Leadsheet!$E$21+12),0,BT$7=(SAP_Leadsheet!$E$21+12),SAP_Spreadsheet!BT617,BT$7&lt;(SAP_Leadsheet!$E$21+12),$E747*BT617)</f>
        <v>9.6505399978289615E-3</v>
      </c>
      <c r="BU747" s="328" cm="1">
        <f t="array" aca="1" ref="BU747" ca="1">_xlfn.IFS(BU$7&gt;(SAP_Leadsheet!$E$21+12),0,BU$7=(SAP_Leadsheet!$E$21+12),SAP_Spreadsheet!BU617,BU$7&lt;(SAP_Leadsheet!$E$21+12),$E747*BU617)</f>
        <v>8.8996674904117459E-3</v>
      </c>
      <c r="BV747" s="328" cm="1">
        <f t="array" aca="1" ref="BV747" ca="1">_xlfn.IFS(BV$7&gt;(SAP_Leadsheet!$E$21+12),0,BV$7=(SAP_Leadsheet!$E$21+12),SAP_Spreadsheet!BV617,BV$7&lt;(SAP_Leadsheet!$E$21+12),$E747*BV617)</f>
        <v>0</v>
      </c>
      <c r="BW747" s="328" cm="1">
        <f t="array" aca="1" ref="BW747" ca="1">_xlfn.IFS(BW$7&gt;(SAP_Leadsheet!$E$21+12),0,BW$7=(SAP_Leadsheet!$E$21+12),SAP_Spreadsheet!BW617,BW$7&lt;(SAP_Leadsheet!$E$21+12),$E747*BW617)</f>
        <v>0</v>
      </c>
      <c r="BX747" s="328" cm="1">
        <f t="array" aca="1" ref="BX747" ca="1">_xlfn.IFS(BX$7&gt;(SAP_Leadsheet!$E$21+12),0,BX$7=(SAP_Leadsheet!$E$21+12),SAP_Spreadsheet!BX617,BX$7&lt;(SAP_Leadsheet!$E$21+12),$E747*BX617)</f>
        <v>0</v>
      </c>
      <c r="BY747" s="328" cm="1">
        <f t="array" aca="1" ref="BY747" ca="1">_xlfn.IFS(BY$7&gt;(SAP_Leadsheet!$E$21+12),0,BY$7=(SAP_Leadsheet!$E$21+12),SAP_Spreadsheet!BY617,BY$7&lt;(SAP_Leadsheet!$E$21+12),$E747*BY617)</f>
        <v>0</v>
      </c>
      <c r="BZ747" s="328" cm="1">
        <f t="array" aca="1" ref="BZ747" ca="1">_xlfn.IFS(BZ$7&gt;(SAP_Leadsheet!$E$21+12),0,BZ$7=(SAP_Leadsheet!$E$21+12),SAP_Spreadsheet!BZ617,BZ$7&lt;(SAP_Leadsheet!$E$21+12),$E747*BZ617)</f>
        <v>0</v>
      </c>
      <c r="CA747" s="289"/>
      <c r="CB747" s="289"/>
      <c r="CC747" s="289"/>
      <c r="CD747" s="289"/>
      <c r="CE747" s="289"/>
      <c r="CF747" s="289"/>
      <c r="CG747" s="289"/>
      <c r="CH747" s="289"/>
      <c r="CI747" s="289"/>
      <c r="CJ747" s="289"/>
      <c r="CK747" s="289"/>
      <c r="CL747" s="289"/>
      <c r="CM747" s="289"/>
      <c r="CN747" s="289"/>
      <c r="CO747" s="289"/>
      <c r="CP747" s="289"/>
      <c r="CQ747" s="289"/>
      <c r="CR747" s="289"/>
      <c r="CS747" s="289"/>
      <c r="CT747" s="289"/>
      <c r="CU747" s="289"/>
      <c r="CV747" s="289"/>
      <c r="CW747" s="289"/>
      <c r="CX747" s="289"/>
      <c r="CY747" s="289"/>
      <c r="CZ747" s="289"/>
      <c r="DA747" s="289"/>
      <c r="DB747" s="289"/>
      <c r="DC747" s="289"/>
      <c r="DD747" s="289"/>
      <c r="DE747" s="289"/>
      <c r="DF747" s="289"/>
      <c r="DG747" s="289"/>
      <c r="DH747" s="289"/>
      <c r="DI747" s="289"/>
      <c r="DJ747" s="289"/>
      <c r="DK747" s="289"/>
      <c r="DL747" s="289"/>
      <c r="DM747" s="289"/>
      <c r="DN747" s="289"/>
      <c r="DO747" s="289"/>
      <c r="DP747" s="289"/>
      <c r="DQ747" s="289"/>
      <c r="DR747" s="289"/>
      <c r="DS747" s="289"/>
      <c r="DT747" s="289"/>
      <c r="DU747" s="289"/>
      <c r="DV747" s="289"/>
      <c r="DW747" s="289"/>
      <c r="DX747" s="289"/>
      <c r="DY747" s="289"/>
      <c r="DZ747" s="289"/>
      <c r="EA747" s="289"/>
      <c r="EB747" s="289"/>
      <c r="EC747" s="289"/>
      <c r="ED747" s="289"/>
      <c r="EE747" s="289"/>
      <c r="EF747" s="289"/>
      <c r="EG747" s="289"/>
      <c r="EH747" s="289"/>
      <c r="EI747" s="289"/>
      <c r="EJ747" s="289"/>
      <c r="EK747" s="289"/>
      <c r="EL747" s="289"/>
      <c r="EM747" s="289"/>
      <c r="EN747" s="289"/>
      <c r="EO747" s="289"/>
      <c r="EP747" s="289"/>
      <c r="EQ747" s="289"/>
      <c r="ER747" s="289"/>
      <c r="ES747" s="289"/>
      <c r="ET747" s="289"/>
      <c r="EU747" s="289"/>
      <c r="EV747" s="289"/>
      <c r="EW747" s="289"/>
      <c r="EX747" s="289"/>
      <c r="EY747" s="289"/>
      <c r="EZ747" s="289"/>
      <c r="FA747" s="289"/>
      <c r="FB747" s="289"/>
      <c r="FC747" s="289"/>
      <c r="FD747" s="289"/>
      <c r="FE747" s="289"/>
      <c r="FF747" s="289"/>
      <c r="FG747" s="289"/>
      <c r="FH747" s="289"/>
      <c r="FI747" s="289"/>
      <c r="FJ747" s="289"/>
      <c r="FK747" s="289"/>
      <c r="FL747" s="289"/>
      <c r="FM747" s="289"/>
      <c r="FN747" s="289"/>
      <c r="FO747" s="289"/>
      <c r="FP747" s="289"/>
      <c r="FQ747" s="289"/>
      <c r="FR747" s="289"/>
      <c r="FS747" s="289"/>
      <c r="FT747" s="289"/>
      <c r="FU747" s="289"/>
      <c r="FV747" s="289"/>
      <c r="FW747" s="289"/>
      <c r="FX747" s="289"/>
      <c r="FY747" s="289"/>
      <c r="FZ747" s="289"/>
      <c r="GA747" s="289"/>
      <c r="GB747" s="289"/>
      <c r="GC747" s="289"/>
      <c r="GD747" s="289"/>
      <c r="GE747" s="289"/>
      <c r="GF747" s="289"/>
      <c r="GG747" s="289"/>
      <c r="GH747" s="289"/>
      <c r="GI747" s="289"/>
      <c r="GJ747" s="289"/>
      <c r="GK747" s="289"/>
      <c r="GL747" s="289"/>
      <c r="GM747" s="289"/>
      <c r="GN747" s="289"/>
      <c r="GO747" s="289"/>
      <c r="GP747" s="289"/>
      <c r="GQ747" s="289"/>
      <c r="GR747" s="289"/>
      <c r="GS747" s="289"/>
      <c r="GT747" s="289"/>
      <c r="GU747" s="289"/>
      <c r="GV747" s="289"/>
      <c r="GW747" s="289"/>
      <c r="GX747" s="289"/>
      <c r="GY747" s="289"/>
    </row>
    <row r="748" spans="1:207" x14ac:dyDescent="0.15">
      <c r="A748" s="101"/>
      <c r="D748" s="26" t="s">
        <v>425</v>
      </c>
      <c r="E748" s="78">
        <v>0.50749999999999995</v>
      </c>
      <c r="F748" s="120"/>
      <c r="G748" s="328" cm="1">
        <f t="array" ref="G748">_xlfn.IFS(G$7&gt;(SAP_Leadsheet!$E$21+12),0,G$7=(SAP_Leadsheet!$E$21+12),SAP_Spreadsheet!G618,G$7&lt;(SAP_Leadsheet!$E$21+12),$E748*G618)</f>
        <v>0</v>
      </c>
      <c r="H748" s="328" cm="1">
        <f t="array" aca="1" ref="H748" ca="1">_xlfn.IFS(H$7&gt;(SAP_Leadsheet!$E$21+12),0,H$7=(SAP_Leadsheet!$E$21+12),SAP_Spreadsheet!H618,H$7&lt;(SAP_Leadsheet!$E$21+12),$E748*H618)</f>
        <v>0</v>
      </c>
      <c r="I748" s="328" cm="1">
        <f t="array" aca="1" ref="I748" ca="1">_xlfn.IFS(I$7&gt;(SAP_Leadsheet!$E$21+12),0,I$7=(SAP_Leadsheet!$E$21+12),SAP_Spreadsheet!I618,I$7&lt;(SAP_Leadsheet!$E$21+12),$E748*I618)</f>
        <v>0</v>
      </c>
      <c r="J748" s="328" cm="1">
        <f t="array" aca="1" ref="J748" ca="1">_xlfn.IFS(J$7&gt;(SAP_Leadsheet!$E$21+12),0,J$7=(SAP_Leadsheet!$E$21+12),SAP_Spreadsheet!J618,J$7&lt;(SAP_Leadsheet!$E$21+12),$E748*J618)</f>
        <v>0</v>
      </c>
      <c r="K748" s="328" cm="1">
        <f t="array" aca="1" ref="K748" ca="1">_xlfn.IFS(K$7&gt;(SAP_Leadsheet!$E$21+12),0,K$7=(SAP_Leadsheet!$E$21+12),SAP_Spreadsheet!K618,K$7&lt;(SAP_Leadsheet!$E$21+12),$E748*K618)</f>
        <v>0</v>
      </c>
      <c r="L748" s="328" cm="1">
        <f t="array" aca="1" ref="L748" ca="1">_xlfn.IFS(L$7&gt;(SAP_Leadsheet!$E$21+12),0,L$7=(SAP_Leadsheet!$E$21+12),SAP_Spreadsheet!L618,L$7&lt;(SAP_Leadsheet!$E$21+12),$E748*L618)</f>
        <v>0</v>
      </c>
      <c r="M748" s="328" cm="1">
        <f t="array" aca="1" ref="M748" ca="1">_xlfn.IFS(M$7&gt;(SAP_Leadsheet!$E$21+12),0,M$7=(SAP_Leadsheet!$E$21+12),SAP_Spreadsheet!M618,M$7&lt;(SAP_Leadsheet!$E$21+12),$E748*M618)</f>
        <v>0</v>
      </c>
      <c r="N748" s="328" cm="1">
        <f t="array" aca="1" ref="N748" ca="1">_xlfn.IFS(N$7&gt;(SAP_Leadsheet!$E$21+12),0,N$7=(SAP_Leadsheet!$E$21+12),SAP_Spreadsheet!N618,N$7&lt;(SAP_Leadsheet!$E$21+12),$E748*N618)</f>
        <v>0</v>
      </c>
      <c r="O748" s="328" cm="1">
        <f t="array" aca="1" ref="O748" ca="1">_xlfn.IFS(O$7&gt;(SAP_Leadsheet!$E$21+12),0,O$7=(SAP_Leadsheet!$E$21+12),SAP_Spreadsheet!O618,O$7&lt;(SAP_Leadsheet!$E$21+12),$E748*O618)</f>
        <v>2.0601606578339832E-2</v>
      </c>
      <c r="P748" s="328" cm="1">
        <f t="array" aca="1" ref="P748" ca="1">_xlfn.IFS(P$7&gt;(SAP_Leadsheet!$E$21+12),0,P$7=(SAP_Leadsheet!$E$21+12),SAP_Spreadsheet!P618,P$7&lt;(SAP_Leadsheet!$E$21+12),$E748*P618)</f>
        <v>3.7468513267494369E-2</v>
      </c>
      <c r="Q748" s="328" cm="1">
        <f t="array" aca="1" ref="Q748" ca="1">_xlfn.IFS(Q$7&gt;(SAP_Leadsheet!$E$21+12),0,Q$7=(SAP_Leadsheet!$E$21+12),SAP_Spreadsheet!Q618,Q$7&lt;(SAP_Leadsheet!$E$21+12),$E748*Q618)</f>
        <v>4.7502012830731626E-2</v>
      </c>
      <c r="R748" s="328" cm="1">
        <f t="array" aca="1" ref="R748" ca="1">_xlfn.IFS(R$7&gt;(SAP_Leadsheet!$E$21+12),0,R$7=(SAP_Leadsheet!$E$21+12),SAP_Spreadsheet!R618,R$7&lt;(SAP_Leadsheet!$E$21+12),$E748*R618)</f>
        <v>5.1943877515670825E-2</v>
      </c>
      <c r="S748" s="328" cm="1">
        <f t="array" aca="1" ref="S748" ca="1">_xlfn.IFS(S$7&gt;(SAP_Leadsheet!$E$21+12),0,S$7=(SAP_Leadsheet!$E$21+12),SAP_Spreadsheet!S618,S$7&lt;(SAP_Leadsheet!$E$21+12),$E748*S618)</f>
        <v>5.2665536050514529E-2</v>
      </c>
      <c r="T748" s="328" cm="1">
        <f t="array" aca="1" ref="T748" ca="1">_xlfn.IFS(T$7&gt;(SAP_Leadsheet!$E$21+12),0,T$7=(SAP_Leadsheet!$E$21+12),SAP_Spreadsheet!T618,T$7&lt;(SAP_Leadsheet!$E$21+12),$E748*T618)</f>
        <v>5.0975914143802932E-2</v>
      </c>
      <c r="U748" s="328" cm="1">
        <f t="array" aca="1" ref="U748" ca="1">_xlfn.IFS(U$7&gt;(SAP_Leadsheet!$E$21+12),0,U$7=(SAP_Leadsheet!$E$21+12),SAP_Spreadsheet!U618,U$7&lt;(SAP_Leadsheet!$E$21+12),$E748*U618)</f>
        <v>4.7758749798330558E-2</v>
      </c>
      <c r="V748" s="328" cm="1">
        <f t="array" aca="1" ref="V748" ca="1">_xlfn.IFS(V$7&gt;(SAP_Leadsheet!$E$21+12),0,V$7=(SAP_Leadsheet!$E$21+12),SAP_Spreadsheet!V618,V$7&lt;(SAP_Leadsheet!$E$21+12),$E748*V618)</f>
        <v>4.359124270705611E-2</v>
      </c>
      <c r="W748" s="328" cm="1">
        <f t="array" aca="1" ref="W748" ca="1">_xlfn.IFS(W$7&gt;(SAP_Leadsheet!$E$21+12),0,W$7=(SAP_Leadsheet!$E$21+12),SAP_Spreadsheet!W618,W$7&lt;(SAP_Leadsheet!$E$21+12),$E748*W618)</f>
        <v>3.9178333746063936E-2</v>
      </c>
      <c r="X748" s="328" cm="1">
        <f t="array" aca="1" ref="X748" ca="1">_xlfn.IFS(X$7&gt;(SAP_Leadsheet!$E$21+12),0,X$7=(SAP_Leadsheet!$E$21+12),SAP_Spreadsheet!X618,X$7&lt;(SAP_Leadsheet!$E$21+12),$E748*X618)</f>
        <v>3.5235214075801609E-2</v>
      </c>
      <c r="Y748" s="328" cm="1">
        <f t="array" aca="1" ref="Y748" ca="1">_xlfn.IFS(Y$7&gt;(SAP_Leadsheet!$E$21+12),0,Y$7=(SAP_Leadsheet!$E$21+12),SAP_Spreadsheet!Y618,Y$7&lt;(SAP_Leadsheet!$E$21+12),$E748*Y618)</f>
        <v>3.1864661930722099E-2</v>
      </c>
      <c r="Z748" s="328" cm="1">
        <f t="array" aca="1" ref="Z748" ca="1">_xlfn.IFS(Z$7&gt;(SAP_Leadsheet!$E$21+12),0,Z$7=(SAP_Leadsheet!$E$21+12),SAP_Spreadsheet!Z618,Z$7&lt;(SAP_Leadsheet!$E$21+12),$E748*Z618)</f>
        <v>2.2259117926697082E-2</v>
      </c>
      <c r="AA748" s="328" cm="1">
        <f t="array" aca="1" ref="AA748" ca="1">_xlfn.IFS(AA$7&gt;(SAP_Leadsheet!$E$21+12),0,AA$7=(SAP_Leadsheet!$E$21+12),SAP_Spreadsheet!AA618,AA$7&lt;(SAP_Leadsheet!$E$21+12),$E748*AA618)</f>
        <v>2.2279521781544513E-2</v>
      </c>
      <c r="AB748" s="328" cm="1">
        <f t="array" aca="1" ref="AB748" ca="1">_xlfn.IFS(AB$7&gt;(SAP_Leadsheet!$E$21+12),0,AB$7=(SAP_Leadsheet!$E$21+12),SAP_Spreadsheet!AB618,AB$7&lt;(SAP_Leadsheet!$E$21+12),$E748*AB618)</f>
        <v>2.2653977836567654E-2</v>
      </c>
      <c r="AC748" s="328" cm="1">
        <f t="array" aca="1" ref="AC748" ca="1">_xlfn.IFS(AC$7&gt;(SAP_Leadsheet!$E$21+12),0,AC$7=(SAP_Leadsheet!$E$21+12),SAP_Spreadsheet!AC618,AC$7&lt;(SAP_Leadsheet!$E$21+12),$E748*AC618)</f>
        <v>2.3217365369640492E-2</v>
      </c>
      <c r="AD748" s="328" cm="1">
        <f t="array" aca="1" ref="AD748" ca="1">_xlfn.IFS(AD$7&gt;(SAP_Leadsheet!$E$21+12),0,AD$7=(SAP_Leadsheet!$E$21+12),SAP_Spreadsheet!AD618,AD$7&lt;(SAP_Leadsheet!$E$21+12),$E748*AD618)</f>
        <v>2.3810935246424362E-2</v>
      </c>
      <c r="AE748" s="328" cm="1">
        <f t="array" aca="1" ref="AE748" ca="1">_xlfn.IFS(AE$7&gt;(SAP_Leadsheet!$E$21+12),0,AE$7=(SAP_Leadsheet!$E$21+12),SAP_Spreadsheet!AE618,AE$7&lt;(SAP_Leadsheet!$E$21+12),$E748*AE618)</f>
        <v>2.432602213512735E-2</v>
      </c>
      <c r="AF748" s="328" cm="1">
        <f t="array" aca="1" ref="AF748" ca="1">_xlfn.IFS(AF$7&gt;(SAP_Leadsheet!$E$21+12),0,AF$7=(SAP_Leadsheet!$E$21+12),SAP_Spreadsheet!AF618,AF$7&lt;(SAP_Leadsheet!$E$21+12),$E748*AF618)</f>
        <v>2.4697659147829957E-2</v>
      </c>
      <c r="AG748" s="328" cm="1">
        <f t="array" aca="1" ref="AG748" ca="1">_xlfn.IFS(AG$7&gt;(SAP_Leadsheet!$E$21+12),0,AG$7=(SAP_Leadsheet!$E$21+12),SAP_Spreadsheet!AG618,AG$7&lt;(SAP_Leadsheet!$E$21+12),$E748*AG618)</f>
        <v>2.496803478737768E-2</v>
      </c>
      <c r="AH748" s="328" cm="1">
        <f t="array" aca="1" ref="AH748" ca="1">_xlfn.IFS(AH$7&gt;(SAP_Leadsheet!$E$21+12),0,AH$7=(SAP_Leadsheet!$E$21+12),SAP_Spreadsheet!AH618,AH$7&lt;(SAP_Leadsheet!$E$21+12),$E748*AH618)</f>
        <v>2.5088751979949309E-2</v>
      </c>
      <c r="AI748" s="328" cm="1">
        <f t="array" aca="1" ref="AI748" ca="1">_xlfn.IFS(AI$7&gt;(SAP_Leadsheet!$E$21+12),0,AI$7=(SAP_Leadsheet!$E$21+12),SAP_Spreadsheet!AI618,AI$7&lt;(SAP_Leadsheet!$E$21+12),$E748*AI618)</f>
        <v>2.4907215585391065E-2</v>
      </c>
      <c r="AJ748" s="328" cm="1">
        <f t="array" aca="1" ref="AJ748" ca="1">_xlfn.IFS(AJ$7&gt;(SAP_Leadsheet!$E$21+12),0,AJ$7=(SAP_Leadsheet!$E$21+12),SAP_Spreadsheet!AJ618,AJ$7&lt;(SAP_Leadsheet!$E$21+12),$E748*AJ618)</f>
        <v>2.4342596338291632E-2</v>
      </c>
      <c r="AK748" s="328" cm="1">
        <f t="array" aca="1" ref="AK748" ca="1">_xlfn.IFS(AK$7&gt;(SAP_Leadsheet!$E$21+12),0,AK$7=(SAP_Leadsheet!$E$21+12),SAP_Spreadsheet!AK618,AK$7&lt;(SAP_Leadsheet!$E$21+12),$E748*AK618)</f>
        <v>2.2952572295931506E-2</v>
      </c>
      <c r="AL748" s="328" cm="1">
        <f t="array" aca="1" ref="AL748" ca="1">_xlfn.IFS(AL$7&gt;(SAP_Leadsheet!$E$21+12),0,AL$7=(SAP_Leadsheet!$E$21+12),SAP_Spreadsheet!AL618,AL$7&lt;(SAP_Leadsheet!$E$21+12),$E748*AL618)</f>
        <v>1.7406190479500781E-2</v>
      </c>
      <c r="AM748" s="328" cm="1">
        <f t="array" aca="1" ref="AM748" ca="1">_xlfn.IFS(AM$7&gt;(SAP_Leadsheet!$E$21+12),0,AM$7=(SAP_Leadsheet!$E$21+12),SAP_Spreadsheet!AM618,AM$7&lt;(SAP_Leadsheet!$E$21+12),$E748*AM618)</f>
        <v>1.7281608535033008E-2</v>
      </c>
      <c r="AN748" s="328" cm="1">
        <f t="array" aca="1" ref="AN748" ca="1">_xlfn.IFS(AN$7&gt;(SAP_Leadsheet!$E$21+12),0,AN$7=(SAP_Leadsheet!$E$21+12),SAP_Spreadsheet!AN618,AN$7&lt;(SAP_Leadsheet!$E$21+12),$E748*AN618)</f>
        <v>1.7153173275791113E-2</v>
      </c>
      <c r="AO748" s="328" cm="1">
        <f t="array" aca="1" ref="AO748" ca="1">_xlfn.IFS(AO$7&gt;(SAP_Leadsheet!$E$21+12),0,AO$7=(SAP_Leadsheet!$E$21+12),SAP_Spreadsheet!AO618,AO$7&lt;(SAP_Leadsheet!$E$21+12),$E748*AO618)</f>
        <v>1.7045932190479802E-2</v>
      </c>
      <c r="AP748" s="328" cm="1">
        <f t="array" aca="1" ref="AP748" ca="1">_xlfn.IFS(AP$7&gt;(SAP_Leadsheet!$E$21+12),0,AP$7=(SAP_Leadsheet!$E$21+12),SAP_Spreadsheet!AP618,AP$7&lt;(SAP_Leadsheet!$E$21+12),$E748*AP618)</f>
        <v>1.6958722165203638E-2</v>
      </c>
      <c r="AQ748" s="328" cm="1">
        <f t="array" aca="1" ref="AQ748" ca="1">_xlfn.IFS(AQ$7&gt;(SAP_Leadsheet!$E$21+12),0,AQ$7=(SAP_Leadsheet!$E$21+12),SAP_Spreadsheet!AQ618,AQ$7&lt;(SAP_Leadsheet!$E$21+12),$E748*AQ618)</f>
        <v>1.6887753896629464E-2</v>
      </c>
      <c r="AR748" s="328" cm="1">
        <f t="array" aca="1" ref="AR748" ca="1">_xlfn.IFS(AR$7&gt;(SAP_Leadsheet!$E$21+12),0,AR$7=(SAP_Leadsheet!$E$21+12),SAP_Spreadsheet!AR618,AR$7&lt;(SAP_Leadsheet!$E$21+12),$E748*AR618)</f>
        <v>1.6827005244561405E-2</v>
      </c>
      <c r="AS748" s="328" cm="1">
        <f t="array" aca="1" ref="AS748" ca="1">_xlfn.IFS(AS$7&gt;(SAP_Leadsheet!$E$21+12),0,AS$7=(SAP_Leadsheet!$E$21+12),SAP_Spreadsheet!AS618,AS$7&lt;(SAP_Leadsheet!$E$21+12),$E748*AS618)</f>
        <v>1.6767836024480363E-2</v>
      </c>
      <c r="AT748" s="328" cm="1">
        <f t="array" aca="1" ref="AT748" ca="1">_xlfn.IFS(AT$7&gt;(SAP_Leadsheet!$E$21+12),0,AT$7=(SAP_Leadsheet!$E$21+12),SAP_Spreadsheet!AT618,AT$7&lt;(SAP_Leadsheet!$E$21+12),$E748*AT618)</f>
        <v>1.669920885842294E-2</v>
      </c>
      <c r="AU748" s="328" cm="1">
        <f t="array" aca="1" ref="AU748" ca="1">_xlfn.IFS(AU$7&gt;(SAP_Leadsheet!$E$21+12),0,AU$7=(SAP_Leadsheet!$E$21+12),SAP_Spreadsheet!AU618,AU$7&lt;(SAP_Leadsheet!$E$21+12),$E748*AU618)</f>
        <v>1.6591014823282513E-2</v>
      </c>
      <c r="AV748" s="328" cm="1">
        <f t="array" aca="1" ref="AV748" ca="1">_xlfn.IFS(AV$7&gt;(SAP_Leadsheet!$E$21+12),0,AV$7=(SAP_Leadsheet!$E$21+12),SAP_Spreadsheet!AV618,AV$7&lt;(SAP_Leadsheet!$E$21+12),$E748*AV618)</f>
        <v>1.6411242986826606E-2</v>
      </c>
      <c r="AW748" s="328" cm="1">
        <f t="array" aca="1" ref="AW748" ca="1">_xlfn.IFS(AW$7&gt;(SAP_Leadsheet!$E$21+12),0,AW$7=(SAP_Leadsheet!$E$21+12),SAP_Spreadsheet!AW618,AW$7&lt;(SAP_Leadsheet!$E$21+12),$E748*AW618)</f>
        <v>1.5941509399761685E-2</v>
      </c>
      <c r="AX748" s="328" cm="1">
        <f t="array" aca="1" ref="AX748" ca="1">_xlfn.IFS(AX$7&gt;(SAP_Leadsheet!$E$21+12),0,AX$7=(SAP_Leadsheet!$E$21+12),SAP_Spreadsheet!AX618,AX$7&lt;(SAP_Leadsheet!$E$21+12),$E748*AX618)</f>
        <v>1.4177753087172484E-2</v>
      </c>
      <c r="AY748" s="328" cm="1">
        <f t="array" aca="1" ref="AY748" ca="1">_xlfn.IFS(AY$7&gt;(SAP_Leadsheet!$E$21+12),0,AY$7=(SAP_Leadsheet!$E$21+12),SAP_Spreadsheet!AY618,AY$7&lt;(SAP_Leadsheet!$E$21+12),$E748*AY618)</f>
        <v>1.4025350200213321E-2</v>
      </c>
      <c r="AZ748" s="328" cm="1">
        <f t="array" aca="1" ref="AZ748" ca="1">_xlfn.IFS(AZ$7&gt;(SAP_Leadsheet!$E$21+12),0,AZ$7=(SAP_Leadsheet!$E$21+12),SAP_Spreadsheet!AZ618,AZ$7&lt;(SAP_Leadsheet!$E$21+12),$E748*AZ618)</f>
        <v>1.3875967407455685E-2</v>
      </c>
      <c r="BA748" s="328" cm="1">
        <f t="array" aca="1" ref="BA748" ca="1">_xlfn.IFS(BA$7&gt;(SAP_Leadsheet!$E$21+12),0,BA$7=(SAP_Leadsheet!$E$21+12),SAP_Spreadsheet!BA618,BA$7&lt;(SAP_Leadsheet!$E$21+12),$E748*BA618)</f>
        <v>1.3735725656613275E-2</v>
      </c>
      <c r="BB748" s="328" cm="1">
        <f t="array" aca="1" ref="BB748" ca="1">_xlfn.IFS(BB$7&gt;(SAP_Leadsheet!$E$21+12),0,BB$7=(SAP_Leadsheet!$E$21+12),SAP_Spreadsheet!BB618,BB$7&lt;(SAP_Leadsheet!$E$21+12),$E748*BB618)</f>
        <v>1.360289626558003E-2</v>
      </c>
      <c r="BC748" s="328" cm="1">
        <f t="array" aca="1" ref="BC748" ca="1">_xlfn.IFS(BC$7&gt;(SAP_Leadsheet!$E$21+12),0,BC$7=(SAP_Leadsheet!$E$21+12),SAP_Spreadsheet!BC618,BC$7&lt;(SAP_Leadsheet!$E$21+12),$E748*BC618)</f>
        <v>1.3475631039244528E-2</v>
      </c>
      <c r="BD748" s="328" cm="1">
        <f t="array" aca="1" ref="BD748" ca="1">_xlfn.IFS(BD$7&gt;(SAP_Leadsheet!$E$21+12),0,BD$7=(SAP_Leadsheet!$E$21+12),SAP_Spreadsheet!BD618,BD$7&lt;(SAP_Leadsheet!$E$21+12),$E748*BD618)</f>
        <v>1.3352059314145348E-2</v>
      </c>
      <c r="BE748" s="328" cm="1">
        <f t="array" aca="1" ref="BE748" ca="1">_xlfn.IFS(BE$7&gt;(SAP_Leadsheet!$E$21+12),0,BE$7=(SAP_Leadsheet!$E$21+12),SAP_Spreadsheet!BE618,BE$7&lt;(SAP_Leadsheet!$E$21+12),$E748*BE618)</f>
        <v>1.3230130977251391E-2</v>
      </c>
      <c r="BF748" s="328" cm="1">
        <f t="array" aca="1" ref="BF748" ca="1">_xlfn.IFS(BF$7&gt;(SAP_Leadsheet!$E$21+12),0,BF$7=(SAP_Leadsheet!$E$21+12),SAP_Spreadsheet!BF618,BF$7&lt;(SAP_Leadsheet!$E$21+12),$E748*BF618)</f>
        <v>1.32410640064312E-2</v>
      </c>
      <c r="BG748" s="328" cm="1">
        <f t="array" aca="1" ref="BG748" ca="1">_xlfn.IFS(BG$7&gt;(SAP_Leadsheet!$E$21+12),0,BG$7=(SAP_Leadsheet!$E$21+12),SAP_Spreadsheet!BG618,BG$7&lt;(SAP_Leadsheet!$E$21+12),$E748*BG618)</f>
        <v>1.3107700482919812E-2</v>
      </c>
      <c r="BH748" s="328" cm="1">
        <f t="array" aca="1" ref="BH748" ca="1">_xlfn.IFS(BH$7&gt;(SAP_Leadsheet!$E$21+12),0,BH$7=(SAP_Leadsheet!$E$21+12),SAP_Spreadsheet!BH618,BH$7&lt;(SAP_Leadsheet!$E$21+12),$E748*BH618)</f>
        <v>1.2955762832485933E-2</v>
      </c>
      <c r="BI748" s="328" cm="1">
        <f t="array" aca="1" ref="BI748" ca="1">_xlfn.IFS(BI$7&gt;(SAP_Leadsheet!$E$21+12),0,BI$7=(SAP_Leadsheet!$E$21+12),SAP_Spreadsheet!BI618,BI$7&lt;(SAP_Leadsheet!$E$21+12),$E748*BI618)</f>
        <v>1.2751840467964756E-2</v>
      </c>
      <c r="BJ748" s="328" cm="1">
        <f t="array" aca="1" ref="BJ748" ca="1">_xlfn.IFS(BJ$7&gt;(SAP_Leadsheet!$E$21+12),0,BJ$7=(SAP_Leadsheet!$E$21+12),SAP_Spreadsheet!BJ618,BJ$7&lt;(SAP_Leadsheet!$E$21+12),$E748*BJ618)</f>
        <v>1.1489599600572347E-2</v>
      </c>
      <c r="BK748" s="328" cm="1">
        <f t="array" aca="1" ref="BK748" ca="1">_xlfn.IFS(BK$7&gt;(SAP_Leadsheet!$E$21+12),0,BK$7=(SAP_Leadsheet!$E$21+12),SAP_Spreadsheet!BK618,BK$7&lt;(SAP_Leadsheet!$E$21+12),$E748*BK618)</f>
        <v>1.1378257621904055E-2</v>
      </c>
      <c r="BL748" s="328" cm="1">
        <f t="array" aca="1" ref="BL748" ca="1">_xlfn.IFS(BL$7&gt;(SAP_Leadsheet!$E$21+12),0,BL$7=(SAP_Leadsheet!$E$21+12),SAP_Spreadsheet!BL618,BL$7&lt;(SAP_Leadsheet!$E$21+12),$E748*BL618)</f>
        <v>1.1270130379974333E-2</v>
      </c>
      <c r="BM748" s="328" cm="1">
        <f t="array" aca="1" ref="BM748" ca="1">_xlfn.IFS(BM$7&gt;(SAP_Leadsheet!$E$21+12),0,BM$7=(SAP_Leadsheet!$E$21+12),SAP_Spreadsheet!BM618,BM$7&lt;(SAP_Leadsheet!$E$21+12),$E748*BM618)</f>
        <v>1.116748094605414E-2</v>
      </c>
      <c r="BN748" s="328" cm="1">
        <f t="array" aca="1" ref="BN748" ca="1">_xlfn.IFS(BN$7&gt;(SAP_Leadsheet!$E$21+12),0,BN$7=(SAP_Leadsheet!$E$21+12),SAP_Spreadsheet!BN618,BN$7&lt;(SAP_Leadsheet!$E$21+12),$E748*BN618)</f>
        <v>1.106835953210154E-2</v>
      </c>
      <c r="BO748" s="328" cm="1">
        <f t="array" aca="1" ref="BO748" ca="1">_xlfn.IFS(BO$7&gt;(SAP_Leadsheet!$E$21+12),0,BO$7=(SAP_Leadsheet!$E$21+12),SAP_Spreadsheet!BO618,BO$7&lt;(SAP_Leadsheet!$E$21+12),$E748*BO618)</f>
        <v>1.097198278561335E-2</v>
      </c>
      <c r="BP748" s="328" cm="1">
        <f t="array" aca="1" ref="BP748" ca="1">_xlfn.IFS(BP$7&gt;(SAP_Leadsheet!$E$21+12),0,BP$7=(SAP_Leadsheet!$E$21+12),SAP_Spreadsheet!BP618,BP$7&lt;(SAP_Leadsheet!$E$21+12),$E748*BP618)</f>
        <v>1.0877602962350031E-2</v>
      </c>
      <c r="BQ748" s="328" cm="1">
        <f t="array" aca="1" ref="BQ748" ca="1">_xlfn.IFS(BQ$7&gt;(SAP_Leadsheet!$E$21+12),0,BQ$7=(SAP_Leadsheet!$E$21+12),SAP_Spreadsheet!BQ618,BQ$7&lt;(SAP_Leadsheet!$E$21+12),$E748*BQ618)</f>
        <v>1.0783860964851224E-2</v>
      </c>
      <c r="BR748" s="328" cm="1">
        <f t="array" aca="1" ref="BR748" ca="1">_xlfn.IFS(BR$7&gt;(SAP_Leadsheet!$E$21+12),0,BR$7=(SAP_Leadsheet!$E$21+12),SAP_Spreadsheet!BR618,BR$7&lt;(SAP_Leadsheet!$E$21+12),$E748*BR618)</f>
        <v>1.0689580121489304E-2</v>
      </c>
      <c r="BS748" s="328" cm="1">
        <f t="array" aca="1" ref="BS748" ca="1">_xlfn.IFS(BS$7&gt;(SAP_Leadsheet!$E$21+12),0,BS$7=(SAP_Leadsheet!$E$21+12),SAP_Spreadsheet!BS618,BS$7&lt;(SAP_Leadsheet!$E$21+12),$E748*BS618)</f>
        <v>1.0570240890569656E-2</v>
      </c>
      <c r="BT748" s="328" cm="1">
        <f t="array" aca="1" ref="BT748" ca="1">_xlfn.IFS(BT$7&gt;(SAP_Leadsheet!$E$21+12),0,BT$7=(SAP_Leadsheet!$E$21+12),SAP_Spreadsheet!BT618,BT$7&lt;(SAP_Leadsheet!$E$21+12),$E748*BT618)</f>
        <v>1.0272452903854421E-2</v>
      </c>
      <c r="BU748" s="328" cm="1">
        <f t="array" aca="1" ref="BU748" ca="1">_xlfn.IFS(BU$7&gt;(SAP_Leadsheet!$E$21+12),0,BU$7=(SAP_Leadsheet!$E$21+12),SAP_Spreadsheet!BU618,BU$7&lt;(SAP_Leadsheet!$E$21+12),$E748*BU618)</f>
        <v>9.6505399978289615E-3</v>
      </c>
      <c r="BV748" s="328" cm="1">
        <f t="array" aca="1" ref="BV748" ca="1">_xlfn.IFS(BV$7&gt;(SAP_Leadsheet!$E$21+12),0,BV$7=(SAP_Leadsheet!$E$21+12),SAP_Spreadsheet!BV618,BV$7&lt;(SAP_Leadsheet!$E$21+12),$E748*BV618)</f>
        <v>8.8996674904117459E-3</v>
      </c>
      <c r="BW748" s="328" cm="1">
        <f t="array" aca="1" ref="BW748" ca="1">_xlfn.IFS(BW$7&gt;(SAP_Leadsheet!$E$21+12),0,BW$7=(SAP_Leadsheet!$E$21+12),SAP_Spreadsheet!BW618,BW$7&lt;(SAP_Leadsheet!$E$21+12),$E748*BW618)</f>
        <v>0</v>
      </c>
      <c r="BX748" s="328" cm="1">
        <f t="array" aca="1" ref="BX748" ca="1">_xlfn.IFS(BX$7&gt;(SAP_Leadsheet!$E$21+12),0,BX$7=(SAP_Leadsheet!$E$21+12),SAP_Spreadsheet!BX618,BX$7&lt;(SAP_Leadsheet!$E$21+12),$E748*BX618)</f>
        <v>0</v>
      </c>
      <c r="BY748" s="328" cm="1">
        <f t="array" aca="1" ref="BY748" ca="1">_xlfn.IFS(BY$7&gt;(SAP_Leadsheet!$E$21+12),0,BY$7=(SAP_Leadsheet!$E$21+12),SAP_Spreadsheet!BY618,BY$7&lt;(SAP_Leadsheet!$E$21+12),$E748*BY618)</f>
        <v>0</v>
      </c>
      <c r="BZ748" s="328" cm="1">
        <f t="array" aca="1" ref="BZ748" ca="1">_xlfn.IFS(BZ$7&gt;(SAP_Leadsheet!$E$21+12),0,BZ$7=(SAP_Leadsheet!$E$21+12),SAP_Spreadsheet!BZ618,BZ$7&lt;(SAP_Leadsheet!$E$21+12),$E748*BZ618)</f>
        <v>0</v>
      </c>
      <c r="CA748" s="289"/>
      <c r="CB748" s="289"/>
      <c r="CC748" s="289"/>
      <c r="CD748" s="289"/>
      <c r="CE748" s="289"/>
      <c r="CF748" s="289"/>
      <c r="CG748" s="289"/>
      <c r="CH748" s="289"/>
      <c r="CI748" s="289"/>
      <c r="CJ748" s="289"/>
      <c r="CK748" s="289"/>
      <c r="CL748" s="289"/>
      <c r="CM748" s="289"/>
      <c r="CN748" s="289"/>
      <c r="CO748" s="289"/>
      <c r="CP748" s="289"/>
      <c r="CQ748" s="289"/>
      <c r="CR748" s="289"/>
      <c r="CS748" s="289"/>
      <c r="CT748" s="289"/>
      <c r="CU748" s="289"/>
      <c r="CV748" s="289"/>
      <c r="CW748" s="289"/>
      <c r="CX748" s="289"/>
      <c r="CY748" s="289"/>
      <c r="CZ748" s="289"/>
      <c r="DA748" s="289"/>
      <c r="DB748" s="289"/>
      <c r="DC748" s="289"/>
      <c r="DD748" s="289"/>
      <c r="DE748" s="289"/>
      <c r="DF748" s="289"/>
      <c r="DG748" s="289"/>
      <c r="DH748" s="289"/>
      <c r="DI748" s="289"/>
      <c r="DJ748" s="289"/>
      <c r="DK748" s="289"/>
      <c r="DL748" s="289"/>
      <c r="DM748" s="289"/>
      <c r="DN748" s="289"/>
      <c r="DO748" s="289"/>
      <c r="DP748" s="289"/>
      <c r="DQ748" s="289"/>
      <c r="DR748" s="289"/>
      <c r="DS748" s="289"/>
      <c r="DT748" s="289"/>
      <c r="DU748" s="289"/>
      <c r="DV748" s="289"/>
      <c r="DW748" s="289"/>
      <c r="DX748" s="289"/>
      <c r="DY748" s="289"/>
      <c r="DZ748" s="289"/>
      <c r="EA748" s="289"/>
      <c r="EB748" s="289"/>
      <c r="EC748" s="289"/>
      <c r="ED748" s="289"/>
      <c r="EE748" s="289"/>
      <c r="EF748" s="289"/>
      <c r="EG748" s="289"/>
      <c r="EH748" s="289"/>
      <c r="EI748" s="289"/>
      <c r="EJ748" s="289"/>
      <c r="EK748" s="289"/>
      <c r="EL748" s="289"/>
      <c r="EM748" s="289"/>
      <c r="EN748" s="289"/>
      <c r="EO748" s="289"/>
      <c r="EP748" s="289"/>
      <c r="EQ748" s="289"/>
      <c r="ER748" s="289"/>
      <c r="ES748" s="289"/>
      <c r="ET748" s="289"/>
      <c r="EU748" s="289"/>
      <c r="EV748" s="289"/>
      <c r="EW748" s="289"/>
      <c r="EX748" s="289"/>
      <c r="EY748" s="289"/>
      <c r="EZ748" s="289"/>
      <c r="FA748" s="289"/>
      <c r="FB748" s="289"/>
      <c r="FC748" s="289"/>
      <c r="FD748" s="289"/>
      <c r="FE748" s="289"/>
      <c r="FF748" s="289"/>
      <c r="FG748" s="289"/>
      <c r="FH748" s="289"/>
      <c r="FI748" s="289"/>
      <c r="FJ748" s="289"/>
      <c r="FK748" s="289"/>
      <c r="FL748" s="289"/>
      <c r="FM748" s="289"/>
      <c r="FN748" s="289"/>
      <c r="FO748" s="289"/>
      <c r="FP748" s="289"/>
      <c r="FQ748" s="289"/>
      <c r="FR748" s="289"/>
      <c r="FS748" s="289"/>
      <c r="FT748" s="289"/>
      <c r="FU748" s="289"/>
      <c r="FV748" s="289"/>
      <c r="FW748" s="289"/>
      <c r="FX748" s="289"/>
      <c r="FY748" s="289"/>
      <c r="FZ748" s="289"/>
      <c r="GA748" s="289"/>
      <c r="GB748" s="289"/>
      <c r="GC748" s="289"/>
      <c r="GD748" s="289"/>
      <c r="GE748" s="289"/>
      <c r="GF748" s="289"/>
      <c r="GG748" s="289"/>
      <c r="GH748" s="289"/>
      <c r="GI748" s="289"/>
      <c r="GJ748" s="289"/>
      <c r="GK748" s="289"/>
      <c r="GL748" s="289"/>
      <c r="GM748" s="289"/>
      <c r="GN748" s="289"/>
      <c r="GO748" s="289"/>
      <c r="GP748" s="289"/>
      <c r="GQ748" s="289"/>
      <c r="GR748" s="289"/>
      <c r="GS748" s="289"/>
      <c r="GT748" s="289"/>
      <c r="GU748" s="289"/>
      <c r="GV748" s="289"/>
      <c r="GW748" s="289"/>
      <c r="GX748" s="289"/>
      <c r="GY748" s="289"/>
    </row>
    <row r="749" spans="1:207" x14ac:dyDescent="0.15">
      <c r="A749" s="101"/>
      <c r="D749" s="26" t="s">
        <v>426</v>
      </c>
      <c r="E749" s="78">
        <v>0.50749999999999995</v>
      </c>
      <c r="F749" s="120"/>
      <c r="G749" s="328" cm="1">
        <f t="array" ref="G749">_xlfn.IFS(G$7&gt;(SAP_Leadsheet!$E$21+12),0,G$7=(SAP_Leadsheet!$E$21+12),SAP_Spreadsheet!G619,G$7&lt;(SAP_Leadsheet!$E$21+12),$E749*G619)</f>
        <v>0</v>
      </c>
      <c r="H749" s="328" cm="1">
        <f t="array" aca="1" ref="H749" ca="1">_xlfn.IFS(H$7&gt;(SAP_Leadsheet!$E$21+12),0,H$7=(SAP_Leadsheet!$E$21+12),SAP_Spreadsheet!H619,H$7&lt;(SAP_Leadsheet!$E$21+12),$E749*H619)</f>
        <v>0</v>
      </c>
      <c r="I749" s="328" cm="1">
        <f t="array" aca="1" ref="I749" ca="1">_xlfn.IFS(I$7&gt;(SAP_Leadsheet!$E$21+12),0,I$7=(SAP_Leadsheet!$E$21+12),SAP_Spreadsheet!I619,I$7&lt;(SAP_Leadsheet!$E$21+12),$E749*I619)</f>
        <v>0</v>
      </c>
      <c r="J749" s="328" cm="1">
        <f t="array" aca="1" ref="J749" ca="1">_xlfn.IFS(J$7&gt;(SAP_Leadsheet!$E$21+12),0,J$7=(SAP_Leadsheet!$E$21+12),SAP_Spreadsheet!J619,J$7&lt;(SAP_Leadsheet!$E$21+12),$E749*J619)</f>
        <v>0</v>
      </c>
      <c r="K749" s="328" cm="1">
        <f t="array" aca="1" ref="K749" ca="1">_xlfn.IFS(K$7&gt;(SAP_Leadsheet!$E$21+12),0,K$7=(SAP_Leadsheet!$E$21+12),SAP_Spreadsheet!K619,K$7&lt;(SAP_Leadsheet!$E$21+12),$E749*K619)</f>
        <v>0</v>
      </c>
      <c r="L749" s="328" cm="1">
        <f t="array" aca="1" ref="L749" ca="1">_xlfn.IFS(L$7&gt;(SAP_Leadsheet!$E$21+12),0,L$7=(SAP_Leadsheet!$E$21+12),SAP_Spreadsheet!L619,L$7&lt;(SAP_Leadsheet!$E$21+12),$E749*L619)</f>
        <v>0</v>
      </c>
      <c r="M749" s="328" cm="1">
        <f t="array" aca="1" ref="M749" ca="1">_xlfn.IFS(M$7&gt;(SAP_Leadsheet!$E$21+12),0,M$7=(SAP_Leadsheet!$E$21+12),SAP_Spreadsheet!M619,M$7&lt;(SAP_Leadsheet!$E$21+12),$E749*M619)</f>
        <v>0</v>
      </c>
      <c r="N749" s="328" cm="1">
        <f t="array" aca="1" ref="N749" ca="1">_xlfn.IFS(N$7&gt;(SAP_Leadsheet!$E$21+12),0,N$7=(SAP_Leadsheet!$E$21+12),SAP_Spreadsheet!N619,N$7&lt;(SAP_Leadsheet!$E$21+12),$E749*N619)</f>
        <v>0</v>
      </c>
      <c r="O749" s="328" cm="1">
        <f t="array" aca="1" ref="O749" ca="1">_xlfn.IFS(O$7&gt;(SAP_Leadsheet!$E$21+12),0,O$7=(SAP_Leadsheet!$E$21+12),SAP_Spreadsheet!O619,O$7&lt;(SAP_Leadsheet!$E$21+12),$E749*O619)</f>
        <v>0</v>
      </c>
      <c r="P749" s="328" cm="1">
        <f t="array" aca="1" ref="P749" ca="1">_xlfn.IFS(P$7&gt;(SAP_Leadsheet!$E$21+12),0,P$7=(SAP_Leadsheet!$E$21+12),SAP_Spreadsheet!P619,P$7&lt;(SAP_Leadsheet!$E$21+12),$E749*P619)</f>
        <v>2.0601606578339832E-2</v>
      </c>
      <c r="Q749" s="328" cm="1">
        <f t="array" aca="1" ref="Q749" ca="1">_xlfn.IFS(Q$7&gt;(SAP_Leadsheet!$E$21+12),0,Q$7=(SAP_Leadsheet!$E$21+12),SAP_Spreadsheet!Q619,Q$7&lt;(SAP_Leadsheet!$E$21+12),$E749*Q619)</f>
        <v>3.7468513267494369E-2</v>
      </c>
      <c r="R749" s="328" cm="1">
        <f t="array" aca="1" ref="R749" ca="1">_xlfn.IFS(R$7&gt;(SAP_Leadsheet!$E$21+12),0,R$7=(SAP_Leadsheet!$E$21+12),SAP_Spreadsheet!R619,R$7&lt;(SAP_Leadsheet!$E$21+12),$E749*R619)</f>
        <v>4.7502012830731626E-2</v>
      </c>
      <c r="S749" s="328" cm="1">
        <f t="array" aca="1" ref="S749" ca="1">_xlfn.IFS(S$7&gt;(SAP_Leadsheet!$E$21+12),0,S$7=(SAP_Leadsheet!$E$21+12),SAP_Spreadsheet!S619,S$7&lt;(SAP_Leadsheet!$E$21+12),$E749*S619)</f>
        <v>5.1943877515670825E-2</v>
      </c>
      <c r="T749" s="328" cm="1">
        <f t="array" aca="1" ref="T749" ca="1">_xlfn.IFS(T$7&gt;(SAP_Leadsheet!$E$21+12),0,T$7=(SAP_Leadsheet!$E$21+12),SAP_Spreadsheet!T619,T$7&lt;(SAP_Leadsheet!$E$21+12),$E749*T619)</f>
        <v>5.2665536050514529E-2</v>
      </c>
      <c r="U749" s="328" cm="1">
        <f t="array" aca="1" ref="U749" ca="1">_xlfn.IFS(U$7&gt;(SAP_Leadsheet!$E$21+12),0,U$7=(SAP_Leadsheet!$E$21+12),SAP_Spreadsheet!U619,U$7&lt;(SAP_Leadsheet!$E$21+12),$E749*U619)</f>
        <v>5.0975914143802932E-2</v>
      </c>
      <c r="V749" s="328" cm="1">
        <f t="array" aca="1" ref="V749" ca="1">_xlfn.IFS(V$7&gt;(SAP_Leadsheet!$E$21+12),0,V$7=(SAP_Leadsheet!$E$21+12),SAP_Spreadsheet!V619,V$7&lt;(SAP_Leadsheet!$E$21+12),$E749*V619)</f>
        <v>4.7758749798330558E-2</v>
      </c>
      <c r="W749" s="328" cm="1">
        <f t="array" aca="1" ref="W749" ca="1">_xlfn.IFS(W$7&gt;(SAP_Leadsheet!$E$21+12),0,W$7=(SAP_Leadsheet!$E$21+12),SAP_Spreadsheet!W619,W$7&lt;(SAP_Leadsheet!$E$21+12),$E749*W619)</f>
        <v>4.359124270705611E-2</v>
      </c>
      <c r="X749" s="328" cm="1">
        <f t="array" aca="1" ref="X749" ca="1">_xlfn.IFS(X$7&gt;(SAP_Leadsheet!$E$21+12),0,X$7=(SAP_Leadsheet!$E$21+12),SAP_Spreadsheet!X619,X$7&lt;(SAP_Leadsheet!$E$21+12),$E749*X619)</f>
        <v>3.9178333746063936E-2</v>
      </c>
      <c r="Y749" s="328" cm="1">
        <f t="array" aca="1" ref="Y749" ca="1">_xlfn.IFS(Y$7&gt;(SAP_Leadsheet!$E$21+12),0,Y$7=(SAP_Leadsheet!$E$21+12),SAP_Spreadsheet!Y619,Y$7&lt;(SAP_Leadsheet!$E$21+12),$E749*Y619)</f>
        <v>3.5235214075801609E-2</v>
      </c>
      <c r="Z749" s="328" cm="1">
        <f t="array" aca="1" ref="Z749" ca="1">_xlfn.IFS(Z$7&gt;(SAP_Leadsheet!$E$21+12),0,Z$7=(SAP_Leadsheet!$E$21+12),SAP_Spreadsheet!Z619,Z$7&lt;(SAP_Leadsheet!$E$21+12),$E749*Z619)</f>
        <v>3.1864661930722099E-2</v>
      </c>
      <c r="AA749" s="328" cm="1">
        <f t="array" aca="1" ref="AA749" ca="1">_xlfn.IFS(AA$7&gt;(SAP_Leadsheet!$E$21+12),0,AA$7=(SAP_Leadsheet!$E$21+12),SAP_Spreadsheet!AA619,AA$7&lt;(SAP_Leadsheet!$E$21+12),$E749*AA619)</f>
        <v>2.2259117926697082E-2</v>
      </c>
      <c r="AB749" s="328" cm="1">
        <f t="array" aca="1" ref="AB749" ca="1">_xlfn.IFS(AB$7&gt;(SAP_Leadsheet!$E$21+12),0,AB$7=(SAP_Leadsheet!$E$21+12),SAP_Spreadsheet!AB619,AB$7&lt;(SAP_Leadsheet!$E$21+12),$E749*AB619)</f>
        <v>2.2279521781544513E-2</v>
      </c>
      <c r="AC749" s="328" cm="1">
        <f t="array" aca="1" ref="AC749" ca="1">_xlfn.IFS(AC$7&gt;(SAP_Leadsheet!$E$21+12),0,AC$7=(SAP_Leadsheet!$E$21+12),SAP_Spreadsheet!AC619,AC$7&lt;(SAP_Leadsheet!$E$21+12),$E749*AC619)</f>
        <v>2.2653977836567654E-2</v>
      </c>
      <c r="AD749" s="328" cm="1">
        <f t="array" aca="1" ref="AD749" ca="1">_xlfn.IFS(AD$7&gt;(SAP_Leadsheet!$E$21+12),0,AD$7=(SAP_Leadsheet!$E$21+12),SAP_Spreadsheet!AD619,AD$7&lt;(SAP_Leadsheet!$E$21+12),$E749*AD619)</f>
        <v>2.3217365369640492E-2</v>
      </c>
      <c r="AE749" s="328" cm="1">
        <f t="array" aca="1" ref="AE749" ca="1">_xlfn.IFS(AE$7&gt;(SAP_Leadsheet!$E$21+12),0,AE$7=(SAP_Leadsheet!$E$21+12),SAP_Spreadsheet!AE619,AE$7&lt;(SAP_Leadsheet!$E$21+12),$E749*AE619)</f>
        <v>2.3810935246424362E-2</v>
      </c>
      <c r="AF749" s="328" cm="1">
        <f t="array" aca="1" ref="AF749" ca="1">_xlfn.IFS(AF$7&gt;(SAP_Leadsheet!$E$21+12),0,AF$7=(SAP_Leadsheet!$E$21+12),SAP_Spreadsheet!AF619,AF$7&lt;(SAP_Leadsheet!$E$21+12),$E749*AF619)</f>
        <v>2.432602213512735E-2</v>
      </c>
      <c r="AG749" s="328" cm="1">
        <f t="array" aca="1" ref="AG749" ca="1">_xlfn.IFS(AG$7&gt;(SAP_Leadsheet!$E$21+12),0,AG$7=(SAP_Leadsheet!$E$21+12),SAP_Spreadsheet!AG619,AG$7&lt;(SAP_Leadsheet!$E$21+12),$E749*AG619)</f>
        <v>2.4697659147829957E-2</v>
      </c>
      <c r="AH749" s="328" cm="1">
        <f t="array" aca="1" ref="AH749" ca="1">_xlfn.IFS(AH$7&gt;(SAP_Leadsheet!$E$21+12),0,AH$7=(SAP_Leadsheet!$E$21+12),SAP_Spreadsheet!AH619,AH$7&lt;(SAP_Leadsheet!$E$21+12),$E749*AH619)</f>
        <v>2.496803478737768E-2</v>
      </c>
      <c r="AI749" s="328" cm="1">
        <f t="array" aca="1" ref="AI749" ca="1">_xlfn.IFS(AI$7&gt;(SAP_Leadsheet!$E$21+12),0,AI$7=(SAP_Leadsheet!$E$21+12),SAP_Spreadsheet!AI619,AI$7&lt;(SAP_Leadsheet!$E$21+12),$E749*AI619)</f>
        <v>2.5088751979949309E-2</v>
      </c>
      <c r="AJ749" s="328" cm="1">
        <f t="array" aca="1" ref="AJ749" ca="1">_xlfn.IFS(AJ$7&gt;(SAP_Leadsheet!$E$21+12),0,AJ$7=(SAP_Leadsheet!$E$21+12),SAP_Spreadsheet!AJ619,AJ$7&lt;(SAP_Leadsheet!$E$21+12),$E749*AJ619)</f>
        <v>2.4907215585391065E-2</v>
      </c>
      <c r="AK749" s="328" cm="1">
        <f t="array" aca="1" ref="AK749" ca="1">_xlfn.IFS(AK$7&gt;(SAP_Leadsheet!$E$21+12),0,AK$7=(SAP_Leadsheet!$E$21+12),SAP_Spreadsheet!AK619,AK$7&lt;(SAP_Leadsheet!$E$21+12),$E749*AK619)</f>
        <v>2.4342596338291632E-2</v>
      </c>
      <c r="AL749" s="328" cm="1">
        <f t="array" aca="1" ref="AL749" ca="1">_xlfn.IFS(AL$7&gt;(SAP_Leadsheet!$E$21+12),0,AL$7=(SAP_Leadsheet!$E$21+12),SAP_Spreadsheet!AL619,AL$7&lt;(SAP_Leadsheet!$E$21+12),$E749*AL619)</f>
        <v>2.2952572295931506E-2</v>
      </c>
      <c r="AM749" s="328" cm="1">
        <f t="array" aca="1" ref="AM749" ca="1">_xlfn.IFS(AM$7&gt;(SAP_Leadsheet!$E$21+12),0,AM$7=(SAP_Leadsheet!$E$21+12),SAP_Spreadsheet!AM619,AM$7&lt;(SAP_Leadsheet!$E$21+12),$E749*AM619)</f>
        <v>1.7406190479500781E-2</v>
      </c>
      <c r="AN749" s="328" cm="1">
        <f t="array" aca="1" ref="AN749" ca="1">_xlfn.IFS(AN$7&gt;(SAP_Leadsheet!$E$21+12),0,AN$7=(SAP_Leadsheet!$E$21+12),SAP_Spreadsheet!AN619,AN$7&lt;(SAP_Leadsheet!$E$21+12),$E749*AN619)</f>
        <v>1.7281608535033008E-2</v>
      </c>
      <c r="AO749" s="328" cm="1">
        <f t="array" aca="1" ref="AO749" ca="1">_xlfn.IFS(AO$7&gt;(SAP_Leadsheet!$E$21+12),0,AO$7=(SAP_Leadsheet!$E$21+12),SAP_Spreadsheet!AO619,AO$7&lt;(SAP_Leadsheet!$E$21+12),$E749*AO619)</f>
        <v>1.7153173275791113E-2</v>
      </c>
      <c r="AP749" s="328" cm="1">
        <f t="array" aca="1" ref="AP749" ca="1">_xlfn.IFS(AP$7&gt;(SAP_Leadsheet!$E$21+12),0,AP$7=(SAP_Leadsheet!$E$21+12),SAP_Spreadsheet!AP619,AP$7&lt;(SAP_Leadsheet!$E$21+12),$E749*AP619)</f>
        <v>1.7045932190479802E-2</v>
      </c>
      <c r="AQ749" s="328" cm="1">
        <f t="array" aca="1" ref="AQ749" ca="1">_xlfn.IFS(AQ$7&gt;(SAP_Leadsheet!$E$21+12),0,AQ$7=(SAP_Leadsheet!$E$21+12),SAP_Spreadsheet!AQ619,AQ$7&lt;(SAP_Leadsheet!$E$21+12),$E749*AQ619)</f>
        <v>1.6958722165203638E-2</v>
      </c>
      <c r="AR749" s="328" cm="1">
        <f t="array" aca="1" ref="AR749" ca="1">_xlfn.IFS(AR$7&gt;(SAP_Leadsheet!$E$21+12),0,AR$7=(SAP_Leadsheet!$E$21+12),SAP_Spreadsheet!AR619,AR$7&lt;(SAP_Leadsheet!$E$21+12),$E749*AR619)</f>
        <v>1.6887753896629464E-2</v>
      </c>
      <c r="AS749" s="328" cm="1">
        <f t="array" aca="1" ref="AS749" ca="1">_xlfn.IFS(AS$7&gt;(SAP_Leadsheet!$E$21+12),0,AS$7=(SAP_Leadsheet!$E$21+12),SAP_Spreadsheet!AS619,AS$7&lt;(SAP_Leadsheet!$E$21+12),$E749*AS619)</f>
        <v>1.6827005244561405E-2</v>
      </c>
      <c r="AT749" s="328" cm="1">
        <f t="array" aca="1" ref="AT749" ca="1">_xlfn.IFS(AT$7&gt;(SAP_Leadsheet!$E$21+12),0,AT$7=(SAP_Leadsheet!$E$21+12),SAP_Spreadsheet!AT619,AT$7&lt;(SAP_Leadsheet!$E$21+12),$E749*AT619)</f>
        <v>1.6767836024480363E-2</v>
      </c>
      <c r="AU749" s="328" cm="1">
        <f t="array" aca="1" ref="AU749" ca="1">_xlfn.IFS(AU$7&gt;(SAP_Leadsheet!$E$21+12),0,AU$7=(SAP_Leadsheet!$E$21+12),SAP_Spreadsheet!AU619,AU$7&lt;(SAP_Leadsheet!$E$21+12),$E749*AU619)</f>
        <v>1.669920885842294E-2</v>
      </c>
      <c r="AV749" s="328" cm="1">
        <f t="array" aca="1" ref="AV749" ca="1">_xlfn.IFS(AV$7&gt;(SAP_Leadsheet!$E$21+12),0,AV$7=(SAP_Leadsheet!$E$21+12),SAP_Spreadsheet!AV619,AV$7&lt;(SAP_Leadsheet!$E$21+12),$E749*AV619)</f>
        <v>1.6591014823282513E-2</v>
      </c>
      <c r="AW749" s="328" cm="1">
        <f t="array" aca="1" ref="AW749" ca="1">_xlfn.IFS(AW$7&gt;(SAP_Leadsheet!$E$21+12),0,AW$7=(SAP_Leadsheet!$E$21+12),SAP_Spreadsheet!AW619,AW$7&lt;(SAP_Leadsheet!$E$21+12),$E749*AW619)</f>
        <v>1.6411242986826606E-2</v>
      </c>
      <c r="AX749" s="328" cm="1">
        <f t="array" aca="1" ref="AX749" ca="1">_xlfn.IFS(AX$7&gt;(SAP_Leadsheet!$E$21+12),0,AX$7=(SAP_Leadsheet!$E$21+12),SAP_Spreadsheet!AX619,AX$7&lt;(SAP_Leadsheet!$E$21+12),$E749*AX619)</f>
        <v>1.5941509399761685E-2</v>
      </c>
      <c r="AY749" s="328" cm="1">
        <f t="array" aca="1" ref="AY749" ca="1">_xlfn.IFS(AY$7&gt;(SAP_Leadsheet!$E$21+12),0,AY$7=(SAP_Leadsheet!$E$21+12),SAP_Spreadsheet!AY619,AY$7&lt;(SAP_Leadsheet!$E$21+12),$E749*AY619)</f>
        <v>1.4177753087172484E-2</v>
      </c>
      <c r="AZ749" s="328" cm="1">
        <f t="array" aca="1" ref="AZ749" ca="1">_xlfn.IFS(AZ$7&gt;(SAP_Leadsheet!$E$21+12),0,AZ$7=(SAP_Leadsheet!$E$21+12),SAP_Spreadsheet!AZ619,AZ$7&lt;(SAP_Leadsheet!$E$21+12),$E749*AZ619)</f>
        <v>1.4025350200213321E-2</v>
      </c>
      <c r="BA749" s="328" cm="1">
        <f t="array" aca="1" ref="BA749" ca="1">_xlfn.IFS(BA$7&gt;(SAP_Leadsheet!$E$21+12),0,BA$7=(SAP_Leadsheet!$E$21+12),SAP_Spreadsheet!BA619,BA$7&lt;(SAP_Leadsheet!$E$21+12),$E749*BA619)</f>
        <v>1.3875967407455685E-2</v>
      </c>
      <c r="BB749" s="328" cm="1">
        <f t="array" aca="1" ref="BB749" ca="1">_xlfn.IFS(BB$7&gt;(SAP_Leadsheet!$E$21+12),0,BB$7=(SAP_Leadsheet!$E$21+12),SAP_Spreadsheet!BB619,BB$7&lt;(SAP_Leadsheet!$E$21+12),$E749*BB619)</f>
        <v>1.3735725656613275E-2</v>
      </c>
      <c r="BC749" s="328" cm="1">
        <f t="array" aca="1" ref="BC749" ca="1">_xlfn.IFS(BC$7&gt;(SAP_Leadsheet!$E$21+12),0,BC$7=(SAP_Leadsheet!$E$21+12),SAP_Spreadsheet!BC619,BC$7&lt;(SAP_Leadsheet!$E$21+12),$E749*BC619)</f>
        <v>1.360289626558003E-2</v>
      </c>
      <c r="BD749" s="328" cm="1">
        <f t="array" aca="1" ref="BD749" ca="1">_xlfn.IFS(BD$7&gt;(SAP_Leadsheet!$E$21+12),0,BD$7=(SAP_Leadsheet!$E$21+12),SAP_Spreadsheet!BD619,BD$7&lt;(SAP_Leadsheet!$E$21+12),$E749*BD619)</f>
        <v>1.3475631039244528E-2</v>
      </c>
      <c r="BE749" s="328" cm="1">
        <f t="array" aca="1" ref="BE749" ca="1">_xlfn.IFS(BE$7&gt;(SAP_Leadsheet!$E$21+12),0,BE$7=(SAP_Leadsheet!$E$21+12),SAP_Spreadsheet!BE619,BE$7&lt;(SAP_Leadsheet!$E$21+12),$E749*BE619)</f>
        <v>1.3352059314145348E-2</v>
      </c>
      <c r="BF749" s="328" cm="1">
        <f t="array" aca="1" ref="BF749" ca="1">_xlfn.IFS(BF$7&gt;(SAP_Leadsheet!$E$21+12),0,BF$7=(SAP_Leadsheet!$E$21+12),SAP_Spreadsheet!BF619,BF$7&lt;(SAP_Leadsheet!$E$21+12),$E749*BF619)</f>
        <v>1.3230130977251391E-2</v>
      </c>
      <c r="BG749" s="328" cm="1">
        <f t="array" aca="1" ref="BG749" ca="1">_xlfn.IFS(BG$7&gt;(SAP_Leadsheet!$E$21+12),0,BG$7=(SAP_Leadsheet!$E$21+12),SAP_Spreadsheet!BG619,BG$7&lt;(SAP_Leadsheet!$E$21+12),$E749*BG619)</f>
        <v>1.32410640064312E-2</v>
      </c>
      <c r="BH749" s="328" cm="1">
        <f t="array" aca="1" ref="BH749" ca="1">_xlfn.IFS(BH$7&gt;(SAP_Leadsheet!$E$21+12),0,BH$7=(SAP_Leadsheet!$E$21+12),SAP_Spreadsheet!BH619,BH$7&lt;(SAP_Leadsheet!$E$21+12),$E749*BH619)</f>
        <v>1.3107700482919812E-2</v>
      </c>
      <c r="BI749" s="328" cm="1">
        <f t="array" aca="1" ref="BI749" ca="1">_xlfn.IFS(BI$7&gt;(SAP_Leadsheet!$E$21+12),0,BI$7=(SAP_Leadsheet!$E$21+12),SAP_Spreadsheet!BI619,BI$7&lt;(SAP_Leadsheet!$E$21+12),$E749*BI619)</f>
        <v>1.2955762832485933E-2</v>
      </c>
      <c r="BJ749" s="328" cm="1">
        <f t="array" aca="1" ref="BJ749" ca="1">_xlfn.IFS(BJ$7&gt;(SAP_Leadsheet!$E$21+12),0,BJ$7=(SAP_Leadsheet!$E$21+12),SAP_Spreadsheet!BJ619,BJ$7&lt;(SAP_Leadsheet!$E$21+12),$E749*BJ619)</f>
        <v>1.2751840467964756E-2</v>
      </c>
      <c r="BK749" s="328" cm="1">
        <f t="array" aca="1" ref="BK749" ca="1">_xlfn.IFS(BK$7&gt;(SAP_Leadsheet!$E$21+12),0,BK$7=(SAP_Leadsheet!$E$21+12),SAP_Spreadsheet!BK619,BK$7&lt;(SAP_Leadsheet!$E$21+12),$E749*BK619)</f>
        <v>1.1489599600572347E-2</v>
      </c>
      <c r="BL749" s="328" cm="1">
        <f t="array" aca="1" ref="BL749" ca="1">_xlfn.IFS(BL$7&gt;(SAP_Leadsheet!$E$21+12),0,BL$7=(SAP_Leadsheet!$E$21+12),SAP_Spreadsheet!BL619,BL$7&lt;(SAP_Leadsheet!$E$21+12),$E749*BL619)</f>
        <v>1.1378257621904055E-2</v>
      </c>
      <c r="BM749" s="328" cm="1">
        <f t="array" aca="1" ref="BM749" ca="1">_xlfn.IFS(BM$7&gt;(SAP_Leadsheet!$E$21+12),0,BM$7=(SAP_Leadsheet!$E$21+12),SAP_Spreadsheet!BM619,BM$7&lt;(SAP_Leadsheet!$E$21+12),$E749*BM619)</f>
        <v>1.1270130379974333E-2</v>
      </c>
      <c r="BN749" s="328" cm="1">
        <f t="array" aca="1" ref="BN749" ca="1">_xlfn.IFS(BN$7&gt;(SAP_Leadsheet!$E$21+12),0,BN$7=(SAP_Leadsheet!$E$21+12),SAP_Spreadsheet!BN619,BN$7&lt;(SAP_Leadsheet!$E$21+12),$E749*BN619)</f>
        <v>1.116748094605414E-2</v>
      </c>
      <c r="BO749" s="328" cm="1">
        <f t="array" aca="1" ref="BO749" ca="1">_xlfn.IFS(BO$7&gt;(SAP_Leadsheet!$E$21+12),0,BO$7=(SAP_Leadsheet!$E$21+12),SAP_Spreadsheet!BO619,BO$7&lt;(SAP_Leadsheet!$E$21+12),$E749*BO619)</f>
        <v>1.106835953210154E-2</v>
      </c>
      <c r="BP749" s="328" cm="1">
        <f t="array" aca="1" ref="BP749" ca="1">_xlfn.IFS(BP$7&gt;(SAP_Leadsheet!$E$21+12),0,BP$7=(SAP_Leadsheet!$E$21+12),SAP_Spreadsheet!BP619,BP$7&lt;(SAP_Leadsheet!$E$21+12),$E749*BP619)</f>
        <v>1.097198278561335E-2</v>
      </c>
      <c r="BQ749" s="328" cm="1">
        <f t="array" aca="1" ref="BQ749" ca="1">_xlfn.IFS(BQ$7&gt;(SAP_Leadsheet!$E$21+12),0,BQ$7=(SAP_Leadsheet!$E$21+12),SAP_Spreadsheet!BQ619,BQ$7&lt;(SAP_Leadsheet!$E$21+12),$E749*BQ619)</f>
        <v>1.0877602962350031E-2</v>
      </c>
      <c r="BR749" s="328" cm="1">
        <f t="array" aca="1" ref="BR749" ca="1">_xlfn.IFS(BR$7&gt;(SAP_Leadsheet!$E$21+12),0,BR$7=(SAP_Leadsheet!$E$21+12),SAP_Spreadsheet!BR619,BR$7&lt;(SAP_Leadsheet!$E$21+12),$E749*BR619)</f>
        <v>1.0783860964851224E-2</v>
      </c>
      <c r="BS749" s="328" cm="1">
        <f t="array" aca="1" ref="BS749" ca="1">_xlfn.IFS(BS$7&gt;(SAP_Leadsheet!$E$21+12),0,BS$7=(SAP_Leadsheet!$E$21+12),SAP_Spreadsheet!BS619,BS$7&lt;(SAP_Leadsheet!$E$21+12),$E749*BS619)</f>
        <v>1.0689580121489304E-2</v>
      </c>
      <c r="BT749" s="328" cm="1">
        <f t="array" aca="1" ref="BT749" ca="1">_xlfn.IFS(BT$7&gt;(SAP_Leadsheet!$E$21+12),0,BT$7=(SAP_Leadsheet!$E$21+12),SAP_Spreadsheet!BT619,BT$7&lt;(SAP_Leadsheet!$E$21+12),$E749*BT619)</f>
        <v>1.0570240890569656E-2</v>
      </c>
      <c r="BU749" s="328" cm="1">
        <f t="array" aca="1" ref="BU749" ca="1">_xlfn.IFS(BU$7&gt;(SAP_Leadsheet!$E$21+12),0,BU$7=(SAP_Leadsheet!$E$21+12),SAP_Spreadsheet!BU619,BU$7&lt;(SAP_Leadsheet!$E$21+12),$E749*BU619)</f>
        <v>1.0272452903854421E-2</v>
      </c>
      <c r="BV749" s="328" cm="1">
        <f t="array" aca="1" ref="BV749" ca="1">_xlfn.IFS(BV$7&gt;(SAP_Leadsheet!$E$21+12),0,BV$7=(SAP_Leadsheet!$E$21+12),SAP_Spreadsheet!BV619,BV$7&lt;(SAP_Leadsheet!$E$21+12),$E749*BV619)</f>
        <v>9.6505399978289615E-3</v>
      </c>
      <c r="BW749" s="328" cm="1">
        <f t="array" aca="1" ref="BW749" ca="1">_xlfn.IFS(BW$7&gt;(SAP_Leadsheet!$E$21+12),0,BW$7=(SAP_Leadsheet!$E$21+12),SAP_Spreadsheet!BW619,BW$7&lt;(SAP_Leadsheet!$E$21+12),$E749*BW619)</f>
        <v>8.8996674904117459E-3</v>
      </c>
      <c r="BX749" s="328" cm="1">
        <f t="array" aca="1" ref="BX749" ca="1">_xlfn.IFS(BX$7&gt;(SAP_Leadsheet!$E$21+12),0,BX$7=(SAP_Leadsheet!$E$21+12),SAP_Spreadsheet!BX619,BX$7&lt;(SAP_Leadsheet!$E$21+12),$E749*BX619)</f>
        <v>0</v>
      </c>
      <c r="BY749" s="328" cm="1">
        <f t="array" aca="1" ref="BY749" ca="1">_xlfn.IFS(BY$7&gt;(SAP_Leadsheet!$E$21+12),0,BY$7=(SAP_Leadsheet!$E$21+12),SAP_Spreadsheet!BY619,BY$7&lt;(SAP_Leadsheet!$E$21+12),$E749*BY619)</f>
        <v>0</v>
      </c>
      <c r="BZ749" s="328" cm="1">
        <f t="array" aca="1" ref="BZ749" ca="1">_xlfn.IFS(BZ$7&gt;(SAP_Leadsheet!$E$21+12),0,BZ$7=(SAP_Leadsheet!$E$21+12),SAP_Spreadsheet!BZ619,BZ$7&lt;(SAP_Leadsheet!$E$21+12),$E749*BZ619)</f>
        <v>0</v>
      </c>
      <c r="CA749" s="289"/>
      <c r="CB749" s="289"/>
      <c r="CC749" s="289"/>
      <c r="CD749" s="289"/>
      <c r="CE749" s="289"/>
      <c r="CF749" s="289"/>
      <c r="CG749" s="289"/>
      <c r="CH749" s="289"/>
      <c r="CI749" s="289"/>
      <c r="CJ749" s="289"/>
      <c r="CK749" s="289"/>
      <c r="CL749" s="289"/>
      <c r="CM749" s="289"/>
      <c r="CN749" s="289"/>
      <c r="CO749" s="289"/>
      <c r="CP749" s="289"/>
      <c r="CQ749" s="289"/>
      <c r="CR749" s="289"/>
      <c r="CS749" s="289"/>
      <c r="CT749" s="289"/>
      <c r="CU749" s="289"/>
      <c r="CV749" s="289"/>
      <c r="CW749" s="289"/>
      <c r="CX749" s="289"/>
      <c r="CY749" s="289"/>
      <c r="CZ749" s="289"/>
      <c r="DA749" s="289"/>
      <c r="DB749" s="289"/>
      <c r="DC749" s="289"/>
      <c r="DD749" s="289"/>
      <c r="DE749" s="289"/>
      <c r="DF749" s="289"/>
      <c r="DG749" s="289"/>
      <c r="DH749" s="289"/>
      <c r="DI749" s="289"/>
      <c r="DJ749" s="289"/>
      <c r="DK749" s="289"/>
      <c r="DL749" s="289"/>
      <c r="DM749" s="289"/>
      <c r="DN749" s="289"/>
      <c r="DO749" s="289"/>
      <c r="DP749" s="289"/>
      <c r="DQ749" s="289"/>
      <c r="DR749" s="289"/>
      <c r="DS749" s="289"/>
      <c r="DT749" s="289"/>
      <c r="DU749" s="289"/>
      <c r="DV749" s="289"/>
      <c r="DW749" s="289"/>
      <c r="DX749" s="289"/>
      <c r="DY749" s="289"/>
      <c r="DZ749" s="289"/>
      <c r="EA749" s="289"/>
      <c r="EB749" s="289"/>
      <c r="EC749" s="289"/>
      <c r="ED749" s="289"/>
      <c r="EE749" s="289"/>
      <c r="EF749" s="289"/>
      <c r="EG749" s="289"/>
      <c r="EH749" s="289"/>
      <c r="EI749" s="289"/>
      <c r="EJ749" s="289"/>
      <c r="EK749" s="289"/>
      <c r="EL749" s="289"/>
      <c r="EM749" s="289"/>
      <c r="EN749" s="289"/>
      <c r="EO749" s="289"/>
      <c r="EP749" s="289"/>
      <c r="EQ749" s="289"/>
      <c r="ER749" s="289"/>
      <c r="ES749" s="289"/>
      <c r="ET749" s="289"/>
      <c r="EU749" s="289"/>
      <c r="EV749" s="289"/>
      <c r="EW749" s="289"/>
      <c r="EX749" s="289"/>
      <c r="EY749" s="289"/>
      <c r="EZ749" s="289"/>
      <c r="FA749" s="289"/>
      <c r="FB749" s="289"/>
      <c r="FC749" s="289"/>
      <c r="FD749" s="289"/>
      <c r="FE749" s="289"/>
      <c r="FF749" s="289"/>
      <c r="FG749" s="289"/>
      <c r="FH749" s="289"/>
      <c r="FI749" s="289"/>
      <c r="FJ749" s="289"/>
      <c r="FK749" s="289"/>
      <c r="FL749" s="289"/>
      <c r="FM749" s="289"/>
      <c r="FN749" s="289"/>
      <c r="FO749" s="289"/>
      <c r="FP749" s="289"/>
      <c r="FQ749" s="289"/>
      <c r="FR749" s="289"/>
      <c r="FS749" s="289"/>
      <c r="FT749" s="289"/>
      <c r="FU749" s="289"/>
      <c r="FV749" s="289"/>
      <c r="FW749" s="289"/>
      <c r="FX749" s="289"/>
      <c r="FY749" s="289"/>
      <c r="FZ749" s="289"/>
      <c r="GA749" s="289"/>
      <c r="GB749" s="289"/>
      <c r="GC749" s="289"/>
      <c r="GD749" s="289"/>
      <c r="GE749" s="289"/>
      <c r="GF749" s="289"/>
      <c r="GG749" s="289"/>
      <c r="GH749" s="289"/>
      <c r="GI749" s="289"/>
      <c r="GJ749" s="289"/>
      <c r="GK749" s="289"/>
      <c r="GL749" s="289"/>
      <c r="GM749" s="289"/>
      <c r="GN749" s="289"/>
      <c r="GO749" s="289"/>
      <c r="GP749" s="289"/>
      <c r="GQ749" s="289"/>
      <c r="GR749" s="289"/>
      <c r="GS749" s="289"/>
      <c r="GT749" s="289"/>
      <c r="GU749" s="289"/>
      <c r="GV749" s="289"/>
      <c r="GW749" s="289"/>
      <c r="GX749" s="289"/>
      <c r="GY749" s="289"/>
    </row>
    <row r="750" spans="1:207" x14ac:dyDescent="0.15">
      <c r="A750" s="101"/>
      <c r="D750" s="26" t="s">
        <v>330</v>
      </c>
      <c r="E750" s="78">
        <v>0.50749999999999995</v>
      </c>
      <c r="F750" s="120"/>
      <c r="G750" s="328" cm="1">
        <f t="array" ref="G750">_xlfn.IFS(G$7&gt;(SAP_Leadsheet!$E$21+12),0,G$7=(SAP_Leadsheet!$E$21+12),SAP_Spreadsheet!G620,G$7&lt;(SAP_Leadsheet!$E$21+12),$E750*G620)</f>
        <v>0</v>
      </c>
      <c r="H750" s="328" cm="1">
        <f t="array" aca="1" ref="H750" ca="1">_xlfn.IFS(H$7&gt;(SAP_Leadsheet!$E$21+12),0,H$7=(SAP_Leadsheet!$E$21+12),SAP_Spreadsheet!H620,H$7&lt;(SAP_Leadsheet!$E$21+12),$E750*H620)</f>
        <v>0</v>
      </c>
      <c r="I750" s="328" cm="1">
        <f t="array" aca="1" ref="I750" ca="1">_xlfn.IFS(I$7&gt;(SAP_Leadsheet!$E$21+12),0,I$7=(SAP_Leadsheet!$E$21+12),SAP_Spreadsheet!I620,I$7&lt;(SAP_Leadsheet!$E$21+12),$E750*I620)</f>
        <v>0</v>
      </c>
      <c r="J750" s="328" cm="1">
        <f t="array" aca="1" ref="J750" ca="1">_xlfn.IFS(J$7&gt;(SAP_Leadsheet!$E$21+12),0,J$7=(SAP_Leadsheet!$E$21+12),SAP_Spreadsheet!J620,J$7&lt;(SAP_Leadsheet!$E$21+12),$E750*J620)</f>
        <v>0</v>
      </c>
      <c r="K750" s="328" cm="1">
        <f t="array" aca="1" ref="K750" ca="1">_xlfn.IFS(K$7&gt;(SAP_Leadsheet!$E$21+12),0,K$7=(SAP_Leadsheet!$E$21+12),SAP_Spreadsheet!K620,K$7&lt;(SAP_Leadsheet!$E$21+12),$E750*K620)</f>
        <v>0</v>
      </c>
      <c r="L750" s="328" cm="1">
        <f t="array" aca="1" ref="L750" ca="1">_xlfn.IFS(L$7&gt;(SAP_Leadsheet!$E$21+12),0,L$7=(SAP_Leadsheet!$E$21+12),SAP_Spreadsheet!L620,L$7&lt;(SAP_Leadsheet!$E$21+12),$E750*L620)</f>
        <v>0</v>
      </c>
      <c r="M750" s="328" cm="1">
        <f t="array" aca="1" ref="M750" ca="1">_xlfn.IFS(M$7&gt;(SAP_Leadsheet!$E$21+12),0,M$7=(SAP_Leadsheet!$E$21+12),SAP_Spreadsheet!M620,M$7&lt;(SAP_Leadsheet!$E$21+12),$E750*M620)</f>
        <v>0</v>
      </c>
      <c r="N750" s="328" cm="1">
        <f t="array" aca="1" ref="N750" ca="1">_xlfn.IFS(N$7&gt;(SAP_Leadsheet!$E$21+12),0,N$7=(SAP_Leadsheet!$E$21+12),SAP_Spreadsheet!N620,N$7&lt;(SAP_Leadsheet!$E$21+12),$E750*N620)</f>
        <v>0</v>
      </c>
      <c r="O750" s="328" cm="1">
        <f t="array" aca="1" ref="O750" ca="1">_xlfn.IFS(O$7&gt;(SAP_Leadsheet!$E$21+12),0,O$7=(SAP_Leadsheet!$E$21+12),SAP_Spreadsheet!O620,O$7&lt;(SAP_Leadsheet!$E$21+12),$E750*O620)</f>
        <v>0</v>
      </c>
      <c r="P750" s="328" cm="1">
        <f t="array" aca="1" ref="P750" ca="1">_xlfn.IFS(P$7&gt;(SAP_Leadsheet!$E$21+12),0,P$7=(SAP_Leadsheet!$E$21+12),SAP_Spreadsheet!P620,P$7&lt;(SAP_Leadsheet!$E$21+12),$E750*P620)</f>
        <v>0</v>
      </c>
      <c r="Q750" s="328" cm="1">
        <f t="array" aca="1" ref="Q750" ca="1">_xlfn.IFS(Q$7&gt;(SAP_Leadsheet!$E$21+12),0,Q$7=(SAP_Leadsheet!$E$21+12),SAP_Spreadsheet!Q620,Q$7&lt;(SAP_Leadsheet!$E$21+12),$E750*Q620)</f>
        <v>2.0601606578339832E-2</v>
      </c>
      <c r="R750" s="328" cm="1">
        <f t="array" aca="1" ref="R750" ca="1">_xlfn.IFS(R$7&gt;(SAP_Leadsheet!$E$21+12),0,R$7=(SAP_Leadsheet!$E$21+12),SAP_Spreadsheet!R620,R$7&lt;(SAP_Leadsheet!$E$21+12),$E750*R620)</f>
        <v>3.7468513267494369E-2</v>
      </c>
      <c r="S750" s="328" cm="1">
        <f t="array" aca="1" ref="S750" ca="1">_xlfn.IFS(S$7&gt;(SAP_Leadsheet!$E$21+12),0,S$7=(SAP_Leadsheet!$E$21+12),SAP_Spreadsheet!S620,S$7&lt;(SAP_Leadsheet!$E$21+12),$E750*S620)</f>
        <v>4.7502012830731626E-2</v>
      </c>
      <c r="T750" s="328" cm="1">
        <f t="array" aca="1" ref="T750" ca="1">_xlfn.IFS(T$7&gt;(SAP_Leadsheet!$E$21+12),0,T$7=(SAP_Leadsheet!$E$21+12),SAP_Spreadsheet!T620,T$7&lt;(SAP_Leadsheet!$E$21+12),$E750*T620)</f>
        <v>5.1943877515670825E-2</v>
      </c>
      <c r="U750" s="328" cm="1">
        <f t="array" aca="1" ref="U750" ca="1">_xlfn.IFS(U$7&gt;(SAP_Leadsheet!$E$21+12),0,U$7=(SAP_Leadsheet!$E$21+12),SAP_Spreadsheet!U620,U$7&lt;(SAP_Leadsheet!$E$21+12),$E750*U620)</f>
        <v>5.2665536050514529E-2</v>
      </c>
      <c r="V750" s="328" cm="1">
        <f t="array" aca="1" ref="V750" ca="1">_xlfn.IFS(V$7&gt;(SAP_Leadsheet!$E$21+12),0,V$7=(SAP_Leadsheet!$E$21+12),SAP_Spreadsheet!V620,V$7&lt;(SAP_Leadsheet!$E$21+12),$E750*V620)</f>
        <v>5.0975914143802932E-2</v>
      </c>
      <c r="W750" s="328" cm="1">
        <f t="array" aca="1" ref="W750" ca="1">_xlfn.IFS(W$7&gt;(SAP_Leadsheet!$E$21+12),0,W$7=(SAP_Leadsheet!$E$21+12),SAP_Spreadsheet!W620,W$7&lt;(SAP_Leadsheet!$E$21+12),$E750*W620)</f>
        <v>4.7758749798330558E-2</v>
      </c>
      <c r="X750" s="328" cm="1">
        <f t="array" aca="1" ref="X750" ca="1">_xlfn.IFS(X$7&gt;(SAP_Leadsheet!$E$21+12),0,X$7=(SAP_Leadsheet!$E$21+12),SAP_Spreadsheet!X620,X$7&lt;(SAP_Leadsheet!$E$21+12),$E750*X620)</f>
        <v>4.359124270705611E-2</v>
      </c>
      <c r="Y750" s="328" cm="1">
        <f t="array" aca="1" ref="Y750" ca="1">_xlfn.IFS(Y$7&gt;(SAP_Leadsheet!$E$21+12),0,Y$7=(SAP_Leadsheet!$E$21+12),SAP_Spreadsheet!Y620,Y$7&lt;(SAP_Leadsheet!$E$21+12),$E750*Y620)</f>
        <v>3.9178333746063936E-2</v>
      </c>
      <c r="Z750" s="328" cm="1">
        <f t="array" aca="1" ref="Z750" ca="1">_xlfn.IFS(Z$7&gt;(SAP_Leadsheet!$E$21+12),0,Z$7=(SAP_Leadsheet!$E$21+12),SAP_Spreadsheet!Z620,Z$7&lt;(SAP_Leadsheet!$E$21+12),$E750*Z620)</f>
        <v>3.5235214075801609E-2</v>
      </c>
      <c r="AA750" s="328" cm="1">
        <f t="array" aca="1" ref="AA750" ca="1">_xlfn.IFS(AA$7&gt;(SAP_Leadsheet!$E$21+12),0,AA$7=(SAP_Leadsheet!$E$21+12),SAP_Spreadsheet!AA620,AA$7&lt;(SAP_Leadsheet!$E$21+12),$E750*AA620)</f>
        <v>3.1864661930722099E-2</v>
      </c>
      <c r="AB750" s="328" cm="1">
        <f t="array" aca="1" ref="AB750" ca="1">_xlfn.IFS(AB$7&gt;(SAP_Leadsheet!$E$21+12),0,AB$7=(SAP_Leadsheet!$E$21+12),SAP_Spreadsheet!AB620,AB$7&lt;(SAP_Leadsheet!$E$21+12),$E750*AB620)</f>
        <v>2.2259117926697082E-2</v>
      </c>
      <c r="AC750" s="328" cm="1">
        <f t="array" aca="1" ref="AC750" ca="1">_xlfn.IFS(AC$7&gt;(SAP_Leadsheet!$E$21+12),0,AC$7=(SAP_Leadsheet!$E$21+12),SAP_Spreadsheet!AC620,AC$7&lt;(SAP_Leadsheet!$E$21+12),$E750*AC620)</f>
        <v>2.2279521781544513E-2</v>
      </c>
      <c r="AD750" s="328" cm="1">
        <f t="array" aca="1" ref="AD750" ca="1">_xlfn.IFS(AD$7&gt;(SAP_Leadsheet!$E$21+12),0,AD$7=(SAP_Leadsheet!$E$21+12),SAP_Spreadsheet!AD620,AD$7&lt;(SAP_Leadsheet!$E$21+12),$E750*AD620)</f>
        <v>2.2653977836567654E-2</v>
      </c>
      <c r="AE750" s="328" cm="1">
        <f t="array" aca="1" ref="AE750" ca="1">_xlfn.IFS(AE$7&gt;(SAP_Leadsheet!$E$21+12),0,AE$7=(SAP_Leadsheet!$E$21+12),SAP_Spreadsheet!AE620,AE$7&lt;(SAP_Leadsheet!$E$21+12),$E750*AE620)</f>
        <v>2.3217365369640492E-2</v>
      </c>
      <c r="AF750" s="328" cm="1">
        <f t="array" aca="1" ref="AF750" ca="1">_xlfn.IFS(AF$7&gt;(SAP_Leadsheet!$E$21+12),0,AF$7=(SAP_Leadsheet!$E$21+12),SAP_Spreadsheet!AF620,AF$7&lt;(SAP_Leadsheet!$E$21+12),$E750*AF620)</f>
        <v>2.3810935246424362E-2</v>
      </c>
      <c r="AG750" s="328" cm="1">
        <f t="array" aca="1" ref="AG750" ca="1">_xlfn.IFS(AG$7&gt;(SAP_Leadsheet!$E$21+12),0,AG$7=(SAP_Leadsheet!$E$21+12),SAP_Spreadsheet!AG620,AG$7&lt;(SAP_Leadsheet!$E$21+12),$E750*AG620)</f>
        <v>2.432602213512735E-2</v>
      </c>
      <c r="AH750" s="328" cm="1">
        <f t="array" aca="1" ref="AH750" ca="1">_xlfn.IFS(AH$7&gt;(SAP_Leadsheet!$E$21+12),0,AH$7=(SAP_Leadsheet!$E$21+12),SAP_Spreadsheet!AH620,AH$7&lt;(SAP_Leadsheet!$E$21+12),$E750*AH620)</f>
        <v>2.4697659147829957E-2</v>
      </c>
      <c r="AI750" s="328" cm="1">
        <f t="array" aca="1" ref="AI750" ca="1">_xlfn.IFS(AI$7&gt;(SAP_Leadsheet!$E$21+12),0,AI$7=(SAP_Leadsheet!$E$21+12),SAP_Spreadsheet!AI620,AI$7&lt;(SAP_Leadsheet!$E$21+12),$E750*AI620)</f>
        <v>2.496803478737768E-2</v>
      </c>
      <c r="AJ750" s="328" cm="1">
        <f t="array" aca="1" ref="AJ750" ca="1">_xlfn.IFS(AJ$7&gt;(SAP_Leadsheet!$E$21+12),0,AJ$7=(SAP_Leadsheet!$E$21+12),SAP_Spreadsheet!AJ620,AJ$7&lt;(SAP_Leadsheet!$E$21+12),$E750*AJ620)</f>
        <v>2.5088751979949309E-2</v>
      </c>
      <c r="AK750" s="328" cm="1">
        <f t="array" aca="1" ref="AK750" ca="1">_xlfn.IFS(AK$7&gt;(SAP_Leadsheet!$E$21+12),0,AK$7=(SAP_Leadsheet!$E$21+12),SAP_Spreadsheet!AK620,AK$7&lt;(SAP_Leadsheet!$E$21+12),$E750*AK620)</f>
        <v>2.4907215585391065E-2</v>
      </c>
      <c r="AL750" s="328" cm="1">
        <f t="array" aca="1" ref="AL750" ca="1">_xlfn.IFS(AL$7&gt;(SAP_Leadsheet!$E$21+12),0,AL$7=(SAP_Leadsheet!$E$21+12),SAP_Spreadsheet!AL620,AL$7&lt;(SAP_Leadsheet!$E$21+12),$E750*AL620)</f>
        <v>2.4342596338291632E-2</v>
      </c>
      <c r="AM750" s="328" cm="1">
        <f t="array" aca="1" ref="AM750" ca="1">_xlfn.IFS(AM$7&gt;(SAP_Leadsheet!$E$21+12),0,AM$7=(SAP_Leadsheet!$E$21+12),SAP_Spreadsheet!AM620,AM$7&lt;(SAP_Leadsheet!$E$21+12),$E750*AM620)</f>
        <v>2.2952572295931506E-2</v>
      </c>
      <c r="AN750" s="328" cm="1">
        <f t="array" aca="1" ref="AN750" ca="1">_xlfn.IFS(AN$7&gt;(SAP_Leadsheet!$E$21+12),0,AN$7=(SAP_Leadsheet!$E$21+12),SAP_Spreadsheet!AN620,AN$7&lt;(SAP_Leadsheet!$E$21+12),$E750*AN620)</f>
        <v>1.7406190479500781E-2</v>
      </c>
      <c r="AO750" s="328" cm="1">
        <f t="array" aca="1" ref="AO750" ca="1">_xlfn.IFS(AO$7&gt;(SAP_Leadsheet!$E$21+12),0,AO$7=(SAP_Leadsheet!$E$21+12),SAP_Spreadsheet!AO620,AO$7&lt;(SAP_Leadsheet!$E$21+12),$E750*AO620)</f>
        <v>1.7281608535033008E-2</v>
      </c>
      <c r="AP750" s="328" cm="1">
        <f t="array" aca="1" ref="AP750" ca="1">_xlfn.IFS(AP$7&gt;(SAP_Leadsheet!$E$21+12),0,AP$7=(SAP_Leadsheet!$E$21+12),SAP_Spreadsheet!AP620,AP$7&lt;(SAP_Leadsheet!$E$21+12),$E750*AP620)</f>
        <v>1.7153173275791113E-2</v>
      </c>
      <c r="AQ750" s="328" cm="1">
        <f t="array" aca="1" ref="AQ750" ca="1">_xlfn.IFS(AQ$7&gt;(SAP_Leadsheet!$E$21+12),0,AQ$7=(SAP_Leadsheet!$E$21+12),SAP_Spreadsheet!AQ620,AQ$7&lt;(SAP_Leadsheet!$E$21+12),$E750*AQ620)</f>
        <v>1.7045932190479802E-2</v>
      </c>
      <c r="AR750" s="328" cm="1">
        <f t="array" aca="1" ref="AR750" ca="1">_xlfn.IFS(AR$7&gt;(SAP_Leadsheet!$E$21+12),0,AR$7=(SAP_Leadsheet!$E$21+12),SAP_Spreadsheet!AR620,AR$7&lt;(SAP_Leadsheet!$E$21+12),$E750*AR620)</f>
        <v>1.6958722165203638E-2</v>
      </c>
      <c r="AS750" s="328" cm="1">
        <f t="array" aca="1" ref="AS750" ca="1">_xlfn.IFS(AS$7&gt;(SAP_Leadsheet!$E$21+12),0,AS$7=(SAP_Leadsheet!$E$21+12),SAP_Spreadsheet!AS620,AS$7&lt;(SAP_Leadsheet!$E$21+12),$E750*AS620)</f>
        <v>1.6887753896629464E-2</v>
      </c>
      <c r="AT750" s="328" cm="1">
        <f t="array" aca="1" ref="AT750" ca="1">_xlfn.IFS(AT$7&gt;(SAP_Leadsheet!$E$21+12),0,AT$7=(SAP_Leadsheet!$E$21+12),SAP_Spreadsheet!AT620,AT$7&lt;(SAP_Leadsheet!$E$21+12),$E750*AT620)</f>
        <v>1.6827005244561405E-2</v>
      </c>
      <c r="AU750" s="328" cm="1">
        <f t="array" aca="1" ref="AU750" ca="1">_xlfn.IFS(AU$7&gt;(SAP_Leadsheet!$E$21+12),0,AU$7=(SAP_Leadsheet!$E$21+12),SAP_Spreadsheet!AU620,AU$7&lt;(SAP_Leadsheet!$E$21+12),$E750*AU620)</f>
        <v>1.6767836024480363E-2</v>
      </c>
      <c r="AV750" s="328" cm="1">
        <f t="array" aca="1" ref="AV750" ca="1">_xlfn.IFS(AV$7&gt;(SAP_Leadsheet!$E$21+12),0,AV$7=(SAP_Leadsheet!$E$21+12),SAP_Spreadsheet!AV620,AV$7&lt;(SAP_Leadsheet!$E$21+12),$E750*AV620)</f>
        <v>1.669920885842294E-2</v>
      </c>
      <c r="AW750" s="328" cm="1">
        <f t="array" aca="1" ref="AW750" ca="1">_xlfn.IFS(AW$7&gt;(SAP_Leadsheet!$E$21+12),0,AW$7=(SAP_Leadsheet!$E$21+12),SAP_Spreadsheet!AW620,AW$7&lt;(SAP_Leadsheet!$E$21+12),$E750*AW620)</f>
        <v>1.6591014823282513E-2</v>
      </c>
      <c r="AX750" s="328" cm="1">
        <f t="array" aca="1" ref="AX750" ca="1">_xlfn.IFS(AX$7&gt;(SAP_Leadsheet!$E$21+12),0,AX$7=(SAP_Leadsheet!$E$21+12),SAP_Spreadsheet!AX620,AX$7&lt;(SAP_Leadsheet!$E$21+12),$E750*AX620)</f>
        <v>1.6411242986826606E-2</v>
      </c>
      <c r="AY750" s="328" cm="1">
        <f t="array" aca="1" ref="AY750" ca="1">_xlfn.IFS(AY$7&gt;(SAP_Leadsheet!$E$21+12),0,AY$7=(SAP_Leadsheet!$E$21+12),SAP_Spreadsheet!AY620,AY$7&lt;(SAP_Leadsheet!$E$21+12),$E750*AY620)</f>
        <v>1.5941509399761685E-2</v>
      </c>
      <c r="AZ750" s="328" cm="1">
        <f t="array" aca="1" ref="AZ750" ca="1">_xlfn.IFS(AZ$7&gt;(SAP_Leadsheet!$E$21+12),0,AZ$7=(SAP_Leadsheet!$E$21+12),SAP_Spreadsheet!AZ620,AZ$7&lt;(SAP_Leadsheet!$E$21+12),$E750*AZ620)</f>
        <v>1.4177753087172484E-2</v>
      </c>
      <c r="BA750" s="328" cm="1">
        <f t="array" aca="1" ref="BA750" ca="1">_xlfn.IFS(BA$7&gt;(SAP_Leadsheet!$E$21+12),0,BA$7=(SAP_Leadsheet!$E$21+12),SAP_Spreadsheet!BA620,BA$7&lt;(SAP_Leadsheet!$E$21+12),$E750*BA620)</f>
        <v>1.4025350200213321E-2</v>
      </c>
      <c r="BB750" s="328" cm="1">
        <f t="array" aca="1" ref="BB750" ca="1">_xlfn.IFS(BB$7&gt;(SAP_Leadsheet!$E$21+12),0,BB$7=(SAP_Leadsheet!$E$21+12),SAP_Spreadsheet!BB620,BB$7&lt;(SAP_Leadsheet!$E$21+12),$E750*BB620)</f>
        <v>1.3875967407455685E-2</v>
      </c>
      <c r="BC750" s="328" cm="1">
        <f t="array" aca="1" ref="BC750" ca="1">_xlfn.IFS(BC$7&gt;(SAP_Leadsheet!$E$21+12),0,BC$7=(SAP_Leadsheet!$E$21+12),SAP_Spreadsheet!BC620,BC$7&lt;(SAP_Leadsheet!$E$21+12),$E750*BC620)</f>
        <v>1.3735725656613275E-2</v>
      </c>
      <c r="BD750" s="328" cm="1">
        <f t="array" aca="1" ref="BD750" ca="1">_xlfn.IFS(BD$7&gt;(SAP_Leadsheet!$E$21+12),0,BD$7=(SAP_Leadsheet!$E$21+12),SAP_Spreadsheet!BD620,BD$7&lt;(SAP_Leadsheet!$E$21+12),$E750*BD620)</f>
        <v>1.360289626558003E-2</v>
      </c>
      <c r="BE750" s="328" cm="1">
        <f t="array" aca="1" ref="BE750" ca="1">_xlfn.IFS(BE$7&gt;(SAP_Leadsheet!$E$21+12),0,BE$7=(SAP_Leadsheet!$E$21+12),SAP_Spreadsheet!BE620,BE$7&lt;(SAP_Leadsheet!$E$21+12),$E750*BE620)</f>
        <v>1.3475631039244528E-2</v>
      </c>
      <c r="BF750" s="328" cm="1">
        <f t="array" aca="1" ref="BF750" ca="1">_xlfn.IFS(BF$7&gt;(SAP_Leadsheet!$E$21+12),0,BF$7=(SAP_Leadsheet!$E$21+12),SAP_Spreadsheet!BF620,BF$7&lt;(SAP_Leadsheet!$E$21+12),$E750*BF620)</f>
        <v>1.3352059314145348E-2</v>
      </c>
      <c r="BG750" s="328" cm="1">
        <f t="array" aca="1" ref="BG750" ca="1">_xlfn.IFS(BG$7&gt;(SAP_Leadsheet!$E$21+12),0,BG$7=(SAP_Leadsheet!$E$21+12),SAP_Spreadsheet!BG620,BG$7&lt;(SAP_Leadsheet!$E$21+12),$E750*BG620)</f>
        <v>1.3230130977251391E-2</v>
      </c>
      <c r="BH750" s="328" cm="1">
        <f t="array" aca="1" ref="BH750" ca="1">_xlfn.IFS(BH$7&gt;(SAP_Leadsheet!$E$21+12),0,BH$7=(SAP_Leadsheet!$E$21+12),SAP_Spreadsheet!BH620,BH$7&lt;(SAP_Leadsheet!$E$21+12),$E750*BH620)</f>
        <v>1.32410640064312E-2</v>
      </c>
      <c r="BI750" s="328" cm="1">
        <f t="array" aca="1" ref="BI750" ca="1">_xlfn.IFS(BI$7&gt;(SAP_Leadsheet!$E$21+12),0,BI$7=(SAP_Leadsheet!$E$21+12),SAP_Spreadsheet!BI620,BI$7&lt;(SAP_Leadsheet!$E$21+12),$E750*BI620)</f>
        <v>1.3107700482919812E-2</v>
      </c>
      <c r="BJ750" s="328" cm="1">
        <f t="array" aca="1" ref="BJ750" ca="1">_xlfn.IFS(BJ$7&gt;(SAP_Leadsheet!$E$21+12),0,BJ$7=(SAP_Leadsheet!$E$21+12),SAP_Spreadsheet!BJ620,BJ$7&lt;(SAP_Leadsheet!$E$21+12),$E750*BJ620)</f>
        <v>1.2955762832485933E-2</v>
      </c>
      <c r="BK750" s="328" cm="1">
        <f t="array" aca="1" ref="BK750" ca="1">_xlfn.IFS(BK$7&gt;(SAP_Leadsheet!$E$21+12),0,BK$7=(SAP_Leadsheet!$E$21+12),SAP_Spreadsheet!BK620,BK$7&lt;(SAP_Leadsheet!$E$21+12),$E750*BK620)</f>
        <v>1.2751840467964756E-2</v>
      </c>
      <c r="BL750" s="328" cm="1">
        <f t="array" aca="1" ref="BL750" ca="1">_xlfn.IFS(BL$7&gt;(SAP_Leadsheet!$E$21+12),0,BL$7=(SAP_Leadsheet!$E$21+12),SAP_Spreadsheet!BL620,BL$7&lt;(SAP_Leadsheet!$E$21+12),$E750*BL620)</f>
        <v>1.1489599600572347E-2</v>
      </c>
      <c r="BM750" s="328" cm="1">
        <f t="array" aca="1" ref="BM750" ca="1">_xlfn.IFS(BM$7&gt;(SAP_Leadsheet!$E$21+12),0,BM$7=(SAP_Leadsheet!$E$21+12),SAP_Spreadsheet!BM620,BM$7&lt;(SAP_Leadsheet!$E$21+12),$E750*BM620)</f>
        <v>1.1378257621904055E-2</v>
      </c>
      <c r="BN750" s="328" cm="1">
        <f t="array" aca="1" ref="BN750" ca="1">_xlfn.IFS(BN$7&gt;(SAP_Leadsheet!$E$21+12),0,BN$7=(SAP_Leadsheet!$E$21+12),SAP_Spreadsheet!BN620,BN$7&lt;(SAP_Leadsheet!$E$21+12),$E750*BN620)</f>
        <v>1.1270130379974333E-2</v>
      </c>
      <c r="BO750" s="328" cm="1">
        <f t="array" aca="1" ref="BO750" ca="1">_xlfn.IFS(BO$7&gt;(SAP_Leadsheet!$E$21+12),0,BO$7=(SAP_Leadsheet!$E$21+12),SAP_Spreadsheet!BO620,BO$7&lt;(SAP_Leadsheet!$E$21+12),$E750*BO620)</f>
        <v>1.116748094605414E-2</v>
      </c>
      <c r="BP750" s="328" cm="1">
        <f t="array" aca="1" ref="BP750" ca="1">_xlfn.IFS(BP$7&gt;(SAP_Leadsheet!$E$21+12),0,BP$7=(SAP_Leadsheet!$E$21+12),SAP_Spreadsheet!BP620,BP$7&lt;(SAP_Leadsheet!$E$21+12),$E750*BP620)</f>
        <v>1.106835953210154E-2</v>
      </c>
      <c r="BQ750" s="328" cm="1">
        <f t="array" aca="1" ref="BQ750" ca="1">_xlfn.IFS(BQ$7&gt;(SAP_Leadsheet!$E$21+12),0,BQ$7=(SAP_Leadsheet!$E$21+12),SAP_Spreadsheet!BQ620,BQ$7&lt;(SAP_Leadsheet!$E$21+12),$E750*BQ620)</f>
        <v>1.097198278561335E-2</v>
      </c>
      <c r="BR750" s="328" cm="1">
        <f t="array" aca="1" ref="BR750" ca="1">_xlfn.IFS(BR$7&gt;(SAP_Leadsheet!$E$21+12),0,BR$7=(SAP_Leadsheet!$E$21+12),SAP_Spreadsheet!BR620,BR$7&lt;(SAP_Leadsheet!$E$21+12),$E750*BR620)</f>
        <v>1.0877602962350031E-2</v>
      </c>
      <c r="BS750" s="328" cm="1">
        <f t="array" aca="1" ref="BS750" ca="1">_xlfn.IFS(BS$7&gt;(SAP_Leadsheet!$E$21+12),0,BS$7=(SAP_Leadsheet!$E$21+12),SAP_Spreadsheet!BS620,BS$7&lt;(SAP_Leadsheet!$E$21+12),$E750*BS620)</f>
        <v>1.0783860964851224E-2</v>
      </c>
      <c r="BT750" s="328" cm="1">
        <f t="array" aca="1" ref="BT750" ca="1">_xlfn.IFS(BT$7&gt;(SAP_Leadsheet!$E$21+12),0,BT$7=(SAP_Leadsheet!$E$21+12),SAP_Spreadsheet!BT620,BT$7&lt;(SAP_Leadsheet!$E$21+12),$E750*BT620)</f>
        <v>1.0689580121489304E-2</v>
      </c>
      <c r="BU750" s="328" cm="1">
        <f t="array" aca="1" ref="BU750" ca="1">_xlfn.IFS(BU$7&gt;(SAP_Leadsheet!$E$21+12),0,BU$7=(SAP_Leadsheet!$E$21+12),SAP_Spreadsheet!BU620,BU$7&lt;(SAP_Leadsheet!$E$21+12),$E750*BU620)</f>
        <v>1.0570240890569656E-2</v>
      </c>
      <c r="BV750" s="328" cm="1">
        <f t="array" aca="1" ref="BV750" ca="1">_xlfn.IFS(BV$7&gt;(SAP_Leadsheet!$E$21+12),0,BV$7=(SAP_Leadsheet!$E$21+12),SAP_Spreadsheet!BV620,BV$7&lt;(SAP_Leadsheet!$E$21+12),$E750*BV620)</f>
        <v>1.0272452903854421E-2</v>
      </c>
      <c r="BW750" s="328" cm="1">
        <f t="array" aca="1" ref="BW750" ca="1">_xlfn.IFS(BW$7&gt;(SAP_Leadsheet!$E$21+12),0,BW$7=(SAP_Leadsheet!$E$21+12),SAP_Spreadsheet!BW620,BW$7&lt;(SAP_Leadsheet!$E$21+12),$E750*BW620)</f>
        <v>9.6505399978289615E-3</v>
      </c>
      <c r="BX750" s="328" cm="1">
        <f t="array" aca="1" ref="BX750" ca="1">_xlfn.IFS(BX$7&gt;(SAP_Leadsheet!$E$21+12),0,BX$7=(SAP_Leadsheet!$E$21+12),SAP_Spreadsheet!BX620,BX$7&lt;(SAP_Leadsheet!$E$21+12),$E750*BX620)</f>
        <v>8.8996674904117459E-3</v>
      </c>
      <c r="BY750" s="328" cm="1">
        <f t="array" aca="1" ref="BY750" ca="1">_xlfn.IFS(BY$7&gt;(SAP_Leadsheet!$E$21+12),0,BY$7=(SAP_Leadsheet!$E$21+12),SAP_Spreadsheet!BY620,BY$7&lt;(SAP_Leadsheet!$E$21+12),$E750*BY620)</f>
        <v>0</v>
      </c>
      <c r="BZ750" s="328" cm="1">
        <f t="array" aca="1" ref="BZ750" ca="1">_xlfn.IFS(BZ$7&gt;(SAP_Leadsheet!$E$21+12),0,BZ$7=(SAP_Leadsheet!$E$21+12),SAP_Spreadsheet!BZ620,BZ$7&lt;(SAP_Leadsheet!$E$21+12),$E750*BZ620)</f>
        <v>0</v>
      </c>
      <c r="CA750" s="289"/>
      <c r="CB750" s="289"/>
      <c r="CC750" s="289"/>
      <c r="CD750" s="289"/>
      <c r="CE750" s="289"/>
      <c r="CF750" s="289"/>
      <c r="CG750" s="289"/>
      <c r="CH750" s="289"/>
      <c r="CI750" s="289"/>
      <c r="CJ750" s="289"/>
      <c r="CK750" s="289"/>
      <c r="CL750" s="289"/>
      <c r="CM750" s="289"/>
      <c r="CN750" s="289"/>
      <c r="CO750" s="289"/>
      <c r="CP750" s="289"/>
      <c r="CQ750" s="289"/>
      <c r="CR750" s="289"/>
      <c r="CS750" s="289"/>
      <c r="CT750" s="289"/>
      <c r="CU750" s="289"/>
      <c r="CV750" s="289"/>
      <c r="CW750" s="289"/>
      <c r="CX750" s="289"/>
      <c r="CY750" s="289"/>
      <c r="CZ750" s="289"/>
      <c r="DA750" s="289"/>
      <c r="DB750" s="289"/>
      <c r="DC750" s="289"/>
      <c r="DD750" s="289"/>
      <c r="DE750" s="289"/>
      <c r="DF750" s="289"/>
      <c r="DG750" s="289"/>
      <c r="DH750" s="289"/>
      <c r="DI750" s="289"/>
      <c r="DJ750" s="289"/>
      <c r="DK750" s="289"/>
      <c r="DL750" s="289"/>
      <c r="DM750" s="289"/>
      <c r="DN750" s="289"/>
      <c r="DO750" s="289"/>
      <c r="DP750" s="289"/>
      <c r="DQ750" s="289"/>
      <c r="DR750" s="289"/>
      <c r="DS750" s="289"/>
      <c r="DT750" s="289"/>
      <c r="DU750" s="289"/>
      <c r="DV750" s="289"/>
      <c r="DW750" s="289"/>
      <c r="DX750" s="289"/>
      <c r="DY750" s="289"/>
      <c r="DZ750" s="289"/>
      <c r="EA750" s="289"/>
      <c r="EB750" s="289"/>
      <c r="EC750" s="289"/>
      <c r="ED750" s="289"/>
      <c r="EE750" s="289"/>
      <c r="EF750" s="289"/>
      <c r="EG750" s="289"/>
      <c r="EH750" s="289"/>
      <c r="EI750" s="289"/>
      <c r="EJ750" s="289"/>
      <c r="EK750" s="289"/>
      <c r="EL750" s="289"/>
      <c r="EM750" s="289"/>
      <c r="EN750" s="289"/>
      <c r="EO750" s="289"/>
      <c r="EP750" s="289"/>
      <c r="EQ750" s="289"/>
      <c r="ER750" s="289"/>
      <c r="ES750" s="289"/>
      <c r="ET750" s="289"/>
      <c r="EU750" s="289"/>
      <c r="EV750" s="289"/>
      <c r="EW750" s="289"/>
      <c r="EX750" s="289"/>
      <c r="EY750" s="289"/>
      <c r="EZ750" s="289"/>
      <c r="FA750" s="289"/>
      <c r="FB750" s="289"/>
      <c r="FC750" s="289"/>
      <c r="FD750" s="289"/>
      <c r="FE750" s="289"/>
      <c r="FF750" s="289"/>
      <c r="FG750" s="289"/>
      <c r="FH750" s="289"/>
      <c r="FI750" s="289"/>
      <c r="FJ750" s="289"/>
      <c r="FK750" s="289"/>
      <c r="FL750" s="289"/>
      <c r="FM750" s="289"/>
      <c r="FN750" s="289"/>
      <c r="FO750" s="289"/>
      <c r="FP750" s="289"/>
      <c r="FQ750" s="289"/>
      <c r="FR750" s="289"/>
      <c r="FS750" s="289"/>
      <c r="FT750" s="289"/>
      <c r="FU750" s="289"/>
      <c r="FV750" s="289"/>
      <c r="FW750" s="289"/>
      <c r="FX750" s="289"/>
      <c r="FY750" s="289"/>
      <c r="FZ750" s="289"/>
      <c r="GA750" s="289"/>
      <c r="GB750" s="289"/>
      <c r="GC750" s="289"/>
      <c r="GD750" s="289"/>
      <c r="GE750" s="289"/>
      <c r="GF750" s="289"/>
      <c r="GG750" s="289"/>
      <c r="GH750" s="289"/>
      <c r="GI750" s="289"/>
      <c r="GJ750" s="289"/>
      <c r="GK750" s="289"/>
      <c r="GL750" s="289"/>
      <c r="GM750" s="289"/>
      <c r="GN750" s="289"/>
      <c r="GO750" s="289"/>
      <c r="GP750" s="289"/>
      <c r="GQ750" s="289"/>
      <c r="GR750" s="289"/>
      <c r="GS750" s="289"/>
      <c r="GT750" s="289"/>
      <c r="GU750" s="289"/>
      <c r="GV750" s="289"/>
      <c r="GW750" s="289"/>
      <c r="GX750" s="289"/>
      <c r="GY750" s="289"/>
    </row>
    <row r="751" spans="1:207" x14ac:dyDescent="0.15">
      <c r="A751" s="101"/>
      <c r="D751" s="26" t="s">
        <v>331</v>
      </c>
      <c r="E751" s="78">
        <v>0.50749999999999995</v>
      </c>
      <c r="F751" s="120"/>
      <c r="G751" s="328" cm="1">
        <f t="array" ref="G751">_xlfn.IFS(G$7&gt;(SAP_Leadsheet!$E$21+12),0,G$7=(SAP_Leadsheet!$E$21+12),SAP_Spreadsheet!G621,G$7&lt;(SAP_Leadsheet!$E$21+12),$E751*G621)</f>
        <v>0</v>
      </c>
      <c r="H751" s="328" cm="1">
        <f t="array" aca="1" ref="H751" ca="1">_xlfn.IFS(H$7&gt;(SAP_Leadsheet!$E$21+12),0,H$7=(SAP_Leadsheet!$E$21+12),SAP_Spreadsheet!H621,H$7&lt;(SAP_Leadsheet!$E$21+12),$E751*H621)</f>
        <v>0</v>
      </c>
      <c r="I751" s="328" cm="1">
        <f t="array" aca="1" ref="I751" ca="1">_xlfn.IFS(I$7&gt;(SAP_Leadsheet!$E$21+12),0,I$7=(SAP_Leadsheet!$E$21+12),SAP_Spreadsheet!I621,I$7&lt;(SAP_Leadsheet!$E$21+12),$E751*I621)</f>
        <v>0</v>
      </c>
      <c r="J751" s="328" cm="1">
        <f t="array" aca="1" ref="J751" ca="1">_xlfn.IFS(J$7&gt;(SAP_Leadsheet!$E$21+12),0,J$7=(SAP_Leadsheet!$E$21+12),SAP_Spreadsheet!J621,J$7&lt;(SAP_Leadsheet!$E$21+12),$E751*J621)</f>
        <v>0</v>
      </c>
      <c r="K751" s="328" cm="1">
        <f t="array" aca="1" ref="K751" ca="1">_xlfn.IFS(K$7&gt;(SAP_Leadsheet!$E$21+12),0,K$7=(SAP_Leadsheet!$E$21+12),SAP_Spreadsheet!K621,K$7&lt;(SAP_Leadsheet!$E$21+12),$E751*K621)</f>
        <v>0</v>
      </c>
      <c r="L751" s="328" cm="1">
        <f t="array" aca="1" ref="L751" ca="1">_xlfn.IFS(L$7&gt;(SAP_Leadsheet!$E$21+12),0,L$7=(SAP_Leadsheet!$E$21+12),SAP_Spreadsheet!L621,L$7&lt;(SAP_Leadsheet!$E$21+12),$E751*L621)</f>
        <v>0</v>
      </c>
      <c r="M751" s="328" cm="1">
        <f t="array" aca="1" ref="M751" ca="1">_xlfn.IFS(M$7&gt;(SAP_Leadsheet!$E$21+12),0,M$7=(SAP_Leadsheet!$E$21+12),SAP_Spreadsheet!M621,M$7&lt;(SAP_Leadsheet!$E$21+12),$E751*M621)</f>
        <v>0</v>
      </c>
      <c r="N751" s="328" cm="1">
        <f t="array" aca="1" ref="N751" ca="1">_xlfn.IFS(N$7&gt;(SAP_Leadsheet!$E$21+12),0,N$7=(SAP_Leadsheet!$E$21+12),SAP_Spreadsheet!N621,N$7&lt;(SAP_Leadsheet!$E$21+12),$E751*N621)</f>
        <v>0</v>
      </c>
      <c r="O751" s="328" cm="1">
        <f t="array" aca="1" ref="O751" ca="1">_xlfn.IFS(O$7&gt;(SAP_Leadsheet!$E$21+12),0,O$7=(SAP_Leadsheet!$E$21+12),SAP_Spreadsheet!O621,O$7&lt;(SAP_Leadsheet!$E$21+12),$E751*O621)</f>
        <v>0</v>
      </c>
      <c r="P751" s="328" cm="1">
        <f t="array" aca="1" ref="P751" ca="1">_xlfn.IFS(P$7&gt;(SAP_Leadsheet!$E$21+12),0,P$7=(SAP_Leadsheet!$E$21+12),SAP_Spreadsheet!P621,P$7&lt;(SAP_Leadsheet!$E$21+12),$E751*P621)</f>
        <v>0</v>
      </c>
      <c r="Q751" s="328" cm="1">
        <f t="array" aca="1" ref="Q751" ca="1">_xlfn.IFS(Q$7&gt;(SAP_Leadsheet!$E$21+12),0,Q$7=(SAP_Leadsheet!$E$21+12),SAP_Spreadsheet!Q621,Q$7&lt;(SAP_Leadsheet!$E$21+12),$E751*Q621)</f>
        <v>0</v>
      </c>
      <c r="R751" s="328" cm="1">
        <f t="array" aca="1" ref="R751" ca="1">_xlfn.IFS(R$7&gt;(SAP_Leadsheet!$E$21+12),0,R$7=(SAP_Leadsheet!$E$21+12),SAP_Spreadsheet!R621,R$7&lt;(SAP_Leadsheet!$E$21+12),$E751*R621)</f>
        <v>2.0601606578339832E-2</v>
      </c>
      <c r="S751" s="328" cm="1">
        <f t="array" aca="1" ref="S751" ca="1">_xlfn.IFS(S$7&gt;(SAP_Leadsheet!$E$21+12),0,S$7=(SAP_Leadsheet!$E$21+12),SAP_Spreadsheet!S621,S$7&lt;(SAP_Leadsheet!$E$21+12),$E751*S621)</f>
        <v>3.7468513267494369E-2</v>
      </c>
      <c r="T751" s="328" cm="1">
        <f t="array" aca="1" ref="T751" ca="1">_xlfn.IFS(T$7&gt;(SAP_Leadsheet!$E$21+12),0,T$7=(SAP_Leadsheet!$E$21+12),SAP_Spreadsheet!T621,T$7&lt;(SAP_Leadsheet!$E$21+12),$E751*T621)</f>
        <v>4.7502012830731626E-2</v>
      </c>
      <c r="U751" s="328" cm="1">
        <f t="array" aca="1" ref="U751" ca="1">_xlfn.IFS(U$7&gt;(SAP_Leadsheet!$E$21+12),0,U$7=(SAP_Leadsheet!$E$21+12),SAP_Spreadsheet!U621,U$7&lt;(SAP_Leadsheet!$E$21+12),$E751*U621)</f>
        <v>5.1943877515670825E-2</v>
      </c>
      <c r="V751" s="328" cm="1">
        <f t="array" aca="1" ref="V751" ca="1">_xlfn.IFS(V$7&gt;(SAP_Leadsheet!$E$21+12),0,V$7=(SAP_Leadsheet!$E$21+12),SAP_Spreadsheet!V621,V$7&lt;(SAP_Leadsheet!$E$21+12),$E751*V621)</f>
        <v>5.2665536050514529E-2</v>
      </c>
      <c r="W751" s="328" cm="1">
        <f t="array" aca="1" ref="W751" ca="1">_xlfn.IFS(W$7&gt;(SAP_Leadsheet!$E$21+12),0,W$7=(SAP_Leadsheet!$E$21+12),SAP_Spreadsheet!W621,W$7&lt;(SAP_Leadsheet!$E$21+12),$E751*W621)</f>
        <v>5.0975914143802932E-2</v>
      </c>
      <c r="X751" s="328" cm="1">
        <f t="array" aca="1" ref="X751" ca="1">_xlfn.IFS(X$7&gt;(SAP_Leadsheet!$E$21+12),0,X$7=(SAP_Leadsheet!$E$21+12),SAP_Spreadsheet!X621,X$7&lt;(SAP_Leadsheet!$E$21+12),$E751*X621)</f>
        <v>4.7758749798330558E-2</v>
      </c>
      <c r="Y751" s="328" cm="1">
        <f t="array" aca="1" ref="Y751" ca="1">_xlfn.IFS(Y$7&gt;(SAP_Leadsheet!$E$21+12),0,Y$7=(SAP_Leadsheet!$E$21+12),SAP_Spreadsheet!Y621,Y$7&lt;(SAP_Leadsheet!$E$21+12),$E751*Y621)</f>
        <v>4.359124270705611E-2</v>
      </c>
      <c r="Z751" s="328" cm="1">
        <f t="array" aca="1" ref="Z751" ca="1">_xlfn.IFS(Z$7&gt;(SAP_Leadsheet!$E$21+12),0,Z$7=(SAP_Leadsheet!$E$21+12),SAP_Spreadsheet!Z621,Z$7&lt;(SAP_Leadsheet!$E$21+12),$E751*Z621)</f>
        <v>3.9178333746063936E-2</v>
      </c>
      <c r="AA751" s="328" cm="1">
        <f t="array" aca="1" ref="AA751" ca="1">_xlfn.IFS(AA$7&gt;(SAP_Leadsheet!$E$21+12),0,AA$7=(SAP_Leadsheet!$E$21+12),SAP_Spreadsheet!AA621,AA$7&lt;(SAP_Leadsheet!$E$21+12),$E751*AA621)</f>
        <v>3.5235214075801609E-2</v>
      </c>
      <c r="AB751" s="328" cm="1">
        <f t="array" aca="1" ref="AB751" ca="1">_xlfn.IFS(AB$7&gt;(SAP_Leadsheet!$E$21+12),0,AB$7=(SAP_Leadsheet!$E$21+12),SAP_Spreadsheet!AB621,AB$7&lt;(SAP_Leadsheet!$E$21+12),$E751*AB621)</f>
        <v>3.1864661930722099E-2</v>
      </c>
      <c r="AC751" s="328" cm="1">
        <f t="array" aca="1" ref="AC751" ca="1">_xlfn.IFS(AC$7&gt;(SAP_Leadsheet!$E$21+12),0,AC$7=(SAP_Leadsheet!$E$21+12),SAP_Spreadsheet!AC621,AC$7&lt;(SAP_Leadsheet!$E$21+12),$E751*AC621)</f>
        <v>2.2259117926697082E-2</v>
      </c>
      <c r="AD751" s="328" cm="1">
        <f t="array" aca="1" ref="AD751" ca="1">_xlfn.IFS(AD$7&gt;(SAP_Leadsheet!$E$21+12),0,AD$7=(SAP_Leadsheet!$E$21+12),SAP_Spreadsheet!AD621,AD$7&lt;(SAP_Leadsheet!$E$21+12),$E751*AD621)</f>
        <v>2.2279521781544513E-2</v>
      </c>
      <c r="AE751" s="328" cm="1">
        <f t="array" aca="1" ref="AE751" ca="1">_xlfn.IFS(AE$7&gt;(SAP_Leadsheet!$E$21+12),0,AE$7=(SAP_Leadsheet!$E$21+12),SAP_Spreadsheet!AE621,AE$7&lt;(SAP_Leadsheet!$E$21+12),$E751*AE621)</f>
        <v>2.2653977836567654E-2</v>
      </c>
      <c r="AF751" s="328" cm="1">
        <f t="array" aca="1" ref="AF751" ca="1">_xlfn.IFS(AF$7&gt;(SAP_Leadsheet!$E$21+12),0,AF$7=(SAP_Leadsheet!$E$21+12),SAP_Spreadsheet!AF621,AF$7&lt;(SAP_Leadsheet!$E$21+12),$E751*AF621)</f>
        <v>2.3217365369640492E-2</v>
      </c>
      <c r="AG751" s="328" cm="1">
        <f t="array" aca="1" ref="AG751" ca="1">_xlfn.IFS(AG$7&gt;(SAP_Leadsheet!$E$21+12),0,AG$7=(SAP_Leadsheet!$E$21+12),SAP_Spreadsheet!AG621,AG$7&lt;(SAP_Leadsheet!$E$21+12),$E751*AG621)</f>
        <v>2.3810935246424362E-2</v>
      </c>
      <c r="AH751" s="328" cm="1">
        <f t="array" aca="1" ref="AH751" ca="1">_xlfn.IFS(AH$7&gt;(SAP_Leadsheet!$E$21+12),0,AH$7=(SAP_Leadsheet!$E$21+12),SAP_Spreadsheet!AH621,AH$7&lt;(SAP_Leadsheet!$E$21+12),$E751*AH621)</f>
        <v>2.432602213512735E-2</v>
      </c>
      <c r="AI751" s="328" cm="1">
        <f t="array" aca="1" ref="AI751" ca="1">_xlfn.IFS(AI$7&gt;(SAP_Leadsheet!$E$21+12),0,AI$7=(SAP_Leadsheet!$E$21+12),SAP_Spreadsheet!AI621,AI$7&lt;(SAP_Leadsheet!$E$21+12),$E751*AI621)</f>
        <v>2.4697659147829957E-2</v>
      </c>
      <c r="AJ751" s="328" cm="1">
        <f t="array" aca="1" ref="AJ751" ca="1">_xlfn.IFS(AJ$7&gt;(SAP_Leadsheet!$E$21+12),0,AJ$7=(SAP_Leadsheet!$E$21+12),SAP_Spreadsheet!AJ621,AJ$7&lt;(SAP_Leadsheet!$E$21+12),$E751*AJ621)</f>
        <v>2.496803478737768E-2</v>
      </c>
      <c r="AK751" s="328" cm="1">
        <f t="array" aca="1" ref="AK751" ca="1">_xlfn.IFS(AK$7&gt;(SAP_Leadsheet!$E$21+12),0,AK$7=(SAP_Leadsheet!$E$21+12),SAP_Spreadsheet!AK621,AK$7&lt;(SAP_Leadsheet!$E$21+12),$E751*AK621)</f>
        <v>2.5088751979949309E-2</v>
      </c>
      <c r="AL751" s="328" cm="1">
        <f t="array" aca="1" ref="AL751" ca="1">_xlfn.IFS(AL$7&gt;(SAP_Leadsheet!$E$21+12),0,AL$7=(SAP_Leadsheet!$E$21+12),SAP_Spreadsheet!AL621,AL$7&lt;(SAP_Leadsheet!$E$21+12),$E751*AL621)</f>
        <v>2.4907215585391065E-2</v>
      </c>
      <c r="AM751" s="328" cm="1">
        <f t="array" aca="1" ref="AM751" ca="1">_xlfn.IFS(AM$7&gt;(SAP_Leadsheet!$E$21+12),0,AM$7=(SAP_Leadsheet!$E$21+12),SAP_Spreadsheet!AM621,AM$7&lt;(SAP_Leadsheet!$E$21+12),$E751*AM621)</f>
        <v>2.4342596338291632E-2</v>
      </c>
      <c r="AN751" s="328" cm="1">
        <f t="array" aca="1" ref="AN751" ca="1">_xlfn.IFS(AN$7&gt;(SAP_Leadsheet!$E$21+12),0,AN$7=(SAP_Leadsheet!$E$21+12),SAP_Spreadsheet!AN621,AN$7&lt;(SAP_Leadsheet!$E$21+12),$E751*AN621)</f>
        <v>2.2952572295931506E-2</v>
      </c>
      <c r="AO751" s="328" cm="1">
        <f t="array" aca="1" ref="AO751" ca="1">_xlfn.IFS(AO$7&gt;(SAP_Leadsheet!$E$21+12),0,AO$7=(SAP_Leadsheet!$E$21+12),SAP_Spreadsheet!AO621,AO$7&lt;(SAP_Leadsheet!$E$21+12),$E751*AO621)</f>
        <v>1.7406190479500781E-2</v>
      </c>
      <c r="AP751" s="328" cm="1">
        <f t="array" aca="1" ref="AP751" ca="1">_xlfn.IFS(AP$7&gt;(SAP_Leadsheet!$E$21+12),0,AP$7=(SAP_Leadsheet!$E$21+12),SAP_Spreadsheet!AP621,AP$7&lt;(SAP_Leadsheet!$E$21+12),$E751*AP621)</f>
        <v>1.7281608535033008E-2</v>
      </c>
      <c r="AQ751" s="328" cm="1">
        <f t="array" aca="1" ref="AQ751" ca="1">_xlfn.IFS(AQ$7&gt;(SAP_Leadsheet!$E$21+12),0,AQ$7=(SAP_Leadsheet!$E$21+12),SAP_Spreadsheet!AQ621,AQ$7&lt;(SAP_Leadsheet!$E$21+12),$E751*AQ621)</f>
        <v>1.7153173275791113E-2</v>
      </c>
      <c r="AR751" s="328" cm="1">
        <f t="array" aca="1" ref="AR751" ca="1">_xlfn.IFS(AR$7&gt;(SAP_Leadsheet!$E$21+12),0,AR$7=(SAP_Leadsheet!$E$21+12),SAP_Spreadsheet!AR621,AR$7&lt;(SAP_Leadsheet!$E$21+12),$E751*AR621)</f>
        <v>1.7045932190479802E-2</v>
      </c>
      <c r="AS751" s="328" cm="1">
        <f t="array" aca="1" ref="AS751" ca="1">_xlfn.IFS(AS$7&gt;(SAP_Leadsheet!$E$21+12),0,AS$7=(SAP_Leadsheet!$E$21+12),SAP_Spreadsheet!AS621,AS$7&lt;(SAP_Leadsheet!$E$21+12),$E751*AS621)</f>
        <v>1.6958722165203638E-2</v>
      </c>
      <c r="AT751" s="328" cm="1">
        <f t="array" aca="1" ref="AT751" ca="1">_xlfn.IFS(AT$7&gt;(SAP_Leadsheet!$E$21+12),0,AT$7=(SAP_Leadsheet!$E$21+12),SAP_Spreadsheet!AT621,AT$7&lt;(SAP_Leadsheet!$E$21+12),$E751*AT621)</f>
        <v>1.6887753896629464E-2</v>
      </c>
      <c r="AU751" s="328" cm="1">
        <f t="array" aca="1" ref="AU751" ca="1">_xlfn.IFS(AU$7&gt;(SAP_Leadsheet!$E$21+12),0,AU$7=(SAP_Leadsheet!$E$21+12),SAP_Spreadsheet!AU621,AU$7&lt;(SAP_Leadsheet!$E$21+12),$E751*AU621)</f>
        <v>1.6827005244561405E-2</v>
      </c>
      <c r="AV751" s="328" cm="1">
        <f t="array" aca="1" ref="AV751" ca="1">_xlfn.IFS(AV$7&gt;(SAP_Leadsheet!$E$21+12),0,AV$7=(SAP_Leadsheet!$E$21+12),SAP_Spreadsheet!AV621,AV$7&lt;(SAP_Leadsheet!$E$21+12),$E751*AV621)</f>
        <v>1.6767836024480363E-2</v>
      </c>
      <c r="AW751" s="328" cm="1">
        <f t="array" aca="1" ref="AW751" ca="1">_xlfn.IFS(AW$7&gt;(SAP_Leadsheet!$E$21+12),0,AW$7=(SAP_Leadsheet!$E$21+12),SAP_Spreadsheet!AW621,AW$7&lt;(SAP_Leadsheet!$E$21+12),$E751*AW621)</f>
        <v>1.669920885842294E-2</v>
      </c>
      <c r="AX751" s="328" cm="1">
        <f t="array" aca="1" ref="AX751" ca="1">_xlfn.IFS(AX$7&gt;(SAP_Leadsheet!$E$21+12),0,AX$7=(SAP_Leadsheet!$E$21+12),SAP_Spreadsheet!AX621,AX$7&lt;(SAP_Leadsheet!$E$21+12),$E751*AX621)</f>
        <v>1.6591014823282513E-2</v>
      </c>
      <c r="AY751" s="328" cm="1">
        <f t="array" aca="1" ref="AY751" ca="1">_xlfn.IFS(AY$7&gt;(SAP_Leadsheet!$E$21+12),0,AY$7=(SAP_Leadsheet!$E$21+12),SAP_Spreadsheet!AY621,AY$7&lt;(SAP_Leadsheet!$E$21+12),$E751*AY621)</f>
        <v>1.6411242986826606E-2</v>
      </c>
      <c r="AZ751" s="328" cm="1">
        <f t="array" aca="1" ref="AZ751" ca="1">_xlfn.IFS(AZ$7&gt;(SAP_Leadsheet!$E$21+12),0,AZ$7=(SAP_Leadsheet!$E$21+12),SAP_Spreadsheet!AZ621,AZ$7&lt;(SAP_Leadsheet!$E$21+12),$E751*AZ621)</f>
        <v>1.5941509399761685E-2</v>
      </c>
      <c r="BA751" s="328" cm="1">
        <f t="array" aca="1" ref="BA751" ca="1">_xlfn.IFS(BA$7&gt;(SAP_Leadsheet!$E$21+12),0,BA$7=(SAP_Leadsheet!$E$21+12),SAP_Spreadsheet!BA621,BA$7&lt;(SAP_Leadsheet!$E$21+12),$E751*BA621)</f>
        <v>1.4177753087172484E-2</v>
      </c>
      <c r="BB751" s="328" cm="1">
        <f t="array" aca="1" ref="BB751" ca="1">_xlfn.IFS(BB$7&gt;(SAP_Leadsheet!$E$21+12),0,BB$7=(SAP_Leadsheet!$E$21+12),SAP_Spreadsheet!BB621,BB$7&lt;(SAP_Leadsheet!$E$21+12),$E751*BB621)</f>
        <v>1.4025350200213321E-2</v>
      </c>
      <c r="BC751" s="328" cm="1">
        <f t="array" aca="1" ref="BC751" ca="1">_xlfn.IFS(BC$7&gt;(SAP_Leadsheet!$E$21+12),0,BC$7=(SAP_Leadsheet!$E$21+12),SAP_Spreadsheet!BC621,BC$7&lt;(SAP_Leadsheet!$E$21+12),$E751*BC621)</f>
        <v>1.3875967407455685E-2</v>
      </c>
      <c r="BD751" s="328" cm="1">
        <f t="array" aca="1" ref="BD751" ca="1">_xlfn.IFS(BD$7&gt;(SAP_Leadsheet!$E$21+12),0,BD$7=(SAP_Leadsheet!$E$21+12),SAP_Spreadsheet!BD621,BD$7&lt;(SAP_Leadsheet!$E$21+12),$E751*BD621)</f>
        <v>1.3735725656613275E-2</v>
      </c>
      <c r="BE751" s="328" cm="1">
        <f t="array" aca="1" ref="BE751" ca="1">_xlfn.IFS(BE$7&gt;(SAP_Leadsheet!$E$21+12),0,BE$7=(SAP_Leadsheet!$E$21+12),SAP_Spreadsheet!BE621,BE$7&lt;(SAP_Leadsheet!$E$21+12),$E751*BE621)</f>
        <v>1.360289626558003E-2</v>
      </c>
      <c r="BF751" s="328" cm="1">
        <f t="array" aca="1" ref="BF751" ca="1">_xlfn.IFS(BF$7&gt;(SAP_Leadsheet!$E$21+12),0,BF$7=(SAP_Leadsheet!$E$21+12),SAP_Spreadsheet!BF621,BF$7&lt;(SAP_Leadsheet!$E$21+12),$E751*BF621)</f>
        <v>1.3475631039244528E-2</v>
      </c>
      <c r="BG751" s="328" cm="1">
        <f t="array" aca="1" ref="BG751" ca="1">_xlfn.IFS(BG$7&gt;(SAP_Leadsheet!$E$21+12),0,BG$7=(SAP_Leadsheet!$E$21+12),SAP_Spreadsheet!BG621,BG$7&lt;(SAP_Leadsheet!$E$21+12),$E751*BG621)</f>
        <v>1.3352059314145348E-2</v>
      </c>
      <c r="BH751" s="328" cm="1">
        <f t="array" aca="1" ref="BH751" ca="1">_xlfn.IFS(BH$7&gt;(SAP_Leadsheet!$E$21+12),0,BH$7=(SAP_Leadsheet!$E$21+12),SAP_Spreadsheet!BH621,BH$7&lt;(SAP_Leadsheet!$E$21+12),$E751*BH621)</f>
        <v>1.3230130977251391E-2</v>
      </c>
      <c r="BI751" s="328" cm="1">
        <f t="array" aca="1" ref="BI751" ca="1">_xlfn.IFS(BI$7&gt;(SAP_Leadsheet!$E$21+12),0,BI$7=(SAP_Leadsheet!$E$21+12),SAP_Spreadsheet!BI621,BI$7&lt;(SAP_Leadsheet!$E$21+12),$E751*BI621)</f>
        <v>1.32410640064312E-2</v>
      </c>
      <c r="BJ751" s="328" cm="1">
        <f t="array" aca="1" ref="BJ751" ca="1">_xlfn.IFS(BJ$7&gt;(SAP_Leadsheet!$E$21+12),0,BJ$7=(SAP_Leadsheet!$E$21+12),SAP_Spreadsheet!BJ621,BJ$7&lt;(SAP_Leadsheet!$E$21+12),$E751*BJ621)</f>
        <v>1.3107700482919812E-2</v>
      </c>
      <c r="BK751" s="328" cm="1">
        <f t="array" aca="1" ref="BK751" ca="1">_xlfn.IFS(BK$7&gt;(SAP_Leadsheet!$E$21+12),0,BK$7=(SAP_Leadsheet!$E$21+12),SAP_Spreadsheet!BK621,BK$7&lt;(SAP_Leadsheet!$E$21+12),$E751*BK621)</f>
        <v>1.2955762832485933E-2</v>
      </c>
      <c r="BL751" s="328" cm="1">
        <f t="array" aca="1" ref="BL751" ca="1">_xlfn.IFS(BL$7&gt;(SAP_Leadsheet!$E$21+12),0,BL$7=(SAP_Leadsheet!$E$21+12),SAP_Spreadsheet!BL621,BL$7&lt;(SAP_Leadsheet!$E$21+12),$E751*BL621)</f>
        <v>1.2751840467964756E-2</v>
      </c>
      <c r="BM751" s="328" cm="1">
        <f t="array" aca="1" ref="BM751" ca="1">_xlfn.IFS(BM$7&gt;(SAP_Leadsheet!$E$21+12),0,BM$7=(SAP_Leadsheet!$E$21+12),SAP_Spreadsheet!BM621,BM$7&lt;(SAP_Leadsheet!$E$21+12),$E751*BM621)</f>
        <v>1.1489599600572347E-2</v>
      </c>
      <c r="BN751" s="328" cm="1">
        <f t="array" aca="1" ref="BN751" ca="1">_xlfn.IFS(BN$7&gt;(SAP_Leadsheet!$E$21+12),0,BN$7=(SAP_Leadsheet!$E$21+12),SAP_Spreadsheet!BN621,BN$7&lt;(SAP_Leadsheet!$E$21+12),$E751*BN621)</f>
        <v>1.1378257621904055E-2</v>
      </c>
      <c r="BO751" s="328" cm="1">
        <f t="array" aca="1" ref="BO751" ca="1">_xlfn.IFS(BO$7&gt;(SAP_Leadsheet!$E$21+12),0,BO$7=(SAP_Leadsheet!$E$21+12),SAP_Spreadsheet!BO621,BO$7&lt;(SAP_Leadsheet!$E$21+12),$E751*BO621)</f>
        <v>1.1270130379974333E-2</v>
      </c>
      <c r="BP751" s="328" cm="1">
        <f t="array" aca="1" ref="BP751" ca="1">_xlfn.IFS(BP$7&gt;(SAP_Leadsheet!$E$21+12),0,BP$7=(SAP_Leadsheet!$E$21+12),SAP_Spreadsheet!BP621,BP$7&lt;(SAP_Leadsheet!$E$21+12),$E751*BP621)</f>
        <v>1.116748094605414E-2</v>
      </c>
      <c r="BQ751" s="328" cm="1">
        <f t="array" aca="1" ref="BQ751" ca="1">_xlfn.IFS(BQ$7&gt;(SAP_Leadsheet!$E$21+12),0,BQ$7=(SAP_Leadsheet!$E$21+12),SAP_Spreadsheet!BQ621,BQ$7&lt;(SAP_Leadsheet!$E$21+12),$E751*BQ621)</f>
        <v>1.106835953210154E-2</v>
      </c>
      <c r="BR751" s="328" cm="1">
        <f t="array" aca="1" ref="BR751" ca="1">_xlfn.IFS(BR$7&gt;(SAP_Leadsheet!$E$21+12),0,BR$7=(SAP_Leadsheet!$E$21+12),SAP_Spreadsheet!BR621,BR$7&lt;(SAP_Leadsheet!$E$21+12),$E751*BR621)</f>
        <v>1.097198278561335E-2</v>
      </c>
      <c r="BS751" s="328" cm="1">
        <f t="array" aca="1" ref="BS751" ca="1">_xlfn.IFS(BS$7&gt;(SAP_Leadsheet!$E$21+12),0,BS$7=(SAP_Leadsheet!$E$21+12),SAP_Spreadsheet!BS621,BS$7&lt;(SAP_Leadsheet!$E$21+12),$E751*BS621)</f>
        <v>1.0877602962350031E-2</v>
      </c>
      <c r="BT751" s="328" cm="1">
        <f t="array" aca="1" ref="BT751" ca="1">_xlfn.IFS(BT$7&gt;(SAP_Leadsheet!$E$21+12),0,BT$7=(SAP_Leadsheet!$E$21+12),SAP_Spreadsheet!BT621,BT$7&lt;(SAP_Leadsheet!$E$21+12),$E751*BT621)</f>
        <v>1.0783860964851224E-2</v>
      </c>
      <c r="BU751" s="328" cm="1">
        <f t="array" aca="1" ref="BU751" ca="1">_xlfn.IFS(BU$7&gt;(SAP_Leadsheet!$E$21+12),0,BU$7=(SAP_Leadsheet!$E$21+12),SAP_Spreadsheet!BU621,BU$7&lt;(SAP_Leadsheet!$E$21+12),$E751*BU621)</f>
        <v>1.0689580121489304E-2</v>
      </c>
      <c r="BV751" s="328" cm="1">
        <f t="array" aca="1" ref="BV751" ca="1">_xlfn.IFS(BV$7&gt;(SAP_Leadsheet!$E$21+12),0,BV$7=(SAP_Leadsheet!$E$21+12),SAP_Spreadsheet!BV621,BV$7&lt;(SAP_Leadsheet!$E$21+12),$E751*BV621)</f>
        <v>1.0570240890569656E-2</v>
      </c>
      <c r="BW751" s="328" cm="1">
        <f t="array" aca="1" ref="BW751" ca="1">_xlfn.IFS(BW$7&gt;(SAP_Leadsheet!$E$21+12),0,BW$7=(SAP_Leadsheet!$E$21+12),SAP_Spreadsheet!BW621,BW$7&lt;(SAP_Leadsheet!$E$21+12),$E751*BW621)</f>
        <v>1.0272452903854421E-2</v>
      </c>
      <c r="BX751" s="328" cm="1">
        <f t="array" aca="1" ref="BX751" ca="1">_xlfn.IFS(BX$7&gt;(SAP_Leadsheet!$E$21+12),0,BX$7=(SAP_Leadsheet!$E$21+12),SAP_Spreadsheet!BX621,BX$7&lt;(SAP_Leadsheet!$E$21+12),$E751*BX621)</f>
        <v>9.6505399978289615E-3</v>
      </c>
      <c r="BY751" s="328" cm="1">
        <f t="array" aca="1" ref="BY751" ca="1">_xlfn.IFS(BY$7&gt;(SAP_Leadsheet!$E$21+12),0,BY$7=(SAP_Leadsheet!$E$21+12),SAP_Spreadsheet!BY621,BY$7&lt;(SAP_Leadsheet!$E$21+12),$E751*BY621)</f>
        <v>8.8996674904117459E-3</v>
      </c>
      <c r="BZ751" s="328" cm="1">
        <f t="array" aca="1" ref="BZ751" ca="1">_xlfn.IFS(BZ$7&gt;(SAP_Leadsheet!$E$21+12),0,BZ$7=(SAP_Leadsheet!$E$21+12),SAP_Spreadsheet!BZ621,BZ$7&lt;(SAP_Leadsheet!$E$21+12),$E751*BZ621)</f>
        <v>0</v>
      </c>
      <c r="CA751" s="289"/>
      <c r="CB751" s="289"/>
      <c r="CC751" s="289"/>
      <c r="CD751" s="289"/>
      <c r="CE751" s="289"/>
      <c r="CF751" s="289"/>
      <c r="CG751" s="289"/>
      <c r="CH751" s="289"/>
      <c r="CI751" s="289"/>
      <c r="CJ751" s="289"/>
      <c r="CK751" s="289"/>
      <c r="CL751" s="289"/>
      <c r="CM751" s="289"/>
      <c r="CN751" s="289"/>
      <c r="CO751" s="289"/>
      <c r="CP751" s="289"/>
      <c r="CQ751" s="289"/>
      <c r="CR751" s="289"/>
      <c r="CS751" s="289"/>
      <c r="CT751" s="289"/>
      <c r="CU751" s="289"/>
      <c r="CV751" s="289"/>
      <c r="CW751" s="289"/>
      <c r="CX751" s="289"/>
      <c r="CY751" s="289"/>
      <c r="CZ751" s="289"/>
      <c r="DA751" s="289"/>
      <c r="DB751" s="289"/>
      <c r="DC751" s="289"/>
      <c r="DD751" s="289"/>
      <c r="DE751" s="289"/>
      <c r="DF751" s="289"/>
      <c r="DG751" s="289"/>
      <c r="DH751" s="289"/>
      <c r="DI751" s="289"/>
      <c r="DJ751" s="289"/>
      <c r="DK751" s="289"/>
      <c r="DL751" s="289"/>
      <c r="DM751" s="289"/>
      <c r="DN751" s="289"/>
      <c r="DO751" s="289"/>
      <c r="DP751" s="289"/>
      <c r="DQ751" s="289"/>
      <c r="DR751" s="289"/>
      <c r="DS751" s="289"/>
      <c r="DT751" s="289"/>
      <c r="DU751" s="289"/>
      <c r="DV751" s="289"/>
      <c r="DW751" s="289"/>
      <c r="DX751" s="289"/>
      <c r="DY751" s="289"/>
      <c r="DZ751" s="289"/>
      <c r="EA751" s="289"/>
      <c r="EB751" s="289"/>
      <c r="EC751" s="289"/>
      <c r="ED751" s="289"/>
      <c r="EE751" s="289"/>
      <c r="EF751" s="289"/>
      <c r="EG751" s="289"/>
      <c r="EH751" s="289"/>
      <c r="EI751" s="289"/>
      <c r="EJ751" s="289"/>
      <c r="EK751" s="289"/>
      <c r="EL751" s="289"/>
      <c r="EM751" s="289"/>
      <c r="EN751" s="289"/>
      <c r="EO751" s="289"/>
      <c r="EP751" s="289"/>
      <c r="EQ751" s="289"/>
      <c r="ER751" s="289"/>
      <c r="ES751" s="289"/>
      <c r="ET751" s="289"/>
      <c r="EU751" s="289"/>
      <c r="EV751" s="289"/>
      <c r="EW751" s="289"/>
      <c r="EX751" s="289"/>
      <c r="EY751" s="289"/>
      <c r="EZ751" s="289"/>
      <c r="FA751" s="289"/>
      <c r="FB751" s="289"/>
      <c r="FC751" s="289"/>
      <c r="FD751" s="289"/>
      <c r="FE751" s="289"/>
      <c r="FF751" s="289"/>
      <c r="FG751" s="289"/>
      <c r="FH751" s="289"/>
      <c r="FI751" s="289"/>
      <c r="FJ751" s="289"/>
      <c r="FK751" s="289"/>
      <c r="FL751" s="289"/>
      <c r="FM751" s="289"/>
      <c r="FN751" s="289"/>
      <c r="FO751" s="289"/>
      <c r="FP751" s="289"/>
      <c r="FQ751" s="289"/>
      <c r="FR751" s="289"/>
      <c r="FS751" s="289"/>
      <c r="FT751" s="289"/>
      <c r="FU751" s="289"/>
      <c r="FV751" s="289"/>
      <c r="FW751" s="289"/>
      <c r="FX751" s="289"/>
      <c r="FY751" s="289"/>
      <c r="FZ751" s="289"/>
      <c r="GA751" s="289"/>
      <c r="GB751" s="289"/>
      <c r="GC751" s="289"/>
      <c r="GD751" s="289"/>
      <c r="GE751" s="289"/>
      <c r="GF751" s="289"/>
      <c r="GG751" s="289"/>
      <c r="GH751" s="289"/>
      <c r="GI751" s="289"/>
      <c r="GJ751" s="289"/>
      <c r="GK751" s="289"/>
      <c r="GL751" s="289"/>
      <c r="GM751" s="289"/>
      <c r="GN751" s="289"/>
      <c r="GO751" s="289"/>
      <c r="GP751" s="289"/>
      <c r="GQ751" s="289"/>
      <c r="GR751" s="289"/>
      <c r="GS751" s="289"/>
      <c r="GT751" s="289"/>
      <c r="GU751" s="289"/>
      <c r="GV751" s="289"/>
      <c r="GW751" s="289"/>
      <c r="GX751" s="289"/>
      <c r="GY751" s="289"/>
    </row>
    <row r="752" spans="1:207" x14ac:dyDescent="0.15">
      <c r="A752" s="101"/>
      <c r="D752" s="26" t="s">
        <v>332</v>
      </c>
      <c r="E752" s="78">
        <v>0.50749999999999995</v>
      </c>
      <c r="F752" s="120"/>
      <c r="G752" s="328" cm="1">
        <f t="array" ref="G752">_xlfn.IFS(G$7&gt;(SAP_Leadsheet!$E$21+12),0,G$7=(SAP_Leadsheet!$E$21+12),SAP_Spreadsheet!G622,G$7&lt;(SAP_Leadsheet!$E$21+12),$E752*G622)</f>
        <v>0</v>
      </c>
      <c r="H752" s="328" cm="1">
        <f t="array" aca="1" ref="H752" ca="1">_xlfn.IFS(H$7&gt;(SAP_Leadsheet!$E$21+12),0,H$7=(SAP_Leadsheet!$E$21+12),SAP_Spreadsheet!H622,H$7&lt;(SAP_Leadsheet!$E$21+12),$E752*H622)</f>
        <v>0</v>
      </c>
      <c r="I752" s="328" cm="1">
        <f t="array" aca="1" ref="I752" ca="1">_xlfn.IFS(I$7&gt;(SAP_Leadsheet!$E$21+12),0,I$7=(SAP_Leadsheet!$E$21+12),SAP_Spreadsheet!I622,I$7&lt;(SAP_Leadsheet!$E$21+12),$E752*I622)</f>
        <v>0</v>
      </c>
      <c r="J752" s="328" cm="1">
        <f t="array" aca="1" ref="J752" ca="1">_xlfn.IFS(J$7&gt;(SAP_Leadsheet!$E$21+12),0,J$7=(SAP_Leadsheet!$E$21+12),SAP_Spreadsheet!J622,J$7&lt;(SAP_Leadsheet!$E$21+12),$E752*J622)</f>
        <v>0</v>
      </c>
      <c r="K752" s="328" cm="1">
        <f t="array" aca="1" ref="K752" ca="1">_xlfn.IFS(K$7&gt;(SAP_Leadsheet!$E$21+12),0,K$7=(SAP_Leadsheet!$E$21+12),SAP_Spreadsheet!K622,K$7&lt;(SAP_Leadsheet!$E$21+12),$E752*K622)</f>
        <v>0</v>
      </c>
      <c r="L752" s="328" cm="1">
        <f t="array" aca="1" ref="L752" ca="1">_xlfn.IFS(L$7&gt;(SAP_Leadsheet!$E$21+12),0,L$7=(SAP_Leadsheet!$E$21+12),SAP_Spreadsheet!L622,L$7&lt;(SAP_Leadsheet!$E$21+12),$E752*L622)</f>
        <v>0</v>
      </c>
      <c r="M752" s="328" cm="1">
        <f t="array" aca="1" ref="M752" ca="1">_xlfn.IFS(M$7&gt;(SAP_Leadsheet!$E$21+12),0,M$7=(SAP_Leadsheet!$E$21+12),SAP_Spreadsheet!M622,M$7&lt;(SAP_Leadsheet!$E$21+12),$E752*M622)</f>
        <v>0</v>
      </c>
      <c r="N752" s="328" cm="1">
        <f t="array" aca="1" ref="N752" ca="1">_xlfn.IFS(N$7&gt;(SAP_Leadsheet!$E$21+12),0,N$7=(SAP_Leadsheet!$E$21+12),SAP_Spreadsheet!N622,N$7&lt;(SAP_Leadsheet!$E$21+12),$E752*N622)</f>
        <v>0</v>
      </c>
      <c r="O752" s="328" cm="1">
        <f t="array" aca="1" ref="O752" ca="1">_xlfn.IFS(O$7&gt;(SAP_Leadsheet!$E$21+12),0,O$7=(SAP_Leadsheet!$E$21+12),SAP_Spreadsheet!O622,O$7&lt;(SAP_Leadsheet!$E$21+12),$E752*O622)</f>
        <v>0</v>
      </c>
      <c r="P752" s="328" cm="1">
        <f t="array" aca="1" ref="P752" ca="1">_xlfn.IFS(P$7&gt;(SAP_Leadsheet!$E$21+12),0,P$7=(SAP_Leadsheet!$E$21+12),SAP_Spreadsheet!P622,P$7&lt;(SAP_Leadsheet!$E$21+12),$E752*P622)</f>
        <v>0</v>
      </c>
      <c r="Q752" s="328" cm="1">
        <f t="array" aca="1" ref="Q752" ca="1">_xlfn.IFS(Q$7&gt;(SAP_Leadsheet!$E$21+12),0,Q$7=(SAP_Leadsheet!$E$21+12),SAP_Spreadsheet!Q622,Q$7&lt;(SAP_Leadsheet!$E$21+12),$E752*Q622)</f>
        <v>0</v>
      </c>
      <c r="R752" s="328" cm="1">
        <f t="array" aca="1" ref="R752" ca="1">_xlfn.IFS(R$7&gt;(SAP_Leadsheet!$E$21+12),0,R$7=(SAP_Leadsheet!$E$21+12),SAP_Spreadsheet!R622,R$7&lt;(SAP_Leadsheet!$E$21+12),$E752*R622)</f>
        <v>0</v>
      </c>
      <c r="S752" s="328" cm="1">
        <f t="array" aca="1" ref="S752" ca="1">_xlfn.IFS(S$7&gt;(SAP_Leadsheet!$E$21+12),0,S$7=(SAP_Leadsheet!$E$21+12),SAP_Spreadsheet!S622,S$7&lt;(SAP_Leadsheet!$E$21+12),$E752*S622)</f>
        <v>2.0601606578339832E-2</v>
      </c>
      <c r="T752" s="328" cm="1">
        <f t="array" aca="1" ref="T752" ca="1">_xlfn.IFS(T$7&gt;(SAP_Leadsheet!$E$21+12),0,T$7=(SAP_Leadsheet!$E$21+12),SAP_Spreadsheet!T622,T$7&lt;(SAP_Leadsheet!$E$21+12),$E752*T622)</f>
        <v>3.7468513267494369E-2</v>
      </c>
      <c r="U752" s="328" cm="1">
        <f t="array" aca="1" ref="U752" ca="1">_xlfn.IFS(U$7&gt;(SAP_Leadsheet!$E$21+12),0,U$7=(SAP_Leadsheet!$E$21+12),SAP_Spreadsheet!U622,U$7&lt;(SAP_Leadsheet!$E$21+12),$E752*U622)</f>
        <v>4.7502012830731626E-2</v>
      </c>
      <c r="V752" s="328" cm="1">
        <f t="array" aca="1" ref="V752" ca="1">_xlfn.IFS(V$7&gt;(SAP_Leadsheet!$E$21+12),0,V$7=(SAP_Leadsheet!$E$21+12),SAP_Spreadsheet!V622,V$7&lt;(SAP_Leadsheet!$E$21+12),$E752*V622)</f>
        <v>5.1943877515670825E-2</v>
      </c>
      <c r="W752" s="328" cm="1">
        <f t="array" aca="1" ref="W752" ca="1">_xlfn.IFS(W$7&gt;(SAP_Leadsheet!$E$21+12),0,W$7=(SAP_Leadsheet!$E$21+12),SAP_Spreadsheet!W622,W$7&lt;(SAP_Leadsheet!$E$21+12),$E752*W622)</f>
        <v>5.2665536050514529E-2</v>
      </c>
      <c r="X752" s="328" cm="1">
        <f t="array" aca="1" ref="X752" ca="1">_xlfn.IFS(X$7&gt;(SAP_Leadsheet!$E$21+12),0,X$7=(SAP_Leadsheet!$E$21+12),SAP_Spreadsheet!X622,X$7&lt;(SAP_Leadsheet!$E$21+12),$E752*X622)</f>
        <v>5.0975914143802932E-2</v>
      </c>
      <c r="Y752" s="328" cm="1">
        <f t="array" aca="1" ref="Y752" ca="1">_xlfn.IFS(Y$7&gt;(SAP_Leadsheet!$E$21+12),0,Y$7=(SAP_Leadsheet!$E$21+12),SAP_Spreadsheet!Y622,Y$7&lt;(SAP_Leadsheet!$E$21+12),$E752*Y622)</f>
        <v>4.7758749798330558E-2</v>
      </c>
      <c r="Z752" s="328" cm="1">
        <f t="array" aca="1" ref="Z752" ca="1">_xlfn.IFS(Z$7&gt;(SAP_Leadsheet!$E$21+12),0,Z$7=(SAP_Leadsheet!$E$21+12),SAP_Spreadsheet!Z622,Z$7&lt;(SAP_Leadsheet!$E$21+12),$E752*Z622)</f>
        <v>4.359124270705611E-2</v>
      </c>
      <c r="AA752" s="328" cm="1">
        <f t="array" aca="1" ref="AA752" ca="1">_xlfn.IFS(AA$7&gt;(SAP_Leadsheet!$E$21+12),0,AA$7=(SAP_Leadsheet!$E$21+12),SAP_Spreadsheet!AA622,AA$7&lt;(SAP_Leadsheet!$E$21+12),$E752*AA622)</f>
        <v>3.9178333746063936E-2</v>
      </c>
      <c r="AB752" s="328" cm="1">
        <f t="array" aca="1" ref="AB752" ca="1">_xlfn.IFS(AB$7&gt;(SAP_Leadsheet!$E$21+12),0,AB$7=(SAP_Leadsheet!$E$21+12),SAP_Spreadsheet!AB622,AB$7&lt;(SAP_Leadsheet!$E$21+12),$E752*AB622)</f>
        <v>3.5235214075801609E-2</v>
      </c>
      <c r="AC752" s="328" cm="1">
        <f t="array" aca="1" ref="AC752" ca="1">_xlfn.IFS(AC$7&gt;(SAP_Leadsheet!$E$21+12),0,AC$7=(SAP_Leadsheet!$E$21+12),SAP_Spreadsheet!AC622,AC$7&lt;(SAP_Leadsheet!$E$21+12),$E752*AC622)</f>
        <v>3.1864661930722099E-2</v>
      </c>
      <c r="AD752" s="328" cm="1">
        <f t="array" aca="1" ref="AD752" ca="1">_xlfn.IFS(AD$7&gt;(SAP_Leadsheet!$E$21+12),0,AD$7=(SAP_Leadsheet!$E$21+12),SAP_Spreadsheet!AD622,AD$7&lt;(SAP_Leadsheet!$E$21+12),$E752*AD622)</f>
        <v>2.2259117926697082E-2</v>
      </c>
      <c r="AE752" s="328" cm="1">
        <f t="array" aca="1" ref="AE752" ca="1">_xlfn.IFS(AE$7&gt;(SAP_Leadsheet!$E$21+12),0,AE$7=(SAP_Leadsheet!$E$21+12),SAP_Spreadsheet!AE622,AE$7&lt;(SAP_Leadsheet!$E$21+12),$E752*AE622)</f>
        <v>2.2279521781544513E-2</v>
      </c>
      <c r="AF752" s="328" cm="1">
        <f t="array" aca="1" ref="AF752" ca="1">_xlfn.IFS(AF$7&gt;(SAP_Leadsheet!$E$21+12),0,AF$7=(SAP_Leadsheet!$E$21+12),SAP_Spreadsheet!AF622,AF$7&lt;(SAP_Leadsheet!$E$21+12),$E752*AF622)</f>
        <v>2.2653977836567654E-2</v>
      </c>
      <c r="AG752" s="328" cm="1">
        <f t="array" aca="1" ref="AG752" ca="1">_xlfn.IFS(AG$7&gt;(SAP_Leadsheet!$E$21+12),0,AG$7=(SAP_Leadsheet!$E$21+12),SAP_Spreadsheet!AG622,AG$7&lt;(SAP_Leadsheet!$E$21+12),$E752*AG622)</f>
        <v>2.3217365369640492E-2</v>
      </c>
      <c r="AH752" s="328" cm="1">
        <f t="array" aca="1" ref="AH752" ca="1">_xlfn.IFS(AH$7&gt;(SAP_Leadsheet!$E$21+12),0,AH$7=(SAP_Leadsheet!$E$21+12),SAP_Spreadsheet!AH622,AH$7&lt;(SAP_Leadsheet!$E$21+12),$E752*AH622)</f>
        <v>2.3810935246424362E-2</v>
      </c>
      <c r="AI752" s="328" cm="1">
        <f t="array" aca="1" ref="AI752" ca="1">_xlfn.IFS(AI$7&gt;(SAP_Leadsheet!$E$21+12),0,AI$7=(SAP_Leadsheet!$E$21+12),SAP_Spreadsheet!AI622,AI$7&lt;(SAP_Leadsheet!$E$21+12),$E752*AI622)</f>
        <v>2.432602213512735E-2</v>
      </c>
      <c r="AJ752" s="328" cm="1">
        <f t="array" aca="1" ref="AJ752" ca="1">_xlfn.IFS(AJ$7&gt;(SAP_Leadsheet!$E$21+12),0,AJ$7=(SAP_Leadsheet!$E$21+12),SAP_Spreadsheet!AJ622,AJ$7&lt;(SAP_Leadsheet!$E$21+12),$E752*AJ622)</f>
        <v>2.4697659147829957E-2</v>
      </c>
      <c r="AK752" s="328" cm="1">
        <f t="array" aca="1" ref="AK752" ca="1">_xlfn.IFS(AK$7&gt;(SAP_Leadsheet!$E$21+12),0,AK$7=(SAP_Leadsheet!$E$21+12),SAP_Spreadsheet!AK622,AK$7&lt;(SAP_Leadsheet!$E$21+12),$E752*AK622)</f>
        <v>2.496803478737768E-2</v>
      </c>
      <c r="AL752" s="328" cm="1">
        <f t="array" aca="1" ref="AL752" ca="1">_xlfn.IFS(AL$7&gt;(SAP_Leadsheet!$E$21+12),0,AL$7=(SAP_Leadsheet!$E$21+12),SAP_Spreadsheet!AL622,AL$7&lt;(SAP_Leadsheet!$E$21+12),$E752*AL622)</f>
        <v>2.5088751979949309E-2</v>
      </c>
      <c r="AM752" s="328" cm="1">
        <f t="array" aca="1" ref="AM752" ca="1">_xlfn.IFS(AM$7&gt;(SAP_Leadsheet!$E$21+12),0,AM$7=(SAP_Leadsheet!$E$21+12),SAP_Spreadsheet!AM622,AM$7&lt;(SAP_Leadsheet!$E$21+12),$E752*AM622)</f>
        <v>2.4907215585391065E-2</v>
      </c>
      <c r="AN752" s="328" cm="1">
        <f t="array" aca="1" ref="AN752" ca="1">_xlfn.IFS(AN$7&gt;(SAP_Leadsheet!$E$21+12),0,AN$7=(SAP_Leadsheet!$E$21+12),SAP_Spreadsheet!AN622,AN$7&lt;(SAP_Leadsheet!$E$21+12),$E752*AN622)</f>
        <v>2.4342596338291632E-2</v>
      </c>
      <c r="AO752" s="328" cm="1">
        <f t="array" aca="1" ref="AO752" ca="1">_xlfn.IFS(AO$7&gt;(SAP_Leadsheet!$E$21+12),0,AO$7=(SAP_Leadsheet!$E$21+12),SAP_Spreadsheet!AO622,AO$7&lt;(SAP_Leadsheet!$E$21+12),$E752*AO622)</f>
        <v>2.2952572295931506E-2</v>
      </c>
      <c r="AP752" s="328" cm="1">
        <f t="array" aca="1" ref="AP752" ca="1">_xlfn.IFS(AP$7&gt;(SAP_Leadsheet!$E$21+12),0,AP$7=(SAP_Leadsheet!$E$21+12),SAP_Spreadsheet!AP622,AP$7&lt;(SAP_Leadsheet!$E$21+12),$E752*AP622)</f>
        <v>1.7406190479500781E-2</v>
      </c>
      <c r="AQ752" s="328" cm="1">
        <f t="array" aca="1" ref="AQ752" ca="1">_xlfn.IFS(AQ$7&gt;(SAP_Leadsheet!$E$21+12),0,AQ$7=(SAP_Leadsheet!$E$21+12),SAP_Spreadsheet!AQ622,AQ$7&lt;(SAP_Leadsheet!$E$21+12),$E752*AQ622)</f>
        <v>1.7281608535033008E-2</v>
      </c>
      <c r="AR752" s="328" cm="1">
        <f t="array" aca="1" ref="AR752" ca="1">_xlfn.IFS(AR$7&gt;(SAP_Leadsheet!$E$21+12),0,AR$7=(SAP_Leadsheet!$E$21+12),SAP_Spreadsheet!AR622,AR$7&lt;(SAP_Leadsheet!$E$21+12),$E752*AR622)</f>
        <v>1.7153173275791113E-2</v>
      </c>
      <c r="AS752" s="328" cm="1">
        <f t="array" aca="1" ref="AS752" ca="1">_xlfn.IFS(AS$7&gt;(SAP_Leadsheet!$E$21+12),0,AS$7=(SAP_Leadsheet!$E$21+12),SAP_Spreadsheet!AS622,AS$7&lt;(SAP_Leadsheet!$E$21+12),$E752*AS622)</f>
        <v>1.7045932190479802E-2</v>
      </c>
      <c r="AT752" s="328" cm="1">
        <f t="array" aca="1" ref="AT752" ca="1">_xlfn.IFS(AT$7&gt;(SAP_Leadsheet!$E$21+12),0,AT$7=(SAP_Leadsheet!$E$21+12),SAP_Spreadsheet!AT622,AT$7&lt;(SAP_Leadsheet!$E$21+12),$E752*AT622)</f>
        <v>1.6958722165203638E-2</v>
      </c>
      <c r="AU752" s="328" cm="1">
        <f t="array" aca="1" ref="AU752" ca="1">_xlfn.IFS(AU$7&gt;(SAP_Leadsheet!$E$21+12),0,AU$7=(SAP_Leadsheet!$E$21+12),SAP_Spreadsheet!AU622,AU$7&lt;(SAP_Leadsheet!$E$21+12),$E752*AU622)</f>
        <v>1.6887753896629464E-2</v>
      </c>
      <c r="AV752" s="328" cm="1">
        <f t="array" aca="1" ref="AV752" ca="1">_xlfn.IFS(AV$7&gt;(SAP_Leadsheet!$E$21+12),0,AV$7=(SAP_Leadsheet!$E$21+12),SAP_Spreadsheet!AV622,AV$7&lt;(SAP_Leadsheet!$E$21+12),$E752*AV622)</f>
        <v>1.6827005244561405E-2</v>
      </c>
      <c r="AW752" s="328" cm="1">
        <f t="array" aca="1" ref="AW752" ca="1">_xlfn.IFS(AW$7&gt;(SAP_Leadsheet!$E$21+12),0,AW$7=(SAP_Leadsheet!$E$21+12),SAP_Spreadsheet!AW622,AW$7&lt;(SAP_Leadsheet!$E$21+12),$E752*AW622)</f>
        <v>1.6767836024480363E-2</v>
      </c>
      <c r="AX752" s="328" cm="1">
        <f t="array" aca="1" ref="AX752" ca="1">_xlfn.IFS(AX$7&gt;(SAP_Leadsheet!$E$21+12),0,AX$7=(SAP_Leadsheet!$E$21+12),SAP_Spreadsheet!AX622,AX$7&lt;(SAP_Leadsheet!$E$21+12),$E752*AX622)</f>
        <v>1.669920885842294E-2</v>
      </c>
      <c r="AY752" s="328" cm="1">
        <f t="array" aca="1" ref="AY752" ca="1">_xlfn.IFS(AY$7&gt;(SAP_Leadsheet!$E$21+12),0,AY$7=(SAP_Leadsheet!$E$21+12),SAP_Spreadsheet!AY622,AY$7&lt;(SAP_Leadsheet!$E$21+12),$E752*AY622)</f>
        <v>1.6591014823282513E-2</v>
      </c>
      <c r="AZ752" s="328" cm="1">
        <f t="array" aca="1" ref="AZ752" ca="1">_xlfn.IFS(AZ$7&gt;(SAP_Leadsheet!$E$21+12),0,AZ$7=(SAP_Leadsheet!$E$21+12),SAP_Spreadsheet!AZ622,AZ$7&lt;(SAP_Leadsheet!$E$21+12),$E752*AZ622)</f>
        <v>1.6411242986826606E-2</v>
      </c>
      <c r="BA752" s="328" cm="1">
        <f t="array" aca="1" ref="BA752" ca="1">_xlfn.IFS(BA$7&gt;(SAP_Leadsheet!$E$21+12),0,BA$7=(SAP_Leadsheet!$E$21+12),SAP_Spreadsheet!BA622,BA$7&lt;(SAP_Leadsheet!$E$21+12),$E752*BA622)</f>
        <v>1.5941509399761685E-2</v>
      </c>
      <c r="BB752" s="328" cm="1">
        <f t="array" aca="1" ref="BB752" ca="1">_xlfn.IFS(BB$7&gt;(SAP_Leadsheet!$E$21+12),0,BB$7=(SAP_Leadsheet!$E$21+12),SAP_Spreadsheet!BB622,BB$7&lt;(SAP_Leadsheet!$E$21+12),$E752*BB622)</f>
        <v>1.4177753087172484E-2</v>
      </c>
      <c r="BC752" s="328" cm="1">
        <f t="array" aca="1" ref="BC752" ca="1">_xlfn.IFS(BC$7&gt;(SAP_Leadsheet!$E$21+12),0,BC$7=(SAP_Leadsheet!$E$21+12),SAP_Spreadsheet!BC622,BC$7&lt;(SAP_Leadsheet!$E$21+12),$E752*BC622)</f>
        <v>1.4025350200213321E-2</v>
      </c>
      <c r="BD752" s="328" cm="1">
        <f t="array" aca="1" ref="BD752" ca="1">_xlfn.IFS(BD$7&gt;(SAP_Leadsheet!$E$21+12),0,BD$7=(SAP_Leadsheet!$E$21+12),SAP_Spreadsheet!BD622,BD$7&lt;(SAP_Leadsheet!$E$21+12),$E752*BD622)</f>
        <v>1.3875967407455685E-2</v>
      </c>
      <c r="BE752" s="328" cm="1">
        <f t="array" aca="1" ref="BE752" ca="1">_xlfn.IFS(BE$7&gt;(SAP_Leadsheet!$E$21+12),0,BE$7=(SAP_Leadsheet!$E$21+12),SAP_Spreadsheet!BE622,BE$7&lt;(SAP_Leadsheet!$E$21+12),$E752*BE622)</f>
        <v>1.3735725656613275E-2</v>
      </c>
      <c r="BF752" s="328" cm="1">
        <f t="array" aca="1" ref="BF752" ca="1">_xlfn.IFS(BF$7&gt;(SAP_Leadsheet!$E$21+12),0,BF$7=(SAP_Leadsheet!$E$21+12),SAP_Spreadsheet!BF622,BF$7&lt;(SAP_Leadsheet!$E$21+12),$E752*BF622)</f>
        <v>1.360289626558003E-2</v>
      </c>
      <c r="BG752" s="328" cm="1">
        <f t="array" aca="1" ref="BG752" ca="1">_xlfn.IFS(BG$7&gt;(SAP_Leadsheet!$E$21+12),0,BG$7=(SAP_Leadsheet!$E$21+12),SAP_Spreadsheet!BG622,BG$7&lt;(SAP_Leadsheet!$E$21+12),$E752*BG622)</f>
        <v>1.3475631039244528E-2</v>
      </c>
      <c r="BH752" s="328" cm="1">
        <f t="array" aca="1" ref="BH752" ca="1">_xlfn.IFS(BH$7&gt;(SAP_Leadsheet!$E$21+12),0,BH$7=(SAP_Leadsheet!$E$21+12),SAP_Spreadsheet!BH622,BH$7&lt;(SAP_Leadsheet!$E$21+12),$E752*BH622)</f>
        <v>1.3352059314145348E-2</v>
      </c>
      <c r="BI752" s="328" cm="1">
        <f t="array" aca="1" ref="BI752" ca="1">_xlfn.IFS(BI$7&gt;(SAP_Leadsheet!$E$21+12),0,BI$7=(SAP_Leadsheet!$E$21+12),SAP_Spreadsheet!BI622,BI$7&lt;(SAP_Leadsheet!$E$21+12),$E752*BI622)</f>
        <v>1.3230130977251391E-2</v>
      </c>
      <c r="BJ752" s="328" cm="1">
        <f t="array" aca="1" ref="BJ752" ca="1">_xlfn.IFS(BJ$7&gt;(SAP_Leadsheet!$E$21+12),0,BJ$7=(SAP_Leadsheet!$E$21+12),SAP_Spreadsheet!BJ622,BJ$7&lt;(SAP_Leadsheet!$E$21+12),$E752*BJ622)</f>
        <v>1.32410640064312E-2</v>
      </c>
      <c r="BK752" s="328" cm="1">
        <f t="array" aca="1" ref="BK752" ca="1">_xlfn.IFS(BK$7&gt;(SAP_Leadsheet!$E$21+12),0,BK$7=(SAP_Leadsheet!$E$21+12),SAP_Spreadsheet!BK622,BK$7&lt;(SAP_Leadsheet!$E$21+12),$E752*BK622)</f>
        <v>1.3107700482919812E-2</v>
      </c>
      <c r="BL752" s="328" cm="1">
        <f t="array" aca="1" ref="BL752" ca="1">_xlfn.IFS(BL$7&gt;(SAP_Leadsheet!$E$21+12),0,BL$7=(SAP_Leadsheet!$E$21+12),SAP_Spreadsheet!BL622,BL$7&lt;(SAP_Leadsheet!$E$21+12),$E752*BL622)</f>
        <v>1.2955762832485933E-2</v>
      </c>
      <c r="BM752" s="328" cm="1">
        <f t="array" aca="1" ref="BM752" ca="1">_xlfn.IFS(BM$7&gt;(SAP_Leadsheet!$E$21+12),0,BM$7=(SAP_Leadsheet!$E$21+12),SAP_Spreadsheet!BM622,BM$7&lt;(SAP_Leadsheet!$E$21+12),$E752*BM622)</f>
        <v>1.2751840467964756E-2</v>
      </c>
      <c r="BN752" s="328" cm="1">
        <f t="array" aca="1" ref="BN752" ca="1">_xlfn.IFS(BN$7&gt;(SAP_Leadsheet!$E$21+12),0,BN$7=(SAP_Leadsheet!$E$21+12),SAP_Spreadsheet!BN622,BN$7&lt;(SAP_Leadsheet!$E$21+12),$E752*BN622)</f>
        <v>1.1489599600572347E-2</v>
      </c>
      <c r="BO752" s="328" cm="1">
        <f t="array" aca="1" ref="BO752" ca="1">_xlfn.IFS(BO$7&gt;(SAP_Leadsheet!$E$21+12),0,BO$7=(SAP_Leadsheet!$E$21+12),SAP_Spreadsheet!BO622,BO$7&lt;(SAP_Leadsheet!$E$21+12),$E752*BO622)</f>
        <v>1.1378257621904055E-2</v>
      </c>
      <c r="BP752" s="328" cm="1">
        <f t="array" aca="1" ref="BP752" ca="1">_xlfn.IFS(BP$7&gt;(SAP_Leadsheet!$E$21+12),0,BP$7=(SAP_Leadsheet!$E$21+12),SAP_Spreadsheet!BP622,BP$7&lt;(SAP_Leadsheet!$E$21+12),$E752*BP622)</f>
        <v>1.1270130379974333E-2</v>
      </c>
      <c r="BQ752" s="328" cm="1">
        <f t="array" aca="1" ref="BQ752" ca="1">_xlfn.IFS(BQ$7&gt;(SAP_Leadsheet!$E$21+12),0,BQ$7=(SAP_Leadsheet!$E$21+12),SAP_Spreadsheet!BQ622,BQ$7&lt;(SAP_Leadsheet!$E$21+12),$E752*BQ622)</f>
        <v>1.116748094605414E-2</v>
      </c>
      <c r="BR752" s="328" cm="1">
        <f t="array" aca="1" ref="BR752" ca="1">_xlfn.IFS(BR$7&gt;(SAP_Leadsheet!$E$21+12),0,BR$7=(SAP_Leadsheet!$E$21+12),SAP_Spreadsheet!BR622,BR$7&lt;(SAP_Leadsheet!$E$21+12),$E752*BR622)</f>
        <v>1.106835953210154E-2</v>
      </c>
      <c r="BS752" s="328" cm="1">
        <f t="array" aca="1" ref="BS752" ca="1">_xlfn.IFS(BS$7&gt;(SAP_Leadsheet!$E$21+12),0,BS$7=(SAP_Leadsheet!$E$21+12),SAP_Spreadsheet!BS622,BS$7&lt;(SAP_Leadsheet!$E$21+12),$E752*BS622)</f>
        <v>1.097198278561335E-2</v>
      </c>
      <c r="BT752" s="328" cm="1">
        <f t="array" aca="1" ref="BT752" ca="1">_xlfn.IFS(BT$7&gt;(SAP_Leadsheet!$E$21+12),0,BT$7=(SAP_Leadsheet!$E$21+12),SAP_Spreadsheet!BT622,BT$7&lt;(SAP_Leadsheet!$E$21+12),$E752*BT622)</f>
        <v>1.0877602962350031E-2</v>
      </c>
      <c r="BU752" s="328" cm="1">
        <f t="array" aca="1" ref="BU752" ca="1">_xlfn.IFS(BU$7&gt;(SAP_Leadsheet!$E$21+12),0,BU$7=(SAP_Leadsheet!$E$21+12),SAP_Spreadsheet!BU622,BU$7&lt;(SAP_Leadsheet!$E$21+12),$E752*BU622)</f>
        <v>1.0783860964851224E-2</v>
      </c>
      <c r="BV752" s="328" cm="1">
        <f t="array" aca="1" ref="BV752" ca="1">_xlfn.IFS(BV$7&gt;(SAP_Leadsheet!$E$21+12),0,BV$7=(SAP_Leadsheet!$E$21+12),SAP_Spreadsheet!BV622,BV$7&lt;(SAP_Leadsheet!$E$21+12),$E752*BV622)</f>
        <v>1.0689580121489304E-2</v>
      </c>
      <c r="BW752" s="328" cm="1">
        <f t="array" aca="1" ref="BW752" ca="1">_xlfn.IFS(BW$7&gt;(SAP_Leadsheet!$E$21+12),0,BW$7=(SAP_Leadsheet!$E$21+12),SAP_Spreadsheet!BW622,BW$7&lt;(SAP_Leadsheet!$E$21+12),$E752*BW622)</f>
        <v>1.0570240890569656E-2</v>
      </c>
      <c r="BX752" s="328" cm="1">
        <f t="array" aca="1" ref="BX752" ca="1">_xlfn.IFS(BX$7&gt;(SAP_Leadsheet!$E$21+12),0,BX$7=(SAP_Leadsheet!$E$21+12),SAP_Spreadsheet!BX622,BX$7&lt;(SAP_Leadsheet!$E$21+12),$E752*BX622)</f>
        <v>1.0272452903854421E-2</v>
      </c>
      <c r="BY752" s="328" cm="1">
        <f t="array" aca="1" ref="BY752" ca="1">_xlfn.IFS(BY$7&gt;(SAP_Leadsheet!$E$21+12),0,BY$7=(SAP_Leadsheet!$E$21+12),SAP_Spreadsheet!BY622,BY$7&lt;(SAP_Leadsheet!$E$21+12),$E752*BY622)</f>
        <v>9.6505399978289615E-3</v>
      </c>
      <c r="BZ752" s="328" cm="1">
        <f t="array" aca="1" ref="BZ752" ca="1">_xlfn.IFS(BZ$7&gt;(SAP_Leadsheet!$E$21+12),0,BZ$7=(SAP_Leadsheet!$E$21+12),SAP_Spreadsheet!BZ622,BZ$7&lt;(SAP_Leadsheet!$E$21+12),$E752*BZ622)</f>
        <v>1.7536290621500979E-2</v>
      </c>
      <c r="CA752" s="289"/>
      <c r="CB752" s="289"/>
      <c r="CC752" s="289"/>
      <c r="CD752" s="289"/>
      <c r="CE752" s="289"/>
      <c r="CF752" s="289"/>
      <c r="CG752" s="289"/>
      <c r="CH752" s="289"/>
      <c r="CI752" s="289"/>
      <c r="CJ752" s="289"/>
      <c r="CK752" s="289"/>
      <c r="CL752" s="289"/>
      <c r="CM752" s="289"/>
      <c r="CN752" s="289"/>
      <c r="CO752" s="289"/>
      <c r="CP752" s="289"/>
      <c r="CQ752" s="289"/>
      <c r="CR752" s="289"/>
      <c r="CS752" s="289"/>
      <c r="CT752" s="289"/>
      <c r="CU752" s="289"/>
      <c r="CV752" s="289"/>
      <c r="CW752" s="289"/>
      <c r="CX752" s="289"/>
      <c r="CY752" s="289"/>
      <c r="CZ752" s="289"/>
      <c r="DA752" s="289"/>
      <c r="DB752" s="289"/>
      <c r="DC752" s="289"/>
      <c r="DD752" s="289"/>
      <c r="DE752" s="289"/>
      <c r="DF752" s="289"/>
      <c r="DG752" s="289"/>
      <c r="DH752" s="289"/>
      <c r="DI752" s="289"/>
      <c r="DJ752" s="289"/>
      <c r="DK752" s="289"/>
      <c r="DL752" s="289"/>
      <c r="DM752" s="289"/>
      <c r="DN752" s="289"/>
      <c r="DO752" s="289"/>
      <c r="DP752" s="289"/>
      <c r="DQ752" s="289"/>
      <c r="DR752" s="289"/>
      <c r="DS752" s="289"/>
      <c r="DT752" s="289"/>
      <c r="DU752" s="289"/>
      <c r="DV752" s="289"/>
      <c r="DW752" s="289"/>
      <c r="DX752" s="289"/>
      <c r="DY752" s="289"/>
      <c r="DZ752" s="289"/>
      <c r="EA752" s="289"/>
      <c r="EB752" s="289"/>
      <c r="EC752" s="289"/>
      <c r="ED752" s="289"/>
      <c r="EE752" s="289"/>
      <c r="EF752" s="289"/>
      <c r="EG752" s="289"/>
      <c r="EH752" s="289"/>
      <c r="EI752" s="289"/>
      <c r="EJ752" s="289"/>
      <c r="EK752" s="289"/>
      <c r="EL752" s="289"/>
      <c r="EM752" s="289"/>
      <c r="EN752" s="289"/>
      <c r="EO752" s="289"/>
      <c r="EP752" s="289"/>
      <c r="EQ752" s="289"/>
      <c r="ER752" s="289"/>
      <c r="ES752" s="289"/>
      <c r="ET752" s="289"/>
      <c r="EU752" s="289"/>
      <c r="EV752" s="289"/>
      <c r="EW752" s="289"/>
      <c r="EX752" s="289"/>
      <c r="EY752" s="289"/>
      <c r="EZ752" s="289"/>
      <c r="FA752" s="289"/>
      <c r="FB752" s="289"/>
      <c r="FC752" s="289"/>
      <c r="FD752" s="289"/>
      <c r="FE752" s="289"/>
      <c r="FF752" s="289"/>
      <c r="FG752" s="289"/>
      <c r="FH752" s="289"/>
      <c r="FI752" s="289"/>
      <c r="FJ752" s="289"/>
      <c r="FK752" s="289"/>
      <c r="FL752" s="289"/>
      <c r="FM752" s="289"/>
      <c r="FN752" s="289"/>
      <c r="FO752" s="289"/>
      <c r="FP752" s="289"/>
      <c r="FQ752" s="289"/>
      <c r="FR752" s="289"/>
      <c r="FS752" s="289"/>
      <c r="FT752" s="289"/>
      <c r="FU752" s="289"/>
      <c r="FV752" s="289"/>
      <c r="FW752" s="289"/>
      <c r="FX752" s="289"/>
      <c r="FY752" s="289"/>
      <c r="FZ752" s="289"/>
      <c r="GA752" s="289"/>
      <c r="GB752" s="289"/>
      <c r="GC752" s="289"/>
      <c r="GD752" s="289"/>
      <c r="GE752" s="289"/>
      <c r="GF752" s="289"/>
      <c r="GG752" s="289"/>
      <c r="GH752" s="289"/>
      <c r="GI752" s="289"/>
      <c r="GJ752" s="289"/>
      <c r="GK752" s="289"/>
      <c r="GL752" s="289"/>
      <c r="GM752" s="289"/>
      <c r="GN752" s="289"/>
      <c r="GO752" s="289"/>
      <c r="GP752" s="289"/>
      <c r="GQ752" s="289"/>
      <c r="GR752" s="289"/>
      <c r="GS752" s="289"/>
      <c r="GT752" s="289"/>
      <c r="GU752" s="289"/>
      <c r="GV752" s="289"/>
      <c r="GW752" s="289"/>
      <c r="GX752" s="289"/>
      <c r="GY752" s="289"/>
    </row>
    <row r="753" spans="1:207" x14ac:dyDescent="0.15">
      <c r="A753" s="101"/>
      <c r="D753" s="26" t="s">
        <v>380</v>
      </c>
      <c r="E753" s="114">
        <v>1</v>
      </c>
      <c r="F753" s="120"/>
      <c r="G753" s="328" cm="1">
        <f t="array" ref="G753">_xlfn.IFS(G$7&gt;(SAP_Leadsheet!$E$21+12),0,G$7=(SAP_Leadsheet!$E$21+12),SAP_Spreadsheet!G623,G$7&lt;(SAP_Leadsheet!$E$21+12),$E753*G623)</f>
        <v>0</v>
      </c>
      <c r="H753" s="328" cm="1">
        <f t="array" aca="1" ref="H753" ca="1">_xlfn.IFS(H$7&gt;(SAP_Leadsheet!$E$21+12),0,H$7=(SAP_Leadsheet!$E$21+12),SAP_Spreadsheet!H623,H$7&lt;(SAP_Leadsheet!$E$21+12),$E753*H623)</f>
        <v>0</v>
      </c>
      <c r="I753" s="328" cm="1">
        <f t="array" aca="1" ref="I753" ca="1">_xlfn.IFS(I$7&gt;(SAP_Leadsheet!$E$21+12),0,I$7=(SAP_Leadsheet!$E$21+12),SAP_Spreadsheet!I623,I$7&lt;(SAP_Leadsheet!$E$21+12),$E753*I623)</f>
        <v>0</v>
      </c>
      <c r="J753" s="328" cm="1">
        <f t="array" aca="1" ref="J753" ca="1">_xlfn.IFS(J$7&gt;(SAP_Leadsheet!$E$21+12),0,J$7=(SAP_Leadsheet!$E$21+12),SAP_Spreadsheet!J623,J$7&lt;(SAP_Leadsheet!$E$21+12),$E753*J623)</f>
        <v>0</v>
      </c>
      <c r="K753" s="328" cm="1">
        <f t="array" aca="1" ref="K753" ca="1">_xlfn.IFS(K$7&gt;(SAP_Leadsheet!$E$21+12),0,K$7=(SAP_Leadsheet!$E$21+12),SAP_Spreadsheet!K623,K$7&lt;(SAP_Leadsheet!$E$21+12),$E753*K623)</f>
        <v>0</v>
      </c>
      <c r="L753" s="328" cm="1">
        <f t="array" aca="1" ref="L753" ca="1">_xlfn.IFS(L$7&gt;(SAP_Leadsheet!$E$21+12),0,L$7=(SAP_Leadsheet!$E$21+12),SAP_Spreadsheet!L623,L$7&lt;(SAP_Leadsheet!$E$21+12),$E753*L623)</f>
        <v>0</v>
      </c>
      <c r="M753" s="328" cm="1">
        <f t="array" aca="1" ref="M753" ca="1">_xlfn.IFS(M$7&gt;(SAP_Leadsheet!$E$21+12),0,M$7=(SAP_Leadsheet!$E$21+12),SAP_Spreadsheet!M623,M$7&lt;(SAP_Leadsheet!$E$21+12),$E753*M623)</f>
        <v>0</v>
      </c>
      <c r="N753" s="328" cm="1">
        <f t="array" aca="1" ref="N753" ca="1">_xlfn.IFS(N$7&gt;(SAP_Leadsheet!$E$21+12),0,N$7=(SAP_Leadsheet!$E$21+12),SAP_Spreadsheet!N623,N$7&lt;(SAP_Leadsheet!$E$21+12),$E753*N623)</f>
        <v>0</v>
      </c>
      <c r="O753" s="328" cm="1">
        <f t="array" aca="1" ref="O753" ca="1">_xlfn.IFS(O$7&gt;(SAP_Leadsheet!$E$21+12),0,O$7=(SAP_Leadsheet!$E$21+12),SAP_Spreadsheet!O623,O$7&lt;(SAP_Leadsheet!$E$21+12),$E753*O623)</f>
        <v>0</v>
      </c>
      <c r="P753" s="328" cm="1">
        <f t="array" aca="1" ref="P753" ca="1">_xlfn.IFS(P$7&gt;(SAP_Leadsheet!$E$21+12),0,P$7=(SAP_Leadsheet!$E$21+12),SAP_Spreadsheet!P623,P$7&lt;(SAP_Leadsheet!$E$21+12),$E753*P623)</f>
        <v>0</v>
      </c>
      <c r="Q753" s="328" cm="1">
        <f t="array" aca="1" ref="Q753" ca="1">_xlfn.IFS(Q$7&gt;(SAP_Leadsheet!$E$21+12),0,Q$7=(SAP_Leadsheet!$E$21+12),SAP_Spreadsheet!Q623,Q$7&lt;(SAP_Leadsheet!$E$21+12),$E753*Q623)</f>
        <v>0</v>
      </c>
      <c r="R753" s="328" cm="1">
        <f t="array" aca="1" ref="R753" ca="1">_xlfn.IFS(R$7&gt;(SAP_Leadsheet!$E$21+12),0,R$7=(SAP_Leadsheet!$E$21+12),SAP_Spreadsheet!R623,R$7&lt;(SAP_Leadsheet!$E$21+12),$E753*R623)</f>
        <v>0</v>
      </c>
      <c r="S753" s="328" cm="1">
        <f t="array" aca="1" ref="S753" ca="1">_xlfn.IFS(S$7&gt;(SAP_Leadsheet!$E$21+12),0,S$7=(SAP_Leadsheet!$E$21+12),SAP_Spreadsheet!S623,S$7&lt;(SAP_Leadsheet!$E$21+12),$E753*S623)</f>
        <v>0</v>
      </c>
      <c r="T753" s="328" cm="1">
        <f t="array" aca="1" ref="T753" ca="1">_xlfn.IFS(T$7&gt;(SAP_Leadsheet!$E$21+12),0,T$7=(SAP_Leadsheet!$E$21+12),SAP_Spreadsheet!T623,T$7&lt;(SAP_Leadsheet!$E$21+12),$E753*T623)</f>
        <v>4.0594298676531693E-2</v>
      </c>
      <c r="U753" s="328" cm="1">
        <f t="array" aca="1" ref="U753" ca="1">_xlfn.IFS(U$7&gt;(SAP_Leadsheet!$E$21+12),0,U$7=(SAP_Leadsheet!$E$21+12),SAP_Spreadsheet!U623,U$7&lt;(SAP_Leadsheet!$E$21+12),$E753*U623)</f>
        <v>7.382958279309236E-2</v>
      </c>
      <c r="V753" s="328" cm="1">
        <f t="array" aca="1" ref="V753" ca="1">_xlfn.IFS(V$7&gt;(SAP_Leadsheet!$E$21+12),0,V$7=(SAP_Leadsheet!$E$21+12),SAP_Spreadsheet!V623,V$7&lt;(SAP_Leadsheet!$E$21+12),$E753*V623)</f>
        <v>9.3600025282229812E-2</v>
      </c>
      <c r="W753" s="328" cm="1">
        <f t="array" aca="1" ref="W753" ca="1">_xlfn.IFS(W$7&gt;(SAP_Leadsheet!$E$21+12),0,W$7=(SAP_Leadsheet!$E$21+12),SAP_Spreadsheet!W623,W$7&lt;(SAP_Leadsheet!$E$21+12),$E753*W623)</f>
        <v>0.10235246801117405</v>
      </c>
      <c r="X753" s="328" cm="1">
        <f t="array" aca="1" ref="X753" ca="1">_xlfn.IFS(X$7&gt;(SAP_Leadsheet!$E$21+12),0,X$7=(SAP_Leadsheet!$E$21+12),SAP_Spreadsheet!X623,X$7&lt;(SAP_Leadsheet!$E$21+12),$E753*X623)</f>
        <v>0.10377445527194983</v>
      </c>
      <c r="Y753" s="328" cm="1">
        <f t="array" aca="1" ref="Y753" ca="1">_xlfn.IFS(Y$7&gt;(SAP_Leadsheet!$E$21+12),0,Y$7=(SAP_Leadsheet!$E$21+12),SAP_Spreadsheet!Y623,Y$7&lt;(SAP_Leadsheet!$E$21+12),$E753*Y623)</f>
        <v>0.10044515102227179</v>
      </c>
      <c r="Z753" s="328" cm="1">
        <f t="array" aca="1" ref="Z753" ca="1">_xlfn.IFS(Z$7&gt;(SAP_Leadsheet!$E$21+12),0,Z$7=(SAP_Leadsheet!$E$21+12),SAP_Spreadsheet!Z623,Z$7&lt;(SAP_Leadsheet!$E$21+12),$E753*Z623)</f>
        <v>9.4105910932671052E-2</v>
      </c>
      <c r="AA753" s="328" cm="1">
        <f t="array" aca="1" ref="AA753" ca="1">_xlfn.IFS(AA$7&gt;(SAP_Leadsheet!$E$21+12),0,AA$7=(SAP_Leadsheet!$E$21+12),SAP_Spreadsheet!AA623,AA$7&lt;(SAP_Leadsheet!$E$21+12),$E753*AA623)</f>
        <v>8.5894074299617956E-2</v>
      </c>
      <c r="AB753" s="328" cm="1">
        <f t="array" aca="1" ref="AB753" ca="1">_xlfn.IFS(AB$7&gt;(SAP_Leadsheet!$E$21+12),0,AB$7=(SAP_Leadsheet!$E$21+12),SAP_Spreadsheet!AB623,AB$7&lt;(SAP_Leadsheet!$E$21+12),$E753*AB623)</f>
        <v>7.7198687184362444E-2</v>
      </c>
      <c r="AC753" s="328" cm="1">
        <f t="array" aca="1" ref="AC753" ca="1">_xlfn.IFS(AC$7&gt;(SAP_Leadsheet!$E$21+12),0,AC$7=(SAP_Leadsheet!$E$21+12),SAP_Spreadsheet!AC623,AC$7&lt;(SAP_Leadsheet!$E$21+12),$E753*AC623)</f>
        <v>6.9428993252811058E-2</v>
      </c>
      <c r="AD753" s="328" cm="1">
        <f t="array" aca="1" ref="AD753" ca="1">_xlfn.IFS(AD$7&gt;(SAP_Leadsheet!$E$21+12),0,AD$7=(SAP_Leadsheet!$E$21+12),SAP_Spreadsheet!AD623,AD$7&lt;(SAP_Leadsheet!$E$21+12),$E753*AD623)</f>
        <v>6.278751119354109E-2</v>
      </c>
      <c r="AE753" s="328" cm="1">
        <f t="array" aca="1" ref="AE753" ca="1">_xlfn.IFS(AE$7&gt;(SAP_Leadsheet!$E$21+12),0,AE$7=(SAP_Leadsheet!$E$21+12),SAP_Spreadsheet!AE623,AE$7&lt;(SAP_Leadsheet!$E$21+12),$E753*AE623)</f>
        <v>4.3860330890043514E-2</v>
      </c>
      <c r="AF753" s="328" cm="1">
        <f t="array" aca="1" ref="AF753" ca="1">_xlfn.IFS(AF$7&gt;(SAP_Leadsheet!$E$21+12),0,AF$7=(SAP_Leadsheet!$E$21+12),SAP_Spreadsheet!AF623,AF$7&lt;(SAP_Leadsheet!$E$21+12),$E753*AF623)</f>
        <v>4.3900535530136973E-2</v>
      </c>
      <c r="AG753" s="328" cm="1">
        <f t="array" aca="1" ref="AG753" ca="1">_xlfn.IFS(AG$7&gt;(SAP_Leadsheet!$E$21+12),0,AG$7=(SAP_Leadsheet!$E$21+12),SAP_Spreadsheet!AG623,AG$7&lt;(SAP_Leadsheet!$E$21+12),$E753*AG623)</f>
        <v>4.463837997353233E-2</v>
      </c>
      <c r="AH753" s="328" cm="1">
        <f t="array" aca="1" ref="AH753" ca="1">_xlfn.IFS(AH$7&gt;(SAP_Leadsheet!$E$21+12),0,AH$7=(SAP_Leadsheet!$E$21+12),SAP_Spreadsheet!AH623,AH$7&lt;(SAP_Leadsheet!$E$21+12),$E753*AH623)</f>
        <v>4.5748503191409842E-2</v>
      </c>
      <c r="AI753" s="328" cm="1">
        <f t="array" aca="1" ref="AI753" ca="1">_xlfn.IFS(AI$7&gt;(SAP_Leadsheet!$E$21+12),0,AI$7=(SAP_Leadsheet!$E$21+12),SAP_Spreadsheet!AI623,AI$7&lt;(SAP_Leadsheet!$E$21+12),$E753*AI623)</f>
        <v>4.6918099007732736E-2</v>
      </c>
      <c r="AJ753" s="328" cm="1">
        <f t="array" aca="1" ref="AJ753" ca="1">_xlfn.IFS(AJ$7&gt;(SAP_Leadsheet!$E$21+12),0,AJ$7=(SAP_Leadsheet!$E$21+12),SAP_Spreadsheet!AJ623,AJ$7&lt;(SAP_Leadsheet!$E$21+12),$E753*AJ623)</f>
        <v>4.7933048542122859E-2</v>
      </c>
      <c r="AK753" s="328" cm="1">
        <f t="array" aca="1" ref="AK753" ca="1">_xlfn.IFS(AK$7&gt;(SAP_Leadsheet!$E$21+12),0,AK$7=(SAP_Leadsheet!$E$21+12),SAP_Spreadsheet!AK623,AK$7&lt;(SAP_Leadsheet!$E$21+12),$E753*AK623)</f>
        <v>4.8665338222325043E-2</v>
      </c>
      <c r="AL753" s="328" cm="1">
        <f t="array" aca="1" ref="AL753" ca="1">_xlfn.IFS(AL$7&gt;(SAP_Leadsheet!$E$21+12),0,AL$7=(SAP_Leadsheet!$E$21+12),SAP_Spreadsheet!AL623,AL$7&lt;(SAP_Leadsheet!$E$21+12),$E753*AL623)</f>
        <v>4.9198098103207258E-2</v>
      </c>
      <c r="AM753" s="328" cm="1">
        <f t="array" aca="1" ref="AM753" ca="1">_xlfn.IFS(AM$7&gt;(SAP_Leadsheet!$E$21+12),0,AM$7=(SAP_Leadsheet!$E$21+12),SAP_Spreadsheet!AM623,AM$7&lt;(SAP_Leadsheet!$E$21+12),$E753*AM623)</f>
        <v>4.9435964492510955E-2</v>
      </c>
      <c r="AN753" s="328" cm="1">
        <f t="array" aca="1" ref="AN753" ca="1">_xlfn.IFS(AN$7&gt;(SAP_Leadsheet!$E$21+12),0,AN$7=(SAP_Leadsheet!$E$21+12),SAP_Spreadsheet!AN623,AN$7&lt;(SAP_Leadsheet!$E$21+12),$E753*AN623)</f>
        <v>4.9078257311115404E-2</v>
      </c>
      <c r="AO753" s="328" cm="1">
        <f t="array" aca="1" ref="AO753" ca="1">_xlfn.IFS(AO$7&gt;(SAP_Leadsheet!$E$21+12),0,AO$7=(SAP_Leadsheet!$E$21+12),SAP_Spreadsheet!AO623,AO$7&lt;(SAP_Leadsheet!$E$21+12),$E753*AO623)</f>
        <v>4.7965707070525387E-2</v>
      </c>
      <c r="AP753" s="328" cm="1">
        <f t="array" aca="1" ref="AP753" ca="1">_xlfn.IFS(AP$7&gt;(SAP_Leadsheet!$E$21+12),0,AP$7=(SAP_Leadsheet!$E$21+12),SAP_Spreadsheet!AP623,AP$7&lt;(SAP_Leadsheet!$E$21+12),$E753*AP623)</f>
        <v>4.5226743440259128E-2</v>
      </c>
      <c r="AQ753" s="328" cm="1">
        <f t="array" aca="1" ref="AQ753" ca="1">_xlfn.IFS(AQ$7&gt;(SAP_Leadsheet!$E$21+12),0,AQ$7=(SAP_Leadsheet!$E$21+12),SAP_Spreadsheet!AQ623,AQ$7&lt;(SAP_Leadsheet!$E$21+12),$E753*AQ623)</f>
        <v>3.4297912274878391E-2</v>
      </c>
      <c r="AR753" s="328" cm="1">
        <f t="array" aca="1" ref="AR753" ca="1">_xlfn.IFS(AR$7&gt;(SAP_Leadsheet!$E$21+12),0,AR$7=(SAP_Leadsheet!$E$21+12),SAP_Spreadsheet!AR623,AR$7&lt;(SAP_Leadsheet!$E$21+12),$E753*AR623)</f>
        <v>3.4052430610902483E-2</v>
      </c>
      <c r="AS753" s="328" cm="1">
        <f t="array" aca="1" ref="AS753" ca="1">_xlfn.IFS(AS$7&gt;(SAP_Leadsheet!$E$21+12),0,AS$7=(SAP_Leadsheet!$E$21+12),SAP_Spreadsheet!AS623,AS$7&lt;(SAP_Leadsheet!$E$21+12),$E753*AS623)</f>
        <v>3.3799356208455401E-2</v>
      </c>
      <c r="AT753" s="328" cm="1">
        <f t="array" aca="1" ref="AT753" ca="1">_xlfn.IFS(AT$7&gt;(SAP_Leadsheet!$E$21+12),0,AT$7=(SAP_Leadsheet!$E$21+12),SAP_Spreadsheet!AT623,AT$7&lt;(SAP_Leadsheet!$E$21+12),$E753*AT623)</f>
        <v>3.3588043725083359E-2</v>
      </c>
      <c r="AU753" s="328" cm="1">
        <f t="array" aca="1" ref="AU753" ca="1">_xlfn.IFS(AU$7&gt;(SAP_Leadsheet!$E$21+12),0,AU$7=(SAP_Leadsheet!$E$21+12),SAP_Spreadsheet!AU623,AU$7&lt;(SAP_Leadsheet!$E$21+12),$E753*AU623)</f>
        <v>3.3416201310746088E-2</v>
      </c>
      <c r="AV753" s="328" cm="1">
        <f t="array" aca="1" ref="AV753" ca="1">_xlfn.IFS(AV$7&gt;(SAP_Leadsheet!$E$21+12),0,AV$7=(SAP_Leadsheet!$E$21+12),SAP_Spreadsheet!AV623,AV$7&lt;(SAP_Leadsheet!$E$21+12),$E753*AV623)</f>
        <v>3.3276362357890575E-2</v>
      </c>
      <c r="AW753" s="328" cm="1">
        <f t="array" aca="1" ref="AW753" ca="1">_xlfn.IFS(AW$7&gt;(SAP_Leadsheet!$E$21+12),0,AW$7=(SAP_Leadsheet!$E$21+12),SAP_Spreadsheet!AW623,AW$7&lt;(SAP_Leadsheet!$E$21+12),$E753*AW623)</f>
        <v>3.3156660580416566E-2</v>
      </c>
      <c r="AX753" s="328" cm="1">
        <f t="array" aca="1" ref="AX753" ca="1">_xlfn.IFS(AX$7&gt;(SAP_Leadsheet!$E$21+12),0,AX$7=(SAP_Leadsheet!$E$21+12),SAP_Spreadsheet!AX623,AX$7&lt;(SAP_Leadsheet!$E$21+12),$E753*AX623)</f>
        <v>3.3040070984197763E-2</v>
      </c>
      <c r="AY753" s="328" cm="1">
        <f t="array" aca="1" ref="AY753" ca="1">_xlfn.IFS(AY$7&gt;(SAP_Leadsheet!$E$21+12),0,AY$7=(SAP_Leadsheet!$E$21+12),SAP_Spreadsheet!AY623,AY$7&lt;(SAP_Leadsheet!$E$21+12),$E753*AY623)</f>
        <v>3.2904845041227475E-2</v>
      </c>
      <c r="AZ753" s="328" cm="1">
        <f t="array" aca="1" ref="AZ753" ca="1">_xlfn.IFS(AZ$7&gt;(SAP_Leadsheet!$E$21+12),0,AZ$7=(SAP_Leadsheet!$E$21+12),SAP_Spreadsheet!AZ623,AZ$7&lt;(SAP_Leadsheet!$E$21+12),$E753*AZ623)</f>
        <v>3.2691654824201999E-2</v>
      </c>
      <c r="BA753" s="328" cm="1">
        <f t="array" aca="1" ref="BA753" ca="1">_xlfn.IFS(BA$7&gt;(SAP_Leadsheet!$E$21+12),0,BA$7=(SAP_Leadsheet!$E$21+12),SAP_Spreadsheet!BA623,BA$7&lt;(SAP_Leadsheet!$E$21+12),$E753*BA623)</f>
        <v>3.2337424604584449E-2</v>
      </c>
      <c r="BB753" s="328" cm="1">
        <f t="array" aca="1" ref="BB753" ca="1">_xlfn.IFS(BB$7&gt;(SAP_Leadsheet!$E$21+12),0,BB$7=(SAP_Leadsheet!$E$21+12),SAP_Spreadsheet!BB623,BB$7&lt;(SAP_Leadsheet!$E$21+12),$E753*BB623)</f>
        <v>3.1411841181796428E-2</v>
      </c>
      <c r="BC753" s="328" cm="1">
        <f t="array" aca="1" ref="BC753" ca="1">_xlfn.IFS(BC$7&gt;(SAP_Leadsheet!$E$21+12),0,BC$7=(SAP_Leadsheet!$E$21+12),SAP_Spreadsheet!BC623,BC$7&lt;(SAP_Leadsheet!$E$21+12),$E753*BC623)</f>
        <v>2.7936459285068937E-2</v>
      </c>
      <c r="BD753" s="328" cm="1">
        <f t="array" aca="1" ref="BD753" ca="1">_xlfn.IFS(BD$7&gt;(SAP_Leadsheet!$E$21+12),0,BD$7=(SAP_Leadsheet!$E$21+12),SAP_Spreadsheet!BD623,BD$7&lt;(SAP_Leadsheet!$E$21+12),$E753*BD623)</f>
        <v>2.7636158029976991E-2</v>
      </c>
      <c r="BE753" s="328" cm="1">
        <f t="array" aca="1" ref="BE753" ca="1">_xlfn.IFS(BE$7&gt;(SAP_Leadsheet!$E$21+12),0,BE$7=(SAP_Leadsheet!$E$21+12),SAP_Spreadsheet!BE623,BE$7&lt;(SAP_Leadsheet!$E$21+12),$E753*BE623)</f>
        <v>2.7341807699420073E-2</v>
      </c>
      <c r="BF753" s="328" cm="1">
        <f t="array" aca="1" ref="BF753" ca="1">_xlfn.IFS(BF$7&gt;(SAP_Leadsheet!$E$21+12),0,BF$7=(SAP_Leadsheet!$E$21+12),SAP_Spreadsheet!BF623,BF$7&lt;(SAP_Leadsheet!$E$21+12),$E753*BF623)</f>
        <v>2.706546927411483E-2</v>
      </c>
      <c r="BG753" s="328" cm="1">
        <f t="array" aca="1" ref="BG753" ca="1">_xlfn.IFS(BG$7&gt;(SAP_Leadsheet!$E$21+12),0,BG$7=(SAP_Leadsheet!$E$21+12),SAP_Spreadsheet!BG623,BG$7&lt;(SAP_Leadsheet!$E$21+12),$E753*BG623)</f>
        <v>2.6803736483901539E-2</v>
      </c>
      <c r="BH753" s="328" cm="1">
        <f t="array" aca="1" ref="BH753" ca="1">_xlfn.IFS(BH$7&gt;(SAP_Leadsheet!$E$21+12),0,BH$7=(SAP_Leadsheet!$E$21+12),SAP_Spreadsheet!BH623,BH$7&lt;(SAP_Leadsheet!$E$21+12),$E753*BH623)</f>
        <v>2.6552967565013852E-2</v>
      </c>
      <c r="BI753" s="328" cm="1">
        <f t="array" aca="1" ref="BI753" ca="1">_xlfn.IFS(BI$7&gt;(SAP_Leadsheet!$E$21+12),0,BI$7=(SAP_Leadsheet!$E$21+12),SAP_Spreadsheet!BI623,BI$7&lt;(SAP_Leadsheet!$E$21+12),$E753*BI623)</f>
        <v>2.6309476481074581E-2</v>
      </c>
      <c r="BJ753" s="328" cm="1">
        <f t="array" aca="1" ref="BJ753" ca="1">_xlfn.IFS(BJ$7&gt;(SAP_Leadsheet!$E$21+12),0,BJ$7=(SAP_Leadsheet!$E$21+12),SAP_Spreadsheet!BJ623,BJ$7&lt;(SAP_Leadsheet!$E$21+12),$E753*BJ623)</f>
        <v>2.6069223600495354E-2</v>
      </c>
      <c r="BK753" s="328" cm="1">
        <f t="array" aca="1" ref="BK753" ca="1">_xlfn.IFS(BK$7&gt;(SAP_Leadsheet!$E$21+12),0,BK$7=(SAP_Leadsheet!$E$21+12),SAP_Spreadsheet!BK623,BK$7&lt;(SAP_Leadsheet!$E$21+12),$E753*BK623)</f>
        <v>2.609076651513537E-2</v>
      </c>
      <c r="BL753" s="328" cm="1">
        <f t="array" aca="1" ref="BL753" ca="1">_xlfn.IFS(BL$7&gt;(SAP_Leadsheet!$E$21+12),0,BL$7=(SAP_Leadsheet!$E$21+12),SAP_Spreadsheet!BL623,BL$7&lt;(SAP_Leadsheet!$E$21+12),$E753*BL623)</f>
        <v>2.5827981247132637E-2</v>
      </c>
      <c r="BM753" s="328" cm="1">
        <f t="array" aca="1" ref="BM753" ca="1">_xlfn.IFS(BM$7&gt;(SAP_Leadsheet!$E$21+12),0,BM$7=(SAP_Leadsheet!$E$21+12),SAP_Spreadsheet!BM623,BM$7&lt;(SAP_Leadsheet!$E$21+12),$E753*BM623)</f>
        <v>2.5528596714258001E-2</v>
      </c>
      <c r="BN753" s="328" cm="1">
        <f t="array" aca="1" ref="BN753" ca="1">_xlfn.IFS(BN$7&gt;(SAP_Leadsheet!$E$21+12),0,BN$7=(SAP_Leadsheet!$E$21+12),SAP_Spreadsheet!BN623,BN$7&lt;(SAP_Leadsheet!$E$21+12),$E753*BN623)</f>
        <v>2.5126779247221197E-2</v>
      </c>
      <c r="BO753" s="328" cm="1">
        <f t="array" aca="1" ref="BO753" ca="1">_xlfn.IFS(BO$7&gt;(SAP_Leadsheet!$E$21+12),0,BO$7=(SAP_Leadsheet!$E$21+12),SAP_Spreadsheet!BO623,BO$7&lt;(SAP_Leadsheet!$E$21+12),$E753*BO623)</f>
        <v>2.2639605124280489E-2</v>
      </c>
      <c r="BP753" s="328" cm="1">
        <f t="array" aca="1" ref="BP753" ca="1">_xlfn.IFS(BP$7&gt;(SAP_Leadsheet!$E$21+12),0,BP$7=(SAP_Leadsheet!$E$21+12),SAP_Spreadsheet!BP623,BP$7&lt;(SAP_Leadsheet!$E$21+12),$E753*BP623)</f>
        <v>2.2420212062865135E-2</v>
      </c>
      <c r="BQ753" s="328" cm="1">
        <f t="array" aca="1" ref="BQ753" ca="1">_xlfn.IFS(BQ$7&gt;(SAP_Leadsheet!$E$21+12),0,BQ$7=(SAP_Leadsheet!$E$21+12),SAP_Spreadsheet!BQ623,BQ$7&lt;(SAP_Leadsheet!$E$21+12),$E753*BQ623)</f>
        <v>2.2207153458077507E-2</v>
      </c>
      <c r="BR753" s="328" cm="1">
        <f t="array" aca="1" ref="BR753" ca="1">_xlfn.IFS(BR$7&gt;(SAP_Leadsheet!$E$21+12),0,BR$7=(SAP_Leadsheet!$E$21+12),SAP_Spreadsheet!BR623,BR$7&lt;(SAP_Leadsheet!$E$21+12),$E753*BR623)</f>
        <v>2.2004888563653478E-2</v>
      </c>
      <c r="BS753" s="328" cm="1">
        <f t="array" aca="1" ref="BS753" ca="1">_xlfn.IFS(BS$7&gt;(SAP_Leadsheet!$E$21+12),0,BS$7=(SAP_Leadsheet!$E$21+12),SAP_Spreadsheet!BS623,BS$7&lt;(SAP_Leadsheet!$E$21+12),$E753*BS623)</f>
        <v>2.1809575432712395E-2</v>
      </c>
      <c r="BT753" s="328" cm="1">
        <f t="array" aca="1" ref="BT753" ca="1">_xlfn.IFS(BT$7&gt;(SAP_Leadsheet!$E$21+12),0,BT$7=(SAP_Leadsheet!$E$21+12),SAP_Spreadsheet!BT623,BT$7&lt;(SAP_Leadsheet!$E$21+12),$E753*BT623)</f>
        <v>2.1619670513523846E-2</v>
      </c>
      <c r="BU753" s="328" cm="1">
        <f t="array" aca="1" ref="BU753" ca="1">_xlfn.IFS(BU$7&gt;(SAP_Leadsheet!$E$21+12),0,BU$7=(SAP_Leadsheet!$E$21+12),SAP_Spreadsheet!BU623,BU$7&lt;(SAP_Leadsheet!$E$21+12),$E753*BU623)</f>
        <v>2.1433700418423709E-2</v>
      </c>
      <c r="BV753" s="328" cm="1">
        <f t="array" aca="1" ref="BV753" ca="1">_xlfn.IFS(BV$7&gt;(SAP_Leadsheet!$E$21+12),0,BV$7=(SAP_Leadsheet!$E$21+12),SAP_Spreadsheet!BV623,BV$7&lt;(SAP_Leadsheet!$E$21+12),$E753*BV623)</f>
        <v>2.1248987122859556E-2</v>
      </c>
      <c r="BW753" s="328" cm="1">
        <f t="array" aca="1" ref="BW753" ca="1">_xlfn.IFS(BW$7&gt;(SAP_Leadsheet!$E$21+12),0,BW$7=(SAP_Leadsheet!$E$21+12),SAP_Spreadsheet!BW623,BW$7&lt;(SAP_Leadsheet!$E$21+12),$E753*BW623)</f>
        <v>2.1063212062047892E-2</v>
      </c>
      <c r="BX753" s="328" cm="1">
        <f t="array" aca="1" ref="BX753" ca="1">_xlfn.IFS(BX$7&gt;(SAP_Leadsheet!$E$21+12),0,BX$7=(SAP_Leadsheet!$E$21+12),SAP_Spreadsheet!BX623,BX$7&lt;(SAP_Leadsheet!$E$21+12),$E753*BX623)</f>
        <v>2.0828060868117552E-2</v>
      </c>
      <c r="BY753" s="328" cm="1">
        <f t="array" aca="1" ref="BY753" ca="1">_xlfn.IFS(BY$7&gt;(SAP_Leadsheet!$E$21+12),0,BY$7=(SAP_Leadsheet!$E$21+12),SAP_Spreadsheet!BY623,BY$7&lt;(SAP_Leadsheet!$E$21+12),$E753*BY623)</f>
        <v>2.0241286510057976E-2</v>
      </c>
      <c r="BZ753" s="328" cm="1">
        <f t="array" aca="1" ref="BZ753" ca="1">_xlfn.IFS(BZ$7&gt;(SAP_Leadsheet!$E$21+12),0,BZ$7=(SAP_Leadsheet!$E$21+12),SAP_Spreadsheet!BZ623,BZ$7&lt;(SAP_Leadsheet!$E$21+12),$E753*BZ623)</f>
        <v>1.9015842360254113E-2</v>
      </c>
      <c r="CA753" s="289"/>
      <c r="CB753" s="289"/>
      <c r="CC753" s="289"/>
      <c r="CD753" s="289"/>
      <c r="CE753" s="289"/>
      <c r="CF753" s="289"/>
      <c r="CG753" s="289"/>
      <c r="CH753" s="289"/>
      <c r="CI753" s="289"/>
      <c r="CJ753" s="289"/>
      <c r="CK753" s="289"/>
      <c r="CL753" s="289"/>
      <c r="CM753" s="289"/>
      <c r="CN753" s="289"/>
      <c r="CO753" s="289"/>
      <c r="CP753" s="289"/>
      <c r="CQ753" s="289"/>
      <c r="CR753" s="289"/>
      <c r="CS753" s="289"/>
      <c r="CT753" s="289"/>
      <c r="CU753" s="289"/>
      <c r="CV753" s="289"/>
      <c r="CW753" s="289"/>
      <c r="CX753" s="289"/>
      <c r="CY753" s="289"/>
      <c r="CZ753" s="289"/>
      <c r="DA753" s="289"/>
      <c r="DB753" s="289"/>
      <c r="DC753" s="289"/>
      <c r="DD753" s="289"/>
      <c r="DE753" s="289"/>
      <c r="DF753" s="289"/>
      <c r="DG753" s="289"/>
      <c r="DH753" s="289"/>
      <c r="DI753" s="289"/>
      <c r="DJ753" s="289"/>
      <c r="DK753" s="289"/>
      <c r="DL753" s="289"/>
      <c r="DM753" s="289"/>
      <c r="DN753" s="289"/>
      <c r="DO753" s="289"/>
      <c r="DP753" s="289"/>
      <c r="DQ753" s="289"/>
      <c r="DR753" s="289"/>
      <c r="DS753" s="289"/>
      <c r="DT753" s="289"/>
      <c r="DU753" s="289"/>
      <c r="DV753" s="289"/>
      <c r="DW753" s="289"/>
      <c r="DX753" s="289"/>
      <c r="DY753" s="289"/>
      <c r="DZ753" s="289"/>
      <c r="EA753" s="289"/>
      <c r="EB753" s="289"/>
      <c r="EC753" s="289"/>
      <c r="ED753" s="289"/>
      <c r="EE753" s="289"/>
      <c r="EF753" s="289"/>
      <c r="EG753" s="289"/>
      <c r="EH753" s="289"/>
      <c r="EI753" s="289"/>
      <c r="EJ753" s="289"/>
      <c r="EK753" s="289"/>
      <c r="EL753" s="289"/>
      <c r="EM753" s="289"/>
      <c r="EN753" s="289"/>
      <c r="EO753" s="289"/>
      <c r="EP753" s="289"/>
      <c r="EQ753" s="289"/>
      <c r="ER753" s="289"/>
      <c r="ES753" s="289"/>
      <c r="ET753" s="289"/>
      <c r="EU753" s="289"/>
      <c r="EV753" s="289"/>
      <c r="EW753" s="289"/>
      <c r="EX753" s="289"/>
      <c r="EY753" s="289"/>
      <c r="EZ753" s="289"/>
      <c r="FA753" s="289"/>
      <c r="FB753" s="289"/>
      <c r="FC753" s="289"/>
      <c r="FD753" s="289"/>
      <c r="FE753" s="289"/>
      <c r="FF753" s="289"/>
      <c r="FG753" s="289"/>
      <c r="FH753" s="289"/>
      <c r="FI753" s="289"/>
      <c r="FJ753" s="289"/>
      <c r="FK753" s="289"/>
      <c r="FL753" s="289"/>
      <c r="FM753" s="289"/>
      <c r="FN753" s="289"/>
      <c r="FO753" s="289"/>
      <c r="FP753" s="289"/>
      <c r="FQ753" s="289"/>
      <c r="FR753" s="289"/>
      <c r="FS753" s="289"/>
      <c r="FT753" s="289"/>
      <c r="FU753" s="289"/>
      <c r="FV753" s="289"/>
      <c r="FW753" s="289"/>
      <c r="FX753" s="289"/>
      <c r="FY753" s="289"/>
      <c r="FZ753" s="289"/>
      <c r="GA753" s="289"/>
      <c r="GB753" s="289"/>
      <c r="GC753" s="289"/>
      <c r="GD753" s="289"/>
      <c r="GE753" s="289"/>
      <c r="GF753" s="289"/>
      <c r="GG753" s="289"/>
      <c r="GH753" s="289"/>
      <c r="GI753" s="289"/>
      <c r="GJ753" s="289"/>
      <c r="GK753" s="289"/>
      <c r="GL753" s="289"/>
      <c r="GM753" s="289"/>
      <c r="GN753" s="289"/>
      <c r="GO753" s="289"/>
      <c r="GP753" s="289"/>
      <c r="GQ753" s="289"/>
      <c r="GR753" s="289"/>
      <c r="GS753" s="289"/>
      <c r="GT753" s="289"/>
      <c r="GU753" s="289"/>
      <c r="GV753" s="289"/>
      <c r="GW753" s="289"/>
      <c r="GX753" s="289"/>
      <c r="GY753" s="289"/>
    </row>
    <row r="754" spans="1:207" x14ac:dyDescent="0.15">
      <c r="A754" s="101"/>
      <c r="D754" s="26" t="s">
        <v>381</v>
      </c>
      <c r="E754" s="114">
        <v>1</v>
      </c>
      <c r="F754" s="120"/>
      <c r="G754" s="328" cm="1">
        <f t="array" ref="G754">_xlfn.IFS(G$7&gt;(SAP_Leadsheet!$E$21+12),0,G$7=(SAP_Leadsheet!$E$21+12),SAP_Spreadsheet!G624,G$7&lt;(SAP_Leadsheet!$E$21+12),$E754*G624)</f>
        <v>0</v>
      </c>
      <c r="H754" s="328" cm="1">
        <f t="array" ref="H754">_xlfn.IFS(H$7&gt;(SAP_Leadsheet!$E$21+12),0,H$7=(SAP_Leadsheet!$E$21+12),SAP_Spreadsheet!H624,H$7&lt;(SAP_Leadsheet!$E$21+12),$E754*H624)</f>
        <v>0</v>
      </c>
      <c r="I754" s="328" cm="1">
        <f t="array" aca="1" ref="I754" ca="1">_xlfn.IFS(I$7&gt;(SAP_Leadsheet!$E$21+12),0,I$7=(SAP_Leadsheet!$E$21+12),SAP_Spreadsheet!I624,I$7&lt;(SAP_Leadsheet!$E$21+12),$E754*I624)</f>
        <v>0</v>
      </c>
      <c r="J754" s="328" cm="1">
        <f t="array" aca="1" ref="J754" ca="1">_xlfn.IFS(J$7&gt;(SAP_Leadsheet!$E$21+12),0,J$7=(SAP_Leadsheet!$E$21+12),SAP_Spreadsheet!J624,J$7&lt;(SAP_Leadsheet!$E$21+12),$E754*J624)</f>
        <v>0</v>
      </c>
      <c r="K754" s="328" cm="1">
        <f t="array" aca="1" ref="K754" ca="1">_xlfn.IFS(K$7&gt;(SAP_Leadsheet!$E$21+12),0,K$7=(SAP_Leadsheet!$E$21+12),SAP_Spreadsheet!K624,K$7&lt;(SAP_Leadsheet!$E$21+12),$E754*K624)</f>
        <v>0</v>
      </c>
      <c r="L754" s="328" cm="1">
        <f t="array" aca="1" ref="L754" ca="1">_xlfn.IFS(L$7&gt;(SAP_Leadsheet!$E$21+12),0,L$7=(SAP_Leadsheet!$E$21+12),SAP_Spreadsheet!L624,L$7&lt;(SAP_Leadsheet!$E$21+12),$E754*L624)</f>
        <v>0</v>
      </c>
      <c r="M754" s="328" cm="1">
        <f t="array" aca="1" ref="M754" ca="1">_xlfn.IFS(M$7&gt;(SAP_Leadsheet!$E$21+12),0,M$7=(SAP_Leadsheet!$E$21+12),SAP_Spreadsheet!M624,M$7&lt;(SAP_Leadsheet!$E$21+12),$E754*M624)</f>
        <v>0</v>
      </c>
      <c r="N754" s="328" cm="1">
        <f t="array" aca="1" ref="N754" ca="1">_xlfn.IFS(N$7&gt;(SAP_Leadsheet!$E$21+12),0,N$7=(SAP_Leadsheet!$E$21+12),SAP_Spreadsheet!N624,N$7&lt;(SAP_Leadsheet!$E$21+12),$E754*N624)</f>
        <v>0</v>
      </c>
      <c r="O754" s="328" cm="1">
        <f t="array" aca="1" ref="O754" ca="1">_xlfn.IFS(O$7&gt;(SAP_Leadsheet!$E$21+12),0,O$7=(SAP_Leadsheet!$E$21+12),SAP_Spreadsheet!O624,O$7&lt;(SAP_Leadsheet!$E$21+12),$E754*O624)</f>
        <v>0</v>
      </c>
      <c r="P754" s="328" cm="1">
        <f t="array" aca="1" ref="P754" ca="1">_xlfn.IFS(P$7&gt;(SAP_Leadsheet!$E$21+12),0,P$7=(SAP_Leadsheet!$E$21+12),SAP_Spreadsheet!P624,P$7&lt;(SAP_Leadsheet!$E$21+12),$E754*P624)</f>
        <v>0</v>
      </c>
      <c r="Q754" s="328" cm="1">
        <f t="array" aca="1" ref="Q754" ca="1">_xlfn.IFS(Q$7&gt;(SAP_Leadsheet!$E$21+12),0,Q$7=(SAP_Leadsheet!$E$21+12),SAP_Spreadsheet!Q624,Q$7&lt;(SAP_Leadsheet!$E$21+12),$E754*Q624)</f>
        <v>0</v>
      </c>
      <c r="R754" s="328" cm="1">
        <f t="array" aca="1" ref="R754" ca="1">_xlfn.IFS(R$7&gt;(SAP_Leadsheet!$E$21+12),0,R$7=(SAP_Leadsheet!$E$21+12),SAP_Spreadsheet!R624,R$7&lt;(SAP_Leadsheet!$E$21+12),$E754*R624)</f>
        <v>0</v>
      </c>
      <c r="S754" s="328" cm="1">
        <f t="array" aca="1" ref="S754" ca="1">_xlfn.IFS(S$7&gt;(SAP_Leadsheet!$E$21+12),0,S$7=(SAP_Leadsheet!$E$21+12),SAP_Spreadsheet!S624,S$7&lt;(SAP_Leadsheet!$E$21+12),$E754*S624)</f>
        <v>0</v>
      </c>
      <c r="T754" s="328" cm="1">
        <f t="array" aca="1" ref="T754" ca="1">_xlfn.IFS(T$7&gt;(SAP_Leadsheet!$E$21+12),0,T$7=(SAP_Leadsheet!$E$21+12),SAP_Spreadsheet!T624,T$7&lt;(SAP_Leadsheet!$E$21+12),$E754*T624)</f>
        <v>0</v>
      </c>
      <c r="U754" s="328" cm="1">
        <f t="array" aca="1" ref="U754" ca="1">_xlfn.IFS(U$7&gt;(SAP_Leadsheet!$E$21+12),0,U$7=(SAP_Leadsheet!$E$21+12),SAP_Spreadsheet!U624,U$7&lt;(SAP_Leadsheet!$E$21+12),$E754*U624)</f>
        <v>4.0594298676531693E-2</v>
      </c>
      <c r="V754" s="328" cm="1">
        <f t="array" aca="1" ref="V754" ca="1">_xlfn.IFS(V$7&gt;(SAP_Leadsheet!$E$21+12),0,V$7=(SAP_Leadsheet!$E$21+12),SAP_Spreadsheet!V624,V$7&lt;(SAP_Leadsheet!$E$21+12),$E754*V624)</f>
        <v>0.11442388146962405</v>
      </c>
      <c r="W754" s="328" cm="1">
        <f t="array" aca="1" ref="W754" ca="1">_xlfn.IFS(W$7&gt;(SAP_Leadsheet!$E$21+12),0,W$7=(SAP_Leadsheet!$E$21+12),SAP_Spreadsheet!W624,W$7&lt;(SAP_Leadsheet!$E$21+12),$E754*W624)</f>
        <v>0.20802390675185387</v>
      </c>
      <c r="X754" s="328" cm="1">
        <f t="array" aca="1" ref="X754" ca="1">_xlfn.IFS(X$7&gt;(SAP_Leadsheet!$E$21+12),0,X$7=(SAP_Leadsheet!$E$21+12),SAP_Spreadsheet!X624,X$7&lt;(SAP_Leadsheet!$E$21+12),$E754*X624)</f>
        <v>0.31037637476302793</v>
      </c>
      <c r="Y754" s="328" cm="1">
        <f t="array" aca="1" ref="Y754" ca="1">_xlfn.IFS(Y$7&gt;(SAP_Leadsheet!$E$21+12),0,Y$7=(SAP_Leadsheet!$E$21+12),SAP_Spreadsheet!Y624,Y$7&lt;(SAP_Leadsheet!$E$21+12),$E754*Y624)</f>
        <v>0.41415083003497777</v>
      </c>
      <c r="Z754" s="328" cm="1">
        <f t="array" aca="1" ref="Z754" ca="1">_xlfn.IFS(Z$7&gt;(SAP_Leadsheet!$E$21+12),0,Z$7=(SAP_Leadsheet!$E$21+12),SAP_Spreadsheet!Z624,Z$7&lt;(SAP_Leadsheet!$E$21+12),$E754*Z624)</f>
        <v>0.51459598105724957</v>
      </c>
      <c r="AA754" s="328" cm="1">
        <f t="array" aca="1" ref="AA754" ca="1">_xlfn.IFS(AA$7&gt;(SAP_Leadsheet!$E$21+12),0,AA$7=(SAP_Leadsheet!$E$21+12),SAP_Spreadsheet!AA624,AA$7&lt;(SAP_Leadsheet!$E$21+12),$E754*AA624)</f>
        <v>0.60870189198992064</v>
      </c>
      <c r="AB754" s="328" cm="1">
        <f t="array" aca="1" ref="AB754" ca="1">_xlfn.IFS(AB$7&gt;(SAP_Leadsheet!$E$21+12),0,AB$7=(SAP_Leadsheet!$E$21+12),SAP_Spreadsheet!AB624,AB$7&lt;(SAP_Leadsheet!$E$21+12),$E754*AB624)</f>
        <v>0.69459596628953857</v>
      </c>
      <c r="AC754" s="328" cm="1">
        <f t="array" aca="1" ref="AC754" ca="1">_xlfn.IFS(AC$7&gt;(SAP_Leadsheet!$E$21+12),0,AC$7=(SAP_Leadsheet!$E$21+12),SAP_Spreadsheet!AC624,AC$7&lt;(SAP_Leadsheet!$E$21+12),$E754*AC624)</f>
        <v>0.77179465347390097</v>
      </c>
      <c r="AD754" s="328" cm="1">
        <f t="array" aca="1" ref="AD754" ca="1">_xlfn.IFS(AD$7&gt;(SAP_Leadsheet!$E$21+12),0,AD$7=(SAP_Leadsheet!$E$21+12),SAP_Spreadsheet!AD624,AD$7&lt;(SAP_Leadsheet!$E$21+12),$E754*AD624)</f>
        <v>0.84122364672671202</v>
      </c>
      <c r="AE754" s="328" cm="1">
        <f t="array" aca="1" ref="AE754" ca="1">_xlfn.IFS(AE$7&gt;(SAP_Leadsheet!$E$21+12),0,AE$7=(SAP_Leadsheet!$E$21+12),SAP_Spreadsheet!AE624,AE$7&lt;(SAP_Leadsheet!$E$21+12),$E754*AE624)</f>
        <v>0.90401115792025311</v>
      </c>
      <c r="AF754" s="328" cm="1">
        <f t="array" aca="1" ref="AF754" ca="1">_xlfn.IFS(AF$7&gt;(SAP_Leadsheet!$E$21+12),0,AF$7=(SAP_Leadsheet!$E$21+12),SAP_Spreadsheet!AF624,AF$7&lt;(SAP_Leadsheet!$E$21+12),$E754*AF624)</f>
        <v>0.94787148881029659</v>
      </c>
      <c r="AG754" s="328" cm="1">
        <f t="array" aca="1" ref="AG754" ca="1">_xlfn.IFS(AG$7&gt;(SAP_Leadsheet!$E$21+12),0,AG$7=(SAP_Leadsheet!$E$21+12),SAP_Spreadsheet!AG624,AG$7&lt;(SAP_Leadsheet!$E$21+12),$E754*AG624)</f>
        <v>0.99177202434043354</v>
      </c>
      <c r="AH754" s="328" cm="1">
        <f t="array" aca="1" ref="AH754" ca="1">_xlfn.IFS(AH$7&gt;(SAP_Leadsheet!$E$21+12),0,AH$7=(SAP_Leadsheet!$E$21+12),SAP_Spreadsheet!AH624,AH$7&lt;(SAP_Leadsheet!$E$21+12),$E754*AH624)</f>
        <v>1.0364104043139659</v>
      </c>
      <c r="AI754" s="328" cm="1">
        <f t="array" aca="1" ref="AI754" ca="1">_xlfn.IFS(AI$7&gt;(SAP_Leadsheet!$E$21+12),0,AI$7=(SAP_Leadsheet!$E$21+12),SAP_Spreadsheet!AI624,AI$7&lt;(SAP_Leadsheet!$E$21+12),$E754*AI624)</f>
        <v>1.0821589075053757</v>
      </c>
      <c r="AJ754" s="328" cm="1">
        <f t="array" aca="1" ref="AJ754" ca="1">_xlfn.IFS(AJ$7&gt;(SAP_Leadsheet!$E$21+12),0,AJ$7=(SAP_Leadsheet!$E$21+12),SAP_Spreadsheet!AJ624,AJ$7&lt;(SAP_Leadsheet!$E$21+12),$E754*AJ624)</f>
        <v>1.1290770065131084</v>
      </c>
      <c r="AK754" s="328" cm="1">
        <f t="array" aca="1" ref="AK754" ca="1">_xlfn.IFS(AK$7&gt;(SAP_Leadsheet!$E$21+12),0,AK$7=(SAP_Leadsheet!$E$21+12),SAP_Spreadsheet!AK624,AK$7&lt;(SAP_Leadsheet!$E$21+12),$E754*AK624)</f>
        <v>1.1770100550552312</v>
      </c>
      <c r="AL754" s="328" cm="1">
        <f t="array" aca="1" ref="AL754" ca="1">_xlfn.IFS(AL$7&gt;(SAP_Leadsheet!$E$21+12),0,AL$7=(SAP_Leadsheet!$E$21+12),SAP_Spreadsheet!AL624,AL$7&lt;(SAP_Leadsheet!$E$21+12),$E754*AL624)</f>
        <v>1.2256753932775561</v>
      </c>
      <c r="AM754" s="328" cm="1">
        <f t="array" aca="1" ref="AM754" ca="1">_xlfn.IFS(AM$7&gt;(SAP_Leadsheet!$E$21+12),0,AM$7=(SAP_Leadsheet!$E$21+12),SAP_Spreadsheet!AM624,AM$7&lt;(SAP_Leadsheet!$E$21+12),$E754*AM624)</f>
        <v>1.2748734913807633</v>
      </c>
      <c r="AN754" s="328" cm="1">
        <f t="array" aca="1" ref="AN754" ca="1">_xlfn.IFS(AN$7&gt;(SAP_Leadsheet!$E$21+12),0,AN$7=(SAP_Leadsheet!$E$21+12),SAP_Spreadsheet!AN624,AN$7&lt;(SAP_Leadsheet!$E$21+12),$E754*AN624)</f>
        <v>1.3243094558732742</v>
      </c>
      <c r="AO754" s="328" cm="1">
        <f t="array" aca="1" ref="AO754" ca="1">_xlfn.IFS(AO$7&gt;(SAP_Leadsheet!$E$21+12),0,AO$7=(SAP_Leadsheet!$E$21+12),SAP_Spreadsheet!AO624,AO$7&lt;(SAP_Leadsheet!$E$21+12),$E754*AO624)</f>
        <v>1.3733877131843897</v>
      </c>
      <c r="AP754" s="328" cm="1">
        <f t="array" aca="1" ref="AP754" ca="1">_xlfn.IFS(AP$7&gt;(SAP_Leadsheet!$E$21+12),0,AP$7=(SAP_Leadsheet!$E$21+12),SAP_Spreadsheet!AP624,AP$7&lt;(SAP_Leadsheet!$E$21+12),$E754*AP624)</f>
        <v>1.4213534202549152</v>
      </c>
      <c r="AQ754" s="328" cm="1">
        <f t="array" aca="1" ref="AQ754" ca="1">_xlfn.IFS(AQ$7&gt;(SAP_Leadsheet!$E$21+12),0,AQ$7=(SAP_Leadsheet!$E$21+12),SAP_Spreadsheet!AQ624,AQ$7&lt;(SAP_Leadsheet!$E$21+12),$E754*AQ624)</f>
        <v>1.4665801636951743</v>
      </c>
      <c r="AR754" s="328" cm="1">
        <f t="array" aca="1" ref="AR754" ca="1">_xlfn.IFS(AR$7&gt;(SAP_Leadsheet!$E$21+12),0,AR$7=(SAP_Leadsheet!$E$21+12),SAP_Spreadsheet!AR624,AR$7&lt;(SAP_Leadsheet!$E$21+12),$E754*AR624)</f>
        <v>1.5008780759700526</v>
      </c>
      <c r="AS754" s="328" cm="1">
        <f t="array" aca="1" ref="AS754" ca="1">_xlfn.IFS(AS$7&gt;(SAP_Leadsheet!$E$21+12),0,AS$7=(SAP_Leadsheet!$E$21+12),SAP_Spreadsheet!AS624,AS$7&lt;(SAP_Leadsheet!$E$21+12),$E754*AS624)</f>
        <v>1.5349305065809551</v>
      </c>
      <c r="AT754" s="328" cm="1">
        <f t="array" aca="1" ref="AT754" ca="1">_xlfn.IFS(AT$7&gt;(SAP_Leadsheet!$E$21+12),0,AT$7=(SAP_Leadsheet!$E$21+12),SAP_Spreadsheet!AT624,AT$7&lt;(SAP_Leadsheet!$E$21+12),$E754*AT624)</f>
        <v>1.5687298627894104</v>
      </c>
      <c r="AU754" s="328" cm="1">
        <f t="array" aca="1" ref="AU754" ca="1">_xlfn.IFS(AU$7&gt;(SAP_Leadsheet!$E$21+12),0,AU$7=(SAP_Leadsheet!$E$21+12),SAP_Spreadsheet!AU624,AU$7&lt;(SAP_Leadsheet!$E$21+12),$E754*AU624)</f>
        <v>1.6023179065144937</v>
      </c>
      <c r="AV754" s="328" cm="1">
        <f t="array" aca="1" ref="AV754" ca="1">_xlfn.IFS(AV$7&gt;(SAP_Leadsheet!$E$21+12),0,AV$7=(SAP_Leadsheet!$E$21+12),SAP_Spreadsheet!AV624,AV$7&lt;(SAP_Leadsheet!$E$21+12),$E754*AV624)</f>
        <v>1.6357341078252399</v>
      </c>
      <c r="AW754" s="328" cm="1">
        <f t="array" aca="1" ref="AW754" ca="1">_xlfn.IFS(AW$7&gt;(SAP_Leadsheet!$E$21+12),0,AW$7=(SAP_Leadsheet!$E$21+12),SAP_Spreadsheet!AW624,AW$7&lt;(SAP_Leadsheet!$E$21+12),$E754*AW624)</f>
        <v>1.6690104701831305</v>
      </c>
      <c r="AX754" s="328" cm="1">
        <f t="array" aca="1" ref="AX754" ca="1">_xlfn.IFS(AX$7&gt;(SAP_Leadsheet!$E$21+12),0,AX$7=(SAP_Leadsheet!$E$21+12),SAP_Spreadsheet!AX624,AX$7&lt;(SAP_Leadsheet!$E$21+12),$E754*AX624)</f>
        <v>1.7021671307635471</v>
      </c>
      <c r="AY754" s="328" cm="1">
        <f t="array" aca="1" ref="AY754" ca="1">_xlfn.IFS(AY$7&gt;(SAP_Leadsheet!$E$21+12),0,AY$7=(SAP_Leadsheet!$E$21+12),SAP_Spreadsheet!AY624,AY$7&lt;(SAP_Leadsheet!$E$21+12),$E754*AY624)</f>
        <v>1.7352072017477449</v>
      </c>
      <c r="AZ754" s="328" cm="1">
        <f t="array" aca="1" ref="AZ754" ca="1">_xlfn.IFS(AZ$7&gt;(SAP_Leadsheet!$E$21+12),0,AZ$7=(SAP_Leadsheet!$E$21+12),SAP_Spreadsheet!AZ624,AZ$7&lt;(SAP_Leadsheet!$E$21+12),$E754*AZ624)</f>
        <v>1.7681120467889724</v>
      </c>
      <c r="BA754" s="328" cm="1">
        <f t="array" aca="1" ref="BA754" ca="1">_xlfn.IFS(BA$7&gt;(SAP_Leadsheet!$E$21+12),0,BA$7=(SAP_Leadsheet!$E$21+12),SAP_Spreadsheet!BA624,BA$7&lt;(SAP_Leadsheet!$E$21+12),$E754*BA624)</f>
        <v>1.8008037016131744</v>
      </c>
      <c r="BB754" s="328" cm="1">
        <f t="array" aca="1" ref="BB754" ca="1">_xlfn.IFS(BB$7&gt;(SAP_Leadsheet!$E$21+12),0,BB$7=(SAP_Leadsheet!$E$21+12),SAP_Spreadsheet!BB624,BB$7&lt;(SAP_Leadsheet!$E$21+12),$E754*BB624)</f>
        <v>1.8331411262177588</v>
      </c>
      <c r="BC754" s="328" cm="1">
        <f t="array" aca="1" ref="BC754" ca="1">_xlfn.IFS(BC$7&gt;(SAP_Leadsheet!$E$21+12),0,BC$7=(SAP_Leadsheet!$E$21+12),SAP_Spreadsheet!BC624,BC$7&lt;(SAP_Leadsheet!$E$21+12),$E754*BC624)</f>
        <v>1.8645529673995553</v>
      </c>
      <c r="BD754" s="328" cm="1">
        <f t="array" aca="1" ref="BD754" ca="1">_xlfn.IFS(BD$7&gt;(SAP_Leadsheet!$E$21+12),0,BD$7=(SAP_Leadsheet!$E$21+12),SAP_Spreadsheet!BD624,BD$7&lt;(SAP_Leadsheet!$E$21+12),$E754*BD624)</f>
        <v>1.8924894266846244</v>
      </c>
      <c r="BE754" s="328" cm="1">
        <f t="array" aca="1" ref="BE754" ca="1">_xlfn.IFS(BE$7&gt;(SAP_Leadsheet!$E$21+12),0,BE$7=(SAP_Leadsheet!$E$21+12),SAP_Spreadsheet!BE624,BE$7&lt;(SAP_Leadsheet!$E$21+12),$E754*BE624)</f>
        <v>1.9201255847146015</v>
      </c>
      <c r="BF754" s="328" cm="1">
        <f t="array" aca="1" ref="BF754" ca="1">_xlfn.IFS(BF$7&gt;(SAP_Leadsheet!$E$21+12),0,BF$7=(SAP_Leadsheet!$E$21+12),SAP_Spreadsheet!BF624,BF$7&lt;(SAP_Leadsheet!$E$21+12),$E754*BF624)</f>
        <v>1.9474673924140216</v>
      </c>
      <c r="BG754" s="328" cm="1">
        <f t="array" aca="1" ref="BG754" ca="1">_xlfn.IFS(BG$7&gt;(SAP_Leadsheet!$E$21+12),0,BG$7=(SAP_Leadsheet!$E$21+12),SAP_Spreadsheet!BG624,BG$7&lt;(SAP_Leadsheet!$E$21+12),$E754*BG624)</f>
        <v>1.9745328616881364</v>
      </c>
      <c r="BH754" s="328" cm="1">
        <f t="array" aca="1" ref="BH754" ca="1">_xlfn.IFS(BH$7&gt;(SAP_Leadsheet!$E$21+12),0,BH$7=(SAP_Leadsheet!$E$21+12),SAP_Spreadsheet!BH624,BH$7&lt;(SAP_Leadsheet!$E$21+12),$E754*BH624)</f>
        <v>2.0013365981720379</v>
      </c>
      <c r="BI754" s="328" cm="1">
        <f t="array" aca="1" ref="BI754" ca="1">_xlfn.IFS(BI$7&gt;(SAP_Leadsheet!$E$21+12),0,BI$7=(SAP_Leadsheet!$E$21+12),SAP_Spreadsheet!BI624,BI$7&lt;(SAP_Leadsheet!$E$21+12),$E754*BI624)</f>
        <v>2.0278895657370519</v>
      </c>
      <c r="BJ754" s="328" cm="1">
        <f t="array" aca="1" ref="BJ754" ca="1">_xlfn.IFS(BJ$7&gt;(SAP_Leadsheet!$E$21+12),0,BJ$7=(SAP_Leadsheet!$E$21+12),SAP_Spreadsheet!BJ624,BJ$7&lt;(SAP_Leadsheet!$E$21+12),$E754*BJ624)</f>
        <v>2.0541990422181264</v>
      </c>
      <c r="BK754" s="328" cm="1">
        <f t="array" aca="1" ref="BK754" ca="1">_xlfn.IFS(BK$7&gt;(SAP_Leadsheet!$E$21+12),0,BK$7=(SAP_Leadsheet!$E$21+12),SAP_Spreadsheet!BK624,BK$7&lt;(SAP_Leadsheet!$E$21+12),$E754*BK624)</f>
        <v>2.080268265818622</v>
      </c>
      <c r="BL754" s="328" cm="1">
        <f t="array" aca="1" ref="BL754" ca="1">_xlfn.IFS(BL$7&gt;(SAP_Leadsheet!$E$21+12),0,BL$7=(SAP_Leadsheet!$E$21+12),SAP_Spreadsheet!BL624,BL$7&lt;(SAP_Leadsheet!$E$21+12),$E754*BL624)</f>
        <v>2.1063590323337573</v>
      </c>
      <c r="BM754" s="328" cm="1">
        <f t="array" aca="1" ref="BM754" ca="1">_xlfn.IFS(BM$7&gt;(SAP_Leadsheet!$E$21+12),0,BM$7=(SAP_Leadsheet!$E$21+12),SAP_Spreadsheet!BM624,BM$7&lt;(SAP_Leadsheet!$E$21+12),$E754*BM624)</f>
        <v>2.1321870135808898</v>
      </c>
      <c r="BN754" s="328" cm="1">
        <f t="array" aca="1" ref="BN754" ca="1">_xlfn.IFS(BN$7&gt;(SAP_Leadsheet!$E$21+12),0,BN$7=(SAP_Leadsheet!$E$21+12),SAP_Spreadsheet!BN624,BN$7&lt;(SAP_Leadsheet!$E$21+12),$E754*BN624)</f>
        <v>2.1577156102951478</v>
      </c>
      <c r="BO754" s="328" cm="1">
        <f t="array" aca="1" ref="BO754" ca="1">_xlfn.IFS(BO$7&gt;(SAP_Leadsheet!$E$21+12),0,BO$7=(SAP_Leadsheet!$E$21+12),SAP_Spreadsheet!BO624,BO$7&lt;(SAP_Leadsheet!$E$21+12),$E754*BO624)</f>
        <v>2.182842389542369</v>
      </c>
      <c r="BP754" s="328" cm="1">
        <f t="array" aca="1" ref="BP754" ca="1">_xlfn.IFS(BP$7&gt;(SAP_Leadsheet!$E$21+12),0,BP$7=(SAP_Leadsheet!$E$21+12),SAP_Spreadsheet!BP624,BP$7&lt;(SAP_Leadsheet!$E$21+12),$E754*BP624)</f>
        <v>2.2054819946666493</v>
      </c>
      <c r="BQ754" s="328" cm="1">
        <f t="array" aca="1" ref="BQ754" ca="1">_xlfn.IFS(BQ$7&gt;(SAP_Leadsheet!$E$21+12),0,BQ$7=(SAP_Leadsheet!$E$21+12),SAP_Spreadsheet!BQ624,BQ$7&lt;(SAP_Leadsheet!$E$21+12),$E754*BQ624)</f>
        <v>2.2279022067295142</v>
      </c>
      <c r="BR754" s="328" cm="1">
        <f t="array" aca="1" ref="BR754" ca="1">_xlfn.IFS(BR$7&gt;(SAP_Leadsheet!$E$21+12),0,BR$7=(SAP_Leadsheet!$E$21+12),SAP_Spreadsheet!BR624,BR$7&lt;(SAP_Leadsheet!$E$21+12),$E754*BR624)</f>
        <v>2.2501093601875919</v>
      </c>
      <c r="BS754" s="328" cm="1">
        <f t="array" aca="1" ref="BS754" ca="1">_xlfn.IFS(BS$7&gt;(SAP_Leadsheet!$E$21+12),0,BS$7=(SAP_Leadsheet!$E$21+12),SAP_Spreadsheet!BS624,BS$7&lt;(SAP_Leadsheet!$E$21+12),$E754*BS624)</f>
        <v>2.2721142487512456</v>
      </c>
      <c r="BT754" s="328" cm="1">
        <f t="array" aca="1" ref="BT754" ca="1">_xlfn.IFS(BT$7&gt;(SAP_Leadsheet!$E$21+12),0,BT$7=(SAP_Leadsheet!$E$21+12),SAP_Spreadsheet!BT624,BT$7&lt;(SAP_Leadsheet!$E$21+12),$E754*BT624)</f>
        <v>2.2939238241839579</v>
      </c>
      <c r="BU754" s="328" cm="1">
        <f t="array" aca="1" ref="BU754" ca="1">_xlfn.IFS(BU$7&gt;(SAP_Leadsheet!$E$21+12),0,BU$7=(SAP_Leadsheet!$E$21+12),SAP_Spreadsheet!BU624,BU$7&lt;(SAP_Leadsheet!$E$21+12),$E754*BU624)</f>
        <v>2.3155434946974816</v>
      </c>
      <c r="BV754" s="328" cm="1">
        <f t="array" aca="1" ref="BV754" ca="1">_xlfn.IFS(BV$7&gt;(SAP_Leadsheet!$E$21+12),0,BV$7=(SAP_Leadsheet!$E$21+12),SAP_Spreadsheet!BV624,BV$7&lt;(SAP_Leadsheet!$E$21+12),$E754*BV624)</f>
        <v>2.3369771951159053</v>
      </c>
      <c r="BW754" s="328" cm="1">
        <f t="array" aca="1" ref="BW754" ca="1">_xlfn.IFS(BW$7&gt;(SAP_Leadsheet!$E$21+12),0,BW$7=(SAP_Leadsheet!$E$21+12),SAP_Spreadsheet!BW624,BW$7&lt;(SAP_Leadsheet!$E$21+12),$E754*BW624)</f>
        <v>2.3582261822387647</v>
      </c>
      <c r="BX754" s="328" cm="1">
        <f t="array" aca="1" ref="BX754" ca="1">_xlfn.IFS(BX$7&gt;(SAP_Leadsheet!$E$21+12),0,BX$7=(SAP_Leadsheet!$E$21+12),SAP_Spreadsheet!BX624,BX$7&lt;(SAP_Leadsheet!$E$21+12),$E754*BX624)</f>
        <v>2.3792893943008124</v>
      </c>
      <c r="BY754" s="328" cm="1">
        <f t="array" aca="1" ref="BY754" ca="1">_xlfn.IFS(BY$7&gt;(SAP_Leadsheet!$E$21+12),0,BY$7=(SAP_Leadsheet!$E$21+12),SAP_Spreadsheet!BY624,BY$7&lt;(SAP_Leadsheet!$E$21+12),$E754*BY624)</f>
        <v>2.4001174551689299</v>
      </c>
      <c r="BZ754" s="328" cm="1">
        <f t="array" aca="1" ref="BZ754" ca="1">_xlfn.IFS(BZ$7&gt;(SAP_Leadsheet!$E$21+12),0,BZ$7=(SAP_Leadsheet!$E$21+12),SAP_Spreadsheet!BZ624,BZ$7&lt;(SAP_Leadsheet!$E$21+12),$E754*BZ624)</f>
        <v>2.4203587416789878</v>
      </c>
      <c r="CA754" s="289"/>
      <c r="CB754" s="289"/>
      <c r="CC754" s="289"/>
      <c r="CD754" s="289"/>
      <c r="CE754" s="289"/>
      <c r="CF754" s="289"/>
      <c r="CG754" s="289"/>
      <c r="CH754" s="289"/>
      <c r="CI754" s="289"/>
      <c r="CJ754" s="289"/>
      <c r="CK754" s="289"/>
      <c r="CL754" s="289"/>
      <c r="CM754" s="289"/>
      <c r="CN754" s="289"/>
      <c r="CO754" s="289"/>
      <c r="CP754" s="289"/>
      <c r="CQ754" s="289"/>
      <c r="CR754" s="289"/>
      <c r="CS754" s="289"/>
      <c r="CT754" s="289"/>
      <c r="CU754" s="289"/>
      <c r="CV754" s="289"/>
      <c r="CW754" s="289"/>
      <c r="CX754" s="289"/>
      <c r="CY754" s="289"/>
      <c r="CZ754" s="289"/>
      <c r="DA754" s="289"/>
      <c r="DB754" s="289"/>
      <c r="DC754" s="289"/>
      <c r="DD754" s="289"/>
      <c r="DE754" s="289"/>
      <c r="DF754" s="289"/>
      <c r="DG754" s="289"/>
      <c r="DH754" s="289"/>
      <c r="DI754" s="289"/>
      <c r="DJ754" s="289"/>
      <c r="DK754" s="289"/>
      <c r="DL754" s="289"/>
      <c r="DM754" s="289"/>
      <c r="DN754" s="289"/>
      <c r="DO754" s="289"/>
      <c r="DP754" s="289"/>
      <c r="DQ754" s="289"/>
      <c r="DR754" s="289"/>
      <c r="DS754" s="289"/>
      <c r="DT754" s="289"/>
      <c r="DU754" s="289"/>
      <c r="DV754" s="289"/>
      <c r="DW754" s="289"/>
      <c r="DX754" s="289"/>
      <c r="DY754" s="289"/>
      <c r="DZ754" s="289"/>
      <c r="EA754" s="289"/>
      <c r="EB754" s="289"/>
      <c r="EC754" s="289"/>
      <c r="ED754" s="289"/>
      <c r="EE754" s="289"/>
      <c r="EF754" s="289"/>
      <c r="EG754" s="289"/>
      <c r="EH754" s="289"/>
      <c r="EI754" s="289"/>
      <c r="EJ754" s="289"/>
      <c r="EK754" s="289"/>
      <c r="EL754" s="289"/>
      <c r="EM754" s="289"/>
      <c r="EN754" s="289"/>
      <c r="EO754" s="289"/>
      <c r="EP754" s="289"/>
      <c r="EQ754" s="289"/>
      <c r="ER754" s="289"/>
      <c r="ES754" s="289"/>
      <c r="ET754" s="289"/>
      <c r="EU754" s="289"/>
      <c r="EV754" s="289"/>
      <c r="EW754" s="289"/>
      <c r="EX754" s="289"/>
      <c r="EY754" s="289"/>
      <c r="EZ754" s="289"/>
      <c r="FA754" s="289"/>
      <c r="FB754" s="289"/>
      <c r="FC754" s="289"/>
      <c r="FD754" s="289"/>
      <c r="FE754" s="289"/>
      <c r="FF754" s="289"/>
      <c r="FG754" s="289"/>
      <c r="FH754" s="289"/>
      <c r="FI754" s="289"/>
      <c r="FJ754" s="289"/>
      <c r="FK754" s="289"/>
      <c r="FL754" s="289"/>
      <c r="FM754" s="289"/>
      <c r="FN754" s="289"/>
      <c r="FO754" s="289"/>
      <c r="FP754" s="289"/>
      <c r="FQ754" s="289"/>
      <c r="FR754" s="289"/>
      <c r="FS754" s="289"/>
      <c r="FT754" s="289"/>
      <c r="FU754" s="289"/>
      <c r="FV754" s="289"/>
      <c r="FW754" s="289"/>
      <c r="FX754" s="289"/>
      <c r="FY754" s="289"/>
      <c r="FZ754" s="289"/>
      <c r="GA754" s="289"/>
      <c r="GB754" s="289"/>
      <c r="GC754" s="289"/>
      <c r="GD754" s="289"/>
      <c r="GE754" s="289"/>
      <c r="GF754" s="289"/>
      <c r="GG754" s="289"/>
      <c r="GH754" s="289"/>
      <c r="GI754" s="289"/>
      <c r="GJ754" s="289"/>
      <c r="GK754" s="289"/>
      <c r="GL754" s="289"/>
      <c r="GM754" s="289"/>
      <c r="GN754" s="289"/>
      <c r="GO754" s="289"/>
      <c r="GP754" s="289"/>
      <c r="GQ754" s="289"/>
      <c r="GR754" s="289"/>
      <c r="GS754" s="289"/>
      <c r="GT754" s="289"/>
      <c r="GU754" s="289"/>
      <c r="GV754" s="289"/>
      <c r="GW754" s="289"/>
      <c r="GX754" s="289"/>
      <c r="GY754" s="289"/>
    </row>
    <row r="755" spans="1:207" x14ac:dyDescent="0.15">
      <c r="A755" s="101"/>
      <c r="E755" s="114"/>
      <c r="F755" s="120"/>
      <c r="G755" s="289"/>
      <c r="H755" s="289"/>
      <c r="I755" s="289"/>
      <c r="J755" s="289"/>
      <c r="K755" s="289"/>
      <c r="L755" s="289"/>
      <c r="M755" s="289"/>
      <c r="N755" s="289"/>
      <c r="O755" s="289"/>
      <c r="P755" s="289"/>
      <c r="Q755" s="289"/>
      <c r="R755" s="289"/>
      <c r="S755" s="289"/>
      <c r="T755" s="289"/>
      <c r="U755" s="289"/>
      <c r="V755" s="289"/>
      <c r="W755" s="289"/>
      <c r="X755" s="289"/>
      <c r="Y755" s="289"/>
      <c r="Z755" s="289"/>
      <c r="AA755" s="289"/>
      <c r="AB755" s="289"/>
      <c r="AC755" s="289"/>
      <c r="AD755" s="289"/>
      <c r="AE755" s="289"/>
      <c r="AF755" s="289"/>
      <c r="AG755" s="289"/>
      <c r="AH755" s="289"/>
      <c r="AI755" s="289"/>
      <c r="AJ755" s="289"/>
      <c r="AK755" s="289"/>
      <c r="AL755" s="289"/>
      <c r="AM755" s="289"/>
      <c r="AN755" s="289"/>
      <c r="AO755" s="289"/>
      <c r="AP755" s="289"/>
      <c r="AQ755" s="289"/>
      <c r="AR755" s="289"/>
      <c r="AS755" s="289"/>
      <c r="AT755" s="289"/>
      <c r="AU755" s="289"/>
      <c r="AV755" s="289"/>
      <c r="AW755" s="289"/>
      <c r="AX755" s="289"/>
      <c r="AY755" s="289"/>
      <c r="AZ755" s="289"/>
      <c r="BA755" s="289"/>
      <c r="BB755" s="289"/>
      <c r="BC755" s="289"/>
      <c r="BD755" s="289"/>
      <c r="BE755" s="289"/>
      <c r="BF755" s="289"/>
      <c r="BG755" s="289"/>
      <c r="BH755" s="289"/>
      <c r="BI755" s="289"/>
      <c r="BJ755" s="289"/>
      <c r="BK755" s="289"/>
      <c r="BL755" s="289"/>
      <c r="BM755" s="289"/>
      <c r="BN755" s="289"/>
      <c r="BO755" s="289"/>
      <c r="BP755" s="289"/>
      <c r="BQ755" s="289"/>
      <c r="BR755" s="289"/>
      <c r="BS755" s="289"/>
      <c r="BT755" s="289"/>
      <c r="BU755" s="289"/>
      <c r="BV755" s="289"/>
      <c r="BW755" s="289"/>
      <c r="BX755" s="289"/>
      <c r="BY755" s="289"/>
      <c r="BZ755" s="289"/>
      <c r="CA755" s="289"/>
      <c r="CB755" s="289"/>
      <c r="CC755" s="289"/>
      <c r="CD755" s="289"/>
      <c r="CE755" s="289"/>
      <c r="CF755" s="289"/>
      <c r="CG755" s="289"/>
      <c r="CH755" s="289"/>
      <c r="CI755" s="289"/>
      <c r="CJ755" s="289"/>
      <c r="CK755" s="289"/>
      <c r="CL755" s="289"/>
      <c r="CM755" s="289"/>
      <c r="CN755" s="289"/>
      <c r="CO755" s="289"/>
      <c r="CP755" s="289"/>
      <c r="CQ755" s="289"/>
      <c r="CR755" s="289"/>
      <c r="CS755" s="289"/>
      <c r="CT755" s="289"/>
      <c r="CU755" s="289"/>
      <c r="CV755" s="289"/>
      <c r="CW755" s="289"/>
      <c r="CX755" s="289"/>
      <c r="CY755" s="289"/>
      <c r="CZ755" s="289"/>
      <c r="DA755" s="289"/>
      <c r="DB755" s="289"/>
      <c r="DC755" s="289"/>
      <c r="DD755" s="289"/>
      <c r="DE755" s="289"/>
      <c r="DF755" s="289"/>
      <c r="DG755" s="289"/>
      <c r="DH755" s="289"/>
      <c r="DI755" s="289"/>
      <c r="DJ755" s="289"/>
      <c r="DK755" s="289"/>
      <c r="DL755" s="289"/>
      <c r="DM755" s="289"/>
      <c r="DN755" s="289"/>
      <c r="DO755" s="289"/>
      <c r="DP755" s="289"/>
      <c r="DQ755" s="289"/>
      <c r="DR755" s="289"/>
      <c r="DS755" s="289"/>
      <c r="DT755" s="289"/>
      <c r="DU755" s="289"/>
      <c r="DV755" s="289"/>
      <c r="DW755" s="289"/>
      <c r="DX755" s="289"/>
      <c r="DY755" s="289"/>
      <c r="DZ755" s="289"/>
      <c r="EA755" s="289"/>
      <c r="EB755" s="289"/>
      <c r="EC755" s="289"/>
      <c r="ED755" s="289"/>
      <c r="EE755" s="289"/>
      <c r="EF755" s="289"/>
      <c r="EG755" s="289"/>
      <c r="EH755" s="289"/>
      <c r="EI755" s="289"/>
      <c r="EJ755" s="289"/>
      <c r="EK755" s="289"/>
      <c r="EL755" s="289"/>
      <c r="EM755" s="289"/>
      <c r="EN755" s="289"/>
      <c r="EO755" s="289"/>
      <c r="EP755" s="289"/>
      <c r="EQ755" s="289"/>
      <c r="ER755" s="289"/>
      <c r="ES755" s="289"/>
      <c r="ET755" s="289"/>
      <c r="EU755" s="289"/>
      <c r="EV755" s="289"/>
      <c r="EW755" s="289"/>
      <c r="EX755" s="289"/>
      <c r="EY755" s="289"/>
      <c r="EZ755" s="289"/>
      <c r="FA755" s="289"/>
      <c r="FB755" s="289"/>
      <c r="FC755" s="289"/>
      <c r="FD755" s="289"/>
      <c r="FE755" s="289"/>
      <c r="FF755" s="289"/>
      <c r="FG755" s="289"/>
      <c r="FH755" s="289"/>
      <c r="FI755" s="289"/>
      <c r="FJ755" s="289"/>
      <c r="FK755" s="289"/>
      <c r="FL755" s="289"/>
      <c r="FM755" s="289"/>
      <c r="FN755" s="289"/>
      <c r="FO755" s="289"/>
      <c r="FP755" s="289"/>
      <c r="FQ755" s="289"/>
      <c r="FR755" s="289"/>
      <c r="FS755" s="289"/>
      <c r="FT755" s="289"/>
      <c r="FU755" s="289"/>
      <c r="FV755" s="289"/>
      <c r="FW755" s="289"/>
      <c r="FX755" s="289"/>
      <c r="FY755" s="289"/>
      <c r="FZ755" s="289"/>
      <c r="GA755" s="289"/>
      <c r="GB755" s="289"/>
      <c r="GC755" s="289"/>
      <c r="GD755" s="289"/>
      <c r="GE755" s="289"/>
      <c r="GF755" s="289"/>
      <c r="GG755" s="289"/>
      <c r="GH755" s="289"/>
      <c r="GI755" s="289"/>
      <c r="GJ755" s="289"/>
      <c r="GK755" s="289"/>
      <c r="GL755" s="289"/>
      <c r="GM755" s="289"/>
      <c r="GN755" s="289"/>
      <c r="GO755" s="289"/>
      <c r="GP755" s="289"/>
      <c r="GQ755" s="289"/>
      <c r="GR755" s="289"/>
      <c r="GS755" s="289"/>
      <c r="GT755" s="289"/>
      <c r="GU755" s="289"/>
      <c r="GV755" s="289"/>
      <c r="GW755" s="289"/>
      <c r="GX755" s="289"/>
      <c r="GY755" s="289"/>
    </row>
    <row r="756" spans="1:207" x14ac:dyDescent="0.15">
      <c r="A756" s="101"/>
      <c r="D756" s="26" t="s">
        <v>427</v>
      </c>
      <c r="F756" s="120"/>
      <c r="G756" s="289">
        <f ca="1">SUM(G740:G754)</f>
        <v>5.0726842912663384E-3</v>
      </c>
      <c r="H756" s="289">
        <f t="shared" ref="H756:BS756" ca="1" si="146">SUM(H740:H754)</f>
        <v>1.2053123379625301E-2</v>
      </c>
      <c r="I756" s="289">
        <f t="shared" ca="1" si="146"/>
        <v>1.9383830513133547E-2</v>
      </c>
      <c r="J756" s="289">
        <f t="shared" ca="1" si="146"/>
        <v>2.6385797570881952E-2</v>
      </c>
      <c r="K756" s="289">
        <f t="shared" ca="1" si="146"/>
        <v>3.9059361010327795E-2</v>
      </c>
      <c r="L756" s="289">
        <f t="shared" ca="1" si="146"/>
        <v>5.6110764202983471E-2</v>
      </c>
      <c r="M756" s="289">
        <f t="shared" ca="1" si="146"/>
        <v>7.5416419391860501E-2</v>
      </c>
      <c r="N756" s="289">
        <f t="shared" ca="1" si="146"/>
        <v>0.10753260613987493</v>
      </c>
      <c r="O756" s="289">
        <f t="shared" ca="1" si="146"/>
        <v>0.14926527936615294</v>
      </c>
      <c r="P756" s="289">
        <f t="shared" ca="1" si="146"/>
        <v>0.19601930012069219</v>
      </c>
      <c r="Q756" s="289">
        <f t="shared" ca="1" si="146"/>
        <v>0.24425996123718857</v>
      </c>
      <c r="R756" s="289">
        <f t="shared" ca="1" si="146"/>
        <v>0.29177414726924727</v>
      </c>
      <c r="S756" s="289">
        <f t="shared" ca="1" si="146"/>
        <v>0.33547203000993392</v>
      </c>
      <c r="T756" s="289">
        <f t="shared" ca="1" si="146"/>
        <v>0.39646534538325545</v>
      </c>
      <c r="U756" s="289">
        <f t="shared" ca="1" si="146"/>
        <v>0.47060372319644928</v>
      </c>
      <c r="V756" s="289">
        <f t="shared" ca="1" si="146"/>
        <v>0.54910697902333316</v>
      </c>
      <c r="W756" s="289">
        <f t="shared" ca="1" si="146"/>
        <v>0.62976699455164165</v>
      </c>
      <c r="X756" s="289">
        <f t="shared" ca="1" si="146"/>
        <v>0.70931362959432565</v>
      </c>
      <c r="Y756" s="289">
        <f t="shared" ca="1" si="146"/>
        <v>0.78171337356927828</v>
      </c>
      <c r="Z756" s="289">
        <f t="shared" ca="1" si="146"/>
        <v>0.85113341291118694</v>
      </c>
      <c r="AA756" s="289">
        <f t="shared" ca="1" si="146"/>
        <v>0.9168077132393162</v>
      </c>
      <c r="AB756" s="289">
        <f t="shared" ca="1" si="146"/>
        <v>0.9785346650336485</v>
      </c>
      <c r="AC756" s="289">
        <f t="shared" ca="1" si="146"/>
        <v>1.0367417002198505</v>
      </c>
      <c r="AD756" s="289">
        <f t="shared" ca="1" si="146"/>
        <v>1.0919056676409042</v>
      </c>
      <c r="AE756" s="289">
        <f t="shared" ca="1" si="146"/>
        <v>1.1371232150489388</v>
      </c>
      <c r="AF756" s="289">
        <f t="shared" ca="1" si="146"/>
        <v>1.1824732823243516</v>
      </c>
      <c r="AG756" s="289">
        <f t="shared" ca="1" si="146"/>
        <v>1.2278823805749313</v>
      </c>
      <c r="AH756" s="289">
        <f t="shared" ca="1" si="146"/>
        <v>1.2720706448865109</v>
      </c>
      <c r="AI756" s="289">
        <f t="shared" ca="1" si="146"/>
        <v>1.3165158225412816</v>
      </c>
      <c r="AJ756" s="289">
        <f t="shared" ca="1" si="146"/>
        <v>1.3606225234202716</v>
      </c>
      <c r="AK756" s="289">
        <f t="shared" ca="1" si="146"/>
        <v>1.4017884320695209</v>
      </c>
      <c r="AL756" s="289">
        <f t="shared" ca="1" si="146"/>
        <v>1.4431068197555754</v>
      </c>
      <c r="AM756" s="289">
        <f t="shared" ca="1" si="146"/>
        <v>1.4844186587920682</v>
      </c>
      <c r="AN756" s="289">
        <f t="shared" ca="1" si="146"/>
        <v>1.5254245691964019</v>
      </c>
      <c r="AO756" s="289">
        <f t="shared" ca="1" si="146"/>
        <v>1.565765060593088</v>
      </c>
      <c r="AP756" s="289">
        <f t="shared" ca="1" si="146"/>
        <v>1.6046524797993205</v>
      </c>
      <c r="AQ756" s="289">
        <f t="shared" ca="1" si="146"/>
        <v>1.6378303332061006</v>
      </c>
      <c r="AR756" s="289">
        <f t="shared" ca="1" si="146"/>
        <v>1.6708272622325473</v>
      </c>
      <c r="AS756" s="289">
        <f t="shared" ca="1" si="146"/>
        <v>1.7035192918713757</v>
      </c>
      <c r="AT756" s="289">
        <f t="shared" ca="1" si="146"/>
        <v>1.7355038018653273</v>
      </c>
      <c r="AU756" s="289">
        <f t="shared" ca="1" si="146"/>
        <v>1.7672559212189052</v>
      </c>
      <c r="AV756" s="289">
        <f t="shared" ca="1" si="146"/>
        <v>1.7986121899677319</v>
      </c>
      <c r="AW756" s="289">
        <f t="shared" ca="1" si="146"/>
        <v>1.8288169268785051</v>
      </c>
      <c r="AX756" s="289">
        <f t="shared" ca="1" si="146"/>
        <v>1.8588209351095133</v>
      </c>
      <c r="AY756" s="289">
        <f t="shared" ca="1" si="146"/>
        <v>1.8886136886251541</v>
      </c>
      <c r="AZ756" s="289">
        <f t="shared" ca="1" si="146"/>
        <v>1.9181567652493392</v>
      </c>
      <c r="BA756" s="289">
        <f t="shared" ca="1" si="146"/>
        <v>1.9473855723668727</v>
      </c>
      <c r="BB756" s="289">
        <f t="shared" ca="1" si="146"/>
        <v>1.9760236883583304</v>
      </c>
      <c r="BC756" s="289">
        <f t="shared" ca="1" si="146"/>
        <v>2.0027261614541771</v>
      </c>
      <c r="BD756" s="289">
        <f t="shared" ca="1" si="146"/>
        <v>2.0291837368754533</v>
      </c>
      <c r="BE756" s="289">
        <f t="shared" ca="1" si="146"/>
        <v>2.0554425148991302</v>
      </c>
      <c r="BF756" s="289">
        <f t="shared" ca="1" si="146"/>
        <v>2.0811013564400493</v>
      </c>
      <c r="BG756" s="289">
        <f t="shared" ca="1" si="146"/>
        <v>2.1065046213001888</v>
      </c>
      <c r="BH756" s="289">
        <f t="shared" ca="1" si="146"/>
        <v>2.1316268756447299</v>
      </c>
      <c r="BI756" s="289">
        <f t="shared" ca="1" si="146"/>
        <v>2.1558455761292734</v>
      </c>
      <c r="BJ756" s="289">
        <f t="shared" ca="1" si="146"/>
        <v>2.1798400562768925</v>
      </c>
      <c r="BK756" s="289">
        <f t="shared" ca="1" si="146"/>
        <v>2.2037272989188001</v>
      </c>
      <c r="BL756" s="289">
        <f t="shared" ca="1" si="146"/>
        <v>2.2272764052226104</v>
      </c>
      <c r="BM756" s="289">
        <f t="shared" ca="1" si="146"/>
        <v>2.250358321586027</v>
      </c>
      <c r="BN756" s="289">
        <f t="shared" ca="1" si="146"/>
        <v>2.2729940898861734</v>
      </c>
      <c r="BO756" s="289">
        <f t="shared" ca="1" si="146"/>
        <v>2.289394120121631</v>
      </c>
      <c r="BP756" s="289">
        <f t="shared" ca="1" si="146"/>
        <v>2.3094516061859105</v>
      </c>
      <c r="BQ756" s="289">
        <f t="shared" ca="1" si="146"/>
        <v>2.3294059012877133</v>
      </c>
      <c r="BR756" s="289">
        <f t="shared" ca="1" si="146"/>
        <v>2.3490409841371362</v>
      </c>
      <c r="BS756" s="289">
        <f t="shared" ca="1" si="146"/>
        <v>2.3657543915519867</v>
      </c>
      <c r="BT756" s="289">
        <f t="shared" ref="BT756:BZ756" ca="1" si="147">SUM(BT740:BT754)</f>
        <v>2.3820492956300172</v>
      </c>
      <c r="BU756" s="289">
        <f t="shared" ca="1" si="147"/>
        <v>2.3978435374849107</v>
      </c>
      <c r="BV756" s="289">
        <f t="shared" ca="1" si="147"/>
        <v>2.4083086636429187</v>
      </c>
      <c r="BW756" s="289">
        <f t="shared" ca="1" si="147"/>
        <v>2.4186822955834772</v>
      </c>
      <c r="BX756" s="289">
        <f t="shared" ca="1" si="147"/>
        <v>2.4289401155610251</v>
      </c>
      <c r="BY756" s="289">
        <f t="shared" ca="1" si="147"/>
        <v>2.4389089491672284</v>
      </c>
      <c r="BZ756" s="289">
        <f t="shared" ca="1" si="147"/>
        <v>2.4569108746607431</v>
      </c>
      <c r="CA756" s="289"/>
      <c r="CB756" s="289"/>
      <c r="CC756" s="289"/>
      <c r="CD756" s="289"/>
      <c r="CE756" s="289"/>
      <c r="CF756" s="289"/>
      <c r="CG756" s="289"/>
      <c r="CH756" s="289"/>
      <c r="CI756" s="289"/>
      <c r="CJ756" s="289"/>
      <c r="CK756" s="289"/>
      <c r="CL756" s="289"/>
      <c r="CM756" s="289"/>
      <c r="CN756" s="289"/>
      <c r="CO756" s="289"/>
      <c r="CP756" s="289"/>
      <c r="CQ756" s="289"/>
      <c r="CR756" s="289"/>
      <c r="CS756" s="289"/>
      <c r="CT756" s="289"/>
      <c r="CU756" s="289"/>
      <c r="CV756" s="289"/>
      <c r="CW756" s="289"/>
      <c r="CX756" s="289"/>
      <c r="CY756" s="289"/>
      <c r="CZ756" s="289"/>
      <c r="DA756" s="289"/>
      <c r="DB756" s="289"/>
      <c r="DC756" s="289"/>
      <c r="DD756" s="289"/>
      <c r="DE756" s="289"/>
      <c r="DF756" s="289"/>
      <c r="DG756" s="289"/>
      <c r="DH756" s="289"/>
      <c r="DI756" s="289"/>
      <c r="DJ756" s="289"/>
      <c r="DK756" s="289"/>
      <c r="DL756" s="289"/>
      <c r="DM756" s="289"/>
      <c r="DN756" s="289"/>
      <c r="DO756" s="289"/>
      <c r="DP756" s="289"/>
      <c r="DQ756" s="289"/>
      <c r="DR756" s="289"/>
      <c r="DS756" s="289"/>
      <c r="DT756" s="289"/>
      <c r="DU756" s="289"/>
      <c r="DV756" s="289"/>
      <c r="DW756" s="289"/>
      <c r="DX756" s="289"/>
      <c r="DY756" s="289"/>
      <c r="DZ756" s="289"/>
      <c r="EA756" s="289"/>
      <c r="EB756" s="289"/>
      <c r="EC756" s="289"/>
      <c r="ED756" s="289"/>
      <c r="EE756" s="289"/>
      <c r="EF756" s="289"/>
      <c r="EG756" s="289"/>
      <c r="EH756" s="289"/>
      <c r="EI756" s="289"/>
      <c r="EJ756" s="289"/>
      <c r="EK756" s="289"/>
      <c r="EL756" s="289"/>
      <c r="EM756" s="289"/>
      <c r="EN756" s="289"/>
      <c r="EO756" s="289"/>
      <c r="EP756" s="289"/>
      <c r="EQ756" s="289"/>
      <c r="ER756" s="289"/>
      <c r="ES756" s="289"/>
      <c r="ET756" s="289"/>
      <c r="EU756" s="289"/>
      <c r="EV756" s="289"/>
      <c r="EW756" s="289"/>
      <c r="EX756" s="289"/>
      <c r="EY756" s="289"/>
      <c r="EZ756" s="289"/>
      <c r="FA756" s="289"/>
      <c r="FB756" s="289"/>
      <c r="FC756" s="289"/>
      <c r="FD756" s="289"/>
      <c r="FE756" s="289"/>
      <c r="FF756" s="289"/>
      <c r="FG756" s="289"/>
      <c r="FH756" s="289"/>
      <c r="FI756" s="289"/>
      <c r="FJ756" s="289"/>
      <c r="FK756" s="289"/>
      <c r="FL756" s="289"/>
      <c r="FM756" s="289"/>
      <c r="FN756" s="289"/>
      <c r="FO756" s="289"/>
      <c r="FP756" s="289"/>
      <c r="FQ756" s="289"/>
      <c r="FR756" s="289"/>
      <c r="FS756" s="289"/>
      <c r="FT756" s="289"/>
      <c r="FU756" s="289"/>
      <c r="FV756" s="289"/>
      <c r="FW756" s="289"/>
      <c r="FX756" s="289"/>
      <c r="FY756" s="289"/>
      <c r="FZ756" s="289"/>
      <c r="GA756" s="289"/>
      <c r="GB756" s="289"/>
      <c r="GC756" s="289"/>
      <c r="GD756" s="289"/>
      <c r="GE756" s="289"/>
      <c r="GF756" s="289"/>
      <c r="GG756" s="289"/>
      <c r="GH756" s="289"/>
      <c r="GI756" s="289"/>
      <c r="GJ756" s="289"/>
      <c r="GK756" s="289"/>
      <c r="GL756" s="289"/>
      <c r="GM756" s="289"/>
      <c r="GN756" s="289"/>
      <c r="GO756" s="289"/>
      <c r="GP756" s="289"/>
      <c r="GQ756" s="289"/>
      <c r="GR756" s="289"/>
      <c r="GS756" s="289"/>
      <c r="GT756" s="289"/>
      <c r="GU756" s="289"/>
      <c r="GV756" s="289"/>
      <c r="GW756" s="289"/>
      <c r="GX756" s="289"/>
      <c r="GY756" s="289"/>
    </row>
    <row r="757" spans="1:207" x14ac:dyDescent="0.15">
      <c r="A757" s="101"/>
      <c r="D757" s="26" t="s">
        <v>265</v>
      </c>
      <c r="F757" s="120"/>
      <c r="G757" s="288">
        <f ca="1">G756</f>
        <v>5.0726842912663384E-3</v>
      </c>
      <c r="H757" s="288">
        <f ca="1">IF(H7&gt;(SAP_Leadsheet!$E$21+12),0,SAP_Spreadsheet!H756-SAP_Spreadsheet!G756)</f>
        <v>6.9804390883589622E-3</v>
      </c>
      <c r="I757" s="288">
        <f ca="1">IF(I7&gt;(SAP_Leadsheet!$E$21+12),0,SAP_Spreadsheet!I756-SAP_Spreadsheet!H756)</f>
        <v>7.3307071335082467E-3</v>
      </c>
      <c r="J757" s="288">
        <f ca="1">IF(J7&gt;(SAP_Leadsheet!$E$21+12),0,SAP_Spreadsheet!J756-SAP_Spreadsheet!I756)</f>
        <v>7.0019670577484046E-3</v>
      </c>
      <c r="K757" s="288">
        <f ca="1">IF(K7&gt;(SAP_Leadsheet!$E$21+12),0,SAP_Spreadsheet!K756-SAP_Spreadsheet!J756)</f>
        <v>1.2673563439445843E-2</v>
      </c>
      <c r="L757" s="288">
        <f ca="1">IF(L7&gt;(SAP_Leadsheet!$E$21+12),0,SAP_Spreadsheet!L756-SAP_Spreadsheet!K756)</f>
        <v>1.7051403192655676E-2</v>
      </c>
      <c r="M757" s="288">
        <f ca="1">IF(M7&gt;(SAP_Leadsheet!$E$21+12),0,SAP_Spreadsheet!M756-SAP_Spreadsheet!L756)</f>
        <v>1.930565518887703E-2</v>
      </c>
      <c r="N757" s="288">
        <f ca="1">IF(N7&gt;(SAP_Leadsheet!$E$21+12),0,SAP_Spreadsheet!N756-SAP_Spreadsheet!M756)</f>
        <v>3.2116186748014433E-2</v>
      </c>
      <c r="O757" s="288">
        <f ca="1">IF(O7&gt;(SAP_Leadsheet!$E$21+12),0,SAP_Spreadsheet!O756-SAP_Spreadsheet!N756)</f>
        <v>4.1732673226278008E-2</v>
      </c>
      <c r="P757" s="288">
        <f ca="1">IF(P7&gt;(SAP_Leadsheet!$E$21+12),0,SAP_Spreadsheet!P756-SAP_Spreadsheet!O756)</f>
        <v>4.6754020754539244E-2</v>
      </c>
      <c r="Q757" s="288">
        <f ca="1">IF(Q7&gt;(SAP_Leadsheet!$E$21+12),0,SAP_Spreadsheet!Q756-SAP_Spreadsheet!P756)</f>
        <v>4.8240661116496386E-2</v>
      </c>
      <c r="R757" s="288">
        <f ca="1">IF(R7&gt;(SAP_Leadsheet!$E$21+12),0,SAP_Spreadsheet!R756-SAP_Spreadsheet!Q756)</f>
        <v>4.7514186032058703E-2</v>
      </c>
      <c r="S757" s="288">
        <f ca="1">IF(S7&gt;(SAP_Leadsheet!$E$21+12),0,SAP_Spreadsheet!S756-SAP_Spreadsheet!R756)</f>
        <v>4.3697882740686644E-2</v>
      </c>
      <c r="T757" s="288">
        <f ca="1">IF(T7&gt;(SAP_Leadsheet!$E$21+12),0,SAP_Spreadsheet!T756-SAP_Spreadsheet!S756)</f>
        <v>6.0993315373321533E-2</v>
      </c>
      <c r="U757" s="288">
        <f ca="1">IF(U7&gt;(SAP_Leadsheet!$E$21+12),0,SAP_Spreadsheet!U756-SAP_Spreadsheet!T756)</f>
        <v>7.4138377813193823E-2</v>
      </c>
      <c r="V757" s="288">
        <f ca="1">IF(V7&gt;(SAP_Leadsheet!$E$21+12),0,SAP_Spreadsheet!V756-SAP_Spreadsheet!U756)</f>
        <v>7.8503255826883889E-2</v>
      </c>
      <c r="W757" s="288">
        <f ca="1">IF(W7&gt;(SAP_Leadsheet!$E$21+12),0,SAP_Spreadsheet!W756-SAP_Spreadsheet!V756)</f>
        <v>8.0660015528308482E-2</v>
      </c>
      <c r="X757" s="288">
        <f ca="1">IF(X7&gt;(SAP_Leadsheet!$E$21+12),0,SAP_Spreadsheet!X756-SAP_Spreadsheet!W756)</f>
        <v>7.9546635042684E-2</v>
      </c>
      <c r="Y757" s="288">
        <f ca="1">IF(Y7&gt;(SAP_Leadsheet!$E$21+12),0,SAP_Spreadsheet!Y756-SAP_Spreadsheet!X756)</f>
        <v>7.2399743974952635E-2</v>
      </c>
      <c r="Z757" s="288">
        <f ca="1">IF(Z7&gt;(SAP_Leadsheet!$E$21+12),0,SAP_Spreadsheet!Z756-SAP_Spreadsheet!Y756)</f>
        <v>6.9420039341908657E-2</v>
      </c>
      <c r="AA757" s="288">
        <f ca="1">IF(AA7&gt;(SAP_Leadsheet!$E$21+12),0,SAP_Spreadsheet!AA756-SAP_Spreadsheet!Z756)</f>
        <v>6.5674300328129265E-2</v>
      </c>
      <c r="AB757" s="288">
        <f ca="1">IF(AB7&gt;(SAP_Leadsheet!$E$21+12),0,SAP_Spreadsheet!AB756-SAP_Spreadsheet!AA756)</f>
        <v>6.1726951794332297E-2</v>
      </c>
      <c r="AC757" s="288">
        <f ca="1">IF(AC7&gt;(SAP_Leadsheet!$E$21+12),0,SAP_Spreadsheet!AC756-SAP_Spreadsheet!AB756)</f>
        <v>5.8207035186201961E-2</v>
      </c>
      <c r="AD757" s="288">
        <f ca="1">IF(AD7&gt;(SAP_Leadsheet!$E$21+12),0,SAP_Spreadsheet!AD756-SAP_Spreadsheet!AC756)</f>
        <v>5.5163967421053783E-2</v>
      </c>
      <c r="AE757" s="288">
        <f ca="1">IF(AE7&gt;(SAP_Leadsheet!$E$21+12),0,SAP_Spreadsheet!AE756-SAP_Spreadsheet!AD756)</f>
        <v>4.521754740803452E-2</v>
      </c>
      <c r="AF757" s="288">
        <f ca="1">IF(AF7&gt;(SAP_Leadsheet!$E$21+12),0,SAP_Spreadsheet!AF756-SAP_Spreadsheet!AE756)</f>
        <v>4.5350067275412798E-2</v>
      </c>
      <c r="AG757" s="288">
        <f ca="1">IF(AG7&gt;(SAP_Leadsheet!$E$21+12),0,SAP_Spreadsheet!AG756-SAP_Spreadsheet!AF756)</f>
        <v>4.5409098250579705E-2</v>
      </c>
      <c r="AH757" s="288">
        <f ca="1">IF(AH7&gt;(SAP_Leadsheet!$E$21+12),0,SAP_Spreadsheet!AH756-SAP_Spreadsheet!AG756)</f>
        <v>4.4188264311579628E-2</v>
      </c>
      <c r="AI757" s="288">
        <f ca="1">IF(AI7&gt;(SAP_Leadsheet!$E$21+12),0,SAP_Spreadsheet!AI756-SAP_Spreadsheet!AH756)</f>
        <v>4.444517765477074E-2</v>
      </c>
      <c r="AJ757" s="288">
        <f ca="1">IF(AJ7&gt;(SAP_Leadsheet!$E$21+12),0,SAP_Spreadsheet!AJ756-SAP_Spreadsheet!AI756)</f>
        <v>4.4106700878989935E-2</v>
      </c>
      <c r="AK757" s="288">
        <f ca="1">IF(AK7&gt;(SAP_Leadsheet!$E$21+12),0,SAP_Spreadsheet!AK756-SAP_Spreadsheet!AJ756)</f>
        <v>4.1165908649249294E-2</v>
      </c>
      <c r="AL757" s="288">
        <f ca="1">IF(AL7&gt;(SAP_Leadsheet!$E$21+12),0,SAP_Spreadsheet!AL756-SAP_Spreadsheet!AK756)</f>
        <v>4.1318387686054558E-2</v>
      </c>
      <c r="AM757" s="288">
        <f ca="1">IF(AM7&gt;(SAP_Leadsheet!$E$21+12),0,SAP_Spreadsheet!AM756-SAP_Spreadsheet!AL756)</f>
        <v>4.1311839036492826E-2</v>
      </c>
      <c r="AN757" s="288">
        <f ca="1">IF(AN7&gt;(SAP_Leadsheet!$E$21+12),0,SAP_Spreadsheet!AN756-SAP_Spreadsheet!AM756)</f>
        <v>4.1005910404333656E-2</v>
      </c>
      <c r="AO757" s="288">
        <f ca="1">IF(AO7&gt;(SAP_Leadsheet!$E$21+12),0,SAP_Spreadsheet!AO756-SAP_Spreadsheet!AN756)</f>
        <v>4.0340491396686051E-2</v>
      </c>
      <c r="AP757" s="288">
        <f ca="1">IF(AP7&gt;(SAP_Leadsheet!$E$21+12),0,SAP_Spreadsheet!AP756-SAP_Spreadsheet!AO756)</f>
        <v>3.888741920623251E-2</v>
      </c>
      <c r="AQ757" s="288">
        <f ca="1">IF(AQ7&gt;(SAP_Leadsheet!$E$21+12),0,SAP_Spreadsheet!AQ756-SAP_Spreadsheet!AP756)</f>
        <v>3.3177853406780144E-2</v>
      </c>
      <c r="AR757" s="288">
        <f ca="1">IF(AR7&gt;(SAP_Leadsheet!$E$21+12),0,SAP_Spreadsheet!AR756-SAP_Spreadsheet!AQ756)</f>
        <v>3.2996929026446686E-2</v>
      </c>
      <c r="AS757" s="288">
        <f ca="1">IF(AS7&gt;(SAP_Leadsheet!$E$21+12),0,SAP_Spreadsheet!AS756-SAP_Spreadsheet!AR756)</f>
        <v>3.2692029638828446E-2</v>
      </c>
      <c r="AT757" s="288">
        <f ca="1">IF(AT7&gt;(SAP_Leadsheet!$E$21+12),0,SAP_Spreadsheet!AT756-SAP_Spreadsheet!AS756)</f>
        <v>3.1984509993951526E-2</v>
      </c>
      <c r="AU757" s="288">
        <f ca="1">IF(AU7&gt;(SAP_Leadsheet!$E$21+12),0,SAP_Spreadsheet!AU756-SAP_Spreadsheet!AT756)</f>
        <v>3.1752119353577912E-2</v>
      </c>
      <c r="AV757" s="288">
        <f ca="1">IF(AV7&gt;(SAP_Leadsheet!$E$21+12),0,SAP_Spreadsheet!AV756-SAP_Spreadsheet!AU756)</f>
        <v>3.1356268748826688E-2</v>
      </c>
      <c r="AW757" s="288">
        <f ca="1">IF(AW7&gt;(SAP_Leadsheet!$E$21+12),0,SAP_Spreadsheet!AW756-SAP_Spreadsheet!AV756)</f>
        <v>3.0204736910773189E-2</v>
      </c>
      <c r="AX757" s="288">
        <f ca="1">IF(AX7&gt;(SAP_Leadsheet!$E$21+12),0,SAP_Spreadsheet!AX756-SAP_Spreadsheet!AW756)</f>
        <v>3.0004008231008239E-2</v>
      </c>
      <c r="AY757" s="288">
        <f ca="1">IF(AY7&gt;(SAP_Leadsheet!$E$21+12),0,SAP_Spreadsheet!AY756-SAP_Spreadsheet!AX756)</f>
        <v>2.9792753515640813E-2</v>
      </c>
      <c r="AZ757" s="288">
        <f ca="1">IF(AZ7&gt;(SAP_Leadsheet!$E$21+12),0,SAP_Spreadsheet!AZ756-SAP_Spreadsheet!AY756)</f>
        <v>2.9543076624185094E-2</v>
      </c>
      <c r="BA757" s="288">
        <f ca="1">IF(BA7&gt;(SAP_Leadsheet!$E$21+12),0,SAP_Spreadsheet!BA756-SAP_Spreadsheet!AZ756)</f>
        <v>2.9228807117533506E-2</v>
      </c>
      <c r="BB757" s="288">
        <f ca="1">IF(BB7&gt;(SAP_Leadsheet!$E$21+12),0,SAP_Spreadsheet!BB756-SAP_Spreadsheet!BA756)</f>
        <v>2.8638115991457713E-2</v>
      </c>
      <c r="BC757" s="288">
        <f ca="1">IF(BC7&gt;(SAP_Leadsheet!$E$21+12),0,SAP_Spreadsheet!BC756-SAP_Spreadsheet!BB756)</f>
        <v>2.6702473095846724E-2</v>
      </c>
      <c r="BD757" s="288">
        <f ca="1">IF(BD7&gt;(SAP_Leadsheet!$E$21+12),0,SAP_Spreadsheet!BD756-SAP_Spreadsheet!BC756)</f>
        <v>2.6457575421276136E-2</v>
      </c>
      <c r="BE757" s="288">
        <f ca="1">IF(BE7&gt;(SAP_Leadsheet!$E$21+12),0,SAP_Spreadsheet!BE756-SAP_Spreadsheet!BD756)</f>
        <v>2.6258778023676932E-2</v>
      </c>
      <c r="BF757" s="288">
        <f ca="1">IF(BF7&gt;(SAP_Leadsheet!$E$21+12),0,SAP_Spreadsheet!BF756-SAP_Spreadsheet!BE756)</f>
        <v>2.5658841540919131E-2</v>
      </c>
      <c r="BG757" s="288">
        <f ca="1">IF(BG7&gt;(SAP_Leadsheet!$E$21+12),0,SAP_Spreadsheet!BG756-SAP_Spreadsheet!BF756)</f>
        <v>2.5403264860139441E-2</v>
      </c>
      <c r="BH757" s="288">
        <f ca="1">IF(BH7&gt;(SAP_Leadsheet!$E$21+12),0,SAP_Spreadsheet!BH756-SAP_Spreadsheet!BG756)</f>
        <v>2.5122254344541073E-2</v>
      </c>
      <c r="BI757" s="288">
        <f ca="1">IF(BI7&gt;(SAP_Leadsheet!$E$21+12),0,SAP_Spreadsheet!BI756-SAP_Spreadsheet!BH756)</f>
        <v>2.4218700484543554E-2</v>
      </c>
      <c r="BJ757" s="288">
        <f ca="1">IF(BJ7&gt;(SAP_Leadsheet!$E$21+12),0,SAP_Spreadsheet!BJ756-SAP_Spreadsheet!BI756)</f>
        <v>2.3994480147619068E-2</v>
      </c>
      <c r="BK757" s="288">
        <f ca="1">IF(BK7&gt;(SAP_Leadsheet!$E$21+12),0,SAP_Spreadsheet!BK756-SAP_Spreadsheet!BJ756)</f>
        <v>2.3887242641907669E-2</v>
      </c>
      <c r="BL757" s="288">
        <f ca="1">IF(BL7&gt;(SAP_Leadsheet!$E$21+12),0,SAP_Spreadsheet!BL756-SAP_Spreadsheet!BK756)</f>
        <v>2.3549106303810241E-2</v>
      </c>
      <c r="BM757" s="288">
        <f ca="1">IF(BM7&gt;(SAP_Leadsheet!$E$21+12),0,SAP_Spreadsheet!BM756-SAP_Spreadsheet!BL756)</f>
        <v>2.308191636341661E-2</v>
      </c>
      <c r="BN757" s="288">
        <f ca="1">IF(BN7&gt;(SAP_Leadsheet!$E$21+12),0,SAP_Spreadsheet!BN756-SAP_Spreadsheet!BM756)</f>
        <v>2.2635768300146353E-2</v>
      </c>
      <c r="BO757" s="288">
        <f ca="1">IF(BO7&gt;(SAP_Leadsheet!$E$21+12),0,SAP_Spreadsheet!BO756-SAP_Spreadsheet!BN756)</f>
        <v>1.6400030235457663E-2</v>
      </c>
      <c r="BP757" s="288">
        <f ca="1">IF(BP7&gt;(SAP_Leadsheet!$E$21+12),0,SAP_Spreadsheet!BP756-SAP_Spreadsheet!BO756)</f>
        <v>2.0057486064279484E-2</v>
      </c>
      <c r="BQ757" s="288">
        <f ca="1">IF(BQ7&gt;(SAP_Leadsheet!$E$21+12),0,SAP_Spreadsheet!BQ756-SAP_Spreadsheet!BP756)</f>
        <v>1.9954295101802799E-2</v>
      </c>
      <c r="BR757" s="288">
        <f ca="1">IF(BR7&gt;(SAP_Leadsheet!$E$21+12),0,SAP_Spreadsheet!BR756-SAP_Spreadsheet!BQ756)</f>
        <v>1.9635082849422947E-2</v>
      </c>
      <c r="BS757" s="288">
        <f ca="1">IF(BS7&gt;(SAP_Leadsheet!$E$21+12),0,SAP_Spreadsheet!BS756-SAP_Spreadsheet!BR756)</f>
        <v>1.6713407414850501E-2</v>
      </c>
      <c r="BT757" s="288">
        <f ca="1">IF(BT7&gt;(SAP_Leadsheet!$E$21+12),0,SAP_Spreadsheet!BT756-SAP_Spreadsheet!BS756)</f>
        <v>1.629490407803047E-2</v>
      </c>
      <c r="BU757" s="288">
        <f ca="1">IF(BU7&gt;(SAP_Leadsheet!$E$21+12),0,SAP_Spreadsheet!BU756-SAP_Spreadsheet!BT756)</f>
        <v>1.5794241854893531E-2</v>
      </c>
      <c r="BV757" s="288">
        <f ca="1">IF(BV7&gt;(SAP_Leadsheet!$E$21+12),0,SAP_Spreadsheet!BV756-SAP_Spreadsheet!BU756)</f>
        <v>1.0465126158007987E-2</v>
      </c>
      <c r="BW757" s="288">
        <f ca="1">IF(BW7&gt;(SAP_Leadsheet!$E$21+12),0,SAP_Spreadsheet!BW756-SAP_Spreadsheet!BV756)</f>
        <v>1.0373631940558514E-2</v>
      </c>
      <c r="BX757" s="288">
        <f ca="1">IF(BX7&gt;(SAP_Leadsheet!$E$21+12),0,SAP_Spreadsheet!BX756-SAP_Spreadsheet!BW756)</f>
        <v>1.0257819977547822E-2</v>
      </c>
      <c r="BY757" s="288">
        <f ca="1">IF(BY7&gt;(SAP_Leadsheet!$E$21+12),0,SAP_Spreadsheet!BY756-SAP_Spreadsheet!BX756)</f>
        <v>9.9688336062033756E-3</v>
      </c>
      <c r="BZ757" s="288">
        <f ca="1">IF(BZ7&gt;(SAP_Leadsheet!$E$21+12),0,SAP_Spreadsheet!BZ756-SAP_Spreadsheet!BY756)</f>
        <v>1.8001925493514648E-2</v>
      </c>
      <c r="CA757" s="289"/>
      <c r="CB757" s="289"/>
      <c r="CC757" s="289"/>
      <c r="CD757" s="289"/>
      <c r="CE757" s="289"/>
      <c r="CF757" s="289"/>
      <c r="CG757" s="289"/>
      <c r="CH757" s="289"/>
      <c r="CI757" s="289"/>
      <c r="CJ757" s="289"/>
      <c r="CK757" s="289"/>
      <c r="CL757" s="289"/>
      <c r="CM757" s="289"/>
      <c r="CN757" s="289"/>
      <c r="CO757" s="289"/>
      <c r="CP757" s="289"/>
      <c r="CQ757" s="289"/>
      <c r="CR757" s="289"/>
      <c r="CS757" s="289"/>
      <c r="CT757" s="289"/>
      <c r="CU757" s="289"/>
      <c r="CV757" s="289"/>
      <c r="CW757" s="289"/>
      <c r="CX757" s="289"/>
      <c r="CY757" s="289"/>
      <c r="CZ757" s="289"/>
      <c r="DA757" s="289"/>
      <c r="DB757" s="289"/>
      <c r="DC757" s="289"/>
      <c r="DD757" s="289"/>
      <c r="DE757" s="289"/>
      <c r="DF757" s="289"/>
      <c r="DG757" s="289"/>
      <c r="DH757" s="289"/>
      <c r="DI757" s="289"/>
      <c r="DJ757" s="289"/>
      <c r="DK757" s="289"/>
      <c r="DL757" s="289"/>
      <c r="DM757" s="289"/>
      <c r="DN757" s="289"/>
      <c r="DO757" s="289"/>
      <c r="DP757" s="289"/>
      <c r="DQ757" s="289"/>
      <c r="DR757" s="289"/>
      <c r="DS757" s="289"/>
      <c r="DT757" s="289"/>
      <c r="DU757" s="289"/>
      <c r="DV757" s="289"/>
      <c r="DW757" s="289"/>
      <c r="DX757" s="289"/>
      <c r="DY757" s="289"/>
      <c r="DZ757" s="289"/>
      <c r="EA757" s="289"/>
      <c r="EB757" s="289"/>
      <c r="EC757" s="289"/>
      <c r="ED757" s="289"/>
      <c r="EE757" s="289"/>
      <c r="EF757" s="289"/>
      <c r="EG757" s="289"/>
      <c r="EH757" s="289"/>
      <c r="EI757" s="289"/>
      <c r="EJ757" s="289"/>
      <c r="EK757" s="289"/>
      <c r="EL757" s="289"/>
      <c r="EM757" s="289"/>
      <c r="EN757" s="289"/>
      <c r="EO757" s="289"/>
      <c r="EP757" s="289"/>
      <c r="EQ757" s="289"/>
      <c r="ER757" s="289"/>
      <c r="ES757" s="289"/>
      <c r="ET757" s="289"/>
      <c r="EU757" s="289"/>
      <c r="EV757" s="289"/>
      <c r="EW757" s="289"/>
      <c r="EX757" s="289"/>
      <c r="EY757" s="289"/>
      <c r="EZ757" s="289"/>
      <c r="FA757" s="289"/>
      <c r="FB757" s="289"/>
      <c r="FC757" s="289"/>
      <c r="FD757" s="289"/>
      <c r="FE757" s="289"/>
      <c r="FF757" s="289"/>
      <c r="FG757" s="289"/>
      <c r="FH757" s="289"/>
      <c r="FI757" s="289"/>
      <c r="FJ757" s="289"/>
      <c r="FK757" s="289"/>
      <c r="FL757" s="289"/>
      <c r="FM757" s="289"/>
      <c r="FN757" s="289"/>
      <c r="FO757" s="289"/>
      <c r="FP757" s="289"/>
      <c r="FQ757" s="289"/>
      <c r="FR757" s="289"/>
      <c r="FS757" s="289"/>
      <c r="FT757" s="289"/>
      <c r="FU757" s="289"/>
      <c r="FV757" s="289"/>
      <c r="FW757" s="289"/>
      <c r="FX757" s="289"/>
      <c r="FY757" s="289"/>
      <c r="FZ757" s="289"/>
      <c r="GA757" s="289"/>
      <c r="GB757" s="289"/>
      <c r="GC757" s="289"/>
      <c r="GD757" s="289"/>
      <c r="GE757" s="289"/>
      <c r="GF757" s="289"/>
      <c r="GG757" s="289"/>
      <c r="GH757" s="289"/>
      <c r="GI757" s="289"/>
      <c r="GJ757" s="289"/>
      <c r="GK757" s="289"/>
      <c r="GL757" s="289"/>
      <c r="GM757" s="289"/>
      <c r="GN757" s="289"/>
      <c r="GO757" s="289"/>
      <c r="GP757" s="289"/>
      <c r="GQ757" s="289"/>
      <c r="GR757" s="289"/>
      <c r="GS757" s="289"/>
      <c r="GT757" s="289"/>
      <c r="GU757" s="289"/>
      <c r="GV757" s="289"/>
      <c r="GW757" s="289"/>
      <c r="GX757" s="289"/>
      <c r="GY757" s="289"/>
    </row>
    <row r="758" spans="1:207" x14ac:dyDescent="0.15">
      <c r="A758" s="101"/>
      <c r="F758" s="120"/>
      <c r="G758" s="289"/>
      <c r="H758" s="289"/>
      <c r="I758" s="289"/>
      <c r="J758" s="289"/>
      <c r="K758" s="289"/>
      <c r="L758" s="289"/>
      <c r="M758" s="289"/>
      <c r="N758" s="289"/>
      <c r="O758" s="289"/>
      <c r="P758" s="289"/>
      <c r="Q758" s="289"/>
      <c r="R758" s="289"/>
      <c r="S758" s="289"/>
      <c r="T758" s="289"/>
      <c r="U758" s="289"/>
      <c r="V758" s="289"/>
      <c r="W758" s="289"/>
      <c r="X758" s="289"/>
      <c r="Y758" s="289"/>
      <c r="Z758" s="289"/>
      <c r="AA758" s="289"/>
      <c r="AB758" s="289"/>
      <c r="AC758" s="289"/>
      <c r="AD758" s="289"/>
      <c r="AE758" s="289"/>
      <c r="AF758" s="289"/>
      <c r="AG758" s="289"/>
      <c r="AH758" s="289"/>
      <c r="AI758" s="289"/>
      <c r="AJ758" s="289"/>
      <c r="AK758" s="289"/>
      <c r="AL758" s="289"/>
      <c r="AM758" s="289"/>
      <c r="AN758" s="289"/>
      <c r="AO758" s="289"/>
      <c r="AP758" s="289"/>
      <c r="AQ758" s="289"/>
      <c r="AR758" s="289"/>
      <c r="AS758" s="289"/>
      <c r="AT758" s="289"/>
      <c r="AU758" s="289"/>
      <c r="AV758" s="289"/>
      <c r="AW758" s="289"/>
      <c r="AX758" s="289"/>
      <c r="AY758" s="289"/>
      <c r="AZ758" s="289"/>
      <c r="BA758" s="289"/>
      <c r="BB758" s="289"/>
      <c r="BC758" s="289"/>
      <c r="BD758" s="289"/>
      <c r="BE758" s="289"/>
      <c r="BF758" s="289"/>
      <c r="BG758" s="289"/>
      <c r="BH758" s="289"/>
      <c r="BI758" s="289"/>
      <c r="BJ758" s="289"/>
      <c r="BK758" s="289"/>
      <c r="BL758" s="289"/>
      <c r="BM758" s="289"/>
      <c r="BN758" s="289"/>
      <c r="BO758" s="289"/>
      <c r="BP758" s="289"/>
      <c r="BQ758" s="289"/>
      <c r="BR758" s="289"/>
      <c r="BS758" s="289"/>
      <c r="BT758" s="289"/>
      <c r="BU758" s="289"/>
      <c r="BV758" s="289"/>
      <c r="BW758" s="289"/>
      <c r="BX758" s="289"/>
      <c r="BY758" s="289"/>
      <c r="BZ758" s="289"/>
      <c r="CA758" s="289"/>
      <c r="CB758" s="289"/>
      <c r="CC758" s="289"/>
      <c r="CD758" s="289"/>
      <c r="CE758" s="289"/>
      <c r="CF758" s="289"/>
      <c r="CG758" s="289"/>
      <c r="CH758" s="289"/>
      <c r="CI758" s="289"/>
      <c r="CJ758" s="289"/>
      <c r="CK758" s="289"/>
      <c r="CL758" s="289"/>
      <c r="CM758" s="289"/>
      <c r="CN758" s="289"/>
      <c r="CO758" s="289"/>
      <c r="CP758" s="289"/>
      <c r="CQ758" s="289"/>
      <c r="CR758" s="289"/>
      <c r="CS758" s="289"/>
      <c r="CT758" s="289"/>
      <c r="CU758" s="289"/>
      <c r="CV758" s="289"/>
      <c r="CW758" s="289"/>
      <c r="CX758" s="289"/>
      <c r="CY758" s="289"/>
      <c r="CZ758" s="289"/>
      <c r="DA758" s="289"/>
      <c r="DB758" s="289"/>
      <c r="DC758" s="289"/>
      <c r="DD758" s="289"/>
      <c r="DE758" s="289"/>
      <c r="DF758" s="289"/>
      <c r="DG758" s="289"/>
      <c r="DH758" s="289"/>
      <c r="DI758" s="289"/>
      <c r="DJ758" s="289"/>
      <c r="DK758" s="289"/>
      <c r="DL758" s="289"/>
      <c r="DM758" s="289"/>
      <c r="DN758" s="289"/>
      <c r="DO758" s="289"/>
      <c r="DP758" s="289"/>
      <c r="DQ758" s="289"/>
      <c r="DR758" s="289"/>
      <c r="DS758" s="289"/>
      <c r="DT758" s="289"/>
      <c r="DU758" s="289"/>
      <c r="DV758" s="289"/>
      <c r="DW758" s="289"/>
      <c r="DX758" s="289"/>
      <c r="DY758" s="289"/>
      <c r="DZ758" s="289"/>
      <c r="EA758" s="289"/>
      <c r="EB758" s="289"/>
      <c r="EC758" s="289"/>
      <c r="ED758" s="289"/>
      <c r="EE758" s="289"/>
      <c r="EF758" s="289"/>
      <c r="EG758" s="289"/>
      <c r="EH758" s="289"/>
      <c r="EI758" s="289"/>
      <c r="EJ758" s="289"/>
      <c r="EK758" s="289"/>
      <c r="EL758" s="289"/>
      <c r="EM758" s="289"/>
      <c r="EN758" s="289"/>
      <c r="EO758" s="289"/>
      <c r="EP758" s="289"/>
      <c r="EQ758" s="289"/>
      <c r="ER758" s="289"/>
      <c r="ES758" s="289"/>
      <c r="ET758" s="289"/>
      <c r="EU758" s="289"/>
      <c r="EV758" s="289"/>
      <c r="EW758" s="289"/>
      <c r="EX758" s="289"/>
      <c r="EY758" s="289"/>
      <c r="EZ758" s="289"/>
      <c r="FA758" s="289"/>
      <c r="FB758" s="289"/>
      <c r="FC758" s="289"/>
      <c r="FD758" s="289"/>
      <c r="FE758" s="289"/>
      <c r="FF758" s="289"/>
      <c r="FG758" s="289"/>
      <c r="FH758" s="289"/>
      <c r="FI758" s="289"/>
      <c r="FJ758" s="289"/>
      <c r="FK758" s="289"/>
      <c r="FL758" s="289"/>
      <c r="FM758" s="289"/>
      <c r="FN758" s="289"/>
      <c r="FO758" s="289"/>
      <c r="FP758" s="289"/>
      <c r="FQ758" s="289"/>
      <c r="FR758" s="289"/>
      <c r="FS758" s="289"/>
      <c r="FT758" s="289"/>
      <c r="FU758" s="289"/>
      <c r="FV758" s="289"/>
      <c r="FW758" s="289"/>
      <c r="FX758" s="289"/>
      <c r="FY758" s="289"/>
      <c r="FZ758" s="289"/>
      <c r="GA758" s="289"/>
      <c r="GB758" s="289"/>
      <c r="GC758" s="289"/>
      <c r="GD758" s="289"/>
      <c r="GE758" s="289"/>
      <c r="GF758" s="289"/>
      <c r="GG758" s="289"/>
      <c r="GH758" s="289"/>
      <c r="GI758" s="289"/>
      <c r="GJ758" s="289"/>
      <c r="GK758" s="289"/>
      <c r="GL758" s="289"/>
      <c r="GM758" s="289"/>
      <c r="GN758" s="289"/>
      <c r="GO758" s="289"/>
      <c r="GP758" s="289"/>
      <c r="GQ758" s="289"/>
      <c r="GR758" s="289"/>
      <c r="GS758" s="289"/>
      <c r="GT758" s="289"/>
      <c r="GU758" s="289"/>
      <c r="GV758" s="289"/>
      <c r="GW758" s="289"/>
      <c r="GX758" s="289"/>
      <c r="GY758" s="289"/>
    </row>
    <row r="759" spans="1:207" x14ac:dyDescent="0.15">
      <c r="C759" s="23" t="s">
        <v>429</v>
      </c>
      <c r="G759" s="289"/>
      <c r="H759" s="289"/>
      <c r="I759" s="289"/>
      <c r="J759" s="289"/>
      <c r="K759" s="289"/>
      <c r="L759" s="289"/>
      <c r="M759" s="289"/>
      <c r="N759" s="289"/>
      <c r="O759" s="289"/>
      <c r="P759" s="289"/>
      <c r="Q759" s="289"/>
      <c r="R759" s="289"/>
      <c r="S759" s="289"/>
      <c r="T759" s="289"/>
      <c r="U759" s="289"/>
      <c r="V759" s="289"/>
      <c r="W759" s="289"/>
      <c r="X759" s="289"/>
      <c r="Y759" s="289"/>
      <c r="Z759" s="289"/>
      <c r="AA759" s="289"/>
      <c r="AB759" s="289"/>
      <c r="AC759" s="289"/>
      <c r="AD759" s="289"/>
      <c r="AE759" s="289"/>
      <c r="AF759" s="289"/>
      <c r="AG759" s="289"/>
      <c r="AH759" s="289"/>
      <c r="AI759" s="289"/>
      <c r="AJ759" s="289"/>
      <c r="AK759" s="289"/>
      <c r="AL759" s="289"/>
      <c r="AM759" s="289"/>
      <c r="AN759" s="289"/>
      <c r="AO759" s="289"/>
      <c r="AP759" s="289"/>
      <c r="AQ759" s="289"/>
      <c r="AR759" s="289"/>
      <c r="AS759" s="289"/>
      <c r="AT759" s="289"/>
      <c r="AU759" s="289"/>
      <c r="AV759" s="289"/>
      <c r="AW759" s="289"/>
      <c r="AX759" s="289"/>
      <c r="AY759" s="289"/>
      <c r="AZ759" s="289"/>
      <c r="BA759" s="289"/>
      <c r="BB759" s="289"/>
      <c r="BC759" s="289"/>
      <c r="BD759" s="289"/>
      <c r="BE759" s="289"/>
      <c r="BF759" s="289"/>
      <c r="BG759" s="289"/>
      <c r="BH759" s="289"/>
      <c r="BI759" s="289"/>
      <c r="BJ759" s="289"/>
      <c r="BK759" s="289"/>
      <c r="BL759" s="289"/>
      <c r="BM759" s="289"/>
      <c r="BN759" s="289"/>
      <c r="BO759" s="289"/>
      <c r="BP759" s="289"/>
      <c r="BQ759" s="289"/>
      <c r="BR759" s="289"/>
      <c r="BS759" s="289"/>
      <c r="BT759" s="289"/>
      <c r="BU759" s="289"/>
      <c r="BV759" s="289"/>
      <c r="BW759" s="289"/>
      <c r="BX759" s="289"/>
      <c r="BY759" s="289"/>
      <c r="BZ759" s="289"/>
      <c r="CA759" s="289"/>
      <c r="CB759" s="289"/>
      <c r="CC759" s="289"/>
      <c r="CD759" s="289"/>
      <c r="CE759" s="289"/>
      <c r="CF759" s="289"/>
      <c r="CG759" s="289"/>
      <c r="CH759" s="289"/>
      <c r="CI759" s="289"/>
      <c r="CJ759" s="289"/>
      <c r="CK759" s="289"/>
      <c r="CL759" s="289"/>
      <c r="CM759" s="289"/>
      <c r="CN759" s="289"/>
      <c r="CO759" s="289"/>
      <c r="CP759" s="289"/>
      <c r="CQ759" s="289"/>
      <c r="CR759" s="289"/>
      <c r="CS759" s="289"/>
      <c r="CT759" s="289"/>
      <c r="CU759" s="289"/>
      <c r="CV759" s="289"/>
      <c r="CW759" s="289"/>
      <c r="CX759" s="289"/>
      <c r="CY759" s="289"/>
      <c r="CZ759" s="289"/>
      <c r="DA759" s="289"/>
      <c r="DB759" s="289"/>
      <c r="DC759" s="289"/>
      <c r="DD759" s="289"/>
      <c r="DE759" s="289"/>
      <c r="DF759" s="289"/>
      <c r="DG759" s="289"/>
      <c r="DH759" s="289"/>
      <c r="DI759" s="289"/>
      <c r="DJ759" s="289"/>
      <c r="DK759" s="289"/>
      <c r="DL759" s="289"/>
      <c r="DM759" s="289"/>
      <c r="DN759" s="289"/>
      <c r="DO759" s="289"/>
      <c r="DP759" s="289"/>
      <c r="DQ759" s="289"/>
      <c r="DR759" s="289"/>
      <c r="DS759" s="289"/>
      <c r="DT759" s="289"/>
      <c r="DU759" s="289"/>
      <c r="DV759" s="289"/>
      <c r="DW759" s="289"/>
      <c r="DX759" s="289"/>
      <c r="DY759" s="289"/>
      <c r="DZ759" s="289"/>
      <c r="EA759" s="289"/>
      <c r="EB759" s="289"/>
      <c r="EC759" s="289"/>
      <c r="ED759" s="289"/>
      <c r="EE759" s="289"/>
      <c r="EF759" s="289"/>
      <c r="EG759" s="289"/>
      <c r="EH759" s="289"/>
      <c r="EI759" s="289"/>
      <c r="EJ759" s="289"/>
      <c r="EK759" s="289"/>
      <c r="EL759" s="289"/>
      <c r="EM759" s="289"/>
      <c r="EN759" s="289"/>
      <c r="EO759" s="289"/>
      <c r="EP759" s="289"/>
      <c r="EQ759" s="289"/>
      <c r="ER759" s="289"/>
      <c r="ES759" s="289"/>
      <c r="ET759" s="289"/>
      <c r="EU759" s="289"/>
      <c r="EV759" s="289"/>
      <c r="EW759" s="289"/>
      <c r="EX759" s="289"/>
      <c r="EY759" s="289"/>
      <c r="EZ759" s="289"/>
      <c r="FA759" s="289"/>
      <c r="FB759" s="289"/>
      <c r="FC759" s="289"/>
      <c r="FD759" s="289"/>
      <c r="FE759" s="289"/>
      <c r="FF759" s="289"/>
      <c r="FG759" s="289"/>
      <c r="FH759" s="289"/>
      <c r="FI759" s="289"/>
      <c r="FJ759" s="289"/>
      <c r="FK759" s="289"/>
      <c r="FL759" s="289"/>
      <c r="FM759" s="289"/>
      <c r="FN759" s="289"/>
      <c r="FO759" s="289"/>
      <c r="FP759" s="289"/>
      <c r="FQ759" s="289"/>
      <c r="FR759" s="289"/>
      <c r="FS759" s="289"/>
      <c r="FT759" s="289"/>
      <c r="FU759" s="289"/>
      <c r="FV759" s="289"/>
      <c r="FW759" s="289"/>
      <c r="FX759" s="289"/>
      <c r="FY759" s="289"/>
      <c r="FZ759" s="289"/>
      <c r="GA759" s="289"/>
      <c r="GB759" s="289"/>
      <c r="GC759" s="289"/>
      <c r="GD759" s="289"/>
      <c r="GE759" s="289"/>
      <c r="GF759" s="289"/>
      <c r="GG759" s="289"/>
      <c r="GH759" s="289"/>
      <c r="GI759" s="289"/>
      <c r="GJ759" s="289"/>
      <c r="GK759" s="289"/>
      <c r="GL759" s="289"/>
      <c r="GM759" s="289"/>
      <c r="GN759" s="289"/>
      <c r="GO759" s="289"/>
      <c r="GP759" s="289"/>
      <c r="GQ759" s="289"/>
      <c r="GR759" s="289"/>
      <c r="GS759" s="289"/>
      <c r="GT759" s="289"/>
      <c r="GU759" s="289"/>
      <c r="GV759" s="289"/>
      <c r="GW759" s="289"/>
      <c r="GX759" s="289"/>
      <c r="GY759" s="289"/>
    </row>
    <row r="760" spans="1:207" x14ac:dyDescent="0.15">
      <c r="A760" s="327"/>
      <c r="C760" s="23"/>
      <c r="D760" s="26" t="s">
        <v>417</v>
      </c>
      <c r="E760" s="78">
        <v>7.4999999999999997E-3</v>
      </c>
      <c r="F760" s="120"/>
      <c r="G760" s="289" cm="1">
        <f t="array" aca="1" ref="G760" ca="1">_xlfn.IFS(G$7&gt;(SAP_Leadsheet!$E$21+8),0,G$7=(SAP_Leadsheet!$E$21+12),SAP_Spreadsheet!G610,G$7&lt;(SAP_Leadsheet!$E$21+12),$E760*G610)</f>
        <v>5.0726842912663384E-3</v>
      </c>
      <c r="H760" s="289" cm="1">
        <f t="array" aca="1" ref="H760" ca="1">_xlfn.IFS(H$7&gt;(SAP_Leadsheet!$E$21+8),0,H$7=(SAP_Leadsheet!$E$21+12),SAP_Spreadsheet!H610,H$7&lt;(SAP_Leadsheet!$E$21+12),$E760*H610)</f>
        <v>9.2257823653886795E-3</v>
      </c>
      <c r="I760" s="289" cm="1">
        <f t="array" aca="1" ref="I760" ca="1">_xlfn.IFS(I$7&gt;(SAP_Leadsheet!$E$21+8),0,I$7=(SAP_Leadsheet!$E$21+12),SAP_Spreadsheet!I610,I$7&lt;(SAP_Leadsheet!$E$21+12),$E760*I610)</f>
        <v>1.1696306954202705E-2</v>
      </c>
      <c r="J760" s="289" cm="1">
        <f t="array" aca="1" ref="J760" ca="1">_xlfn.IFS(J$7&gt;(SAP_Leadsheet!$E$21+8),0,J$7=(SAP_Leadsheet!$E$21+12),SAP_Spreadsheet!J610,J$7&lt;(SAP_Leadsheet!$E$21+12),$E760*J610)</f>
        <v>1.2790016666867141E-2</v>
      </c>
      <c r="K760" s="289" cm="1">
        <f t="array" aca="1" ref="K760" ca="1">_xlfn.IFS(K$7&gt;(SAP_Leadsheet!$E$21+8),0,K$7=(SAP_Leadsheet!$E$21+12),SAP_Spreadsheet!K610,K$7&lt;(SAP_Leadsheet!$E$21+12),$E760*K610)</f>
        <v>1.2967708921082342E-2</v>
      </c>
      <c r="L760" s="289" cm="1">
        <f t="array" aca="1" ref="L760" ca="1">_xlfn.IFS(L$7&gt;(SAP_Leadsheet!$E$21+8),0,L$7=(SAP_Leadsheet!$E$21+12),SAP_Spreadsheet!L610,L$7&lt;(SAP_Leadsheet!$E$21+12),$E760*L610)</f>
        <v>1.256621385785886E-2</v>
      </c>
      <c r="M760" s="289" cm="1">
        <f t="array" aca="1" ref="M760" ca="1">_xlfn.IFS(M$7&gt;(SAP_Leadsheet!$E$21+8),0,M$7=(SAP_Leadsheet!$E$21+12),SAP_Spreadsheet!M610,M$7&lt;(SAP_Leadsheet!$E$21+12),$E760*M610)</f>
        <v>1.1813928212089994E-2</v>
      </c>
      <c r="N760" s="289" cm="1">
        <f t="array" aca="1" ref="N760" ca="1">_xlfn.IFS(N$7&gt;(SAP_Leadsheet!$E$21+8),0,N$7=(SAP_Leadsheet!$E$21+12),SAP_Spreadsheet!N610,N$7&lt;(SAP_Leadsheet!$E$21+12),$E760*N610)</f>
        <v>1.091092024852933E-2</v>
      </c>
      <c r="O760" s="289" cm="1">
        <f t="array" aca="1" ref="O760" ca="1">_xlfn.IFS(O$7&gt;(SAP_Leadsheet!$E$21+8),0,O$7=(SAP_Leadsheet!$E$21+12),SAP_Spreadsheet!O610,O$7&lt;(SAP_Leadsheet!$E$21+12),$E760*O610)</f>
        <v>9.9829381457551842E-3</v>
      </c>
      <c r="P760" s="289" cm="1">
        <f t="array" aca="1" ref="P760" ca="1">_xlfn.IFS(P$7&gt;(SAP_Leadsheet!$E$21+8),0,P$7=(SAP_Leadsheet!$E$21+12),SAP_Spreadsheet!P610,P$7&lt;(SAP_Leadsheet!$E$21+12),$E760*P610)</f>
        <v>9.1278876836454418E-3</v>
      </c>
      <c r="Q760" s="289" cm="1">
        <f t="array" aca="1" ref="Q760" ca="1">_xlfn.IFS(Q$7&gt;(SAP_Leadsheet!$E$21+8),0,Q$7=(SAP_Leadsheet!$E$21+12),SAP_Spreadsheet!Q610,Q$7&lt;(SAP_Leadsheet!$E$21+12),$E760*Q610)</f>
        <v>8.4634374271928027E-3</v>
      </c>
      <c r="R760" s="289" cm="1">
        <f t="array" aca="1" ref="R760" ca="1">_xlfn.IFS(R$7&gt;(SAP_Leadsheet!$E$21+8),0,R$7=(SAP_Leadsheet!$E$21+12),SAP_Spreadsheet!R610,R$7&lt;(SAP_Leadsheet!$E$21+12),$E760*R610)</f>
        <v>8.0338814481508251E-3</v>
      </c>
      <c r="S760" s="289" cm="1">
        <f t="array" aca="1" ref="S760" ca="1">_xlfn.IFS(S$7&gt;(SAP_Leadsheet!$E$21+8),0,S$7=(SAP_Leadsheet!$E$21+12),SAP_Spreadsheet!S610,S$7&lt;(SAP_Leadsheet!$E$21+12),$E760*S610)</f>
        <v>8.0412457179960782E-3</v>
      </c>
      <c r="T760" s="289" cm="1">
        <f t="array" aca="1" ref="T760" ca="1">_xlfn.IFS(T$7&gt;(SAP_Leadsheet!$E$21+8),0,T$7=(SAP_Leadsheet!$E$21+12),SAP_Spreadsheet!T610,T$7&lt;(SAP_Leadsheet!$E$21+12),$E760*T610)</f>
        <v>8.1763964262813356E-3</v>
      </c>
      <c r="U760" s="289" cm="1">
        <f t="array" aca="1" ref="U760" ca="1">_xlfn.IFS(U$7&gt;(SAP_Leadsheet!$E$21+8),0,U$7=(SAP_Leadsheet!$E$21+12),SAP_Spreadsheet!U610,U$7&lt;(SAP_Leadsheet!$E$21+12),$E760*U610)</f>
        <v>8.3797373073072057E-3</v>
      </c>
      <c r="V760" s="289" cm="1">
        <f t="array" aca="1" ref="V760" ca="1">_xlfn.IFS(V$7&gt;(SAP_Leadsheet!$E$21+8),0,V$7=(SAP_Leadsheet!$E$21+12),SAP_Spreadsheet!V610,V$7&lt;(SAP_Leadsheet!$E$21+12),$E760*V610)</f>
        <v>8.5939717633615326E-3</v>
      </c>
      <c r="W760" s="289" cm="1">
        <f t="array" aca="1" ref="W760" ca="1">_xlfn.IFS(W$7&gt;(SAP_Leadsheet!$E$21+8),0,W$7=(SAP_Leadsheet!$E$21+12),SAP_Spreadsheet!W610,W$7&lt;(SAP_Leadsheet!$E$21+12),$E760*W610)</f>
        <v>8.7798797141152088E-3</v>
      </c>
      <c r="X760" s="289" cm="1">
        <f t="array" aca="1" ref="X760" ca="1">_xlfn.IFS(X$7&gt;(SAP_Leadsheet!$E$21+8),0,X$7=(SAP_Leadsheet!$E$21+12),SAP_Spreadsheet!X610,X$7&lt;(SAP_Leadsheet!$E$21+12),$E760*X610)</f>
        <v>8.9140129583717923E-3</v>
      </c>
      <c r="Y760" s="289" cm="1">
        <f t="array" aca="1" ref="Y760" ca="1">_xlfn.IFS(Y$7&gt;(SAP_Leadsheet!$E$21+8),0,Y$7=(SAP_Leadsheet!$E$21+12),SAP_Spreadsheet!Y610,Y$7&lt;(SAP_Leadsheet!$E$21+12),$E760*Y610)</f>
        <v>8.9859120628322346E-3</v>
      </c>
      <c r="Z760" s="289" cm="1">
        <f t="array" aca="1" ref="Z760" ca="1">_xlfn.IFS(Z$7&gt;(SAP_Leadsheet!$E$21+8),0,Z$7=(SAP_Leadsheet!$E$21+12),SAP_Spreadsheet!Z610,Z$7&lt;(SAP_Leadsheet!$E$21+12),$E760*Z610)</f>
        <v>8.9964103268613885E-3</v>
      </c>
      <c r="AA760" s="289" cm="1">
        <f t="array" aca="1" ref="AA760" ca="1">_xlfn.IFS(AA$7&gt;(SAP_Leadsheet!$E$21+8),0,AA$7=(SAP_Leadsheet!$E$21+12),SAP_Spreadsheet!AA610,AA$7&lt;(SAP_Leadsheet!$E$21+12),$E760*AA610)</f>
        <v>8.9394510788024517E-3</v>
      </c>
      <c r="AB760" s="289" cm="1">
        <f t="array" aca="1" ref="AB760" ca="1">_xlfn.IFS(AB$7&gt;(SAP_Leadsheet!$E$21+8),0,AB$7=(SAP_Leadsheet!$E$21+12),SAP_Spreadsheet!AB610,AB$7&lt;(SAP_Leadsheet!$E$21+12),$E760*AB610)</f>
        <v>8.8066454999160826E-3</v>
      </c>
      <c r="AC760" s="289" cm="1">
        <f t="array" aca="1" ref="AC760" ca="1">_xlfn.IFS(AC$7&gt;(SAP_Leadsheet!$E$21+8),0,AC$7=(SAP_Leadsheet!$E$21+12),SAP_Spreadsheet!AC610,AC$7&lt;(SAP_Leadsheet!$E$21+12),$E760*AC610)</f>
        <v>8.6287897035169838E-3</v>
      </c>
      <c r="AD760" s="289" cm="1">
        <f t="array" aca="1" ref="AD760" ca="1">_xlfn.IFS(AD$7&gt;(SAP_Leadsheet!$E$21+8),0,AD$7=(SAP_Leadsheet!$E$21+12),SAP_Spreadsheet!AD610,AD$7&lt;(SAP_Leadsheet!$E$21+12),$E760*AD610)</f>
        <v>8.435832303890332E-3</v>
      </c>
      <c r="AE760" s="289" cm="1">
        <f t="array" aca="1" ref="AE760" ca="1">_xlfn.IFS(AE$7&gt;(SAP_Leadsheet!$E$21+8),0,AE$7=(SAP_Leadsheet!$E$21+12),SAP_Spreadsheet!AE610,AE$7&lt;(SAP_Leadsheet!$E$21+12),$E760*AE610)</f>
        <v>8.3754542221463422E-3</v>
      </c>
      <c r="AF760" s="289" cm="1">
        <f t="array" aca="1" ref="AF760" ca="1">_xlfn.IFS(AF$7&gt;(SAP_Leadsheet!$E$21+8),0,AF$7=(SAP_Leadsheet!$E$21+12),SAP_Spreadsheet!AF610,AF$7&lt;(SAP_Leadsheet!$E$21+12),$E760*AF610)</f>
        <v>8.3132086486449337E-3</v>
      </c>
      <c r="AG760" s="289" cm="1">
        <f t="array" aca="1" ref="AG760" ca="1">_xlfn.IFS(AG$7&gt;(SAP_Leadsheet!$E$21+8),0,AG$7=(SAP_Leadsheet!$E$21+12),SAP_Spreadsheet!AG610,AG$7&lt;(SAP_Leadsheet!$E$21+12),$E760*AG610)</f>
        <v>8.2612347366715546E-3</v>
      </c>
      <c r="AH760" s="289" cm="1">
        <f t="array" aca="1" ref="AH760" ca="1">_xlfn.IFS(AH$7&gt;(SAP_Leadsheet!$E$21+8),0,AH$7=(SAP_Leadsheet!$E$21+12),SAP_Spreadsheet!AH610,AH$7&lt;(SAP_Leadsheet!$E$21+12),$E760*AH610)</f>
        <v>8.2189687882830102E-3</v>
      </c>
      <c r="AI760" s="289" cm="1">
        <f t="array" aca="1" ref="AI760" ca="1">_xlfn.IFS(AI$7&gt;(SAP_Leadsheet!$E$21+8),0,AI$7=(SAP_Leadsheet!$E$21+12),SAP_Spreadsheet!AI610,AI$7&lt;(SAP_Leadsheet!$E$21+12),$E760*AI610)</f>
        <v>8.1845743345802194E-3</v>
      </c>
      <c r="AJ760" s="289" cm="1">
        <f t="array" aca="1" ref="AJ760" ca="1">_xlfn.IFS(AJ$7&gt;(SAP_Leadsheet!$E$21+8),0,AJ$7=(SAP_Leadsheet!$E$21+12),SAP_Spreadsheet!AJ610,AJ$7&lt;(SAP_Leadsheet!$E$21+12),$E760*AJ610)</f>
        <v>8.1551327722730015E-3</v>
      </c>
      <c r="AK760" s="289" cm="1">
        <f t="array" aca="1" ref="AK760" ca="1">_xlfn.IFS(AK$7&gt;(SAP_Leadsheet!$E$21+8),0,AK$7=(SAP_Leadsheet!$E$21+12),SAP_Spreadsheet!AK610,AK$7&lt;(SAP_Leadsheet!$E$21+12),$E760*AK610)</f>
        <v>8.1264566746085797E-3</v>
      </c>
      <c r="AL760" s="289" cm="1">
        <f t="array" aca="1" ref="AL760" ca="1">_xlfn.IFS(AL$7&gt;(SAP_Leadsheet!$E$21+8),0,AL$7=(SAP_Leadsheet!$E$21+12),SAP_Spreadsheet!AL610,AL$7&lt;(SAP_Leadsheet!$E$21+12),$E760*AL610)</f>
        <v>8.093196825761503E-3</v>
      </c>
      <c r="AM760" s="289" cm="1">
        <f t="array" aca="1" ref="AM760" ca="1">_xlfn.IFS(AM$7&gt;(SAP_Leadsheet!$E$21+8),0,AM$7=(SAP_Leadsheet!$E$21+12),SAP_Spreadsheet!AM610,AM$7&lt;(SAP_Leadsheet!$E$21+12),$E760*AM610)</f>
        <v>8.04076107091895E-3</v>
      </c>
      <c r="AN760" s="289" cm="1">
        <f t="array" aca="1" ref="AN760" ca="1">_xlfn.IFS(AN$7&gt;(SAP_Leadsheet!$E$21+8),0,AN$7=(SAP_Leadsheet!$E$21+12),SAP_Spreadsheet!AN610,AN$7&lt;(SAP_Leadsheet!$E$21+12),$E760*AN610)</f>
        <v>7.9536354550588662E-3</v>
      </c>
      <c r="AO760" s="289" cm="1">
        <f t="array" aca="1" ref="AO760" ca="1">_xlfn.IFS(AO$7&gt;(SAP_Leadsheet!$E$21+8),0,AO$7=(SAP_Leadsheet!$E$21+12),SAP_Spreadsheet!AO610,AO$7&lt;(SAP_Leadsheet!$E$21+12),$E760*AO610)</f>
        <v>7.8419868980097625E-3</v>
      </c>
      <c r="AP760" s="289" cm="1">
        <f t="array" aca="1" ref="AP760" ca="1">_xlfn.IFS(AP$7&gt;(SAP_Leadsheet!$E$21+8),0,AP$7=(SAP_Leadsheet!$E$21+12),SAP_Spreadsheet!AP610,AP$7&lt;(SAP_Leadsheet!$E$21+12),$E760*AP610)</f>
        <v>7.7182867666825026E-3</v>
      </c>
      <c r="AQ760" s="289" cm="1">
        <f t="array" aca="1" ref="AQ760" ca="1">_xlfn.IFS(AQ$7&gt;(SAP_Leadsheet!$E$21+8),0,AQ$7=(SAP_Leadsheet!$E$21+12),SAP_Spreadsheet!AQ610,AQ$7&lt;(SAP_Leadsheet!$E$21+12),$E760*AQ610)</f>
        <v>7.6353195166261167E-3</v>
      </c>
      <c r="AR760" s="289" cm="1">
        <f t="array" aca="1" ref="AR760" ca="1">_xlfn.IFS(AR$7&gt;(SAP_Leadsheet!$E$21+8),0,AR$7=(SAP_Leadsheet!$E$21+12),SAP_Spreadsheet!AR610,AR$7&lt;(SAP_Leadsheet!$E$21+12),$E760*AR610)</f>
        <v>7.5539963883827221E-3</v>
      </c>
      <c r="AS760" s="289" cm="1">
        <f t="array" aca="1" ref="AS760" ca="1">_xlfn.IFS(AS$7&gt;(SAP_Leadsheet!$E$21+8),0,AS$7=(SAP_Leadsheet!$E$21+12),SAP_Spreadsheet!AS610,AS$7&lt;(SAP_Leadsheet!$E$21+12),$E760*AS610)</f>
        <v>7.4776495904798354E-3</v>
      </c>
      <c r="AT760" s="289" cm="1">
        <f t="array" aca="1" ref="AT760" ca="1">_xlfn.IFS(AT$7&gt;(SAP_Leadsheet!$E$21+8),0,AT$7=(SAP_Leadsheet!$E$21+12),SAP_Spreadsheet!AT610,AT$7&lt;(SAP_Leadsheet!$E$21+12),$E760*AT610)</f>
        <v>7.4053380383788218E-3</v>
      </c>
      <c r="AU760" s="289" cm="1">
        <f t="array" aca="1" ref="AU760" ca="1">_xlfn.IFS(AU$7&gt;(SAP_Leadsheet!$E$21+8),0,AU$7=(SAP_Leadsheet!$E$21+12),SAP_Spreadsheet!AU610,AU$7&lt;(SAP_Leadsheet!$E$21+12),$E760*AU610)</f>
        <v>7.3360555853522651E-3</v>
      </c>
      <c r="AV760" s="289" cm="1">
        <f t="array" aca="1" ref="AV760" ca="1">_xlfn.IFS(AV$7&gt;(SAP_Leadsheet!$E$21+8),0,AV$7=(SAP_Leadsheet!$E$21+12),SAP_Spreadsheet!AV610,AV$7&lt;(SAP_Leadsheet!$E$21+12),$E760*AV610)</f>
        <v>7.2687838530329837E-3</v>
      </c>
      <c r="AW760" s="289" cm="1">
        <f t="array" aca="1" ref="AW760" ca="1">_xlfn.IFS(AW$7&gt;(SAP_Leadsheet!$E$21+8),0,AW$7=(SAP_Leadsheet!$E$21+12),SAP_Spreadsheet!AW610,AW$7&lt;(SAP_Leadsheet!$E$21+12),$E760*AW610)</f>
        <v>7.2024067717461259E-3</v>
      </c>
      <c r="AX760" s="289" cm="1">
        <f t="array" aca="1" ref="AX760" ca="1">_xlfn.IFS(AX$7&gt;(SAP_Leadsheet!$E$21+8),0,AX$7=(SAP_Leadsheet!$E$21+12),SAP_Spreadsheet!AX610,AX$7&lt;(SAP_Leadsheet!$E$21+12),$E760*AX610)</f>
        <v>7.1355278640209806E-3</v>
      </c>
      <c r="AY760" s="289" cm="1">
        <f t="array" aca="1" ref="AY760" ca="1">_xlfn.IFS(AY$7&gt;(SAP_Leadsheet!$E$21+8),0,AY$7=(SAP_Leadsheet!$E$21+12),SAP_Spreadsheet!AY610,AY$7&lt;(SAP_Leadsheet!$E$21+12),$E760*AY610)</f>
        <v>7.0636590823583206E-3</v>
      </c>
      <c r="AZ760" s="289" cm="1">
        <f t="array" aca="1" ref="AZ760" ca="1">_xlfn.IFS(AZ$7&gt;(SAP_Leadsheet!$E$21+8),0,AZ$7=(SAP_Leadsheet!$E$21+12),SAP_Spreadsheet!AZ610,AZ$7&lt;(SAP_Leadsheet!$E$21+12),$E760*AZ610)</f>
        <v>6.98178081806338E-3</v>
      </c>
      <c r="BA760" s="289" cm="1">
        <f t="array" aca="1" ref="BA760" ca="1">_xlfn.IFS(BA$7&gt;(SAP_Leadsheet!$E$21+8),0,BA$7=(SAP_Leadsheet!$E$21+12),SAP_Spreadsheet!BA610,BA$7&lt;(SAP_Leadsheet!$E$21+12),$E760*BA610)</f>
        <v>6.892586770201021E-3</v>
      </c>
      <c r="BB760" s="289" cm="1">
        <f t="array" aca="1" ref="BB760" ca="1">_xlfn.IFS(BB$7&gt;(SAP_Leadsheet!$E$21+8),0,BB$7=(SAP_Leadsheet!$E$21+12),SAP_Spreadsheet!BB610,BB$7&lt;(SAP_Leadsheet!$E$21+12),$E760*BB610)</f>
        <v>6.7996249290898769E-3</v>
      </c>
      <c r="BC760" s="289" cm="1">
        <f t="array" aca="1" ref="BC760" ca="1">_xlfn.IFS(BC$7&gt;(SAP_Leadsheet!$E$21+8),0,BC$7=(SAP_Leadsheet!$E$21+12),SAP_Spreadsheet!BC610,BC$7&lt;(SAP_Leadsheet!$E$21+12),$E760*BC610)</f>
        <v>6.7337319719698203E-3</v>
      </c>
      <c r="BD760" s="289" cm="1">
        <f t="array" aca="1" ref="BD760" ca="1">_xlfn.IFS(BD$7&gt;(SAP_Leadsheet!$E$21+8),0,BD$7=(SAP_Leadsheet!$E$21+12),SAP_Spreadsheet!BD610,BD$7&lt;(SAP_Leadsheet!$E$21+12),$E760*BD610)</f>
        <v>6.6697415184032343E-3</v>
      </c>
      <c r="BE760" s="289" cm="1">
        <f t="array" aca="1" ref="BE760" ca="1">_xlfn.IFS(BE$7&gt;(SAP_Leadsheet!$E$21+8),0,BE$7=(SAP_Leadsheet!$E$21+12),SAP_Spreadsheet!BE610,BE$7&lt;(SAP_Leadsheet!$E$21+12),$E760*BE610)</f>
        <v>6.6089928697030719E-3</v>
      </c>
      <c r="BF760" s="289" cm="1">
        <f t="array" aca="1" ref="BF760" ca="1">_xlfn.IFS(BF$7&gt;(SAP_Leadsheet!$E$21+8),0,BF$7=(SAP_Leadsheet!$E$21+12),SAP_Spreadsheet!BF610,BF$7&lt;(SAP_Leadsheet!$E$21+12),$E760*BF610)</f>
        <v>6.550332127749527E-3</v>
      </c>
      <c r="BG760" s="289" cm="1">
        <f t="array" aca="1" ref="BG760" ca="1">_xlfn.IFS(BG$7&gt;(SAP_Leadsheet!$E$21+8),0,BG$7=(SAP_Leadsheet!$E$21+12),SAP_Spreadsheet!BG610,BG$7&lt;(SAP_Leadsheet!$E$21+12),$E760*BG610)</f>
        <v>6.4932956990846821E-3</v>
      </c>
      <c r="BH760" s="289" cm="1">
        <f t="array" aca="1" ref="BH760" ca="1">_xlfn.IFS(BH$7&gt;(SAP_Leadsheet!$E$21+8),0,BH$7=(SAP_Leadsheet!$E$21+12),SAP_Spreadsheet!BH610,BH$7&lt;(SAP_Leadsheet!$E$21+12),$E760*BH610)</f>
        <v>6.4374410634686248E-3</v>
      </c>
      <c r="BI760" s="289" cm="1">
        <f t="array" aca="1" ref="BI760" ca="1">_xlfn.IFS(BI$7&gt;(SAP_Leadsheet!$E$21+8),0,BI$7=(SAP_Leadsheet!$E$21+12),SAP_Spreadsheet!BI610,BI$7&lt;(SAP_Leadsheet!$E$21+12),$E760*BI610)</f>
        <v>6.3819638975747134E-3</v>
      </c>
      <c r="BJ760" s="289" cm="1">
        <f t="array" aca="1" ref="BJ760" ca="1">_xlfn.IFS(BJ$7&gt;(SAP_Leadsheet!$E$21+8),0,BJ$7=(SAP_Leadsheet!$E$21+12),SAP_Spreadsheet!BJ610,BJ$7&lt;(SAP_Leadsheet!$E$21+12),$E760*BJ610)</f>
        <v>6.3261678389524983E-3</v>
      </c>
      <c r="BK760" s="289" cm="1">
        <f t="array" aca="1" ref="BK760" ca="1">_xlfn.IFS(BK$7&gt;(SAP_Leadsheet!$E$21+8),0,BK$7=(SAP_Leadsheet!$E$21+12),SAP_Spreadsheet!BK610,BK$7&lt;(SAP_Leadsheet!$E$21+12),$E760*BK610)</f>
        <v>6.2555420523463887E-3</v>
      </c>
      <c r="BL760" s="289" cm="1">
        <f t="array" aca="1" ref="BL760" ca="1">_xlfn.IFS(BL$7&gt;(SAP_Leadsheet!$E$21+8),0,BL$7=(SAP_Leadsheet!$E$21+12),SAP_Spreadsheet!BL610,BL$7&lt;(SAP_Leadsheet!$E$21+12),$E760*BL610)</f>
        <v>6.0793090513328882E-3</v>
      </c>
      <c r="BM760" s="289" cm="1">
        <f t="array" aca="1" ref="BM760" ca="1">_xlfn.IFS(BM$7&gt;(SAP_Leadsheet!$E$21+8),0,BM$7=(SAP_Leadsheet!$E$21+12),SAP_Spreadsheet!BM610,BM$7&lt;(SAP_Leadsheet!$E$21+12),$E760*BM610)</f>
        <v>5.7112566694794073E-3</v>
      </c>
      <c r="BN760" s="289" cm="1">
        <f t="array" aca="1" ref="BN760" ca="1">_xlfn.IFS(BN$7&gt;(SAP_Leadsheet!$E$21+8),0,BN$7=(SAP_Leadsheet!$E$21+12),SAP_Spreadsheet!BN610,BN$7&lt;(SAP_Leadsheet!$E$21+12),$E760*BN610)</f>
        <v>5.2668850988854266E-3</v>
      </c>
      <c r="BO760" s="289" cm="1">
        <f t="array" ref="BO760">_xlfn.IFS(BO$7&gt;(SAP_Leadsheet!$E$21+8),0,BO$7=(SAP_Leadsheet!$E$21+12),SAP_Spreadsheet!BO610,BO$7&lt;(SAP_Leadsheet!$E$21+12),$E760*BO610)</f>
        <v>0</v>
      </c>
      <c r="BP760" s="289" cm="1">
        <f t="array" ref="BP760">_xlfn.IFS(BP$7&gt;(SAP_Leadsheet!$E$21+8),0,BP$7=(SAP_Leadsheet!$E$21+12),SAP_Spreadsheet!BP610,BP$7&lt;(SAP_Leadsheet!$E$21+12),$E760*BP610)</f>
        <v>0</v>
      </c>
      <c r="BQ760" s="289" cm="1">
        <f t="array" ref="BQ760">_xlfn.IFS(BQ$7&gt;(SAP_Leadsheet!$E$21+8),0,BQ$7=(SAP_Leadsheet!$E$21+12),SAP_Spreadsheet!BQ610,BQ$7&lt;(SAP_Leadsheet!$E$21+12),$E760*BQ610)</f>
        <v>0</v>
      </c>
      <c r="BR760" s="289" cm="1">
        <f t="array" ref="BR760">_xlfn.IFS(BR$7&gt;(SAP_Leadsheet!$E$21+8),0,BR$7=(SAP_Leadsheet!$E$21+12),SAP_Spreadsheet!BR610,BR$7&lt;(SAP_Leadsheet!$E$21+12),$E760*BR610)</f>
        <v>0</v>
      </c>
      <c r="BS760" s="289" cm="1">
        <f t="array" ref="BS760">_xlfn.IFS(BS$7&gt;(SAP_Leadsheet!$E$21+8),0,BS$7=(SAP_Leadsheet!$E$21+12),SAP_Spreadsheet!BS610,BS$7&lt;(SAP_Leadsheet!$E$21+12),$E760*BS610)</f>
        <v>0</v>
      </c>
      <c r="BT760" s="289" cm="1">
        <f t="array" ref="BT760">_xlfn.IFS(BT$7&gt;(SAP_Leadsheet!$E$21+8),0,BT$7=(SAP_Leadsheet!$E$21+12),SAP_Spreadsheet!BT610,BT$7&lt;(SAP_Leadsheet!$E$21+12),$E760*BT610)</f>
        <v>0</v>
      </c>
      <c r="BU760" s="289" cm="1">
        <f t="array" ref="BU760">_xlfn.IFS(BU$7&gt;(SAP_Leadsheet!$E$21+8),0,BU$7=(SAP_Leadsheet!$E$21+12),SAP_Spreadsheet!BU610,BU$7&lt;(SAP_Leadsheet!$E$21+12),$E760*BU610)</f>
        <v>0</v>
      </c>
      <c r="BV760" s="289" cm="1">
        <f t="array" ref="BV760">_xlfn.IFS(BV$7&gt;(SAP_Leadsheet!$E$21+8),0,BV$7=(SAP_Leadsheet!$E$21+12),SAP_Spreadsheet!BV610,BV$7&lt;(SAP_Leadsheet!$E$21+12),$E760*BV610)</f>
        <v>0</v>
      </c>
      <c r="BW760" s="289" cm="1">
        <f t="array" ref="BW760">_xlfn.IFS(BW$7&gt;(SAP_Leadsheet!$E$21+8),0,BW$7=(SAP_Leadsheet!$E$21+12),SAP_Spreadsheet!BW610,BW$7&lt;(SAP_Leadsheet!$E$21+12),$E760*BW610)</f>
        <v>0</v>
      </c>
      <c r="BX760" s="289" cm="1">
        <f t="array" ref="BX760">_xlfn.IFS(BX$7&gt;(SAP_Leadsheet!$E$21+8),0,BX$7=(SAP_Leadsheet!$E$21+12),SAP_Spreadsheet!BX610,BX$7&lt;(SAP_Leadsheet!$E$21+12),$E760*BX610)</f>
        <v>0</v>
      </c>
      <c r="BY760" s="289" cm="1">
        <f t="array" ref="BY760">_xlfn.IFS(BY$7&gt;(SAP_Leadsheet!$E$21+8),0,BY$7=(SAP_Leadsheet!$E$21+12),SAP_Spreadsheet!BY610,BY$7&lt;(SAP_Leadsheet!$E$21+12),$E760*BY610)</f>
        <v>0</v>
      </c>
      <c r="BZ760" s="289" cm="1">
        <f t="array" ref="BZ760">_xlfn.IFS(BZ$7&gt;(SAP_Leadsheet!$E$21+8),0,BZ$7=(SAP_Leadsheet!$E$21+12),SAP_Spreadsheet!BZ610,BZ$7&lt;(SAP_Leadsheet!$E$21+12),$E760*BZ610)</f>
        <v>0</v>
      </c>
      <c r="CA760" s="289"/>
      <c r="CB760" s="289"/>
      <c r="CC760" s="289"/>
      <c r="CD760" s="289"/>
      <c r="CE760" s="289"/>
      <c r="CF760" s="289"/>
      <c r="CG760" s="289"/>
      <c r="CH760" s="289"/>
      <c r="CI760" s="289"/>
      <c r="CJ760" s="289"/>
      <c r="CK760" s="289"/>
      <c r="CL760" s="289"/>
      <c r="CM760" s="289"/>
      <c r="CN760" s="289"/>
      <c r="CO760" s="289"/>
      <c r="CP760" s="289"/>
      <c r="CQ760" s="289"/>
      <c r="CR760" s="289"/>
      <c r="CS760" s="289"/>
      <c r="CT760" s="289"/>
      <c r="CU760" s="289"/>
      <c r="CV760" s="289"/>
      <c r="CW760" s="289"/>
      <c r="CX760" s="289"/>
      <c r="CY760" s="289"/>
      <c r="CZ760" s="289"/>
      <c r="DA760" s="289"/>
      <c r="DB760" s="289"/>
      <c r="DC760" s="289"/>
      <c r="DD760" s="289"/>
      <c r="DE760" s="289"/>
      <c r="DF760" s="289"/>
      <c r="DG760" s="289"/>
      <c r="DH760" s="289"/>
      <c r="DI760" s="289"/>
      <c r="DJ760" s="289"/>
      <c r="DK760" s="289"/>
      <c r="DL760" s="289"/>
      <c r="DM760" s="289"/>
      <c r="DN760" s="289"/>
      <c r="DO760" s="289"/>
      <c r="DP760" s="289"/>
      <c r="DQ760" s="289"/>
      <c r="DR760" s="289"/>
      <c r="DS760" s="289"/>
      <c r="DT760" s="289"/>
      <c r="DU760" s="289"/>
      <c r="DV760" s="289"/>
      <c r="DW760" s="289"/>
      <c r="DX760" s="289"/>
      <c r="DY760" s="289"/>
      <c r="DZ760" s="289"/>
      <c r="EA760" s="289"/>
      <c r="EB760" s="289"/>
      <c r="EC760" s="289"/>
      <c r="ED760" s="289"/>
      <c r="EE760" s="289"/>
      <c r="EF760" s="289"/>
      <c r="EG760" s="289"/>
      <c r="EH760" s="289"/>
      <c r="EI760" s="289"/>
      <c r="EJ760" s="289"/>
      <c r="EK760" s="289"/>
      <c r="EL760" s="289"/>
      <c r="EM760" s="289"/>
      <c r="EN760" s="289"/>
      <c r="EO760" s="289"/>
      <c r="EP760" s="289"/>
      <c r="EQ760" s="289"/>
      <c r="ER760" s="289"/>
      <c r="ES760" s="289"/>
      <c r="ET760" s="289"/>
      <c r="EU760" s="289"/>
      <c r="EV760" s="289"/>
      <c r="EW760" s="289"/>
      <c r="EX760" s="289"/>
      <c r="EY760" s="289"/>
      <c r="EZ760" s="289"/>
      <c r="FA760" s="289"/>
      <c r="FB760" s="289"/>
      <c r="FC760" s="289"/>
      <c r="FD760" s="289"/>
      <c r="FE760" s="289"/>
      <c r="FF760" s="289"/>
      <c r="FG760" s="289"/>
      <c r="FH760" s="289"/>
      <c r="FI760" s="289"/>
      <c r="FJ760" s="289"/>
      <c r="FK760" s="289"/>
      <c r="FL760" s="289"/>
      <c r="FM760" s="289"/>
      <c r="FN760" s="289"/>
      <c r="FO760" s="289"/>
      <c r="FP760" s="289"/>
      <c r="FQ760" s="289"/>
      <c r="FR760" s="289"/>
      <c r="FS760" s="289"/>
      <c r="FT760" s="289"/>
      <c r="FU760" s="289"/>
      <c r="FV760" s="289"/>
      <c r="FW760" s="289"/>
      <c r="FX760" s="289"/>
      <c r="FY760" s="289"/>
      <c r="FZ760" s="289"/>
      <c r="GA760" s="289"/>
      <c r="GB760" s="289"/>
      <c r="GC760" s="289"/>
      <c r="GD760" s="289"/>
      <c r="GE760" s="289"/>
      <c r="GF760" s="289"/>
      <c r="GG760" s="289"/>
      <c r="GH760" s="289"/>
      <c r="GI760" s="289"/>
      <c r="GJ760" s="289"/>
      <c r="GK760" s="289"/>
      <c r="GL760" s="289"/>
      <c r="GM760" s="289"/>
      <c r="GN760" s="289"/>
      <c r="GO760" s="289"/>
      <c r="GP760" s="289"/>
      <c r="GQ760" s="289"/>
      <c r="GR760" s="289"/>
      <c r="GS760" s="289"/>
      <c r="GT760" s="289"/>
      <c r="GU760" s="289"/>
      <c r="GV760" s="289"/>
      <c r="GW760" s="289"/>
      <c r="GX760" s="289"/>
      <c r="GY760" s="289"/>
    </row>
    <row r="761" spans="1:207" x14ac:dyDescent="0.15">
      <c r="A761" s="101"/>
      <c r="C761" s="23"/>
      <c r="D761" s="26" t="s">
        <v>418</v>
      </c>
      <c r="E761" s="78">
        <v>5.7500000000000002E-2</v>
      </c>
      <c r="F761" s="120"/>
      <c r="G761" s="289" cm="1">
        <f t="array" ref="G761">_xlfn.IFS(G$7&gt;(SAP_Leadsheet!$E$21+8),0,G$7=(SAP_Leadsheet!$E$21+12),SAP_Spreadsheet!G611,G$7&lt;(SAP_Leadsheet!$E$21+12),$E761*G611)</f>
        <v>0</v>
      </c>
      <c r="H761" s="289" cm="1">
        <f t="array" aca="1" ref="H761" ca="1">_xlfn.IFS(H$7&gt;(SAP_Leadsheet!$E$21+8),0,H$7=(SAP_Leadsheet!$E$21+12),SAP_Spreadsheet!H611,H$7&lt;(SAP_Leadsheet!$E$21+12),$E761*H611)</f>
        <v>2.8273410142366207E-3</v>
      </c>
      <c r="I761" s="289" cm="1">
        <f t="array" aca="1" ref="I761" ca="1">_xlfn.IFS(I$7&gt;(SAP_Leadsheet!$E$21+8),0,I$7=(SAP_Leadsheet!$E$21+12),SAP_Spreadsheet!I611,I$7&lt;(SAP_Leadsheet!$E$21+12),$E761*I611)</f>
        <v>5.1421360708361124E-3</v>
      </c>
      <c r="J761" s="289" cm="1">
        <f t="array" aca="1" ref="J761" ca="1">_xlfn.IFS(J$7&gt;(SAP_Leadsheet!$E$21+8),0,J$7=(SAP_Leadsheet!$E$21+12),SAP_Spreadsheet!J611,J$7&lt;(SAP_Leadsheet!$E$21+12),$E761*J611)</f>
        <v>6.519122119161668E-3</v>
      </c>
      <c r="K761" s="289" cm="1">
        <f t="array" aca="1" ref="K761" ca="1">_xlfn.IFS(K$7&gt;(SAP_Leadsheet!$E$21+8),0,K$7=(SAP_Leadsheet!$E$21+12),SAP_Spreadsheet!K611,K$7&lt;(SAP_Leadsheet!$E$21+12),$E761*K611)</f>
        <v>7.1287185676552432E-3</v>
      </c>
      <c r="L761" s="289" cm="1">
        <f t="array" aca="1" ref="L761" ca="1">_xlfn.IFS(L$7&gt;(SAP_Leadsheet!$E$21+8),0,L$7=(SAP_Leadsheet!$E$21+12),SAP_Spreadsheet!L611,L$7&lt;(SAP_Leadsheet!$E$21+12),$E761*L611)</f>
        <v>7.2277581627508379E-3</v>
      </c>
      <c r="M761" s="289" cm="1">
        <f t="array" aca="1" ref="M761" ca="1">_xlfn.IFS(M$7&gt;(SAP_Leadsheet!$E$21+8),0,M$7=(SAP_Leadsheet!$E$21+12),SAP_Spreadsheet!M611,M$7&lt;(SAP_Leadsheet!$E$21+12),$E761*M611)</f>
        <v>7.0039785237893332E-3</v>
      </c>
      <c r="N761" s="289" cm="1">
        <f t="array" aca="1" ref="N761" ca="1">_xlfn.IFS(N$7&gt;(SAP_Leadsheet!$E$21+8),0,N$7=(SAP_Leadsheet!$E$21+12),SAP_Spreadsheet!N611,N$7&lt;(SAP_Leadsheet!$E$21+12),$E761*N611)</f>
        <v>6.5846801920627146E-3</v>
      </c>
      <c r="O761" s="289" cm="1">
        <f t="array" aca="1" ref="O761" ca="1">_xlfn.IFS(O$7&gt;(SAP_Leadsheet!$E$21+8),0,O$7=(SAP_Leadsheet!$E$21+12),SAP_Spreadsheet!O611,O$7&lt;(SAP_Leadsheet!$E$21+12),$E761*O611)</f>
        <v>6.081374386898957E-3</v>
      </c>
      <c r="P761" s="289" cm="1">
        <f t="array" aca="1" ref="P761" ca="1">_xlfn.IFS(P$7&gt;(SAP_Leadsheet!$E$21+8),0,P$7=(SAP_Leadsheet!$E$21+12),SAP_Spreadsheet!P611,P$7&lt;(SAP_Leadsheet!$E$21+12),$E761*P611)</f>
        <v>5.5641488492939152E-3</v>
      </c>
      <c r="Q761" s="289" cm="1">
        <f t="array" aca="1" ref="Q761" ca="1">_xlfn.IFS(Q$7&gt;(SAP_Leadsheet!$E$21+8),0,Q$7=(SAP_Leadsheet!$E$21+12),SAP_Spreadsheet!Q611,Q$7&lt;(SAP_Leadsheet!$E$21+12),$E761*Q611)</f>
        <v>5.0875729179024999E-3</v>
      </c>
      <c r="R761" s="289" cm="1">
        <f t="array" aca="1" ref="R761" ca="1">_xlfn.IFS(R$7&gt;(SAP_Leadsheet!$E$21+8),0,R$7=(SAP_Leadsheet!$E$21+12),SAP_Spreadsheet!R611,R$7&lt;(SAP_Leadsheet!$E$21+12),$E761*R611)</f>
        <v>4.717231032990989E-3</v>
      </c>
      <c r="S761" s="289" cm="1">
        <f t="array" aca="1" ref="S761" ca="1">_xlfn.IFS(S$7&gt;(SAP_Leadsheet!$E$21+8),0,S$7=(SAP_Leadsheet!$E$21+12),SAP_Spreadsheet!S611,S$7&lt;(SAP_Leadsheet!$E$21+12),$E761*S611)</f>
        <v>3.295230373983197E-3</v>
      </c>
      <c r="T761" s="289" cm="1">
        <f t="array" aca="1" ref="T761" ca="1">_xlfn.IFS(T$7&gt;(SAP_Leadsheet!$E$21+8),0,T$7=(SAP_Leadsheet!$E$21+12),SAP_Spreadsheet!T611,T$7&lt;(SAP_Leadsheet!$E$21+12),$E761*T611)</f>
        <v>3.2982509519980585E-3</v>
      </c>
      <c r="U761" s="289" cm="1">
        <f t="array" aca="1" ref="U761" ca="1">_xlfn.IFS(U$7&gt;(SAP_Leadsheet!$E$21+8),0,U$7=(SAP_Leadsheet!$E$21+12),SAP_Spreadsheet!U611,U$7&lt;(SAP_Leadsheet!$E$21+12),$E761*U611)</f>
        <v>3.3536852675130611E-3</v>
      </c>
      <c r="V761" s="289" cm="1">
        <f t="array" aca="1" ref="V761" ca="1">_xlfn.IFS(V$7&gt;(SAP_Leadsheet!$E$21+8),0,V$7=(SAP_Leadsheet!$E$21+12),SAP_Spreadsheet!V611,V$7&lt;(SAP_Leadsheet!$E$21+12),$E761*V611)</f>
        <v>3.437088918880506E-3</v>
      </c>
      <c r="W761" s="289" cm="1">
        <f t="array" aca="1" ref="W761" ca="1">_xlfn.IFS(W$7&gt;(SAP_Leadsheet!$E$21+8),0,W$7=(SAP_Leadsheet!$E$21+12),SAP_Spreadsheet!W611,W$7&lt;(SAP_Leadsheet!$E$21+12),$E761*W611)</f>
        <v>3.5249607516054556E-3</v>
      </c>
      <c r="X761" s="289" cm="1">
        <f t="array" aca="1" ref="X761" ca="1">_xlfn.IFS(X$7&gt;(SAP_Leadsheet!$E$21+8),0,X$7=(SAP_Leadsheet!$E$21+12),SAP_Spreadsheet!X611,X$7&lt;(SAP_Leadsheet!$E$21+12),$E761*X611)</f>
        <v>3.6012139960729219E-3</v>
      </c>
      <c r="Y761" s="289" cm="1">
        <f t="array" aca="1" ref="Y761" ca="1">_xlfn.IFS(Y$7&gt;(SAP_Leadsheet!$E$21+8),0,Y$7=(SAP_Leadsheet!$E$21+12),SAP_Spreadsheet!Y611,Y$7&lt;(SAP_Leadsheet!$E$21+12),$E761*Y611)</f>
        <v>3.6562309817588299E-3</v>
      </c>
      <c r="Z761" s="289" cm="1">
        <f t="array" aca="1" ref="Z761" ca="1">_xlfn.IFS(Z$7&gt;(SAP_Leadsheet!$E$21+8),0,Z$7=(SAP_Leadsheet!$E$21+12),SAP_Spreadsheet!Z611,Z$7&lt;(SAP_Leadsheet!$E$21+12),$E761*Z611)</f>
        <v>3.6857215977716884E-3</v>
      </c>
      <c r="AA761" s="289" cm="1">
        <f t="array" aca="1" ref="AA761" ca="1">_xlfn.IFS(AA$7&gt;(SAP_Leadsheet!$E$21+8),0,AA$7=(SAP_Leadsheet!$E$21+12),SAP_Spreadsheet!AA611,AA$7&lt;(SAP_Leadsheet!$E$21+12),$E761*AA611)</f>
        <v>3.6900276357343127E-3</v>
      </c>
      <c r="AB761" s="289" cm="1">
        <f t="array" aca="1" ref="AB761" ca="1">_xlfn.IFS(AB$7&gt;(SAP_Leadsheet!$E$21+8),0,AB$7=(SAP_Leadsheet!$E$21+12),SAP_Spreadsheet!AB611,AB$7&lt;(SAP_Leadsheet!$E$21+12),$E761*AB611)</f>
        <v>3.6666648508221389E-3</v>
      </c>
      <c r="AC761" s="289" cm="1">
        <f t="array" aca="1" ref="AC761" ca="1">_xlfn.IFS(AC$7&gt;(SAP_Leadsheet!$E$21+8),0,AC$7=(SAP_Leadsheet!$E$21+12),SAP_Spreadsheet!AC611,AC$7&lt;(SAP_Leadsheet!$E$21+12),$E761*AC611)</f>
        <v>3.6121924292155799E-3</v>
      </c>
      <c r="AD761" s="289" cm="1">
        <f t="array" aca="1" ref="AD761" ca="1">_xlfn.IFS(AD$7&gt;(SAP_Leadsheet!$E$21+8),0,AD$7=(SAP_Leadsheet!$E$21+12),SAP_Spreadsheet!AD611,AD$7&lt;(SAP_Leadsheet!$E$21+12),$E761*AD611)</f>
        <v>3.5392419100592166E-3</v>
      </c>
      <c r="AE761" s="289" cm="1">
        <f t="array" aca="1" ref="AE761" ca="1">_xlfn.IFS(AE$7&gt;(SAP_Leadsheet!$E$21+8),0,AE$7=(SAP_Leadsheet!$E$21+12),SAP_Spreadsheet!AE611,AE$7&lt;(SAP_Leadsheet!$E$21+12),$E761*AE611)</f>
        <v>2.6840006446877738E-3</v>
      </c>
      <c r="AF761" s="289" cm="1">
        <f t="array" aca="1" ref="AF761" ca="1">_xlfn.IFS(AF$7&gt;(SAP_Leadsheet!$E$21+8),0,AF$7=(SAP_Leadsheet!$E$21+12),SAP_Spreadsheet!AF611,AF$7&lt;(SAP_Leadsheet!$E$21+12),$E761*AF611)</f>
        <v>2.6647903516795616E-3</v>
      </c>
      <c r="AG761" s="289" cm="1">
        <f t="array" aca="1" ref="AG761" ca="1">_xlfn.IFS(AG$7&gt;(SAP_Leadsheet!$E$21+8),0,AG$7=(SAP_Leadsheet!$E$21+12),SAP_Spreadsheet!AG611,AG$7&lt;(SAP_Leadsheet!$E$21+12),$E761*AG611)</f>
        <v>2.6449858850438632E-3</v>
      </c>
      <c r="AH761" s="289" cm="1">
        <f t="array" aca="1" ref="AH761" ca="1">_xlfn.IFS(AH$7&gt;(SAP_Leadsheet!$E$21+8),0,AH$7=(SAP_Leadsheet!$E$21+12),SAP_Spreadsheet!AH611,AH$7&lt;(SAP_Leadsheet!$E$21+12),$E761*AH611)</f>
        <v>2.6284495187176666E-3</v>
      </c>
      <c r="AI761" s="289" cm="1">
        <f t="array" aca="1" ref="AI761" ca="1">_xlfn.IFS(AI$7&gt;(SAP_Leadsheet!$E$21+8),0,AI$7=(SAP_Leadsheet!$E$21+12),SAP_Spreadsheet!AI611,AI$7&lt;(SAP_Leadsheet!$E$21+12),$E761*AI611)</f>
        <v>2.6150019028053778E-3</v>
      </c>
      <c r="AJ761" s="289" cm="1">
        <f t="array" aca="1" ref="AJ761" ca="1">_xlfn.IFS(AJ$7&gt;(SAP_Leadsheet!$E$21+8),0,AJ$7=(SAP_Leadsheet!$E$21+12),SAP_Spreadsheet!AJ611,AJ$7&lt;(SAP_Leadsheet!$E$21+12),$E761*AJ611)</f>
        <v>2.6040587341189399E-3</v>
      </c>
      <c r="AK761" s="289" cm="1">
        <f t="array" aca="1" ref="AK761" ca="1">_xlfn.IFS(AK$7&gt;(SAP_Leadsheet!$E$21+8),0,AK$7=(SAP_Leadsheet!$E$21+12),SAP_Spreadsheet!AK611,AK$7&lt;(SAP_Leadsheet!$E$21+12),$E761*AK611)</f>
        <v>2.5946914103781938E-3</v>
      </c>
      <c r="AL761" s="289" cm="1">
        <f t="array" aca="1" ref="AL761" ca="1">_xlfn.IFS(AL$7&gt;(SAP_Leadsheet!$E$21+8),0,AL$7=(SAP_Leadsheet!$E$21+12),SAP_Spreadsheet!AL611,AL$7&lt;(SAP_Leadsheet!$E$21+12),$E761*AL611)</f>
        <v>2.5855676319712969E-3</v>
      </c>
      <c r="AM761" s="289" cm="1">
        <f t="array" aca="1" ref="AM761" ca="1">_xlfn.IFS(AM$7&gt;(SAP_Leadsheet!$E$21+8),0,AM$7=(SAP_Leadsheet!$E$21+12),SAP_Spreadsheet!AM611,AM$7&lt;(SAP_Leadsheet!$E$21+12),$E761*AM611)</f>
        <v>2.5749854567297852E-3</v>
      </c>
      <c r="AN761" s="289" cm="1">
        <f t="array" aca="1" ref="AN761" ca="1">_xlfn.IFS(AN$7&gt;(SAP_Leadsheet!$E$21+8),0,AN$7=(SAP_Leadsheet!$E$21+12),SAP_Spreadsheet!AN611,AN$7&lt;(SAP_Leadsheet!$E$21+12),$E761*AN611)</f>
        <v>2.5583021473973796E-3</v>
      </c>
      <c r="AO761" s="289" cm="1">
        <f t="array" aca="1" ref="AO761" ca="1">_xlfn.IFS(AO$7&gt;(SAP_Leadsheet!$E$21+8),0,AO$7=(SAP_Leadsheet!$E$21+12),SAP_Spreadsheet!AO611,AO$7&lt;(SAP_Leadsheet!$E$21+12),$E761*AO611)</f>
        <v>2.5305816806178963E-3</v>
      </c>
      <c r="AP761" s="289" cm="1">
        <f t="array" aca="1" ref="AP761" ca="1">_xlfn.IFS(AP$7&gt;(SAP_Leadsheet!$E$21+8),0,AP$7=(SAP_Leadsheet!$E$21+12),SAP_Spreadsheet!AP611,AP$7&lt;(SAP_Leadsheet!$E$21+12),$E761*AP611)</f>
        <v>2.49505883138344E-3</v>
      </c>
      <c r="AQ761" s="289" cm="1">
        <f t="array" aca="1" ref="AQ761" ca="1">_xlfn.IFS(AQ$7&gt;(SAP_Leadsheet!$E$21+8),0,AQ$7=(SAP_Leadsheet!$E$21+12),SAP_Spreadsheet!AQ611,AQ$7&lt;(SAP_Leadsheet!$E$21+12),$E761*AQ611)</f>
        <v>2.2190074454212197E-3</v>
      </c>
      <c r="AR761" s="289" cm="1">
        <f t="array" aca="1" ref="AR761" ca="1">_xlfn.IFS(AR$7&gt;(SAP_Leadsheet!$E$21+8),0,AR$7=(SAP_Leadsheet!$E$21+12),SAP_Spreadsheet!AR611,AR$7&lt;(SAP_Leadsheet!$E$21+12),$E761*AR611)</f>
        <v>2.1951543610300088E-3</v>
      </c>
      <c r="AS761" s="289" cm="1">
        <f t="array" aca="1" ref="AS761" ca="1">_xlfn.IFS(AS$7&gt;(SAP_Leadsheet!$E$21+8),0,AS$7=(SAP_Leadsheet!$E$21+12),SAP_Spreadsheet!AS611,AS$7&lt;(SAP_Leadsheet!$E$21+12),$E761*AS611)</f>
        <v>2.1717739616600325E-3</v>
      </c>
      <c r="AT761" s="289" cm="1">
        <f t="array" aca="1" ref="AT761" ca="1">_xlfn.IFS(AT$7&gt;(SAP_Leadsheet!$E$21+8),0,AT$7=(SAP_Leadsheet!$E$21+12),SAP_Spreadsheet!AT611,AT$7&lt;(SAP_Leadsheet!$E$21+12),$E761*AT611)</f>
        <v>2.149824257262953E-3</v>
      </c>
      <c r="AU761" s="289" cm="1">
        <f t="array" aca="1" ref="AU761" ca="1">_xlfn.IFS(AU$7&gt;(SAP_Leadsheet!$E$21+8),0,AU$7=(SAP_Leadsheet!$E$21+12),SAP_Spreadsheet!AU611,AU$7&lt;(SAP_Leadsheet!$E$21+12),$E761*AU611)</f>
        <v>2.1290346860339117E-3</v>
      </c>
      <c r="AV761" s="289" cm="1">
        <f t="array" aca="1" ref="AV761" ca="1">_xlfn.IFS(AV$7&gt;(SAP_Leadsheet!$E$21+8),0,AV$7=(SAP_Leadsheet!$E$21+12),SAP_Spreadsheet!AV611,AV$7&lt;(SAP_Leadsheet!$E$21+12),$E761*AV611)</f>
        <v>2.1091159807887761E-3</v>
      </c>
      <c r="AW761" s="289" cm="1">
        <f t="array" aca="1" ref="AW761" ca="1">_xlfn.IFS(AW$7&gt;(SAP_Leadsheet!$E$21+8),0,AW$7=(SAP_Leadsheet!$E$21+12),SAP_Spreadsheet!AW611,AW$7&lt;(SAP_Leadsheet!$E$21+12),$E761*AW611)</f>
        <v>2.089775357746983E-3</v>
      </c>
      <c r="AX761" s="289" cm="1">
        <f t="array" aca="1" ref="AX761" ca="1">_xlfn.IFS(AX$7&gt;(SAP_Leadsheet!$E$21+8),0,AX$7=(SAP_Leadsheet!$E$21+12),SAP_Spreadsheet!AX611,AX$7&lt;(SAP_Leadsheet!$E$21+12),$E761*AX611)</f>
        <v>2.0706919468770112E-3</v>
      </c>
      <c r="AY761" s="289" cm="1">
        <f t="array" aca="1" ref="AY761" ca="1">_xlfn.IFS(AY$7&gt;(SAP_Leadsheet!$E$21+8),0,AY$7=(SAP_Leadsheet!$E$21+12),SAP_Spreadsheet!AY611,AY$7&lt;(SAP_Leadsheet!$E$21+12),$E761*AY611)</f>
        <v>2.0514642609060323E-3</v>
      </c>
      <c r="AZ761" s="289" cm="1">
        <f t="array" aca="1" ref="AZ761" ca="1">_xlfn.IFS(AZ$7&gt;(SAP_Leadsheet!$E$21+8),0,AZ$7=(SAP_Leadsheet!$E$21+12),SAP_Spreadsheet!AZ611,AZ$7&lt;(SAP_Leadsheet!$E$21+12),$E761*AZ611)</f>
        <v>2.0308019861780173E-3</v>
      </c>
      <c r="BA761" s="289" cm="1">
        <f t="array" aca="1" ref="BA761" ca="1">_xlfn.IFS(BA$7&gt;(SAP_Leadsheet!$E$21+8),0,BA$7=(SAP_Leadsheet!$E$21+12),SAP_Spreadsheet!BA611,BA$7&lt;(SAP_Leadsheet!$E$21+12),$E761*BA611)</f>
        <v>2.0072619851932215E-3</v>
      </c>
      <c r="BB761" s="289" cm="1">
        <f t="array" aca="1" ref="BB761" ca="1">_xlfn.IFS(BB$7&gt;(SAP_Leadsheet!$E$21+8),0,BB$7=(SAP_Leadsheet!$E$21+12),SAP_Spreadsheet!BB611,BB$7&lt;(SAP_Leadsheet!$E$21+12),$E761*BB611)</f>
        <v>1.9816186964327939E-3</v>
      </c>
      <c r="BC761" s="289" cm="1">
        <f t="array" aca="1" ref="BC761" ca="1">_xlfn.IFS(BC$7&gt;(SAP_Leadsheet!$E$21+8),0,BC$7=(SAP_Leadsheet!$E$21+12),SAP_Spreadsheet!BC611,BC$7&lt;(SAP_Leadsheet!$E$21+12),$E761*BC611)</f>
        <v>1.7854681792968503E-3</v>
      </c>
      <c r="BD761" s="289" cm="1">
        <f t="array" aca="1" ref="BD761" ca="1">_xlfn.IFS(BD$7&gt;(SAP_Leadsheet!$E$21+8),0,BD$7=(SAP_Leadsheet!$E$21+12),SAP_Spreadsheet!BD611,BD$7&lt;(SAP_Leadsheet!$E$21+12),$E761*BD611)</f>
        <v>1.7681657869730756E-3</v>
      </c>
      <c r="BE761" s="289" cm="1">
        <f t="array" aca="1" ref="BE761" ca="1">_xlfn.IFS(BE$7&gt;(SAP_Leadsheet!$E$21+8),0,BE$7=(SAP_Leadsheet!$E$21+12),SAP_Spreadsheet!BE611,BE$7&lt;(SAP_Leadsheet!$E$21+12),$E761*BE611)</f>
        <v>1.7513629603740496E-3</v>
      </c>
      <c r="BF761" s="289" cm="1">
        <f t="array" aca="1" ref="BF761" ca="1">_xlfn.IFS(BF$7&gt;(SAP_Leadsheet!$E$21+8),0,BF$7=(SAP_Leadsheet!$E$21+12),SAP_Spreadsheet!BF611,BF$7&lt;(SAP_Leadsheet!$E$21+12),$E761*BF611)</f>
        <v>1.7354113777028654E-3</v>
      </c>
      <c r="BG761" s="289" cm="1">
        <f t="array" aca="1" ref="BG761" ca="1">_xlfn.IFS(BG$7&gt;(SAP_Leadsheet!$E$21+8),0,BG$7=(SAP_Leadsheet!$E$21+12),SAP_Spreadsheet!BG611,BG$7&lt;(SAP_Leadsheet!$E$21+12),$E761*BG611)</f>
        <v>1.7200080445448969E-3</v>
      </c>
      <c r="BH761" s="289" cm="1">
        <f t="array" aca="1" ref="BH761" ca="1">_xlfn.IFS(BH$7&gt;(SAP_Leadsheet!$E$21+8),0,BH$7=(SAP_Leadsheet!$E$21+12),SAP_Spreadsheet!BH611,BH$7&lt;(SAP_Leadsheet!$E$21+12),$E761*BH611)</f>
        <v>1.7050312289846532E-3</v>
      </c>
      <c r="BI761" s="289" cm="1">
        <f t="array" aca="1" ref="BI761" ca="1">_xlfn.IFS(BI$7&gt;(SAP_Leadsheet!$E$21+8),0,BI$7=(SAP_Leadsheet!$E$21+12),SAP_Spreadsheet!BI611,BI$7&lt;(SAP_Leadsheet!$E$21+12),$E761*BI611)</f>
        <v>1.6903647325824701E-3</v>
      </c>
      <c r="BJ761" s="289" cm="1">
        <f t="array" aca="1" ref="BJ761" ca="1">_xlfn.IFS(BJ$7&gt;(SAP_Leadsheet!$E$21+8),0,BJ$7=(SAP_Leadsheet!$E$21+12),SAP_Spreadsheet!BJ611,BJ$7&lt;(SAP_Leadsheet!$E$21+12),$E761*BJ611)</f>
        <v>1.6757973534381604E-3</v>
      </c>
      <c r="BK761" s="289" cm="1">
        <f t="array" aca="1" ref="BK761" ca="1">_xlfn.IFS(BK$7&gt;(SAP_Leadsheet!$E$21+8),0,BK$7=(SAP_Leadsheet!$E$21+12),SAP_Spreadsheet!BK611,BK$7&lt;(SAP_Leadsheet!$E$21+12),$E761*BK611)</f>
        <v>1.6611462383782773E-3</v>
      </c>
      <c r="BL761" s="289" cm="1">
        <f t="array" aca="1" ref="BL761" ca="1">_xlfn.IFS(BL$7&gt;(SAP_Leadsheet!$E$21+8),0,BL$7=(SAP_Leadsheet!$E$21+12),SAP_Spreadsheet!BL611,BL$7&lt;(SAP_Leadsheet!$E$21+12),$E761*BL611)</f>
        <v>1.6426010839119562E-3</v>
      </c>
      <c r="BM761" s="289" cm="1">
        <f t="array" aca="1" ref="BM761" ca="1">_xlfn.IFS(BM$7&gt;(SAP_Leadsheet!$E$21+8),0,BM$7=(SAP_Leadsheet!$E$21+12),SAP_Spreadsheet!BM611,BM$7&lt;(SAP_Leadsheet!$E$21+12),$E761*BM611)</f>
        <v>1.5963252350624944E-3</v>
      </c>
      <c r="BN761" s="289" cm="1">
        <f t="array" aca="1" ref="BN761" ca="1">_xlfn.IFS(BN$7&gt;(SAP_Leadsheet!$E$21+8),0,BN$7=(SAP_Leadsheet!$E$21+12),SAP_Spreadsheet!BN611,BN$7&lt;(SAP_Leadsheet!$E$21+12),$E761*BN611)</f>
        <v>1.4996808137941345E-3</v>
      </c>
      <c r="BO761" s="289" cm="1">
        <f t="array" aca="1" ref="BO761" ca="1">_xlfn.IFS(BO$7&gt;(SAP_Leadsheet!$E$21+8),0,BO$7=(SAP_Leadsheet!$E$21+12),SAP_Spreadsheet!BO611,BO$7&lt;(SAP_Leadsheet!$E$21+12),$E761*BO611)</f>
        <v>1.3829962455489983E-3</v>
      </c>
      <c r="BP761" s="289" cm="1">
        <f t="array" aca="1" ref="BP761" ca="1">_xlfn.IFS(BP$7&gt;(SAP_Leadsheet!$E$21+8),0,BP$7=(SAP_Leadsheet!$E$21+12),SAP_Spreadsheet!BP611,BP$7&lt;(SAP_Leadsheet!$E$21+12),$E761*BP611)</f>
        <v>0</v>
      </c>
      <c r="BQ761" s="289" cm="1">
        <f t="array" aca="1" ref="BQ761" ca="1">_xlfn.IFS(BQ$7&gt;(SAP_Leadsheet!$E$21+8),0,BQ$7=(SAP_Leadsheet!$E$21+12),SAP_Spreadsheet!BQ611,BQ$7&lt;(SAP_Leadsheet!$E$21+12),$E761*BQ611)</f>
        <v>0</v>
      </c>
      <c r="BR761" s="289" cm="1">
        <f t="array" aca="1" ref="BR761" ca="1">_xlfn.IFS(BR$7&gt;(SAP_Leadsheet!$E$21+8),0,BR$7=(SAP_Leadsheet!$E$21+12),SAP_Spreadsheet!BR611,BR$7&lt;(SAP_Leadsheet!$E$21+12),$E761*BR611)</f>
        <v>0</v>
      </c>
      <c r="BS761" s="289" cm="1">
        <f t="array" aca="1" ref="BS761" ca="1">_xlfn.IFS(BS$7&gt;(SAP_Leadsheet!$E$21+8),0,BS$7=(SAP_Leadsheet!$E$21+12),SAP_Spreadsheet!BS611,BS$7&lt;(SAP_Leadsheet!$E$21+12),$E761*BS611)</f>
        <v>0</v>
      </c>
      <c r="BT761" s="289" cm="1">
        <f t="array" aca="1" ref="BT761" ca="1">_xlfn.IFS(BT$7&gt;(SAP_Leadsheet!$E$21+8),0,BT$7=(SAP_Leadsheet!$E$21+12),SAP_Spreadsheet!BT611,BT$7&lt;(SAP_Leadsheet!$E$21+12),$E761*BT611)</f>
        <v>0</v>
      </c>
      <c r="BU761" s="289" cm="1">
        <f t="array" aca="1" ref="BU761" ca="1">_xlfn.IFS(BU$7&gt;(SAP_Leadsheet!$E$21+8),0,BU$7=(SAP_Leadsheet!$E$21+12),SAP_Spreadsheet!BU611,BU$7&lt;(SAP_Leadsheet!$E$21+12),$E761*BU611)</f>
        <v>0</v>
      </c>
      <c r="BV761" s="289" cm="1">
        <f t="array" aca="1" ref="BV761" ca="1">_xlfn.IFS(BV$7&gt;(SAP_Leadsheet!$E$21+8),0,BV$7=(SAP_Leadsheet!$E$21+12),SAP_Spreadsheet!BV611,BV$7&lt;(SAP_Leadsheet!$E$21+12),$E761*BV611)</f>
        <v>0</v>
      </c>
      <c r="BW761" s="289" cm="1">
        <f t="array" aca="1" ref="BW761" ca="1">_xlfn.IFS(BW$7&gt;(SAP_Leadsheet!$E$21+8),0,BW$7=(SAP_Leadsheet!$E$21+12),SAP_Spreadsheet!BW611,BW$7&lt;(SAP_Leadsheet!$E$21+12),$E761*BW611)</f>
        <v>0</v>
      </c>
      <c r="BX761" s="289" cm="1">
        <f t="array" aca="1" ref="BX761" ca="1">_xlfn.IFS(BX$7&gt;(SAP_Leadsheet!$E$21+8),0,BX$7=(SAP_Leadsheet!$E$21+12),SAP_Spreadsheet!BX611,BX$7&lt;(SAP_Leadsheet!$E$21+12),$E761*BX611)</f>
        <v>0</v>
      </c>
      <c r="BY761" s="289" cm="1">
        <f t="array" aca="1" ref="BY761" ca="1">_xlfn.IFS(BY$7&gt;(SAP_Leadsheet!$E$21+8),0,BY$7=(SAP_Leadsheet!$E$21+12),SAP_Spreadsheet!BY611,BY$7&lt;(SAP_Leadsheet!$E$21+12),$E761*BY611)</f>
        <v>0</v>
      </c>
      <c r="BZ761" s="289" cm="1">
        <f t="array" aca="1" ref="BZ761" ca="1">_xlfn.IFS(BZ$7&gt;(SAP_Leadsheet!$E$21+8),0,BZ$7=(SAP_Leadsheet!$E$21+12),SAP_Spreadsheet!BZ611,BZ$7&lt;(SAP_Leadsheet!$E$21+12),$E761*BZ611)</f>
        <v>0</v>
      </c>
      <c r="CA761" s="289"/>
      <c r="CB761" s="289"/>
      <c r="CC761" s="289"/>
      <c r="CD761" s="289"/>
      <c r="CE761" s="289"/>
      <c r="CF761" s="289"/>
      <c r="CG761" s="289"/>
      <c r="CH761" s="289"/>
      <c r="CI761" s="289"/>
      <c r="CJ761" s="289"/>
      <c r="CK761" s="289"/>
      <c r="CL761" s="289"/>
      <c r="CM761" s="289"/>
      <c r="CN761" s="289"/>
      <c r="CO761" s="289"/>
      <c r="CP761" s="289"/>
      <c r="CQ761" s="289"/>
      <c r="CR761" s="289"/>
      <c r="CS761" s="289"/>
      <c r="CT761" s="289"/>
      <c r="CU761" s="289"/>
      <c r="CV761" s="289"/>
      <c r="CW761" s="289"/>
      <c r="CX761" s="289"/>
      <c r="CY761" s="289"/>
      <c r="CZ761" s="289"/>
      <c r="DA761" s="289"/>
      <c r="DB761" s="289"/>
      <c r="DC761" s="289"/>
      <c r="DD761" s="289"/>
      <c r="DE761" s="289"/>
      <c r="DF761" s="289"/>
      <c r="DG761" s="289"/>
      <c r="DH761" s="289"/>
      <c r="DI761" s="289"/>
      <c r="DJ761" s="289"/>
      <c r="DK761" s="289"/>
      <c r="DL761" s="289"/>
      <c r="DM761" s="289"/>
      <c r="DN761" s="289"/>
      <c r="DO761" s="289"/>
      <c r="DP761" s="289"/>
      <c r="DQ761" s="289"/>
      <c r="DR761" s="289"/>
      <c r="DS761" s="289"/>
      <c r="DT761" s="289"/>
      <c r="DU761" s="289"/>
      <c r="DV761" s="289"/>
      <c r="DW761" s="289"/>
      <c r="DX761" s="289"/>
      <c r="DY761" s="289"/>
      <c r="DZ761" s="289"/>
      <c r="EA761" s="289"/>
      <c r="EB761" s="289"/>
      <c r="EC761" s="289"/>
      <c r="ED761" s="289"/>
      <c r="EE761" s="289"/>
      <c r="EF761" s="289"/>
      <c r="EG761" s="289"/>
      <c r="EH761" s="289"/>
      <c r="EI761" s="289"/>
      <c r="EJ761" s="289"/>
      <c r="EK761" s="289"/>
      <c r="EL761" s="289"/>
      <c r="EM761" s="289"/>
      <c r="EN761" s="289"/>
      <c r="EO761" s="289"/>
      <c r="EP761" s="289"/>
      <c r="EQ761" s="289"/>
      <c r="ER761" s="289"/>
      <c r="ES761" s="289"/>
      <c r="ET761" s="289"/>
      <c r="EU761" s="289"/>
      <c r="EV761" s="289"/>
      <c r="EW761" s="289"/>
      <c r="EX761" s="289"/>
      <c r="EY761" s="289"/>
      <c r="EZ761" s="289"/>
      <c r="FA761" s="289"/>
      <c r="FB761" s="289"/>
      <c r="FC761" s="289"/>
      <c r="FD761" s="289"/>
      <c r="FE761" s="289"/>
      <c r="FF761" s="289"/>
      <c r="FG761" s="289"/>
      <c r="FH761" s="289"/>
      <c r="FI761" s="289"/>
      <c r="FJ761" s="289"/>
      <c r="FK761" s="289"/>
      <c r="FL761" s="289"/>
      <c r="FM761" s="289"/>
      <c r="FN761" s="289"/>
      <c r="FO761" s="289"/>
      <c r="FP761" s="289"/>
      <c r="FQ761" s="289"/>
      <c r="FR761" s="289"/>
      <c r="FS761" s="289"/>
      <c r="FT761" s="289"/>
      <c r="FU761" s="289"/>
      <c r="FV761" s="289"/>
      <c r="FW761" s="289"/>
      <c r="FX761" s="289"/>
      <c r="FY761" s="289"/>
      <c r="FZ761" s="289"/>
      <c r="GA761" s="289"/>
      <c r="GB761" s="289"/>
      <c r="GC761" s="289"/>
      <c r="GD761" s="289"/>
      <c r="GE761" s="289"/>
      <c r="GF761" s="289"/>
      <c r="GG761" s="289"/>
      <c r="GH761" s="289"/>
      <c r="GI761" s="289"/>
      <c r="GJ761" s="289"/>
      <c r="GK761" s="289"/>
      <c r="GL761" s="289"/>
      <c r="GM761" s="289"/>
      <c r="GN761" s="289"/>
      <c r="GO761" s="289"/>
      <c r="GP761" s="289"/>
      <c r="GQ761" s="289"/>
      <c r="GR761" s="289"/>
      <c r="GS761" s="289"/>
      <c r="GT761" s="289"/>
      <c r="GU761" s="289"/>
      <c r="GV761" s="289"/>
      <c r="GW761" s="289"/>
      <c r="GX761" s="289"/>
      <c r="GY761" s="289"/>
    </row>
    <row r="762" spans="1:207" x14ac:dyDescent="0.15">
      <c r="A762" s="101"/>
      <c r="C762" s="23"/>
      <c r="D762" s="26" t="s">
        <v>419</v>
      </c>
      <c r="E762" s="78">
        <v>5.7500000000000002E-2</v>
      </c>
      <c r="F762" s="120"/>
      <c r="G762" s="289" cm="1">
        <f t="array" ref="G762">_xlfn.IFS(G$7&gt;(SAP_Leadsheet!$E$21+8),0,G$7=(SAP_Leadsheet!$E$21+12),SAP_Spreadsheet!G612,G$7&lt;(SAP_Leadsheet!$E$21+12),$E762*G612)</f>
        <v>0</v>
      </c>
      <c r="H762" s="289" cm="1">
        <f t="array" aca="1" ref="H762" ca="1">_xlfn.IFS(H$7&gt;(SAP_Leadsheet!$E$21+8),0,H$7=(SAP_Leadsheet!$E$21+12),SAP_Spreadsheet!H612,H$7&lt;(SAP_Leadsheet!$E$21+12),$E762*H612)</f>
        <v>0</v>
      </c>
      <c r="I762" s="289" cm="1">
        <f t="array" aca="1" ref="I762" ca="1">_xlfn.IFS(I$7&gt;(SAP_Leadsheet!$E$21+8),0,I$7=(SAP_Leadsheet!$E$21+12),SAP_Spreadsheet!I612,I$7&lt;(SAP_Leadsheet!$E$21+12),$E762*I612)</f>
        <v>2.5453874880947301E-3</v>
      </c>
      <c r="J762" s="289" cm="1">
        <f t="array" aca="1" ref="J762" ca="1">_xlfn.IFS(J$7&gt;(SAP_Leadsheet!$E$21+8),0,J$7=(SAP_Leadsheet!$E$21+12),SAP_Spreadsheet!J612,J$7&lt;(SAP_Leadsheet!$E$21+12),$E762*J612)</f>
        <v>4.629342110088825E-3</v>
      </c>
      <c r="K762" s="289" cm="1">
        <f t="array" aca="1" ref="K762" ca="1">_xlfn.IFS(K$7&gt;(SAP_Leadsheet!$E$21+8),0,K$7=(SAP_Leadsheet!$E$21+12),SAP_Spreadsheet!K612,K$7&lt;(SAP_Leadsheet!$E$21+12),$E762*K612)</f>
        <v>5.8690097133387315E-3</v>
      </c>
      <c r="L762" s="289" cm="1">
        <f t="array" aca="1" ref="L762" ca="1">_xlfn.IFS(L$7&gt;(SAP_Leadsheet!$E$21+8),0,L$7=(SAP_Leadsheet!$E$21+12),SAP_Spreadsheet!L612,L$7&lt;(SAP_Leadsheet!$E$21+12),$E762*L612)</f>
        <v>6.4178148150117889E-3</v>
      </c>
      <c r="M762" s="289" cm="1">
        <f t="array" aca="1" ref="M762" ca="1">_xlfn.IFS(M$7&gt;(SAP_Leadsheet!$E$21+8),0,M$7=(SAP_Leadsheet!$E$21+12),SAP_Spreadsheet!M612,M$7&lt;(SAP_Leadsheet!$E$21+12),$E762*M612)</f>
        <v>6.5069777935534345E-3</v>
      </c>
      <c r="N762" s="289" cm="1">
        <f t="array" aca="1" ref="N762" ca="1">_xlfn.IFS(N$7&gt;(SAP_Leadsheet!$E$21+8),0,N$7=(SAP_Leadsheet!$E$21+12),SAP_Spreadsheet!N612,N$7&lt;(SAP_Leadsheet!$E$21+12),$E762*N612)</f>
        <v>6.3055143371699238E-3</v>
      </c>
      <c r="O762" s="289" cm="1">
        <f t="array" aca="1" ref="O762" ca="1">_xlfn.IFS(O$7&gt;(SAP_Leadsheet!$E$21+8),0,O$7=(SAP_Leadsheet!$E$21+12),SAP_Spreadsheet!O612,O$7&lt;(SAP_Leadsheet!$E$21+12),$E762*O612)</f>
        <v>5.9280300782914123E-3</v>
      </c>
      <c r="P762" s="289" cm="1">
        <f t="array" aca="1" ref="P762" ca="1">_xlfn.IFS(P$7&gt;(SAP_Leadsheet!$E$21+8),0,P$7=(SAP_Leadsheet!$E$21+12),SAP_Spreadsheet!P612,P$7&lt;(SAP_Leadsheet!$E$21+12),$E762*P612)</f>
        <v>5.4749159004478277E-3</v>
      </c>
      <c r="Q762" s="289" cm="1">
        <f t="array" aca="1" ref="Q762" ca="1">_xlfn.IFS(Q$7&gt;(SAP_Leadsheet!$E$21+8),0,Q$7=(SAP_Leadsheet!$E$21+12),SAP_Spreadsheet!Q612,Q$7&lt;(SAP_Leadsheet!$E$21+12),$E762*Q612)</f>
        <v>5.0092701204327112E-3</v>
      </c>
      <c r="R762" s="289" cm="1">
        <f t="array" aca="1" ref="R762" ca="1">_xlfn.IFS(R$7&gt;(SAP_Leadsheet!$E$21+8),0,R$7=(SAP_Leadsheet!$E$21+12),SAP_Spreadsheet!R612,R$7&lt;(SAP_Leadsheet!$E$21+12),$E762*R612)</f>
        <v>4.5802202085959073E-3</v>
      </c>
      <c r="S762" s="289" cm="1">
        <f t="array" aca="1" ref="S762" ca="1">_xlfn.IFS(S$7&gt;(SAP_Leadsheet!$E$21+8),0,S$7=(SAP_Leadsheet!$E$21+12),SAP_Spreadsheet!S612,S$7&lt;(SAP_Leadsheet!$E$21+12),$E762*S612)</f>
        <v>4.1420826392935635E-3</v>
      </c>
      <c r="T762" s="289" cm="1">
        <f t="array" aca="1" ref="T762" ca="1">_xlfn.IFS(T$7&gt;(SAP_Leadsheet!$E$21+8),0,T$7=(SAP_Leadsheet!$E$21+12),SAP_Spreadsheet!T612,T$7&lt;(SAP_Leadsheet!$E$21+12),$E762*T612)</f>
        <v>2.8934594106352954E-3</v>
      </c>
      <c r="U762" s="289" cm="1">
        <f t="array" aca="1" ref="U762" ca="1">_xlfn.IFS(U$7&gt;(SAP_Leadsheet!$E$21+8),0,U$7=(SAP_Leadsheet!$E$21+12),SAP_Spreadsheet!U612,U$7&lt;(SAP_Leadsheet!$E$21+12),$E762*U612)</f>
        <v>2.8961117046756957E-3</v>
      </c>
      <c r="V762" s="289" cm="1">
        <f t="array" aca="1" ref="V762" ca="1">_xlfn.IFS(V$7&gt;(SAP_Leadsheet!$E$21+8),0,V$7=(SAP_Leadsheet!$E$21+12),SAP_Spreadsheet!V612,V$7&lt;(SAP_Leadsheet!$E$21+12),$E762*V612)</f>
        <v>2.9447871912715311E-3</v>
      </c>
      <c r="W762" s="289" cm="1">
        <f t="array" aca="1" ref="W762" ca="1">_xlfn.IFS(W$7&gt;(SAP_Leadsheet!$E$21+8),0,W$7=(SAP_Leadsheet!$E$21+12),SAP_Spreadsheet!W612,W$7&lt;(SAP_Leadsheet!$E$21+12),$E762*W612)</f>
        <v>3.0180218524460006E-3</v>
      </c>
      <c r="X762" s="289" cm="1">
        <f t="array" aca="1" ref="X762" ca="1">_xlfn.IFS(X$7&gt;(SAP_Leadsheet!$E$21+8),0,X$7=(SAP_Leadsheet!$E$21+12),SAP_Spreadsheet!X612,X$7&lt;(SAP_Leadsheet!$E$21+12),$E762*X612)</f>
        <v>3.0951799119659611E-3</v>
      </c>
      <c r="Y762" s="289" cm="1">
        <f t="array" aca="1" ref="Y762" ca="1">_xlfn.IFS(Y$7&gt;(SAP_Leadsheet!$E$21+8),0,Y$7=(SAP_Leadsheet!$E$21+12),SAP_Spreadsheet!Y612,Y$7&lt;(SAP_Leadsheet!$E$21+12),$E762*Y612)</f>
        <v>3.1621359796017313E-3</v>
      </c>
      <c r="Z762" s="289" cm="1">
        <f t="array" aca="1" ref="Z762" ca="1">_xlfn.IFS(Z$7&gt;(SAP_Leadsheet!$E$21+8),0,Z$7=(SAP_Leadsheet!$E$21+12),SAP_Spreadsheet!Z612,Z$7&lt;(SAP_Leadsheet!$E$21+12),$E762*Z612)</f>
        <v>3.2104450193078849E-3</v>
      </c>
      <c r="AA762" s="289" cm="1">
        <f t="array" aca="1" ref="AA762" ca="1">_xlfn.IFS(AA$7&gt;(SAP_Leadsheet!$E$21+8),0,AA$7=(SAP_Leadsheet!$E$21+12),SAP_Spreadsheet!AA612,AA$7&lt;(SAP_Leadsheet!$E$21+12),$E762*AA612)</f>
        <v>3.2363399919633756E-3</v>
      </c>
      <c r="AB762" s="289" cm="1">
        <f t="array" aca="1" ref="AB762" ca="1">_xlfn.IFS(AB$7&gt;(SAP_Leadsheet!$E$21+8),0,AB$7=(SAP_Leadsheet!$E$21+12),SAP_Spreadsheet!AB612,AB$7&lt;(SAP_Leadsheet!$E$21+12),$E762*AB612)</f>
        <v>3.240121016247407E-3</v>
      </c>
      <c r="AC762" s="289" cm="1">
        <f t="array" aca="1" ref="AC762" ca="1">_xlfn.IFS(AC$7&gt;(SAP_Leadsheet!$E$21+8),0,AC$7=(SAP_Leadsheet!$E$21+12),SAP_Spreadsheet!AC612,AC$7&lt;(SAP_Leadsheet!$E$21+12),$E762*AC612)</f>
        <v>3.21960673888565E-3</v>
      </c>
      <c r="AD762" s="289" cm="1">
        <f t="array" aca="1" ref="AD762" ca="1">_xlfn.IFS(AD$7&gt;(SAP_Leadsheet!$E$21+8),0,AD$7=(SAP_Leadsheet!$E$21+12),SAP_Spreadsheet!AD612,AD$7&lt;(SAP_Leadsheet!$E$21+12),$E762*AD612)</f>
        <v>3.1717758672834707E-3</v>
      </c>
      <c r="AE762" s="289" cm="1">
        <f t="array" aca="1" ref="AE762" ca="1">_xlfn.IFS(AE$7&gt;(SAP_Leadsheet!$E$21+8),0,AE$7=(SAP_Leadsheet!$E$21+12),SAP_Spreadsheet!AE612,AE$7&lt;(SAP_Leadsheet!$E$21+12),$E762*AE612)</f>
        <v>2.9906594140000379E-3</v>
      </c>
      <c r="AF762" s="289" cm="1">
        <f t="array" aca="1" ref="AF762" ca="1">_xlfn.IFS(AF$7&gt;(SAP_Leadsheet!$E$21+8),0,AF$7=(SAP_Leadsheet!$E$21+12),SAP_Spreadsheet!AF612,AF$7&lt;(SAP_Leadsheet!$E$21+12),$E762*AF612)</f>
        <v>2.2679805447611686E-3</v>
      </c>
      <c r="AG762" s="289" cm="1">
        <f t="array" aca="1" ref="AG762" ca="1">_xlfn.IFS(AG$7&gt;(SAP_Leadsheet!$E$21+8),0,AG$7=(SAP_Leadsheet!$E$21+12),SAP_Spreadsheet!AG612,AG$7&lt;(SAP_Leadsheet!$E$21+12),$E762*AG612)</f>
        <v>2.2517478471692294E-3</v>
      </c>
      <c r="AH762" s="289" cm="1">
        <f t="array" aca="1" ref="AH762" ca="1">_xlfn.IFS(AH$7&gt;(SAP_Leadsheet!$E$21+8),0,AH$7=(SAP_Leadsheet!$E$21+12),SAP_Spreadsheet!AH612,AH$7&lt;(SAP_Leadsheet!$E$21+12),$E762*AH612)</f>
        <v>2.2350130728620646E-3</v>
      </c>
      <c r="AI762" s="289" cm="1">
        <f t="array" aca="1" ref="AI762" ca="1">_xlfn.IFS(AI$7&gt;(SAP_Leadsheet!$E$21+8),0,AI$7=(SAP_Leadsheet!$E$21+12),SAP_Spreadsheet!AI612,AI$7&lt;(SAP_Leadsheet!$E$21+12),$E762*AI612)</f>
        <v>2.2210398433164286E-3</v>
      </c>
      <c r="AJ762" s="289" cm="1">
        <f t="array" aca="1" ref="AJ762" ca="1">_xlfn.IFS(AJ$7&gt;(SAP_Leadsheet!$E$21+8),0,AJ$7=(SAP_Leadsheet!$E$21+12),SAP_Spreadsheet!AJ612,AJ$7&lt;(SAP_Leadsheet!$E$21+12),$E762*AJ612)</f>
        <v>2.2096766078705445E-3</v>
      </c>
      <c r="AK762" s="289" cm="1">
        <f t="array" aca="1" ref="AK762" ca="1">_xlfn.IFS(AK$7&gt;(SAP_Leadsheet!$E$21+8),0,AK$7=(SAP_Leadsheet!$E$21+12),SAP_Spreadsheet!AK612,AK$7&lt;(SAP_Leadsheet!$E$21+12),$E762*AK612)</f>
        <v>2.2004296303305042E-3</v>
      </c>
      <c r="AL762" s="289" cm="1">
        <f t="array" aca="1" ref="AL762" ca="1">_xlfn.IFS(AL$7&gt;(SAP_Leadsheet!$E$21+8),0,AL$7=(SAP_Leadsheet!$E$21+12),SAP_Spreadsheet!AL612,AL$7&lt;(SAP_Leadsheet!$E$21+12),$E762*AL612)</f>
        <v>2.1925142417695736E-3</v>
      </c>
      <c r="AM762" s="289" cm="1">
        <f t="array" aca="1" ref="AM762" ca="1">_xlfn.IFS(AM$7&gt;(SAP_Leadsheet!$E$21+8),0,AM$7=(SAP_Leadsheet!$E$21+12),SAP_Spreadsheet!AM612,AM$7&lt;(SAP_Leadsheet!$E$21+12),$E762*AM612)</f>
        <v>2.1848046490157459E-3</v>
      </c>
      <c r="AN762" s="289" cm="1">
        <f t="array" aca="1" ref="AN762" ca="1">_xlfn.IFS(AN$7&gt;(SAP_Leadsheet!$E$21+8),0,AN$7=(SAP_Leadsheet!$E$21+12),SAP_Spreadsheet!AN612,AN$7&lt;(SAP_Leadsheet!$E$21+12),$E762*AN612)</f>
        <v>2.1758627109366682E-3</v>
      </c>
      <c r="AO762" s="289" cm="1">
        <f t="array" aca="1" ref="AO762" ca="1">_xlfn.IFS(AO$7&gt;(SAP_Leadsheet!$E$21+8),0,AO$7=(SAP_Leadsheet!$E$21+12),SAP_Spreadsheet!AO612,AO$7&lt;(SAP_Leadsheet!$E$21+12),$E762*AO612)</f>
        <v>2.1617653145507855E-3</v>
      </c>
      <c r="AP762" s="289" cm="1">
        <f t="array" aca="1" ref="AP762" ca="1">_xlfn.IFS(AP$7&gt;(SAP_Leadsheet!$E$21+8),0,AP$7=(SAP_Leadsheet!$E$21+12),SAP_Spreadsheet!AP612,AP$7&lt;(SAP_Leadsheet!$E$21+12),$E762*AP612)</f>
        <v>2.1383415201221218E-3</v>
      </c>
      <c r="AQ762" s="289" cm="1">
        <f t="array" aca="1" ref="AQ762" ca="1">_xlfn.IFS(AQ$7&gt;(SAP_Leadsheet!$E$21+8),0,AQ$7=(SAP_Leadsheet!$E$21+12),SAP_Spreadsheet!AQ612,AQ$7&lt;(SAP_Leadsheet!$E$21+12),$E762*AQ612)</f>
        <v>2.0771364771267138E-3</v>
      </c>
      <c r="AR762" s="289" cm="1">
        <f t="array" aca="1" ref="AR762" ca="1">_xlfn.IFS(AR$7&gt;(SAP_Leadsheet!$E$21+8),0,AR$7=(SAP_Leadsheet!$E$21+12),SAP_Spreadsheet!AR612,AR$7&lt;(SAP_Leadsheet!$E$21+12),$E762*AR612)</f>
        <v>1.8473236983131652E-3</v>
      </c>
      <c r="AS762" s="289" cm="1">
        <f t="array" aca="1" ref="AS762" ca="1">_xlfn.IFS(AS$7&gt;(SAP_Leadsheet!$E$21+8),0,AS$7=(SAP_Leadsheet!$E$21+12),SAP_Spreadsheet!AS612,AS$7&lt;(SAP_Leadsheet!$E$21+12),$E762*AS612)</f>
        <v>1.8274660055574822E-3</v>
      </c>
      <c r="AT762" s="289" cm="1">
        <f t="array" aca="1" ref="AT762" ca="1">_xlfn.IFS(AT$7&gt;(SAP_Leadsheet!$E$21+8),0,AT$7=(SAP_Leadsheet!$E$21+12),SAP_Spreadsheet!AT612,AT$7&lt;(SAP_Leadsheet!$E$21+12),$E762*AT612)</f>
        <v>1.8080018230819772E-3</v>
      </c>
      <c r="AU762" s="289" cm="1">
        <f t="array" aca="1" ref="AU762" ca="1">_xlfn.IFS(AU$7&gt;(SAP_Leadsheet!$E$21+8),0,AU$7=(SAP_Leadsheet!$E$21+12),SAP_Spreadsheet!AU612,AU$7&lt;(SAP_Leadsheet!$E$21+12),$E762*AU612)</f>
        <v>1.7897286941714083E-3</v>
      </c>
      <c r="AV762" s="289" cm="1">
        <f t="array" aca="1" ref="AV762" ca="1">_xlfn.IFS(AV$7&gt;(SAP_Leadsheet!$E$21+8),0,AV$7=(SAP_Leadsheet!$E$21+12),SAP_Spreadsheet!AV612,AV$7&lt;(SAP_Leadsheet!$E$21+12),$E762*AV612)</f>
        <v>1.7724213761232312E-3</v>
      </c>
      <c r="AW762" s="289" cm="1">
        <f t="array" aca="1" ref="AW762" ca="1">_xlfn.IFS(AW$7&gt;(SAP_Leadsheet!$E$21+8),0,AW$7=(SAP_Leadsheet!$E$21+12),SAP_Spreadsheet!AW612,AW$7&lt;(SAP_Leadsheet!$E$21+12),$E762*AW612)</f>
        <v>1.7558390540066563E-3</v>
      </c>
      <c r="AX762" s="289" cm="1">
        <f t="array" aca="1" ref="AX762" ca="1">_xlfn.IFS(AX$7&gt;(SAP_Leadsheet!$E$21+8),0,AX$7=(SAP_Leadsheet!$E$21+12),SAP_Spreadsheet!AX612,AX$7&lt;(SAP_Leadsheet!$E$21+12),$E762*AX612)</f>
        <v>1.7397379853243634E-3</v>
      </c>
      <c r="AY762" s="289" cm="1">
        <f t="array" aca="1" ref="AY762" ca="1">_xlfn.IFS(AY$7&gt;(SAP_Leadsheet!$E$21+8),0,AY$7=(SAP_Leadsheet!$E$21+12),SAP_Spreadsheet!AY612,AY$7&lt;(SAP_Leadsheet!$E$21+12),$E762*AY612)</f>
        <v>1.7238510457751118E-3</v>
      </c>
      <c r="AZ762" s="289" cm="1">
        <f t="array" aca="1" ref="AZ762" ca="1">_xlfn.IFS(AZ$7&gt;(SAP_Leadsheet!$E$21+8),0,AZ$7=(SAP_Leadsheet!$E$21+12),SAP_Spreadsheet!AZ612,AZ$7&lt;(SAP_Leadsheet!$E$21+12),$E762*AZ612)</f>
        <v>1.7078439972042718E-3</v>
      </c>
      <c r="BA762" s="289" cm="1">
        <f t="array" aca="1" ref="BA762" ca="1">_xlfn.IFS(BA$7&gt;(SAP_Leadsheet!$E$21+8),0,BA$7=(SAP_Leadsheet!$E$21+12),SAP_Spreadsheet!BA612,BA$7&lt;(SAP_Leadsheet!$E$21+12),$E762*BA612)</f>
        <v>1.6906426534931997E-3</v>
      </c>
      <c r="BB762" s="289" cm="1">
        <f t="array" aca="1" ref="BB762" ca="1">_xlfn.IFS(BB$7&gt;(SAP_Leadsheet!$E$21+8),0,BB$7=(SAP_Leadsheet!$E$21+12),SAP_Spreadsheet!BB612,BB$7&lt;(SAP_Leadsheet!$E$21+12),$E762*BB612)</f>
        <v>1.6710456026733571E-3</v>
      </c>
      <c r="BC762" s="289" cm="1">
        <f t="array" aca="1" ref="BC762" ca="1">_xlfn.IFS(BC$7&gt;(SAP_Leadsheet!$E$21+8),0,BC$7=(SAP_Leadsheet!$E$21+12),SAP_Spreadsheet!BC612,BC$7&lt;(SAP_Leadsheet!$E$21+12),$E762*BC612)</f>
        <v>1.6447435180392187E-3</v>
      </c>
      <c r="BD762" s="289" cm="1">
        <f t="array" aca="1" ref="BD762" ca="1">_xlfn.IFS(BD$7&gt;(SAP_Leadsheet!$E$21+8),0,BD$7=(SAP_Leadsheet!$E$21+12),SAP_Spreadsheet!BD612,BD$7&lt;(SAP_Leadsheet!$E$21+12),$E762*BD612)</f>
        <v>1.4819385888163855E-3</v>
      </c>
      <c r="BE762" s="289" cm="1">
        <f t="array" aca="1" ref="BE762" ca="1">_xlfn.IFS(BE$7&gt;(SAP_Leadsheet!$E$21+8),0,BE$7=(SAP_Leadsheet!$E$21+12),SAP_Spreadsheet!BE612,BE$7&lt;(SAP_Leadsheet!$E$21+12),$E762*BE612)</f>
        <v>1.4675776031876527E-3</v>
      </c>
      <c r="BF762" s="289" cm="1">
        <f t="array" aca="1" ref="BF762" ca="1">_xlfn.IFS(BF$7&gt;(SAP_Leadsheet!$E$21+8),0,BF$7=(SAP_Leadsheet!$E$21+12),SAP_Spreadsheet!BF612,BF$7&lt;(SAP_Leadsheet!$E$21+12),$E762*BF612)</f>
        <v>1.4536312571104611E-3</v>
      </c>
      <c r="BG762" s="289" cm="1">
        <f t="array" aca="1" ref="BG762" ca="1">_xlfn.IFS(BG$7&gt;(SAP_Leadsheet!$E$21+8),0,BG$7=(SAP_Leadsheet!$E$21+12),SAP_Spreadsheet!BG612,BG$7&lt;(SAP_Leadsheet!$E$21+12),$E762*BG612)</f>
        <v>1.4403914434933779E-3</v>
      </c>
      <c r="BH762" s="289" cm="1">
        <f t="array" aca="1" ref="BH762" ca="1">_xlfn.IFS(BH$7&gt;(SAP_Leadsheet!$E$21+8),0,BH$7=(SAP_Leadsheet!$E$21+12),SAP_Spreadsheet!BH612,BH$7&lt;(SAP_Leadsheet!$E$21+12),$E762*BH612)</f>
        <v>1.4276066769722644E-3</v>
      </c>
      <c r="BI762" s="289" cm="1">
        <f t="array" aca="1" ref="BI762" ca="1">_xlfn.IFS(BI$7&gt;(SAP_Leadsheet!$E$21+8),0,BI$7=(SAP_Leadsheet!$E$21+12),SAP_Spreadsheet!BI612,BI$7&lt;(SAP_Leadsheet!$E$21+12),$E762*BI612)</f>
        <v>1.415175920057262E-3</v>
      </c>
      <c r="BJ762" s="289" cm="1">
        <f t="array" aca="1" ref="BJ762" ca="1">_xlfn.IFS(BJ$7&gt;(SAP_Leadsheet!$E$21+8),0,BJ$7=(SAP_Leadsheet!$E$21+12),SAP_Spreadsheet!BJ612,BJ$7&lt;(SAP_Leadsheet!$E$21+12),$E762*BJ612)</f>
        <v>1.4030027280434502E-3</v>
      </c>
      <c r="BK762" s="289" cm="1">
        <f t="array" aca="1" ref="BK762" ca="1">_xlfn.IFS(BK$7&gt;(SAP_Leadsheet!$E$21+8),0,BK$7=(SAP_Leadsheet!$E$21+12),SAP_Spreadsheet!BK612,BK$7&lt;(SAP_Leadsheet!$E$21+12),$E762*BK612)</f>
        <v>1.390911803353673E-3</v>
      </c>
      <c r="BL762" s="289" cm="1">
        <f t="array" aca="1" ref="BL762" ca="1">_xlfn.IFS(BL$7&gt;(SAP_Leadsheet!$E$21+8),0,BL$7=(SAP_Leadsheet!$E$21+12),SAP_Spreadsheet!BL612,BL$7&lt;(SAP_Leadsheet!$E$21+12),$E762*BL612)</f>
        <v>1.3787513778539702E-3</v>
      </c>
      <c r="BM762" s="289" cm="1">
        <f t="array" aca="1" ref="BM762" ca="1">_xlfn.IFS(BM$7&gt;(SAP_Leadsheet!$E$21+8),0,BM$7=(SAP_Leadsheet!$E$21+12),SAP_Spreadsheet!BM612,BM$7&lt;(SAP_Leadsheet!$E$21+12),$E762*BM612)</f>
        <v>1.3633588996469236E-3</v>
      </c>
      <c r="BN762" s="289" cm="1">
        <f t="array" aca="1" ref="BN762" ca="1">_xlfn.IFS(BN$7&gt;(SAP_Leadsheet!$E$21+8),0,BN$7=(SAP_Leadsheet!$E$21+12),SAP_Spreadsheet!BN612,BN$7&lt;(SAP_Leadsheet!$E$21+12),$E762*BN612)</f>
        <v>1.3249499451018704E-3</v>
      </c>
      <c r="BO762" s="289" cm="1">
        <f t="array" aca="1" ref="BO762" ca="1">_xlfn.IFS(BO$7&gt;(SAP_Leadsheet!$E$21+8),0,BO$7=(SAP_Leadsheet!$E$21+12),SAP_Spreadsheet!BO612,BO$7&lt;(SAP_Leadsheet!$E$21+12),$E762*BO612)</f>
        <v>1.2447350754491316E-3</v>
      </c>
      <c r="BP762" s="289" cm="1">
        <f t="array" aca="1" ref="BP762" ca="1">_xlfn.IFS(BP$7&gt;(SAP_Leadsheet!$E$21+8),0,BP$7=(SAP_Leadsheet!$E$21+12),SAP_Spreadsheet!BP612,BP$7&lt;(SAP_Leadsheet!$E$21+12),$E762*BP612)</f>
        <v>1.1478868838056685E-3</v>
      </c>
      <c r="BQ762" s="289" cm="1">
        <f t="array" aca="1" ref="BQ762" ca="1">_xlfn.IFS(BQ$7&gt;(SAP_Leadsheet!$E$21+8),0,BQ$7=(SAP_Leadsheet!$E$21+12),SAP_Spreadsheet!BQ612,BQ$7&lt;(SAP_Leadsheet!$E$21+12),$E762*BQ612)</f>
        <v>0</v>
      </c>
      <c r="BR762" s="289" cm="1">
        <f t="array" aca="1" ref="BR762" ca="1">_xlfn.IFS(BR$7&gt;(SAP_Leadsheet!$E$21+8),0,BR$7=(SAP_Leadsheet!$E$21+12),SAP_Spreadsheet!BR612,BR$7&lt;(SAP_Leadsheet!$E$21+12),$E762*BR612)</f>
        <v>0</v>
      </c>
      <c r="BS762" s="289" cm="1">
        <f t="array" aca="1" ref="BS762" ca="1">_xlfn.IFS(BS$7&gt;(SAP_Leadsheet!$E$21+8),0,BS$7=(SAP_Leadsheet!$E$21+12),SAP_Spreadsheet!BS612,BS$7&lt;(SAP_Leadsheet!$E$21+12),$E762*BS612)</f>
        <v>0</v>
      </c>
      <c r="BT762" s="289" cm="1">
        <f t="array" aca="1" ref="BT762" ca="1">_xlfn.IFS(BT$7&gt;(SAP_Leadsheet!$E$21+8),0,BT$7=(SAP_Leadsheet!$E$21+12),SAP_Spreadsheet!BT612,BT$7&lt;(SAP_Leadsheet!$E$21+12),$E762*BT612)</f>
        <v>0</v>
      </c>
      <c r="BU762" s="289" cm="1">
        <f t="array" aca="1" ref="BU762" ca="1">_xlfn.IFS(BU$7&gt;(SAP_Leadsheet!$E$21+8),0,BU$7=(SAP_Leadsheet!$E$21+12),SAP_Spreadsheet!BU612,BU$7&lt;(SAP_Leadsheet!$E$21+12),$E762*BU612)</f>
        <v>0</v>
      </c>
      <c r="BV762" s="289" cm="1">
        <f t="array" aca="1" ref="BV762" ca="1">_xlfn.IFS(BV$7&gt;(SAP_Leadsheet!$E$21+8),0,BV$7=(SAP_Leadsheet!$E$21+12),SAP_Spreadsheet!BV612,BV$7&lt;(SAP_Leadsheet!$E$21+12),$E762*BV612)</f>
        <v>0</v>
      </c>
      <c r="BW762" s="289" cm="1">
        <f t="array" aca="1" ref="BW762" ca="1">_xlfn.IFS(BW$7&gt;(SAP_Leadsheet!$E$21+8),0,BW$7=(SAP_Leadsheet!$E$21+12),SAP_Spreadsheet!BW612,BW$7&lt;(SAP_Leadsheet!$E$21+12),$E762*BW612)</f>
        <v>0</v>
      </c>
      <c r="BX762" s="289" cm="1">
        <f t="array" aca="1" ref="BX762" ca="1">_xlfn.IFS(BX$7&gt;(SAP_Leadsheet!$E$21+8),0,BX$7=(SAP_Leadsheet!$E$21+12),SAP_Spreadsheet!BX612,BX$7&lt;(SAP_Leadsheet!$E$21+12),$E762*BX612)</f>
        <v>0</v>
      </c>
      <c r="BY762" s="289" cm="1">
        <f t="array" aca="1" ref="BY762" ca="1">_xlfn.IFS(BY$7&gt;(SAP_Leadsheet!$E$21+8),0,BY$7=(SAP_Leadsheet!$E$21+12),SAP_Spreadsheet!BY612,BY$7&lt;(SAP_Leadsheet!$E$21+12),$E762*BY612)</f>
        <v>0</v>
      </c>
      <c r="BZ762" s="289" cm="1">
        <f t="array" aca="1" ref="BZ762" ca="1">_xlfn.IFS(BZ$7&gt;(SAP_Leadsheet!$E$21+8),0,BZ$7=(SAP_Leadsheet!$E$21+12),SAP_Spreadsheet!BZ612,BZ$7&lt;(SAP_Leadsheet!$E$21+12),$E762*BZ612)</f>
        <v>0</v>
      </c>
      <c r="CA762" s="289"/>
      <c r="CB762" s="289"/>
      <c r="CC762" s="289"/>
      <c r="CD762" s="289"/>
      <c r="CE762" s="289"/>
      <c r="CF762" s="289"/>
      <c r="CG762" s="289"/>
      <c r="CH762" s="289"/>
      <c r="CI762" s="289"/>
      <c r="CJ762" s="289"/>
      <c r="CK762" s="289"/>
      <c r="CL762" s="289"/>
      <c r="CM762" s="289"/>
      <c r="CN762" s="289"/>
      <c r="CO762" s="289"/>
      <c r="CP762" s="289"/>
      <c r="CQ762" s="289"/>
      <c r="CR762" s="289"/>
      <c r="CS762" s="289"/>
      <c r="CT762" s="289"/>
      <c r="CU762" s="289"/>
      <c r="CV762" s="289"/>
      <c r="CW762" s="289"/>
      <c r="CX762" s="289"/>
      <c r="CY762" s="289"/>
      <c r="CZ762" s="289"/>
      <c r="DA762" s="289"/>
      <c r="DB762" s="289"/>
      <c r="DC762" s="289"/>
      <c r="DD762" s="289"/>
      <c r="DE762" s="289"/>
      <c r="DF762" s="289"/>
      <c r="DG762" s="289"/>
      <c r="DH762" s="289"/>
      <c r="DI762" s="289"/>
      <c r="DJ762" s="289"/>
      <c r="DK762" s="289"/>
      <c r="DL762" s="289"/>
      <c r="DM762" s="289"/>
      <c r="DN762" s="289"/>
      <c r="DO762" s="289"/>
      <c r="DP762" s="289"/>
      <c r="DQ762" s="289"/>
      <c r="DR762" s="289"/>
      <c r="DS762" s="289"/>
      <c r="DT762" s="289"/>
      <c r="DU762" s="289"/>
      <c r="DV762" s="289"/>
      <c r="DW762" s="289"/>
      <c r="DX762" s="289"/>
      <c r="DY762" s="289"/>
      <c r="DZ762" s="289"/>
      <c r="EA762" s="289"/>
      <c r="EB762" s="289"/>
      <c r="EC762" s="289"/>
      <c r="ED762" s="289"/>
      <c r="EE762" s="289"/>
      <c r="EF762" s="289"/>
      <c r="EG762" s="289"/>
      <c r="EH762" s="289"/>
      <c r="EI762" s="289"/>
      <c r="EJ762" s="289"/>
      <c r="EK762" s="289"/>
      <c r="EL762" s="289"/>
      <c r="EM762" s="289"/>
      <c r="EN762" s="289"/>
      <c r="EO762" s="289"/>
      <c r="EP762" s="289"/>
      <c r="EQ762" s="289"/>
      <c r="ER762" s="289"/>
      <c r="ES762" s="289"/>
      <c r="ET762" s="289"/>
      <c r="EU762" s="289"/>
      <c r="EV762" s="289"/>
      <c r="EW762" s="289"/>
      <c r="EX762" s="289"/>
      <c r="EY762" s="289"/>
      <c r="EZ762" s="289"/>
      <c r="FA762" s="289"/>
      <c r="FB762" s="289"/>
      <c r="FC762" s="289"/>
      <c r="FD762" s="289"/>
      <c r="FE762" s="289"/>
      <c r="FF762" s="289"/>
      <c r="FG762" s="289"/>
      <c r="FH762" s="289"/>
      <c r="FI762" s="289"/>
      <c r="FJ762" s="289"/>
      <c r="FK762" s="289"/>
      <c r="FL762" s="289"/>
      <c r="FM762" s="289"/>
      <c r="FN762" s="289"/>
      <c r="FO762" s="289"/>
      <c r="FP762" s="289"/>
      <c r="FQ762" s="289"/>
      <c r="FR762" s="289"/>
      <c r="FS762" s="289"/>
      <c r="FT762" s="289"/>
      <c r="FU762" s="289"/>
      <c r="FV762" s="289"/>
      <c r="FW762" s="289"/>
      <c r="FX762" s="289"/>
      <c r="FY762" s="289"/>
      <c r="FZ762" s="289"/>
      <c r="GA762" s="289"/>
      <c r="GB762" s="289"/>
      <c r="GC762" s="289"/>
      <c r="GD762" s="289"/>
      <c r="GE762" s="289"/>
      <c r="GF762" s="289"/>
      <c r="GG762" s="289"/>
      <c r="GH762" s="289"/>
      <c r="GI762" s="289"/>
      <c r="GJ762" s="289"/>
      <c r="GK762" s="289"/>
      <c r="GL762" s="289"/>
      <c r="GM762" s="289"/>
      <c r="GN762" s="289"/>
      <c r="GO762" s="289"/>
      <c r="GP762" s="289"/>
      <c r="GQ762" s="289"/>
      <c r="GR762" s="289"/>
      <c r="GS762" s="289"/>
      <c r="GT762" s="289"/>
      <c r="GU762" s="289"/>
      <c r="GV762" s="289"/>
      <c r="GW762" s="289"/>
      <c r="GX762" s="289"/>
      <c r="GY762" s="289"/>
    </row>
    <row r="763" spans="1:207" x14ac:dyDescent="0.15">
      <c r="A763" s="101"/>
      <c r="C763" s="23"/>
      <c r="D763" s="26" t="s">
        <v>420</v>
      </c>
      <c r="E763" s="78">
        <v>5.7500000000000002E-2</v>
      </c>
      <c r="F763" s="120"/>
      <c r="G763" s="289" cm="1">
        <f t="array" ref="G763">_xlfn.IFS(G$7&gt;(SAP_Leadsheet!$E$21+8),0,G$7=(SAP_Leadsheet!$E$21+12),SAP_Spreadsheet!G613,G$7&lt;(SAP_Leadsheet!$E$21+12),$E763*G613)</f>
        <v>0</v>
      </c>
      <c r="H763" s="289" cm="1">
        <f t="array" aca="1" ref="H763" ca="1">_xlfn.IFS(H$7&gt;(SAP_Leadsheet!$E$21+8),0,H$7=(SAP_Leadsheet!$E$21+12),SAP_Spreadsheet!H613,H$7&lt;(SAP_Leadsheet!$E$21+12),$E763*H613)</f>
        <v>0</v>
      </c>
      <c r="I763" s="289" cm="1">
        <f t="array" aca="1" ref="I763" ca="1">_xlfn.IFS(I$7&gt;(SAP_Leadsheet!$E$21+8),0,I$7=(SAP_Leadsheet!$E$21+12),SAP_Spreadsheet!I613,I$7&lt;(SAP_Leadsheet!$E$21+12),$E763*I613)</f>
        <v>0</v>
      </c>
      <c r="J763" s="289" cm="1">
        <f t="array" aca="1" ref="J763" ca="1">_xlfn.IFS(J$7&gt;(SAP_Leadsheet!$E$21+8),0,J$7=(SAP_Leadsheet!$E$21+12),SAP_Spreadsheet!J613,J$7&lt;(SAP_Leadsheet!$E$21+12),$E763*J613)</f>
        <v>2.4473166747643184E-3</v>
      </c>
      <c r="K763" s="289" cm="1">
        <f t="array" aca="1" ref="K763" ca="1">_xlfn.IFS(K$7&gt;(SAP_Leadsheet!$E$21+8),0,K$7=(SAP_Leadsheet!$E$21+12),SAP_Spreadsheet!K613,K$7&lt;(SAP_Leadsheet!$E$21+12),$E763*K613)</f>
        <v>4.4509789539703181E-3</v>
      </c>
      <c r="L763" s="289" cm="1">
        <f t="array" aca="1" ref="L763" ca="1">_xlfn.IFS(L$7&gt;(SAP_Leadsheet!$E$21+8),0,L$7=(SAP_Leadsheet!$E$21+12),SAP_Spreadsheet!L613,L$7&lt;(SAP_Leadsheet!$E$21+12),$E763*L613)</f>
        <v>5.6428836092687982E-3</v>
      </c>
      <c r="M763" s="289" cm="1">
        <f t="array" aca="1" ref="M763" ca="1">_xlfn.IFS(M$7&gt;(SAP_Leadsheet!$E$21+8),0,M$7=(SAP_Leadsheet!$E$21+12),SAP_Spreadsheet!M613,M$7&lt;(SAP_Leadsheet!$E$21+12),$E763*M613)</f>
        <v>6.1705438899931032E-3</v>
      </c>
      <c r="N763" s="289" cm="1">
        <f t="array" aca="1" ref="N763" ca="1">_xlfn.IFS(N$7&gt;(SAP_Leadsheet!$E$21+8),0,N$7=(SAP_Leadsheet!$E$21+12),SAP_Spreadsheet!N613,N$7&lt;(SAP_Leadsheet!$E$21+12),$E763*N613)</f>
        <v>6.2562715228887756E-3</v>
      </c>
      <c r="O763" s="289" cm="1">
        <f t="array" aca="1" ref="O763" ca="1">_xlfn.IFS(O$7&gt;(SAP_Leadsheet!$E$21+8),0,O$7=(SAP_Leadsheet!$E$21+12),SAP_Spreadsheet!O613,O$7&lt;(SAP_Leadsheet!$E$21+12),$E763*O613)</f>
        <v>6.0625702186790685E-3</v>
      </c>
      <c r="P763" s="289" cm="1">
        <f t="array" aca="1" ref="P763" ca="1">_xlfn.IFS(P$7&gt;(SAP_Leadsheet!$E$21+8),0,P$7=(SAP_Leadsheet!$E$21+12),SAP_Spreadsheet!P613,P$7&lt;(SAP_Leadsheet!$E$21+12),$E763*P613)</f>
        <v>5.699629988346621E-3</v>
      </c>
      <c r="Q763" s="289" cm="1">
        <f t="array" aca="1" ref="Q763" ca="1">_xlfn.IFS(Q$7&gt;(SAP_Leadsheet!$E$21+8),0,Q$7=(SAP_Leadsheet!$E$21+12),SAP_Spreadsheet!Q613,Q$7&lt;(SAP_Leadsheet!$E$21+12),$E763*Q613)</f>
        <v>5.2639737716820324E-3</v>
      </c>
      <c r="R763" s="289" cm="1">
        <f t="array" aca="1" ref="R763" ca="1">_xlfn.IFS(R$7&gt;(SAP_Leadsheet!$E$21+8),0,R$7=(SAP_Leadsheet!$E$21+12),SAP_Spreadsheet!R613,R$7&lt;(SAP_Leadsheet!$E$21+12),$E763*R613)</f>
        <v>4.8162687808723107E-3</v>
      </c>
      <c r="S763" s="289" cm="1">
        <f t="array" aca="1" ref="S763" ca="1">_xlfn.IFS(S$7&gt;(SAP_Leadsheet!$E$21+8),0,S$7=(SAP_Leadsheet!$E$21+12),SAP_Spreadsheet!S613,S$7&lt;(SAP_Leadsheet!$E$21+12),$E763*S613)</f>
        <v>4.3315334092707573E-3</v>
      </c>
      <c r="T763" s="289" cm="1">
        <f t="array" aca="1" ref="T763" ca="1">_xlfn.IFS(T$7&gt;(SAP_Leadsheet!$E$21+8),0,T$7=(SAP_Leadsheet!$E$21+12),SAP_Spreadsheet!T613,T$7&lt;(SAP_Leadsheet!$E$21+12),$E763*T613)</f>
        <v>3.917184877353431E-3</v>
      </c>
      <c r="U763" s="289" cm="1">
        <f t="array" aca="1" ref="U763" ca="1">_xlfn.IFS(U$7&gt;(SAP_Leadsheet!$E$21+8),0,U$7=(SAP_Leadsheet!$E$21+12),SAP_Spreadsheet!U613,U$7&lt;(SAP_Leadsheet!$E$21+12),$E763*U613)</f>
        <v>2.7363566673091807E-3</v>
      </c>
      <c r="V763" s="289" cm="1">
        <f t="array" aca="1" ref="V763" ca="1">_xlfn.IFS(V$7&gt;(SAP_Leadsheet!$E$21+8),0,V$7=(SAP_Leadsheet!$E$21+12),SAP_Spreadsheet!V613,V$7&lt;(SAP_Leadsheet!$E$21+12),$E763*V613)</f>
        <v>2.7388649528771198E-3</v>
      </c>
      <c r="W763" s="289" cm="1">
        <f t="array" aca="1" ref="W763" ca="1">_xlfn.IFS(W$7&gt;(SAP_Leadsheet!$E$21+8),0,W$7=(SAP_Leadsheet!$E$21+12),SAP_Spreadsheet!W613,W$7&lt;(SAP_Leadsheet!$E$21+12),$E763*W613)</f>
        <v>2.7848975641491017E-3</v>
      </c>
      <c r="X763" s="289" cm="1">
        <f t="array" aca="1" ref="X763" ca="1">_xlfn.IFS(X$7&gt;(SAP_Leadsheet!$E$21+8),0,X$7=(SAP_Leadsheet!$E$21+12),SAP_Spreadsheet!X613,X$7&lt;(SAP_Leadsheet!$E$21+12),$E763*X613)</f>
        <v>2.854155889545444E-3</v>
      </c>
      <c r="Y763" s="289" cm="1">
        <f t="array" aca="1" ref="Y763" ca="1">_xlfn.IFS(Y$7&gt;(SAP_Leadsheet!$E$21+8),0,Y$7=(SAP_Leadsheet!$E$21+12),SAP_Spreadsheet!Y613,Y$7&lt;(SAP_Leadsheet!$E$21+12),$E763*Y613)</f>
        <v>2.927124589167785E-3</v>
      </c>
      <c r="Z763" s="289" cm="1">
        <f t="array" aca="1" ref="Z763" ca="1">_xlfn.IFS(Z$7&gt;(SAP_Leadsheet!$E$21+8),0,Z$7=(SAP_Leadsheet!$E$21+12),SAP_Spreadsheet!Z613,Z$7&lt;(SAP_Leadsheet!$E$21+12),$E763*Z613)</f>
        <v>2.9904452223926755E-3</v>
      </c>
      <c r="AA763" s="289" cm="1">
        <f t="array" aca="1" ref="AA763" ca="1">_xlfn.IFS(AA$7&gt;(SAP_Leadsheet!$E$21+8),0,AA$7=(SAP_Leadsheet!$E$21+12),SAP_Spreadsheet!AA613,AA$7&lt;(SAP_Leadsheet!$E$21+12),$E763*AA613)</f>
        <v>3.0361312833083226E-3</v>
      </c>
      <c r="AB763" s="289" cm="1">
        <f t="array" aca="1" ref="AB763" ca="1">_xlfn.IFS(AB$7&gt;(SAP_Leadsheet!$E$21+8),0,AB$7=(SAP_Leadsheet!$E$21+12),SAP_Spreadsheet!AB613,AB$7&lt;(SAP_Leadsheet!$E$21+12),$E763*AB613)</f>
        <v>3.0606202672613008E-3</v>
      </c>
      <c r="AC763" s="289" cm="1">
        <f t="array" aca="1" ref="AC763" ca="1">_xlfn.IFS(AC$7&gt;(SAP_Leadsheet!$E$21+8),0,AC$7=(SAP_Leadsheet!$E$21+12),SAP_Spreadsheet!AC613,AC$7&lt;(SAP_Leadsheet!$E$21+12),$E763*AC613)</f>
        <v>3.0641959977418588E-3</v>
      </c>
      <c r="AD763" s="289" cm="1">
        <f t="array" aca="1" ref="AD763" ca="1">_xlfn.IFS(AD$7&gt;(SAP_Leadsheet!$E$21+8),0,AD$7=(SAP_Leadsheet!$E$21+12),SAP_Spreadsheet!AD613,AD$7&lt;(SAP_Leadsheet!$E$21+12),$E763*AD613)</f>
        <v>3.0447955598343684E-3</v>
      </c>
      <c r="AE763" s="289" cm="1">
        <f t="array" aca="1" ref="AE763" ca="1">_xlfn.IFS(AE$7&gt;(SAP_Leadsheet!$E$21+8),0,AE$7=(SAP_Leadsheet!$E$21+12),SAP_Spreadsheet!AE613,AE$7&lt;(SAP_Leadsheet!$E$21+12),$E763*AE613)</f>
        <v>2.9757733854900905E-3</v>
      </c>
      <c r="AF763" s="289" cm="1">
        <f t="array" aca="1" ref="AF763" ca="1">_xlfn.IFS(AF$7&gt;(SAP_Leadsheet!$E$21+8),0,AF$7=(SAP_Leadsheet!$E$21+12),SAP_Spreadsheet!AF613,AF$7&lt;(SAP_Leadsheet!$E$21+12),$E763*AF613)</f>
        <v>2.8058491714513466E-3</v>
      </c>
      <c r="AG763" s="289" cm="1">
        <f t="array" aca="1" ref="AG763" ca="1">_xlfn.IFS(AG$7&gt;(SAP_Leadsheet!$E$21+8),0,AG$7=(SAP_Leadsheet!$E$21+12),SAP_Spreadsheet!AG613,AG$7&lt;(SAP_Leadsheet!$E$21+12),$E763*AG613)</f>
        <v>2.1278288335329042E-3</v>
      </c>
      <c r="AH763" s="289" cm="1">
        <f t="array" aca="1" ref="AH763" ca="1">_xlfn.IFS(AH$7&gt;(SAP_Leadsheet!$E$21+8),0,AH$7=(SAP_Leadsheet!$E$21+12),SAP_Spreadsheet!AH613,AH$7&lt;(SAP_Leadsheet!$E$21+12),$E763*AH613)</f>
        <v>2.112599248754528E-3</v>
      </c>
      <c r="AI763" s="289" cm="1">
        <f t="array" aca="1" ref="AI763" ca="1">_xlfn.IFS(AI$7&gt;(SAP_Leadsheet!$E$21+8),0,AI$7=(SAP_Leadsheet!$E$21+12),SAP_Spreadsheet!AI613,AI$7&lt;(SAP_Leadsheet!$E$21+12),$E763*AI613)</f>
        <v>2.0968986135018555E-3</v>
      </c>
      <c r="AJ763" s="289" cm="1">
        <f t="array" aca="1" ref="AJ763" ca="1">_xlfn.IFS(AJ$7&gt;(SAP_Leadsheet!$E$21+8),0,AJ$7=(SAP_Leadsheet!$E$21+12),SAP_Spreadsheet!AJ613,AJ$7&lt;(SAP_Leadsheet!$E$21+12),$E763*AJ613)</f>
        <v>2.083788871095353E-3</v>
      </c>
      <c r="AK763" s="289" cm="1">
        <f t="array" aca="1" ref="AK763" ca="1">_xlfn.IFS(AK$7&gt;(SAP_Leadsheet!$E$21+8),0,AK$7=(SAP_Leadsheet!$E$21+12),SAP_Spreadsheet!AK613,AK$7&lt;(SAP_Leadsheet!$E$21+12),$E763*AK613)</f>
        <v>2.0731278360702396E-3</v>
      </c>
      <c r="AL763" s="289" cm="1">
        <f t="array" aca="1" ref="AL763" ca="1">_xlfn.IFS(AL$7&gt;(SAP_Leadsheet!$E$21+8),0,AL$7=(SAP_Leadsheet!$E$21+12),SAP_Spreadsheet!AL613,AL$7&lt;(SAP_Leadsheet!$E$21+12),$E763*AL613)</f>
        <v>2.0644522830642058E-3</v>
      </c>
      <c r="AM763" s="289" cm="1">
        <f t="array" aca="1" ref="AM763" ca="1">_xlfn.IFS(AM$7&gt;(SAP_Leadsheet!$E$21+8),0,AM$7=(SAP_Leadsheet!$E$21+12),SAP_Spreadsheet!AM613,AM$7&lt;(SAP_Leadsheet!$E$21+12),$E763*AM613)</f>
        <v>2.0570260324081014E-3</v>
      </c>
      <c r="AN763" s="289" cm="1">
        <f t="array" aca="1" ref="AN763" ca="1">_xlfn.IFS(AN$7&gt;(SAP_Leadsheet!$E$21+8),0,AN$7=(SAP_Leadsheet!$E$21+12),SAP_Spreadsheet!AN613,AN$7&lt;(SAP_Leadsheet!$E$21+12),$E763*AN613)</f>
        <v>2.0497928602390171E-3</v>
      </c>
      <c r="AO763" s="289" cm="1">
        <f t="array" aca="1" ref="AO763" ca="1">_xlfn.IFS(AO$7&gt;(SAP_Leadsheet!$E$21+8),0,AO$7=(SAP_Leadsheet!$E$21+12),SAP_Spreadsheet!AO613,AO$7&lt;(SAP_Leadsheet!$E$21+12),$E763*AO613)</f>
        <v>2.0414034965311684E-3</v>
      </c>
      <c r="AP763" s="289" cm="1">
        <f t="array" aca="1" ref="AP763" ca="1">_xlfn.IFS(AP$7&gt;(SAP_Leadsheet!$E$21+8),0,AP$7=(SAP_Leadsheet!$E$21+12),SAP_Spreadsheet!AP613,AP$7&lt;(SAP_Leadsheet!$E$21+12),$E763*AP613)</f>
        <v>2.0281772602757852E-3</v>
      </c>
      <c r="AQ763" s="289" cm="1">
        <f t="array" aca="1" ref="AQ763" ca="1">_xlfn.IFS(AQ$7&gt;(SAP_Leadsheet!$E$21+8),0,AQ$7=(SAP_Leadsheet!$E$21+12),SAP_Spreadsheet!AQ613,AQ$7&lt;(SAP_Leadsheet!$E$21+12),$E763*AQ613)</f>
        <v>2.0062009583664991E-3</v>
      </c>
      <c r="AR763" s="289" cm="1">
        <f t="array" aca="1" ref="AR763" ca="1">_xlfn.IFS(AR$7&gt;(SAP_Leadsheet!$E$21+8),0,AR$7=(SAP_Leadsheet!$E$21+12),SAP_Spreadsheet!AR613,AR$7&lt;(SAP_Leadsheet!$E$21+12),$E763*AR613)</f>
        <v>1.9487781310216709E-3</v>
      </c>
      <c r="AS763" s="289" cm="1">
        <f t="array" aca="1" ref="AS763" ca="1">_xlfn.IFS(AS$7&gt;(SAP_Leadsheet!$E$21+8),0,AS$7=(SAP_Leadsheet!$E$21+12),SAP_Spreadsheet!AS613,AS$7&lt;(SAP_Leadsheet!$E$21+12),$E763*AS613)</f>
        <v>1.7331668206851075E-3</v>
      </c>
      <c r="AT763" s="289" cm="1">
        <f t="array" aca="1" ref="AT763" ca="1">_xlfn.IFS(AT$7&gt;(SAP_Leadsheet!$E$21+8),0,AT$7=(SAP_Leadsheet!$E$21+12),SAP_Spreadsheet!AT613,AT$7&lt;(SAP_Leadsheet!$E$21+12),$E763*AT613)</f>
        <v>1.7145362502815906E-3</v>
      </c>
      <c r="AU763" s="289" cm="1">
        <f t="array" aca="1" ref="AU763" ca="1">_xlfn.IFS(AU$7&gt;(SAP_Leadsheet!$E$21+8),0,AU$7=(SAP_Leadsheet!$E$21+12),SAP_Spreadsheet!AU613,AU$7&lt;(SAP_Leadsheet!$E$21+12),$E763*AU613)</f>
        <v>1.6962748728688989E-3</v>
      </c>
      <c r="AV763" s="289" cm="1">
        <f t="array" aca="1" ref="AV763" ca="1">_xlfn.IFS(AV$7&gt;(SAP_Leadsheet!$E$21+8),0,AV$7=(SAP_Leadsheet!$E$21+12),SAP_Spreadsheet!AV613,AV$7&lt;(SAP_Leadsheet!$E$21+12),$E763*AV613)</f>
        <v>1.6791309468927322E-3</v>
      </c>
      <c r="AW763" s="289" cm="1">
        <f t="array" aca="1" ref="AW763" ca="1">_xlfn.IFS(AW$7&gt;(SAP_Leadsheet!$E$21+8),0,AW$7=(SAP_Leadsheet!$E$21+12),SAP_Spreadsheet!AW613,AW$7&lt;(SAP_Leadsheet!$E$21+12),$E763*AW613)</f>
        <v>1.6628931487074246E-3</v>
      </c>
      <c r="AX763" s="289" cm="1">
        <f t="array" aca="1" ref="AX763" ca="1">_xlfn.IFS(AX$7&gt;(SAP_Leadsheet!$E$21+8),0,AX$7=(SAP_Leadsheet!$E$21+12),SAP_Spreadsheet!AX613,AX$7&lt;(SAP_Leadsheet!$E$21+12),$E763*AX613)</f>
        <v>1.6473355447376365E-3</v>
      </c>
      <c r="AY763" s="289" cm="1">
        <f t="array" aca="1" ref="AY763" ca="1">_xlfn.IFS(AY$7&gt;(SAP_Leadsheet!$E$21+8),0,AY$7=(SAP_Leadsheet!$E$21+12),SAP_Spreadsheet!AY613,AY$7&lt;(SAP_Leadsheet!$E$21+12),$E763*AY613)</f>
        <v>1.6322294547528636E-3</v>
      </c>
      <c r="AZ763" s="289" cm="1">
        <f t="array" aca="1" ref="AZ763" ca="1">_xlfn.IFS(AZ$7&gt;(SAP_Leadsheet!$E$21+8),0,AZ$7=(SAP_Leadsheet!$E$21+12),SAP_Spreadsheet!AZ613,AZ$7&lt;(SAP_Leadsheet!$E$21+12),$E763*AZ613)</f>
        <v>1.6173242616163627E-3</v>
      </c>
      <c r="BA763" s="289" cm="1">
        <f t="array" aca="1" ref="BA763" ca="1">_xlfn.IFS(BA$7&gt;(SAP_Leadsheet!$E$21+8),0,BA$7=(SAP_Leadsheet!$E$21+12),SAP_Spreadsheet!BA613,BA$7&lt;(SAP_Leadsheet!$E$21+12),$E763*BA613)</f>
        <v>1.6023063816934192E-3</v>
      </c>
      <c r="BB763" s="289" cm="1">
        <f t="array" aca="1" ref="BB763" ca="1">_xlfn.IFS(BB$7&gt;(SAP_Leadsheet!$E$21+8),0,BB$7=(SAP_Leadsheet!$E$21+12),SAP_Spreadsheet!BB613,BB$7&lt;(SAP_Leadsheet!$E$21+12),$E763*BB613)</f>
        <v>1.5861680090744497E-3</v>
      </c>
      <c r="BC763" s="289" cm="1">
        <f t="array" aca="1" ref="BC763" ca="1">_xlfn.IFS(BC$7&gt;(SAP_Leadsheet!$E$21+8),0,BC$7=(SAP_Leadsheet!$E$21+12),SAP_Spreadsheet!BC613,BC$7&lt;(SAP_Leadsheet!$E$21+12),$E763*BC613)</f>
        <v>1.5677819740253433E-3</v>
      </c>
      <c r="BD763" s="289" cm="1">
        <f t="array" aca="1" ref="BD763" ca="1">_xlfn.IFS(BD$7&gt;(SAP_Leadsheet!$E$21+8),0,BD$7=(SAP_Leadsheet!$E$21+12),SAP_Spreadsheet!BD613,BD$7&lt;(SAP_Leadsheet!$E$21+12),$E763*BD613)</f>
        <v>1.5431052482060589E-3</v>
      </c>
      <c r="BE763" s="289" cm="1">
        <f t="array" aca="1" ref="BE763" ca="1">_xlfn.IFS(BE$7&gt;(SAP_Leadsheet!$E$21+8),0,BE$7=(SAP_Leadsheet!$E$21+12),SAP_Spreadsheet!BE613,BE$7&lt;(SAP_Leadsheet!$E$21+12),$E763*BE613)</f>
        <v>1.3903609826338389E-3</v>
      </c>
      <c r="BF763" s="289" cm="1">
        <f t="array" aca="1" ref="BF763" ca="1">_xlfn.IFS(BF$7&gt;(SAP_Leadsheet!$E$21+8),0,BF$7=(SAP_Leadsheet!$E$21+12),SAP_Spreadsheet!BF613,BF$7&lt;(SAP_Leadsheet!$E$21+12),$E763*BF613)</f>
        <v>1.3768874458482809E-3</v>
      </c>
      <c r="BG763" s="289" cm="1">
        <f t="array" aca="1" ref="BG763" ca="1">_xlfn.IFS(BG$7&gt;(SAP_Leadsheet!$E$21+8),0,BG$7=(SAP_Leadsheet!$E$21+12),SAP_Spreadsheet!BG613,BG$7&lt;(SAP_Leadsheet!$E$21+12),$E763*BG613)</f>
        <v>1.3638029256243204E-3</v>
      </c>
      <c r="BH763" s="289" cm="1">
        <f t="array" aca="1" ref="BH763" ca="1">_xlfn.IFS(BH$7&gt;(SAP_Leadsheet!$E$21+8),0,BH$7=(SAP_Leadsheet!$E$21+12),SAP_Spreadsheet!BH613,BH$7&lt;(SAP_Leadsheet!$E$21+12),$E763*BH613)</f>
        <v>1.3513812771096952E-3</v>
      </c>
      <c r="BI763" s="289" cm="1">
        <f t="array" aca="1" ref="BI763" ca="1">_xlfn.IFS(BI$7&gt;(SAP_Leadsheet!$E$21+8),0,BI$7=(SAP_Leadsheet!$E$21+12),SAP_Spreadsheet!BI613,BI$7&lt;(SAP_Leadsheet!$E$21+12),$E763*BI613)</f>
        <v>1.3393865556838656E-3</v>
      </c>
      <c r="BJ763" s="289" cm="1">
        <f t="array" aca="1" ref="BJ763" ca="1">_xlfn.IFS(BJ$7&gt;(SAP_Leadsheet!$E$21+8),0,BJ$7=(SAP_Leadsheet!$E$21+12),SAP_Spreadsheet!BJ613,BJ$7&lt;(SAP_Leadsheet!$E$21+12),$E763*BJ613)</f>
        <v>1.3277239675512297E-3</v>
      </c>
      <c r="BK763" s="289" cm="1">
        <f t="array" aca="1" ref="BK763" ca="1">_xlfn.IFS(BK$7&gt;(SAP_Leadsheet!$E$21+8),0,BK$7=(SAP_Leadsheet!$E$21+12),SAP_Spreadsheet!BK613,BK$7&lt;(SAP_Leadsheet!$E$21+12),$E763*BK613)</f>
        <v>1.316303027886225E-3</v>
      </c>
      <c r="BL763" s="289" cm="1">
        <f t="array" aca="1" ref="BL763" ca="1">_xlfn.IFS(BL$7&gt;(SAP_Leadsheet!$E$21+8),0,BL$7=(SAP_Leadsheet!$E$21+12),SAP_Spreadsheet!BL613,BL$7&lt;(SAP_Leadsheet!$E$21+12),$E763*BL613)</f>
        <v>1.3049592717687354E-3</v>
      </c>
      <c r="BM763" s="289" cm="1">
        <f t="array" aca="1" ref="BM763" ca="1">_xlfn.IFS(BM$7&gt;(SAP_Leadsheet!$E$21+8),0,BM$7=(SAP_Leadsheet!$E$21+12),SAP_Spreadsheet!BM613,BM$7&lt;(SAP_Leadsheet!$E$21+12),$E763*BM613)</f>
        <v>1.2935503097006671E-3</v>
      </c>
      <c r="BN763" s="289" cm="1">
        <f t="array" aca="1" ref="BN763" ca="1">_xlfn.IFS(BN$7&gt;(SAP_Leadsheet!$E$21+8),0,BN$7=(SAP_Leadsheet!$E$21+12),SAP_Spreadsheet!BN613,BN$7&lt;(SAP_Leadsheet!$E$21+12),$E763*BN613)</f>
        <v>1.2791090222636404E-3</v>
      </c>
      <c r="BO763" s="289" cm="1">
        <f t="array" aca="1" ref="BO763" ca="1">_xlfn.IFS(BO$7&gt;(SAP_Leadsheet!$E$21+8),0,BO$7=(SAP_Leadsheet!$E$21+12),SAP_Spreadsheet!BO613,BO$7&lt;(SAP_Leadsheet!$E$21+12),$E763*BO613)</f>
        <v>1.2430735804536998E-3</v>
      </c>
      <c r="BP763" s="289" cm="1">
        <f t="array" aca="1" ref="BP763" ca="1">_xlfn.IFS(BP$7&gt;(SAP_Leadsheet!$E$21+8),0,BP$7=(SAP_Leadsheet!$E$21+12),SAP_Spreadsheet!BP613,BP$7&lt;(SAP_Leadsheet!$E$21+12),$E763*BP613)</f>
        <v>1.1678156542252562E-3</v>
      </c>
      <c r="BQ763" s="289" cm="1">
        <f t="array" aca="1" ref="BQ763" ca="1">_xlfn.IFS(BQ$7&gt;(SAP_Leadsheet!$E$21+8),0,BQ$7=(SAP_Leadsheet!$E$21+12),SAP_Spreadsheet!BQ613,BQ$7&lt;(SAP_Leadsheet!$E$21+12),$E763*BQ613)</f>
        <v>1.076952275731777E-3</v>
      </c>
      <c r="BR763" s="289" cm="1">
        <f t="array" aca="1" ref="BR763" ca="1">_xlfn.IFS(BR$7&gt;(SAP_Leadsheet!$E$21+8),0,BR$7=(SAP_Leadsheet!$E$21+12),SAP_Spreadsheet!BR613,BR$7&lt;(SAP_Leadsheet!$E$21+12),$E763*BR613)</f>
        <v>0</v>
      </c>
      <c r="BS763" s="289" cm="1">
        <f t="array" aca="1" ref="BS763" ca="1">_xlfn.IFS(BS$7&gt;(SAP_Leadsheet!$E$21+8),0,BS$7=(SAP_Leadsheet!$E$21+12),SAP_Spreadsheet!BS613,BS$7&lt;(SAP_Leadsheet!$E$21+12),$E763*BS613)</f>
        <v>0</v>
      </c>
      <c r="BT763" s="289" cm="1">
        <f t="array" aca="1" ref="BT763" ca="1">_xlfn.IFS(BT$7&gt;(SAP_Leadsheet!$E$21+8),0,BT$7=(SAP_Leadsheet!$E$21+12),SAP_Spreadsheet!BT613,BT$7&lt;(SAP_Leadsheet!$E$21+12),$E763*BT613)</f>
        <v>0</v>
      </c>
      <c r="BU763" s="289" cm="1">
        <f t="array" aca="1" ref="BU763" ca="1">_xlfn.IFS(BU$7&gt;(SAP_Leadsheet!$E$21+8),0,BU$7=(SAP_Leadsheet!$E$21+12),SAP_Spreadsheet!BU613,BU$7&lt;(SAP_Leadsheet!$E$21+12),$E763*BU613)</f>
        <v>0</v>
      </c>
      <c r="BV763" s="289" cm="1">
        <f t="array" aca="1" ref="BV763" ca="1">_xlfn.IFS(BV$7&gt;(SAP_Leadsheet!$E$21+8),0,BV$7=(SAP_Leadsheet!$E$21+12),SAP_Spreadsheet!BV613,BV$7&lt;(SAP_Leadsheet!$E$21+12),$E763*BV613)</f>
        <v>0</v>
      </c>
      <c r="BW763" s="289" cm="1">
        <f t="array" aca="1" ref="BW763" ca="1">_xlfn.IFS(BW$7&gt;(SAP_Leadsheet!$E$21+8),0,BW$7=(SAP_Leadsheet!$E$21+12),SAP_Spreadsheet!BW613,BW$7&lt;(SAP_Leadsheet!$E$21+12),$E763*BW613)</f>
        <v>0</v>
      </c>
      <c r="BX763" s="289" cm="1">
        <f t="array" aca="1" ref="BX763" ca="1">_xlfn.IFS(BX$7&gt;(SAP_Leadsheet!$E$21+8),0,BX$7=(SAP_Leadsheet!$E$21+12),SAP_Spreadsheet!BX613,BX$7&lt;(SAP_Leadsheet!$E$21+12),$E763*BX613)</f>
        <v>0</v>
      </c>
      <c r="BY763" s="289" cm="1">
        <f t="array" aca="1" ref="BY763" ca="1">_xlfn.IFS(BY$7&gt;(SAP_Leadsheet!$E$21+8),0,BY$7=(SAP_Leadsheet!$E$21+12),SAP_Spreadsheet!BY613,BY$7&lt;(SAP_Leadsheet!$E$21+12),$E763*BY613)</f>
        <v>0</v>
      </c>
      <c r="BZ763" s="289" cm="1">
        <f t="array" aca="1" ref="BZ763" ca="1">_xlfn.IFS(BZ$7&gt;(SAP_Leadsheet!$E$21+8),0,BZ$7=(SAP_Leadsheet!$E$21+12),SAP_Spreadsheet!BZ613,BZ$7&lt;(SAP_Leadsheet!$E$21+12),$E763*BZ613)</f>
        <v>0</v>
      </c>
      <c r="CA763" s="289"/>
      <c r="CB763" s="289"/>
      <c r="CC763" s="289"/>
      <c r="CD763" s="289"/>
      <c r="CE763" s="289"/>
      <c r="CF763" s="289"/>
      <c r="CG763" s="289"/>
      <c r="CH763" s="289"/>
      <c r="CI763" s="289"/>
      <c r="CJ763" s="289"/>
      <c r="CK763" s="289"/>
      <c r="CL763" s="289"/>
      <c r="CM763" s="289"/>
      <c r="CN763" s="289"/>
      <c r="CO763" s="289"/>
      <c r="CP763" s="289"/>
      <c r="CQ763" s="289"/>
      <c r="CR763" s="289"/>
      <c r="CS763" s="289"/>
      <c r="CT763" s="289"/>
      <c r="CU763" s="289"/>
      <c r="CV763" s="289"/>
      <c r="CW763" s="289"/>
      <c r="CX763" s="289"/>
      <c r="CY763" s="289"/>
      <c r="CZ763" s="289"/>
      <c r="DA763" s="289"/>
      <c r="DB763" s="289"/>
      <c r="DC763" s="289"/>
      <c r="DD763" s="289"/>
      <c r="DE763" s="289"/>
      <c r="DF763" s="289"/>
      <c r="DG763" s="289"/>
      <c r="DH763" s="289"/>
      <c r="DI763" s="289"/>
      <c r="DJ763" s="289"/>
      <c r="DK763" s="289"/>
      <c r="DL763" s="289"/>
      <c r="DM763" s="289"/>
      <c r="DN763" s="289"/>
      <c r="DO763" s="289"/>
      <c r="DP763" s="289"/>
      <c r="DQ763" s="289"/>
      <c r="DR763" s="289"/>
      <c r="DS763" s="289"/>
      <c r="DT763" s="289"/>
      <c r="DU763" s="289"/>
      <c r="DV763" s="289"/>
      <c r="DW763" s="289"/>
      <c r="DX763" s="289"/>
      <c r="DY763" s="289"/>
      <c r="DZ763" s="289"/>
      <c r="EA763" s="289"/>
      <c r="EB763" s="289"/>
      <c r="EC763" s="289"/>
      <c r="ED763" s="289"/>
      <c r="EE763" s="289"/>
      <c r="EF763" s="289"/>
      <c r="EG763" s="289"/>
      <c r="EH763" s="289"/>
      <c r="EI763" s="289"/>
      <c r="EJ763" s="289"/>
      <c r="EK763" s="289"/>
      <c r="EL763" s="289"/>
      <c r="EM763" s="289"/>
      <c r="EN763" s="289"/>
      <c r="EO763" s="289"/>
      <c r="EP763" s="289"/>
      <c r="EQ763" s="289"/>
      <c r="ER763" s="289"/>
      <c r="ES763" s="289"/>
      <c r="ET763" s="289"/>
      <c r="EU763" s="289"/>
      <c r="EV763" s="289"/>
      <c r="EW763" s="289"/>
      <c r="EX763" s="289"/>
      <c r="EY763" s="289"/>
      <c r="EZ763" s="289"/>
      <c r="FA763" s="289"/>
      <c r="FB763" s="289"/>
      <c r="FC763" s="289"/>
      <c r="FD763" s="289"/>
      <c r="FE763" s="289"/>
      <c r="FF763" s="289"/>
      <c r="FG763" s="289"/>
      <c r="FH763" s="289"/>
      <c r="FI763" s="289"/>
      <c r="FJ763" s="289"/>
      <c r="FK763" s="289"/>
      <c r="FL763" s="289"/>
      <c r="FM763" s="289"/>
      <c r="FN763" s="289"/>
      <c r="FO763" s="289"/>
      <c r="FP763" s="289"/>
      <c r="FQ763" s="289"/>
      <c r="FR763" s="289"/>
      <c r="FS763" s="289"/>
      <c r="FT763" s="289"/>
      <c r="FU763" s="289"/>
      <c r="FV763" s="289"/>
      <c r="FW763" s="289"/>
      <c r="FX763" s="289"/>
      <c r="FY763" s="289"/>
      <c r="FZ763" s="289"/>
      <c r="GA763" s="289"/>
      <c r="GB763" s="289"/>
      <c r="GC763" s="289"/>
      <c r="GD763" s="289"/>
      <c r="GE763" s="289"/>
      <c r="GF763" s="289"/>
      <c r="GG763" s="289"/>
      <c r="GH763" s="289"/>
      <c r="GI763" s="289"/>
      <c r="GJ763" s="289"/>
      <c r="GK763" s="289"/>
      <c r="GL763" s="289"/>
      <c r="GM763" s="289"/>
      <c r="GN763" s="289"/>
      <c r="GO763" s="289"/>
      <c r="GP763" s="289"/>
      <c r="GQ763" s="289"/>
      <c r="GR763" s="289"/>
      <c r="GS763" s="289"/>
      <c r="GT763" s="289"/>
      <c r="GU763" s="289"/>
      <c r="GV763" s="289"/>
      <c r="GW763" s="289"/>
      <c r="GX763" s="289"/>
      <c r="GY763" s="289"/>
    </row>
    <row r="764" spans="1:207" x14ac:dyDescent="0.15">
      <c r="A764" s="101"/>
      <c r="C764" s="23"/>
      <c r="D764" s="26" t="s">
        <v>421</v>
      </c>
      <c r="E764" s="78">
        <v>0.20749999999999999</v>
      </c>
      <c r="F764" s="120"/>
      <c r="G764" s="289" cm="1">
        <f t="array" ref="G764">_xlfn.IFS(G$7&gt;(SAP_Leadsheet!$E$21+8),0,G$7=(SAP_Leadsheet!$E$21+12),SAP_Spreadsheet!G614,G$7&lt;(SAP_Leadsheet!$E$21+12),$E764*G614)</f>
        <v>0</v>
      </c>
      <c r="H764" s="289" cm="1">
        <f t="array" aca="1" ref="H764" ca="1">_xlfn.IFS(H$7&gt;(SAP_Leadsheet!$E$21+8),0,H$7=(SAP_Leadsheet!$E$21+12),SAP_Spreadsheet!H614,H$7&lt;(SAP_Leadsheet!$E$21+12),$E764*H614)</f>
        <v>0</v>
      </c>
      <c r="I764" s="289" cm="1">
        <f t="array" aca="1" ref="I764" ca="1">_xlfn.IFS(I$7&gt;(SAP_Leadsheet!$E$21+8),0,I$7=(SAP_Leadsheet!$E$21+12),SAP_Spreadsheet!I614,I$7&lt;(SAP_Leadsheet!$E$21+12),$E764*I614)</f>
        <v>0</v>
      </c>
      <c r="J764" s="289" cm="1">
        <f t="array" aca="1" ref="J764" ca="1">_xlfn.IFS(J$7&gt;(SAP_Leadsheet!$E$21+8),0,J$7=(SAP_Leadsheet!$E$21+12),SAP_Spreadsheet!J614,J$7&lt;(SAP_Leadsheet!$E$21+12),$E764*J614)</f>
        <v>0</v>
      </c>
      <c r="K764" s="289" cm="1">
        <f t="array" aca="1" ref="K764" ca="1">_xlfn.IFS(K$7&gt;(SAP_Leadsheet!$E$21+8),0,K$7=(SAP_Leadsheet!$E$21+12),SAP_Spreadsheet!K614,K$7&lt;(SAP_Leadsheet!$E$21+12),$E764*K614)</f>
        <v>8.6429448542811593E-3</v>
      </c>
      <c r="L764" s="289" cm="1">
        <f t="array" aca="1" ref="L764" ca="1">_xlfn.IFS(L$7&gt;(SAP_Leadsheet!$E$21+8),0,L$7=(SAP_Leadsheet!$E$21+12),SAP_Spreadsheet!L614,L$7&lt;(SAP_Leadsheet!$E$21+12),$E764*L614)</f>
        <v>1.571907961213732E-2</v>
      </c>
      <c r="M764" s="289" cm="1">
        <f t="array" aca="1" ref="M764" ca="1">_xlfn.IFS(M$7&gt;(SAP_Leadsheet!$E$21+8),0,M$7=(SAP_Leadsheet!$E$21+12),SAP_Spreadsheet!M614,M$7&lt;(SAP_Leadsheet!$E$21+12),$E764*M614)</f>
        <v>1.9928410718949567E-2</v>
      </c>
      <c r="N764" s="289" cm="1">
        <f t="array" aca="1" ref="N764" ca="1">_xlfn.IFS(N$7&gt;(SAP_Leadsheet!$E$21+8),0,N$7=(SAP_Leadsheet!$E$21+12),SAP_Spreadsheet!N614,N$7&lt;(SAP_Leadsheet!$E$21+12),$E764*N614)</f>
        <v>2.1791896043558762E-2</v>
      </c>
      <c r="O764" s="289" cm="1">
        <f t="array" aca="1" ref="O764" ca="1">_xlfn.IFS(O$7&gt;(SAP_Leadsheet!$E$21+8),0,O$7=(SAP_Leadsheet!$E$21+12),SAP_Spreadsheet!O614,O$7&lt;(SAP_Leadsheet!$E$21+12),$E764*O614)</f>
        <v>2.209465179692963E-2</v>
      </c>
      <c r="P764" s="289" cm="1">
        <f t="array" aca="1" ref="P764" ca="1">_xlfn.IFS(P$7&gt;(SAP_Leadsheet!$E$21+8),0,P$7=(SAP_Leadsheet!$E$21+12),SAP_Spreadsheet!P614,P$7&lt;(SAP_Leadsheet!$E$21+12),$E764*P614)</f>
        <v>2.1410576169222782E-2</v>
      </c>
      <c r="Q764" s="289" cm="1">
        <f t="array" aca="1" ref="Q764" ca="1">_xlfn.IFS(Q$7&gt;(SAP_Leadsheet!$E$21+8),0,Q$7=(SAP_Leadsheet!$E$21+12),SAP_Spreadsheet!Q614,Q$7&lt;(SAP_Leadsheet!$E$21+12),$E764*Q614)</f>
        <v>2.0128816261112185E-2</v>
      </c>
      <c r="R764" s="289" cm="1">
        <f t="array" aca="1" ref="R764" ca="1">_xlfn.IFS(R$7&gt;(SAP_Leadsheet!$E$21+8),0,R$7=(SAP_Leadsheet!$E$21+12),SAP_Spreadsheet!R614,R$7&lt;(SAP_Leadsheet!$E$21+12),$E764*R614)</f>
        <v>1.8590252537470077E-2</v>
      </c>
      <c r="S764" s="289" cm="1">
        <f t="array" aca="1" ref="S764" ca="1">_xlfn.IFS(S$7&gt;(SAP_Leadsheet!$E$21+8),0,S$7=(SAP_Leadsheet!$E$21+12),SAP_Spreadsheet!S614,S$7&lt;(SAP_Leadsheet!$E$21+12),$E764*S614)</f>
        <v>1.6708289856088899E-2</v>
      </c>
      <c r="T764" s="289" cm="1">
        <f t="array" aca="1" ref="T764" ca="1">_xlfn.IFS(T$7&gt;(SAP_Leadsheet!$E$21+8),0,T$7=(SAP_Leadsheet!$E$21+12),SAP_Spreadsheet!T614,T$7&lt;(SAP_Leadsheet!$E$21+12),$E764*T614)</f>
        <v>1.5026677084728818E-2</v>
      </c>
      <c r="U764" s="289" cm="1">
        <f t="array" aca="1" ref="U764" ca="1">_xlfn.IFS(U$7&gt;(SAP_Leadsheet!$E$21+8),0,U$7=(SAP_Leadsheet!$E$21+12),SAP_Spreadsheet!U614,U$7&lt;(SAP_Leadsheet!$E$21+12),$E764*U614)</f>
        <v>1.3589245810084362E-2</v>
      </c>
      <c r="V764" s="289" cm="1">
        <f t="array" aca="1" ref="V764" ca="1">_xlfn.IFS(V$7&gt;(SAP_Leadsheet!$E$21+8),0,V$7=(SAP_Leadsheet!$E$21+12),SAP_Spreadsheet!V614,V$7&lt;(SAP_Leadsheet!$E$21+12),$E764*V614)</f>
        <v>9.4927925386179435E-3</v>
      </c>
      <c r="W764" s="289" cm="1">
        <f t="array" aca="1" ref="W764" ca="1">_xlfn.IFS(W$7&gt;(SAP_Leadsheet!$E$21+8),0,W$7=(SAP_Leadsheet!$E$21+12),SAP_Spreadsheet!W614,W$7&lt;(SAP_Leadsheet!$E$21+12),$E764*W614)</f>
        <v>9.5014941215689225E-3</v>
      </c>
      <c r="X764" s="289" cm="1">
        <f t="array" aca="1" ref="X764" ca="1">_xlfn.IFS(X$7&gt;(SAP_Leadsheet!$E$21+8),0,X$7=(SAP_Leadsheet!$E$21+12),SAP_Spreadsheet!X614,X$7&lt;(SAP_Leadsheet!$E$21+12),$E764*X614)</f>
        <v>9.661187495622196E-3</v>
      </c>
      <c r="Y764" s="289" cm="1">
        <f t="array" aca="1" ref="Y764" ca="1">_xlfn.IFS(Y$7&gt;(SAP_Leadsheet!$E$21+8),0,Y$7=(SAP_Leadsheet!$E$21+12),SAP_Spreadsheet!Y614,Y$7&lt;(SAP_Leadsheet!$E$21+12),$E764*Y614)</f>
        <v>9.9014540231601011E-3</v>
      </c>
      <c r="Z764" s="289" cm="1">
        <f t="array" aca="1" ref="Z764" ca="1">_xlfn.IFS(Z$7&gt;(SAP_Leadsheet!$E$21+8),0,Z$7=(SAP_Leadsheet!$E$21+12),SAP_Spreadsheet!Z614,Z$7&lt;(SAP_Leadsheet!$E$21+12),$E764*Z614)</f>
        <v>1.0154592342299162E-2</v>
      </c>
      <c r="AA764" s="289" cm="1">
        <f t="array" aca="1" ref="AA764" ca="1">_xlfn.IFS(AA$7&gt;(SAP_Leadsheet!$E$21+8),0,AA$7=(SAP_Leadsheet!$E$21+12),SAP_Spreadsheet!AA614,AA$7&lt;(SAP_Leadsheet!$E$21+12),$E764*AA614)</f>
        <v>1.0374260210088082E-2</v>
      </c>
      <c r="AB764" s="289" cm="1">
        <f t="array" aca="1" ref="AB764" ca="1">_xlfn.IFS(AB$7&gt;(SAP_Leadsheet!$E$21+8),0,AB$7=(SAP_Leadsheet!$E$21+12),SAP_Spreadsheet!AB614,AB$7&lt;(SAP_Leadsheet!$E$21+12),$E764*AB614)</f>
        <v>1.0532751353936436E-2</v>
      </c>
      <c r="AC764" s="289" cm="1">
        <f t="array" aca="1" ref="AC764" ca="1">_xlfn.IFS(AC$7&gt;(SAP_Leadsheet!$E$21+8),0,AC$7=(SAP_Leadsheet!$E$21+12),SAP_Spreadsheet!AC614,AC$7&lt;(SAP_Leadsheet!$E$21+12),$E764*AC614)</f>
        <v>1.061770696185277E-2</v>
      </c>
      <c r="AD764" s="289" cm="1">
        <f t="array" aca="1" ref="AD764" ca="1">_xlfn.IFS(AD$7&gt;(SAP_Leadsheet!$E$21+8),0,AD$7=(SAP_Leadsheet!$E$21+12),SAP_Spreadsheet!AD614,AD$7&lt;(SAP_Leadsheet!$E$21+12),$E764*AD614)</f>
        <v>1.0630111656032981E-2</v>
      </c>
      <c r="AE764" s="289" cm="1">
        <f t="array" aca="1" ref="AE764" ca="1">_xlfn.IFS(AE$7&gt;(SAP_Leadsheet!$E$21+8),0,AE$7=(SAP_Leadsheet!$E$21+12),SAP_Spreadsheet!AE614,AE$7&lt;(SAP_Leadsheet!$E$21+12),$E764*AE614)</f>
        <v>1.055319463180914E-2</v>
      </c>
      <c r="AF764" s="289" cm="1">
        <f t="array" aca="1" ref="AF764" ca="1">_xlfn.IFS(AF$7&gt;(SAP_Leadsheet!$E$21+8),0,AF$7=(SAP_Leadsheet!$E$21+12),SAP_Spreadsheet!AF614,AF$7&lt;(SAP_Leadsheet!$E$21+12),$E764*AF614)</f>
        <v>1.0313965289328932E-2</v>
      </c>
      <c r="AG764" s="289" cm="1">
        <f t="array" aca="1" ref="AG764" ca="1">_xlfn.IFS(AG$7&gt;(SAP_Leadsheet!$E$21+8),0,AG$7=(SAP_Leadsheet!$E$21+12),SAP_Spreadsheet!AG614,AG$7&lt;(SAP_Leadsheet!$E$21+12),$E764*AG614)</f>
        <v>9.7250116902552353E-3</v>
      </c>
      <c r="AH764" s="289" cm="1">
        <f t="array" aca="1" ref="AH764" ca="1">_xlfn.IFS(AH$7&gt;(SAP_Leadsheet!$E$21+8),0,AH$7=(SAP_Leadsheet!$E$21+12),SAP_Spreadsheet!AH614,AH$7&lt;(SAP_Leadsheet!$E$21+12),$E764*AH614)</f>
        <v>7.3750080693988128E-3</v>
      </c>
      <c r="AI764" s="289" cm="1">
        <f t="array" aca="1" ref="AI764" ca="1">_xlfn.IFS(AI$7&gt;(SAP_Leadsheet!$E$21+8),0,AI$7=(SAP_Leadsheet!$E$21+12),SAP_Spreadsheet!AI614,AI$7&lt;(SAP_Leadsheet!$E$21+12),$E764*AI614)</f>
        <v>7.3222226625728167E-3</v>
      </c>
      <c r="AJ764" s="289" cm="1">
        <f t="array" aca="1" ref="AJ764" ca="1">_xlfn.IFS(AJ$7&gt;(SAP_Leadsheet!$E$21+8),0,AJ$7=(SAP_Leadsheet!$E$21+12),SAP_Spreadsheet!AJ614,AJ$7&lt;(SAP_Leadsheet!$E$21+12),$E764*AJ614)</f>
        <v>7.2678046051340098E-3</v>
      </c>
      <c r="AK764" s="289" cm="1">
        <f t="array" aca="1" ref="AK764" ca="1">_xlfn.IFS(AK$7&gt;(SAP_Leadsheet!$E$21+8),0,AK$7=(SAP_Leadsheet!$E$21+12),SAP_Spreadsheet!AK614,AK$7&lt;(SAP_Leadsheet!$E$21+12),$E764*AK614)</f>
        <v>7.2223665254764619E-3</v>
      </c>
      <c r="AL764" s="289" cm="1">
        <f t="array" aca="1" ref="AL764" ca="1">_xlfn.IFS(AL$7&gt;(SAP_Leadsheet!$E$21+8),0,AL$7=(SAP_Leadsheet!$E$21+12),SAP_Spreadsheet!AL614,AL$7&lt;(SAP_Leadsheet!$E$21+12),$E764*AL614)</f>
        <v>7.1854156118976598E-3</v>
      </c>
      <c r="AM764" s="289" cm="1">
        <f t="array" aca="1" ref="AM764" ca="1">_xlfn.IFS(AM$7&gt;(SAP_Leadsheet!$E$21+8),0,AM$7=(SAP_Leadsheet!$E$21+12),SAP_Spreadsheet!AM614,AM$7&lt;(SAP_Leadsheet!$E$21+12),$E764*AM614)</f>
        <v>7.1553463354513194E-3</v>
      </c>
      <c r="AN764" s="289" cm="1">
        <f t="array" aca="1" ref="AN764" ca="1">_xlfn.IFS(AN$7&gt;(SAP_Leadsheet!$E$21+8),0,AN$7=(SAP_Leadsheet!$E$21+12),SAP_Spreadsheet!AN614,AN$7&lt;(SAP_Leadsheet!$E$21+12),$E764*AN614)</f>
        <v>7.1296071135500847E-3</v>
      </c>
      <c r="AO764" s="289" cm="1">
        <f t="array" aca="1" ref="AO764" ca="1">_xlfn.IFS(AO$7&gt;(SAP_Leadsheet!$E$21+8),0,AO$7=(SAP_Leadsheet!$E$21+12),SAP_Spreadsheet!AO614,AO$7&lt;(SAP_Leadsheet!$E$21+12),$E764*AO614)</f>
        <v>7.1045370974502572E-3</v>
      </c>
      <c r="AP764" s="289" cm="1">
        <f t="array" aca="1" ref="AP764" ca="1">_xlfn.IFS(AP$7&gt;(SAP_Leadsheet!$E$21+8),0,AP$7=(SAP_Leadsheet!$E$21+12),SAP_Spreadsheet!AP614,AP$7&lt;(SAP_Leadsheet!$E$21+12),$E764*AP614)</f>
        <v>7.0754597468347105E-3</v>
      </c>
      <c r="AQ764" s="289" cm="1">
        <f t="array" aca="1" ref="AQ764" ca="1">_xlfn.IFS(AQ$7&gt;(SAP_Leadsheet!$E$21+8),0,AQ$7=(SAP_Leadsheet!$E$21+12),SAP_Spreadsheet!AQ614,AQ$7&lt;(SAP_Leadsheet!$E$21+12),$E764*AQ614)</f>
        <v>7.0296179020518891E-3</v>
      </c>
      <c r="AR764" s="289" cm="1">
        <f t="array" aca="1" ref="AR764" ca="1">_xlfn.IFS(AR$7&gt;(SAP_Leadsheet!$E$21+8),0,AR$7=(SAP_Leadsheet!$E$21+12),SAP_Spreadsheet!AR614,AR$7&lt;(SAP_Leadsheet!$E$21+12),$E764*AR614)</f>
        <v>6.9534485216194283E-3</v>
      </c>
      <c r="AS764" s="289" cm="1">
        <f t="array" aca="1" ref="AS764" ca="1">_xlfn.IFS(AS$7&gt;(SAP_Leadsheet!$E$21+8),0,AS$7=(SAP_Leadsheet!$E$21+12),SAP_Spreadsheet!AS614,AS$7&lt;(SAP_Leadsheet!$E$21+12),$E764*AS614)</f>
        <v>6.7544222614419761E-3</v>
      </c>
      <c r="AT764" s="289" cm="1">
        <f t="array" aca="1" ref="AT764" ca="1">_xlfn.IFS(AT$7&gt;(SAP_Leadsheet!$E$21+8),0,AT$7=(SAP_Leadsheet!$E$21+12),SAP_Spreadsheet!AT614,AT$7&lt;(SAP_Leadsheet!$E$21+12),$E764*AT614)</f>
        <v>6.0071181886112435E-3</v>
      </c>
      <c r="AU764" s="289" cm="1">
        <f t="array" aca="1" ref="AU764" ca="1">_xlfn.IFS(AU$7&gt;(SAP_Leadsheet!$E$21+8),0,AU$7=(SAP_Leadsheet!$E$21+12),SAP_Spreadsheet!AU614,AU$7&lt;(SAP_Leadsheet!$E$21+12),$E764*AU614)</f>
        <v>5.9425450401990616E-3</v>
      </c>
      <c r="AV764" s="289" cm="1">
        <f t="array" aca="1" ref="AV764" ca="1">_xlfn.IFS(AV$7&gt;(SAP_Leadsheet!$E$21+8),0,AV$7=(SAP_Leadsheet!$E$21+12),SAP_Spreadsheet!AV614,AV$7&lt;(SAP_Leadsheet!$E$21+12),$E764*AV614)</f>
        <v>5.8792515065959243E-3</v>
      </c>
      <c r="AW764" s="289" cm="1">
        <f t="array" aca="1" ref="AW764" ca="1">_xlfn.IFS(AW$7&gt;(SAP_Leadsheet!$E$21+8),0,AW$7=(SAP_Leadsheet!$E$21+12),SAP_Spreadsheet!AW614,AW$7&lt;(SAP_Leadsheet!$E$21+12),$E764*AW614)</f>
        <v>5.8198310351637939E-3</v>
      </c>
      <c r="AX764" s="289" cm="1">
        <f t="array" aca="1" ref="AX764" ca="1">_xlfn.IFS(AX$7&gt;(SAP_Leadsheet!$E$21+8),0,AX$7=(SAP_Leadsheet!$E$21+12),SAP_Spreadsheet!AX614,AX$7&lt;(SAP_Leadsheet!$E$21+12),$E764*AX614)</f>
        <v>5.7635511827815507E-3</v>
      </c>
      <c r="AY764" s="289" cm="1">
        <f t="array" aca="1" ref="AY764" ca="1">_xlfn.IFS(AY$7&gt;(SAP_Leadsheet!$E$21+8),0,AY$7=(SAP_Leadsheet!$E$21+12),SAP_Spreadsheet!AY614,AY$7&lt;(SAP_Leadsheet!$E$21+12),$E764*AY614)</f>
        <v>5.7096288686322516E-3</v>
      </c>
      <c r="AZ764" s="289" cm="1">
        <f t="array" aca="1" ref="AZ764" ca="1">_xlfn.IFS(AZ$7&gt;(SAP_Leadsheet!$E$21+8),0,AZ$7=(SAP_Leadsheet!$E$21+12),SAP_Spreadsheet!AZ614,AZ$7&lt;(SAP_Leadsheet!$E$21+12),$E764*AZ614)</f>
        <v>5.6572714920523921E-3</v>
      </c>
      <c r="BA764" s="289" cm="1">
        <f t="array" aca="1" ref="BA764" ca="1">_xlfn.IFS(BA$7&gt;(SAP_Leadsheet!$E$21+8),0,BA$7=(SAP_Leadsheet!$E$21+12),SAP_Spreadsheet!BA614,BA$7&lt;(SAP_Leadsheet!$E$21+12),$E764*BA614)</f>
        <v>5.6056104195425669E-3</v>
      </c>
      <c r="BB764" s="289" cm="1">
        <f t="array" aca="1" ref="BB764" ca="1">_xlfn.IFS(BB$7&gt;(SAP_Leadsheet!$E$21+8),0,BB$7=(SAP_Leadsheet!$E$21+12),SAP_Spreadsheet!BB614,BB$7&lt;(SAP_Leadsheet!$E$21+12),$E764*BB614)</f>
        <v>5.5535587771023817E-3</v>
      </c>
      <c r="BC764" s="289" cm="1">
        <f t="array" aca="1" ref="BC764" ca="1">_xlfn.IFS(BC$7&gt;(SAP_Leadsheet!$E$21+8),0,BC$7=(SAP_Leadsheet!$E$21+12),SAP_Spreadsheet!BC614,BC$7&lt;(SAP_Leadsheet!$E$21+12),$E764*BC614)</f>
        <v>5.4976235315524601E-3</v>
      </c>
      <c r="BD764" s="289" cm="1">
        <f t="array" aca="1" ref="BD764" ca="1">_xlfn.IFS(BD$7&gt;(SAP_Leadsheet!$E$21+8),0,BD$7=(SAP_Leadsheet!$E$21+12),SAP_Spreadsheet!BD614,BD$7&lt;(SAP_Leadsheet!$E$21+12),$E764*BD614)</f>
        <v>5.4338979373155056E-3</v>
      </c>
      <c r="BE764" s="289" cm="1">
        <f t="array" aca="1" ref="BE764" ca="1">_xlfn.IFS(BE$7&gt;(SAP_Leadsheet!$E$21+8),0,BE$7=(SAP_Leadsheet!$E$21+12),SAP_Spreadsheet!BE614,BE$7&lt;(SAP_Leadsheet!$E$21+12),$E764*BE614)</f>
        <v>5.3483689468367939E-3</v>
      </c>
      <c r="BF764" s="289" cm="1">
        <f t="array" aca="1" ref="BF764" ca="1">_xlfn.IFS(BF$7&gt;(SAP_Leadsheet!$E$21+8),0,BF$7=(SAP_Leadsheet!$E$21+12),SAP_Spreadsheet!BF614,BF$7&lt;(SAP_Leadsheet!$E$21+12),$E764*BF614)</f>
        <v>4.8189606723567603E-3</v>
      </c>
      <c r="BG764" s="289" cm="1">
        <f t="array" aca="1" ref="BG764" ca="1">_xlfn.IFS(BG$7&gt;(SAP_Leadsheet!$E$21+8),0,BG$7=(SAP_Leadsheet!$E$21+12),SAP_Spreadsheet!BG614,BG$7&lt;(SAP_Leadsheet!$E$21+12),$E764*BG614)</f>
        <v>4.7722616893601582E-3</v>
      </c>
      <c r="BH764" s="289" cm="1">
        <f t="array" aca="1" ref="BH764" ca="1">_xlfn.IFS(BH$7&gt;(SAP_Leadsheet!$E$21+8),0,BH$7=(SAP_Leadsheet!$E$21+12),SAP_Spreadsheet!BH614,BH$7&lt;(SAP_Leadsheet!$E$21+12),$E764*BH614)</f>
        <v>4.7269110292341276E-3</v>
      </c>
      <c r="BI764" s="289" cm="1">
        <f t="array" aca="1" ref="BI764" ca="1">_xlfn.IFS(BI$7&gt;(SAP_Leadsheet!$E$21+8),0,BI$7=(SAP_Leadsheet!$E$21+12),SAP_Spreadsheet!BI614,BI$7&lt;(SAP_Leadsheet!$E$21+12),$E764*BI614)</f>
        <v>4.6838578679145237E-3</v>
      </c>
      <c r="BJ764" s="289" cm="1">
        <f t="array" aca="1" ref="BJ764" ca="1">_xlfn.IFS(BJ$7&gt;(SAP_Leadsheet!$E$21+8),0,BJ$7=(SAP_Leadsheet!$E$21+12),SAP_Spreadsheet!BJ614,BJ$7&lt;(SAP_Leadsheet!$E$21+12),$E764*BJ614)</f>
        <v>4.6422844265213026E-3</v>
      </c>
      <c r="BK764" s="289" cm="1">
        <f t="array" aca="1" ref="BK764" ca="1">_xlfn.IFS(BK$7&gt;(SAP_Leadsheet!$E$21+8),0,BK$7=(SAP_Leadsheet!$E$21+12),SAP_Spreadsheet!BK614,BK$7&lt;(SAP_Leadsheet!$E$21+12),$E764*BK614)</f>
        <v>4.601862151837932E-3</v>
      </c>
      <c r="BL764" s="289" cm="1">
        <f t="array" aca="1" ref="BL764" ca="1">_xlfn.IFS(BL$7&gt;(SAP_Leadsheet!$E$21+8),0,BL$7=(SAP_Leadsheet!$E$21+12),SAP_Spreadsheet!BL614,BL$7&lt;(SAP_Leadsheet!$E$21+12),$E764*BL614)</f>
        <v>4.5622774254435268E-3</v>
      </c>
      <c r="BM764" s="289" cm="1">
        <f t="array" aca="1" ref="BM764" ca="1">_xlfn.IFS(BM$7&gt;(SAP_Leadsheet!$E$21+8),0,BM$7=(SAP_Leadsheet!$E$21+12),SAP_Spreadsheet!BM614,BM$7&lt;(SAP_Leadsheet!$E$21+12),$E764*BM614)</f>
        <v>4.5229602155320162E-3</v>
      </c>
      <c r="BN764" s="289" cm="1">
        <f t="array" aca="1" ref="BN764" ca="1">_xlfn.IFS(BN$7&gt;(SAP_Leadsheet!$E$21+8),0,BN$7=(SAP_Leadsheet!$E$21+12),SAP_Spreadsheet!BN614,BN$7&lt;(SAP_Leadsheet!$E$21+12),$E764*BN614)</f>
        <v>4.4834170032258987E-3</v>
      </c>
      <c r="BO764" s="289" cm="1">
        <f t="array" aca="1" ref="BO764" ca="1">_xlfn.IFS(BO$7&gt;(SAP_Leadsheet!$E$21+8),0,BO$7=(SAP_Leadsheet!$E$21+12),SAP_Spreadsheet!BO614,BO$7&lt;(SAP_Leadsheet!$E$21+12),$E764*BO614)</f>
        <v>4.4333638176960533E-3</v>
      </c>
      <c r="BP764" s="289" cm="1">
        <f t="array" aca="1" ref="BP764" ca="1">_xlfn.IFS(BP$7&gt;(SAP_Leadsheet!$E$21+8),0,BP$7=(SAP_Leadsheet!$E$21+12),SAP_Spreadsheet!BP614,BP$7&lt;(SAP_Leadsheet!$E$21+12),$E764*BP614)</f>
        <v>4.3084657667135347E-3</v>
      </c>
      <c r="BQ764" s="289" cm="1">
        <f t="array" aca="1" ref="BQ764" ca="1">_xlfn.IFS(BQ$7&gt;(SAP_Leadsheet!$E$21+8),0,BQ$7=(SAP_Leadsheet!$E$21+12),SAP_Spreadsheet!BQ614,BQ$7&lt;(SAP_Leadsheet!$E$21+12),$E764*BQ614)</f>
        <v>4.0476234449655681E-3</v>
      </c>
      <c r="BR764" s="289" cm="1">
        <f t="array" aca="1" ref="BR764" ca="1">_xlfn.IFS(BR$7&gt;(SAP_Leadsheet!$E$21+8),0,BR$7=(SAP_Leadsheet!$E$21+12),SAP_Spreadsheet!BR614,BR$7&lt;(SAP_Leadsheet!$E$21+12),$E764*BR614)</f>
        <v>3.7326929679263833E-3</v>
      </c>
      <c r="BS764" s="289" cm="1">
        <f t="array" aca="1" ref="BS764" ca="1">_xlfn.IFS(BS$7&gt;(SAP_Leadsheet!$E$21+8),0,BS$7=(SAP_Leadsheet!$E$21+12),SAP_Spreadsheet!BS614,BS$7&lt;(SAP_Leadsheet!$E$21+12),$E764*BS614)</f>
        <v>0</v>
      </c>
      <c r="BT764" s="289" cm="1">
        <f t="array" aca="1" ref="BT764" ca="1">_xlfn.IFS(BT$7&gt;(SAP_Leadsheet!$E$21+8),0,BT$7=(SAP_Leadsheet!$E$21+12),SAP_Spreadsheet!BT614,BT$7&lt;(SAP_Leadsheet!$E$21+12),$E764*BT614)</f>
        <v>0</v>
      </c>
      <c r="BU764" s="289" cm="1">
        <f t="array" aca="1" ref="BU764" ca="1">_xlfn.IFS(BU$7&gt;(SAP_Leadsheet!$E$21+8),0,BU$7=(SAP_Leadsheet!$E$21+12),SAP_Spreadsheet!BU614,BU$7&lt;(SAP_Leadsheet!$E$21+12),$E764*BU614)</f>
        <v>0</v>
      </c>
      <c r="BV764" s="289" cm="1">
        <f t="array" aca="1" ref="BV764" ca="1">_xlfn.IFS(BV$7&gt;(SAP_Leadsheet!$E$21+8),0,BV$7=(SAP_Leadsheet!$E$21+12),SAP_Spreadsheet!BV614,BV$7&lt;(SAP_Leadsheet!$E$21+12),$E764*BV614)</f>
        <v>0</v>
      </c>
      <c r="BW764" s="289" cm="1">
        <f t="array" aca="1" ref="BW764" ca="1">_xlfn.IFS(BW$7&gt;(SAP_Leadsheet!$E$21+8),0,BW$7=(SAP_Leadsheet!$E$21+12),SAP_Spreadsheet!BW614,BW$7&lt;(SAP_Leadsheet!$E$21+12),$E764*BW614)</f>
        <v>0</v>
      </c>
      <c r="BX764" s="289" cm="1">
        <f t="array" aca="1" ref="BX764" ca="1">_xlfn.IFS(BX$7&gt;(SAP_Leadsheet!$E$21+8),0,BX$7=(SAP_Leadsheet!$E$21+12),SAP_Spreadsheet!BX614,BX$7&lt;(SAP_Leadsheet!$E$21+12),$E764*BX614)</f>
        <v>0</v>
      </c>
      <c r="BY764" s="289" cm="1">
        <f t="array" aca="1" ref="BY764" ca="1">_xlfn.IFS(BY$7&gt;(SAP_Leadsheet!$E$21+8),0,BY$7=(SAP_Leadsheet!$E$21+12),SAP_Spreadsheet!BY614,BY$7&lt;(SAP_Leadsheet!$E$21+12),$E764*BY614)</f>
        <v>0</v>
      </c>
      <c r="BZ764" s="289" cm="1">
        <f t="array" aca="1" ref="BZ764" ca="1">_xlfn.IFS(BZ$7&gt;(SAP_Leadsheet!$E$21+8),0,BZ$7=(SAP_Leadsheet!$E$21+12),SAP_Spreadsheet!BZ614,BZ$7&lt;(SAP_Leadsheet!$E$21+12),$E764*BZ614)</f>
        <v>0</v>
      </c>
      <c r="CA764" s="289"/>
      <c r="CB764" s="289"/>
      <c r="CC764" s="289"/>
      <c r="CD764" s="289"/>
      <c r="CE764" s="289"/>
      <c r="CF764" s="289"/>
      <c r="CG764" s="289"/>
      <c r="CH764" s="289"/>
      <c r="CI764" s="289"/>
      <c r="CJ764" s="289"/>
      <c r="CK764" s="289"/>
      <c r="CL764" s="289"/>
      <c r="CM764" s="289"/>
      <c r="CN764" s="289"/>
      <c r="CO764" s="289"/>
      <c r="CP764" s="289"/>
      <c r="CQ764" s="289"/>
      <c r="CR764" s="289"/>
      <c r="CS764" s="289"/>
      <c r="CT764" s="289"/>
      <c r="CU764" s="289"/>
      <c r="CV764" s="289"/>
      <c r="CW764" s="289"/>
      <c r="CX764" s="289"/>
      <c r="CY764" s="289"/>
      <c r="CZ764" s="289"/>
      <c r="DA764" s="289"/>
      <c r="DB764" s="289"/>
      <c r="DC764" s="289"/>
      <c r="DD764" s="289"/>
      <c r="DE764" s="289"/>
      <c r="DF764" s="289"/>
      <c r="DG764" s="289"/>
      <c r="DH764" s="289"/>
      <c r="DI764" s="289"/>
      <c r="DJ764" s="289"/>
      <c r="DK764" s="289"/>
      <c r="DL764" s="289"/>
      <c r="DM764" s="289"/>
      <c r="DN764" s="289"/>
      <c r="DO764" s="289"/>
      <c r="DP764" s="289"/>
      <c r="DQ764" s="289"/>
      <c r="DR764" s="289"/>
      <c r="DS764" s="289"/>
      <c r="DT764" s="289"/>
      <c r="DU764" s="289"/>
      <c r="DV764" s="289"/>
      <c r="DW764" s="289"/>
      <c r="DX764" s="289"/>
      <c r="DY764" s="289"/>
      <c r="DZ764" s="289"/>
      <c r="EA764" s="289"/>
      <c r="EB764" s="289"/>
      <c r="EC764" s="289"/>
      <c r="ED764" s="289"/>
      <c r="EE764" s="289"/>
      <c r="EF764" s="289"/>
      <c r="EG764" s="289"/>
      <c r="EH764" s="289"/>
      <c r="EI764" s="289"/>
      <c r="EJ764" s="289"/>
      <c r="EK764" s="289"/>
      <c r="EL764" s="289"/>
      <c r="EM764" s="289"/>
      <c r="EN764" s="289"/>
      <c r="EO764" s="289"/>
      <c r="EP764" s="289"/>
      <c r="EQ764" s="289"/>
      <c r="ER764" s="289"/>
      <c r="ES764" s="289"/>
      <c r="ET764" s="289"/>
      <c r="EU764" s="289"/>
      <c r="EV764" s="289"/>
      <c r="EW764" s="289"/>
      <c r="EX764" s="289"/>
      <c r="EY764" s="289"/>
      <c r="EZ764" s="289"/>
      <c r="FA764" s="289"/>
      <c r="FB764" s="289"/>
      <c r="FC764" s="289"/>
      <c r="FD764" s="289"/>
      <c r="FE764" s="289"/>
      <c r="FF764" s="289"/>
      <c r="FG764" s="289"/>
      <c r="FH764" s="289"/>
      <c r="FI764" s="289"/>
      <c r="FJ764" s="289"/>
      <c r="FK764" s="289"/>
      <c r="FL764" s="289"/>
      <c r="FM764" s="289"/>
      <c r="FN764" s="289"/>
      <c r="FO764" s="289"/>
      <c r="FP764" s="289"/>
      <c r="FQ764" s="289"/>
      <c r="FR764" s="289"/>
      <c r="FS764" s="289"/>
      <c r="FT764" s="289"/>
      <c r="FU764" s="289"/>
      <c r="FV764" s="289"/>
      <c r="FW764" s="289"/>
      <c r="FX764" s="289"/>
      <c r="FY764" s="289"/>
      <c r="FZ764" s="289"/>
      <c r="GA764" s="289"/>
      <c r="GB764" s="289"/>
      <c r="GC764" s="289"/>
      <c r="GD764" s="289"/>
      <c r="GE764" s="289"/>
      <c r="GF764" s="289"/>
      <c r="GG764" s="289"/>
      <c r="GH764" s="289"/>
      <c r="GI764" s="289"/>
      <c r="GJ764" s="289"/>
      <c r="GK764" s="289"/>
      <c r="GL764" s="289"/>
      <c r="GM764" s="289"/>
      <c r="GN764" s="289"/>
      <c r="GO764" s="289"/>
      <c r="GP764" s="289"/>
      <c r="GQ764" s="289"/>
      <c r="GR764" s="289"/>
      <c r="GS764" s="289"/>
      <c r="GT764" s="289"/>
      <c r="GU764" s="289"/>
      <c r="GV764" s="289"/>
      <c r="GW764" s="289"/>
      <c r="GX764" s="289"/>
      <c r="GY764" s="289"/>
    </row>
    <row r="765" spans="1:207" x14ac:dyDescent="0.15">
      <c r="A765" s="101"/>
      <c r="C765" s="23"/>
      <c r="D765" s="26" t="s">
        <v>422</v>
      </c>
      <c r="E765" s="78">
        <v>0.20749999999999999</v>
      </c>
      <c r="F765" s="120"/>
      <c r="G765" s="289" cm="1">
        <f t="array" ref="G765">_xlfn.IFS(G$7&gt;(SAP_Leadsheet!$E$21+8),0,G$7=(SAP_Leadsheet!$E$21+12),SAP_Spreadsheet!G615,G$7&lt;(SAP_Leadsheet!$E$21+12),$E765*G615)</f>
        <v>0</v>
      </c>
      <c r="H765" s="289" cm="1">
        <f t="array" aca="1" ref="H765" ca="1">_xlfn.IFS(H$7&gt;(SAP_Leadsheet!$E$21+8),0,H$7=(SAP_Leadsheet!$E$21+12),SAP_Spreadsheet!H615,H$7&lt;(SAP_Leadsheet!$E$21+12),$E765*H615)</f>
        <v>0</v>
      </c>
      <c r="I765" s="289" cm="1">
        <f t="array" aca="1" ref="I765" ca="1">_xlfn.IFS(I$7&gt;(SAP_Leadsheet!$E$21+8),0,I$7=(SAP_Leadsheet!$E$21+12),SAP_Spreadsheet!I615,I$7&lt;(SAP_Leadsheet!$E$21+12),$E765*I615)</f>
        <v>0</v>
      </c>
      <c r="J765" s="289" cm="1">
        <f t="array" aca="1" ref="J765" ca="1">_xlfn.IFS(J$7&gt;(SAP_Leadsheet!$E$21+8),0,J$7=(SAP_Leadsheet!$E$21+12),SAP_Spreadsheet!J615,J$7&lt;(SAP_Leadsheet!$E$21+12),$E765*J615)</f>
        <v>0</v>
      </c>
      <c r="K765" s="289" cm="1">
        <f t="array" aca="1" ref="K765" ca="1">_xlfn.IFS(K$7&gt;(SAP_Leadsheet!$E$21+8),0,K$7=(SAP_Leadsheet!$E$21+12),SAP_Spreadsheet!K615,K$7&lt;(SAP_Leadsheet!$E$21+12),$E765*K615)</f>
        <v>0</v>
      </c>
      <c r="L765" s="289" cm="1">
        <f t="array" aca="1" ref="L765" ca="1">_xlfn.IFS(L$7&gt;(SAP_Leadsheet!$E$21+8),0,L$7=(SAP_Leadsheet!$E$21+12),SAP_Spreadsheet!L615,L$7&lt;(SAP_Leadsheet!$E$21+12),$E765*L615)</f>
        <v>8.5370141459558697E-3</v>
      </c>
      <c r="M765" s="289" cm="1">
        <f t="array" aca="1" ref="M765" ca="1">_xlfn.IFS(M$7&gt;(SAP_Leadsheet!$E$21+8),0,M$7=(SAP_Leadsheet!$E$21+12),SAP_Spreadsheet!M615,M$7&lt;(SAP_Leadsheet!$E$21+12),$E765*M615)</f>
        <v>1.5526421523301947E-2</v>
      </c>
      <c r="N765" s="289" cm="1">
        <f t="array" aca="1" ref="N765" ca="1">_xlfn.IFS(N$7&gt;(SAP_Leadsheet!$E$21+8),0,N$7=(SAP_Leadsheet!$E$21+12),SAP_Spreadsheet!N615,N$7&lt;(SAP_Leadsheet!$E$21+12),$E765*N615)</f>
        <v>1.968416171599429E-2</v>
      </c>
      <c r="O765" s="289" cm="1">
        <f t="array" aca="1" ref="O765" ca="1">_xlfn.IFS(O$7&gt;(SAP_Leadsheet!$E$21+8),0,O$7=(SAP_Leadsheet!$E$21+12),SAP_Spreadsheet!O615,O$7&lt;(SAP_Leadsheet!$E$21+12),$E765*O615)</f>
        <v>2.1524807565896913E-2</v>
      </c>
      <c r="P765" s="289" cm="1">
        <f t="array" aca="1" ref="P765" ca="1">_xlfn.IFS(P$7&gt;(SAP_Leadsheet!$E$21+8),0,P$7=(SAP_Leadsheet!$E$21+12),SAP_Spreadsheet!P615,P$7&lt;(SAP_Leadsheet!$E$21+12),$E765*P615)</f>
        <v>2.1823852647506609E-2</v>
      </c>
      <c r="Q765" s="289" cm="1">
        <f t="array" aca="1" ref="Q765" ca="1">_xlfn.IFS(Q$7&gt;(SAP_Leadsheet!$E$21+8),0,Q$7=(SAP_Leadsheet!$E$21+12),SAP_Spreadsheet!Q615,Q$7&lt;(SAP_Leadsheet!$E$21+12),$E765*Q615)</f>
        <v>2.114816127042415E-2</v>
      </c>
      <c r="R765" s="289" cm="1">
        <f t="array" aca="1" ref="R765" ca="1">_xlfn.IFS(R$7&gt;(SAP_Leadsheet!$E$21+8),0,R$7=(SAP_Leadsheet!$E$21+12),SAP_Spreadsheet!R615,R$7&lt;(SAP_Leadsheet!$E$21+12),$E765*R615)</f>
        <v>1.9882111023460106E-2</v>
      </c>
      <c r="S765" s="289" cm="1">
        <f t="array" aca="1" ref="S765" ca="1">_xlfn.IFS(S$7&gt;(SAP_Leadsheet!$E$21+8),0,S$7=(SAP_Leadsheet!$E$21+12),SAP_Spreadsheet!S615,S$7&lt;(SAP_Leadsheet!$E$21+12),$E765*S615)</f>
        <v>1.814716530085092E-2</v>
      </c>
      <c r="T765" s="289" cm="1">
        <f t="array" aca="1" ref="T765" ca="1">_xlfn.IFS(T$7&gt;(SAP_Leadsheet!$E$21+8),0,T$7=(SAP_Leadsheet!$E$21+12),SAP_Spreadsheet!T615,T$7&lt;(SAP_Leadsheet!$E$21+12),$E765*T615)</f>
        <v>1.6310058042613287E-2</v>
      </c>
      <c r="U765" s="289" cm="1">
        <f t="array" aca="1" ref="U765" ca="1">_xlfn.IFS(U$7&gt;(SAP_Leadsheet!$E$21+8),0,U$7=(SAP_Leadsheet!$E$21+12),SAP_Spreadsheet!U615,U$7&lt;(SAP_Leadsheet!$E$21+12),$E765*U615)</f>
        <v>1.4668525477502348E-2</v>
      </c>
      <c r="V765" s="289" cm="1">
        <f t="array" aca="1" ref="V765" ca="1">_xlfn.IFS(V$7&gt;(SAP_Leadsheet!$E$21+8),0,V$7=(SAP_Leadsheet!$E$21+12),SAP_Spreadsheet!V615,V$7&lt;(SAP_Leadsheet!$E$21+12),$E765*V615)</f>
        <v>1.3265354493299263E-2</v>
      </c>
      <c r="W765" s="289" cm="1">
        <f t="array" aca="1" ref="W765" ca="1">_xlfn.IFS(W$7&gt;(SAP_Leadsheet!$E$21+8),0,W$7=(SAP_Leadsheet!$E$21+12),SAP_Spreadsheet!W615,W$7&lt;(SAP_Leadsheet!$E$21+12),$E765*W615)</f>
        <v>9.2665376663262754E-3</v>
      </c>
      <c r="X765" s="289" cm="1">
        <f t="array" aca="1" ref="X765" ca="1">_xlfn.IFS(X$7&gt;(SAP_Leadsheet!$E$21+8),0,X$7=(SAP_Leadsheet!$E$21+12),SAP_Spreadsheet!X615,X$7&lt;(SAP_Leadsheet!$E$21+12),$E765*X615)</f>
        <v>9.2750318523989062E-3</v>
      </c>
      <c r="Y765" s="289" cm="1">
        <f t="array" aca="1" ref="Y765" ca="1">_xlfn.IFS(Y$7&gt;(SAP_Leadsheet!$E$21+8),0,Y$7=(SAP_Leadsheet!$E$21+12),SAP_Spreadsheet!Y615,Y$7&lt;(SAP_Leadsheet!$E$21+12),$E765*Y615)</f>
        <v>9.4309190330896624E-3</v>
      </c>
      <c r="Z765" s="289" cm="1">
        <f t="array" aca="1" ref="Z765" ca="1">_xlfn.IFS(Z$7&gt;(SAP_Leadsheet!$E$21+8),0,Z$7=(SAP_Leadsheet!$E$21+12),SAP_Spreadsheet!Z615,Z$7&lt;(SAP_Leadsheet!$E$21+12),$E765*Z615)</f>
        <v>9.6654589557025241E-3</v>
      </c>
      <c r="AA765" s="289" cm="1">
        <f t="array" aca="1" ref="AA765" ca="1">_xlfn.IFS(AA$7&gt;(SAP_Leadsheet!$E$21+8),0,AA$7=(SAP_Leadsheet!$E$21+12),SAP_Spreadsheet!AA615,AA$7&lt;(SAP_Leadsheet!$E$21+12),$E765*AA615)</f>
        <v>9.9125638786796092E-3</v>
      </c>
      <c r="AB765" s="289" cm="1">
        <f t="array" aca="1" ref="AB765" ca="1">_xlfn.IFS(AB$7&gt;(SAP_Leadsheet!$E$21+8),0,AB$7=(SAP_Leadsheet!$E$21+12),SAP_Spreadsheet!AB615,AB$7&lt;(SAP_Leadsheet!$E$21+12),$E765*AB615)</f>
        <v>1.0126996097930864E-2</v>
      </c>
      <c r="AC765" s="289" cm="1">
        <f t="array" aca="1" ref="AC765" ca="1">_xlfn.IFS(AC$7&gt;(SAP_Leadsheet!$E$21+8),0,AC$7=(SAP_Leadsheet!$E$21+12),SAP_Spreadsheet!AC615,AC$7&lt;(SAP_Leadsheet!$E$21+12),$E765*AC615)</f>
        <v>1.0281709702834289E-2</v>
      </c>
      <c r="AD765" s="289" cm="1">
        <f t="array" aca="1" ref="AD765" ca="1">_xlfn.IFS(AD$7&gt;(SAP_Leadsheet!$E$21+8),0,AD$7=(SAP_Leadsheet!$E$21+12),SAP_Spreadsheet!AD615,AD$7&lt;(SAP_Leadsheet!$E$21+12),$E765*AD615)</f>
        <v>1.0364640446081836E-2</v>
      </c>
      <c r="AE765" s="289" cm="1">
        <f t="array" aca="1" ref="AE765" ca="1">_xlfn.IFS(AE$7&gt;(SAP_Leadsheet!$E$21+8),0,AE$7=(SAP_Leadsheet!$E$21+12),SAP_Spreadsheet!AE615,AE$7&lt;(SAP_Leadsheet!$E$21+12),$E765*AE615)</f>
        <v>1.0414752131175204E-2</v>
      </c>
      <c r="AF765" s="289" cm="1">
        <f t="array" aca="1" ref="AF765" ca="1">_xlfn.IFS(AF$7&gt;(SAP_Leadsheet!$E$21+8),0,AF$7=(SAP_Leadsheet!$E$21+12),SAP_Spreadsheet!AF615,AF$7&lt;(SAP_Leadsheet!$E$21+12),$E765*AF615)</f>
        <v>1.0339393398559795E-2</v>
      </c>
      <c r="AG765" s="289" cm="1">
        <f t="array" aca="1" ref="AG765" ca="1">_xlfn.IFS(AG$7&gt;(SAP_Leadsheet!$E$21+8),0,AG$7=(SAP_Leadsheet!$E$21+12),SAP_Spreadsheet!AG615,AG$7&lt;(SAP_Leadsheet!$E$21+12),$E765*AG615)</f>
        <v>1.0105010695437259E-2</v>
      </c>
      <c r="AH765" s="289" cm="1">
        <f t="array" aca="1" ref="AH765" ca="1">_xlfn.IFS(AH$7&gt;(SAP_Leadsheet!$E$21+8),0,AH$7=(SAP_Leadsheet!$E$21+12),SAP_Spreadsheet!AH615,AH$7&lt;(SAP_Leadsheet!$E$21+12),$E765*AH615)</f>
        <v>9.5279889340868125E-3</v>
      </c>
      <c r="AI765" s="289" cm="1">
        <f t="array" aca="1" ref="AI765" ca="1">_xlfn.IFS(AI$7&gt;(SAP_Leadsheet!$E$21+8),0,AI$7=(SAP_Leadsheet!$E$21+12),SAP_Spreadsheet!AI615,AI$7&lt;(SAP_Leadsheet!$E$21+12),$E765*AI615)</f>
        <v>7.2255949413865027E-3</v>
      </c>
      <c r="AJ765" s="289" cm="1">
        <f t="array" aca="1" ref="AJ765" ca="1">_xlfn.IFS(AJ$7&gt;(SAP_Leadsheet!$E$21+8),0,AJ$7=(SAP_Leadsheet!$E$21+12),SAP_Spreadsheet!AJ615,AJ$7&lt;(SAP_Leadsheet!$E$21+12),$E765*AJ615)</f>
        <v>7.1738789344408943E-3</v>
      </c>
      <c r="AK765" s="289" cm="1">
        <f t="array" aca="1" ref="AK765" ca="1">_xlfn.IFS(AK$7&gt;(SAP_Leadsheet!$E$21+8),0,AK$7=(SAP_Leadsheet!$E$21+12),SAP_Spreadsheet!AK615,AK$7&lt;(SAP_Leadsheet!$E$21+12),$E765*AK615)</f>
        <v>7.1205633533798452E-3</v>
      </c>
      <c r="AL765" s="289" cm="1">
        <f t="array" aca="1" ref="AL765" ca="1">_xlfn.IFS(AL$7&gt;(SAP_Leadsheet!$E$21+8),0,AL$7=(SAP_Leadsheet!$E$21+12),SAP_Spreadsheet!AL615,AL$7&lt;(SAP_Leadsheet!$E$21+12),$E765*AL615)</f>
        <v>7.0760458212727022E-3</v>
      </c>
      <c r="AM765" s="289" cm="1">
        <f t="array" aca="1" ref="AM765" ca="1">_xlfn.IFS(AM$7&gt;(SAP_Leadsheet!$E$21+8),0,AM$7=(SAP_Leadsheet!$E$21+12),SAP_Spreadsheet!AM615,AM$7&lt;(SAP_Leadsheet!$E$21+12),$E765*AM615)</f>
        <v>7.0398435104789782E-3</v>
      </c>
      <c r="AN765" s="289" cm="1">
        <f t="array" aca="1" ref="AN765" ca="1">_xlfn.IFS(AN$7&gt;(SAP_Leadsheet!$E$21+8),0,AN$7=(SAP_Leadsheet!$E$21+12),SAP_Spreadsheet!AN615,AN$7&lt;(SAP_Leadsheet!$E$21+12),$E765*AN615)</f>
        <v>7.010383419081472E-3</v>
      </c>
      <c r="AO765" s="289" cm="1">
        <f t="array" aca="1" ref="AO765" ca="1">_xlfn.IFS(AO$7&gt;(SAP_Leadsheet!$E$21+8),0,AO$7=(SAP_Leadsheet!$E$21+12),SAP_Spreadsheet!AO615,AO$7&lt;(SAP_Leadsheet!$E$21+12),$E765*AO615)</f>
        <v>6.9851656579868809E-3</v>
      </c>
      <c r="AP765" s="289" cm="1">
        <f t="array" aca="1" ref="AP765" ca="1">_xlfn.IFS(AP$7&gt;(SAP_Leadsheet!$E$21+8),0,AP$7=(SAP_Leadsheet!$E$21+12),SAP_Spreadsheet!AP615,AP$7&lt;(SAP_Leadsheet!$E$21+12),$E765*AP615)</f>
        <v>6.9606035449957067E-3</v>
      </c>
      <c r="AQ765" s="289" cm="1">
        <f t="array" aca="1" ref="AQ765" ca="1">_xlfn.IFS(AQ$7&gt;(SAP_Leadsheet!$E$21+8),0,AQ$7=(SAP_Leadsheet!$E$21+12),SAP_Spreadsheet!AQ615,AQ$7&lt;(SAP_Leadsheet!$E$21+12),$E765*AQ615)</f>
        <v>6.9321152836216765E-3</v>
      </c>
      <c r="AR765" s="289" cm="1">
        <f t="array" aca="1" ref="AR765" ca="1">_xlfn.IFS(AR$7&gt;(SAP_Leadsheet!$E$21+8),0,AR$7=(SAP_Leadsheet!$E$21+12),SAP_Spreadsheet!AR615,AR$7&lt;(SAP_Leadsheet!$E$21+12),$E765*AR615)</f>
        <v>6.8872021664223926E-3</v>
      </c>
      <c r="AS765" s="289" cm="1">
        <f t="array" aca="1" ref="AS765" ca="1">_xlfn.IFS(AS$7&gt;(SAP_Leadsheet!$E$21+8),0,AS$7=(SAP_Leadsheet!$E$21+12),SAP_Spreadsheet!AS615,AS$7&lt;(SAP_Leadsheet!$E$21+12),$E765*AS615)</f>
        <v>6.8125759307949389E-3</v>
      </c>
      <c r="AT765" s="289" cm="1">
        <f t="array" aca="1" ref="AT765" ca="1">_xlfn.IFS(AT$7&gt;(SAP_Leadsheet!$E$21+8),0,AT$7=(SAP_Leadsheet!$E$21+12),SAP_Spreadsheet!AT615,AT$7&lt;(SAP_Leadsheet!$E$21+12),$E765*AT615)</f>
        <v>6.6175818202517467E-3</v>
      </c>
      <c r="AU765" s="289" cm="1">
        <f t="array" aca="1" ref="AU765" ca="1">_xlfn.IFS(AU$7&gt;(SAP_Leadsheet!$E$21+8),0,AU$7=(SAP_Leadsheet!$E$21+12),SAP_Spreadsheet!AU615,AU$7&lt;(SAP_Leadsheet!$E$21+12),$E765*AU615)</f>
        <v>5.8854176683603935E-3</v>
      </c>
      <c r="AV765" s="289" cm="1">
        <f t="array" aca="1" ref="AV765" ca="1">_xlfn.IFS(AV$7&gt;(SAP_Leadsheet!$E$21+8),0,AV$7=(SAP_Leadsheet!$E$21+12),SAP_Spreadsheet!AV615,AV$7&lt;(SAP_Leadsheet!$E$21+12),$E765*AV615)</f>
        <v>5.8221527322239244E-3</v>
      </c>
      <c r="AW765" s="289" cm="1">
        <f t="array" aca="1" ref="AW765" ca="1">_xlfn.IFS(AW$7&gt;(SAP_Leadsheet!$E$21+8),0,AW$7=(SAP_Leadsheet!$E$21+12),SAP_Spreadsheet!AW615,AW$7&lt;(SAP_Leadsheet!$E$21+12),$E765*AW615)</f>
        <v>5.7601414866874047E-3</v>
      </c>
      <c r="AX765" s="289" cm="1">
        <f t="array" aca="1" ref="AX765" ca="1">_xlfn.IFS(AX$7&gt;(SAP_Leadsheet!$E$21+8),0,AX$7=(SAP_Leadsheet!$E$21+12),SAP_Spreadsheet!AX615,AX$7&lt;(SAP_Leadsheet!$E$21+12),$E765*AX615)</f>
        <v>5.7019248374641585E-3</v>
      </c>
      <c r="AY765" s="289" cm="1">
        <f t="array" aca="1" ref="AY765" ca="1">_xlfn.IFS(AY$7&gt;(SAP_Leadsheet!$E$21+8),0,AY$7=(SAP_Leadsheet!$E$21+12),SAP_Spreadsheet!AY615,AY$7&lt;(SAP_Leadsheet!$E$21+12),$E765*AY615)</f>
        <v>5.6467851802802626E-3</v>
      </c>
      <c r="AZ765" s="289" cm="1">
        <f t="array" aca="1" ref="AZ765" ca="1">_xlfn.IFS(AZ$7&gt;(SAP_Leadsheet!$E$21+8),0,AZ$7=(SAP_Leadsheet!$E$21+12),SAP_Spreadsheet!AZ615,AZ$7&lt;(SAP_Leadsheet!$E$21+12),$E765*AZ615)</f>
        <v>5.593955299054547E-3</v>
      </c>
      <c r="BA765" s="289" cm="1">
        <f t="array" aca="1" ref="BA765" ca="1">_xlfn.IFS(BA$7&gt;(SAP_Leadsheet!$E$21+8),0,BA$7=(SAP_Leadsheet!$E$21+12),SAP_Spreadsheet!BA615,BA$7&lt;(SAP_Leadsheet!$E$21+12),$E765*BA615)</f>
        <v>5.5426586507255184E-3</v>
      </c>
      <c r="BB765" s="289" cm="1">
        <f t="array" aca="1" ref="BB765" ca="1">_xlfn.IFS(BB$7&gt;(SAP_Leadsheet!$E$21+8),0,BB$7=(SAP_Leadsheet!$E$21+12),SAP_Spreadsheet!BB615,BB$7&lt;(SAP_Leadsheet!$E$21+12),$E765*BB615)</f>
        <v>5.4920441997742767E-3</v>
      </c>
      <c r="BC765" s="289" cm="1">
        <f t="array" aca="1" ref="BC765" ca="1">_xlfn.IFS(BC$7&gt;(SAP_Leadsheet!$E$21+8),0,BC$7=(SAP_Leadsheet!$E$21+12),SAP_Spreadsheet!BC615,BC$7&lt;(SAP_Leadsheet!$E$21+12),$E765*BC615)</f>
        <v>5.4965826793702969E-3</v>
      </c>
      <c r="BD765" s="289" cm="1">
        <f t="array" aca="1" ref="BD765" ca="1">_xlfn.IFS(BD$7&gt;(SAP_Leadsheet!$E$21+8),0,BD$7=(SAP_Leadsheet!$E$21+12),SAP_Spreadsheet!BD615,BD$7&lt;(SAP_Leadsheet!$E$21+12),$E765*BD615)</f>
        <v>5.4412212950407267E-3</v>
      </c>
      <c r="BE765" s="289" cm="1">
        <f t="array" aca="1" ref="BE765" ca="1">_xlfn.IFS(BE$7&gt;(SAP_Leadsheet!$E$21+8),0,BE$7=(SAP_Leadsheet!$E$21+12),SAP_Spreadsheet!BE615,BE$7&lt;(SAP_Leadsheet!$E$21+12),$E765*BE615)</f>
        <v>5.3781494862107527E-3</v>
      </c>
      <c r="BF765" s="289" cm="1">
        <f t="array" aca="1" ref="BF765" ca="1">_xlfn.IFS(BF$7&gt;(SAP_Leadsheet!$E$21+8),0,BF$7=(SAP_Leadsheet!$E$21+12),SAP_Spreadsheet!BF615,BF$7&lt;(SAP_Leadsheet!$E$21+12),$E765*BF615)</f>
        <v>5.2934979705758362E-3</v>
      </c>
      <c r="BG765" s="289" cm="1">
        <f t="array" aca="1" ref="BG765" ca="1">_xlfn.IFS(BG$7&gt;(SAP_Leadsheet!$E$21+8),0,BG$7=(SAP_Leadsheet!$E$21+12),SAP_Spreadsheet!BG615,BG$7&lt;(SAP_Leadsheet!$E$21+12),$E765*BG615)</f>
        <v>4.7695210994170949E-3</v>
      </c>
      <c r="BH765" s="289" cm="1">
        <f t="array" aca="1" ref="BH765" ca="1">_xlfn.IFS(BH$7&gt;(SAP_Leadsheet!$E$21+8),0,BH$7=(SAP_Leadsheet!$E$21+12),SAP_Spreadsheet!BH615,BH$7&lt;(SAP_Leadsheet!$E$21+12),$E765*BH615)</f>
        <v>4.7233012192671531E-3</v>
      </c>
      <c r="BI765" s="289" cm="1">
        <f t="array" aca="1" ref="BI765" ca="1">_xlfn.IFS(BI$7&gt;(SAP_Leadsheet!$E$21+8),0,BI$7=(SAP_Leadsheet!$E$21+12),SAP_Spreadsheet!BI615,BI$7&lt;(SAP_Leadsheet!$E$21+12),$E765*BI615)</f>
        <v>4.6784158290243197E-3</v>
      </c>
      <c r="BJ765" s="289" cm="1">
        <f t="array" aca="1" ref="BJ765" ca="1">_xlfn.IFS(BJ$7&gt;(SAP_Leadsheet!$E$21+8),0,BJ$7=(SAP_Leadsheet!$E$21+12),SAP_Spreadsheet!BJ615,BJ$7&lt;(SAP_Leadsheet!$E$21+12),$E765*BJ615)</f>
        <v>4.6358043666630735E-3</v>
      </c>
      <c r="BK765" s="289" cm="1">
        <f t="array" aca="1" ref="BK765" ca="1">_xlfn.IFS(BK$7&gt;(SAP_Leadsheet!$E$21+8),0,BK$7=(SAP_Leadsheet!$E$21+12),SAP_Spreadsheet!BK615,BK$7&lt;(SAP_Leadsheet!$E$21+12),$E765*BK615)</f>
        <v>4.5946574432117618E-3</v>
      </c>
      <c r="BL765" s="289" cm="1">
        <f t="array" aca="1" ref="BL765" ca="1">_xlfn.IFS(BL$7&gt;(SAP_Leadsheet!$E$21+8),0,BL$7=(SAP_Leadsheet!$E$21+12),SAP_Spreadsheet!BL615,BL$7&lt;(SAP_Leadsheet!$E$21+12),$E765*BL615)</f>
        <v>4.554649876207799E-3</v>
      </c>
      <c r="BM765" s="289" cm="1">
        <f t="array" aca="1" ref="BM765" ca="1">_xlfn.IFS(BM$7&gt;(SAP_Leadsheet!$E$21+8),0,BM$7=(SAP_Leadsheet!$E$21+12),SAP_Spreadsheet!BM615,BM$7&lt;(SAP_Leadsheet!$E$21+12),$E765*BM615)</f>
        <v>4.5154712647624325E-3</v>
      </c>
      <c r="BN765" s="289" cm="1">
        <f t="array" aca="1" ref="BN765" ca="1">_xlfn.IFS(BN$7&gt;(SAP_Leadsheet!$E$21+8),0,BN$7=(SAP_Leadsheet!$E$21+12),SAP_Spreadsheet!BN615,BN$7&lt;(SAP_Leadsheet!$E$21+12),$E765*BN615)</f>
        <v>4.4765574252453632E-3</v>
      </c>
      <c r="BO765" s="289" cm="1">
        <f t="array" aca="1" ref="BO765" ca="1">_xlfn.IFS(BO$7&gt;(SAP_Leadsheet!$E$21+8),0,BO$7=(SAP_Leadsheet!$E$21+12),SAP_Spreadsheet!BO615,BO$7&lt;(SAP_Leadsheet!$E$21+12),$E765*BO615)</f>
        <v>4.4374199019792688E-3</v>
      </c>
      <c r="BP765" s="289" cm="1">
        <f t="array" aca="1" ref="BP765" ca="1">_xlfn.IFS(BP$7&gt;(SAP_Leadsheet!$E$21+8),0,BP$7=(SAP_Leadsheet!$E$21+12),SAP_Spreadsheet!BP615,BP$7&lt;(SAP_Leadsheet!$E$21+12),$E765*BP615)</f>
        <v>4.3878802313513099E-3</v>
      </c>
      <c r="BQ765" s="289" cm="1">
        <f t="array" aca="1" ref="BQ765" ca="1">_xlfn.IFS(BQ$7&gt;(SAP_Leadsheet!$E$21+8),0,BQ$7=(SAP_Leadsheet!$E$21+12),SAP_Spreadsheet!BQ615,BQ$7&lt;(SAP_Leadsheet!$E$21+12),$E765*BQ615)</f>
        <v>4.2642635575622177E-3</v>
      </c>
      <c r="BR765" s="289" cm="1">
        <f t="array" aca="1" ref="BR765" ca="1">_xlfn.IFS(BR$7&gt;(SAP_Leadsheet!$E$21+8),0,BR$7=(SAP_Leadsheet!$E$21+12),SAP_Spreadsheet!BR615,BR$7&lt;(SAP_Leadsheet!$E$21+12),$E765*BR615)</f>
        <v>4.0060973176228839E-3</v>
      </c>
      <c r="BS765" s="289" cm="1">
        <f t="array" aca="1" ref="BS765" ca="1">_xlfn.IFS(BS$7&gt;(SAP_Leadsheet!$E$21+8),0,BS$7=(SAP_Leadsheet!$E$21+12),SAP_Spreadsheet!BS615,BS$7&lt;(SAP_Leadsheet!$E$21+12),$E765*BS615)</f>
        <v>3.6943978336025501E-3</v>
      </c>
      <c r="BT765" s="289" cm="1">
        <f t="array" aca="1" ref="BT765" ca="1">_xlfn.IFS(BT$7&gt;(SAP_Leadsheet!$E$21+8),0,BT$7=(SAP_Leadsheet!$E$21+12),SAP_Spreadsheet!BT615,BT$7&lt;(SAP_Leadsheet!$E$21+12),$E765*BT615)</f>
        <v>0</v>
      </c>
      <c r="BU765" s="289" cm="1">
        <f t="array" aca="1" ref="BU765" ca="1">_xlfn.IFS(BU$7&gt;(SAP_Leadsheet!$E$21+8),0,BU$7=(SAP_Leadsheet!$E$21+12),SAP_Spreadsheet!BU615,BU$7&lt;(SAP_Leadsheet!$E$21+12),$E765*BU615)</f>
        <v>0</v>
      </c>
      <c r="BV765" s="289" cm="1">
        <f t="array" aca="1" ref="BV765" ca="1">_xlfn.IFS(BV$7&gt;(SAP_Leadsheet!$E$21+8),0,BV$7=(SAP_Leadsheet!$E$21+12),SAP_Spreadsheet!BV615,BV$7&lt;(SAP_Leadsheet!$E$21+12),$E765*BV615)</f>
        <v>0</v>
      </c>
      <c r="BW765" s="289" cm="1">
        <f t="array" aca="1" ref="BW765" ca="1">_xlfn.IFS(BW$7&gt;(SAP_Leadsheet!$E$21+8),0,BW$7=(SAP_Leadsheet!$E$21+12),SAP_Spreadsheet!BW615,BW$7&lt;(SAP_Leadsheet!$E$21+12),$E765*BW615)</f>
        <v>0</v>
      </c>
      <c r="BX765" s="289" cm="1">
        <f t="array" aca="1" ref="BX765" ca="1">_xlfn.IFS(BX$7&gt;(SAP_Leadsheet!$E$21+8),0,BX$7=(SAP_Leadsheet!$E$21+12),SAP_Spreadsheet!BX615,BX$7&lt;(SAP_Leadsheet!$E$21+12),$E765*BX615)</f>
        <v>0</v>
      </c>
      <c r="BY765" s="289" cm="1">
        <f t="array" aca="1" ref="BY765" ca="1">_xlfn.IFS(BY$7&gt;(SAP_Leadsheet!$E$21+8),0,BY$7=(SAP_Leadsheet!$E$21+12),SAP_Spreadsheet!BY615,BY$7&lt;(SAP_Leadsheet!$E$21+12),$E765*BY615)</f>
        <v>0</v>
      </c>
      <c r="BZ765" s="289" cm="1">
        <f t="array" aca="1" ref="BZ765" ca="1">_xlfn.IFS(BZ$7&gt;(SAP_Leadsheet!$E$21+8),0,BZ$7=(SAP_Leadsheet!$E$21+12),SAP_Spreadsheet!BZ615,BZ$7&lt;(SAP_Leadsheet!$E$21+12),$E765*BZ615)</f>
        <v>0</v>
      </c>
      <c r="CA765" s="289"/>
      <c r="CB765" s="289"/>
      <c r="CC765" s="289"/>
      <c r="CD765" s="289"/>
      <c r="CE765" s="289"/>
      <c r="CF765" s="289"/>
      <c r="CG765" s="289"/>
      <c r="CH765" s="289"/>
      <c r="CI765" s="289"/>
      <c r="CJ765" s="289"/>
      <c r="CK765" s="289"/>
      <c r="CL765" s="289"/>
      <c r="CM765" s="289"/>
      <c r="CN765" s="289"/>
      <c r="CO765" s="289"/>
      <c r="CP765" s="289"/>
      <c r="CQ765" s="289"/>
      <c r="CR765" s="289"/>
      <c r="CS765" s="289"/>
      <c r="CT765" s="289"/>
      <c r="CU765" s="289"/>
      <c r="CV765" s="289"/>
      <c r="CW765" s="289"/>
      <c r="CX765" s="289"/>
      <c r="CY765" s="289"/>
      <c r="CZ765" s="289"/>
      <c r="DA765" s="289"/>
      <c r="DB765" s="289"/>
      <c r="DC765" s="289"/>
      <c r="DD765" s="289"/>
      <c r="DE765" s="289"/>
      <c r="DF765" s="289"/>
      <c r="DG765" s="289"/>
      <c r="DH765" s="289"/>
      <c r="DI765" s="289"/>
      <c r="DJ765" s="289"/>
      <c r="DK765" s="289"/>
      <c r="DL765" s="289"/>
      <c r="DM765" s="289"/>
      <c r="DN765" s="289"/>
      <c r="DO765" s="289"/>
      <c r="DP765" s="289"/>
      <c r="DQ765" s="289"/>
      <c r="DR765" s="289"/>
      <c r="DS765" s="289"/>
      <c r="DT765" s="289"/>
      <c r="DU765" s="289"/>
      <c r="DV765" s="289"/>
      <c r="DW765" s="289"/>
      <c r="DX765" s="289"/>
      <c r="DY765" s="289"/>
      <c r="DZ765" s="289"/>
      <c r="EA765" s="289"/>
      <c r="EB765" s="289"/>
      <c r="EC765" s="289"/>
      <c r="ED765" s="289"/>
      <c r="EE765" s="289"/>
      <c r="EF765" s="289"/>
      <c r="EG765" s="289"/>
      <c r="EH765" s="289"/>
      <c r="EI765" s="289"/>
      <c r="EJ765" s="289"/>
      <c r="EK765" s="289"/>
      <c r="EL765" s="289"/>
      <c r="EM765" s="289"/>
      <c r="EN765" s="289"/>
      <c r="EO765" s="289"/>
      <c r="EP765" s="289"/>
      <c r="EQ765" s="289"/>
      <c r="ER765" s="289"/>
      <c r="ES765" s="289"/>
      <c r="ET765" s="289"/>
      <c r="EU765" s="289"/>
      <c r="EV765" s="289"/>
      <c r="EW765" s="289"/>
      <c r="EX765" s="289"/>
      <c r="EY765" s="289"/>
      <c r="EZ765" s="289"/>
      <c r="FA765" s="289"/>
      <c r="FB765" s="289"/>
      <c r="FC765" s="289"/>
      <c r="FD765" s="289"/>
      <c r="FE765" s="289"/>
      <c r="FF765" s="289"/>
      <c r="FG765" s="289"/>
      <c r="FH765" s="289"/>
      <c r="FI765" s="289"/>
      <c r="FJ765" s="289"/>
      <c r="FK765" s="289"/>
      <c r="FL765" s="289"/>
      <c r="FM765" s="289"/>
      <c r="FN765" s="289"/>
      <c r="FO765" s="289"/>
      <c r="FP765" s="289"/>
      <c r="FQ765" s="289"/>
      <c r="FR765" s="289"/>
      <c r="FS765" s="289"/>
      <c r="FT765" s="289"/>
      <c r="FU765" s="289"/>
      <c r="FV765" s="289"/>
      <c r="FW765" s="289"/>
      <c r="FX765" s="289"/>
      <c r="FY765" s="289"/>
      <c r="FZ765" s="289"/>
      <c r="GA765" s="289"/>
      <c r="GB765" s="289"/>
      <c r="GC765" s="289"/>
      <c r="GD765" s="289"/>
      <c r="GE765" s="289"/>
      <c r="GF765" s="289"/>
      <c r="GG765" s="289"/>
      <c r="GH765" s="289"/>
      <c r="GI765" s="289"/>
      <c r="GJ765" s="289"/>
      <c r="GK765" s="289"/>
      <c r="GL765" s="289"/>
      <c r="GM765" s="289"/>
      <c r="GN765" s="289"/>
      <c r="GO765" s="289"/>
      <c r="GP765" s="289"/>
      <c r="GQ765" s="289"/>
      <c r="GR765" s="289"/>
      <c r="GS765" s="289"/>
      <c r="GT765" s="289"/>
      <c r="GU765" s="289"/>
      <c r="GV765" s="289"/>
      <c r="GW765" s="289"/>
      <c r="GX765" s="289"/>
      <c r="GY765" s="289"/>
    </row>
    <row r="766" spans="1:207" x14ac:dyDescent="0.15">
      <c r="A766" s="101"/>
      <c r="C766" s="23"/>
      <c r="D766" s="26" t="s">
        <v>423</v>
      </c>
      <c r="E766" s="78">
        <v>0.20749999999999999</v>
      </c>
      <c r="F766" s="120"/>
      <c r="G766" s="289" cm="1">
        <f t="array" ref="G766">_xlfn.IFS(G$7&gt;(SAP_Leadsheet!$E$21+8),0,G$7=(SAP_Leadsheet!$E$21+12),SAP_Spreadsheet!G616,G$7&lt;(SAP_Leadsheet!$E$21+12),$E766*G616)</f>
        <v>0</v>
      </c>
      <c r="H766" s="289" cm="1">
        <f t="array" aca="1" ref="H766" ca="1">_xlfn.IFS(H$7&gt;(SAP_Leadsheet!$E$21+8),0,H$7=(SAP_Leadsheet!$E$21+12),SAP_Spreadsheet!H616,H$7&lt;(SAP_Leadsheet!$E$21+12),$E766*H616)</f>
        <v>0</v>
      </c>
      <c r="I766" s="289" cm="1">
        <f t="array" aca="1" ref="I766" ca="1">_xlfn.IFS(I$7&gt;(SAP_Leadsheet!$E$21+8),0,I$7=(SAP_Leadsheet!$E$21+12),SAP_Spreadsheet!I616,I$7&lt;(SAP_Leadsheet!$E$21+12),$E766*I616)</f>
        <v>0</v>
      </c>
      <c r="J766" s="289" cm="1">
        <f t="array" aca="1" ref="J766" ca="1">_xlfn.IFS(J$7&gt;(SAP_Leadsheet!$E$21+8),0,J$7=(SAP_Leadsheet!$E$21+12),SAP_Spreadsheet!J616,J$7&lt;(SAP_Leadsheet!$E$21+12),$E766*J616)</f>
        <v>0</v>
      </c>
      <c r="K766" s="289" cm="1">
        <f t="array" aca="1" ref="K766" ca="1">_xlfn.IFS(K$7&gt;(SAP_Leadsheet!$E$21+8),0,K$7=(SAP_Leadsheet!$E$21+12),SAP_Spreadsheet!K616,K$7&lt;(SAP_Leadsheet!$E$21+12),$E766*K616)</f>
        <v>0</v>
      </c>
      <c r="L766" s="289" cm="1">
        <f t="array" aca="1" ref="L766" ca="1">_xlfn.IFS(L$7&gt;(SAP_Leadsheet!$E$21+8),0,L$7=(SAP_Leadsheet!$E$21+12),SAP_Spreadsheet!L616,L$7&lt;(SAP_Leadsheet!$E$21+12),$E766*L616)</f>
        <v>0</v>
      </c>
      <c r="M766" s="289" cm="1">
        <f t="array" aca="1" ref="M766" ca="1">_xlfn.IFS(M$7&gt;(SAP_Leadsheet!$E$21+8),0,M$7=(SAP_Leadsheet!$E$21+12),SAP_Spreadsheet!M616,M$7&lt;(SAP_Leadsheet!$E$21+12),$E766*M616)</f>
        <v>8.4661587301831272E-3</v>
      </c>
      <c r="N766" s="289" cm="1">
        <f t="array" aca="1" ref="N766" ca="1">_xlfn.IFS(N$7&gt;(SAP_Leadsheet!$E$21+8),0,N$7=(SAP_Leadsheet!$E$21+12),SAP_Spreadsheet!N616,N$7&lt;(SAP_Leadsheet!$E$21+12),$E766*N616)</f>
        <v>1.5397555501331312E-2</v>
      </c>
      <c r="O766" s="289" cm="1">
        <f t="array" aca="1" ref="O766" ca="1">_xlfn.IFS(O$7&gt;(SAP_Leadsheet!$E$21+8),0,O$7=(SAP_Leadsheet!$E$21+12),SAP_Spreadsheet!O616,O$7&lt;(SAP_Leadsheet!$E$21+12),$E766*O616)</f>
        <v>1.9520787327867575E-2</v>
      </c>
      <c r="P766" s="289" cm="1">
        <f t="array" aca="1" ref="P766" ca="1">_xlfn.IFS(P$7&gt;(SAP_Leadsheet!$E$21+8),0,P$7=(SAP_Leadsheet!$E$21+12),SAP_Spreadsheet!P616,P$7&lt;(SAP_Leadsheet!$E$21+12),$E766*P616)</f>
        <v>2.1346156205663151E-2</v>
      </c>
      <c r="Q766" s="289" cm="1">
        <f t="array" aca="1" ref="Q766" ca="1">_xlfn.IFS(Q$7&gt;(SAP_Leadsheet!$E$21+8),0,Q$7=(SAP_Leadsheet!$E$21+12),SAP_Spreadsheet!Q616,Q$7&lt;(SAP_Leadsheet!$E$21+12),$E766*Q616)</f>
        <v>2.1642719276205515E-2</v>
      </c>
      <c r="R766" s="289" cm="1">
        <f t="array" aca="1" ref="R766" ca="1">_xlfn.IFS(R$7&gt;(SAP_Leadsheet!$E$21+8),0,R$7=(SAP_Leadsheet!$E$21+12),SAP_Spreadsheet!R616,R$7&lt;(SAP_Leadsheet!$E$21+12),$E766*R616)</f>
        <v>2.0972635994955944E-2</v>
      </c>
      <c r="S766" s="289" cm="1">
        <f t="array" aca="1" ref="S766" ca="1">_xlfn.IFS(S$7&gt;(SAP_Leadsheet!$E$21+8),0,S$7=(SAP_Leadsheet!$E$21+12),SAP_Spreadsheet!S616,S$7&lt;(SAP_Leadsheet!$E$21+12),$E766*S616)</f>
        <v>1.9649022325896409E-2</v>
      </c>
      <c r="T766" s="289" cm="1">
        <f t="array" aca="1" ref="T766" ca="1">_xlfn.IFS(T$7&gt;(SAP_Leadsheet!$E$21+8),0,T$7=(SAP_Leadsheet!$E$21+12),SAP_Spreadsheet!T616,T$7&lt;(SAP_Leadsheet!$E$21+12),$E766*T616)</f>
        <v>1.7934416306568706E-2</v>
      </c>
      <c r="U766" s="289" cm="1">
        <f t="array" aca="1" ref="U766" ca="1">_xlfn.IFS(U$7&gt;(SAP_Leadsheet!$E$21+8),0,U$7=(SAP_Leadsheet!$E$21+12),SAP_Spreadsheet!U616,U$7&lt;(SAP_Leadsheet!$E$21+12),$E766*U616)</f>
        <v>1.6118846446326794E-2</v>
      </c>
      <c r="V766" s="289" cm="1">
        <f t="array" aca="1" ref="V766" ca="1">_xlfn.IFS(V$7&gt;(SAP_Leadsheet!$E$21+8),0,V$7=(SAP_Leadsheet!$E$21+12),SAP_Spreadsheet!V616,V$7&lt;(SAP_Leadsheet!$E$21+12),$E766*V616)</f>
        <v>1.4496558451732471E-2</v>
      </c>
      <c r="W766" s="289" cm="1">
        <f t="array" aca="1" ref="W766" ca="1">_xlfn.IFS(W$7&gt;(SAP_Leadsheet!$E$21+8),0,W$7=(SAP_Leadsheet!$E$21+12),SAP_Spreadsheet!W616,W$7&lt;(SAP_Leadsheet!$E$21+12),$E766*W616)</f>
        <v>1.3109837596833115E-2</v>
      </c>
      <c r="X766" s="289" cm="1">
        <f t="array" aca="1" ref="X766" ca="1">_xlfn.IFS(X$7&gt;(SAP_Leadsheet!$E$21+8),0,X$7=(SAP_Leadsheet!$E$21+12),SAP_Spreadsheet!X616,X$7&lt;(SAP_Leadsheet!$E$21+12),$E766*X616)</f>
        <v>9.1579010535933359E-3</v>
      </c>
      <c r="Y766" s="289" cm="1">
        <f t="array" aca="1" ref="Y766" ca="1">_xlfn.IFS(Y$7&gt;(SAP_Leadsheet!$E$21+8),0,Y$7=(SAP_Leadsheet!$E$21+12),SAP_Spreadsheet!Y616,Y$7&lt;(SAP_Leadsheet!$E$21+12),$E766*Y616)</f>
        <v>9.1662956577470145E-3</v>
      </c>
      <c r="Z766" s="289" cm="1">
        <f t="array" aca="1" ref="Z766" ca="1">_xlfn.IFS(Z$7&gt;(SAP_Leadsheet!$E$21+8),0,Z$7=(SAP_Leadsheet!$E$21+12),SAP_Spreadsheet!Z616,Z$7&lt;(SAP_Leadsheet!$E$21+12),$E766*Z616)</f>
        <v>9.320355289045696E-3</v>
      </c>
      <c r="AA766" s="289" cm="1">
        <f t="array" aca="1" ref="AA766" ca="1">_xlfn.IFS(AA$7&gt;(SAP_Leadsheet!$E$21+8),0,AA$7=(SAP_Leadsheet!$E$21+12),SAP_Spreadsheet!AA616,AA$7&lt;(SAP_Leadsheet!$E$21+12),$E766*AA616)</f>
        <v>9.5521455738045071E-3</v>
      </c>
      <c r="AB766" s="289" cm="1">
        <f t="array" aca="1" ref="AB766" ca="1">_xlfn.IFS(AB$7&gt;(SAP_Leadsheet!$E$21+8),0,AB$7=(SAP_Leadsheet!$E$21+12),SAP_Spreadsheet!AB616,AB$7&lt;(SAP_Leadsheet!$E$21+12),$E766*AB616)</f>
        <v>9.7963535526597971E-3</v>
      </c>
      <c r="AC766" s="289" cm="1">
        <f t="array" aca="1" ref="AC766" ca="1">_xlfn.IFS(AC$7&gt;(SAP_Leadsheet!$E$21+8),0,AC$7=(SAP_Leadsheet!$E$21+12),SAP_Spreadsheet!AC616,AC$7&lt;(SAP_Leadsheet!$E$21+12),$E766*AC616)</f>
        <v>1.000827186749507E-2</v>
      </c>
      <c r="AD766" s="289" cm="1">
        <f t="array" aca="1" ref="AD766" ca="1">_xlfn.IFS(AD$7&gt;(SAP_Leadsheet!$E$21+8),0,AD$7=(SAP_Leadsheet!$E$21+12),SAP_Spreadsheet!AD616,AD$7&lt;(SAP_Leadsheet!$E$21+12),$E766*AD616)</f>
        <v>1.0161171681467549E-2</v>
      </c>
      <c r="AE766" s="289" cm="1">
        <f t="array" aca="1" ref="AE766" ca="1">_xlfn.IFS(AE$7&gt;(SAP_Leadsheet!$E$21+8),0,AE$7=(SAP_Leadsheet!$E$21+12),SAP_Spreadsheet!AE616,AE$7&lt;(SAP_Leadsheet!$E$21+12),$E766*AE616)</f>
        <v>1.0272410292199304E-2</v>
      </c>
      <c r="AF766" s="289" cm="1">
        <f t="array" aca="1" ref="AF766" ca="1">_xlfn.IFS(AF$7&gt;(SAP_Leadsheet!$E$21+8),0,AF$7=(SAP_Leadsheet!$E$21+12),SAP_Spreadsheet!AF616,AF$7&lt;(SAP_Leadsheet!$E$21+12),$E766*AF616)</f>
        <v>1.0322076056524699E-2</v>
      </c>
      <c r="AG766" s="289" cm="1">
        <f t="array" aca="1" ref="AG766" ca="1">_xlfn.IFS(AG$7&gt;(SAP_Leadsheet!$E$21+8),0,AG$7=(SAP_Leadsheet!$E$21+12),SAP_Spreadsheet!AG616,AG$7&lt;(SAP_Leadsheet!$E$21+12),$E766*AG616)</f>
        <v>1.0247387906506119E-2</v>
      </c>
      <c r="AH766" s="289" cm="1">
        <f t="array" aca="1" ref="AH766" ca="1">_xlfn.IFS(AH$7&gt;(SAP_Leadsheet!$E$21+8),0,AH$7=(SAP_Leadsheet!$E$21+12),SAP_Spreadsheet!AH616,AH$7&lt;(SAP_Leadsheet!$E$21+12),$E766*AH616)</f>
        <v>1.0015090866932535E-2</v>
      </c>
      <c r="AI766" s="289" cm="1">
        <f t="array" aca="1" ref="AI766" ca="1">_xlfn.IFS(AI$7&gt;(SAP_Leadsheet!$E$21+8),0,AI$7=(SAP_Leadsheet!$E$21+12),SAP_Spreadsheet!AI616,AI$7&lt;(SAP_Leadsheet!$E$21+12),$E766*AI616)</f>
        <v>9.4432037560429286E-3</v>
      </c>
      <c r="AJ766" s="289" cm="1">
        <f t="array" aca="1" ref="AJ766" ca="1">_xlfn.IFS(AJ$7&gt;(SAP_Leadsheet!$E$21+8),0,AJ$7=(SAP_Leadsheet!$E$21+12),SAP_Spreadsheet!AJ616,AJ$7&lt;(SAP_Leadsheet!$E$21+12),$E766*AJ616)</f>
        <v>7.1612977053363263E-3</v>
      </c>
      <c r="AK766" s="289" cm="1">
        <f t="array" aca="1" ref="AK766" ca="1">_xlfn.IFS(AK$7&gt;(SAP_Leadsheet!$E$21+8),0,AK$7=(SAP_Leadsheet!$E$21+12),SAP_Spreadsheet!AK616,AK$7&lt;(SAP_Leadsheet!$E$21+12),$E766*AK616)</f>
        <v>7.1100418952787427E-3</v>
      </c>
      <c r="AL766" s="289" cm="1">
        <f t="array" aca="1" ref="AL766" ca="1">_xlfn.IFS(AL$7&gt;(SAP_Leadsheet!$E$21+8),0,AL$7=(SAP_Leadsheet!$E$21+12),SAP_Spreadsheet!AL616,AL$7&lt;(SAP_Leadsheet!$E$21+12),$E766*AL616)</f>
        <v>7.0572007449778524E-3</v>
      </c>
      <c r="AM766" s="289" cm="1">
        <f t="array" aca="1" ref="AM766" ca="1">_xlfn.IFS(AM$7&gt;(SAP_Leadsheet!$E$21+8),0,AM$7=(SAP_Leadsheet!$E$21+12),SAP_Spreadsheet!AM616,AM$7&lt;(SAP_Leadsheet!$E$21+12),$E766*AM616)</f>
        <v>7.0130793538519687E-3</v>
      </c>
      <c r="AN766" s="289" cm="1">
        <f t="array" aca="1" ref="AN766" ca="1">_xlfn.IFS(AN$7&gt;(SAP_Leadsheet!$E$21+8),0,AN$7=(SAP_Leadsheet!$E$21+12),SAP_Spreadsheet!AN616,AN$7&lt;(SAP_Leadsheet!$E$21+12),$E766*AN616)</f>
        <v>6.9771991907210387E-3</v>
      </c>
      <c r="AO766" s="289" cm="1">
        <f t="array" aca="1" ref="AO766" ca="1">_xlfn.IFS(AO$7&gt;(SAP_Leadsheet!$E$21+8),0,AO$7=(SAP_Leadsheet!$E$21+12),SAP_Spreadsheet!AO616,AO$7&lt;(SAP_Leadsheet!$E$21+12),$E766*AO616)</f>
        <v>6.9480012510862617E-3</v>
      </c>
      <c r="AP766" s="289" cm="1">
        <f t="array" aca="1" ref="AP766" ca="1">_xlfn.IFS(AP$7&gt;(SAP_Leadsheet!$E$21+8),0,AP$7=(SAP_Leadsheet!$E$21+12),SAP_Spreadsheet!AP616,AP$7&lt;(SAP_Leadsheet!$E$21+12),$E766*AP616)</f>
        <v>6.9230078912141165E-3</v>
      </c>
      <c r="AQ766" s="289" cm="1">
        <f t="array" aca="1" ref="AQ766" ca="1">_xlfn.IFS(AQ$7&gt;(SAP_Leadsheet!$E$21+8),0,AQ$7=(SAP_Leadsheet!$E$21+12),SAP_Spreadsheet!AQ616,AQ$7&lt;(SAP_Leadsheet!$E$21+12),$E766*AQ616)</f>
        <v>6.8986643451353843E-3</v>
      </c>
      <c r="AR766" s="289" cm="1">
        <f t="array" aca="1" ref="AR766" ca="1">_xlfn.IFS(AR$7&gt;(SAP_Leadsheet!$E$21+8),0,AR$7=(SAP_Leadsheet!$E$21+12),SAP_Spreadsheet!AR616,AR$7&lt;(SAP_Leadsheet!$E$21+12),$E766*AR616)</f>
        <v>6.8704295876570298E-3</v>
      </c>
      <c r="AS766" s="289" cm="1">
        <f t="array" aca="1" ref="AS766" ca="1">_xlfn.IFS(AS$7&gt;(SAP_Leadsheet!$E$21+8),0,AS$7=(SAP_Leadsheet!$E$21+12),SAP_Spreadsheet!AS616,AS$7&lt;(SAP_Leadsheet!$E$21+12),$E766*AS616)</f>
        <v>6.8259161315682481E-3</v>
      </c>
      <c r="AT766" s="289" cm="1">
        <f t="array" aca="1" ref="AT766" ca="1">_xlfn.IFS(AT$7&gt;(SAP_Leadsheet!$E$21+8),0,AT$7=(SAP_Leadsheet!$E$21+12),SAP_Spreadsheet!AT616,AT$7&lt;(SAP_Leadsheet!$E$21+12),$E766*AT616)</f>
        <v>6.7519539603848435E-3</v>
      </c>
      <c r="AU766" s="289" cm="1">
        <f t="array" aca="1" ref="AU766" ca="1">_xlfn.IFS(AU$7&gt;(SAP_Leadsheet!$E$21+8),0,AU$7=(SAP_Leadsheet!$E$21+12),SAP_Spreadsheet!AU616,AU$7&lt;(SAP_Leadsheet!$E$21+12),$E766*AU616)</f>
        <v>6.558695012476105E-3</v>
      </c>
      <c r="AV766" s="289" cm="1">
        <f t="array" aca="1" ref="AV766" ca="1">_xlfn.IFS(AV$7&gt;(SAP_Leadsheet!$E$21+8),0,AV$7=(SAP_Leadsheet!$E$21+12),SAP_Spreadsheet!AV616,AV$7&lt;(SAP_Leadsheet!$E$21+12),$E766*AV616)</f>
        <v>5.8330460516082608E-3</v>
      </c>
      <c r="AW766" s="289" cm="1">
        <f t="array" aca="1" ref="AW766" ca="1">_xlfn.IFS(AW$7&gt;(SAP_Leadsheet!$E$21+8),0,AW$7=(SAP_Leadsheet!$E$21+12),SAP_Spreadsheet!AW616,AW$7&lt;(SAP_Leadsheet!$E$21+12),$E766*AW616)</f>
        <v>5.7703440809528991E-3</v>
      </c>
      <c r="AX766" s="289" cm="1">
        <f t="array" aca="1" ref="AX766" ca="1">_xlfn.IFS(AX$7&gt;(SAP_Leadsheet!$E$21+8),0,AX$7=(SAP_Leadsheet!$E$21+12),SAP_Spreadsheet!AX616,AX$7&lt;(SAP_Leadsheet!$E$21+12),$E766*AX616)</f>
        <v>5.7088846448831937E-3</v>
      </c>
      <c r="AY766" s="289" cm="1">
        <f t="array" aca="1" ref="AY766" ca="1">_xlfn.IFS(AY$7&gt;(SAP_Leadsheet!$E$21+8),0,AY$7=(SAP_Leadsheet!$E$21+12),SAP_Spreadsheet!AY616,AY$7&lt;(SAP_Leadsheet!$E$21+12),$E766*AY616)</f>
        <v>5.6511860387647057E-3</v>
      </c>
      <c r="AZ766" s="289" cm="1">
        <f t="array" aca="1" ref="AZ766" ca="1">_xlfn.IFS(AZ$7&gt;(SAP_Leadsheet!$E$21+8),0,AZ$7=(SAP_Leadsheet!$E$21+12),SAP_Spreadsheet!AZ616,AZ$7&lt;(SAP_Leadsheet!$E$21+12),$E766*AZ616)</f>
        <v>5.5965370439528964E-3</v>
      </c>
      <c r="BA766" s="289" cm="1">
        <f t="array" aca="1" ref="BA766" ca="1">_xlfn.IFS(BA$7&gt;(SAP_Leadsheet!$E$21+8),0,BA$7=(SAP_Leadsheet!$E$21+12),SAP_Spreadsheet!BA616,BA$7&lt;(SAP_Leadsheet!$E$21+12),$E766*BA616)</f>
        <v>5.5441772714685689E-3</v>
      </c>
      <c r="BB766" s="289" cm="1">
        <f t="array" aca="1" ref="BB766" ca="1">_xlfn.IFS(BB$7&gt;(SAP_Leadsheet!$E$21+8),0,BB$7=(SAP_Leadsheet!$E$21+12),SAP_Spreadsheet!BB616,BB$7&lt;(SAP_Leadsheet!$E$21+12),$E766*BB616)</f>
        <v>5.4933370883486965E-3</v>
      </c>
      <c r="BC766" s="289" cm="1">
        <f t="array" aca="1" ref="BC766" ca="1">_xlfn.IFS(BC$7&gt;(SAP_Leadsheet!$E$21+8),0,BC$7=(SAP_Leadsheet!$E$21+12),SAP_Spreadsheet!BC616,BC$7&lt;(SAP_Leadsheet!$E$21+12),$E766*BC616)</f>
        <v>5.443173032046859E-3</v>
      </c>
      <c r="BD766" s="289" cm="1">
        <f t="array" aca="1" ref="BD766" ca="1">_xlfn.IFS(BD$7&gt;(SAP_Leadsheet!$E$21+8),0,BD$7=(SAP_Leadsheet!$E$21+12),SAP_Spreadsheet!BD616,BD$7&lt;(SAP_Leadsheet!$E$21+12),$E766*BD616)</f>
        <v>5.4476711258066588E-3</v>
      </c>
      <c r="BE766" s="289" cm="1">
        <f t="array" aca="1" ref="BE766" ca="1">_xlfn.IFS(BE$7&gt;(SAP_Leadsheet!$E$21+8),0,BE$7=(SAP_Leadsheet!$E$21+12),SAP_Spreadsheet!BE616,BE$7&lt;(SAP_Leadsheet!$E$21+12),$E766*BE616)</f>
        <v>5.3928023768967564E-3</v>
      </c>
      <c r="BF766" s="289" cm="1">
        <f t="array" aca="1" ref="BF766" ca="1">_xlfn.IFS(BF$7&gt;(SAP_Leadsheet!$E$21+8),0,BF$7=(SAP_Leadsheet!$E$21+12),SAP_Spreadsheet!BF616,BF$7&lt;(SAP_Leadsheet!$E$21+12),$E766*BF616)</f>
        <v>5.3302918149970837E-3</v>
      </c>
      <c r="BG766" s="289" cm="1">
        <f t="array" aca="1" ref="BG766" ca="1">_xlfn.IFS(BG$7&gt;(SAP_Leadsheet!$E$21+8),0,BG$7=(SAP_Leadsheet!$E$21+12),SAP_Spreadsheet!BG616,BG$7&lt;(SAP_Leadsheet!$E$21+12),$E766*BG616)</f>
        <v>5.2463935741481104E-3</v>
      </c>
      <c r="BH766" s="289" cm="1">
        <f t="array" aca="1" ref="BH766" ca="1">_xlfn.IFS(BH$7&gt;(SAP_Leadsheet!$E$21+8),0,BH$7=(SAP_Leadsheet!$E$21+12),SAP_Spreadsheet!BH616,BH$7&lt;(SAP_Leadsheet!$E$21+12),$E766*BH616)</f>
        <v>4.7270793314432213E-3</v>
      </c>
      <c r="BI766" s="289" cm="1">
        <f t="array" aca="1" ref="BI766" ca="1">_xlfn.IFS(BI$7&gt;(SAP_Leadsheet!$E$21+8),0,BI$7=(SAP_Leadsheet!$E$21+12),SAP_Spreadsheet!BI616,BI$7&lt;(SAP_Leadsheet!$E$21+12),$E766*BI616)</f>
        <v>4.6812707406844404E-3</v>
      </c>
      <c r="BJ766" s="289" cm="1">
        <f t="array" aca="1" ref="BJ766" ca="1">_xlfn.IFS(BJ$7&gt;(SAP_Leadsheet!$E$21+8),0,BJ$7=(SAP_Leadsheet!$E$21+12),SAP_Spreadsheet!BJ616,BJ$7&lt;(SAP_Leadsheet!$E$21+12),$E766*BJ616)</f>
        <v>4.6367847648227153E-3</v>
      </c>
      <c r="BK766" s="289" cm="1">
        <f t="array" aca="1" ref="BK766" ca="1">_xlfn.IFS(BK$7&gt;(SAP_Leadsheet!$E$21+8),0,BK$7=(SAP_Leadsheet!$E$21+12),SAP_Spreadsheet!BK616,BK$7&lt;(SAP_Leadsheet!$E$21+12),$E766*BK616)</f>
        <v>4.594552482207373E-3</v>
      </c>
      <c r="BL766" s="289" cm="1">
        <f t="array" aca="1" ref="BL766" ca="1">_xlfn.IFS(BL$7&gt;(SAP_Leadsheet!$E$21+8),0,BL$7=(SAP_Leadsheet!$E$21+12),SAP_Spreadsheet!BL616,BL$7&lt;(SAP_Leadsheet!$E$21+12),$E766*BL616)</f>
        <v>4.5537717062458308E-3</v>
      </c>
      <c r="BM766" s="289" cm="1">
        <f t="array" aca="1" ref="BM766" ca="1">_xlfn.IFS(BM$7&gt;(SAP_Leadsheet!$E$21+8),0,BM$7=(SAP_Leadsheet!$E$21+12),SAP_Spreadsheet!BM616,BM$7&lt;(SAP_Leadsheet!$E$21+12),$E766*BM616)</f>
        <v>4.5141201481242264E-3</v>
      </c>
      <c r="BN766" s="289" cm="1">
        <f t="array" aca="1" ref="BN766" ca="1">_xlfn.IFS(BN$7&gt;(SAP_Leadsheet!$E$21+8),0,BN$7=(SAP_Leadsheet!$E$21+12),SAP_Spreadsheet!BN616,BN$7&lt;(SAP_Leadsheet!$E$21+12),$E766*BN616)</f>
        <v>4.475290169068117E-3</v>
      </c>
      <c r="BO766" s="289" cm="1">
        <f t="array" aca="1" ref="BO766" ca="1">_xlfn.IFS(BO$7&gt;(SAP_Leadsheet!$E$21+8),0,BO$7=(SAP_Leadsheet!$E$21+12),SAP_Spreadsheet!BO616,BO$7&lt;(SAP_Leadsheet!$E$21+12),$E766*BO616)</f>
        <v>4.4367226058570604E-3</v>
      </c>
      <c r="BP766" s="289" cm="1">
        <f t="array" aca="1" ref="BP766" ca="1">_xlfn.IFS(BP$7&gt;(SAP_Leadsheet!$E$21+8),0,BP$7=(SAP_Leadsheet!$E$21+12),SAP_Spreadsheet!BP616,BP$7&lt;(SAP_Leadsheet!$E$21+12),$E766*BP616)</f>
        <v>4.3979333493554705E-3</v>
      </c>
      <c r="BQ766" s="289" cm="1">
        <f t="array" aca="1" ref="BQ766" ca="1">_xlfn.IFS(BQ$7&gt;(SAP_Leadsheet!$E$21+8),0,BQ$7=(SAP_Leadsheet!$E$21+12),SAP_Spreadsheet!BQ616,BQ$7&lt;(SAP_Leadsheet!$E$21+12),$E766*BQ616)</f>
        <v>4.3488345094026401E-3</v>
      </c>
      <c r="BR766" s="289" cm="1">
        <f t="array" aca="1" ref="BR766" ca="1">_xlfn.IFS(BR$7&gt;(SAP_Leadsheet!$E$21+8),0,BR$7=(SAP_Leadsheet!$E$21+12),SAP_Spreadsheet!BR616,BR$7&lt;(SAP_Leadsheet!$E$21+12),$E766*BR616)</f>
        <v>4.2263178433663796E-3</v>
      </c>
      <c r="BS766" s="289" cm="1">
        <f t="array" aca="1" ref="BS766" ca="1">_xlfn.IFS(BS$7&gt;(SAP_Leadsheet!$E$21+8),0,BS$7=(SAP_Leadsheet!$E$21+12),SAP_Spreadsheet!BS616,BS$7&lt;(SAP_Leadsheet!$E$21+12),$E766*BS616)</f>
        <v>3.9704489056982392E-3</v>
      </c>
      <c r="BT766" s="289" cm="1">
        <f t="array" aca="1" ref="BT766" ca="1">_xlfn.IFS(BT$7&gt;(SAP_Leadsheet!$E$21+8),0,BT$7=(SAP_Leadsheet!$E$21+12),SAP_Spreadsheet!BT616,BT$7&lt;(SAP_Leadsheet!$E$21+12),$E766*BT616)</f>
        <v>3.6615230915920576E-3</v>
      </c>
      <c r="BU766" s="289" cm="1">
        <f t="array" aca="1" ref="BU766" ca="1">_xlfn.IFS(BU$7&gt;(SAP_Leadsheet!$E$21+8),0,BU$7=(SAP_Leadsheet!$E$21+12),SAP_Spreadsheet!BU616,BU$7&lt;(SAP_Leadsheet!$E$21+12),$E766*BU616)</f>
        <v>0</v>
      </c>
      <c r="BV766" s="289" cm="1">
        <f t="array" aca="1" ref="BV766" ca="1">_xlfn.IFS(BV$7&gt;(SAP_Leadsheet!$E$21+8),0,BV$7=(SAP_Leadsheet!$E$21+12),SAP_Spreadsheet!BV616,BV$7&lt;(SAP_Leadsheet!$E$21+12),$E766*BV616)</f>
        <v>0</v>
      </c>
      <c r="BW766" s="289" cm="1">
        <f t="array" aca="1" ref="BW766" ca="1">_xlfn.IFS(BW$7&gt;(SAP_Leadsheet!$E$21+8),0,BW$7=(SAP_Leadsheet!$E$21+12),SAP_Spreadsheet!BW616,BW$7&lt;(SAP_Leadsheet!$E$21+12),$E766*BW616)</f>
        <v>0</v>
      </c>
      <c r="BX766" s="289" cm="1">
        <f t="array" aca="1" ref="BX766" ca="1">_xlfn.IFS(BX$7&gt;(SAP_Leadsheet!$E$21+8),0,BX$7=(SAP_Leadsheet!$E$21+12),SAP_Spreadsheet!BX616,BX$7&lt;(SAP_Leadsheet!$E$21+12),$E766*BX616)</f>
        <v>0</v>
      </c>
      <c r="BY766" s="289" cm="1">
        <f t="array" aca="1" ref="BY766" ca="1">_xlfn.IFS(BY$7&gt;(SAP_Leadsheet!$E$21+8),0,BY$7=(SAP_Leadsheet!$E$21+12),SAP_Spreadsheet!BY616,BY$7&lt;(SAP_Leadsheet!$E$21+12),$E766*BY616)</f>
        <v>0</v>
      </c>
      <c r="BZ766" s="289" cm="1">
        <f t="array" aca="1" ref="BZ766" ca="1">_xlfn.IFS(BZ$7&gt;(SAP_Leadsheet!$E$21+8),0,BZ$7=(SAP_Leadsheet!$E$21+12),SAP_Spreadsheet!BZ616,BZ$7&lt;(SAP_Leadsheet!$E$21+12),$E766*BZ616)</f>
        <v>0</v>
      </c>
      <c r="CA766" s="289"/>
      <c r="CB766" s="289"/>
      <c r="CC766" s="289"/>
      <c r="CD766" s="289"/>
      <c r="CE766" s="289"/>
      <c r="CF766" s="289"/>
      <c r="CG766" s="289"/>
      <c r="CH766" s="289"/>
      <c r="CI766" s="289"/>
      <c r="CJ766" s="289"/>
      <c r="CK766" s="289"/>
      <c r="CL766" s="289"/>
      <c r="CM766" s="289"/>
      <c r="CN766" s="289"/>
      <c r="CO766" s="289"/>
      <c r="CP766" s="289"/>
      <c r="CQ766" s="289"/>
      <c r="CR766" s="289"/>
      <c r="CS766" s="289"/>
      <c r="CT766" s="289"/>
      <c r="CU766" s="289"/>
      <c r="CV766" s="289"/>
      <c r="CW766" s="289"/>
      <c r="CX766" s="289"/>
      <c r="CY766" s="289"/>
      <c r="CZ766" s="289"/>
      <c r="DA766" s="289"/>
      <c r="DB766" s="289"/>
      <c r="DC766" s="289"/>
      <c r="DD766" s="289"/>
      <c r="DE766" s="289"/>
      <c r="DF766" s="289"/>
      <c r="DG766" s="289"/>
      <c r="DH766" s="289"/>
      <c r="DI766" s="289"/>
      <c r="DJ766" s="289"/>
      <c r="DK766" s="289"/>
      <c r="DL766" s="289"/>
      <c r="DM766" s="289"/>
      <c r="DN766" s="289"/>
      <c r="DO766" s="289"/>
      <c r="DP766" s="289"/>
      <c r="DQ766" s="289"/>
      <c r="DR766" s="289"/>
      <c r="DS766" s="289"/>
      <c r="DT766" s="289"/>
      <c r="DU766" s="289"/>
      <c r="DV766" s="289"/>
      <c r="DW766" s="289"/>
      <c r="DX766" s="289"/>
      <c r="DY766" s="289"/>
      <c r="DZ766" s="289"/>
      <c r="EA766" s="289"/>
      <c r="EB766" s="289"/>
      <c r="EC766" s="289"/>
      <c r="ED766" s="289"/>
      <c r="EE766" s="289"/>
      <c r="EF766" s="289"/>
      <c r="EG766" s="289"/>
      <c r="EH766" s="289"/>
      <c r="EI766" s="289"/>
      <c r="EJ766" s="289"/>
      <c r="EK766" s="289"/>
      <c r="EL766" s="289"/>
      <c r="EM766" s="289"/>
      <c r="EN766" s="289"/>
      <c r="EO766" s="289"/>
      <c r="EP766" s="289"/>
      <c r="EQ766" s="289"/>
      <c r="ER766" s="289"/>
      <c r="ES766" s="289"/>
      <c r="ET766" s="289"/>
      <c r="EU766" s="289"/>
      <c r="EV766" s="289"/>
      <c r="EW766" s="289"/>
      <c r="EX766" s="289"/>
      <c r="EY766" s="289"/>
      <c r="EZ766" s="289"/>
      <c r="FA766" s="289"/>
      <c r="FB766" s="289"/>
      <c r="FC766" s="289"/>
      <c r="FD766" s="289"/>
      <c r="FE766" s="289"/>
      <c r="FF766" s="289"/>
      <c r="FG766" s="289"/>
      <c r="FH766" s="289"/>
      <c r="FI766" s="289"/>
      <c r="FJ766" s="289"/>
      <c r="FK766" s="289"/>
      <c r="FL766" s="289"/>
      <c r="FM766" s="289"/>
      <c r="FN766" s="289"/>
      <c r="FO766" s="289"/>
      <c r="FP766" s="289"/>
      <c r="FQ766" s="289"/>
      <c r="FR766" s="289"/>
      <c r="FS766" s="289"/>
      <c r="FT766" s="289"/>
      <c r="FU766" s="289"/>
      <c r="FV766" s="289"/>
      <c r="FW766" s="289"/>
      <c r="FX766" s="289"/>
      <c r="FY766" s="289"/>
      <c r="FZ766" s="289"/>
      <c r="GA766" s="289"/>
      <c r="GB766" s="289"/>
      <c r="GC766" s="289"/>
      <c r="GD766" s="289"/>
      <c r="GE766" s="289"/>
      <c r="GF766" s="289"/>
      <c r="GG766" s="289"/>
      <c r="GH766" s="289"/>
      <c r="GI766" s="289"/>
      <c r="GJ766" s="289"/>
      <c r="GK766" s="289"/>
      <c r="GL766" s="289"/>
      <c r="GM766" s="289"/>
      <c r="GN766" s="289"/>
      <c r="GO766" s="289"/>
      <c r="GP766" s="289"/>
      <c r="GQ766" s="289"/>
      <c r="GR766" s="289"/>
      <c r="GS766" s="289"/>
      <c r="GT766" s="289"/>
      <c r="GU766" s="289"/>
      <c r="GV766" s="289"/>
      <c r="GW766" s="289"/>
      <c r="GX766" s="289"/>
      <c r="GY766" s="289"/>
    </row>
    <row r="767" spans="1:207" x14ac:dyDescent="0.15">
      <c r="A767" s="101"/>
      <c r="C767" s="23"/>
      <c r="D767" s="26" t="s">
        <v>424</v>
      </c>
      <c r="E767" s="78">
        <v>0.50749999999999995</v>
      </c>
      <c r="F767" s="120"/>
      <c r="G767" s="289" cm="1">
        <f t="array" ref="G767">_xlfn.IFS(G$7&gt;(SAP_Leadsheet!$E$21+8),0,G$7=(SAP_Leadsheet!$E$21+12),SAP_Spreadsheet!G617,G$7&lt;(SAP_Leadsheet!$E$21+12),$E767*G617)</f>
        <v>0</v>
      </c>
      <c r="H767" s="289" cm="1">
        <f t="array" aca="1" ref="H767" ca="1">_xlfn.IFS(H$7&gt;(SAP_Leadsheet!$E$21+8),0,H$7=(SAP_Leadsheet!$E$21+12),SAP_Spreadsheet!H617,H$7&lt;(SAP_Leadsheet!$E$21+12),$E767*H617)</f>
        <v>0</v>
      </c>
      <c r="I767" s="289" cm="1">
        <f t="array" aca="1" ref="I767" ca="1">_xlfn.IFS(I$7&gt;(SAP_Leadsheet!$E$21+8),0,I$7=(SAP_Leadsheet!$E$21+12),SAP_Spreadsheet!I617,I$7&lt;(SAP_Leadsheet!$E$21+12),$E767*I617)</f>
        <v>0</v>
      </c>
      <c r="J767" s="289" cm="1">
        <f t="array" aca="1" ref="J767" ca="1">_xlfn.IFS(J$7&gt;(SAP_Leadsheet!$E$21+8),0,J$7=(SAP_Leadsheet!$E$21+12),SAP_Spreadsheet!J617,J$7&lt;(SAP_Leadsheet!$E$21+12),$E767*J617)</f>
        <v>0</v>
      </c>
      <c r="K767" s="289" cm="1">
        <f t="array" aca="1" ref="K767" ca="1">_xlfn.IFS(K$7&gt;(SAP_Leadsheet!$E$21+8),0,K$7=(SAP_Leadsheet!$E$21+12),SAP_Spreadsheet!K617,K$7&lt;(SAP_Leadsheet!$E$21+12),$E767*K617)</f>
        <v>0</v>
      </c>
      <c r="L767" s="289" cm="1">
        <f t="array" aca="1" ref="L767" ca="1">_xlfn.IFS(L$7&gt;(SAP_Leadsheet!$E$21+8),0,L$7=(SAP_Leadsheet!$E$21+12),SAP_Spreadsheet!L617,L$7&lt;(SAP_Leadsheet!$E$21+12),$E767*L617)</f>
        <v>0</v>
      </c>
      <c r="M767" s="289" cm="1">
        <f t="array" aca="1" ref="M767" ca="1">_xlfn.IFS(M$7&gt;(SAP_Leadsheet!$E$21+8),0,M$7=(SAP_Leadsheet!$E$21+12),SAP_Spreadsheet!M617,M$7&lt;(SAP_Leadsheet!$E$21+12),$E767*M617)</f>
        <v>0</v>
      </c>
      <c r="N767" s="289" cm="1">
        <f t="array" aca="1" ref="N767" ca="1">_xlfn.IFS(N$7&gt;(SAP_Leadsheet!$E$21+8),0,N$7=(SAP_Leadsheet!$E$21+12),SAP_Spreadsheet!N617,N$7&lt;(SAP_Leadsheet!$E$21+12),$E767*N617)</f>
        <v>2.0601606578339832E-2</v>
      </c>
      <c r="O767" s="289" cm="1">
        <f t="array" aca="1" ref="O767" ca="1">_xlfn.IFS(O$7&gt;(SAP_Leadsheet!$E$21+8),0,O$7=(SAP_Leadsheet!$E$21+12),SAP_Spreadsheet!O617,O$7&lt;(SAP_Leadsheet!$E$21+12),$E767*O617)</f>
        <v>3.7468513267494369E-2</v>
      </c>
      <c r="P767" s="289" cm="1">
        <f t="array" aca="1" ref="P767" ca="1">_xlfn.IFS(P$7&gt;(SAP_Leadsheet!$E$21+8),0,P$7=(SAP_Leadsheet!$E$21+12),SAP_Spreadsheet!P617,P$7&lt;(SAP_Leadsheet!$E$21+12),$E767*P617)</f>
        <v>4.7502012830731626E-2</v>
      </c>
      <c r="Q767" s="289" cm="1">
        <f t="array" aca="1" ref="Q767" ca="1">_xlfn.IFS(Q$7&gt;(SAP_Leadsheet!$E$21+8),0,Q$7=(SAP_Leadsheet!$E$21+12),SAP_Spreadsheet!Q617,Q$7&lt;(SAP_Leadsheet!$E$21+12),$E767*Q617)</f>
        <v>5.1943877515670825E-2</v>
      </c>
      <c r="R767" s="289" cm="1">
        <f t="array" aca="1" ref="R767" ca="1">_xlfn.IFS(R$7&gt;(SAP_Leadsheet!$E$21+8),0,R$7=(SAP_Leadsheet!$E$21+12),SAP_Spreadsheet!R617,R$7&lt;(SAP_Leadsheet!$E$21+12),$E767*R617)</f>
        <v>5.2665536050514529E-2</v>
      </c>
      <c r="S767" s="289" cm="1">
        <f t="array" aca="1" ref="S767" ca="1">_xlfn.IFS(S$7&gt;(SAP_Leadsheet!$E$21+8),0,S$7=(SAP_Leadsheet!$E$21+12),SAP_Spreadsheet!S617,S$7&lt;(SAP_Leadsheet!$E$21+12),$E767*S617)</f>
        <v>5.0975914143802932E-2</v>
      </c>
      <c r="T767" s="289" cm="1">
        <f t="array" aca="1" ref="T767" ca="1">_xlfn.IFS(T$7&gt;(SAP_Leadsheet!$E$21+8),0,T$7=(SAP_Leadsheet!$E$21+12),SAP_Spreadsheet!T617,T$7&lt;(SAP_Leadsheet!$E$21+12),$E767*T617)</f>
        <v>4.7758749798330558E-2</v>
      </c>
      <c r="U767" s="289" cm="1">
        <f t="array" aca="1" ref="U767" ca="1">_xlfn.IFS(U$7&gt;(SAP_Leadsheet!$E$21+8),0,U$7=(SAP_Leadsheet!$E$21+12),SAP_Spreadsheet!U617,U$7&lt;(SAP_Leadsheet!$E$21+12),$E767*U617)</f>
        <v>4.359124270705611E-2</v>
      </c>
      <c r="V767" s="289" cm="1">
        <f t="array" aca="1" ref="V767" ca="1">_xlfn.IFS(V$7&gt;(SAP_Leadsheet!$E$21+8),0,V$7=(SAP_Leadsheet!$E$21+12),SAP_Spreadsheet!V617,V$7&lt;(SAP_Leadsheet!$E$21+12),$E767*V617)</f>
        <v>3.9178333746063936E-2</v>
      </c>
      <c r="W767" s="289" cm="1">
        <f t="array" aca="1" ref="W767" ca="1">_xlfn.IFS(W$7&gt;(SAP_Leadsheet!$E$21+8),0,W$7=(SAP_Leadsheet!$E$21+12),SAP_Spreadsheet!W617,W$7&lt;(SAP_Leadsheet!$E$21+12),$E767*W617)</f>
        <v>3.5235214075801609E-2</v>
      </c>
      <c r="X767" s="289" cm="1">
        <f t="array" aca="1" ref="X767" ca="1">_xlfn.IFS(X$7&gt;(SAP_Leadsheet!$E$21+8),0,X$7=(SAP_Leadsheet!$E$21+12),SAP_Spreadsheet!X617,X$7&lt;(SAP_Leadsheet!$E$21+12),$E767*X617)</f>
        <v>3.1864661930722099E-2</v>
      </c>
      <c r="Y767" s="289" cm="1">
        <f t="array" aca="1" ref="Y767" ca="1">_xlfn.IFS(Y$7&gt;(SAP_Leadsheet!$E$21+8),0,Y$7=(SAP_Leadsheet!$E$21+12),SAP_Spreadsheet!Y617,Y$7&lt;(SAP_Leadsheet!$E$21+12),$E767*Y617)</f>
        <v>2.2259117926697082E-2</v>
      </c>
      <c r="Z767" s="289" cm="1">
        <f t="array" aca="1" ref="Z767" ca="1">_xlfn.IFS(Z$7&gt;(SAP_Leadsheet!$E$21+8),0,Z$7=(SAP_Leadsheet!$E$21+12),SAP_Spreadsheet!Z617,Z$7&lt;(SAP_Leadsheet!$E$21+12),$E767*Z617)</f>
        <v>2.2279521781544513E-2</v>
      </c>
      <c r="AA767" s="289" cm="1">
        <f t="array" aca="1" ref="AA767" ca="1">_xlfn.IFS(AA$7&gt;(SAP_Leadsheet!$E$21+8),0,AA$7=(SAP_Leadsheet!$E$21+12),SAP_Spreadsheet!AA617,AA$7&lt;(SAP_Leadsheet!$E$21+12),$E767*AA617)</f>
        <v>2.2653977836567654E-2</v>
      </c>
      <c r="AB767" s="289" cm="1">
        <f t="array" aca="1" ref="AB767" ca="1">_xlfn.IFS(AB$7&gt;(SAP_Leadsheet!$E$21+8),0,AB$7=(SAP_Leadsheet!$E$21+12),SAP_Spreadsheet!AB617,AB$7&lt;(SAP_Leadsheet!$E$21+12),$E767*AB617)</f>
        <v>2.3217365369640492E-2</v>
      </c>
      <c r="AC767" s="289" cm="1">
        <f t="array" aca="1" ref="AC767" ca="1">_xlfn.IFS(AC$7&gt;(SAP_Leadsheet!$E$21+8),0,AC$7=(SAP_Leadsheet!$E$21+12),SAP_Spreadsheet!AC617,AC$7&lt;(SAP_Leadsheet!$E$21+12),$E767*AC617)</f>
        <v>2.3810935246424362E-2</v>
      </c>
      <c r="AD767" s="289" cm="1">
        <f t="array" aca="1" ref="AD767" ca="1">_xlfn.IFS(AD$7&gt;(SAP_Leadsheet!$E$21+8),0,AD$7=(SAP_Leadsheet!$E$21+12),SAP_Spreadsheet!AD617,AD$7&lt;(SAP_Leadsheet!$E$21+12),$E767*AD617)</f>
        <v>2.432602213512735E-2</v>
      </c>
      <c r="AE767" s="289" cm="1">
        <f t="array" aca="1" ref="AE767" ca="1">_xlfn.IFS(AE$7&gt;(SAP_Leadsheet!$E$21+8),0,AE$7=(SAP_Leadsheet!$E$21+12),SAP_Spreadsheet!AE617,AE$7&lt;(SAP_Leadsheet!$E$21+12),$E767*AE617)</f>
        <v>2.4697659147829957E-2</v>
      </c>
      <c r="AF767" s="289" cm="1">
        <f t="array" aca="1" ref="AF767" ca="1">_xlfn.IFS(AF$7&gt;(SAP_Leadsheet!$E$21+8),0,AF$7=(SAP_Leadsheet!$E$21+12),SAP_Spreadsheet!AF617,AF$7&lt;(SAP_Leadsheet!$E$21+12),$E767*AF617)</f>
        <v>2.496803478737768E-2</v>
      </c>
      <c r="AG767" s="289" cm="1">
        <f t="array" aca="1" ref="AG767" ca="1">_xlfn.IFS(AG$7&gt;(SAP_Leadsheet!$E$21+8),0,AG$7=(SAP_Leadsheet!$E$21+12),SAP_Spreadsheet!AG617,AG$7&lt;(SAP_Leadsheet!$E$21+12),$E767*AG617)</f>
        <v>2.5088751979949309E-2</v>
      </c>
      <c r="AH767" s="289" cm="1">
        <f t="array" aca="1" ref="AH767" ca="1">_xlfn.IFS(AH$7&gt;(SAP_Leadsheet!$E$21+8),0,AH$7=(SAP_Leadsheet!$E$21+12),SAP_Spreadsheet!AH617,AH$7&lt;(SAP_Leadsheet!$E$21+12),$E767*AH617)</f>
        <v>2.4907215585391065E-2</v>
      </c>
      <c r="AI767" s="289" cm="1">
        <f t="array" aca="1" ref="AI767" ca="1">_xlfn.IFS(AI$7&gt;(SAP_Leadsheet!$E$21+8),0,AI$7=(SAP_Leadsheet!$E$21+12),SAP_Spreadsheet!AI617,AI$7&lt;(SAP_Leadsheet!$E$21+12),$E767*AI617)</f>
        <v>2.4342596338291632E-2</v>
      </c>
      <c r="AJ767" s="289" cm="1">
        <f t="array" aca="1" ref="AJ767" ca="1">_xlfn.IFS(AJ$7&gt;(SAP_Leadsheet!$E$21+8),0,AJ$7=(SAP_Leadsheet!$E$21+12),SAP_Spreadsheet!AJ617,AJ$7&lt;(SAP_Leadsheet!$E$21+12),$E767*AJ617)</f>
        <v>2.2952572295931506E-2</v>
      </c>
      <c r="AK767" s="289" cm="1">
        <f t="array" aca="1" ref="AK767" ca="1">_xlfn.IFS(AK$7&gt;(SAP_Leadsheet!$E$21+8),0,AK$7=(SAP_Leadsheet!$E$21+12),SAP_Spreadsheet!AK617,AK$7&lt;(SAP_Leadsheet!$E$21+12),$E767*AK617)</f>
        <v>1.7406190479500781E-2</v>
      </c>
      <c r="AL767" s="289" cm="1">
        <f t="array" aca="1" ref="AL767" ca="1">_xlfn.IFS(AL$7&gt;(SAP_Leadsheet!$E$21+8),0,AL$7=(SAP_Leadsheet!$E$21+12),SAP_Spreadsheet!AL617,AL$7&lt;(SAP_Leadsheet!$E$21+12),$E767*AL617)</f>
        <v>1.7281608535033008E-2</v>
      </c>
      <c r="AM767" s="289" cm="1">
        <f t="array" aca="1" ref="AM767" ca="1">_xlfn.IFS(AM$7&gt;(SAP_Leadsheet!$E$21+8),0,AM$7=(SAP_Leadsheet!$E$21+12),SAP_Spreadsheet!AM617,AM$7&lt;(SAP_Leadsheet!$E$21+12),$E767*AM617)</f>
        <v>1.7153173275791113E-2</v>
      </c>
      <c r="AN767" s="289" cm="1">
        <f t="array" aca="1" ref="AN767" ca="1">_xlfn.IFS(AN$7&gt;(SAP_Leadsheet!$E$21+8),0,AN$7=(SAP_Leadsheet!$E$21+12),SAP_Spreadsheet!AN617,AN$7&lt;(SAP_Leadsheet!$E$21+12),$E767*AN617)</f>
        <v>1.7045932190479802E-2</v>
      </c>
      <c r="AO767" s="289" cm="1">
        <f t="array" aca="1" ref="AO767" ca="1">_xlfn.IFS(AO$7&gt;(SAP_Leadsheet!$E$21+8),0,AO$7=(SAP_Leadsheet!$E$21+12),SAP_Spreadsheet!AO617,AO$7&lt;(SAP_Leadsheet!$E$21+12),$E767*AO617)</f>
        <v>1.6958722165203638E-2</v>
      </c>
      <c r="AP767" s="289" cm="1">
        <f t="array" aca="1" ref="AP767" ca="1">_xlfn.IFS(AP$7&gt;(SAP_Leadsheet!$E$21+8),0,AP$7=(SAP_Leadsheet!$E$21+12),SAP_Spreadsheet!AP617,AP$7&lt;(SAP_Leadsheet!$E$21+12),$E767*AP617)</f>
        <v>1.6887753896629464E-2</v>
      </c>
      <c r="AQ767" s="289" cm="1">
        <f t="array" aca="1" ref="AQ767" ca="1">_xlfn.IFS(AQ$7&gt;(SAP_Leadsheet!$E$21+8),0,AQ$7=(SAP_Leadsheet!$E$21+12),SAP_Spreadsheet!AQ617,AQ$7&lt;(SAP_Leadsheet!$E$21+12),$E767*AQ617)</f>
        <v>1.6827005244561405E-2</v>
      </c>
      <c r="AR767" s="289" cm="1">
        <f t="array" aca="1" ref="AR767" ca="1">_xlfn.IFS(AR$7&gt;(SAP_Leadsheet!$E$21+8),0,AR$7=(SAP_Leadsheet!$E$21+12),SAP_Spreadsheet!AR617,AR$7&lt;(SAP_Leadsheet!$E$21+12),$E767*AR617)</f>
        <v>1.6767836024480363E-2</v>
      </c>
      <c r="AS767" s="289" cm="1">
        <f t="array" aca="1" ref="AS767" ca="1">_xlfn.IFS(AS$7&gt;(SAP_Leadsheet!$E$21+8),0,AS$7=(SAP_Leadsheet!$E$21+12),SAP_Spreadsheet!AS617,AS$7&lt;(SAP_Leadsheet!$E$21+12),$E767*AS617)</f>
        <v>1.669920885842294E-2</v>
      </c>
      <c r="AT767" s="289" cm="1">
        <f t="array" aca="1" ref="AT767" ca="1">_xlfn.IFS(AT$7&gt;(SAP_Leadsheet!$E$21+8),0,AT$7=(SAP_Leadsheet!$E$21+12),SAP_Spreadsheet!AT617,AT$7&lt;(SAP_Leadsheet!$E$21+12),$E767*AT617)</f>
        <v>1.6591014823282513E-2</v>
      </c>
      <c r="AU767" s="289" cm="1">
        <f t="array" aca="1" ref="AU767" ca="1">_xlfn.IFS(AU$7&gt;(SAP_Leadsheet!$E$21+8),0,AU$7=(SAP_Leadsheet!$E$21+12),SAP_Spreadsheet!AU617,AU$7&lt;(SAP_Leadsheet!$E$21+12),$E767*AU617)</f>
        <v>1.6411242986826606E-2</v>
      </c>
      <c r="AV767" s="289" cm="1">
        <f t="array" aca="1" ref="AV767" ca="1">_xlfn.IFS(AV$7&gt;(SAP_Leadsheet!$E$21+8),0,AV$7=(SAP_Leadsheet!$E$21+12),SAP_Spreadsheet!AV617,AV$7&lt;(SAP_Leadsheet!$E$21+12),$E767*AV617)</f>
        <v>1.5941509399761685E-2</v>
      </c>
      <c r="AW767" s="289" cm="1">
        <f t="array" aca="1" ref="AW767" ca="1">_xlfn.IFS(AW$7&gt;(SAP_Leadsheet!$E$21+8),0,AW$7=(SAP_Leadsheet!$E$21+12),SAP_Spreadsheet!AW617,AW$7&lt;(SAP_Leadsheet!$E$21+12),$E767*AW617)</f>
        <v>1.4177753087172484E-2</v>
      </c>
      <c r="AX767" s="289" cm="1">
        <f t="array" aca="1" ref="AX767" ca="1">_xlfn.IFS(AX$7&gt;(SAP_Leadsheet!$E$21+8),0,AX$7=(SAP_Leadsheet!$E$21+12),SAP_Spreadsheet!AX617,AX$7&lt;(SAP_Leadsheet!$E$21+12),$E767*AX617)</f>
        <v>1.4025350200213321E-2</v>
      </c>
      <c r="AY767" s="289" cm="1">
        <f t="array" aca="1" ref="AY767" ca="1">_xlfn.IFS(AY$7&gt;(SAP_Leadsheet!$E$21+8),0,AY$7=(SAP_Leadsheet!$E$21+12),SAP_Spreadsheet!AY617,AY$7&lt;(SAP_Leadsheet!$E$21+12),$E767*AY617)</f>
        <v>1.3875967407455685E-2</v>
      </c>
      <c r="AZ767" s="289" cm="1">
        <f t="array" aca="1" ref="AZ767" ca="1">_xlfn.IFS(AZ$7&gt;(SAP_Leadsheet!$E$21+8),0,AZ$7=(SAP_Leadsheet!$E$21+12),SAP_Spreadsheet!AZ617,AZ$7&lt;(SAP_Leadsheet!$E$21+12),$E767*AZ617)</f>
        <v>1.3735725656613275E-2</v>
      </c>
      <c r="BA767" s="289" cm="1">
        <f t="array" aca="1" ref="BA767" ca="1">_xlfn.IFS(BA$7&gt;(SAP_Leadsheet!$E$21+8),0,BA$7=(SAP_Leadsheet!$E$21+12),SAP_Spreadsheet!BA617,BA$7&lt;(SAP_Leadsheet!$E$21+12),$E767*BA617)</f>
        <v>1.360289626558003E-2</v>
      </c>
      <c r="BB767" s="289" cm="1">
        <f t="array" aca="1" ref="BB767" ca="1">_xlfn.IFS(BB$7&gt;(SAP_Leadsheet!$E$21+8),0,BB$7=(SAP_Leadsheet!$E$21+12),SAP_Spreadsheet!BB617,BB$7&lt;(SAP_Leadsheet!$E$21+12),$E767*BB617)</f>
        <v>1.3475631039244528E-2</v>
      </c>
      <c r="BC767" s="289" cm="1">
        <f t="array" aca="1" ref="BC767" ca="1">_xlfn.IFS(BC$7&gt;(SAP_Leadsheet!$E$21+8),0,BC$7=(SAP_Leadsheet!$E$21+12),SAP_Spreadsheet!BC617,BC$7&lt;(SAP_Leadsheet!$E$21+12),$E767*BC617)</f>
        <v>1.3352059314145348E-2</v>
      </c>
      <c r="BD767" s="289" cm="1">
        <f t="array" aca="1" ref="BD767" ca="1">_xlfn.IFS(BD$7&gt;(SAP_Leadsheet!$E$21+8),0,BD$7=(SAP_Leadsheet!$E$21+12),SAP_Spreadsheet!BD617,BD$7&lt;(SAP_Leadsheet!$E$21+12),$E767*BD617)</f>
        <v>1.3230130977251391E-2</v>
      </c>
      <c r="BE767" s="289" cm="1">
        <f t="array" aca="1" ref="BE767" ca="1">_xlfn.IFS(BE$7&gt;(SAP_Leadsheet!$E$21+8),0,BE$7=(SAP_Leadsheet!$E$21+12),SAP_Spreadsheet!BE617,BE$7&lt;(SAP_Leadsheet!$E$21+12),$E767*BE617)</f>
        <v>1.32410640064312E-2</v>
      </c>
      <c r="BF767" s="289" cm="1">
        <f t="array" aca="1" ref="BF767" ca="1">_xlfn.IFS(BF$7&gt;(SAP_Leadsheet!$E$21+8),0,BF$7=(SAP_Leadsheet!$E$21+12),SAP_Spreadsheet!BF617,BF$7&lt;(SAP_Leadsheet!$E$21+12),$E767*BF617)</f>
        <v>1.3107700482919812E-2</v>
      </c>
      <c r="BG767" s="289" cm="1">
        <f t="array" aca="1" ref="BG767" ca="1">_xlfn.IFS(BG$7&gt;(SAP_Leadsheet!$E$21+8),0,BG$7=(SAP_Leadsheet!$E$21+12),SAP_Spreadsheet!BG617,BG$7&lt;(SAP_Leadsheet!$E$21+12),$E767*BG617)</f>
        <v>1.2955762832485933E-2</v>
      </c>
      <c r="BH767" s="289" cm="1">
        <f t="array" aca="1" ref="BH767" ca="1">_xlfn.IFS(BH$7&gt;(SAP_Leadsheet!$E$21+8),0,BH$7=(SAP_Leadsheet!$E$21+12),SAP_Spreadsheet!BH617,BH$7&lt;(SAP_Leadsheet!$E$21+12),$E767*BH617)</f>
        <v>1.2751840467964756E-2</v>
      </c>
      <c r="BI767" s="289" cm="1">
        <f t="array" aca="1" ref="BI767" ca="1">_xlfn.IFS(BI$7&gt;(SAP_Leadsheet!$E$21+8),0,BI$7=(SAP_Leadsheet!$E$21+12),SAP_Spreadsheet!BI617,BI$7&lt;(SAP_Leadsheet!$E$21+12),$E767*BI617)</f>
        <v>1.1489599600572347E-2</v>
      </c>
      <c r="BJ767" s="289" cm="1">
        <f t="array" aca="1" ref="BJ767" ca="1">_xlfn.IFS(BJ$7&gt;(SAP_Leadsheet!$E$21+8),0,BJ$7=(SAP_Leadsheet!$E$21+12),SAP_Spreadsheet!BJ617,BJ$7&lt;(SAP_Leadsheet!$E$21+12),$E767*BJ617)</f>
        <v>1.1378257621904055E-2</v>
      </c>
      <c r="BK767" s="289" cm="1">
        <f t="array" aca="1" ref="BK767" ca="1">_xlfn.IFS(BK$7&gt;(SAP_Leadsheet!$E$21+8),0,BK$7=(SAP_Leadsheet!$E$21+12),SAP_Spreadsheet!BK617,BK$7&lt;(SAP_Leadsheet!$E$21+12),$E767*BK617)</f>
        <v>1.1270130379974333E-2</v>
      </c>
      <c r="BL767" s="289" cm="1">
        <f t="array" aca="1" ref="BL767" ca="1">_xlfn.IFS(BL$7&gt;(SAP_Leadsheet!$E$21+8),0,BL$7=(SAP_Leadsheet!$E$21+12),SAP_Spreadsheet!BL617,BL$7&lt;(SAP_Leadsheet!$E$21+12),$E767*BL617)</f>
        <v>1.116748094605414E-2</v>
      </c>
      <c r="BM767" s="289" cm="1">
        <f t="array" aca="1" ref="BM767" ca="1">_xlfn.IFS(BM$7&gt;(SAP_Leadsheet!$E$21+8),0,BM$7=(SAP_Leadsheet!$E$21+12),SAP_Spreadsheet!BM617,BM$7&lt;(SAP_Leadsheet!$E$21+12),$E767*BM617)</f>
        <v>1.106835953210154E-2</v>
      </c>
      <c r="BN767" s="289" cm="1">
        <f t="array" aca="1" ref="BN767" ca="1">_xlfn.IFS(BN$7&gt;(SAP_Leadsheet!$E$21+8),0,BN$7=(SAP_Leadsheet!$E$21+12),SAP_Spreadsheet!BN617,BN$7&lt;(SAP_Leadsheet!$E$21+12),$E767*BN617)</f>
        <v>1.097198278561335E-2</v>
      </c>
      <c r="BO767" s="289" cm="1">
        <f t="array" aca="1" ref="BO767" ca="1">_xlfn.IFS(BO$7&gt;(SAP_Leadsheet!$E$21+8),0,BO$7=(SAP_Leadsheet!$E$21+12),SAP_Spreadsheet!BO617,BO$7&lt;(SAP_Leadsheet!$E$21+12),$E767*BO617)</f>
        <v>1.0877602962350031E-2</v>
      </c>
      <c r="BP767" s="289" cm="1">
        <f t="array" aca="1" ref="BP767" ca="1">_xlfn.IFS(BP$7&gt;(SAP_Leadsheet!$E$21+8),0,BP$7=(SAP_Leadsheet!$E$21+12),SAP_Spreadsheet!BP617,BP$7&lt;(SAP_Leadsheet!$E$21+12),$E767*BP617)</f>
        <v>1.0783860964851224E-2</v>
      </c>
      <c r="BQ767" s="289" cm="1">
        <f t="array" aca="1" ref="BQ767" ca="1">_xlfn.IFS(BQ$7&gt;(SAP_Leadsheet!$E$21+8),0,BQ$7=(SAP_Leadsheet!$E$21+12),SAP_Spreadsheet!BQ617,BQ$7&lt;(SAP_Leadsheet!$E$21+12),$E767*BQ617)</f>
        <v>1.0689580121489304E-2</v>
      </c>
      <c r="BR767" s="289" cm="1">
        <f t="array" aca="1" ref="BR767" ca="1">_xlfn.IFS(BR$7&gt;(SAP_Leadsheet!$E$21+8),0,BR$7=(SAP_Leadsheet!$E$21+12),SAP_Spreadsheet!BR617,BR$7&lt;(SAP_Leadsheet!$E$21+12),$E767*BR617)</f>
        <v>1.0570240890569656E-2</v>
      </c>
      <c r="BS767" s="289" cm="1">
        <f t="array" aca="1" ref="BS767" ca="1">_xlfn.IFS(BS$7&gt;(SAP_Leadsheet!$E$21+8),0,BS$7=(SAP_Leadsheet!$E$21+12),SAP_Spreadsheet!BS617,BS$7&lt;(SAP_Leadsheet!$E$21+12),$E767*BS617)</f>
        <v>1.0272452903854421E-2</v>
      </c>
      <c r="BT767" s="289" cm="1">
        <f t="array" aca="1" ref="BT767" ca="1">_xlfn.IFS(BT$7&gt;(SAP_Leadsheet!$E$21+8),0,BT$7=(SAP_Leadsheet!$E$21+12),SAP_Spreadsheet!BT617,BT$7&lt;(SAP_Leadsheet!$E$21+12),$E767*BT617)</f>
        <v>9.6505399978289615E-3</v>
      </c>
      <c r="BU767" s="289" cm="1">
        <f t="array" aca="1" ref="BU767" ca="1">_xlfn.IFS(BU$7&gt;(SAP_Leadsheet!$E$21+8),0,BU$7=(SAP_Leadsheet!$E$21+12),SAP_Spreadsheet!BU617,BU$7&lt;(SAP_Leadsheet!$E$21+12),$E767*BU617)</f>
        <v>8.8996674904117459E-3</v>
      </c>
      <c r="BV767" s="289" cm="1">
        <f t="array" aca="1" ref="BV767" ca="1">_xlfn.IFS(BV$7&gt;(SAP_Leadsheet!$E$21+8),0,BV$7=(SAP_Leadsheet!$E$21+12),SAP_Spreadsheet!BV617,BV$7&lt;(SAP_Leadsheet!$E$21+12),$E767*BV617)</f>
        <v>0</v>
      </c>
      <c r="BW767" s="289" cm="1">
        <f t="array" aca="1" ref="BW767" ca="1">_xlfn.IFS(BW$7&gt;(SAP_Leadsheet!$E$21+8),0,BW$7=(SAP_Leadsheet!$E$21+12),SAP_Spreadsheet!BW617,BW$7&lt;(SAP_Leadsheet!$E$21+12),$E767*BW617)</f>
        <v>0</v>
      </c>
      <c r="BX767" s="289" cm="1">
        <f t="array" aca="1" ref="BX767" ca="1">_xlfn.IFS(BX$7&gt;(SAP_Leadsheet!$E$21+8),0,BX$7=(SAP_Leadsheet!$E$21+12),SAP_Spreadsheet!BX617,BX$7&lt;(SAP_Leadsheet!$E$21+12),$E767*BX617)</f>
        <v>0</v>
      </c>
      <c r="BY767" s="289" cm="1">
        <f t="array" aca="1" ref="BY767" ca="1">_xlfn.IFS(BY$7&gt;(SAP_Leadsheet!$E$21+8),0,BY$7=(SAP_Leadsheet!$E$21+12),SAP_Spreadsheet!BY617,BY$7&lt;(SAP_Leadsheet!$E$21+12),$E767*BY617)</f>
        <v>0</v>
      </c>
      <c r="BZ767" s="289" cm="1">
        <f t="array" aca="1" ref="BZ767" ca="1">_xlfn.IFS(BZ$7&gt;(SAP_Leadsheet!$E$21+8),0,BZ$7=(SAP_Leadsheet!$E$21+12),SAP_Spreadsheet!BZ617,BZ$7&lt;(SAP_Leadsheet!$E$21+12),$E767*BZ617)</f>
        <v>0</v>
      </c>
      <c r="CA767" s="289"/>
      <c r="CB767" s="289"/>
      <c r="CC767" s="289"/>
      <c r="CD767" s="289"/>
      <c r="CE767" s="289"/>
      <c r="CF767" s="289"/>
      <c r="CG767" s="289"/>
      <c r="CH767" s="289"/>
      <c r="CI767" s="289"/>
      <c r="CJ767" s="289"/>
      <c r="CK767" s="289"/>
      <c r="CL767" s="289"/>
      <c r="CM767" s="289"/>
      <c r="CN767" s="289"/>
      <c r="CO767" s="289"/>
      <c r="CP767" s="289"/>
      <c r="CQ767" s="289"/>
      <c r="CR767" s="289"/>
      <c r="CS767" s="289"/>
      <c r="CT767" s="289"/>
      <c r="CU767" s="289"/>
      <c r="CV767" s="289"/>
      <c r="CW767" s="289"/>
      <c r="CX767" s="289"/>
      <c r="CY767" s="289"/>
      <c r="CZ767" s="289"/>
      <c r="DA767" s="289"/>
      <c r="DB767" s="289"/>
      <c r="DC767" s="289"/>
      <c r="DD767" s="289"/>
      <c r="DE767" s="289"/>
      <c r="DF767" s="289"/>
      <c r="DG767" s="289"/>
      <c r="DH767" s="289"/>
      <c r="DI767" s="289"/>
      <c r="DJ767" s="289"/>
      <c r="DK767" s="289"/>
      <c r="DL767" s="289"/>
      <c r="DM767" s="289"/>
      <c r="DN767" s="289"/>
      <c r="DO767" s="289"/>
      <c r="DP767" s="289"/>
      <c r="DQ767" s="289"/>
      <c r="DR767" s="289"/>
      <c r="DS767" s="289"/>
      <c r="DT767" s="289"/>
      <c r="DU767" s="289"/>
      <c r="DV767" s="289"/>
      <c r="DW767" s="289"/>
      <c r="DX767" s="289"/>
      <c r="DY767" s="289"/>
      <c r="DZ767" s="289"/>
      <c r="EA767" s="289"/>
      <c r="EB767" s="289"/>
      <c r="EC767" s="289"/>
      <c r="ED767" s="289"/>
      <c r="EE767" s="289"/>
      <c r="EF767" s="289"/>
      <c r="EG767" s="289"/>
      <c r="EH767" s="289"/>
      <c r="EI767" s="289"/>
      <c r="EJ767" s="289"/>
      <c r="EK767" s="289"/>
      <c r="EL767" s="289"/>
      <c r="EM767" s="289"/>
      <c r="EN767" s="289"/>
      <c r="EO767" s="289"/>
      <c r="EP767" s="289"/>
      <c r="EQ767" s="289"/>
      <c r="ER767" s="289"/>
      <c r="ES767" s="289"/>
      <c r="ET767" s="289"/>
      <c r="EU767" s="289"/>
      <c r="EV767" s="289"/>
      <c r="EW767" s="289"/>
      <c r="EX767" s="289"/>
      <c r="EY767" s="289"/>
      <c r="EZ767" s="289"/>
      <c r="FA767" s="289"/>
      <c r="FB767" s="289"/>
      <c r="FC767" s="289"/>
      <c r="FD767" s="289"/>
      <c r="FE767" s="289"/>
      <c r="FF767" s="289"/>
      <c r="FG767" s="289"/>
      <c r="FH767" s="289"/>
      <c r="FI767" s="289"/>
      <c r="FJ767" s="289"/>
      <c r="FK767" s="289"/>
      <c r="FL767" s="289"/>
      <c r="FM767" s="289"/>
      <c r="FN767" s="289"/>
      <c r="FO767" s="289"/>
      <c r="FP767" s="289"/>
      <c r="FQ767" s="289"/>
      <c r="FR767" s="289"/>
      <c r="FS767" s="289"/>
      <c r="FT767" s="289"/>
      <c r="FU767" s="289"/>
      <c r="FV767" s="289"/>
      <c r="FW767" s="289"/>
      <c r="FX767" s="289"/>
      <c r="FY767" s="289"/>
      <c r="FZ767" s="289"/>
      <c r="GA767" s="289"/>
      <c r="GB767" s="289"/>
      <c r="GC767" s="289"/>
      <c r="GD767" s="289"/>
      <c r="GE767" s="289"/>
      <c r="GF767" s="289"/>
      <c r="GG767" s="289"/>
      <c r="GH767" s="289"/>
      <c r="GI767" s="289"/>
      <c r="GJ767" s="289"/>
      <c r="GK767" s="289"/>
      <c r="GL767" s="289"/>
      <c r="GM767" s="289"/>
      <c r="GN767" s="289"/>
      <c r="GO767" s="289"/>
      <c r="GP767" s="289"/>
      <c r="GQ767" s="289"/>
      <c r="GR767" s="289"/>
      <c r="GS767" s="289"/>
      <c r="GT767" s="289"/>
      <c r="GU767" s="289"/>
      <c r="GV767" s="289"/>
      <c r="GW767" s="289"/>
      <c r="GX767" s="289"/>
      <c r="GY767" s="289"/>
    </row>
    <row r="768" spans="1:207" x14ac:dyDescent="0.15">
      <c r="A768" s="101"/>
      <c r="D768" s="26" t="s">
        <v>430</v>
      </c>
      <c r="E768" s="78">
        <v>1</v>
      </c>
      <c r="F768" s="120"/>
      <c r="G768" s="289" cm="1">
        <f t="array" ref="G768">_xlfn.IFS(G$7&gt;(SAP_Leadsheet!$E$21+8),0,G$7&lt;=(SAP_Leadsheet!$E$21+12),SUM(G618:G624))</f>
        <v>0</v>
      </c>
      <c r="H768" s="289" cm="1">
        <f t="array" aca="1" ref="H768" ca="1">_xlfn.IFS(H$7&gt;(SAP_Leadsheet!$E$21+8),0,H$7&lt;=(SAP_Leadsheet!$E$21+12),SUM(H618:H624))</f>
        <v>0</v>
      </c>
      <c r="I768" s="289" cm="1">
        <f t="array" aca="1" ref="I768" ca="1">_xlfn.IFS(I$7&gt;(SAP_Leadsheet!$E$21+8),0,I$7&lt;=(SAP_Leadsheet!$E$21+12),SUM(I618:I624))</f>
        <v>0</v>
      </c>
      <c r="J768" s="289" cm="1">
        <f t="array" aca="1" ref="J768" ca="1">_xlfn.IFS(J$7&gt;(SAP_Leadsheet!$E$21+8),0,J$7&lt;=(SAP_Leadsheet!$E$21+12),SUM(J618:J624))</f>
        <v>0</v>
      </c>
      <c r="K768" s="289" cm="1">
        <f t="array" aca="1" ref="K768" ca="1">_xlfn.IFS(K$7&gt;(SAP_Leadsheet!$E$21+8),0,K$7&lt;=(SAP_Leadsheet!$E$21+12),SUM(K618:K624))</f>
        <v>0</v>
      </c>
      <c r="L768" s="289" cm="1">
        <f t="array" aca="1" ref="L768" ca="1">_xlfn.IFS(L$7&gt;(SAP_Leadsheet!$E$21+8),0,L$7&lt;=(SAP_Leadsheet!$E$21+12),SUM(L618:L624))</f>
        <v>0</v>
      </c>
      <c r="M768" s="289" cm="1">
        <f t="array" aca="1" ref="M768" ca="1">_xlfn.IFS(M$7&gt;(SAP_Leadsheet!$E$21+8),0,M$7&lt;=(SAP_Leadsheet!$E$21+12),SUM(M618:M624))</f>
        <v>0</v>
      </c>
      <c r="N768" s="289" cm="1">
        <f t="array" aca="1" ref="N768" ca="1">_xlfn.IFS(N$7&gt;(SAP_Leadsheet!$E$21+8),0,N$7&lt;=(SAP_Leadsheet!$E$21+12),SUM(N618:N624))</f>
        <v>0</v>
      </c>
      <c r="O768" s="289" cm="1">
        <f t="array" aca="1" ref="O768" ca="1">_xlfn.IFS(O$7&gt;(SAP_Leadsheet!$E$21+8),0,O$7&lt;=(SAP_Leadsheet!$E$21+12),SUM(O618:O624))</f>
        <v>4.0594298676531693E-2</v>
      </c>
      <c r="P768" s="289" cm="1">
        <f t="array" aca="1" ref="P768" ca="1">_xlfn.IFS(P$7&gt;(SAP_Leadsheet!$E$21+8),0,P$7&lt;=(SAP_Leadsheet!$E$21+12),SUM(P618:P624))</f>
        <v>0.11442388146962405</v>
      </c>
      <c r="Q768" s="289" cm="1">
        <f t="array" aca="1" ref="Q768" ca="1">_xlfn.IFS(Q$7&gt;(SAP_Leadsheet!$E$21+8),0,Q$7&lt;=(SAP_Leadsheet!$E$21+12),SUM(Q618:Q624))</f>
        <v>0.20802390675185387</v>
      </c>
      <c r="R768" s="289" cm="1">
        <f t="array" aca="1" ref="R768" ca="1">_xlfn.IFS(R$7&gt;(SAP_Leadsheet!$E$21+8),0,R$7&lt;=(SAP_Leadsheet!$E$21+12),SUM(R618:R624))</f>
        <v>0.31037637476302793</v>
      </c>
      <c r="S768" s="289" cm="1">
        <f t="array" aca="1" ref="S768" ca="1">_xlfn.IFS(S$7&gt;(SAP_Leadsheet!$E$21+8),0,S$7&lt;=(SAP_Leadsheet!$E$21+12),SUM(S618:S624))</f>
        <v>0.41415083003497777</v>
      </c>
      <c r="T768" s="289" cm="1">
        <f t="array" aca="1" ref="T768" ca="1">_xlfn.IFS(T$7&gt;(SAP_Leadsheet!$E$21+8),0,T$7&lt;=(SAP_Leadsheet!$E$21+12),SUM(T618:T624))</f>
        <v>0.51459598105724957</v>
      </c>
      <c r="U768" s="289" cm="1">
        <f t="array" aca="1" ref="U768" ca="1">_xlfn.IFS(U$7&gt;(SAP_Leadsheet!$E$21+8),0,U$7&lt;=(SAP_Leadsheet!$E$21+12),SUM(U618:U624))</f>
        <v>0.60870189198992053</v>
      </c>
      <c r="V768" s="289" cm="1">
        <f t="array" aca="1" ref="V768" ca="1">_xlfn.IFS(V$7&gt;(SAP_Leadsheet!$E$21+8),0,V$7&lt;=(SAP_Leadsheet!$E$21+12),SUM(V618:V624))</f>
        <v>0.69459596628953846</v>
      </c>
      <c r="W768" s="289" cm="1">
        <f t="array" aca="1" ref="W768" ca="1">_xlfn.IFS(W$7&gt;(SAP_Leadsheet!$E$21+8),0,W$7&lt;=(SAP_Leadsheet!$E$21+12),SUM(W618:W624))</f>
        <v>0.77179465347390108</v>
      </c>
      <c r="X768" s="289" cm="1">
        <f t="array" aca="1" ref="X768" ca="1">_xlfn.IFS(X$7&gt;(SAP_Leadsheet!$E$21+8),0,X$7&lt;=(SAP_Leadsheet!$E$21+12),SUM(X618:X624))</f>
        <v>0.84122364672671202</v>
      </c>
      <c r="Y768" s="289" cm="1">
        <f t="array" aca="1" ref="Y768" ca="1">_xlfn.IFS(Y$7&gt;(SAP_Leadsheet!$E$21+8),0,Y$7&lt;=(SAP_Leadsheet!$E$21+12),SUM(Y618:Y624))</f>
        <v>0.90401115792025322</v>
      </c>
      <c r="Z768" s="289" cm="1">
        <f t="array" aca="1" ref="Z768" ca="1">_xlfn.IFS(Z$7&gt;(SAP_Leadsheet!$E$21+8),0,Z$7&lt;=(SAP_Leadsheet!$E$21+12),SUM(Z618:Z624))</f>
        <v>0.9478714888102967</v>
      </c>
      <c r="AA768" s="289" cm="1">
        <f t="array" aca="1" ref="AA768" ca="1">_xlfn.IFS(AA$7&gt;(SAP_Leadsheet!$E$21+8),0,AA$7&lt;=(SAP_Leadsheet!$E$21+12),SUM(AA618:AA624))</f>
        <v>0.99177202434043366</v>
      </c>
      <c r="AB768" s="289" cm="1">
        <f t="array" aca="1" ref="AB768" ca="1">_xlfn.IFS(AB$7&gt;(SAP_Leadsheet!$E$21+8),0,AB$7&lt;=(SAP_Leadsheet!$E$21+12),SUM(AB618:AB624))</f>
        <v>1.0364104043139659</v>
      </c>
      <c r="AC768" s="289" cm="1">
        <f t="array" aca="1" ref="AC768" ca="1">_xlfn.IFS(AC$7&gt;(SAP_Leadsheet!$E$21+8),0,AC$7&lt;=(SAP_Leadsheet!$E$21+12),SUM(AC618:AC624))</f>
        <v>1.0821589075053759</v>
      </c>
      <c r="AD768" s="289" cm="1">
        <f t="array" aca="1" ref="AD768" ca="1">_xlfn.IFS(AD$7&gt;(SAP_Leadsheet!$E$21+8),0,AD$7&lt;=(SAP_Leadsheet!$E$21+12),SUM(AD618:AD624))</f>
        <v>1.1290770065131084</v>
      </c>
      <c r="AE768" s="289" cm="1">
        <f t="array" aca="1" ref="AE768" ca="1">_xlfn.IFS(AE$7&gt;(SAP_Leadsheet!$E$21+8),0,AE$7&lt;=(SAP_Leadsheet!$E$21+12),SUM(AE618:AE624))</f>
        <v>1.1770100550552314</v>
      </c>
      <c r="AF768" s="289" cm="1">
        <f t="array" aca="1" ref="AF768" ca="1">_xlfn.IFS(AF$7&gt;(SAP_Leadsheet!$E$21+8),0,AF$7&lt;=(SAP_Leadsheet!$E$21+12),SUM(AF618:AF624))</f>
        <v>1.2256753932775564</v>
      </c>
      <c r="AG768" s="289" cm="1">
        <f t="array" aca="1" ref="AG768" ca="1">_xlfn.IFS(AG$7&gt;(SAP_Leadsheet!$E$21+8),0,AG$7&lt;=(SAP_Leadsheet!$E$21+12),SUM(AG618:AG624))</f>
        <v>1.2748734913807636</v>
      </c>
      <c r="AH768" s="289" cm="1">
        <f t="array" aca="1" ref="AH768" ca="1">_xlfn.IFS(AH$7&gt;(SAP_Leadsheet!$E$21+8),0,AH$7&lt;=(SAP_Leadsheet!$E$21+12),SUM(AH618:AH624))</f>
        <v>1.3243094558732746</v>
      </c>
      <c r="AI768" s="289" cm="1">
        <f t="array" aca="1" ref="AI768" ca="1">_xlfn.IFS(AI$7&gt;(SAP_Leadsheet!$E$21+8),0,AI$7&lt;=(SAP_Leadsheet!$E$21+12),SUM(AI618:AI624))</f>
        <v>1.3733877131843899</v>
      </c>
      <c r="AJ768" s="289" cm="1">
        <f t="array" aca="1" ref="AJ768" ca="1">_xlfn.IFS(AJ$7&gt;(SAP_Leadsheet!$E$21+8),0,AJ$7&lt;=(SAP_Leadsheet!$E$21+12),SUM(AJ618:AJ624))</f>
        <v>1.4213534202549152</v>
      </c>
      <c r="AK768" s="289" cm="1">
        <f t="array" aca="1" ref="AK768" ca="1">_xlfn.IFS(AK$7&gt;(SAP_Leadsheet!$E$21+8),0,AK$7&lt;=(SAP_Leadsheet!$E$21+12),SUM(AK618:AK624))</f>
        <v>1.4665801636951743</v>
      </c>
      <c r="AL768" s="289" cm="1">
        <f t="array" aca="1" ref="AL768" ca="1">_xlfn.IFS(AL$7&gt;(SAP_Leadsheet!$E$21+8),0,AL$7&lt;=(SAP_Leadsheet!$E$21+12),SUM(AL618:AL624))</f>
        <v>1.5008780759700526</v>
      </c>
      <c r="AM768" s="289" cm="1">
        <f t="array" aca="1" ref="AM768" ca="1">_xlfn.IFS(AM$7&gt;(SAP_Leadsheet!$E$21+8),0,AM$7&lt;=(SAP_Leadsheet!$E$21+12),SUM(AM618:AM624))</f>
        <v>1.5349305065809551</v>
      </c>
      <c r="AN768" s="289" cm="1">
        <f t="array" aca="1" ref="AN768" ca="1">_xlfn.IFS(AN$7&gt;(SAP_Leadsheet!$E$21+8),0,AN$7&lt;=(SAP_Leadsheet!$E$21+12),SUM(AN618:AN624))</f>
        <v>1.5687298627894104</v>
      </c>
      <c r="AO768" s="289" cm="1">
        <f t="array" aca="1" ref="AO768" ca="1">_xlfn.IFS(AO$7&gt;(SAP_Leadsheet!$E$21+8),0,AO$7&lt;=(SAP_Leadsheet!$E$21+12),SUM(AO618:AO624))</f>
        <v>1.6023179065144939</v>
      </c>
      <c r="AP768" s="289" cm="1">
        <f t="array" aca="1" ref="AP768" ca="1">_xlfn.IFS(AP$7&gt;(SAP_Leadsheet!$E$21+8),0,AP$7&lt;=(SAP_Leadsheet!$E$21+12),SUM(AP618:AP624))</f>
        <v>1.6357341078252401</v>
      </c>
      <c r="AQ768" s="289" cm="1">
        <f t="array" aca="1" ref="AQ768" ca="1">_xlfn.IFS(AQ$7&gt;(SAP_Leadsheet!$E$21+8),0,AQ$7&lt;=(SAP_Leadsheet!$E$21+12),SUM(AQ618:AQ624))</f>
        <v>1.6690104701831305</v>
      </c>
      <c r="AR768" s="289" cm="1">
        <f t="array" aca="1" ref="AR768" ca="1">_xlfn.IFS(AR$7&gt;(SAP_Leadsheet!$E$21+8),0,AR$7&lt;=(SAP_Leadsheet!$E$21+12),SUM(AR618:AR624))</f>
        <v>1.7021671307635471</v>
      </c>
      <c r="AS768" s="289" cm="1">
        <f t="array" aca="1" ref="AS768" ca="1">_xlfn.IFS(AS$7&gt;(SAP_Leadsheet!$E$21+8),0,AS$7&lt;=(SAP_Leadsheet!$E$21+12),SUM(AS618:AS624))</f>
        <v>1.7352072017477449</v>
      </c>
      <c r="AT768" s="289" cm="1">
        <f t="array" aca="1" ref="AT768" ca="1">_xlfn.IFS(AT$7&gt;(SAP_Leadsheet!$E$21+8),0,AT$7&lt;=(SAP_Leadsheet!$E$21+12),SUM(AT618:AT624))</f>
        <v>1.7681120467889722</v>
      </c>
      <c r="AU768" s="289" cm="1">
        <f t="array" aca="1" ref="AU768" ca="1">_xlfn.IFS(AU$7&gt;(SAP_Leadsheet!$E$21+8),0,AU$7&lt;=(SAP_Leadsheet!$E$21+12),SUM(AU618:AU624))</f>
        <v>1.8008037016131742</v>
      </c>
      <c r="AV768" s="289" cm="1">
        <f t="array" aca="1" ref="AV768" ca="1">_xlfn.IFS(AV$7&gt;(SAP_Leadsheet!$E$21+8),0,AV$7&lt;=(SAP_Leadsheet!$E$21+12),SUM(AV618:AV624))</f>
        <v>1.8331411262177586</v>
      </c>
      <c r="AW768" s="289" cm="1">
        <f t="array" aca="1" ref="AW768" ca="1">_xlfn.IFS(AW$7&gt;(SAP_Leadsheet!$E$21+8),0,AW$7&lt;=(SAP_Leadsheet!$E$21+12),SUM(AW618:AW624))</f>
        <v>1.8645529673995553</v>
      </c>
      <c r="AX768" s="289" cm="1">
        <f t="array" aca="1" ref="AX768" ca="1">_xlfn.IFS(AX$7&gt;(SAP_Leadsheet!$E$21+8),0,AX$7&lt;=(SAP_Leadsheet!$E$21+12),SUM(AX618:AX624))</f>
        <v>1.8924894266846242</v>
      </c>
      <c r="AY768" s="289" cm="1">
        <f t="array" aca="1" ref="AY768" ca="1">_xlfn.IFS(AY$7&gt;(SAP_Leadsheet!$E$21+8),0,AY$7&lt;=(SAP_Leadsheet!$E$21+12),SUM(AY618:AY624))</f>
        <v>1.9201255847146013</v>
      </c>
      <c r="AZ768" s="289" cm="1">
        <f t="array" aca="1" ref="AZ768" ca="1">_xlfn.IFS(AZ$7&gt;(SAP_Leadsheet!$E$21+8),0,AZ$7&lt;=(SAP_Leadsheet!$E$21+12),SUM(AZ618:AZ624))</f>
        <v>1.9474673924140213</v>
      </c>
      <c r="BA768" s="289" cm="1">
        <f t="array" aca="1" ref="BA768" ca="1">_xlfn.IFS(BA$7&gt;(SAP_Leadsheet!$E$21+8),0,BA$7&lt;=(SAP_Leadsheet!$E$21+12),SUM(BA618:BA624))</f>
        <v>1.9745328616881361</v>
      </c>
      <c r="BB768" s="289" cm="1">
        <f t="array" aca="1" ref="BB768" ca="1">_xlfn.IFS(BB$7&gt;(SAP_Leadsheet!$E$21+8),0,BB$7&lt;=(SAP_Leadsheet!$E$21+12),SUM(BB618:BB624))</f>
        <v>2.0013365981720375</v>
      </c>
      <c r="BC768" s="289" cm="1">
        <f t="array" aca="1" ref="BC768" ca="1">_xlfn.IFS(BC$7&gt;(SAP_Leadsheet!$E$21+8),0,BC$7&lt;=(SAP_Leadsheet!$E$21+12),SUM(BC618:BC624))</f>
        <v>2.0278895657370515</v>
      </c>
      <c r="BD768" s="289" cm="1">
        <f t="array" aca="1" ref="BD768" ca="1">_xlfn.IFS(BD$7&gt;(SAP_Leadsheet!$E$21+8),0,BD$7&lt;=(SAP_Leadsheet!$E$21+12),SUM(BD618:BD624))</f>
        <v>2.0541990422181264</v>
      </c>
      <c r="BE768" s="289" cm="1">
        <f t="array" aca="1" ref="BE768" ca="1">_xlfn.IFS(BE$7&gt;(SAP_Leadsheet!$E$21+8),0,BE$7&lt;=(SAP_Leadsheet!$E$21+12),SUM(BE618:BE624))</f>
        <v>2.0802682658186216</v>
      </c>
      <c r="BF768" s="289" cm="1">
        <f t="array" aca="1" ref="BF768" ca="1">_xlfn.IFS(BF$7&gt;(SAP_Leadsheet!$E$21+8),0,BF$7&lt;=(SAP_Leadsheet!$E$21+12),SUM(BF618:BF624))</f>
        <v>2.1063590323337569</v>
      </c>
      <c r="BG768" s="289" cm="1">
        <f t="array" aca="1" ref="BG768" ca="1">_xlfn.IFS(BG$7&gt;(SAP_Leadsheet!$E$21+8),0,BG$7&lt;=(SAP_Leadsheet!$E$21+12),SUM(BG618:BG624))</f>
        <v>2.1321870135808898</v>
      </c>
      <c r="BH768" s="289" cm="1">
        <f t="array" aca="1" ref="BH768" ca="1">_xlfn.IFS(BH$7&gt;(SAP_Leadsheet!$E$21+8),0,BH$7&lt;=(SAP_Leadsheet!$E$21+12),SUM(BH618:BH624))</f>
        <v>2.1577156102951478</v>
      </c>
      <c r="BI768" s="289" cm="1">
        <f t="array" aca="1" ref="BI768" ca="1">_xlfn.IFS(BI$7&gt;(SAP_Leadsheet!$E$21+8),0,BI$7&lt;=(SAP_Leadsheet!$E$21+12),SUM(BI618:BI624))</f>
        <v>2.182842389542369</v>
      </c>
      <c r="BJ768" s="289" cm="1">
        <f t="array" aca="1" ref="BJ768" ca="1">_xlfn.IFS(BJ$7&gt;(SAP_Leadsheet!$E$21+8),0,BJ$7&lt;=(SAP_Leadsheet!$E$21+12),SUM(BJ618:BJ624))</f>
        <v>2.2054819946666493</v>
      </c>
      <c r="BK768" s="289" cm="1">
        <f t="array" aca="1" ref="BK768" ca="1">_xlfn.IFS(BK$7&gt;(SAP_Leadsheet!$E$21+8),0,BK$7&lt;=(SAP_Leadsheet!$E$21+12),SUM(BK618:BK624))</f>
        <v>2.2279022067295147</v>
      </c>
      <c r="BL768" s="289" cm="1">
        <f t="array" aca="1" ref="BL768" ca="1">_xlfn.IFS(BL$7&gt;(SAP_Leadsheet!$E$21+8),0,BL$7&lt;=(SAP_Leadsheet!$E$21+12),SUM(BL618:BL624))</f>
        <v>2.2501093601875923</v>
      </c>
      <c r="BM768" s="289" cm="1">
        <f t="array" aca="1" ref="BM768" ca="1">_xlfn.IFS(BM$7&gt;(SAP_Leadsheet!$E$21+8),0,BM$7&lt;=(SAP_Leadsheet!$E$21+12),SUM(BM618:BM624))</f>
        <v>2.2721142487512456</v>
      </c>
      <c r="BN768" s="289" cm="1">
        <f t="array" aca="1" ref="BN768" ca="1">_xlfn.IFS(BN$7&gt;(SAP_Leadsheet!$E$21+8),0,BN$7&lt;=(SAP_Leadsheet!$E$21+12),SUM(BN618:BN624))</f>
        <v>2.2939238241839579</v>
      </c>
      <c r="BO768" s="289" cm="1">
        <f t="array" aca="1" ref="BO768" ca="1">_xlfn.IFS(BO$7&gt;(SAP_Leadsheet!$E$21+8),0,BO$7&lt;=(SAP_Leadsheet!$E$21+12),SUM(BO618:BO624))</f>
        <v>2.315543494697482</v>
      </c>
      <c r="BP768" s="289" cm="1">
        <f t="array" aca="1" ref="BP768" ca="1">_xlfn.IFS(BP$7&gt;(SAP_Leadsheet!$E$21+8),0,BP$7&lt;=(SAP_Leadsheet!$E$21+12),SUM(BP618:BP624))</f>
        <v>2.3369771951159053</v>
      </c>
      <c r="BQ768" s="289" cm="1">
        <f t="array" aca="1" ref="BQ768" ca="1">_xlfn.IFS(BQ$7&gt;(SAP_Leadsheet!$E$21+8),0,BQ$7&lt;=(SAP_Leadsheet!$E$21+12),SUM(BQ618:BQ624))</f>
        <v>2.3582261822387647</v>
      </c>
      <c r="BR768" s="289" cm="1">
        <f t="array" aca="1" ref="BR768" ca="1">_xlfn.IFS(BR$7&gt;(SAP_Leadsheet!$E$21+8),0,BR$7&lt;=(SAP_Leadsheet!$E$21+12),SUM(BR618:BR624))</f>
        <v>2.3792893943008129</v>
      </c>
      <c r="BS768" s="289" cm="1">
        <f t="array" aca="1" ref="BS768" ca="1">_xlfn.IFS(BS$7&gt;(SAP_Leadsheet!$E$21+8),0,BS$7&lt;=(SAP_Leadsheet!$E$21+12),SUM(BS618:BS624))</f>
        <v>2.4001174551689304</v>
      </c>
      <c r="BT768" s="289" cm="1">
        <f t="array" aca="1" ref="BT768" ca="1">_xlfn.IFS(BT$7&gt;(SAP_Leadsheet!$E$21+8),0,BT$7&lt;=(SAP_Leadsheet!$E$21+12),SUM(BT618:BT624))</f>
        <v>2.4203587416789882</v>
      </c>
      <c r="BU768" s="289" cm="1">
        <f t="array" aca="1" ref="BU768" ca="1">_xlfn.IFS(BU$7&gt;(SAP_Leadsheet!$E$21+8),0,BU$7&lt;=(SAP_Leadsheet!$E$21+12),SUM(BU618:BU624))</f>
        <v>2.4393745840392422</v>
      </c>
      <c r="BV768" s="289" cm="1">
        <f t="array" aca="1" ref="BV768" ca="1">_xlfn.IFS(BV$7&gt;(SAP_Leadsheet!$E$21+8),0,BV$7&lt;=(SAP_Leadsheet!$E$21+12),SUM(BV618:BV624))</f>
        <v>2.4569108746607435</v>
      </c>
      <c r="BW768" s="289" cm="1">
        <f t="array" aca="1" ref="BW768" ca="1">_xlfn.IFS(BW$7&gt;(SAP_Leadsheet!$E$21+8),0,BW$7&lt;=(SAP_Leadsheet!$E$21+12),SUM(BW618:BW624))</f>
        <v>0</v>
      </c>
      <c r="BX768" s="289" cm="1">
        <f t="array" aca="1" ref="BX768" ca="1">_xlfn.IFS(BX$7&gt;(SAP_Leadsheet!$E$21+8),0,BX$7&lt;=(SAP_Leadsheet!$E$21+12),SUM(BX618:BX624))</f>
        <v>0</v>
      </c>
      <c r="BY768" s="289" cm="1">
        <f t="array" aca="1" ref="BY768" ca="1">_xlfn.IFS(BY$7&gt;(SAP_Leadsheet!$E$21+8),0,BY$7&lt;=(SAP_Leadsheet!$E$21+12),SUM(BY618:BY624))</f>
        <v>0</v>
      </c>
      <c r="BZ768" s="289" cm="1">
        <f t="array" aca="1" ref="BZ768" ca="1">_xlfn.IFS(BZ$7&gt;(SAP_Leadsheet!$E$21+8),0,BZ$7&lt;=(SAP_Leadsheet!$E$21+12),SUM(BZ618:BZ624))</f>
        <v>0</v>
      </c>
      <c r="CA768" s="289"/>
      <c r="CB768" s="289"/>
      <c r="CC768" s="289"/>
      <c r="CD768" s="289"/>
      <c r="CE768" s="289"/>
      <c r="CF768" s="289"/>
      <c r="CG768" s="289"/>
      <c r="CH768" s="289"/>
      <c r="CI768" s="289"/>
      <c r="CJ768" s="289"/>
      <c r="CK768" s="289"/>
      <c r="CL768" s="289"/>
      <c r="CM768" s="289"/>
      <c r="CN768" s="289"/>
      <c r="CO768" s="289"/>
      <c r="CP768" s="289"/>
      <c r="CQ768" s="289"/>
      <c r="CR768" s="289"/>
      <c r="CS768" s="289"/>
      <c r="CT768" s="289"/>
      <c r="CU768" s="289"/>
      <c r="CV768" s="289"/>
      <c r="CW768" s="289"/>
      <c r="CX768" s="289"/>
      <c r="CY768" s="289"/>
      <c r="CZ768" s="289"/>
      <c r="DA768" s="289"/>
      <c r="DB768" s="289"/>
      <c r="DC768" s="289"/>
      <c r="DD768" s="289"/>
      <c r="DE768" s="289"/>
      <c r="DF768" s="289"/>
      <c r="DG768" s="289"/>
      <c r="DH768" s="289"/>
      <c r="DI768" s="289"/>
      <c r="DJ768" s="289"/>
      <c r="DK768" s="289"/>
      <c r="DL768" s="289"/>
      <c r="DM768" s="289"/>
      <c r="DN768" s="289"/>
      <c r="DO768" s="289"/>
      <c r="DP768" s="289"/>
      <c r="DQ768" s="289"/>
      <c r="DR768" s="289"/>
      <c r="DS768" s="289"/>
      <c r="DT768" s="289"/>
      <c r="DU768" s="289"/>
      <c r="DV768" s="289"/>
      <c r="DW768" s="289"/>
      <c r="DX768" s="289"/>
      <c r="DY768" s="289"/>
      <c r="DZ768" s="289"/>
      <c r="EA768" s="289"/>
      <c r="EB768" s="289"/>
      <c r="EC768" s="289"/>
      <c r="ED768" s="289"/>
      <c r="EE768" s="289"/>
      <c r="EF768" s="289"/>
      <c r="EG768" s="289"/>
      <c r="EH768" s="289"/>
      <c r="EI768" s="289"/>
      <c r="EJ768" s="289"/>
      <c r="EK768" s="289"/>
      <c r="EL768" s="289"/>
      <c r="EM768" s="289"/>
      <c r="EN768" s="289"/>
      <c r="EO768" s="289"/>
      <c r="EP768" s="289"/>
      <c r="EQ768" s="289"/>
      <c r="ER768" s="289"/>
      <c r="ES768" s="289"/>
      <c r="ET768" s="289"/>
      <c r="EU768" s="289"/>
      <c r="EV768" s="289"/>
      <c r="EW768" s="289"/>
      <c r="EX768" s="289"/>
      <c r="EY768" s="289"/>
      <c r="EZ768" s="289"/>
      <c r="FA768" s="289"/>
      <c r="FB768" s="289"/>
      <c r="FC768" s="289"/>
      <c r="FD768" s="289"/>
      <c r="FE768" s="289"/>
      <c r="FF768" s="289"/>
      <c r="FG768" s="289"/>
      <c r="FH768" s="289"/>
      <c r="FI768" s="289"/>
      <c r="FJ768" s="289"/>
      <c r="FK768" s="289"/>
      <c r="FL768" s="289"/>
      <c r="FM768" s="289"/>
      <c r="FN768" s="289"/>
      <c r="FO768" s="289"/>
      <c r="FP768" s="289"/>
      <c r="FQ768" s="289"/>
      <c r="FR768" s="289"/>
      <c r="FS768" s="289"/>
      <c r="FT768" s="289"/>
      <c r="FU768" s="289"/>
      <c r="FV768" s="289"/>
      <c r="FW768" s="289"/>
      <c r="FX768" s="289"/>
      <c r="FY768" s="289"/>
      <c r="FZ768" s="289"/>
      <c r="GA768" s="289"/>
      <c r="GB768" s="289"/>
      <c r="GC768" s="289"/>
      <c r="GD768" s="289"/>
      <c r="GE768" s="289"/>
      <c r="GF768" s="289"/>
      <c r="GG768" s="289"/>
      <c r="GH768" s="289"/>
      <c r="GI768" s="289"/>
      <c r="GJ768" s="289"/>
      <c r="GK768" s="289"/>
      <c r="GL768" s="289"/>
      <c r="GM768" s="289"/>
      <c r="GN768" s="289"/>
      <c r="GO768" s="289"/>
      <c r="GP768" s="289"/>
      <c r="GQ768" s="289"/>
      <c r="GR768" s="289"/>
      <c r="GS768" s="289"/>
      <c r="GT768" s="289"/>
      <c r="GU768" s="289"/>
      <c r="GV768" s="289"/>
      <c r="GW768" s="289"/>
      <c r="GX768" s="289"/>
      <c r="GY768" s="289"/>
    </row>
    <row r="769" spans="1:207" x14ac:dyDescent="0.15">
      <c r="A769" s="101"/>
      <c r="E769" s="78"/>
      <c r="F769" s="120"/>
      <c r="G769" s="289"/>
      <c r="H769" s="289"/>
      <c r="I769" s="289"/>
      <c r="J769" s="289"/>
      <c r="K769" s="289"/>
      <c r="L769" s="289"/>
      <c r="M769" s="289"/>
      <c r="N769" s="289"/>
      <c r="O769" s="289"/>
      <c r="P769" s="289"/>
      <c r="Q769" s="289"/>
      <c r="R769" s="289"/>
      <c r="S769" s="289"/>
      <c r="T769" s="289"/>
      <c r="U769" s="289"/>
      <c r="V769" s="289"/>
      <c r="W769" s="289"/>
      <c r="X769" s="289"/>
      <c r="Y769" s="289"/>
      <c r="Z769" s="289"/>
      <c r="AA769" s="289"/>
      <c r="AB769" s="289"/>
      <c r="AC769" s="289"/>
      <c r="AD769" s="289"/>
      <c r="AE769" s="289"/>
      <c r="AF769" s="289"/>
      <c r="AG769" s="289"/>
      <c r="AH769" s="289"/>
      <c r="AI769" s="289"/>
      <c r="AJ769" s="289"/>
      <c r="AK769" s="289"/>
      <c r="AL769" s="289"/>
      <c r="AM769" s="289"/>
      <c r="AN769" s="289"/>
      <c r="AO769" s="289"/>
      <c r="AP769" s="289"/>
      <c r="AQ769" s="289"/>
      <c r="AR769" s="289"/>
      <c r="AS769" s="289"/>
      <c r="AT769" s="289"/>
      <c r="AU769" s="289"/>
      <c r="AV769" s="289"/>
      <c r="AW769" s="289"/>
      <c r="AX769" s="289"/>
      <c r="AY769" s="289"/>
      <c r="AZ769" s="289"/>
      <c r="BA769" s="289"/>
      <c r="BB769" s="289"/>
      <c r="BC769" s="289"/>
      <c r="BD769" s="289"/>
      <c r="BE769" s="289"/>
      <c r="BF769" s="289"/>
      <c r="BG769" s="289"/>
      <c r="BH769" s="289"/>
      <c r="BI769" s="289"/>
      <c r="BJ769" s="289"/>
      <c r="BK769" s="289"/>
      <c r="BL769" s="289"/>
      <c r="BM769" s="289"/>
      <c r="BN769" s="289"/>
      <c r="BO769" s="289"/>
      <c r="BP769" s="289"/>
      <c r="BQ769" s="289"/>
      <c r="BR769" s="289"/>
      <c r="BS769" s="289"/>
      <c r="BT769" s="289"/>
      <c r="BU769" s="289"/>
      <c r="BV769" s="289"/>
      <c r="BW769" s="289"/>
      <c r="BX769" s="289"/>
      <c r="BY769" s="289"/>
      <c r="BZ769" s="289"/>
      <c r="CA769" s="289"/>
      <c r="CB769" s="289"/>
      <c r="CC769" s="289"/>
      <c r="CD769" s="289"/>
      <c r="CE769" s="289"/>
      <c r="CF769" s="289"/>
      <c r="CG769" s="289"/>
      <c r="CH769" s="289"/>
      <c r="CI769" s="289"/>
      <c r="CJ769" s="289"/>
      <c r="CK769" s="289"/>
      <c r="CL769" s="289"/>
      <c r="CM769" s="289"/>
      <c r="CN769" s="289"/>
      <c r="CO769" s="289"/>
      <c r="CP769" s="289"/>
      <c r="CQ769" s="289"/>
      <c r="CR769" s="289"/>
      <c r="CS769" s="289"/>
      <c r="CT769" s="289"/>
      <c r="CU769" s="289"/>
      <c r="CV769" s="289"/>
      <c r="CW769" s="289"/>
      <c r="CX769" s="289"/>
      <c r="CY769" s="289"/>
      <c r="CZ769" s="289"/>
      <c r="DA769" s="289"/>
      <c r="DB769" s="289"/>
      <c r="DC769" s="289"/>
      <c r="DD769" s="289"/>
      <c r="DE769" s="289"/>
      <c r="DF769" s="289"/>
      <c r="DG769" s="289"/>
      <c r="DH769" s="289"/>
      <c r="DI769" s="289"/>
      <c r="DJ769" s="289"/>
      <c r="DK769" s="289"/>
      <c r="DL769" s="289"/>
      <c r="DM769" s="289"/>
      <c r="DN769" s="289"/>
      <c r="DO769" s="289"/>
      <c r="DP769" s="289"/>
      <c r="DQ769" s="289"/>
      <c r="DR769" s="289"/>
      <c r="DS769" s="289"/>
      <c r="DT769" s="289"/>
      <c r="DU769" s="289"/>
      <c r="DV769" s="289"/>
      <c r="DW769" s="289"/>
      <c r="DX769" s="289"/>
      <c r="DY769" s="289"/>
      <c r="DZ769" s="289"/>
      <c r="EA769" s="289"/>
      <c r="EB769" s="289"/>
      <c r="EC769" s="289"/>
      <c r="ED769" s="289"/>
      <c r="EE769" s="289"/>
      <c r="EF769" s="289"/>
      <c r="EG769" s="289"/>
      <c r="EH769" s="289"/>
      <c r="EI769" s="289"/>
      <c r="EJ769" s="289"/>
      <c r="EK769" s="289"/>
      <c r="EL769" s="289"/>
      <c r="EM769" s="289"/>
      <c r="EN769" s="289"/>
      <c r="EO769" s="289"/>
      <c r="EP769" s="289"/>
      <c r="EQ769" s="289"/>
      <c r="ER769" s="289"/>
      <c r="ES769" s="289"/>
      <c r="ET769" s="289"/>
      <c r="EU769" s="289"/>
      <c r="EV769" s="289"/>
      <c r="EW769" s="289"/>
      <c r="EX769" s="289"/>
      <c r="EY769" s="289"/>
      <c r="EZ769" s="289"/>
      <c r="FA769" s="289"/>
      <c r="FB769" s="289"/>
      <c r="FC769" s="289"/>
      <c r="FD769" s="289"/>
      <c r="FE769" s="289"/>
      <c r="FF769" s="289"/>
      <c r="FG769" s="289"/>
      <c r="FH769" s="289"/>
      <c r="FI769" s="289"/>
      <c r="FJ769" s="289"/>
      <c r="FK769" s="289"/>
      <c r="FL769" s="289"/>
      <c r="FM769" s="289"/>
      <c r="FN769" s="289"/>
      <c r="FO769" s="289"/>
      <c r="FP769" s="289"/>
      <c r="FQ769" s="289"/>
      <c r="FR769" s="289"/>
      <c r="FS769" s="289"/>
      <c r="FT769" s="289"/>
      <c r="FU769" s="289"/>
      <c r="FV769" s="289"/>
      <c r="FW769" s="289"/>
      <c r="FX769" s="289"/>
      <c r="FY769" s="289"/>
      <c r="FZ769" s="289"/>
      <c r="GA769" s="289"/>
      <c r="GB769" s="289"/>
      <c r="GC769" s="289"/>
      <c r="GD769" s="289"/>
      <c r="GE769" s="289"/>
      <c r="GF769" s="289"/>
      <c r="GG769" s="289"/>
      <c r="GH769" s="289"/>
      <c r="GI769" s="289"/>
      <c r="GJ769" s="289"/>
      <c r="GK769" s="289"/>
      <c r="GL769" s="289"/>
      <c r="GM769" s="289"/>
      <c r="GN769" s="289"/>
      <c r="GO769" s="289"/>
      <c r="GP769" s="289"/>
      <c r="GQ769" s="289"/>
      <c r="GR769" s="289"/>
      <c r="GS769" s="289"/>
      <c r="GT769" s="289"/>
      <c r="GU769" s="289"/>
      <c r="GV769" s="289"/>
      <c r="GW769" s="289"/>
      <c r="GX769" s="289"/>
      <c r="GY769" s="289"/>
    </row>
    <row r="770" spans="1:207" x14ac:dyDescent="0.15">
      <c r="A770" s="101"/>
      <c r="D770" s="26" t="s">
        <v>427</v>
      </c>
      <c r="F770" s="120"/>
      <c r="G770" s="289">
        <f ca="1">SUM(G760:G768)</f>
        <v>5.0726842912663384E-3</v>
      </c>
      <c r="H770" s="289">
        <f t="shared" ref="H770:BS770" ca="1" si="148">SUM(H760:H768)</f>
        <v>1.2053123379625301E-2</v>
      </c>
      <c r="I770" s="289">
        <f t="shared" ca="1" si="148"/>
        <v>1.9383830513133547E-2</v>
      </c>
      <c r="J770" s="289">
        <f t="shared" ca="1" si="148"/>
        <v>2.6385797570881952E-2</v>
      </c>
      <c r="K770" s="289">
        <f t="shared" ca="1" si="148"/>
        <v>3.9059361010327795E-2</v>
      </c>
      <c r="L770" s="289">
        <f t="shared" ca="1" si="148"/>
        <v>5.6110764202983471E-2</v>
      </c>
      <c r="M770" s="289">
        <f t="shared" ca="1" si="148"/>
        <v>7.5416419391860501E-2</v>
      </c>
      <c r="N770" s="289">
        <f t="shared" ca="1" si="148"/>
        <v>0.10753260613987493</v>
      </c>
      <c r="O770" s="289">
        <f t="shared" ca="1" si="148"/>
        <v>0.16925797146434479</v>
      </c>
      <c r="P770" s="289">
        <f t="shared" ca="1" si="148"/>
        <v>0.25237306174448204</v>
      </c>
      <c r="Q770" s="289">
        <f t="shared" ca="1" si="148"/>
        <v>0.34671173531247657</v>
      </c>
      <c r="R770" s="289">
        <f t="shared" ca="1" si="148"/>
        <v>0.4446345118400386</v>
      </c>
      <c r="S770" s="289">
        <f t="shared" ca="1" si="148"/>
        <v>0.53944131380216054</v>
      </c>
      <c r="T770" s="289">
        <f t="shared" ca="1" si="148"/>
        <v>0.62991117395575902</v>
      </c>
      <c r="U770" s="289">
        <f t="shared" ca="1" si="148"/>
        <v>0.71403564337769532</v>
      </c>
      <c r="V770" s="289">
        <f t="shared" ca="1" si="148"/>
        <v>0.78874371834564272</v>
      </c>
      <c r="W770" s="289">
        <f t="shared" ca="1" si="148"/>
        <v>0.85701549681674671</v>
      </c>
      <c r="X770" s="289">
        <f t="shared" ca="1" si="148"/>
        <v>0.91964699181500464</v>
      </c>
      <c r="Y770" s="289">
        <f t="shared" ca="1" si="148"/>
        <v>0.97350034817430764</v>
      </c>
      <c r="Z770" s="289">
        <f t="shared" ca="1" si="148"/>
        <v>1.0181744393452221</v>
      </c>
      <c r="AA770" s="289">
        <f t="shared" ca="1" si="148"/>
        <v>1.063166921829382</v>
      </c>
      <c r="AB770" s="289">
        <f t="shared" ca="1" si="148"/>
        <v>1.1088579223223805</v>
      </c>
      <c r="AC770" s="289">
        <f t="shared" ca="1" si="148"/>
        <v>1.1554023161533424</v>
      </c>
      <c r="AD770" s="289">
        <f t="shared" ca="1" si="148"/>
        <v>1.2027505980728854</v>
      </c>
      <c r="AE770" s="289">
        <f t="shared" ca="1" si="148"/>
        <v>1.2499739589245693</v>
      </c>
      <c r="AF770" s="289">
        <f t="shared" ca="1" si="148"/>
        <v>1.2976706915258844</v>
      </c>
      <c r="AG770" s="289">
        <f t="shared" ca="1" si="148"/>
        <v>1.345325450955329</v>
      </c>
      <c r="AH770" s="289">
        <f t="shared" ca="1" si="148"/>
        <v>1.3913297899577011</v>
      </c>
      <c r="AI770" s="289">
        <f t="shared" ca="1" si="148"/>
        <v>1.4368388455768877</v>
      </c>
      <c r="AJ770" s="289">
        <f t="shared" ca="1" si="148"/>
        <v>1.4809616307811158</v>
      </c>
      <c r="AK770" s="289">
        <f t="shared" ca="1" si="148"/>
        <v>1.5204340315001976</v>
      </c>
      <c r="AL770" s="289">
        <f t="shared" ca="1" si="148"/>
        <v>1.5544140776658004</v>
      </c>
      <c r="AM770" s="289">
        <f t="shared" ca="1" si="148"/>
        <v>1.5881495262656011</v>
      </c>
      <c r="AN770" s="289">
        <f t="shared" ca="1" si="148"/>
        <v>1.6216305778768747</v>
      </c>
      <c r="AO770" s="289">
        <f t="shared" ca="1" si="148"/>
        <v>1.6548900700759306</v>
      </c>
      <c r="AP770" s="289">
        <f t="shared" ca="1" si="148"/>
        <v>1.6879607972833779</v>
      </c>
      <c r="AQ770" s="289">
        <f t="shared" ca="1" si="148"/>
        <v>1.7206355373560414</v>
      </c>
      <c r="AR770" s="289">
        <f t="shared" ca="1" si="148"/>
        <v>1.7531912996424739</v>
      </c>
      <c r="AS770" s="289">
        <f t="shared" ca="1" si="148"/>
        <v>1.7855093813083553</v>
      </c>
      <c r="AT770" s="289">
        <f t="shared" ca="1" si="148"/>
        <v>1.8171574159505079</v>
      </c>
      <c r="AU770" s="289">
        <f t="shared" ca="1" si="148"/>
        <v>1.8485526961594627</v>
      </c>
      <c r="AV770" s="289">
        <f t="shared" ca="1" si="148"/>
        <v>1.8794465380647862</v>
      </c>
      <c r="AW770" s="289">
        <f t="shared" ca="1" si="148"/>
        <v>1.9087919514217391</v>
      </c>
      <c r="AX770" s="289">
        <f t="shared" ca="1" si="148"/>
        <v>1.9362824308909263</v>
      </c>
      <c r="AY770" s="289">
        <f t="shared" ca="1" si="148"/>
        <v>1.9634803560535266</v>
      </c>
      <c r="AZ770" s="289">
        <f t="shared" ca="1" si="148"/>
        <v>1.9903886329687566</v>
      </c>
      <c r="BA770" s="289">
        <f t="shared" ca="1" si="148"/>
        <v>2.0170210020860337</v>
      </c>
      <c r="BB770" s="289">
        <f t="shared" ca="1" si="148"/>
        <v>2.0433896265137776</v>
      </c>
      <c r="BC770" s="289">
        <f t="shared" ca="1" si="148"/>
        <v>2.0694107299374975</v>
      </c>
      <c r="BD770" s="289">
        <f t="shared" ca="1" si="148"/>
        <v>2.0952149146959393</v>
      </c>
      <c r="BE770" s="289">
        <f t="shared" ca="1" si="148"/>
        <v>2.1208469450508955</v>
      </c>
      <c r="BF770" s="289">
        <f t="shared" ca="1" si="148"/>
        <v>2.1460257454830174</v>
      </c>
      <c r="BG770" s="289">
        <f t="shared" ca="1" si="148"/>
        <v>2.1709484508890484</v>
      </c>
      <c r="BH770" s="289">
        <f t="shared" ca="1" si="148"/>
        <v>2.1955662025895921</v>
      </c>
      <c r="BI770" s="289">
        <f t="shared" ca="1" si="148"/>
        <v>2.219202424686463</v>
      </c>
      <c r="BJ770" s="289">
        <f t="shared" ca="1" si="148"/>
        <v>2.2415078177345458</v>
      </c>
      <c r="BK770" s="289">
        <f t="shared" ca="1" si="148"/>
        <v>2.2635873123087107</v>
      </c>
      <c r="BL770" s="289">
        <f t="shared" ca="1" si="148"/>
        <v>2.2853531609264111</v>
      </c>
      <c r="BM770" s="289">
        <f t="shared" ca="1" si="148"/>
        <v>2.3066996510256552</v>
      </c>
      <c r="BN770" s="289">
        <f t="shared" ca="1" si="148"/>
        <v>2.3277016964471557</v>
      </c>
      <c r="BO770" s="289">
        <f t="shared" ca="1" si="148"/>
        <v>2.3435994088868162</v>
      </c>
      <c r="BP770" s="289">
        <f t="shared" ca="1" si="148"/>
        <v>2.3631710379662079</v>
      </c>
      <c r="BQ770" s="289">
        <f t="shared" ca="1" si="148"/>
        <v>2.3826534361479164</v>
      </c>
      <c r="BR770" s="289">
        <f t="shared" ca="1" si="148"/>
        <v>2.4018247433202982</v>
      </c>
      <c r="BS770" s="289">
        <f t="shared" ca="1" si="148"/>
        <v>2.4180547548120854</v>
      </c>
      <c r="BT770" s="289">
        <f t="shared" ref="BT770:BZ770" ca="1" si="149">SUM(BT760:BT768)</f>
        <v>2.4336708047684095</v>
      </c>
      <c r="BU770" s="289">
        <f t="shared" ca="1" si="149"/>
        <v>2.4482742515296541</v>
      </c>
      <c r="BV770" s="289">
        <f t="shared" ca="1" si="149"/>
        <v>2.4569108746607435</v>
      </c>
      <c r="BW770" s="289">
        <f t="shared" ca="1" si="149"/>
        <v>0</v>
      </c>
      <c r="BX770" s="289">
        <f t="shared" ca="1" si="149"/>
        <v>0</v>
      </c>
      <c r="BY770" s="289">
        <f t="shared" ca="1" si="149"/>
        <v>0</v>
      </c>
      <c r="BZ770" s="289">
        <f t="shared" ca="1" si="149"/>
        <v>0</v>
      </c>
      <c r="CA770" s="289"/>
      <c r="CB770" s="289"/>
      <c r="CC770" s="289"/>
      <c r="CD770" s="289"/>
      <c r="CE770" s="289"/>
      <c r="CF770" s="289"/>
      <c r="CG770" s="289"/>
      <c r="CH770" s="289"/>
      <c r="CI770" s="289"/>
      <c r="CJ770" s="289"/>
      <c r="CK770" s="289"/>
      <c r="CL770" s="289"/>
      <c r="CM770" s="289"/>
      <c r="CN770" s="289"/>
      <c r="CO770" s="289"/>
      <c r="CP770" s="289"/>
      <c r="CQ770" s="289"/>
      <c r="CR770" s="289"/>
      <c r="CS770" s="289"/>
      <c r="CT770" s="289"/>
      <c r="CU770" s="289"/>
      <c r="CV770" s="289"/>
      <c r="CW770" s="289"/>
      <c r="CX770" s="289"/>
      <c r="CY770" s="289"/>
      <c r="CZ770" s="289"/>
      <c r="DA770" s="289"/>
      <c r="DB770" s="289"/>
      <c r="DC770" s="289"/>
      <c r="DD770" s="289"/>
      <c r="DE770" s="289"/>
      <c r="DF770" s="289"/>
      <c r="DG770" s="289"/>
      <c r="DH770" s="289"/>
      <c r="DI770" s="289"/>
      <c r="DJ770" s="289"/>
      <c r="DK770" s="289"/>
      <c r="DL770" s="289"/>
      <c r="DM770" s="289"/>
      <c r="DN770" s="289"/>
      <c r="DO770" s="289"/>
      <c r="DP770" s="289"/>
      <c r="DQ770" s="289"/>
      <c r="DR770" s="289"/>
      <c r="DS770" s="289"/>
      <c r="DT770" s="289"/>
      <c r="DU770" s="289"/>
      <c r="DV770" s="289"/>
      <c r="DW770" s="289"/>
      <c r="DX770" s="289"/>
      <c r="DY770" s="289"/>
      <c r="DZ770" s="289"/>
      <c r="EA770" s="289"/>
      <c r="EB770" s="289"/>
      <c r="EC770" s="289"/>
      <c r="ED770" s="289"/>
      <c r="EE770" s="289"/>
      <c r="EF770" s="289"/>
      <c r="EG770" s="289"/>
      <c r="EH770" s="289"/>
      <c r="EI770" s="289"/>
      <c r="EJ770" s="289"/>
      <c r="EK770" s="289"/>
      <c r="EL770" s="289"/>
      <c r="EM770" s="289"/>
      <c r="EN770" s="289"/>
      <c r="EO770" s="289"/>
      <c r="EP770" s="289"/>
      <c r="EQ770" s="289"/>
      <c r="ER770" s="289"/>
      <c r="ES770" s="289"/>
      <c r="ET770" s="289"/>
      <c r="EU770" s="289"/>
      <c r="EV770" s="289"/>
      <c r="EW770" s="289"/>
      <c r="EX770" s="289"/>
      <c r="EY770" s="289"/>
      <c r="EZ770" s="289"/>
      <c r="FA770" s="289"/>
      <c r="FB770" s="289"/>
      <c r="FC770" s="289"/>
      <c r="FD770" s="289"/>
      <c r="FE770" s="289"/>
      <c r="FF770" s="289"/>
      <c r="FG770" s="289"/>
      <c r="FH770" s="289"/>
      <c r="FI770" s="289"/>
      <c r="FJ770" s="289"/>
      <c r="FK770" s="289"/>
      <c r="FL770" s="289"/>
      <c r="FM770" s="289"/>
      <c r="FN770" s="289"/>
      <c r="FO770" s="289"/>
      <c r="FP770" s="289"/>
      <c r="FQ770" s="289"/>
      <c r="FR770" s="289"/>
      <c r="FS770" s="289"/>
      <c r="FT770" s="289"/>
      <c r="FU770" s="289"/>
      <c r="FV770" s="289"/>
      <c r="FW770" s="289"/>
      <c r="FX770" s="289"/>
      <c r="FY770" s="289"/>
      <c r="FZ770" s="289"/>
      <c r="GA770" s="289"/>
      <c r="GB770" s="289"/>
      <c r="GC770" s="289"/>
      <c r="GD770" s="289"/>
      <c r="GE770" s="289"/>
      <c r="GF770" s="289"/>
      <c r="GG770" s="289"/>
      <c r="GH770" s="289"/>
      <c r="GI770" s="289"/>
      <c r="GJ770" s="289"/>
      <c r="GK770" s="289"/>
      <c r="GL770" s="289"/>
      <c r="GM770" s="289"/>
      <c r="GN770" s="289"/>
      <c r="GO770" s="289"/>
      <c r="GP770" s="289"/>
      <c r="GQ770" s="289"/>
      <c r="GR770" s="289"/>
      <c r="GS770" s="289"/>
      <c r="GT770" s="289"/>
      <c r="GU770" s="289"/>
      <c r="GV770" s="289"/>
      <c r="GW770" s="289"/>
      <c r="GX770" s="289"/>
      <c r="GY770" s="289"/>
    </row>
    <row r="771" spans="1:207" x14ac:dyDescent="0.15">
      <c r="A771" s="101"/>
      <c r="D771" s="26" t="s">
        <v>265</v>
      </c>
      <c r="F771" s="120"/>
      <c r="G771" s="288">
        <f ca="1">G770</f>
        <v>5.0726842912663384E-3</v>
      </c>
      <c r="H771" s="288">
        <f ca="1">IF(H7&gt;(SAP_Leadsheet!$E$21+8),0,SAP_Spreadsheet!H770-SAP_Spreadsheet!G770)</f>
        <v>6.9804390883589622E-3</v>
      </c>
      <c r="I771" s="288">
        <f ca="1">IF(I7&gt;(SAP_Leadsheet!$E$21+8),0,SAP_Spreadsheet!I770-SAP_Spreadsheet!H770)</f>
        <v>7.3307071335082467E-3</v>
      </c>
      <c r="J771" s="288">
        <f ca="1">IF(J7&gt;(SAP_Leadsheet!$E$21+8),0,SAP_Spreadsheet!J770-SAP_Spreadsheet!I770)</f>
        <v>7.0019670577484046E-3</v>
      </c>
      <c r="K771" s="288">
        <f ca="1">IF(K7&gt;(SAP_Leadsheet!$E$21+8),0,SAP_Spreadsheet!K770-SAP_Spreadsheet!J770)</f>
        <v>1.2673563439445843E-2</v>
      </c>
      <c r="L771" s="288">
        <f ca="1">IF(L7&gt;(SAP_Leadsheet!$E$21+8),0,SAP_Spreadsheet!L770-SAP_Spreadsheet!K770)</f>
        <v>1.7051403192655676E-2</v>
      </c>
      <c r="M771" s="288">
        <f ca="1">IF(M7&gt;(SAP_Leadsheet!$E$21+8),0,SAP_Spreadsheet!M770-SAP_Spreadsheet!L770)</f>
        <v>1.930565518887703E-2</v>
      </c>
      <c r="N771" s="288">
        <f ca="1">IF(N7&gt;(SAP_Leadsheet!$E$21+8),0,SAP_Spreadsheet!N770-SAP_Spreadsheet!M770)</f>
        <v>3.2116186748014433E-2</v>
      </c>
      <c r="O771" s="288">
        <f ca="1">IF(O7&gt;(SAP_Leadsheet!$E$21+8),0,SAP_Spreadsheet!O770-SAP_Spreadsheet!N770)</f>
        <v>6.1725365324469858E-2</v>
      </c>
      <c r="P771" s="288">
        <f ca="1">IF(P7&gt;(SAP_Leadsheet!$E$21+8),0,SAP_Spreadsheet!P770-SAP_Spreadsheet!O770)</f>
        <v>8.3115090280137249E-2</v>
      </c>
      <c r="Q771" s="288">
        <f ca="1">IF(Q7&gt;(SAP_Leadsheet!$E$21+8),0,SAP_Spreadsheet!Q770-SAP_Spreadsheet!P770)</f>
        <v>9.4338673567994524E-2</v>
      </c>
      <c r="R771" s="288">
        <f ca="1">IF(R7&gt;(SAP_Leadsheet!$E$21+8),0,SAP_Spreadsheet!R770-SAP_Spreadsheet!Q770)</f>
        <v>9.7922776527562039E-2</v>
      </c>
      <c r="S771" s="288">
        <f ca="1">IF(S7&gt;(SAP_Leadsheet!$E$21+8),0,SAP_Spreadsheet!S770-SAP_Spreadsheet!R770)</f>
        <v>9.4806801962121934E-2</v>
      </c>
      <c r="T771" s="288">
        <f ca="1">IF(T7&gt;(SAP_Leadsheet!$E$21+8),0,SAP_Spreadsheet!T770-SAP_Spreadsheet!S770)</f>
        <v>9.046986015359848E-2</v>
      </c>
      <c r="U771" s="288">
        <f ca="1">IF(U7&gt;(SAP_Leadsheet!$E$21+8),0,SAP_Spreadsheet!U770-SAP_Spreadsheet!T770)</f>
        <v>8.4124469421936299E-2</v>
      </c>
      <c r="V771" s="288">
        <f ca="1">IF(V7&gt;(SAP_Leadsheet!$E$21+8),0,SAP_Spreadsheet!V770-SAP_Spreadsheet!U770)</f>
        <v>7.4708074967947402E-2</v>
      </c>
      <c r="W771" s="288">
        <f ca="1">IF(W7&gt;(SAP_Leadsheet!$E$21+8),0,SAP_Spreadsheet!W770-SAP_Spreadsheet!V770)</f>
        <v>6.8271778471103994E-2</v>
      </c>
      <c r="X771" s="288">
        <f ca="1">IF(X7&gt;(SAP_Leadsheet!$E$21+8),0,SAP_Spreadsheet!X770-SAP_Spreadsheet!W770)</f>
        <v>6.2631494998257931E-2</v>
      </c>
      <c r="Y771" s="288">
        <f ca="1">IF(Y7&gt;(SAP_Leadsheet!$E$21+8),0,SAP_Spreadsheet!Y770-SAP_Spreadsheet!X770)</f>
        <v>5.3853356359302995E-2</v>
      </c>
      <c r="Z771" s="288">
        <f ca="1">IF(Z7&gt;(SAP_Leadsheet!$E$21+8),0,SAP_Spreadsheet!Z770-SAP_Spreadsheet!Y770)</f>
        <v>4.4674091170914476E-2</v>
      </c>
      <c r="AA771" s="288">
        <f ca="1">IF(AA7&gt;(SAP_Leadsheet!$E$21+8),0,SAP_Spreadsheet!AA770-SAP_Spreadsheet!Z770)</f>
        <v>4.4992482484159879E-2</v>
      </c>
      <c r="AB771" s="288">
        <f ca="1">IF(AB7&gt;(SAP_Leadsheet!$E$21+8),0,SAP_Spreadsheet!AB770-SAP_Spreadsheet!AA770)</f>
        <v>4.5691000492998457E-2</v>
      </c>
      <c r="AC771" s="288">
        <f ca="1">IF(AC7&gt;(SAP_Leadsheet!$E$21+8),0,SAP_Spreadsheet!AC770-SAP_Spreadsheet!AB770)</f>
        <v>4.6544393830961983E-2</v>
      </c>
      <c r="AD771" s="288">
        <f ca="1">IF(AD7&gt;(SAP_Leadsheet!$E$21+8),0,SAP_Spreadsheet!AD770-SAP_Spreadsheet!AC770)</f>
        <v>4.7348281919542989E-2</v>
      </c>
      <c r="AE771" s="288">
        <f ca="1">IF(AE7&gt;(SAP_Leadsheet!$E$21+8),0,SAP_Spreadsheet!AE770-SAP_Spreadsheet!AD770)</f>
        <v>4.7223360851683882E-2</v>
      </c>
      <c r="AF771" s="288">
        <f ca="1">IF(AF7&gt;(SAP_Leadsheet!$E$21+8),0,SAP_Spreadsheet!AF770-SAP_Spreadsheet!AE770)</f>
        <v>4.7696732601315128E-2</v>
      </c>
      <c r="AG771" s="288">
        <f ca="1">IF(AG7&gt;(SAP_Leadsheet!$E$21+8),0,SAP_Spreadsheet!AG770-SAP_Spreadsheet!AF770)</f>
        <v>4.7654759429444526E-2</v>
      </c>
      <c r="AH771" s="288">
        <f ca="1">IF(AH7&gt;(SAP_Leadsheet!$E$21+8),0,SAP_Spreadsheet!AH770-SAP_Spreadsheet!AG770)</f>
        <v>4.6004339002372108E-2</v>
      </c>
      <c r="AI771" s="288">
        <f ca="1">IF(AI7&gt;(SAP_Leadsheet!$E$21+8),0,SAP_Spreadsheet!AI770-SAP_Spreadsheet!AH770)</f>
        <v>4.5509055619186611E-2</v>
      </c>
      <c r="AJ771" s="288">
        <f ca="1">IF(AJ7&gt;(SAP_Leadsheet!$E$21+8),0,SAP_Spreadsheet!AJ770-SAP_Spreadsheet!AI770)</f>
        <v>4.4122785204228077E-2</v>
      </c>
      <c r="AK771" s="288">
        <f ca="1">IF(AK7&gt;(SAP_Leadsheet!$E$21+8),0,SAP_Spreadsheet!AK770-SAP_Spreadsheet!AJ770)</f>
        <v>3.9472400719081868E-2</v>
      </c>
      <c r="AL771" s="288">
        <f ca="1">IF(AL7&gt;(SAP_Leadsheet!$E$21+8),0,SAP_Spreadsheet!AL770-SAP_Spreadsheet!AK770)</f>
        <v>3.3980046165602795E-2</v>
      </c>
      <c r="AM771" s="288">
        <f ca="1">IF(AM7&gt;(SAP_Leadsheet!$E$21+8),0,SAP_Spreadsheet!AM770-SAP_Spreadsheet!AL770)</f>
        <v>3.373544859980071E-2</v>
      </c>
      <c r="AN771" s="288">
        <f ca="1">IF(AN7&gt;(SAP_Leadsheet!$E$21+8),0,SAP_Spreadsheet!AN770-SAP_Spreadsheet!AM770)</f>
        <v>3.3481051611273571E-2</v>
      </c>
      <c r="AO771" s="288">
        <f ca="1">IF(AO7&gt;(SAP_Leadsheet!$E$21+8),0,SAP_Spreadsheet!AO770-SAP_Spreadsheet!AN770)</f>
        <v>3.3259492199055884E-2</v>
      </c>
      <c r="AP771" s="288">
        <f ca="1">IF(AP7&gt;(SAP_Leadsheet!$E$21+8),0,SAP_Spreadsheet!AP770-SAP_Spreadsheet!AO770)</f>
        <v>3.3070727207447304E-2</v>
      </c>
      <c r="AQ771" s="288">
        <f ca="1">IF(AQ7&gt;(SAP_Leadsheet!$E$21+8),0,SAP_Spreadsheet!AQ770-SAP_Spreadsheet!AP770)</f>
        <v>3.2674740072663466E-2</v>
      </c>
      <c r="AR771" s="288">
        <f ca="1">IF(AR7&gt;(SAP_Leadsheet!$E$21+8),0,SAP_Spreadsheet!AR770-SAP_Spreadsheet!AQ770)</f>
        <v>3.2555762286432532E-2</v>
      </c>
      <c r="AS771" s="288">
        <f ca="1">IF(AS7&gt;(SAP_Leadsheet!$E$21+8),0,SAP_Spreadsheet!AS770-SAP_Spreadsheet!AR770)</f>
        <v>3.231808166588146E-2</v>
      </c>
      <c r="AT771" s="288">
        <f ca="1">IF(AT7&gt;(SAP_Leadsheet!$E$21+8),0,SAP_Spreadsheet!AT770-SAP_Spreadsheet!AS770)</f>
        <v>3.16480346421526E-2</v>
      </c>
      <c r="AU771" s="288">
        <f ca="1">IF(AU7&gt;(SAP_Leadsheet!$E$21+8),0,SAP_Spreadsheet!AU770-SAP_Spreadsheet!AT770)</f>
        <v>3.1395280208954768E-2</v>
      </c>
      <c r="AV771" s="288">
        <f ca="1">IF(AV7&gt;(SAP_Leadsheet!$E$21+8),0,SAP_Spreadsheet!AV770-SAP_Spreadsheet!AU770)</f>
        <v>3.0893841905323516E-2</v>
      </c>
      <c r="AW771" s="288">
        <f ca="1">IF(AW7&gt;(SAP_Leadsheet!$E$21+8),0,SAP_Spreadsheet!AW770-SAP_Spreadsheet!AV770)</f>
        <v>2.9345413356952843E-2</v>
      </c>
      <c r="AX771" s="288">
        <f ca="1">IF(AX7&gt;(SAP_Leadsheet!$E$21+8),0,SAP_Spreadsheet!AX770-SAP_Spreadsheet!AW770)</f>
        <v>2.7490479469187257E-2</v>
      </c>
      <c r="AY771" s="288">
        <f ca="1">IF(AY7&gt;(SAP_Leadsheet!$E$21+8),0,SAP_Spreadsheet!AY770-SAP_Spreadsheet!AX770)</f>
        <v>2.7197925162600223E-2</v>
      </c>
      <c r="AZ771" s="288">
        <f ca="1">IF(AZ7&gt;(SAP_Leadsheet!$E$21+8),0,SAP_Spreadsheet!AZ770-SAP_Spreadsheet!AY770)</f>
        <v>2.6908276915230012E-2</v>
      </c>
      <c r="BA771" s="288">
        <f ca="1">IF(BA7&gt;(SAP_Leadsheet!$E$21+8),0,SAP_Spreadsheet!BA770-SAP_Spreadsheet!AZ770)</f>
        <v>2.6632369117277177E-2</v>
      </c>
      <c r="BB771" s="288">
        <f ca="1">IF(BB7&gt;(SAP_Leadsheet!$E$21+8),0,SAP_Spreadsheet!BB770-SAP_Spreadsheet!BA770)</f>
        <v>2.6368624427743903E-2</v>
      </c>
      <c r="BC771" s="288">
        <f ca="1">IF(BC7&gt;(SAP_Leadsheet!$E$21+8),0,SAP_Spreadsheet!BC770-SAP_Spreadsheet!BB770)</f>
        <v>2.6021103423719882E-2</v>
      </c>
      <c r="BD771" s="288">
        <f ca="1">IF(BD7&gt;(SAP_Leadsheet!$E$21+8),0,SAP_Spreadsheet!BD770-SAP_Spreadsheet!BC770)</f>
        <v>2.5804184758441817E-2</v>
      </c>
      <c r="BE771" s="288">
        <f ca="1">IF(BE7&gt;(SAP_Leadsheet!$E$21+8),0,SAP_Spreadsheet!BE770-SAP_Spreadsheet!BD770)</f>
        <v>2.5632030354956203E-2</v>
      </c>
      <c r="BF771" s="288">
        <f ca="1">IF(BF7&gt;(SAP_Leadsheet!$E$21+8),0,SAP_Spreadsheet!BF770-SAP_Spreadsheet!BE770)</f>
        <v>2.5178800432121839E-2</v>
      </c>
      <c r="BG771" s="288">
        <f ca="1">IF(BG7&gt;(SAP_Leadsheet!$E$21+8),0,SAP_Spreadsheet!BG770-SAP_Spreadsheet!BF770)</f>
        <v>2.4922705406031032E-2</v>
      </c>
      <c r="BH771" s="288">
        <f ca="1">IF(BH7&gt;(SAP_Leadsheet!$E$21+8),0,SAP_Spreadsheet!BH770-SAP_Spreadsheet!BG770)</f>
        <v>2.46177517005437E-2</v>
      </c>
      <c r="BI771" s="288">
        <f ca="1">IF(BI7&gt;(SAP_Leadsheet!$E$21+8),0,SAP_Spreadsheet!BI770-SAP_Spreadsheet!BH770)</f>
        <v>2.3636222096870885E-2</v>
      </c>
      <c r="BJ771" s="288">
        <f ca="1">IF(BJ7&gt;(SAP_Leadsheet!$E$21+8),0,SAP_Spreadsheet!BJ770-SAP_Spreadsheet!BI770)</f>
        <v>2.2305393048082767E-2</v>
      </c>
      <c r="BK771" s="288">
        <f ca="1">IF(BK7&gt;(SAP_Leadsheet!$E$21+8),0,SAP_Spreadsheet!BK770-SAP_Spreadsheet!BJ770)</f>
        <v>2.2079494574164915E-2</v>
      </c>
      <c r="BL771" s="288">
        <f ca="1">IF(BL7&gt;(SAP_Leadsheet!$E$21+8),0,SAP_Spreadsheet!BL770-SAP_Spreadsheet!BK770)</f>
        <v>2.1765848617700367E-2</v>
      </c>
      <c r="BM771" s="288">
        <f ca="1">IF(BM7&gt;(SAP_Leadsheet!$E$21+8),0,SAP_Spreadsheet!BM770-SAP_Spreadsheet!BL770)</f>
        <v>2.1346490099244164E-2</v>
      </c>
      <c r="BN771" s="288">
        <f ca="1">IF(BN7&gt;(SAP_Leadsheet!$E$21+8),0,SAP_Spreadsheet!BN770-SAP_Spreadsheet!BM770)</f>
        <v>2.1002045421500526E-2</v>
      </c>
      <c r="BO771" s="288">
        <f ca="1">IF(BO7&gt;(SAP_Leadsheet!$E$21+8),0,SAP_Spreadsheet!BO770-SAP_Spreadsheet!BN770)</f>
        <v>1.5897712439660427E-2</v>
      </c>
      <c r="BP771" s="288">
        <f ca="1">IF(BP7&gt;(SAP_Leadsheet!$E$21+8),0,SAP_Spreadsheet!BP770-SAP_Spreadsheet!BO770)</f>
        <v>1.9571629079391695E-2</v>
      </c>
      <c r="BQ771" s="288">
        <f ca="1">IF(BQ7&gt;(SAP_Leadsheet!$E$21+8),0,SAP_Spreadsheet!BQ770-SAP_Spreadsheet!BP770)</f>
        <v>1.9482398181708493E-2</v>
      </c>
      <c r="BR771" s="288">
        <f ca="1">IF(BR7&gt;(SAP_Leadsheet!$E$21+8),0,SAP_Spreadsheet!BR770-SAP_Spreadsheet!BQ770)</f>
        <v>1.9171307172381802E-2</v>
      </c>
      <c r="BS771" s="288">
        <f ca="1">IF(BS7&gt;(SAP_Leadsheet!$E$21+8),0,SAP_Spreadsheet!BS770-SAP_Spreadsheet!BR770)</f>
        <v>1.6230011491787266E-2</v>
      </c>
      <c r="BT771" s="288">
        <f ca="1">IF(BT7&gt;(SAP_Leadsheet!$E$21+8),0,SAP_Spreadsheet!BT770-SAP_Spreadsheet!BS770)</f>
        <v>1.5616049956324041E-2</v>
      </c>
      <c r="BU771" s="288">
        <f ca="1">IF(BU7&gt;(SAP_Leadsheet!$E$21+8),0,SAP_Spreadsheet!BU770-SAP_Spreadsheet!BT770)</f>
        <v>1.4603446761244587E-2</v>
      </c>
      <c r="BV771" s="288">
        <f ca="1">IF(BV7&gt;(SAP_Leadsheet!$E$21+8),0,SAP_Spreadsheet!BV770-SAP_Spreadsheet!BU770)</f>
        <v>8.6366231310894825E-3</v>
      </c>
      <c r="BW771" s="288">
        <f>IF(BW7&gt;(SAP_Leadsheet!$E$21+8),0,SAP_Spreadsheet!BW770-SAP_Spreadsheet!BV770)</f>
        <v>0</v>
      </c>
      <c r="BX771" s="288">
        <f>IF(BX7&gt;(SAP_Leadsheet!$E$21+8),0,SAP_Spreadsheet!BX770-SAP_Spreadsheet!BW770)</f>
        <v>0</v>
      </c>
      <c r="BY771" s="288">
        <f>IF(BY7&gt;(SAP_Leadsheet!$E$21+8),0,SAP_Spreadsheet!BY770-SAP_Spreadsheet!BX770)</f>
        <v>0</v>
      </c>
      <c r="BZ771" s="288">
        <f>IF(BZ7&gt;(SAP_Leadsheet!$E$21+8),0,SAP_Spreadsheet!BZ770-SAP_Spreadsheet!BY770)</f>
        <v>0</v>
      </c>
      <c r="CA771" s="289"/>
      <c r="CB771" s="289"/>
      <c r="CC771" s="289"/>
      <c r="CD771" s="289"/>
      <c r="CE771" s="289"/>
      <c r="CF771" s="289"/>
      <c r="CG771" s="289"/>
      <c r="CH771" s="289"/>
      <c r="CI771" s="289"/>
      <c r="CJ771" s="289"/>
      <c r="CK771" s="289"/>
      <c r="CL771" s="289"/>
      <c r="CM771" s="289"/>
      <c r="CN771" s="289"/>
      <c r="CO771" s="289"/>
      <c r="CP771" s="289"/>
      <c r="CQ771" s="289"/>
      <c r="CR771" s="289"/>
      <c r="CS771" s="289"/>
      <c r="CT771" s="289"/>
      <c r="CU771" s="289"/>
      <c r="CV771" s="289"/>
      <c r="CW771" s="289"/>
      <c r="CX771" s="289"/>
      <c r="CY771" s="289"/>
      <c r="CZ771" s="289"/>
      <c r="DA771" s="289"/>
      <c r="DB771" s="289"/>
      <c r="DC771" s="289"/>
      <c r="DD771" s="289"/>
      <c r="DE771" s="289"/>
      <c r="DF771" s="289"/>
      <c r="DG771" s="289"/>
      <c r="DH771" s="289"/>
      <c r="DI771" s="289"/>
      <c r="DJ771" s="289"/>
      <c r="DK771" s="289"/>
      <c r="DL771" s="289"/>
      <c r="DM771" s="289"/>
      <c r="DN771" s="289"/>
      <c r="DO771" s="289"/>
      <c r="DP771" s="289"/>
      <c r="DQ771" s="289"/>
      <c r="DR771" s="289"/>
      <c r="DS771" s="289"/>
      <c r="DT771" s="289"/>
      <c r="DU771" s="289"/>
      <c r="DV771" s="289"/>
      <c r="DW771" s="289"/>
      <c r="DX771" s="289"/>
      <c r="DY771" s="289"/>
      <c r="DZ771" s="289"/>
      <c r="EA771" s="289"/>
      <c r="EB771" s="289"/>
      <c r="EC771" s="289"/>
      <c r="ED771" s="289"/>
      <c r="EE771" s="289"/>
      <c r="EF771" s="289"/>
      <c r="EG771" s="289"/>
      <c r="EH771" s="289"/>
      <c r="EI771" s="289"/>
      <c r="EJ771" s="289"/>
      <c r="EK771" s="289"/>
      <c r="EL771" s="289"/>
      <c r="EM771" s="289"/>
      <c r="EN771" s="289"/>
      <c r="EO771" s="289"/>
      <c r="EP771" s="289"/>
      <c r="EQ771" s="289"/>
      <c r="ER771" s="289"/>
      <c r="ES771" s="289"/>
      <c r="ET771" s="289"/>
      <c r="EU771" s="289"/>
      <c r="EV771" s="289"/>
      <c r="EW771" s="289"/>
      <c r="EX771" s="289"/>
      <c r="EY771" s="289"/>
      <c r="EZ771" s="289"/>
      <c r="FA771" s="289"/>
      <c r="FB771" s="289"/>
      <c r="FC771" s="289"/>
      <c r="FD771" s="289"/>
      <c r="FE771" s="289"/>
      <c r="FF771" s="289"/>
      <c r="FG771" s="289"/>
      <c r="FH771" s="289"/>
      <c r="FI771" s="289"/>
      <c r="FJ771" s="289"/>
      <c r="FK771" s="289"/>
      <c r="FL771" s="289"/>
      <c r="FM771" s="289"/>
      <c r="FN771" s="289"/>
      <c r="FO771" s="289"/>
      <c r="FP771" s="289"/>
      <c r="FQ771" s="289"/>
      <c r="FR771" s="289"/>
      <c r="FS771" s="289"/>
      <c r="FT771" s="289"/>
      <c r="FU771" s="289"/>
      <c r="FV771" s="289"/>
      <c r="FW771" s="289"/>
      <c r="FX771" s="289"/>
      <c r="FY771" s="289"/>
      <c r="FZ771" s="289"/>
      <c r="GA771" s="289"/>
      <c r="GB771" s="289"/>
      <c r="GC771" s="289"/>
      <c r="GD771" s="289"/>
      <c r="GE771" s="289"/>
      <c r="GF771" s="289"/>
      <c r="GG771" s="289"/>
      <c r="GH771" s="289"/>
      <c r="GI771" s="289"/>
      <c r="GJ771" s="289"/>
      <c r="GK771" s="289"/>
      <c r="GL771" s="289"/>
      <c r="GM771" s="289"/>
      <c r="GN771" s="289"/>
      <c r="GO771" s="289"/>
      <c r="GP771" s="289"/>
      <c r="GQ771" s="289"/>
      <c r="GR771" s="289"/>
      <c r="GS771" s="289"/>
      <c r="GT771" s="289"/>
      <c r="GU771" s="289"/>
      <c r="GV771" s="289"/>
      <c r="GW771" s="289"/>
      <c r="GX771" s="289"/>
      <c r="GY771" s="289"/>
    </row>
    <row r="772" spans="1:207" x14ac:dyDescent="0.15">
      <c r="A772" s="101"/>
      <c r="D772" s="26" t="s">
        <v>265</v>
      </c>
      <c r="F772" s="120"/>
      <c r="G772" s="289"/>
      <c r="H772" s="289"/>
      <c r="I772" s="289"/>
      <c r="J772" s="289"/>
      <c r="K772" s="289"/>
      <c r="L772" s="289"/>
      <c r="M772" s="289"/>
      <c r="N772" s="289"/>
      <c r="O772" s="289"/>
      <c r="P772" s="289"/>
      <c r="Q772" s="289"/>
      <c r="R772" s="289"/>
      <c r="S772" s="289"/>
      <c r="T772" s="289"/>
      <c r="U772" s="289"/>
      <c r="V772" s="289"/>
      <c r="W772" s="289"/>
      <c r="X772" s="289"/>
      <c r="Y772" s="289"/>
      <c r="Z772" s="289"/>
      <c r="AA772" s="289"/>
      <c r="AB772" s="289"/>
      <c r="AC772" s="289"/>
      <c r="AD772" s="289"/>
      <c r="AE772" s="289"/>
      <c r="AF772" s="289"/>
      <c r="AG772" s="289"/>
      <c r="AH772" s="289"/>
      <c r="AI772" s="289"/>
      <c r="AJ772" s="289"/>
      <c r="AK772" s="289"/>
      <c r="AL772" s="289"/>
      <c r="AM772" s="289"/>
      <c r="AN772" s="289"/>
      <c r="AO772" s="289"/>
      <c r="AP772" s="289"/>
      <c r="AQ772" s="289"/>
      <c r="AR772" s="289"/>
      <c r="AS772" s="289"/>
      <c r="AT772" s="289"/>
      <c r="AU772" s="289"/>
      <c r="AV772" s="289"/>
      <c r="AW772" s="289"/>
      <c r="AX772" s="289"/>
      <c r="AY772" s="289"/>
      <c r="AZ772" s="289"/>
      <c r="BA772" s="289"/>
      <c r="BB772" s="289"/>
      <c r="BC772" s="289"/>
      <c r="BD772" s="289"/>
      <c r="BE772" s="289"/>
      <c r="BF772" s="289"/>
      <c r="BG772" s="289"/>
      <c r="BH772" s="289"/>
      <c r="BI772" s="289"/>
      <c r="BJ772" s="289"/>
      <c r="BK772" s="289"/>
      <c r="BL772" s="289"/>
      <c r="BM772" s="289"/>
      <c r="BN772" s="289"/>
      <c r="BO772" s="289"/>
      <c r="BP772" s="289"/>
      <c r="BQ772" s="289"/>
      <c r="BR772" s="289"/>
      <c r="BS772" s="289"/>
      <c r="BT772" s="289"/>
      <c r="BU772" s="289"/>
      <c r="BV772" s="289"/>
      <c r="BW772" s="289"/>
      <c r="BX772" s="289"/>
      <c r="BY772" s="289"/>
      <c r="BZ772" s="289"/>
      <c r="CA772" s="289"/>
      <c r="CB772" s="289"/>
      <c r="CC772" s="289"/>
      <c r="CD772" s="289"/>
      <c r="CE772" s="289"/>
      <c r="CF772" s="289"/>
      <c r="CG772" s="289"/>
      <c r="CH772" s="289"/>
      <c r="CI772" s="289"/>
      <c r="CJ772" s="289"/>
      <c r="CK772" s="289"/>
      <c r="CL772" s="289"/>
      <c r="CM772" s="289"/>
      <c r="CN772" s="289"/>
      <c r="CO772" s="289"/>
      <c r="CP772" s="289"/>
      <c r="CQ772" s="289"/>
      <c r="CR772" s="289"/>
      <c r="CS772" s="289"/>
      <c r="CT772" s="289"/>
      <c r="CU772" s="289"/>
      <c r="CV772" s="289"/>
      <c r="CW772" s="289"/>
      <c r="CX772" s="289"/>
      <c r="CY772" s="289"/>
      <c r="CZ772" s="289"/>
      <c r="DA772" s="289"/>
      <c r="DB772" s="289"/>
      <c r="DC772" s="289"/>
      <c r="DD772" s="289"/>
      <c r="DE772" s="289"/>
      <c r="DF772" s="289"/>
      <c r="DG772" s="289"/>
      <c r="DH772" s="289"/>
      <c r="DI772" s="289"/>
      <c r="DJ772" s="289"/>
      <c r="DK772" s="289"/>
      <c r="DL772" s="289"/>
      <c r="DM772" s="289"/>
      <c r="DN772" s="289"/>
      <c r="DO772" s="289"/>
      <c r="DP772" s="289"/>
      <c r="DQ772" s="289"/>
      <c r="DR772" s="289"/>
      <c r="DS772" s="289"/>
      <c r="DT772" s="289"/>
      <c r="DU772" s="289"/>
      <c r="DV772" s="289"/>
      <c r="DW772" s="289"/>
      <c r="DX772" s="289"/>
      <c r="DY772" s="289"/>
      <c r="DZ772" s="289"/>
      <c r="EA772" s="289"/>
      <c r="EB772" s="289"/>
      <c r="EC772" s="289"/>
      <c r="ED772" s="289"/>
      <c r="EE772" s="289"/>
      <c r="EF772" s="289"/>
      <c r="EG772" s="289"/>
      <c r="EH772" s="289"/>
      <c r="EI772" s="289"/>
      <c r="EJ772" s="289"/>
      <c r="EK772" s="289"/>
      <c r="EL772" s="289"/>
      <c r="EM772" s="289"/>
      <c r="EN772" s="289"/>
      <c r="EO772" s="289"/>
      <c r="EP772" s="289"/>
      <c r="EQ772" s="289"/>
      <c r="ER772" s="289"/>
      <c r="ES772" s="289"/>
      <c r="ET772" s="289"/>
      <c r="EU772" s="289"/>
      <c r="EV772" s="289"/>
      <c r="EW772" s="289"/>
      <c r="EX772" s="289"/>
      <c r="EY772" s="289"/>
      <c r="EZ772" s="289"/>
      <c r="FA772" s="289"/>
      <c r="FB772" s="289"/>
      <c r="FC772" s="289"/>
      <c r="FD772" s="289"/>
      <c r="FE772" s="289"/>
      <c r="FF772" s="289"/>
      <c r="FG772" s="289"/>
      <c r="FH772" s="289"/>
      <c r="FI772" s="289"/>
      <c r="FJ772" s="289"/>
      <c r="FK772" s="289"/>
      <c r="FL772" s="289"/>
      <c r="FM772" s="289"/>
      <c r="FN772" s="289"/>
      <c r="FO772" s="289"/>
      <c r="FP772" s="289"/>
      <c r="FQ772" s="289"/>
      <c r="FR772" s="289"/>
      <c r="FS772" s="289"/>
      <c r="FT772" s="289"/>
      <c r="FU772" s="289"/>
      <c r="FV772" s="289"/>
      <c r="FW772" s="289"/>
      <c r="FX772" s="289"/>
      <c r="FY772" s="289"/>
      <c r="FZ772" s="289"/>
      <c r="GA772" s="289"/>
      <c r="GB772" s="289"/>
      <c r="GC772" s="289"/>
      <c r="GD772" s="289"/>
      <c r="GE772" s="289"/>
      <c r="GF772" s="289"/>
      <c r="GG772" s="289"/>
      <c r="GH772" s="289"/>
      <c r="GI772" s="289"/>
      <c r="GJ772" s="289"/>
      <c r="GK772" s="289"/>
      <c r="GL772" s="289"/>
      <c r="GM772" s="289"/>
      <c r="GN772" s="289"/>
      <c r="GO772" s="289"/>
      <c r="GP772" s="289"/>
      <c r="GQ772" s="289"/>
      <c r="GR772" s="289"/>
      <c r="GS772" s="289"/>
      <c r="GT772" s="289"/>
      <c r="GU772" s="289"/>
      <c r="GV772" s="289"/>
      <c r="GW772" s="289"/>
      <c r="GX772" s="289"/>
      <c r="GY772" s="289"/>
    </row>
    <row r="773" spans="1:207" x14ac:dyDescent="0.15">
      <c r="A773" s="101"/>
      <c r="F773" s="120"/>
      <c r="G773" s="289"/>
      <c r="H773" s="289"/>
      <c r="I773" s="289"/>
      <c r="J773" s="289"/>
      <c r="K773" s="289"/>
      <c r="L773" s="289"/>
      <c r="M773" s="289"/>
      <c r="N773" s="289"/>
      <c r="O773" s="289"/>
      <c r="P773" s="289"/>
      <c r="Q773" s="289"/>
      <c r="R773" s="289"/>
      <c r="S773" s="289"/>
      <c r="T773" s="289"/>
      <c r="U773" s="289"/>
      <c r="V773" s="289"/>
      <c r="W773" s="289"/>
      <c r="X773" s="289"/>
      <c r="Y773" s="289"/>
      <c r="Z773" s="289"/>
      <c r="AA773" s="289"/>
      <c r="AB773" s="289"/>
      <c r="AC773" s="289"/>
      <c r="AD773" s="289"/>
      <c r="AE773" s="289"/>
      <c r="AF773" s="289"/>
      <c r="AG773" s="289"/>
      <c r="AH773" s="289"/>
      <c r="AI773" s="289"/>
      <c r="AJ773" s="289"/>
      <c r="AK773" s="289"/>
      <c r="AL773" s="289"/>
      <c r="AM773" s="289"/>
      <c r="AN773" s="289"/>
      <c r="AO773" s="289"/>
      <c r="AP773" s="289"/>
      <c r="AQ773" s="289"/>
      <c r="AR773" s="289"/>
      <c r="AS773" s="289"/>
      <c r="AT773" s="289"/>
      <c r="AU773" s="289"/>
      <c r="AV773" s="289"/>
      <c r="AW773" s="289"/>
      <c r="AX773" s="289"/>
      <c r="AY773" s="289"/>
      <c r="AZ773" s="289"/>
      <c r="BA773" s="289"/>
      <c r="BB773" s="289"/>
      <c r="BC773" s="289"/>
      <c r="BD773" s="289"/>
      <c r="BE773" s="289"/>
      <c r="BF773" s="289"/>
      <c r="BG773" s="289"/>
      <c r="BH773" s="289"/>
      <c r="BI773" s="289"/>
      <c r="BJ773" s="289"/>
      <c r="BK773" s="289"/>
      <c r="BL773" s="289"/>
      <c r="BM773" s="289"/>
      <c r="BN773" s="289"/>
      <c r="BO773" s="289"/>
      <c r="BP773" s="289"/>
      <c r="BQ773" s="289"/>
      <c r="BR773" s="289"/>
      <c r="BS773" s="289"/>
      <c r="BT773" s="289"/>
      <c r="BU773" s="289"/>
      <c r="BV773" s="289"/>
      <c r="BW773" s="289"/>
      <c r="BX773" s="289"/>
      <c r="BY773" s="289"/>
      <c r="BZ773" s="289"/>
      <c r="CA773" s="289"/>
      <c r="CB773" s="289"/>
      <c r="CC773" s="289"/>
      <c r="CD773" s="289"/>
      <c r="CE773" s="289"/>
      <c r="CF773" s="289"/>
      <c r="CG773" s="289"/>
      <c r="CH773" s="289"/>
      <c r="CI773" s="289"/>
      <c r="CJ773" s="289"/>
      <c r="CK773" s="289"/>
      <c r="CL773" s="289"/>
      <c r="CM773" s="289"/>
      <c r="CN773" s="289"/>
      <c r="CO773" s="289"/>
      <c r="CP773" s="289"/>
      <c r="CQ773" s="289"/>
      <c r="CR773" s="289"/>
      <c r="CS773" s="289"/>
      <c r="CT773" s="289"/>
      <c r="CU773" s="289"/>
      <c r="CV773" s="289"/>
      <c r="CW773" s="289"/>
      <c r="CX773" s="289"/>
      <c r="CY773" s="289"/>
      <c r="CZ773" s="289"/>
      <c r="DA773" s="289"/>
      <c r="DB773" s="289"/>
      <c r="DC773" s="289"/>
      <c r="DD773" s="289"/>
      <c r="DE773" s="289"/>
      <c r="DF773" s="289"/>
      <c r="DG773" s="289"/>
      <c r="DH773" s="289"/>
      <c r="DI773" s="289"/>
      <c r="DJ773" s="289"/>
      <c r="DK773" s="289"/>
      <c r="DL773" s="289"/>
      <c r="DM773" s="289"/>
      <c r="DN773" s="289"/>
      <c r="DO773" s="289"/>
      <c r="DP773" s="289"/>
      <c r="DQ773" s="289"/>
      <c r="DR773" s="289"/>
      <c r="DS773" s="289"/>
      <c r="DT773" s="289"/>
      <c r="DU773" s="289"/>
      <c r="DV773" s="289"/>
      <c r="DW773" s="289"/>
      <c r="DX773" s="289"/>
      <c r="DY773" s="289"/>
      <c r="DZ773" s="289"/>
      <c r="EA773" s="289"/>
      <c r="EB773" s="289"/>
      <c r="EC773" s="289"/>
      <c r="ED773" s="289"/>
      <c r="EE773" s="289"/>
      <c r="EF773" s="289"/>
      <c r="EG773" s="289"/>
      <c r="EH773" s="289"/>
      <c r="EI773" s="289"/>
      <c r="EJ773" s="289"/>
      <c r="EK773" s="289"/>
      <c r="EL773" s="289"/>
      <c r="EM773" s="289"/>
      <c r="EN773" s="289"/>
      <c r="EO773" s="289"/>
      <c r="EP773" s="289"/>
      <c r="EQ773" s="289"/>
      <c r="ER773" s="289"/>
      <c r="ES773" s="289"/>
      <c r="ET773" s="289"/>
      <c r="EU773" s="289"/>
      <c r="EV773" s="289"/>
      <c r="EW773" s="289"/>
      <c r="EX773" s="289"/>
      <c r="EY773" s="289"/>
      <c r="EZ773" s="289"/>
      <c r="FA773" s="289"/>
      <c r="FB773" s="289"/>
      <c r="FC773" s="289"/>
      <c r="FD773" s="289"/>
      <c r="FE773" s="289"/>
      <c r="FF773" s="289"/>
      <c r="FG773" s="289"/>
      <c r="FH773" s="289"/>
      <c r="FI773" s="289"/>
      <c r="FJ773" s="289"/>
      <c r="FK773" s="289"/>
      <c r="FL773" s="289"/>
      <c r="FM773" s="289"/>
      <c r="FN773" s="289"/>
      <c r="FO773" s="289"/>
      <c r="FP773" s="289"/>
      <c r="FQ773" s="289"/>
      <c r="FR773" s="289"/>
      <c r="FS773" s="289"/>
      <c r="FT773" s="289"/>
      <c r="FU773" s="289"/>
      <c r="FV773" s="289"/>
      <c r="FW773" s="289"/>
      <c r="FX773" s="289"/>
      <c r="FY773" s="289"/>
      <c r="FZ773" s="289"/>
      <c r="GA773" s="289"/>
      <c r="GB773" s="289"/>
      <c r="GC773" s="289"/>
      <c r="GD773" s="289"/>
      <c r="GE773" s="289"/>
      <c r="GF773" s="289"/>
      <c r="GG773" s="289"/>
      <c r="GH773" s="289"/>
      <c r="GI773" s="289"/>
      <c r="GJ773" s="289"/>
      <c r="GK773" s="289"/>
      <c r="GL773" s="289"/>
      <c r="GM773" s="289"/>
      <c r="GN773" s="289"/>
      <c r="GO773" s="289"/>
      <c r="GP773" s="289"/>
      <c r="GQ773" s="289"/>
      <c r="GR773" s="289"/>
      <c r="GS773" s="289"/>
      <c r="GT773" s="289"/>
      <c r="GU773" s="289"/>
      <c r="GV773" s="289"/>
      <c r="GW773" s="289"/>
      <c r="GX773" s="289"/>
      <c r="GY773" s="289"/>
    </row>
    <row r="774" spans="1:207" x14ac:dyDescent="0.15">
      <c r="A774" s="101"/>
      <c r="F774" s="120"/>
      <c r="G774" s="289"/>
      <c r="H774" s="289"/>
      <c r="I774" s="289"/>
      <c r="J774" s="289"/>
      <c r="K774" s="289"/>
      <c r="L774" s="289"/>
      <c r="M774" s="289"/>
      <c r="N774" s="289"/>
      <c r="O774" s="289"/>
      <c r="P774" s="289"/>
      <c r="Q774" s="289"/>
      <c r="R774" s="289"/>
      <c r="S774" s="289"/>
      <c r="T774" s="289"/>
      <c r="U774" s="289"/>
      <c r="V774" s="289"/>
      <c r="W774" s="289"/>
      <c r="X774" s="289"/>
      <c r="Y774" s="289"/>
      <c r="Z774" s="289"/>
      <c r="AA774" s="289"/>
      <c r="AB774" s="289"/>
      <c r="AC774" s="289"/>
      <c r="AD774" s="289"/>
      <c r="AE774" s="289"/>
      <c r="AF774" s="289"/>
      <c r="AG774" s="289"/>
      <c r="AH774" s="289"/>
      <c r="AI774" s="289"/>
      <c r="AJ774" s="289"/>
      <c r="AK774" s="289"/>
      <c r="AL774" s="289"/>
      <c r="AM774" s="289"/>
      <c r="AN774" s="289"/>
      <c r="AO774" s="289"/>
      <c r="AP774" s="289"/>
      <c r="AQ774" s="289"/>
      <c r="AR774" s="289"/>
      <c r="AS774" s="289"/>
      <c r="AT774" s="289"/>
      <c r="AU774" s="289"/>
      <c r="AV774" s="289"/>
      <c r="AW774" s="289"/>
      <c r="AX774" s="289"/>
      <c r="AY774" s="289"/>
      <c r="AZ774" s="289"/>
      <c r="BA774" s="289"/>
      <c r="BB774" s="289"/>
      <c r="BC774" s="289"/>
      <c r="BD774" s="289"/>
      <c r="BE774" s="289"/>
      <c r="BF774" s="289"/>
      <c r="BG774" s="289"/>
      <c r="BH774" s="289"/>
      <c r="BI774" s="289"/>
      <c r="BJ774" s="289"/>
      <c r="BK774" s="289"/>
      <c r="BL774" s="289"/>
      <c r="BM774" s="289"/>
      <c r="BN774" s="289"/>
      <c r="BO774" s="289"/>
      <c r="BP774" s="289"/>
      <c r="BQ774" s="289"/>
      <c r="BR774" s="289"/>
      <c r="BS774" s="289"/>
      <c r="BT774" s="289"/>
      <c r="BU774" s="289"/>
      <c r="BV774" s="289"/>
      <c r="BW774" s="289"/>
      <c r="BX774" s="289"/>
      <c r="BY774" s="289"/>
      <c r="BZ774" s="289"/>
      <c r="CA774" s="289"/>
      <c r="CB774" s="289"/>
      <c r="CC774" s="289"/>
      <c r="CD774" s="289"/>
      <c r="CE774" s="289"/>
      <c r="CF774" s="289"/>
      <c r="CG774" s="289"/>
      <c r="CH774" s="289"/>
      <c r="CI774" s="289"/>
      <c r="CJ774" s="289"/>
      <c r="CK774" s="289"/>
      <c r="CL774" s="289"/>
      <c r="CM774" s="289"/>
      <c r="CN774" s="289"/>
      <c r="CO774" s="289"/>
      <c r="CP774" s="289"/>
      <c r="CQ774" s="289"/>
      <c r="CR774" s="289"/>
      <c r="CS774" s="289"/>
      <c r="CT774" s="289"/>
      <c r="CU774" s="289"/>
      <c r="CV774" s="289"/>
      <c r="CW774" s="289"/>
      <c r="CX774" s="289"/>
      <c r="CY774" s="289"/>
      <c r="CZ774" s="289"/>
      <c r="DA774" s="289"/>
      <c r="DB774" s="289"/>
      <c r="DC774" s="289"/>
      <c r="DD774" s="289"/>
      <c r="DE774" s="289"/>
      <c r="DF774" s="289"/>
      <c r="DG774" s="289"/>
      <c r="DH774" s="289"/>
      <c r="DI774" s="289"/>
      <c r="DJ774" s="289"/>
      <c r="DK774" s="289"/>
      <c r="DL774" s="289"/>
      <c r="DM774" s="289"/>
      <c r="DN774" s="289"/>
      <c r="DO774" s="289"/>
      <c r="DP774" s="289"/>
      <c r="DQ774" s="289"/>
      <c r="DR774" s="289"/>
      <c r="DS774" s="289"/>
      <c r="DT774" s="289"/>
      <c r="DU774" s="289"/>
      <c r="DV774" s="289"/>
      <c r="DW774" s="289"/>
      <c r="DX774" s="289"/>
      <c r="DY774" s="289"/>
      <c r="DZ774" s="289"/>
      <c r="EA774" s="289"/>
      <c r="EB774" s="289"/>
      <c r="EC774" s="289"/>
      <c r="ED774" s="289"/>
      <c r="EE774" s="289"/>
      <c r="EF774" s="289"/>
      <c r="EG774" s="289"/>
      <c r="EH774" s="289"/>
      <c r="EI774" s="289"/>
      <c r="EJ774" s="289"/>
      <c r="EK774" s="289"/>
      <c r="EL774" s="289"/>
      <c r="EM774" s="289"/>
      <c r="EN774" s="289"/>
      <c r="EO774" s="289"/>
      <c r="EP774" s="289"/>
      <c r="EQ774" s="289"/>
      <c r="ER774" s="289"/>
      <c r="ES774" s="289"/>
      <c r="ET774" s="289"/>
      <c r="EU774" s="289"/>
      <c r="EV774" s="289"/>
      <c r="EW774" s="289"/>
      <c r="EX774" s="289"/>
      <c r="EY774" s="289"/>
      <c r="EZ774" s="289"/>
      <c r="FA774" s="289"/>
      <c r="FB774" s="289"/>
      <c r="FC774" s="289"/>
      <c r="FD774" s="289"/>
      <c r="FE774" s="289"/>
      <c r="FF774" s="289"/>
      <c r="FG774" s="289"/>
      <c r="FH774" s="289"/>
      <c r="FI774" s="289"/>
      <c r="FJ774" s="289"/>
      <c r="FK774" s="289"/>
      <c r="FL774" s="289"/>
      <c r="FM774" s="289"/>
      <c r="FN774" s="289"/>
      <c r="FO774" s="289"/>
      <c r="FP774" s="289"/>
      <c r="FQ774" s="289"/>
      <c r="FR774" s="289"/>
      <c r="FS774" s="289"/>
      <c r="FT774" s="289"/>
      <c r="FU774" s="289"/>
      <c r="FV774" s="289"/>
      <c r="FW774" s="289"/>
      <c r="FX774" s="289"/>
      <c r="FY774" s="289"/>
      <c r="FZ774" s="289"/>
      <c r="GA774" s="289"/>
      <c r="GB774" s="289"/>
      <c r="GC774" s="289"/>
      <c r="GD774" s="289"/>
      <c r="GE774" s="289"/>
      <c r="GF774" s="289"/>
      <c r="GG774" s="289"/>
      <c r="GH774" s="289"/>
      <c r="GI774" s="289"/>
      <c r="GJ774" s="289"/>
      <c r="GK774" s="289"/>
      <c r="GL774" s="289"/>
      <c r="GM774" s="289"/>
      <c r="GN774" s="289"/>
      <c r="GO774" s="289"/>
      <c r="GP774" s="289"/>
      <c r="GQ774" s="289"/>
      <c r="GR774" s="289"/>
      <c r="GS774" s="289"/>
      <c r="GT774" s="289"/>
      <c r="GU774" s="289"/>
      <c r="GV774" s="289"/>
      <c r="GW774" s="289"/>
      <c r="GX774" s="289"/>
      <c r="GY774" s="289"/>
    </row>
    <row r="775" spans="1:207" x14ac:dyDescent="0.15">
      <c r="A775" s="101"/>
      <c r="D775" s="23" t="s">
        <v>265</v>
      </c>
      <c r="F775" s="120"/>
      <c r="G775" s="288" cm="1">
        <f t="array" aca="1" ref="G775" ca="1">-_xlfn.IFS(SAP_Leadsheet!$C$7="IFRS",G737,AND(SAP_Leadsheet!$C$7="VAS",SAP_Leadsheet!$C$6="DPD360+"),G757,AND(SAP_Leadsheet!$C$7="VAS",SAP_Leadsheet!$C$6="DPD180+"),G771)</f>
        <v>-3.7442888576762964E-2</v>
      </c>
      <c r="H775" s="288" cm="1">
        <f t="array" aca="1" ref="H775" ca="1">-_xlfn.IFS(SAP_Leadsheet!$C$7="IFRS",H737,AND(SAP_Leadsheet!$C$7="VAS",SAP_Leadsheet!$C$6="DPD360+"),H757,AND(SAP_Leadsheet!$C$7="VAS",SAP_Leadsheet!$C$6="DPD180+"),H771)</f>
        <v>-6.8098056434432244E-2</v>
      </c>
      <c r="I775" s="288" cm="1">
        <f t="array" aca="1" ref="I775" ca="1">-_xlfn.IFS(SAP_Leadsheet!$C$7="IFRS",I737,AND(SAP_Leadsheet!$C$7="VAS",SAP_Leadsheet!$C$6="DPD360+"),I757,AND(SAP_Leadsheet!$C$7="VAS",SAP_Leadsheet!$C$6="DPD180+"),I771)</f>
        <v>-8.633368309552375E-2</v>
      </c>
      <c r="J775" s="288" cm="1">
        <f t="array" aca="1" ref="J775" ca="1">-_xlfn.IFS(SAP_Leadsheet!$C$7="IFRS",J737,AND(SAP_Leadsheet!$C$7="VAS",SAP_Leadsheet!$C$6="DPD360+"),J757,AND(SAP_Leadsheet!$C$7="VAS",SAP_Leadsheet!$C$6="DPD180+"),J771)</f>
        <v>-9.440665759092548E-2</v>
      </c>
      <c r="K775" s="288" cm="1">
        <f t="array" aca="1" ref="K775" ca="1">-_xlfn.IFS(SAP_Leadsheet!$C$7="IFRS",K737,AND(SAP_Leadsheet!$C$7="VAS",SAP_Leadsheet!$C$6="DPD360+"),K757,AND(SAP_Leadsheet!$C$7="VAS",SAP_Leadsheet!$C$6="DPD180+"),K771)</f>
        <v>-9.5718253364190653E-2</v>
      </c>
      <c r="L775" s="288" cm="1">
        <f t="array" aca="1" ref="L775" ca="1">-_xlfn.IFS(SAP_Leadsheet!$C$7="IFRS",L737,AND(SAP_Leadsheet!$C$7="VAS",SAP_Leadsheet!$C$6="DPD360+"),L757,AND(SAP_Leadsheet!$C$7="VAS",SAP_Leadsheet!$C$6="DPD180+"),L771)</f>
        <v>-9.2754707033842476E-2</v>
      </c>
      <c r="M775" s="288" cm="1">
        <f t="array" aca="1" ref="M775" ca="1">-_xlfn.IFS(SAP_Leadsheet!$C$7="IFRS",M737,AND(SAP_Leadsheet!$C$7="VAS",SAP_Leadsheet!$C$6="DPD360+"),M757,AND(SAP_Leadsheet!$C$7="VAS",SAP_Leadsheet!$C$6="DPD180+"),M771)</f>
        <v>-8.7201878197062987E-2</v>
      </c>
      <c r="N775" s="288" cm="1">
        <f t="array" aca="1" ref="N775" ca="1">-_xlfn.IFS(SAP_Leadsheet!$C$7="IFRS",N737,AND(SAP_Leadsheet!$C$7="VAS",SAP_Leadsheet!$C$6="DPD360+"),N757,AND(SAP_Leadsheet!$C$7="VAS",SAP_Leadsheet!$C$6="DPD180+"),N771)</f>
        <v>-8.0536526162097166E-2</v>
      </c>
      <c r="O775" s="288" cm="1">
        <f t="array" aca="1" ref="O775" ca="1">-_xlfn.IFS(SAP_Leadsheet!$C$7="IFRS",O737,AND(SAP_Leadsheet!$C$7="VAS",SAP_Leadsheet!$C$6="DPD360+"),O757,AND(SAP_Leadsheet!$C$7="VAS",SAP_Leadsheet!$C$6="DPD180+"),O771)</f>
        <v>-7.3686833084365966E-2</v>
      </c>
      <c r="P775" s="288" cm="1">
        <f t="array" aca="1" ref="P775" ca="1">-_xlfn.IFS(SAP_Leadsheet!$C$7="IFRS",P737,AND(SAP_Leadsheet!$C$7="VAS",SAP_Leadsheet!$C$6="DPD360+"),P757,AND(SAP_Leadsheet!$C$7="VAS",SAP_Leadsheet!$C$6="DPD180+"),P771)</f>
        <v>-6.8139609241553933E-2</v>
      </c>
      <c r="Q775" s="288" cm="1">
        <f t="array" aca="1" ref="Q775" ca="1">-_xlfn.IFS(SAP_Leadsheet!$C$7="IFRS",Q737,AND(SAP_Leadsheet!$C$7="VAS",SAP_Leadsheet!$C$6="DPD360+"),Q757,AND(SAP_Leadsheet!$C$7="VAS",SAP_Leadsheet!$C$6="DPD180+"),Q771)</f>
        <v>-6.3860733426221894E-2</v>
      </c>
      <c r="R775" s="288" cm="1">
        <f t="array" aca="1" ref="R775" ca="1">-_xlfn.IFS(SAP_Leadsheet!$C$7="IFRS",R737,AND(SAP_Leadsheet!$C$7="VAS",SAP_Leadsheet!$C$6="DPD360+"),R757,AND(SAP_Leadsheet!$C$7="VAS",SAP_Leadsheet!$C$6="DPD180+"),R771)</f>
        <v>-6.1062217345674963E-2</v>
      </c>
      <c r="S775" s="288" cm="1">
        <f t="array" aca="1" ref="S775" ca="1">-_xlfn.IFS(SAP_Leadsheet!$C$7="IFRS",S737,AND(SAP_Leadsheet!$C$7="VAS",SAP_Leadsheet!$C$6="DPD360+"),S757,AND(SAP_Leadsheet!$C$7="VAS",SAP_Leadsheet!$C$6="DPD180+"),S771)</f>
        <v>-1.1379368896025754E-2</v>
      </c>
      <c r="T775" s="288" cm="1">
        <f t="array" aca="1" ref="T775" ca="1">-_xlfn.IFS(SAP_Leadsheet!$C$7="IFRS",T737,AND(SAP_Leadsheet!$C$7="VAS",SAP_Leadsheet!$C$6="DPD360+"),T757,AND(SAP_Leadsheet!$C$7="VAS",SAP_Leadsheet!$C$6="DPD180+"),T771)</f>
        <v>-4.3126454143694204E-2</v>
      </c>
      <c r="U775" s="288" cm="1">
        <f t="array" aca="1" ref="U775" ca="1">-_xlfn.IFS(SAP_Leadsheet!$C$7="IFRS",U737,AND(SAP_Leadsheet!$C$7="VAS",SAP_Leadsheet!$C$6="DPD360+"),U757,AND(SAP_Leadsheet!$C$7="VAS",SAP_Leadsheet!$C$6="DPD180+"),U771)</f>
        <v>-4.6474995679603337E-2</v>
      </c>
      <c r="V775" s="288" cm="1">
        <f t="array" aca="1" ref="V775" ca="1">-_xlfn.IFS(SAP_Leadsheet!$C$7="IFRS",V737,AND(SAP_Leadsheet!$C$7="VAS",SAP_Leadsheet!$C$6="DPD360+"),V757,AND(SAP_Leadsheet!$C$7="VAS",SAP_Leadsheet!$C$6="DPD180+"),V771)</f>
        <v>-4.9388965367807236E-2</v>
      </c>
      <c r="W775" s="288" cm="1">
        <f t="array" aca="1" ref="W775" ca="1">-_xlfn.IFS(SAP_Leadsheet!$C$7="IFRS",W737,AND(SAP_Leadsheet!$C$7="VAS",SAP_Leadsheet!$C$6="DPD360+"),W757,AND(SAP_Leadsheet!$C$7="VAS",SAP_Leadsheet!$C$6="DPD180+"),W771)</f>
        <v>-5.1333204385350051E-2</v>
      </c>
      <c r="X775" s="288" cm="1">
        <f t="array" aca="1" ref="X775" ca="1">-_xlfn.IFS(SAP_Leadsheet!$C$7="IFRS",X737,AND(SAP_Leadsheet!$C$7="VAS",SAP_Leadsheet!$C$6="DPD360+"),X757,AND(SAP_Leadsheet!$C$7="VAS",SAP_Leadsheet!$C$6="DPD180+"),X771)</f>
        <v>-5.2359678146473243E-2</v>
      </c>
      <c r="Y775" s="288" cm="1">
        <f t="array" aca="1" ref="Y775" ca="1">-_xlfn.IFS(SAP_Leadsheet!$C$7="IFRS",Y737,AND(SAP_Leadsheet!$C$7="VAS",SAP_Leadsheet!$C$6="DPD360+"),Y757,AND(SAP_Leadsheet!$C$7="VAS",SAP_Leadsheet!$C$6="DPD180+"),Y771)</f>
        <v>-5.2659101663884211E-2</v>
      </c>
      <c r="Z775" s="288" cm="1">
        <f t="array" aca="1" ref="Z775" ca="1">-_xlfn.IFS(SAP_Leadsheet!$C$7="IFRS",Z737,AND(SAP_Leadsheet!$C$7="VAS",SAP_Leadsheet!$C$6="DPD360+"),Z757,AND(SAP_Leadsheet!$C$7="VAS",SAP_Leadsheet!$C$6="DPD180+"),Z771)</f>
        <v>-5.2391158749056199E-2</v>
      </c>
      <c r="AA775" s="288" cm="1">
        <f t="array" aca="1" ref="AA775" ca="1">-_xlfn.IFS(SAP_Leadsheet!$C$7="IFRS",AA737,AND(SAP_Leadsheet!$C$7="VAS",SAP_Leadsheet!$C$6="DPD360+"),AA757,AND(SAP_Leadsheet!$C$7="VAS",SAP_Leadsheet!$C$6="DPD180+"),AA771)</f>
        <v>-5.1375254803359471E-2</v>
      </c>
      <c r="AB775" s="288" cm="1">
        <f t="array" aca="1" ref="AB775" ca="1">-_xlfn.IFS(SAP_Leadsheet!$C$7="IFRS",AB737,AND(SAP_Leadsheet!$C$7="VAS",SAP_Leadsheet!$C$6="DPD360+"),AB757,AND(SAP_Leadsheet!$C$7="VAS",SAP_Leadsheet!$C$6="DPD180+"),AB771)</f>
        <v>-5.0224334820448524E-2</v>
      </c>
      <c r="AC775" s="288" cm="1">
        <f t="array" aca="1" ref="AC775" ca="1">-_xlfn.IFS(SAP_Leadsheet!$C$7="IFRS",AC737,AND(SAP_Leadsheet!$C$7="VAS",SAP_Leadsheet!$C$6="DPD360+"),AC757,AND(SAP_Leadsheet!$C$7="VAS",SAP_Leadsheet!$C$6="DPD180+"),AC771)</f>
        <v>-4.8831255813849284E-2</v>
      </c>
      <c r="AD775" s="288" cm="1">
        <f t="array" aca="1" ref="AD775" ca="1">-_xlfn.IFS(SAP_Leadsheet!$C$7="IFRS",AD737,AND(SAP_Leadsheet!$C$7="VAS",SAP_Leadsheet!$C$6="DPD360+"),AD757,AND(SAP_Leadsheet!$C$7="VAS",SAP_Leadsheet!$C$6="DPD180+"),AD771)</f>
        <v>-4.7423577131413097E-2</v>
      </c>
      <c r="AE775" s="288" cm="1">
        <f t="array" aca="1" ref="AE775" ca="1">-_xlfn.IFS(SAP_Leadsheet!$C$7="IFRS",AE737,AND(SAP_Leadsheet!$C$7="VAS",SAP_Leadsheet!$C$6="DPD360+"),AE757,AND(SAP_Leadsheet!$C$7="VAS",SAP_Leadsheet!$C$6="DPD180+"),AE771)</f>
        <v>-2.3978287022580647E-2</v>
      </c>
      <c r="AF775" s="288" cm="1">
        <f t="array" aca="1" ref="AF775" ca="1">-_xlfn.IFS(SAP_Leadsheet!$C$7="IFRS",AF737,AND(SAP_Leadsheet!$C$7="VAS",SAP_Leadsheet!$C$6="DPD360+"),AF757,AND(SAP_Leadsheet!$C$7="VAS",SAP_Leadsheet!$C$6="DPD180+"),AF771)</f>
        <v>-3.4657072370628317E-2</v>
      </c>
      <c r="AG775" s="288" cm="1">
        <f t="array" aca="1" ref="AG775" ca="1">-_xlfn.IFS(SAP_Leadsheet!$C$7="IFRS",AG737,AND(SAP_Leadsheet!$C$7="VAS",SAP_Leadsheet!$C$6="DPD360+"),AG757,AND(SAP_Leadsheet!$C$7="VAS",SAP_Leadsheet!$C$6="DPD180+"),AG771)</f>
        <v>-3.4478313322403809E-2</v>
      </c>
      <c r="AH775" s="288" cm="1">
        <f t="array" aca="1" ref="AH775" ca="1">-_xlfn.IFS(SAP_Leadsheet!$C$7="IFRS",AH737,AND(SAP_Leadsheet!$C$7="VAS",SAP_Leadsheet!$C$6="DPD360+"),AH757,AND(SAP_Leadsheet!$C$7="VAS",SAP_Leadsheet!$C$6="DPD180+"),AH771)</f>
        <v>-3.437323109366508E-2</v>
      </c>
      <c r="AI775" s="288" cm="1">
        <f t="array" aca="1" ref="AI775" ca="1">-_xlfn.IFS(SAP_Leadsheet!$C$7="IFRS",AI737,AND(SAP_Leadsheet!$C$7="VAS",SAP_Leadsheet!$C$6="DPD360+"),AI757,AND(SAP_Leadsheet!$C$7="VAS",SAP_Leadsheet!$C$6="DPD180+"),AI771)</f>
        <v>-3.4314009781073906E-2</v>
      </c>
      <c r="AJ775" s="288" cm="1">
        <f t="array" aca="1" ref="AJ775" ca="1">-_xlfn.IFS(SAP_Leadsheet!$C$7="IFRS",AJ737,AND(SAP_Leadsheet!$C$7="VAS",SAP_Leadsheet!$C$6="DPD360+"),AJ757,AND(SAP_Leadsheet!$C$7="VAS",SAP_Leadsheet!$C$6="DPD180+"),AJ771)</f>
        <v>-3.426564884085348E-2</v>
      </c>
      <c r="AK775" s="288" cm="1">
        <f t="array" aca="1" ref="AK775" ca="1">-_xlfn.IFS(SAP_Leadsheet!$C$7="IFRS",AK737,AND(SAP_Leadsheet!$C$7="VAS",SAP_Leadsheet!$C$6="DPD360+"),AK757,AND(SAP_Leadsheet!$C$7="VAS",SAP_Leadsheet!$C$6="DPD180+"),AK771)</f>
        <v>-3.4196854994011261E-2</v>
      </c>
      <c r="AL775" s="288" cm="1">
        <f t="array" aca="1" ref="AL775" ca="1">-_xlfn.IFS(SAP_Leadsheet!$C$7="IFRS",AL737,AND(SAP_Leadsheet!$C$7="VAS",SAP_Leadsheet!$C$6="DPD360+"),AL757,AND(SAP_Leadsheet!$C$7="VAS",SAP_Leadsheet!$C$6="DPD180+"),AL771)</f>
        <v>-3.4063633568180984E-2</v>
      </c>
      <c r="AM775" s="288" cm="1">
        <f t="array" aca="1" ref="AM775" ca="1">-_xlfn.IFS(SAP_Leadsheet!$C$7="IFRS",AM737,AND(SAP_Leadsheet!$C$7="VAS",SAP_Leadsheet!$C$6="DPD360+"),AM757,AND(SAP_Leadsheet!$C$7="VAS",SAP_Leadsheet!$C$6="DPD180+"),AM771)</f>
        <v>-3.3692601673804168E-2</v>
      </c>
      <c r="AN775" s="288" cm="1">
        <f t="array" aca="1" ref="AN775" ca="1">-_xlfn.IFS(SAP_Leadsheet!$C$7="IFRS",AN737,AND(SAP_Leadsheet!$C$7="VAS",SAP_Leadsheet!$C$6="DPD360+"),AN757,AND(SAP_Leadsheet!$C$7="VAS",SAP_Leadsheet!$C$6="DPD180+"),AN771)</f>
        <v>-3.3375238536975438E-2</v>
      </c>
      <c r="AO775" s="288" cm="1">
        <f t="array" aca="1" ref="AO775" ca="1">-_xlfn.IFS(SAP_Leadsheet!$C$7="IFRS",AO737,AND(SAP_Leadsheet!$C$7="VAS",SAP_Leadsheet!$C$6="DPD360+"),AO757,AND(SAP_Leadsheet!$C$7="VAS",SAP_Leadsheet!$C$6="DPD180+"),AO771)</f>
        <v>-3.293074424895126E-2</v>
      </c>
      <c r="AP775" s="288" cm="1">
        <f t="array" aca="1" ref="AP775" ca="1">-_xlfn.IFS(SAP_Leadsheet!$C$7="IFRS",AP737,AND(SAP_Leadsheet!$C$7="VAS",SAP_Leadsheet!$C$6="DPD360+"),AP757,AND(SAP_Leadsheet!$C$7="VAS",SAP_Leadsheet!$C$6="DPD180+"),AP771)</f>
        <v>-3.239745053626053E-2</v>
      </c>
      <c r="AQ775" s="288" cm="1">
        <f t="array" aca="1" ref="AQ775" ca="1">-_xlfn.IFS(SAP_Leadsheet!$C$7="IFRS",AQ737,AND(SAP_Leadsheet!$C$7="VAS",SAP_Leadsheet!$C$6="DPD360+"),AQ757,AND(SAP_Leadsheet!$C$7="VAS",SAP_Leadsheet!$C$6="DPD180+"),AQ771)</f>
        <v>-2.5167666793953769E-2</v>
      </c>
      <c r="AR775" s="288" cm="1">
        <f t="array" aca="1" ref="AR775" ca="1">-_xlfn.IFS(SAP_Leadsheet!$C$7="IFRS",AR737,AND(SAP_Leadsheet!$C$7="VAS",SAP_Leadsheet!$C$6="DPD360+"),AR757,AND(SAP_Leadsheet!$C$7="VAS",SAP_Leadsheet!$C$6="DPD180+"),AR771)</f>
        <v>-2.7862593404655689E-2</v>
      </c>
      <c r="AS775" s="288" cm="1">
        <f t="array" aca="1" ref="AS775" ca="1">-_xlfn.IFS(SAP_Leadsheet!$C$7="IFRS",AS737,AND(SAP_Leadsheet!$C$7="VAS",SAP_Leadsheet!$C$6="DPD360+"),AS757,AND(SAP_Leadsheet!$C$7="VAS",SAP_Leadsheet!$C$6="DPD180+"),AS771)</f>
        <v>-2.7591018106967846E-2</v>
      </c>
      <c r="AT775" s="288" cm="1">
        <f t="array" aca="1" ref="AT775" ca="1">-_xlfn.IFS(SAP_Leadsheet!$C$7="IFRS",AT737,AND(SAP_Leadsheet!$C$7="VAS",SAP_Leadsheet!$C$6="DPD360+"),AT757,AND(SAP_Leadsheet!$C$7="VAS",SAP_Leadsheet!$C$6="DPD180+"),AT771)</f>
        <v>-2.7332526651483224E-2</v>
      </c>
      <c r="AU775" s="288" cm="1">
        <f t="array" aca="1" ref="AU775" ca="1">-_xlfn.IFS(SAP_Leadsheet!$C$7="IFRS",AU737,AND(SAP_Leadsheet!$C$7="VAS",SAP_Leadsheet!$C$6="DPD360+"),AU757,AND(SAP_Leadsheet!$C$7="VAS",SAP_Leadsheet!$C$6="DPD180+"),AU771)</f>
        <v>-2.7086253049146913E-2</v>
      </c>
      <c r="AV775" s="288" cm="1">
        <f t="array" aca="1" ref="AV775" ca="1">-_xlfn.IFS(SAP_Leadsheet!$C$7="IFRS",AV737,AND(SAP_Leadsheet!$C$7="VAS",SAP_Leadsheet!$C$6="DPD360+"),AV757,AND(SAP_Leadsheet!$C$7="VAS",SAP_Leadsheet!$C$6="DPD180+"),AV771)</f>
        <v>-2.6847545858840638E-2</v>
      </c>
      <c r="AW775" s="288" cm="1">
        <f t="array" aca="1" ref="AW775" ca="1">-_xlfn.IFS(SAP_Leadsheet!$C$7="IFRS",AW737,AND(SAP_Leadsheet!$C$7="VAS",SAP_Leadsheet!$C$6="DPD360+"),AW757,AND(SAP_Leadsheet!$C$7="VAS",SAP_Leadsheet!$C$6="DPD180+"),AW771)</f>
        <v>-2.6611052629328835E-2</v>
      </c>
      <c r="AX775" s="288" cm="1">
        <f t="array" aca="1" ref="AX775" ca="1">-_xlfn.IFS(SAP_Leadsheet!$C$7="IFRS",AX737,AND(SAP_Leadsheet!$C$7="VAS",SAP_Leadsheet!$C$6="DPD360+"),AX757,AND(SAP_Leadsheet!$C$7="VAS",SAP_Leadsheet!$C$6="DPD180+"),AX771)</f>
        <v>-2.6363313204968541E-2</v>
      </c>
      <c r="AY775" s="288" cm="1">
        <f t="array" aca="1" ref="AY775" ca="1">-_xlfn.IFS(SAP_Leadsheet!$C$7="IFRS",AY737,AND(SAP_Leadsheet!$C$7="VAS",SAP_Leadsheet!$C$6="DPD360+"),AY757,AND(SAP_Leadsheet!$C$7="VAS",SAP_Leadsheet!$C$6="DPD180+"),AY771)</f>
        <v>-2.6051100979702202E-2</v>
      </c>
      <c r="AZ775" s="288" cm="1">
        <f t="array" aca="1" ref="AZ775" ca="1">-_xlfn.IFS(SAP_Leadsheet!$C$7="IFRS",AZ737,AND(SAP_Leadsheet!$C$7="VAS",SAP_Leadsheet!$C$6="DPD360+"),AZ757,AND(SAP_Leadsheet!$C$7="VAS",SAP_Leadsheet!$C$6="DPD180+"),AZ771)</f>
        <v>-2.5764143080773128E-2</v>
      </c>
      <c r="BA775" s="288" cm="1">
        <f t="array" aca="1" ref="BA775" ca="1">-_xlfn.IFS(SAP_Leadsheet!$C$7="IFRS",BA737,AND(SAP_Leadsheet!$C$7="VAS",SAP_Leadsheet!$C$6="DPD360+"),BA757,AND(SAP_Leadsheet!$C$7="VAS",SAP_Leadsheet!$C$6="DPD180+"),BA771)</f>
        <v>-2.5448288344889658E-2</v>
      </c>
      <c r="BB775" s="288" cm="1">
        <f t="array" aca="1" ref="BB775" ca="1">-_xlfn.IFS(SAP_Leadsheet!$C$7="IFRS",BB737,AND(SAP_Leadsheet!$C$7="VAS",SAP_Leadsheet!$C$6="DPD360+"),BB757,AND(SAP_Leadsheet!$C$7="VAS",SAP_Leadsheet!$C$6="DPD180+"),BB771)</f>
        <v>-2.5111899506275126E-2</v>
      </c>
      <c r="BC775" s="288" cm="1">
        <f t="array" aca="1" ref="BC775" ca="1">-_xlfn.IFS(SAP_Leadsheet!$C$7="IFRS",BC737,AND(SAP_Leadsheet!$C$7="VAS",SAP_Leadsheet!$C$6="DPD360+"),BC757,AND(SAP_Leadsheet!$C$7="VAS",SAP_Leadsheet!$C$6="DPD180+"),BC771)</f>
        <v>-2.2099649144015743E-2</v>
      </c>
      <c r="BD775" s="288" cm="1">
        <f t="array" aca="1" ref="BD775" ca="1">-_xlfn.IFS(SAP_Leadsheet!$C$7="IFRS",BD737,AND(SAP_Leadsheet!$C$7="VAS",SAP_Leadsheet!$C$6="DPD360+"),BD757,AND(SAP_Leadsheet!$C$7="VAS",SAP_Leadsheet!$C$6="DPD180+"),BD771)</f>
        <v>-2.2625887384570387E-2</v>
      </c>
      <c r="BE775" s="288" cm="1">
        <f t="array" aca="1" ref="BE775" ca="1">-_xlfn.IFS(SAP_Leadsheet!$C$7="IFRS",BE737,AND(SAP_Leadsheet!$C$7="VAS",SAP_Leadsheet!$C$6="DPD360+"),BE757,AND(SAP_Leadsheet!$C$7="VAS",SAP_Leadsheet!$C$6="DPD180+"),BE771)</f>
        <v>-2.2417081132652505E-2</v>
      </c>
      <c r="BF775" s="288" cm="1">
        <f t="array" aca="1" ref="BF775" ca="1">-_xlfn.IFS(SAP_Leadsheet!$C$7="IFRS",BF737,AND(SAP_Leadsheet!$C$7="VAS",SAP_Leadsheet!$C$6="DPD360+"),BF757,AND(SAP_Leadsheet!$C$7="VAS",SAP_Leadsheet!$C$6="DPD180+"),BF771)</f>
        <v>-2.2215097883419688E-2</v>
      </c>
      <c r="BG775" s="288" cm="1">
        <f t="array" aca="1" ref="BG775" ca="1">-_xlfn.IFS(SAP_Leadsheet!$C$7="IFRS",BG737,AND(SAP_Leadsheet!$C$7="VAS",SAP_Leadsheet!$C$6="DPD360+"),BG757,AND(SAP_Leadsheet!$C$7="VAS",SAP_Leadsheet!$C$6="DPD180+"),BG771)</f>
        <v>-2.2024090242795502E-2</v>
      </c>
      <c r="BH775" s="288" cm="1">
        <f t="array" aca="1" ref="BH775" ca="1">-_xlfn.IFS(SAP_Leadsheet!$C$7="IFRS",BH737,AND(SAP_Leadsheet!$C$7="VAS",SAP_Leadsheet!$C$6="DPD360+"),BH757,AND(SAP_Leadsheet!$C$7="VAS",SAP_Leadsheet!$C$6="DPD180+"),BH771)</f>
        <v>-2.1832218738596865E-2</v>
      </c>
      <c r="BI775" s="288" cm="1">
        <f t="array" aca="1" ref="BI775" ca="1">-_xlfn.IFS(SAP_Leadsheet!$C$7="IFRS",BI737,AND(SAP_Leadsheet!$C$7="VAS",SAP_Leadsheet!$C$6="DPD360+"),BI757,AND(SAP_Leadsheet!$C$7="VAS",SAP_Leadsheet!$C$6="DPD180+"),BI771)</f>
        <v>-2.1641462290912905E-2</v>
      </c>
      <c r="BJ775" s="288" cm="1">
        <f t="array" aca="1" ref="BJ775" ca="1">-_xlfn.IFS(SAP_Leadsheet!$C$7="IFRS",BJ737,AND(SAP_Leadsheet!$C$7="VAS",SAP_Leadsheet!$C$6="DPD360+"),BJ757,AND(SAP_Leadsheet!$C$7="VAS",SAP_Leadsheet!$C$6="DPD180+"),BJ771)</f>
        <v>-2.1448226318525165E-2</v>
      </c>
      <c r="BK775" s="288" cm="1">
        <f t="array" aca="1" ref="BK775" ca="1">-_xlfn.IFS(SAP_Leadsheet!$C$7="IFRS",BK737,AND(SAP_Leadsheet!$C$7="VAS",SAP_Leadsheet!$C$6="DPD360+"),BK757,AND(SAP_Leadsheet!$C$7="VAS",SAP_Leadsheet!$C$6="DPD180+"),BK771)</f>
        <v>-2.1170383385314295E-2</v>
      </c>
      <c r="BL775" s="288" cm="1">
        <f t="array" aca="1" ref="BL775" ca="1">-_xlfn.IFS(SAP_Leadsheet!$C$7="IFRS",BL737,AND(SAP_Leadsheet!$C$7="VAS",SAP_Leadsheet!$C$6="DPD360+"),BL757,AND(SAP_Leadsheet!$C$7="VAS",SAP_Leadsheet!$C$6="DPD180+"),BL771)</f>
        <v>-2.0626298476174476E-2</v>
      </c>
      <c r="BM775" s="288" cm="1">
        <f t="array" aca="1" ref="BM775" ca="1">-_xlfn.IFS(SAP_Leadsheet!$C$7="IFRS",BM737,AND(SAP_Leadsheet!$C$7="VAS",SAP_Leadsheet!$C$6="DPD360+"),BM757,AND(SAP_Leadsheet!$C$7="VAS",SAP_Leadsheet!$C$6="DPD180+"),BM771)</f>
        <v>-1.9476523353409103E-2</v>
      </c>
      <c r="BN775" s="288" cm="1">
        <f t="array" aca="1" ref="BN775" ca="1">-_xlfn.IFS(SAP_Leadsheet!$C$7="IFRS",BN737,AND(SAP_Leadsheet!$C$7="VAS",SAP_Leadsheet!$C$6="DPD360+"),BN757,AND(SAP_Leadsheet!$C$7="VAS",SAP_Leadsheet!$C$6="DPD180+"),BN771)</f>
        <v>-1.80904183308912E-2</v>
      </c>
      <c r="BO775" s="288" cm="1">
        <f t="array" ref="BO775">-_xlfn.IFS(SAP_Leadsheet!$C$7="IFRS",BO737,AND(SAP_Leadsheet!$C$7="VAS",SAP_Leadsheet!$C$6="DPD360+"),BO757,AND(SAP_Leadsheet!$C$7="VAS",SAP_Leadsheet!$C$6="DPD180+"),BO771)</f>
        <v>0</v>
      </c>
      <c r="BP775" s="288" cm="1">
        <f t="array" ref="BP775">-_xlfn.IFS(SAP_Leadsheet!$C$7="IFRS",BP737,AND(SAP_Leadsheet!$C$7="VAS",SAP_Leadsheet!$C$6="DPD360+"),BP757,AND(SAP_Leadsheet!$C$7="VAS",SAP_Leadsheet!$C$6="DPD180+"),BP771)</f>
        <v>0</v>
      </c>
      <c r="BQ775" s="288" cm="1">
        <f t="array" ref="BQ775">-_xlfn.IFS(SAP_Leadsheet!$C$7="IFRS",BQ737,AND(SAP_Leadsheet!$C$7="VAS",SAP_Leadsheet!$C$6="DPD360+"),BQ757,AND(SAP_Leadsheet!$C$7="VAS",SAP_Leadsheet!$C$6="DPD180+"),BQ771)</f>
        <v>0</v>
      </c>
      <c r="BR775" s="288" cm="1">
        <f t="array" ref="BR775">-_xlfn.IFS(SAP_Leadsheet!$C$7="IFRS",BR737,AND(SAP_Leadsheet!$C$7="VAS",SAP_Leadsheet!$C$6="DPD360+"),BR757,AND(SAP_Leadsheet!$C$7="VAS",SAP_Leadsheet!$C$6="DPD180+"),BR771)</f>
        <v>0</v>
      </c>
      <c r="BS775" s="288" cm="1">
        <f t="array" ref="BS775">-_xlfn.IFS(SAP_Leadsheet!$C$7="IFRS",BS737,AND(SAP_Leadsheet!$C$7="VAS",SAP_Leadsheet!$C$6="DPD360+"),BS757,AND(SAP_Leadsheet!$C$7="VAS",SAP_Leadsheet!$C$6="DPD180+"),BS771)</f>
        <v>0</v>
      </c>
      <c r="BT775" s="288" cm="1">
        <f t="array" ref="BT775">-_xlfn.IFS(SAP_Leadsheet!$C$7="IFRS",BT737,AND(SAP_Leadsheet!$C$7="VAS",SAP_Leadsheet!$C$6="DPD360+"),BT757,AND(SAP_Leadsheet!$C$7="VAS",SAP_Leadsheet!$C$6="DPD180+"),BT771)</f>
        <v>0</v>
      </c>
      <c r="BU775" s="288" cm="1">
        <f t="array" ref="BU775">-_xlfn.IFS(SAP_Leadsheet!$C$7="IFRS",BU737,AND(SAP_Leadsheet!$C$7="VAS",SAP_Leadsheet!$C$6="DPD360+"),BU757,AND(SAP_Leadsheet!$C$7="VAS",SAP_Leadsheet!$C$6="DPD180+"),BU771)</f>
        <v>0</v>
      </c>
      <c r="BV775" s="288" cm="1">
        <f t="array" ref="BV775">-_xlfn.IFS(SAP_Leadsheet!$C$7="IFRS",BV737,AND(SAP_Leadsheet!$C$7="VAS",SAP_Leadsheet!$C$6="DPD360+"),BV757,AND(SAP_Leadsheet!$C$7="VAS",SAP_Leadsheet!$C$6="DPD180+"),BV771)</f>
        <v>0</v>
      </c>
      <c r="BW775" s="288" cm="1">
        <f t="array" ref="BW775">-_xlfn.IFS(SAP_Leadsheet!$C$7="IFRS",BW737,AND(SAP_Leadsheet!$C$7="VAS",SAP_Leadsheet!$C$6="DPD360+"),BW757,AND(SAP_Leadsheet!$C$7="VAS",SAP_Leadsheet!$C$6="DPD180+"),BW771)</f>
        <v>0</v>
      </c>
      <c r="BX775" s="288" cm="1">
        <f t="array" ref="BX775">-_xlfn.IFS(SAP_Leadsheet!$C$7="IFRS",BX737,AND(SAP_Leadsheet!$C$7="VAS",SAP_Leadsheet!$C$6="DPD360+"),BX757,AND(SAP_Leadsheet!$C$7="VAS",SAP_Leadsheet!$C$6="DPD180+"),BX771)</f>
        <v>0</v>
      </c>
      <c r="BY775" s="288" cm="1">
        <f t="array" ref="BY775">-_xlfn.IFS(SAP_Leadsheet!$C$7="IFRS",BY737,AND(SAP_Leadsheet!$C$7="VAS",SAP_Leadsheet!$C$6="DPD360+"),BY757,AND(SAP_Leadsheet!$C$7="VAS",SAP_Leadsheet!$C$6="DPD180+"),BY771)</f>
        <v>0</v>
      </c>
      <c r="BZ775" s="288" cm="1">
        <f t="array" ref="BZ775">-_xlfn.IFS(SAP_Leadsheet!$C$7="IFRS",BZ737,AND(SAP_Leadsheet!$C$7="VAS",SAP_Leadsheet!$C$6="DPD360+"),BZ757,AND(SAP_Leadsheet!$C$7="VAS",SAP_Leadsheet!$C$6="DPD180+"),BZ771)</f>
        <v>0</v>
      </c>
      <c r="CA775" s="289"/>
      <c r="CB775" s="289"/>
      <c r="CC775" s="289"/>
      <c r="CD775" s="289"/>
      <c r="CE775" s="289"/>
      <c r="CF775" s="289"/>
      <c r="CG775" s="289"/>
      <c r="CH775" s="289"/>
      <c r="CI775" s="289"/>
      <c r="CJ775" s="289"/>
      <c r="CK775" s="289"/>
      <c r="CL775" s="289"/>
      <c r="CM775" s="289"/>
      <c r="CN775" s="289"/>
      <c r="CO775" s="289"/>
      <c r="CP775" s="289"/>
      <c r="CQ775" s="289"/>
      <c r="CR775" s="289"/>
      <c r="CS775" s="289"/>
      <c r="CT775" s="289"/>
      <c r="CU775" s="289"/>
      <c r="CV775" s="289"/>
      <c r="CW775" s="289"/>
      <c r="CX775" s="289"/>
      <c r="CY775" s="289"/>
      <c r="CZ775" s="289"/>
      <c r="DA775" s="289"/>
      <c r="DB775" s="289"/>
      <c r="DC775" s="289"/>
      <c r="DD775" s="289"/>
      <c r="DE775" s="289"/>
      <c r="DF775" s="289"/>
      <c r="DG775" s="289"/>
      <c r="DH775" s="289"/>
      <c r="DI775" s="289"/>
      <c r="DJ775" s="289"/>
      <c r="DK775" s="289"/>
      <c r="DL775" s="289"/>
      <c r="DM775" s="289"/>
      <c r="DN775" s="289"/>
      <c r="DO775" s="289"/>
      <c r="DP775" s="289"/>
      <c r="DQ775" s="289"/>
      <c r="DR775" s="289"/>
      <c r="DS775" s="289"/>
      <c r="DT775" s="289"/>
      <c r="DU775" s="289"/>
      <c r="DV775" s="289"/>
      <c r="DW775" s="289"/>
      <c r="DX775" s="289"/>
      <c r="DY775" s="289"/>
      <c r="DZ775" s="289"/>
      <c r="EA775" s="289"/>
      <c r="EB775" s="289"/>
      <c r="EC775" s="289"/>
      <c r="ED775" s="289"/>
      <c r="EE775" s="289"/>
      <c r="EF775" s="289"/>
      <c r="EG775" s="289"/>
      <c r="EH775" s="289"/>
      <c r="EI775" s="289"/>
      <c r="EJ775" s="289"/>
      <c r="EK775" s="289"/>
      <c r="EL775" s="289"/>
      <c r="EM775" s="289"/>
      <c r="EN775" s="289"/>
      <c r="EO775" s="289"/>
      <c r="EP775" s="289"/>
      <c r="EQ775" s="289"/>
      <c r="ER775" s="289"/>
      <c r="ES775" s="289"/>
      <c r="ET775" s="289"/>
      <c r="EU775" s="289"/>
      <c r="EV775" s="289"/>
      <c r="EW775" s="289"/>
      <c r="EX775" s="289"/>
      <c r="EY775" s="289"/>
      <c r="EZ775" s="289"/>
      <c r="FA775" s="289"/>
      <c r="FB775" s="289"/>
      <c r="FC775" s="289"/>
      <c r="FD775" s="289"/>
      <c r="FE775" s="289"/>
      <c r="FF775" s="289"/>
      <c r="FG775" s="289"/>
      <c r="FH775" s="289"/>
      <c r="FI775" s="289"/>
      <c r="FJ775" s="289"/>
      <c r="FK775" s="289"/>
      <c r="FL775" s="289"/>
      <c r="FM775" s="289"/>
      <c r="FN775" s="289"/>
      <c r="FO775" s="289"/>
      <c r="FP775" s="289"/>
      <c r="FQ775" s="289"/>
      <c r="FR775" s="289"/>
      <c r="FS775" s="289"/>
      <c r="FT775" s="289"/>
      <c r="FU775" s="289"/>
      <c r="FV775" s="289"/>
      <c r="FW775" s="289"/>
      <c r="FX775" s="289"/>
      <c r="FY775" s="289"/>
      <c r="FZ775" s="289"/>
      <c r="GA775" s="289"/>
      <c r="GB775" s="289"/>
      <c r="GC775" s="289"/>
      <c r="GD775" s="289"/>
      <c r="GE775" s="289"/>
      <c r="GF775" s="289"/>
      <c r="GG775" s="289"/>
      <c r="GH775" s="289"/>
      <c r="GI775" s="289"/>
      <c r="GJ775" s="289"/>
      <c r="GK775" s="289"/>
      <c r="GL775" s="289"/>
      <c r="GM775" s="289"/>
      <c r="GN775" s="289"/>
      <c r="GO775" s="289"/>
      <c r="GP775" s="289"/>
      <c r="GQ775" s="289"/>
      <c r="GR775" s="289"/>
      <c r="GS775" s="289"/>
      <c r="GT775" s="289"/>
      <c r="GU775" s="289"/>
      <c r="GV775" s="289"/>
      <c r="GW775" s="289"/>
      <c r="GX775" s="289"/>
      <c r="GY775" s="289"/>
    </row>
    <row r="776" spans="1:207" ht="14" collapsed="1" thickBot="1" x14ac:dyDescent="0.2">
      <c r="A776" s="279">
        <v>7</v>
      </c>
      <c r="B776" s="280" t="s">
        <v>431</v>
      </c>
      <c r="C776" s="281"/>
      <c r="D776" s="281"/>
      <c r="E776" s="281"/>
      <c r="F776" s="281"/>
      <c r="G776" s="289"/>
      <c r="H776" s="289"/>
      <c r="I776" s="289"/>
      <c r="J776" s="289"/>
      <c r="K776" s="289"/>
      <c r="L776" s="289"/>
      <c r="M776" s="289"/>
      <c r="N776" s="289"/>
      <c r="O776" s="289"/>
      <c r="P776" s="289"/>
      <c r="Q776" s="289"/>
      <c r="R776" s="289"/>
      <c r="S776" s="289"/>
      <c r="T776" s="289"/>
      <c r="U776" s="289"/>
      <c r="V776" s="289"/>
      <c r="W776" s="289"/>
      <c r="X776" s="289"/>
      <c r="Y776" s="289"/>
      <c r="Z776" s="289"/>
      <c r="AA776" s="289"/>
      <c r="AB776" s="289"/>
      <c r="AC776" s="289"/>
      <c r="AD776" s="289"/>
      <c r="AE776" s="289"/>
      <c r="AF776" s="289"/>
      <c r="AG776" s="289"/>
      <c r="AH776" s="289"/>
      <c r="AI776" s="289"/>
      <c r="AJ776" s="289"/>
      <c r="AK776" s="289"/>
      <c r="AL776" s="289"/>
      <c r="AM776" s="289"/>
      <c r="AN776" s="289"/>
      <c r="AO776" s="289"/>
      <c r="AP776" s="289"/>
      <c r="AQ776" s="289"/>
      <c r="AR776" s="289"/>
      <c r="AS776" s="289"/>
      <c r="AT776" s="289"/>
      <c r="AU776" s="289"/>
      <c r="AV776" s="289"/>
      <c r="AW776" s="289"/>
      <c r="AX776" s="289"/>
      <c r="AY776" s="289"/>
      <c r="AZ776" s="289"/>
      <c r="BA776" s="289"/>
      <c r="BB776" s="289"/>
      <c r="BC776" s="289"/>
      <c r="BD776" s="289"/>
      <c r="BE776" s="289"/>
      <c r="BF776" s="289"/>
      <c r="BG776" s="289"/>
      <c r="BH776" s="289"/>
      <c r="BI776" s="289"/>
      <c r="BJ776" s="289"/>
      <c r="BK776" s="289"/>
      <c r="BL776" s="289"/>
      <c r="BM776" s="289"/>
      <c r="BN776" s="289"/>
      <c r="BO776" s="289"/>
      <c r="BP776" s="289"/>
      <c r="BQ776" s="289"/>
      <c r="BR776" s="289"/>
      <c r="BS776" s="289"/>
      <c r="BT776" s="289"/>
      <c r="BU776" s="289"/>
      <c r="BV776" s="289"/>
      <c r="BW776" s="289"/>
      <c r="BX776" s="289"/>
      <c r="BY776" s="289"/>
      <c r="BZ776" s="289"/>
      <c r="CA776" s="289"/>
      <c r="CB776" s="289"/>
      <c r="CC776" s="289"/>
      <c r="CD776" s="289"/>
      <c r="CE776" s="289"/>
      <c r="CF776" s="289"/>
      <c r="CG776" s="289"/>
      <c r="CH776" s="289"/>
      <c r="CI776" s="289"/>
      <c r="CJ776" s="289"/>
      <c r="CK776" s="289"/>
      <c r="CL776" s="289"/>
      <c r="CM776" s="289"/>
      <c r="CN776" s="289"/>
      <c r="CO776" s="289"/>
      <c r="CP776" s="289"/>
      <c r="CQ776" s="289"/>
      <c r="CR776" s="289"/>
      <c r="CS776" s="289"/>
      <c r="CT776" s="289"/>
      <c r="CU776" s="289"/>
      <c r="CV776" s="289"/>
      <c r="CW776" s="289"/>
      <c r="CX776" s="289"/>
      <c r="CY776" s="289"/>
      <c r="CZ776" s="289"/>
      <c r="DA776" s="289"/>
      <c r="DB776" s="289"/>
      <c r="DC776" s="289"/>
      <c r="DD776" s="289"/>
      <c r="DE776" s="289"/>
      <c r="DF776" s="289"/>
      <c r="DG776" s="289"/>
      <c r="DH776" s="289"/>
      <c r="DI776" s="289"/>
      <c r="DJ776" s="289"/>
      <c r="DK776" s="289"/>
      <c r="DL776" s="289"/>
      <c r="DM776" s="289"/>
      <c r="DN776" s="289"/>
      <c r="DO776" s="289"/>
      <c r="DP776" s="289"/>
      <c r="DQ776" s="289"/>
      <c r="DR776" s="289"/>
      <c r="DS776" s="289"/>
      <c r="DT776" s="289"/>
      <c r="DU776" s="289"/>
      <c r="DV776" s="289"/>
      <c r="DW776" s="289"/>
      <c r="DX776" s="289"/>
      <c r="DY776" s="289"/>
      <c r="DZ776" s="289"/>
      <c r="EA776" s="289"/>
      <c r="EB776" s="289"/>
      <c r="EC776" s="289"/>
      <c r="ED776" s="289"/>
      <c r="EE776" s="289"/>
      <c r="EF776" s="289"/>
      <c r="EG776" s="289"/>
      <c r="EH776" s="289"/>
      <c r="EI776" s="289"/>
      <c r="EJ776" s="289"/>
      <c r="EK776" s="289"/>
      <c r="EL776" s="289"/>
      <c r="EM776" s="289"/>
      <c r="EN776" s="289"/>
      <c r="EO776" s="289"/>
      <c r="EP776" s="289"/>
      <c r="EQ776" s="289"/>
      <c r="ER776" s="289"/>
      <c r="ES776" s="289"/>
      <c r="ET776" s="289"/>
      <c r="EU776" s="289"/>
      <c r="EV776" s="289"/>
      <c r="EW776" s="289"/>
      <c r="EX776" s="289"/>
      <c r="EY776" s="289"/>
      <c r="EZ776" s="289"/>
      <c r="FA776" s="289"/>
      <c r="FB776" s="289"/>
      <c r="FC776" s="289"/>
      <c r="FD776" s="289"/>
      <c r="FE776" s="289"/>
      <c r="FF776" s="289"/>
      <c r="FG776" s="289"/>
      <c r="FH776" s="289"/>
      <c r="FI776" s="289"/>
      <c r="FJ776" s="289"/>
      <c r="FK776" s="289"/>
      <c r="FL776" s="289"/>
      <c r="FM776" s="289"/>
      <c r="FN776" s="289"/>
      <c r="FO776" s="289"/>
      <c r="FP776" s="289"/>
      <c r="FQ776" s="289"/>
      <c r="FR776" s="289"/>
      <c r="FS776" s="289"/>
      <c r="FT776" s="289"/>
      <c r="FU776" s="289"/>
      <c r="FV776" s="289"/>
      <c r="FW776" s="289"/>
      <c r="FX776" s="289"/>
      <c r="FY776" s="289"/>
      <c r="FZ776" s="289"/>
      <c r="GA776" s="289"/>
      <c r="GB776" s="289"/>
      <c r="GC776" s="289"/>
      <c r="GD776" s="289"/>
      <c r="GE776" s="289"/>
      <c r="GF776" s="289"/>
      <c r="GG776" s="289"/>
      <c r="GH776" s="289"/>
      <c r="GI776" s="289"/>
      <c r="GJ776" s="289"/>
      <c r="GK776" s="289"/>
      <c r="GL776" s="289"/>
      <c r="GM776" s="289"/>
      <c r="GN776" s="289"/>
      <c r="GO776" s="289"/>
      <c r="GP776" s="289"/>
      <c r="GQ776" s="289"/>
      <c r="GR776" s="289"/>
      <c r="GS776" s="289"/>
      <c r="GT776" s="289"/>
      <c r="GU776" s="289"/>
      <c r="GV776" s="289"/>
      <c r="GW776" s="289"/>
      <c r="GX776" s="289"/>
      <c r="GY776" s="289"/>
    </row>
    <row r="777" spans="1:207" ht="14" thickTop="1" x14ac:dyDescent="0.15">
      <c r="G777" s="289"/>
      <c r="H777" s="289"/>
      <c r="I777" s="289"/>
      <c r="J777" s="289"/>
      <c r="K777" s="289"/>
      <c r="L777" s="289"/>
      <c r="M777" s="289"/>
      <c r="N777" s="289"/>
      <c r="O777" s="289"/>
      <c r="P777" s="289"/>
      <c r="Q777" s="289"/>
      <c r="R777" s="289"/>
      <c r="S777" s="289"/>
      <c r="T777" s="289"/>
      <c r="U777" s="289"/>
      <c r="V777" s="289"/>
      <c r="W777" s="289"/>
      <c r="X777" s="289"/>
      <c r="Y777" s="289"/>
      <c r="Z777" s="289"/>
      <c r="AA777" s="289"/>
      <c r="AB777" s="289"/>
      <c r="AC777" s="289"/>
      <c r="AD777" s="289"/>
      <c r="AE777" s="289"/>
      <c r="AF777" s="289"/>
      <c r="AG777" s="289"/>
      <c r="AH777" s="289"/>
      <c r="AI777" s="289"/>
      <c r="AJ777" s="289"/>
      <c r="AK777" s="289"/>
      <c r="AL777" s="289"/>
      <c r="AM777" s="289"/>
      <c r="AN777" s="289"/>
      <c r="AO777" s="289"/>
      <c r="AP777" s="289"/>
      <c r="AQ777" s="289"/>
      <c r="AR777" s="289"/>
      <c r="AS777" s="289"/>
      <c r="AT777" s="289"/>
      <c r="AU777" s="289"/>
      <c r="AV777" s="289"/>
      <c r="AW777" s="289"/>
      <c r="AX777" s="289"/>
      <c r="AY777" s="289"/>
      <c r="AZ777" s="289"/>
      <c r="BA777" s="289"/>
      <c r="BB777" s="289"/>
      <c r="BC777" s="289"/>
      <c r="BD777" s="289"/>
      <c r="BE777" s="289"/>
      <c r="BF777" s="289"/>
      <c r="BG777" s="289"/>
      <c r="BH777" s="289"/>
      <c r="BI777" s="289"/>
      <c r="BJ777" s="289"/>
      <c r="BK777" s="289"/>
      <c r="BL777" s="289"/>
      <c r="BM777" s="289"/>
      <c r="BN777" s="289"/>
      <c r="BO777" s="289"/>
      <c r="BP777" s="289"/>
      <c r="BQ777" s="289"/>
      <c r="BR777" s="289"/>
      <c r="BS777" s="289"/>
      <c r="BT777" s="289"/>
      <c r="BU777" s="289"/>
      <c r="BV777" s="289"/>
      <c r="BW777" s="289"/>
      <c r="BX777" s="289"/>
      <c r="BY777" s="289"/>
      <c r="BZ777" s="289"/>
      <c r="CA777" s="289"/>
      <c r="CB777" s="289"/>
      <c r="CC777" s="289"/>
      <c r="CD777" s="289"/>
      <c r="CE777" s="289"/>
      <c r="CF777" s="289"/>
      <c r="CG777" s="289"/>
      <c r="CH777" s="289"/>
      <c r="CI777" s="289"/>
      <c r="CJ777" s="289"/>
      <c r="CK777" s="289"/>
      <c r="CL777" s="289"/>
      <c r="CM777" s="289"/>
      <c r="CN777" s="289"/>
      <c r="CO777" s="289"/>
      <c r="CP777" s="289"/>
      <c r="CQ777" s="289"/>
      <c r="CR777" s="289"/>
      <c r="CS777" s="289"/>
      <c r="CT777" s="289"/>
      <c r="CU777" s="289"/>
      <c r="CV777" s="289"/>
      <c r="CW777" s="289"/>
      <c r="CX777" s="289"/>
      <c r="CY777" s="289"/>
      <c r="CZ777" s="289"/>
      <c r="DA777" s="289"/>
      <c r="DB777" s="289"/>
      <c r="DC777" s="289"/>
      <c r="DD777" s="289"/>
      <c r="DE777" s="289"/>
      <c r="DF777" s="289"/>
      <c r="DG777" s="289"/>
      <c r="DH777" s="289"/>
      <c r="DI777" s="289"/>
      <c r="DJ777" s="289"/>
      <c r="DK777" s="289"/>
      <c r="DL777" s="289"/>
      <c r="DM777" s="289"/>
      <c r="DN777" s="289"/>
      <c r="DO777" s="289"/>
      <c r="DP777" s="289"/>
      <c r="DQ777" s="289"/>
      <c r="DR777" s="289"/>
      <c r="DS777" s="289"/>
      <c r="DT777" s="289"/>
      <c r="DU777" s="289"/>
      <c r="DV777" s="289"/>
      <c r="DW777" s="289"/>
      <c r="DX777" s="289"/>
      <c r="DY777" s="289"/>
      <c r="DZ777" s="289"/>
      <c r="EA777" s="289"/>
      <c r="EB777" s="289"/>
      <c r="EC777" s="289"/>
      <c r="ED777" s="289"/>
      <c r="EE777" s="289"/>
      <c r="EF777" s="289"/>
      <c r="EG777" s="289"/>
      <c r="EH777" s="289"/>
      <c r="EI777" s="289"/>
      <c r="EJ777" s="289"/>
      <c r="EK777" s="289"/>
      <c r="EL777" s="289"/>
      <c r="EM777" s="289"/>
      <c r="EN777" s="289"/>
      <c r="EO777" s="289"/>
      <c r="EP777" s="289"/>
      <c r="EQ777" s="289"/>
      <c r="ER777" s="289"/>
      <c r="ES777" s="289"/>
      <c r="ET777" s="289"/>
      <c r="EU777" s="289"/>
      <c r="EV777" s="289"/>
      <c r="EW777" s="289"/>
      <c r="EX777" s="289"/>
      <c r="EY777" s="289"/>
      <c r="EZ777" s="289"/>
      <c r="FA777" s="289"/>
      <c r="FB777" s="289"/>
      <c r="FC777" s="289"/>
      <c r="FD777" s="289"/>
      <c r="FE777" s="289"/>
      <c r="FF777" s="289"/>
      <c r="FG777" s="289"/>
      <c r="FH777" s="289"/>
      <c r="FI777" s="289"/>
      <c r="FJ777" s="289"/>
      <c r="FK777" s="289"/>
      <c r="FL777" s="289"/>
      <c r="FM777" s="289"/>
      <c r="FN777" s="289"/>
      <c r="FO777" s="289"/>
      <c r="FP777" s="289"/>
      <c r="FQ777" s="289"/>
      <c r="FR777" s="289"/>
      <c r="FS777" s="289"/>
      <c r="FT777" s="289"/>
      <c r="FU777" s="289"/>
      <c r="FV777" s="289"/>
      <c r="FW777" s="289"/>
      <c r="FX777" s="289"/>
      <c r="FY777" s="289"/>
      <c r="FZ777" s="289"/>
      <c r="GA777" s="289"/>
      <c r="GB777" s="289"/>
      <c r="GC777" s="289"/>
      <c r="GD777" s="289"/>
      <c r="GE777" s="289"/>
      <c r="GF777" s="289"/>
      <c r="GG777" s="289"/>
      <c r="GH777" s="289"/>
      <c r="GI777" s="289"/>
      <c r="GJ777" s="289"/>
      <c r="GK777" s="289"/>
      <c r="GL777" s="289"/>
      <c r="GM777" s="289"/>
      <c r="GN777" s="289"/>
      <c r="GO777" s="289"/>
      <c r="GP777" s="289"/>
      <c r="GQ777" s="289"/>
      <c r="GR777" s="289"/>
      <c r="GS777" s="289"/>
      <c r="GT777" s="289"/>
      <c r="GU777" s="289"/>
      <c r="GV777" s="289"/>
      <c r="GW777" s="289"/>
      <c r="GX777" s="289"/>
      <c r="GY777" s="289"/>
    </row>
    <row r="778" spans="1:207" x14ac:dyDescent="0.15">
      <c r="C778" s="23"/>
      <c r="D778" s="26" t="s">
        <v>432</v>
      </c>
      <c r="G778" s="289">
        <f t="shared" ref="G778:BR778" ca="1" si="150">G779-G713</f>
        <v>-9.2966101009627253E-2</v>
      </c>
      <c r="H778" s="289">
        <f t="shared" ca="1" si="150"/>
        <v>-5.3587437477172116E-2</v>
      </c>
      <c r="I778" s="289">
        <f t="shared" ca="1" si="150"/>
        <v>-6.5673370703879838E-2</v>
      </c>
      <c r="J778" s="289">
        <f t="shared" ca="1" si="150"/>
        <v>-6.9462738712920843E-2</v>
      </c>
      <c r="K778" s="289">
        <f t="shared" ca="1" si="150"/>
        <v>-5.5307670054131931E-2</v>
      </c>
      <c r="L778" s="289">
        <f t="shared" ca="1" si="150"/>
        <v>-4.9375414020597044E-2</v>
      </c>
      <c r="M778" s="289">
        <f t="shared" ca="1" si="150"/>
        <v>-4.6806508330342854E-2</v>
      </c>
      <c r="N778" s="289">
        <f t="shared" ca="1" si="150"/>
        <v>-4.4542498435667724E-2</v>
      </c>
      <c r="O778" s="289">
        <f t="shared" ca="1" si="150"/>
        <v>-4.0850920069983275E-2</v>
      </c>
      <c r="P778" s="289">
        <f t="shared" ca="1" si="150"/>
        <v>-3.7256516137566448E-2</v>
      </c>
      <c r="Q778" s="289">
        <f t="shared" ca="1" si="150"/>
        <v>-3.4697685244264101E-2</v>
      </c>
      <c r="R778" s="289">
        <f t="shared" ca="1" si="150"/>
        <v>-3.3369909601248117E-2</v>
      </c>
      <c r="S778" s="289">
        <f t="shared" ca="1" si="150"/>
        <v>1.5236468343936015E-2</v>
      </c>
      <c r="T778" s="289">
        <f t="shared" ca="1" si="150"/>
        <v>-1.5574854028510597E-2</v>
      </c>
      <c r="U778" s="289">
        <f t="shared" ca="1" si="150"/>
        <v>-1.7759764672620595E-2</v>
      </c>
      <c r="V778" s="289">
        <f t="shared" ca="1" si="150"/>
        <v>-1.9491251453743627E-2</v>
      </c>
      <c r="W778" s="289">
        <f t="shared" ca="1" si="150"/>
        <v>-2.0411247112262838E-2</v>
      </c>
      <c r="X778" s="289">
        <f t="shared" ca="1" si="150"/>
        <v>-2.0645718637919336E-2</v>
      </c>
      <c r="Y778" s="289">
        <f t="shared" ca="1" si="150"/>
        <v>-2.0430029692467933E-2</v>
      </c>
      <c r="Z778" s="289">
        <f t="shared" ca="1" si="150"/>
        <v>-2.0637514985255158E-2</v>
      </c>
      <c r="AA778" s="289">
        <f t="shared" ca="1" si="150"/>
        <v>-2.0065383584268962E-2</v>
      </c>
      <c r="AB778" s="289">
        <f t="shared" ca="1" si="150"/>
        <v>-1.9170369759733429E-2</v>
      </c>
      <c r="AC778" s="289">
        <f t="shared" ca="1" si="150"/>
        <v>-1.8193083703665007E-2</v>
      </c>
      <c r="AD778" s="289">
        <f t="shared" ca="1" si="150"/>
        <v>-1.7415570453412497E-2</v>
      </c>
      <c r="AE778" s="289">
        <f t="shared" ca="1" si="150"/>
        <v>5.2609330495556345E-3</v>
      </c>
      <c r="AF778" s="289">
        <f t="shared" ca="1" si="150"/>
        <v>-5.2964543933075956E-3</v>
      </c>
      <c r="AG778" s="289">
        <f t="shared" ca="1" si="150"/>
        <v>-5.0066087088183522E-3</v>
      </c>
      <c r="AH778" s="289">
        <f t="shared" ca="1" si="150"/>
        <v>-5.2436003517413576E-3</v>
      </c>
      <c r="AI778" s="289">
        <f t="shared" ca="1" si="150"/>
        <v>-5.0586154381427103E-3</v>
      </c>
      <c r="AJ778" s="289">
        <f t="shared" ca="1" si="150"/>
        <v>-4.9475666195148513E-3</v>
      </c>
      <c r="AK778" s="289">
        <f t="shared" ca="1" si="150"/>
        <v>-4.8841517929187877E-3</v>
      </c>
      <c r="AL778" s="289">
        <f t="shared" ca="1" si="150"/>
        <v>-5.1077186777792657E-3</v>
      </c>
      <c r="AM778" s="289">
        <f t="shared" ca="1" si="150"/>
        <v>-5.0130651545106219E-3</v>
      </c>
      <c r="AN778" s="289">
        <f t="shared" ca="1" si="150"/>
        <v>-4.8525971266884255E-3</v>
      </c>
      <c r="AO778" s="289">
        <f t="shared" ca="1" si="150"/>
        <v>-4.6116101638146324E-3</v>
      </c>
      <c r="AP778" s="289">
        <f t="shared" ca="1" si="150"/>
        <v>-4.4029804623447587E-3</v>
      </c>
      <c r="AQ778" s="289">
        <f t="shared" ca="1" si="150"/>
        <v>2.4708198876481333E-3</v>
      </c>
      <c r="AR778" s="289">
        <f t="shared" ca="1" si="150"/>
        <v>-4.6214142449803731E-4</v>
      </c>
      <c r="AS778" s="289">
        <f t="shared" ca="1" si="150"/>
        <v>-6.2401270310927584E-4</v>
      </c>
      <c r="AT778" s="289">
        <f t="shared" ca="1" si="150"/>
        <v>-1.6625692598137177E-3</v>
      </c>
      <c r="AU778" s="289">
        <f t="shared" ca="1" si="150"/>
        <v>-1.5911321267084882E-3</v>
      </c>
      <c r="AV778" s="289">
        <f t="shared" ca="1" si="150"/>
        <v>-1.534635702160116E-3</v>
      </c>
      <c r="AW778" s="289">
        <f t="shared" ca="1" si="150"/>
        <v>-1.4957459420078473E-3</v>
      </c>
      <c r="AX778" s="289">
        <f t="shared" ca="1" si="150"/>
        <v>-1.5509695131723342E-3</v>
      </c>
      <c r="AY778" s="289">
        <f t="shared" ca="1" si="150"/>
        <v>-1.5176470745531662E-3</v>
      </c>
      <c r="AZ778" s="289">
        <f t="shared" ca="1" si="150"/>
        <v>-1.471999303613059E-3</v>
      </c>
      <c r="BA778" s="289">
        <f t="shared" ca="1" si="150"/>
        <v>-1.4092692029324379E-3</v>
      </c>
      <c r="BB778" s="289">
        <f t="shared" ca="1" si="150"/>
        <v>-1.3911061877378511E-3</v>
      </c>
      <c r="BC778" s="289">
        <f t="shared" ca="1" si="150"/>
        <v>1.3899808119441602E-3</v>
      </c>
      <c r="BD778" s="289">
        <f t="shared" ca="1" si="150"/>
        <v>6.5358257016969118E-4</v>
      </c>
      <c r="BE778" s="289">
        <f t="shared" ca="1" si="150"/>
        <v>6.1940287424330819E-4</v>
      </c>
      <c r="BF778" s="289">
        <f t="shared" ca="1" si="150"/>
        <v>-1.1693807622997852E-4</v>
      </c>
      <c r="BG778" s="289">
        <f t="shared" ca="1" si="150"/>
        <v>-7.9691746344786978E-5</v>
      </c>
      <c r="BH778" s="289">
        <f t="shared" ca="1" si="150"/>
        <v>-4.225969116277632E-5</v>
      </c>
      <c r="BI778" s="289">
        <f t="shared" ca="1" si="150"/>
        <v>-7.7520218215048654E-6</v>
      </c>
      <c r="BJ778" s="289">
        <f t="shared" ca="1" si="150"/>
        <v>-3.2288094887117738E-4</v>
      </c>
      <c r="BK778" s="289">
        <f t="shared" ca="1" si="150"/>
        <v>-5.2341984978450298E-3</v>
      </c>
      <c r="BL778" s="289">
        <f t="shared" ca="1" si="150"/>
        <v>-4.2188342855723308E-3</v>
      </c>
      <c r="BM778" s="289">
        <f t="shared" ca="1" si="150"/>
        <v>-1.8040801246135771E-3</v>
      </c>
      <c r="BN778" s="289">
        <f t="shared" ca="1" si="150"/>
        <v>-1.8369279651449201E-4</v>
      </c>
      <c r="BO778" s="289">
        <f t="shared" si="150"/>
        <v>0</v>
      </c>
      <c r="BP778" s="289">
        <f t="shared" si="150"/>
        <v>0</v>
      </c>
      <c r="BQ778" s="289">
        <f t="shared" si="150"/>
        <v>0</v>
      </c>
      <c r="BR778" s="289">
        <f t="shared" si="150"/>
        <v>0</v>
      </c>
      <c r="BS778" s="289">
        <f t="shared" ref="BS778:CD778" si="151">BS779-BS713</f>
        <v>0</v>
      </c>
      <c r="BT778" s="289">
        <f t="shared" si="151"/>
        <v>0</v>
      </c>
      <c r="BU778" s="289">
        <f t="shared" si="151"/>
        <v>0</v>
      </c>
      <c r="BV778" s="289">
        <f t="shared" si="151"/>
        <v>0</v>
      </c>
      <c r="BW778" s="289">
        <f t="shared" si="151"/>
        <v>0</v>
      </c>
      <c r="BX778" s="289">
        <f t="shared" si="151"/>
        <v>0</v>
      </c>
      <c r="BY778" s="289">
        <f t="shared" si="151"/>
        <v>0</v>
      </c>
      <c r="BZ778" s="289">
        <f t="shared" si="151"/>
        <v>0</v>
      </c>
      <c r="CA778" s="289"/>
      <c r="CB778" s="289"/>
      <c r="CC778" s="289"/>
      <c r="CD778" s="289"/>
      <c r="CE778" s="289"/>
      <c r="CF778" s="289"/>
      <c r="CG778" s="289"/>
      <c r="CH778" s="289"/>
      <c r="CI778" s="289"/>
      <c r="CJ778" s="289"/>
      <c r="CK778" s="289"/>
      <c r="CL778" s="289"/>
      <c r="CM778" s="289"/>
      <c r="CN778" s="289"/>
      <c r="CO778" s="289"/>
      <c r="CP778" s="289"/>
      <c r="CQ778" s="289"/>
      <c r="CR778" s="289"/>
      <c r="CS778" s="289"/>
      <c r="CT778" s="289"/>
      <c r="CU778" s="289"/>
      <c r="CV778" s="289"/>
      <c r="CW778" s="289"/>
      <c r="CX778" s="289"/>
      <c r="CY778" s="289"/>
      <c r="CZ778" s="289"/>
      <c r="DA778" s="289"/>
      <c r="DB778" s="289"/>
      <c r="DC778" s="289"/>
      <c r="DD778" s="289"/>
      <c r="DE778" s="289"/>
      <c r="DF778" s="289"/>
      <c r="DG778" s="289"/>
      <c r="DH778" s="289"/>
      <c r="DI778" s="289"/>
      <c r="DJ778" s="289"/>
      <c r="DK778" s="289"/>
      <c r="DL778" s="289"/>
      <c r="DM778" s="289"/>
      <c r="DN778" s="289"/>
      <c r="DO778" s="289"/>
      <c r="DP778" s="289"/>
      <c r="DQ778" s="289"/>
      <c r="DR778" s="289"/>
      <c r="DS778" s="289"/>
      <c r="DT778" s="289"/>
      <c r="DU778" s="289"/>
      <c r="DV778" s="289"/>
      <c r="DW778" s="289"/>
      <c r="DX778" s="289"/>
      <c r="DY778" s="289"/>
      <c r="DZ778" s="289"/>
      <c r="EA778" s="289"/>
      <c r="EB778" s="289"/>
      <c r="EC778" s="289"/>
      <c r="ED778" s="289"/>
      <c r="EE778" s="289"/>
      <c r="EF778" s="289"/>
      <c r="EG778" s="289"/>
      <c r="EH778" s="289"/>
      <c r="EI778" s="289"/>
      <c r="EJ778" s="289"/>
      <c r="EK778" s="289"/>
      <c r="EL778" s="289"/>
      <c r="EM778" s="289"/>
      <c r="EN778" s="289"/>
      <c r="EO778" s="289"/>
      <c r="EP778" s="289"/>
      <c r="EQ778" s="289"/>
      <c r="ER778" s="289"/>
      <c r="ES778" s="289"/>
      <c r="ET778" s="289"/>
      <c r="EU778" s="289"/>
      <c r="EV778" s="289"/>
      <c r="EW778" s="289"/>
      <c r="EX778" s="289"/>
      <c r="EY778" s="289"/>
      <c r="EZ778" s="289"/>
      <c r="FA778" s="289"/>
      <c r="FB778" s="289"/>
      <c r="FC778" s="289"/>
      <c r="FD778" s="289"/>
      <c r="FE778" s="289"/>
      <c r="FF778" s="289"/>
      <c r="FG778" s="289"/>
      <c r="FH778" s="289"/>
      <c r="FI778" s="289"/>
      <c r="FJ778" s="289"/>
      <c r="FK778" s="289"/>
      <c r="FL778" s="289"/>
      <c r="FM778" s="289"/>
      <c r="FN778" s="289"/>
      <c r="FO778" s="289"/>
      <c r="FP778" s="289"/>
      <c r="FQ778" s="289"/>
      <c r="FR778" s="289"/>
      <c r="FS778" s="289"/>
      <c r="FT778" s="289"/>
      <c r="FU778" s="289"/>
      <c r="FV778" s="289"/>
      <c r="FW778" s="289"/>
      <c r="FX778" s="289"/>
      <c r="FY778" s="289"/>
      <c r="FZ778" s="289"/>
      <c r="GA778" s="289"/>
      <c r="GB778" s="289"/>
      <c r="GC778" s="289"/>
      <c r="GD778" s="289"/>
      <c r="GE778" s="289"/>
      <c r="GF778" s="289"/>
      <c r="GG778" s="289"/>
      <c r="GH778" s="289"/>
      <c r="GI778" s="289"/>
      <c r="GJ778" s="289"/>
      <c r="GK778" s="289"/>
      <c r="GL778" s="289"/>
      <c r="GM778" s="289"/>
      <c r="GN778" s="289"/>
      <c r="GO778" s="289"/>
      <c r="GP778" s="289"/>
      <c r="GQ778" s="289"/>
      <c r="GR778" s="289"/>
      <c r="GS778" s="289"/>
      <c r="GT778" s="289"/>
      <c r="GU778" s="289"/>
      <c r="GV778" s="289"/>
      <c r="GW778" s="289"/>
      <c r="GX778" s="289"/>
      <c r="GY778" s="289"/>
    </row>
    <row r="779" spans="1:207" x14ac:dyDescent="0.15">
      <c r="C779" s="23"/>
      <c r="D779" s="26" t="s">
        <v>433</v>
      </c>
      <c r="G779" s="288">
        <f ca="1">G677+G715+G775</f>
        <v>-9.5760083150306374E-2</v>
      </c>
      <c r="H779" s="288">
        <f t="shared" ref="H779:BS779" ca="1" si="152">H677+H715+H775</f>
        <v>-5.633320906120929E-2</v>
      </c>
      <c r="I779" s="288">
        <f t="shared" ca="1" si="152"/>
        <v>-6.8370931731275064E-2</v>
      </c>
      <c r="J779" s="288">
        <f t="shared" ca="1" si="152"/>
        <v>-7.2112089183674122E-2</v>
      </c>
      <c r="K779" s="288">
        <f t="shared" ca="1" si="152"/>
        <v>-5.7908809968243269E-2</v>
      </c>
      <c r="L779" s="288">
        <f t="shared" ca="1" si="152"/>
        <v>-5.1928343378066434E-2</v>
      </c>
      <c r="M779" s="288">
        <f t="shared" ca="1" si="152"/>
        <v>-4.9311227131170296E-2</v>
      </c>
      <c r="N779" s="288">
        <f t="shared" ca="1" si="152"/>
        <v>-4.6999006679853218E-2</v>
      </c>
      <c r="O779" s="288">
        <f t="shared" ca="1" si="152"/>
        <v>-4.3259217757526822E-2</v>
      </c>
      <c r="P779" s="288">
        <f t="shared" ca="1" si="152"/>
        <v>-3.9616603268468054E-2</v>
      </c>
      <c r="Q779" s="288">
        <f t="shared" ca="1" si="152"/>
        <v>-3.7009561818523759E-2</v>
      </c>
      <c r="R779" s="288">
        <f t="shared" ca="1" si="152"/>
        <v>-3.5633575618865827E-2</v>
      </c>
      <c r="S779" s="288">
        <f t="shared" ca="1" si="152"/>
        <v>1.2924687305961177E-2</v>
      </c>
      <c r="T779" s="288">
        <f t="shared" ca="1" si="152"/>
        <v>-1.7855521776225944E-2</v>
      </c>
      <c r="U779" s="288">
        <f t="shared" ca="1" si="152"/>
        <v>-2.0009319130076451E-2</v>
      </c>
      <c r="V779" s="288">
        <f t="shared" ca="1" si="152"/>
        <v>-2.170969262093999E-2</v>
      </c>
      <c r="W779" s="288">
        <f t="shared" ca="1" si="152"/>
        <v>-2.2598574989199711E-2</v>
      </c>
      <c r="X779" s="288">
        <f t="shared" ca="1" si="152"/>
        <v>-2.2801933224596716E-2</v>
      </c>
      <c r="Y779" s="288">
        <f t="shared" ca="1" si="152"/>
        <v>-2.255513098888582E-2</v>
      </c>
      <c r="Z779" s="288">
        <f t="shared" ca="1" si="152"/>
        <v>-2.2731502991413556E-2</v>
      </c>
      <c r="AA779" s="288">
        <f t="shared" ca="1" si="152"/>
        <v>-2.2128258300167868E-2</v>
      </c>
      <c r="AB779" s="288">
        <f t="shared" ca="1" si="152"/>
        <v>-2.1202131185372845E-2</v>
      </c>
      <c r="AC779" s="288">
        <f t="shared" ca="1" si="152"/>
        <v>-2.019373183904493E-2</v>
      </c>
      <c r="AD779" s="288">
        <f t="shared" ca="1" si="152"/>
        <v>-1.9454039018112143E-2</v>
      </c>
      <c r="AE779" s="288">
        <f t="shared" ca="1" si="152"/>
        <v>3.2480515262433354E-3</v>
      </c>
      <c r="AF779" s="288">
        <f t="shared" ca="1" si="152"/>
        <v>-7.2837488752325458E-3</v>
      </c>
      <c r="AG779" s="288">
        <f t="shared" ca="1" si="152"/>
        <v>-6.9683161493559534E-3</v>
      </c>
      <c r="AH779" s="288">
        <f t="shared" ca="1" si="152"/>
        <v>-7.1797207508916099E-3</v>
      </c>
      <c r="AI779" s="288">
        <f t="shared" ca="1" si="152"/>
        <v>-6.9691487959056136E-3</v>
      </c>
      <c r="AJ779" s="288">
        <f t="shared" ca="1" si="152"/>
        <v>-6.8325129358904058E-3</v>
      </c>
      <c r="AK779" s="288">
        <f t="shared" ca="1" si="152"/>
        <v>-6.7435110679069932E-3</v>
      </c>
      <c r="AL779" s="288">
        <f t="shared" ca="1" si="152"/>
        <v>-6.9414909113801222E-3</v>
      </c>
      <c r="AM779" s="288">
        <f t="shared" ca="1" si="152"/>
        <v>-6.8212503467241295E-3</v>
      </c>
      <c r="AN779" s="288">
        <f t="shared" ca="1" si="152"/>
        <v>-6.6351952775145842E-3</v>
      </c>
      <c r="AO779" s="288">
        <f t="shared" ca="1" si="152"/>
        <v>-6.3686212732534421E-3</v>
      </c>
      <c r="AP779" s="288">
        <f t="shared" ca="1" si="152"/>
        <v>-6.1950043727780207E-3</v>
      </c>
      <c r="AQ779" s="288">
        <f t="shared" ca="1" si="152"/>
        <v>6.9953449920143532E-4</v>
      </c>
      <c r="AR779" s="288">
        <f t="shared" ca="1" si="152"/>
        <v>-2.2126882909581716E-3</v>
      </c>
      <c r="AS779" s="288">
        <f t="shared" ca="1" si="152"/>
        <v>-2.3538210475828464E-3</v>
      </c>
      <c r="AT779" s="288">
        <f t="shared" ca="1" si="152"/>
        <v>-3.3716390823007245E-3</v>
      </c>
      <c r="AU779" s="288">
        <f t="shared" ca="1" si="152"/>
        <v>-3.2794634272089312E-3</v>
      </c>
      <c r="AV779" s="288">
        <f t="shared" ca="1" si="152"/>
        <v>-3.2022284806739951E-3</v>
      </c>
      <c r="AW779" s="288">
        <f t="shared" ca="1" si="152"/>
        <v>-3.1426001985351629E-3</v>
      </c>
      <c r="AX779" s="288">
        <f t="shared" ca="1" si="152"/>
        <v>-3.1770852477130858E-3</v>
      </c>
      <c r="AY779" s="288">
        <f t="shared" ca="1" si="152"/>
        <v>-3.1230242871073538E-3</v>
      </c>
      <c r="AZ779" s="288">
        <f t="shared" ca="1" si="152"/>
        <v>-3.0566379941806832E-3</v>
      </c>
      <c r="BA779" s="288">
        <f t="shared" ca="1" si="152"/>
        <v>-2.9731693715134982E-3</v>
      </c>
      <c r="BB779" s="288">
        <f t="shared" ca="1" si="152"/>
        <v>-2.9882784919631547E-3</v>
      </c>
      <c r="BC779" s="288">
        <f t="shared" ca="1" si="152"/>
        <v>-1.9055038411130987E-4</v>
      </c>
      <c r="BD779" s="288">
        <f t="shared" ca="1" si="152"/>
        <v>-9.1030751771594559E-4</v>
      </c>
      <c r="BE779" s="288">
        <f t="shared" ca="1" si="152"/>
        <v>-9.2784610547249485E-4</v>
      </c>
      <c r="BF779" s="288">
        <f t="shared" ca="1" si="152"/>
        <v>-1.6475459477759483E-3</v>
      </c>
      <c r="BG779" s="288">
        <f t="shared" ca="1" si="152"/>
        <v>-1.593658509720923E-3</v>
      </c>
      <c r="BH779" s="288">
        <f t="shared" ca="1" si="152"/>
        <v>-1.5395853463690788E-3</v>
      </c>
      <c r="BI779" s="288">
        <f t="shared" ca="1" si="152"/>
        <v>-1.4884365688579738E-3</v>
      </c>
      <c r="BJ779" s="288">
        <f t="shared" ca="1" si="152"/>
        <v>-1.7869243877378128E-3</v>
      </c>
      <c r="BK779" s="288">
        <f t="shared" ca="1" si="152"/>
        <v>-6.6816008285418317E-3</v>
      </c>
      <c r="BL779" s="288">
        <f t="shared" ca="1" si="152"/>
        <v>-5.6495955080992991E-3</v>
      </c>
      <c r="BM779" s="288">
        <f t="shared" ca="1" si="152"/>
        <v>-3.2182002389707122E-3</v>
      </c>
      <c r="BN779" s="288">
        <f t="shared" ca="1" si="152"/>
        <v>-1.6300835679183487E-3</v>
      </c>
      <c r="BO779" s="288">
        <f t="shared" si="152"/>
        <v>0</v>
      </c>
      <c r="BP779" s="288">
        <f t="shared" si="152"/>
        <v>0</v>
      </c>
      <c r="BQ779" s="288">
        <f t="shared" si="152"/>
        <v>0</v>
      </c>
      <c r="BR779" s="288">
        <f t="shared" si="152"/>
        <v>0</v>
      </c>
      <c r="BS779" s="288">
        <f t="shared" si="152"/>
        <v>0</v>
      </c>
      <c r="BT779" s="288">
        <f t="shared" ref="BT779:BZ779" si="153">BT677+BT715+BT775</f>
        <v>0</v>
      </c>
      <c r="BU779" s="288">
        <f t="shared" si="153"/>
        <v>0</v>
      </c>
      <c r="BV779" s="288">
        <f t="shared" si="153"/>
        <v>0</v>
      </c>
      <c r="BW779" s="288">
        <f t="shared" si="153"/>
        <v>0</v>
      </c>
      <c r="BX779" s="288">
        <f t="shared" si="153"/>
        <v>0</v>
      </c>
      <c r="BY779" s="288">
        <f t="shared" si="153"/>
        <v>0</v>
      </c>
      <c r="BZ779" s="288">
        <f t="shared" si="153"/>
        <v>0</v>
      </c>
      <c r="CA779" s="289"/>
      <c r="CB779" s="289"/>
      <c r="CC779" s="289"/>
      <c r="CD779" s="289"/>
      <c r="CE779" s="289"/>
      <c r="CF779" s="289"/>
      <c r="CG779" s="289"/>
      <c r="CH779" s="289"/>
      <c r="CI779" s="289"/>
      <c r="CJ779" s="289"/>
      <c r="CK779" s="289"/>
      <c r="CL779" s="289"/>
      <c r="CM779" s="289"/>
      <c r="CN779" s="289"/>
      <c r="CO779" s="289"/>
      <c r="CP779" s="289"/>
      <c r="CQ779" s="289"/>
      <c r="CR779" s="289"/>
      <c r="CS779" s="289"/>
      <c r="CT779" s="289"/>
      <c r="CU779" s="289"/>
      <c r="CV779" s="289"/>
      <c r="CW779" s="289"/>
      <c r="CX779" s="289"/>
      <c r="CY779" s="289"/>
      <c r="CZ779" s="289"/>
      <c r="DA779" s="289"/>
      <c r="DB779" s="289"/>
      <c r="DC779" s="289"/>
      <c r="DD779" s="289"/>
      <c r="DE779" s="289"/>
      <c r="DF779" s="289"/>
      <c r="DG779" s="289"/>
      <c r="DH779" s="289"/>
      <c r="DI779" s="289"/>
      <c r="DJ779" s="289"/>
      <c r="DK779" s="289"/>
      <c r="DL779" s="289"/>
      <c r="DM779" s="289"/>
      <c r="DN779" s="289"/>
      <c r="DO779" s="289"/>
      <c r="DP779" s="289"/>
      <c r="DQ779" s="289"/>
      <c r="DR779" s="289"/>
      <c r="DS779" s="289"/>
      <c r="DT779" s="289"/>
      <c r="DU779" s="289"/>
      <c r="DV779" s="289"/>
      <c r="DW779" s="289"/>
      <c r="DX779" s="289"/>
      <c r="DY779" s="289"/>
      <c r="DZ779" s="289"/>
      <c r="EA779" s="289"/>
      <c r="EB779" s="289"/>
      <c r="EC779" s="289"/>
      <c r="ED779" s="289"/>
      <c r="EE779" s="289"/>
      <c r="EF779" s="289"/>
      <c r="EG779" s="289"/>
      <c r="EH779" s="289"/>
      <c r="EI779" s="289"/>
      <c r="EJ779" s="289"/>
      <c r="EK779" s="289"/>
      <c r="EL779" s="289"/>
      <c r="EM779" s="289"/>
      <c r="EN779" s="289"/>
      <c r="EO779" s="289"/>
      <c r="EP779" s="289"/>
      <c r="EQ779" s="289"/>
      <c r="ER779" s="289"/>
      <c r="ES779" s="289"/>
      <c r="ET779" s="289"/>
      <c r="EU779" s="289"/>
      <c r="EV779" s="289"/>
      <c r="EW779" s="289"/>
      <c r="EX779" s="289"/>
      <c r="EY779" s="289"/>
      <c r="EZ779" s="289"/>
      <c r="FA779" s="289"/>
      <c r="FB779" s="289"/>
      <c r="FC779" s="289"/>
      <c r="FD779" s="289"/>
      <c r="FE779" s="289"/>
      <c r="FF779" s="289"/>
      <c r="FG779" s="289"/>
      <c r="FH779" s="289"/>
      <c r="FI779" s="289"/>
      <c r="FJ779" s="289"/>
      <c r="FK779" s="289"/>
      <c r="FL779" s="289"/>
      <c r="FM779" s="289"/>
      <c r="FN779" s="289"/>
      <c r="FO779" s="289"/>
      <c r="FP779" s="289"/>
      <c r="FQ779" s="289"/>
      <c r="FR779" s="289"/>
      <c r="FS779" s="289"/>
      <c r="FT779" s="289"/>
      <c r="FU779" s="289"/>
      <c r="FV779" s="289"/>
      <c r="FW779" s="289"/>
      <c r="FX779" s="289"/>
      <c r="FY779" s="289"/>
      <c r="FZ779" s="289"/>
      <c r="GA779" s="289"/>
      <c r="GB779" s="289"/>
      <c r="GC779" s="289"/>
      <c r="GD779" s="289"/>
      <c r="GE779" s="289"/>
      <c r="GF779" s="289"/>
      <c r="GG779" s="289"/>
      <c r="GH779" s="289"/>
      <c r="GI779" s="289"/>
      <c r="GJ779" s="289"/>
      <c r="GK779" s="289"/>
      <c r="GL779" s="289"/>
      <c r="GM779" s="289"/>
      <c r="GN779" s="289"/>
      <c r="GO779" s="289"/>
      <c r="GP779" s="289"/>
      <c r="GQ779" s="289"/>
      <c r="GR779" s="289"/>
      <c r="GS779" s="289"/>
      <c r="GT779" s="289"/>
      <c r="GU779" s="289"/>
      <c r="GV779" s="289"/>
      <c r="GW779" s="289"/>
      <c r="GX779" s="289"/>
      <c r="GY779" s="289"/>
    </row>
    <row r="780" spans="1:207" x14ac:dyDescent="0.15">
      <c r="C780" s="23"/>
      <c r="G780" s="289"/>
      <c r="H780" s="289"/>
      <c r="I780" s="289"/>
      <c r="J780" s="289"/>
      <c r="K780" s="289"/>
      <c r="L780" s="289"/>
      <c r="M780" s="289"/>
      <c r="N780" s="289"/>
      <c r="O780" s="289"/>
      <c r="P780" s="289"/>
      <c r="Q780" s="289"/>
      <c r="R780" s="289"/>
      <c r="S780" s="289"/>
      <c r="T780" s="289"/>
      <c r="U780" s="289"/>
      <c r="V780" s="289"/>
      <c r="W780" s="289"/>
      <c r="X780" s="289"/>
      <c r="Y780" s="289"/>
      <c r="Z780" s="289"/>
      <c r="AA780" s="289"/>
      <c r="AB780" s="289"/>
      <c r="AC780" s="289"/>
      <c r="AD780" s="289"/>
      <c r="AE780" s="289"/>
      <c r="AF780" s="289"/>
      <c r="AG780" s="289"/>
      <c r="AH780" s="289"/>
      <c r="AI780" s="289"/>
      <c r="AJ780" s="289"/>
      <c r="AK780" s="289"/>
      <c r="AL780" s="289"/>
      <c r="AM780" s="289"/>
      <c r="AN780" s="289"/>
      <c r="AO780" s="289"/>
      <c r="AP780" s="289"/>
      <c r="AQ780" s="289"/>
      <c r="AR780" s="289"/>
      <c r="AS780" s="289"/>
      <c r="AT780" s="289"/>
      <c r="AU780" s="289"/>
      <c r="AV780" s="289"/>
      <c r="AW780" s="289"/>
      <c r="AX780" s="289"/>
      <c r="AY780" s="289"/>
      <c r="AZ780" s="289"/>
      <c r="BA780" s="289"/>
      <c r="BB780" s="289"/>
      <c r="BC780" s="289"/>
      <c r="BD780" s="289"/>
      <c r="BE780" s="289"/>
      <c r="BF780" s="289"/>
      <c r="BG780" s="289"/>
      <c r="BH780" s="289"/>
      <c r="BI780" s="289"/>
      <c r="BJ780" s="289"/>
      <c r="BK780" s="289"/>
      <c r="BL780" s="289"/>
      <c r="BM780" s="289"/>
      <c r="BN780" s="289"/>
      <c r="BO780" s="289"/>
      <c r="BP780" s="289"/>
      <c r="BQ780" s="289"/>
      <c r="BR780" s="289"/>
      <c r="BS780" s="289"/>
      <c r="BT780" s="289"/>
      <c r="BU780" s="289"/>
      <c r="BV780" s="289"/>
      <c r="BW780" s="289"/>
      <c r="BX780" s="289"/>
      <c r="BY780" s="289"/>
      <c r="BZ780" s="289"/>
      <c r="CA780" s="289"/>
      <c r="CB780" s="289"/>
      <c r="CC780" s="289"/>
      <c r="CD780" s="289"/>
      <c r="CE780" s="289"/>
      <c r="CF780" s="289"/>
      <c r="CG780" s="289"/>
      <c r="CH780" s="289"/>
      <c r="CI780" s="289"/>
      <c r="CJ780" s="289"/>
      <c r="CK780" s="289"/>
      <c r="CL780" s="289"/>
      <c r="CM780" s="289"/>
      <c r="CN780" s="289"/>
      <c r="CO780" s="289"/>
      <c r="CP780" s="289"/>
      <c r="CQ780" s="289"/>
      <c r="CR780" s="289"/>
      <c r="CS780" s="289"/>
      <c r="CT780" s="289"/>
      <c r="CU780" s="289"/>
      <c r="CV780" s="289"/>
      <c r="CW780" s="289"/>
      <c r="CX780" s="289"/>
      <c r="CY780" s="289"/>
      <c r="CZ780" s="289"/>
      <c r="DA780" s="289"/>
      <c r="DB780" s="289"/>
      <c r="DC780" s="289"/>
      <c r="DD780" s="289"/>
      <c r="DE780" s="289"/>
      <c r="DF780" s="289"/>
      <c r="DG780" s="289"/>
      <c r="DH780" s="289"/>
      <c r="DI780" s="289"/>
      <c r="DJ780" s="289"/>
      <c r="DK780" s="289"/>
      <c r="DL780" s="289"/>
      <c r="DM780" s="289"/>
      <c r="DN780" s="289"/>
      <c r="DO780" s="289"/>
      <c r="DP780" s="289"/>
      <c r="DQ780" s="289"/>
      <c r="DR780" s="289"/>
      <c r="DS780" s="289"/>
      <c r="DT780" s="289"/>
      <c r="DU780" s="289"/>
      <c r="DV780" s="289"/>
      <c r="DW780" s="289"/>
      <c r="DX780" s="289"/>
      <c r="DY780" s="289"/>
      <c r="DZ780" s="289"/>
      <c r="EA780" s="289"/>
      <c r="EB780" s="289"/>
      <c r="EC780" s="289"/>
      <c r="ED780" s="289"/>
      <c r="EE780" s="289"/>
      <c r="EF780" s="289"/>
      <c r="EG780" s="289"/>
      <c r="EH780" s="289"/>
      <c r="EI780" s="289"/>
      <c r="EJ780" s="289"/>
      <c r="EK780" s="289"/>
      <c r="EL780" s="289"/>
      <c r="EM780" s="289"/>
      <c r="EN780" s="289"/>
      <c r="EO780" s="289"/>
      <c r="EP780" s="289"/>
      <c r="EQ780" s="289"/>
      <c r="ER780" s="289"/>
      <c r="ES780" s="289"/>
      <c r="ET780" s="289"/>
      <c r="EU780" s="289"/>
      <c r="EV780" s="289"/>
      <c r="EW780" s="289"/>
      <c r="EX780" s="289"/>
      <c r="EY780" s="289"/>
      <c r="EZ780" s="289"/>
      <c r="FA780" s="289"/>
      <c r="FB780" s="289"/>
      <c r="FC780" s="289"/>
      <c r="FD780" s="289"/>
      <c r="FE780" s="289"/>
      <c r="FF780" s="289"/>
      <c r="FG780" s="289"/>
      <c r="FH780" s="289"/>
      <c r="FI780" s="289"/>
      <c r="FJ780" s="289"/>
      <c r="FK780" s="289"/>
      <c r="FL780" s="289"/>
      <c r="FM780" s="289"/>
      <c r="FN780" s="289"/>
      <c r="FO780" s="289"/>
      <c r="FP780" s="289"/>
      <c r="FQ780" s="289"/>
      <c r="FR780" s="289"/>
      <c r="FS780" s="289"/>
      <c r="FT780" s="289"/>
      <c r="FU780" s="289"/>
      <c r="FV780" s="289"/>
      <c r="FW780" s="289"/>
      <c r="FX780" s="289"/>
      <c r="FY780" s="289"/>
      <c r="FZ780" s="289"/>
      <c r="GA780" s="289"/>
      <c r="GB780" s="289"/>
      <c r="GC780" s="289"/>
      <c r="GD780" s="289"/>
      <c r="GE780" s="289"/>
      <c r="GF780" s="289"/>
      <c r="GG780" s="289"/>
      <c r="GH780" s="289"/>
      <c r="GI780" s="289"/>
      <c r="GJ780" s="289"/>
      <c r="GK780" s="289"/>
      <c r="GL780" s="289"/>
      <c r="GM780" s="289"/>
      <c r="GN780" s="289"/>
      <c r="GO780" s="289"/>
      <c r="GP780" s="289"/>
      <c r="GQ780" s="289"/>
      <c r="GR780" s="289"/>
      <c r="GS780" s="289"/>
      <c r="GT780" s="289"/>
      <c r="GU780" s="289"/>
      <c r="GV780" s="289"/>
      <c r="GW780" s="289"/>
      <c r="GX780" s="289"/>
      <c r="GY780" s="289"/>
    </row>
    <row r="781" spans="1:207" s="330" customFormat="1" x14ac:dyDescent="0.15">
      <c r="A781" s="329"/>
      <c r="G781" s="289"/>
      <c r="H781" s="289"/>
      <c r="I781" s="289"/>
      <c r="J781" s="289"/>
      <c r="K781" s="289"/>
      <c r="L781" s="289"/>
      <c r="M781" s="289"/>
      <c r="N781" s="289"/>
      <c r="O781" s="289"/>
      <c r="P781" s="289"/>
      <c r="Q781" s="289"/>
      <c r="R781" s="289"/>
      <c r="S781" s="289"/>
      <c r="T781" s="289"/>
      <c r="U781" s="289"/>
      <c r="V781" s="289"/>
      <c r="W781" s="289"/>
      <c r="X781" s="289"/>
      <c r="Y781" s="289"/>
      <c r="Z781" s="289"/>
      <c r="AA781" s="289"/>
      <c r="AB781" s="289"/>
      <c r="AC781" s="289"/>
      <c r="AD781" s="289"/>
      <c r="AE781" s="289"/>
      <c r="AF781" s="289"/>
      <c r="AG781" s="289"/>
      <c r="AH781" s="289"/>
      <c r="AI781" s="289"/>
      <c r="AJ781" s="289"/>
      <c r="AK781" s="289"/>
      <c r="AL781" s="289"/>
      <c r="AM781" s="289"/>
      <c r="AN781" s="289"/>
      <c r="AO781" s="289"/>
      <c r="AP781" s="289"/>
      <c r="AQ781" s="289"/>
      <c r="AR781" s="289"/>
      <c r="AS781" s="289"/>
      <c r="AT781" s="289"/>
      <c r="AU781" s="289"/>
      <c r="AV781" s="289"/>
      <c r="AW781" s="289"/>
      <c r="AX781" s="289"/>
      <c r="AY781" s="289"/>
      <c r="AZ781" s="289"/>
      <c r="BA781" s="289"/>
      <c r="BB781" s="289"/>
      <c r="BC781" s="289"/>
      <c r="BD781" s="289"/>
      <c r="BE781" s="289"/>
      <c r="BF781" s="289"/>
      <c r="BG781" s="289"/>
      <c r="BH781" s="289"/>
      <c r="BI781" s="289"/>
      <c r="BJ781" s="289"/>
      <c r="BK781" s="289"/>
      <c r="BL781" s="289"/>
      <c r="BM781" s="289"/>
      <c r="BN781" s="289"/>
      <c r="BO781" s="289"/>
      <c r="BP781" s="289"/>
      <c r="BQ781" s="289"/>
      <c r="BR781" s="289"/>
      <c r="BS781" s="289"/>
      <c r="BT781" s="289"/>
      <c r="BU781" s="289"/>
      <c r="BV781" s="289"/>
      <c r="BW781" s="289"/>
      <c r="BX781" s="289"/>
      <c r="BY781" s="289"/>
      <c r="BZ781" s="289"/>
      <c r="CA781" s="289"/>
      <c r="CB781" s="289"/>
      <c r="CC781" s="289"/>
      <c r="CD781" s="289"/>
      <c r="CE781" s="289"/>
      <c r="CF781" s="289"/>
      <c r="CG781" s="289"/>
      <c r="CH781" s="289"/>
      <c r="CI781" s="289"/>
      <c r="CJ781" s="289"/>
      <c r="CK781" s="289"/>
      <c r="CL781" s="289"/>
      <c r="CM781" s="289"/>
      <c r="CN781" s="289"/>
      <c r="CO781" s="289"/>
      <c r="CP781" s="289"/>
      <c r="CQ781" s="289"/>
      <c r="CR781" s="289"/>
      <c r="CS781" s="289"/>
      <c r="CT781" s="289"/>
      <c r="CU781" s="289"/>
      <c r="CV781" s="289"/>
      <c r="CW781" s="289"/>
      <c r="CX781" s="289"/>
      <c r="CY781" s="289"/>
      <c r="CZ781" s="289"/>
      <c r="DA781" s="289"/>
      <c r="DB781" s="289"/>
      <c r="DC781" s="289"/>
      <c r="DD781" s="289"/>
      <c r="DE781" s="289"/>
      <c r="DF781" s="289"/>
      <c r="DG781" s="289"/>
      <c r="DH781" s="289"/>
      <c r="DI781" s="289"/>
      <c r="DJ781" s="289"/>
      <c r="DK781" s="289"/>
      <c r="DL781" s="289"/>
      <c r="DM781" s="289"/>
      <c r="DN781" s="289"/>
      <c r="DO781" s="289"/>
      <c r="DP781" s="289"/>
      <c r="DQ781" s="289"/>
      <c r="DR781" s="289"/>
      <c r="DS781" s="289"/>
      <c r="DT781" s="289"/>
      <c r="DU781" s="289"/>
      <c r="DV781" s="289"/>
      <c r="DW781" s="289"/>
      <c r="DX781" s="289"/>
      <c r="DY781" s="289"/>
      <c r="DZ781" s="289"/>
      <c r="EA781" s="289"/>
      <c r="EB781" s="289"/>
      <c r="EC781" s="289"/>
      <c r="ED781" s="289"/>
      <c r="EE781" s="289"/>
      <c r="EF781" s="289"/>
      <c r="EG781" s="289"/>
      <c r="EH781" s="289"/>
      <c r="EI781" s="289"/>
      <c r="EJ781" s="289"/>
      <c r="EK781" s="289"/>
      <c r="EL781" s="289"/>
      <c r="EM781" s="289"/>
      <c r="EN781" s="289"/>
      <c r="EO781" s="289"/>
      <c r="EP781" s="289"/>
      <c r="EQ781" s="289"/>
      <c r="ER781" s="289"/>
      <c r="ES781" s="289"/>
      <c r="ET781" s="289"/>
      <c r="EU781" s="289"/>
      <c r="EV781" s="289"/>
      <c r="EW781" s="289"/>
      <c r="EX781" s="289"/>
      <c r="EY781" s="289"/>
      <c r="EZ781" s="289"/>
      <c r="FA781" s="289"/>
      <c r="FB781" s="289"/>
      <c r="FC781" s="289"/>
      <c r="FD781" s="289"/>
      <c r="FE781" s="289"/>
      <c r="FF781" s="289"/>
      <c r="FG781" s="289"/>
      <c r="FH781" s="289"/>
      <c r="FI781" s="289"/>
      <c r="FJ781" s="289"/>
      <c r="FK781" s="289"/>
      <c r="FL781" s="289"/>
      <c r="FM781" s="289"/>
      <c r="FN781" s="289"/>
      <c r="FO781" s="289"/>
      <c r="FP781" s="289"/>
      <c r="FQ781" s="289"/>
      <c r="FR781" s="289"/>
      <c r="FS781" s="289"/>
      <c r="FT781" s="289"/>
      <c r="FU781" s="289"/>
      <c r="FV781" s="289"/>
      <c r="FW781" s="289"/>
      <c r="FX781" s="289"/>
      <c r="FY781" s="289"/>
      <c r="FZ781" s="289"/>
      <c r="GA781" s="289"/>
      <c r="GB781" s="289"/>
      <c r="GC781" s="289"/>
      <c r="GD781" s="289"/>
      <c r="GE781" s="289"/>
      <c r="GF781" s="289"/>
      <c r="GG781" s="289"/>
      <c r="GH781" s="289"/>
      <c r="GI781" s="289"/>
      <c r="GJ781" s="289"/>
      <c r="GK781" s="289"/>
      <c r="GL781" s="289"/>
      <c r="GM781" s="289"/>
      <c r="GN781" s="289"/>
      <c r="GO781" s="289"/>
      <c r="GP781" s="289"/>
      <c r="GQ781" s="289"/>
      <c r="GR781" s="289"/>
      <c r="GS781" s="289"/>
      <c r="GT781" s="289"/>
      <c r="GU781" s="289"/>
      <c r="GV781" s="289"/>
      <c r="GW781" s="289"/>
      <c r="GX781" s="289"/>
      <c r="GY781" s="289"/>
    </row>
    <row r="782" spans="1:207" x14ac:dyDescent="0.15">
      <c r="F782" s="245"/>
      <c r="G782" s="289"/>
      <c r="H782" s="289"/>
      <c r="I782" s="289"/>
      <c r="J782" s="289"/>
      <c r="K782" s="289"/>
      <c r="L782" s="289"/>
      <c r="M782" s="289"/>
      <c r="N782" s="289"/>
      <c r="O782" s="289"/>
      <c r="P782" s="289"/>
      <c r="Q782" s="289"/>
      <c r="R782" s="289"/>
      <c r="S782" s="289"/>
      <c r="T782" s="289"/>
      <c r="U782" s="289"/>
      <c r="V782" s="289"/>
      <c r="W782" s="289"/>
      <c r="X782" s="289"/>
      <c r="Y782" s="289"/>
      <c r="Z782" s="289"/>
      <c r="AA782" s="289"/>
      <c r="AB782" s="289"/>
      <c r="AC782" s="289"/>
      <c r="AD782" s="289"/>
      <c r="AE782" s="289"/>
      <c r="AF782" s="289"/>
      <c r="AG782" s="289"/>
      <c r="AH782" s="289"/>
      <c r="AI782" s="289"/>
      <c r="AJ782" s="289"/>
      <c r="AK782" s="289"/>
      <c r="AL782" s="289"/>
      <c r="AM782" s="289"/>
      <c r="AN782" s="289"/>
      <c r="AO782" s="289"/>
      <c r="AP782" s="289"/>
      <c r="AQ782" s="289"/>
      <c r="AR782" s="289"/>
      <c r="AS782" s="289"/>
      <c r="AT782" s="289"/>
      <c r="AU782" s="289"/>
      <c r="AV782" s="289"/>
      <c r="AW782" s="289"/>
      <c r="AX782" s="289"/>
      <c r="AY782" s="289"/>
      <c r="AZ782" s="289"/>
      <c r="BA782" s="289"/>
      <c r="BB782" s="289"/>
      <c r="BC782" s="289"/>
      <c r="BD782" s="289"/>
      <c r="BE782" s="289"/>
      <c r="BF782" s="289"/>
      <c r="BG782" s="289"/>
      <c r="BH782" s="289"/>
      <c r="BI782" s="289"/>
      <c r="BJ782" s="289"/>
      <c r="BK782" s="289"/>
      <c r="BL782" s="289"/>
      <c r="BM782" s="289"/>
      <c r="BN782" s="289"/>
      <c r="BO782" s="289"/>
      <c r="BP782" s="289"/>
      <c r="BQ782" s="289"/>
      <c r="BR782" s="289"/>
      <c r="BS782" s="289"/>
      <c r="BT782" s="289"/>
      <c r="BU782" s="289"/>
      <c r="BV782" s="289"/>
      <c r="BW782" s="289"/>
      <c r="BX782" s="289"/>
      <c r="BY782" s="289"/>
      <c r="BZ782" s="289"/>
      <c r="CA782" s="289"/>
      <c r="CB782" s="289"/>
      <c r="CC782" s="289"/>
      <c r="CD782" s="289"/>
      <c r="CE782" s="289"/>
      <c r="CF782" s="289"/>
      <c r="CG782" s="289"/>
      <c r="CH782" s="289"/>
      <c r="CI782" s="289"/>
      <c r="CJ782" s="289"/>
      <c r="CK782" s="289"/>
      <c r="CL782" s="289"/>
      <c r="CM782" s="289"/>
      <c r="CN782" s="289"/>
      <c r="CO782" s="289"/>
      <c r="CP782" s="289"/>
      <c r="CQ782" s="289"/>
      <c r="CR782" s="289"/>
      <c r="CS782" s="289"/>
      <c r="CT782" s="289"/>
      <c r="CU782" s="289"/>
      <c r="CV782" s="289"/>
      <c r="CW782" s="289"/>
      <c r="CX782" s="289"/>
      <c r="CY782" s="289"/>
      <c r="CZ782" s="289"/>
      <c r="DA782" s="289"/>
      <c r="DB782" s="289"/>
      <c r="DC782" s="289"/>
      <c r="DD782" s="289"/>
      <c r="DE782" s="289"/>
      <c r="DF782" s="289"/>
      <c r="DG782" s="289"/>
      <c r="DH782" s="289"/>
      <c r="DI782" s="289"/>
      <c r="DJ782" s="289"/>
      <c r="DK782" s="289"/>
      <c r="DL782" s="289"/>
      <c r="DM782" s="289"/>
      <c r="DN782" s="289"/>
      <c r="DO782" s="289"/>
      <c r="DP782" s="289"/>
      <c r="DQ782" s="289"/>
      <c r="DR782" s="289"/>
      <c r="DS782" s="289"/>
      <c r="DT782" s="289"/>
      <c r="DU782" s="289"/>
      <c r="DV782" s="289"/>
      <c r="DW782" s="289"/>
      <c r="DX782" s="289"/>
      <c r="DY782" s="289"/>
      <c r="DZ782" s="289"/>
      <c r="EA782" s="289"/>
      <c r="EB782" s="289"/>
      <c r="EC782" s="289"/>
      <c r="ED782" s="289"/>
      <c r="EE782" s="289"/>
      <c r="EF782" s="289"/>
      <c r="EG782" s="289"/>
      <c r="EH782" s="289"/>
      <c r="EI782" s="289"/>
      <c r="EJ782" s="289"/>
      <c r="EK782" s="289"/>
      <c r="EL782" s="289"/>
      <c r="EM782" s="289"/>
      <c r="EN782" s="289"/>
      <c r="EO782" s="289"/>
      <c r="EP782" s="289"/>
      <c r="EQ782" s="289"/>
      <c r="ER782" s="289"/>
      <c r="ES782" s="289"/>
      <c r="ET782" s="289"/>
      <c r="EU782" s="289"/>
      <c r="EV782" s="289"/>
      <c r="EW782" s="289"/>
      <c r="EX782" s="289"/>
      <c r="EY782" s="289"/>
      <c r="EZ782" s="289"/>
      <c r="FA782" s="289"/>
      <c r="FB782" s="289"/>
      <c r="FC782" s="289"/>
      <c r="FD782" s="289"/>
      <c r="FE782" s="289"/>
      <c r="FF782" s="289"/>
      <c r="FG782" s="289"/>
      <c r="FH782" s="289"/>
      <c r="FI782" s="289"/>
      <c r="FJ782" s="289"/>
      <c r="FK782" s="289"/>
      <c r="FL782" s="289"/>
      <c r="FM782" s="289"/>
      <c r="FN782" s="289"/>
      <c r="FO782" s="289"/>
      <c r="FP782" s="289"/>
      <c r="FQ782" s="289"/>
      <c r="FR782" s="289"/>
      <c r="FS782" s="289"/>
      <c r="FT782" s="289"/>
      <c r="FU782" s="289"/>
      <c r="FV782" s="289"/>
      <c r="FW782" s="289"/>
      <c r="FX782" s="289"/>
      <c r="FY782" s="289"/>
      <c r="FZ782" s="289"/>
      <c r="GA782" s="289"/>
      <c r="GB782" s="289"/>
      <c r="GC782" s="289"/>
      <c r="GD782" s="289"/>
      <c r="GE782" s="289"/>
      <c r="GF782" s="289"/>
      <c r="GG782" s="289"/>
      <c r="GH782" s="289"/>
      <c r="GI782" s="289"/>
      <c r="GJ782" s="289"/>
      <c r="GK782" s="289"/>
      <c r="GL782" s="289"/>
      <c r="GM782" s="289"/>
      <c r="GN782" s="289"/>
      <c r="GO782" s="289"/>
      <c r="GP782" s="289"/>
      <c r="GQ782" s="289"/>
      <c r="GR782" s="289"/>
      <c r="GS782" s="289"/>
      <c r="GT782" s="289"/>
      <c r="GU782" s="289"/>
      <c r="GV782" s="289"/>
      <c r="GW782" s="289"/>
      <c r="GX782" s="289"/>
      <c r="GY782" s="289"/>
    </row>
    <row r="783" spans="1:207" x14ac:dyDescent="0.15">
      <c r="G783" s="289"/>
      <c r="H783" s="289"/>
      <c r="I783" s="289"/>
      <c r="J783" s="289"/>
      <c r="K783" s="289"/>
      <c r="L783" s="289"/>
      <c r="M783" s="289"/>
      <c r="N783" s="289"/>
      <c r="O783" s="289"/>
      <c r="P783" s="289"/>
      <c r="Q783" s="289"/>
      <c r="R783" s="289"/>
      <c r="S783" s="289"/>
      <c r="T783" s="289"/>
      <c r="U783" s="289"/>
      <c r="V783" s="289"/>
      <c r="W783" s="289"/>
      <c r="X783" s="289"/>
      <c r="Y783" s="289"/>
      <c r="Z783" s="289"/>
      <c r="AA783" s="289"/>
      <c r="AB783" s="289"/>
      <c r="AC783" s="289"/>
      <c r="AD783" s="289"/>
      <c r="AE783" s="289"/>
      <c r="AF783" s="289"/>
      <c r="AG783" s="289"/>
      <c r="AH783" s="289"/>
      <c r="AI783" s="289"/>
      <c r="AJ783" s="289"/>
      <c r="AK783" s="289"/>
      <c r="AL783" s="289"/>
      <c r="AM783" s="289"/>
      <c r="AN783" s="289"/>
      <c r="AO783" s="289"/>
      <c r="AP783" s="289"/>
      <c r="AQ783" s="289"/>
      <c r="AR783" s="289"/>
      <c r="AS783" s="289"/>
      <c r="AT783" s="289"/>
      <c r="AU783" s="289"/>
      <c r="AV783" s="289"/>
      <c r="AW783" s="289"/>
      <c r="AX783" s="289"/>
      <c r="AY783" s="289"/>
      <c r="AZ783" s="289"/>
      <c r="BA783" s="289"/>
      <c r="BB783" s="289"/>
      <c r="BC783" s="289"/>
      <c r="BD783" s="289"/>
      <c r="BE783" s="289"/>
      <c r="BF783" s="289"/>
      <c r="BG783" s="289"/>
      <c r="BH783" s="289"/>
      <c r="BI783" s="289"/>
      <c r="BJ783" s="289"/>
      <c r="BK783" s="289"/>
      <c r="BL783" s="289"/>
      <c r="BM783" s="289"/>
      <c r="BN783" s="289"/>
      <c r="BO783" s="289"/>
      <c r="BP783" s="289"/>
      <c r="BQ783" s="289"/>
      <c r="BR783" s="289"/>
      <c r="BS783" s="289"/>
      <c r="BT783" s="289"/>
      <c r="BU783" s="289"/>
      <c r="BV783" s="289"/>
      <c r="BW783" s="289"/>
      <c r="BX783" s="289"/>
      <c r="BY783" s="289"/>
      <c r="BZ783" s="289"/>
      <c r="CA783" s="289"/>
      <c r="CB783" s="289"/>
      <c r="CC783" s="289"/>
      <c r="CD783" s="289"/>
      <c r="CE783" s="289"/>
      <c r="CF783" s="289"/>
      <c r="CG783" s="289"/>
      <c r="CH783" s="289"/>
      <c r="CI783" s="289"/>
      <c r="CJ783" s="289"/>
      <c r="CK783" s="289"/>
      <c r="CL783" s="289"/>
      <c r="CM783" s="289"/>
      <c r="CN783" s="289"/>
      <c r="CO783" s="289"/>
      <c r="CP783" s="289"/>
      <c r="CQ783" s="289"/>
      <c r="CR783" s="289"/>
      <c r="CS783" s="289"/>
      <c r="CT783" s="289"/>
      <c r="CU783" s="289"/>
      <c r="CV783" s="289"/>
      <c r="CW783" s="289"/>
      <c r="CX783" s="289"/>
      <c r="CY783" s="289"/>
      <c r="CZ783" s="289"/>
      <c r="DA783" s="289"/>
      <c r="DB783" s="289"/>
      <c r="DC783" s="289"/>
      <c r="DD783" s="289"/>
      <c r="DE783" s="289"/>
      <c r="DF783" s="289"/>
      <c r="DG783" s="289"/>
      <c r="DH783" s="289"/>
      <c r="DI783" s="289"/>
      <c r="DJ783" s="289"/>
      <c r="DK783" s="289"/>
      <c r="DL783" s="289"/>
      <c r="DM783" s="289"/>
      <c r="DN783" s="289"/>
      <c r="DO783" s="289"/>
      <c r="DP783" s="289"/>
      <c r="DQ783" s="289"/>
      <c r="DR783" s="289"/>
      <c r="DS783" s="289"/>
      <c r="DT783" s="289"/>
      <c r="DU783" s="289"/>
      <c r="DV783" s="289"/>
      <c r="DW783" s="289"/>
      <c r="DX783" s="289"/>
      <c r="DY783" s="289"/>
      <c r="DZ783" s="289"/>
      <c r="EA783" s="289"/>
      <c r="EB783" s="289"/>
      <c r="EC783" s="289"/>
      <c r="ED783" s="289"/>
      <c r="EE783" s="289"/>
      <c r="EF783" s="289"/>
      <c r="EG783" s="289"/>
      <c r="EH783" s="289"/>
      <c r="EI783" s="289"/>
      <c r="EJ783" s="289"/>
      <c r="EK783" s="289"/>
      <c r="EL783" s="289"/>
      <c r="EM783" s="289"/>
      <c r="EN783" s="289"/>
      <c r="EO783" s="289"/>
      <c r="EP783" s="289"/>
      <c r="EQ783" s="289"/>
      <c r="ER783" s="289"/>
      <c r="ES783" s="289"/>
      <c r="ET783" s="289"/>
      <c r="EU783" s="289"/>
      <c r="EV783" s="289"/>
      <c r="EW783" s="289"/>
      <c r="EX783" s="289"/>
      <c r="EY783" s="289"/>
      <c r="EZ783" s="289"/>
      <c r="FA783" s="289"/>
      <c r="FB783" s="289"/>
      <c r="FC783" s="289"/>
      <c r="FD783" s="289"/>
      <c r="FE783" s="289"/>
      <c r="FF783" s="289"/>
      <c r="FG783" s="289"/>
      <c r="FH783" s="289"/>
      <c r="FI783" s="289"/>
      <c r="FJ783" s="289"/>
      <c r="FK783" s="289"/>
      <c r="FL783" s="289"/>
      <c r="FM783" s="289"/>
      <c r="FN783" s="289"/>
      <c r="FO783" s="289"/>
      <c r="FP783" s="289"/>
      <c r="FQ783" s="289"/>
      <c r="FR783" s="289"/>
      <c r="FS783" s="289"/>
      <c r="FT783" s="289"/>
      <c r="FU783" s="289"/>
      <c r="FV783" s="289"/>
      <c r="FW783" s="289"/>
      <c r="FX783" s="289"/>
      <c r="FY783" s="289"/>
      <c r="FZ783" s="289"/>
      <c r="GA783" s="289"/>
      <c r="GB783" s="289"/>
      <c r="GC783" s="289"/>
      <c r="GD783" s="289"/>
      <c r="GE783" s="289"/>
      <c r="GF783" s="289"/>
      <c r="GG783" s="289"/>
      <c r="GH783" s="289"/>
      <c r="GI783" s="289"/>
      <c r="GJ783" s="289"/>
      <c r="GK783" s="289"/>
      <c r="GL783" s="289"/>
      <c r="GM783" s="289"/>
      <c r="GN783" s="289"/>
      <c r="GO783" s="289"/>
      <c r="GP783" s="289"/>
      <c r="GQ783" s="289"/>
      <c r="GR783" s="289"/>
      <c r="GS783" s="289"/>
      <c r="GT783" s="289"/>
      <c r="GU783" s="289"/>
      <c r="GV783" s="289"/>
      <c r="GW783" s="289"/>
      <c r="GX783" s="289"/>
      <c r="GY783" s="289"/>
    </row>
    <row r="784" spans="1:207" x14ac:dyDescent="0.15">
      <c r="G784" s="289"/>
      <c r="H784" s="289"/>
      <c r="I784" s="289"/>
      <c r="J784" s="289"/>
      <c r="K784" s="289"/>
      <c r="L784" s="289"/>
      <c r="M784" s="289"/>
      <c r="N784" s="289"/>
      <c r="O784" s="289"/>
      <c r="P784" s="289"/>
      <c r="Q784" s="289"/>
      <c r="R784" s="289"/>
      <c r="S784" s="289"/>
      <c r="T784" s="289"/>
      <c r="U784" s="289"/>
      <c r="V784" s="289"/>
      <c r="W784" s="289"/>
      <c r="X784" s="289"/>
      <c r="Y784" s="289"/>
      <c r="Z784" s="289"/>
      <c r="AA784" s="289"/>
      <c r="AB784" s="289"/>
      <c r="AC784" s="289"/>
      <c r="AD784" s="289"/>
      <c r="AE784" s="289"/>
      <c r="AF784" s="289"/>
      <c r="AG784" s="289"/>
      <c r="AH784" s="289"/>
      <c r="AI784" s="289"/>
      <c r="AJ784" s="289"/>
      <c r="AK784" s="289"/>
      <c r="AL784" s="289"/>
      <c r="AM784" s="289"/>
      <c r="AN784" s="289"/>
      <c r="AO784" s="289"/>
      <c r="AP784" s="289"/>
      <c r="AQ784" s="289"/>
      <c r="AR784" s="289"/>
      <c r="AS784" s="289"/>
      <c r="AT784" s="289"/>
      <c r="AU784" s="289"/>
      <c r="AV784" s="289"/>
      <c r="AW784" s="289"/>
      <c r="AX784" s="289"/>
      <c r="AY784" s="289"/>
      <c r="AZ784" s="289"/>
      <c r="BA784" s="289"/>
      <c r="BB784" s="289"/>
      <c r="BC784" s="289"/>
      <c r="BD784" s="289"/>
      <c r="BE784" s="289"/>
      <c r="BF784" s="289"/>
      <c r="BG784" s="289"/>
      <c r="BH784" s="289"/>
      <c r="BI784" s="289"/>
      <c r="BJ784" s="289"/>
      <c r="BK784" s="289"/>
      <c r="BL784" s="289"/>
      <c r="BM784" s="289"/>
      <c r="BN784" s="289"/>
      <c r="BO784" s="289"/>
      <c r="BP784" s="289"/>
      <c r="BQ784" s="289"/>
      <c r="BR784" s="289"/>
      <c r="BS784" s="289"/>
      <c r="BT784" s="289"/>
      <c r="BU784" s="289"/>
      <c r="BV784" s="289"/>
      <c r="BW784" s="289"/>
      <c r="BX784" s="289"/>
      <c r="BY784" s="289"/>
      <c r="BZ784" s="289"/>
      <c r="CA784" s="289"/>
      <c r="CB784" s="289"/>
      <c r="CC784" s="289"/>
      <c r="CD784" s="289"/>
      <c r="CE784" s="289"/>
      <c r="CF784" s="289"/>
      <c r="CG784" s="289"/>
      <c r="CH784" s="289"/>
      <c r="CI784" s="289"/>
      <c r="CJ784" s="289"/>
      <c r="CK784" s="289"/>
      <c r="CL784" s="289"/>
      <c r="CM784" s="289"/>
      <c r="CN784" s="289"/>
      <c r="CO784" s="289"/>
      <c r="CP784" s="289"/>
      <c r="CQ784" s="289"/>
      <c r="CR784" s="289"/>
      <c r="CS784" s="289"/>
      <c r="CT784" s="289"/>
      <c r="CU784" s="289"/>
      <c r="CV784" s="289"/>
      <c r="CW784" s="289"/>
      <c r="CX784" s="289"/>
      <c r="CY784" s="289"/>
      <c r="CZ784" s="289"/>
      <c r="DA784" s="289"/>
      <c r="DB784" s="289"/>
      <c r="DC784" s="289"/>
      <c r="DD784" s="289"/>
      <c r="DE784" s="289"/>
      <c r="DF784" s="289"/>
      <c r="DG784" s="289"/>
      <c r="DH784" s="289"/>
      <c r="DI784" s="289"/>
      <c r="DJ784" s="289"/>
      <c r="DK784" s="289"/>
      <c r="DL784" s="289"/>
      <c r="DM784" s="289"/>
      <c r="DN784" s="289"/>
      <c r="DO784" s="289"/>
      <c r="DP784" s="289"/>
      <c r="DQ784" s="289"/>
      <c r="DR784" s="289"/>
      <c r="DS784" s="289"/>
      <c r="DT784" s="289"/>
      <c r="DU784" s="289"/>
      <c r="DV784" s="289"/>
      <c r="DW784" s="289"/>
      <c r="DX784" s="289"/>
      <c r="DY784" s="289"/>
      <c r="DZ784" s="289"/>
      <c r="EA784" s="289"/>
      <c r="EB784" s="289"/>
      <c r="EC784" s="289"/>
      <c r="ED784" s="289"/>
      <c r="EE784" s="289"/>
      <c r="EF784" s="289"/>
      <c r="EG784" s="289"/>
      <c r="EH784" s="289"/>
      <c r="EI784" s="289"/>
      <c r="EJ784" s="289"/>
      <c r="EK784" s="289"/>
      <c r="EL784" s="289"/>
      <c r="EM784" s="289"/>
      <c r="EN784" s="289"/>
      <c r="EO784" s="289"/>
      <c r="EP784" s="289"/>
      <c r="EQ784" s="289"/>
      <c r="ER784" s="289"/>
      <c r="ES784" s="289"/>
      <c r="ET784" s="289"/>
      <c r="EU784" s="289"/>
      <c r="EV784" s="289"/>
      <c r="EW784" s="289"/>
      <c r="EX784" s="289"/>
      <c r="EY784" s="289"/>
      <c r="EZ784" s="289"/>
      <c r="FA784" s="289"/>
      <c r="FB784" s="289"/>
      <c r="FC784" s="289"/>
      <c r="FD784" s="289"/>
      <c r="FE784" s="289"/>
      <c r="FF784" s="289"/>
      <c r="FG784" s="289"/>
      <c r="FH784" s="289"/>
      <c r="FI784" s="289"/>
      <c r="FJ784" s="289"/>
      <c r="FK784" s="289"/>
      <c r="FL784" s="289"/>
      <c r="FM784" s="289"/>
      <c r="FN784" s="289"/>
      <c r="FO784" s="289"/>
      <c r="FP784" s="289"/>
      <c r="FQ784" s="289"/>
      <c r="FR784" s="289"/>
      <c r="FS784" s="289"/>
      <c r="FT784" s="289"/>
      <c r="FU784" s="289"/>
      <c r="FV784" s="289"/>
      <c r="FW784" s="289"/>
      <c r="FX784" s="289"/>
      <c r="FY784" s="289"/>
      <c r="FZ784" s="289"/>
      <c r="GA784" s="289"/>
      <c r="GB784" s="289"/>
      <c r="GC784" s="289"/>
      <c r="GD784" s="289"/>
      <c r="GE784" s="289"/>
      <c r="GF784" s="289"/>
      <c r="GG784" s="289"/>
      <c r="GH784" s="289"/>
      <c r="GI784" s="289"/>
      <c r="GJ784" s="289"/>
      <c r="GK784" s="289"/>
      <c r="GL784" s="289"/>
      <c r="GM784" s="289"/>
      <c r="GN784" s="289"/>
      <c r="GO784" s="289"/>
      <c r="GP784" s="289"/>
      <c r="GQ784" s="289"/>
      <c r="GR784" s="289"/>
      <c r="GS784" s="289"/>
      <c r="GT784" s="289"/>
      <c r="GU784" s="289"/>
      <c r="GV784" s="289"/>
      <c r="GW784" s="289"/>
      <c r="GX784" s="289"/>
      <c r="GY784" s="289"/>
    </row>
    <row r="785" spans="7:207" x14ac:dyDescent="0.15">
      <c r="G785" s="289"/>
      <c r="H785" s="289"/>
      <c r="I785" s="289"/>
      <c r="J785" s="289"/>
      <c r="K785" s="289"/>
      <c r="L785" s="289"/>
      <c r="M785" s="289"/>
      <c r="N785" s="289"/>
      <c r="O785" s="289"/>
      <c r="P785" s="289"/>
      <c r="Q785" s="289"/>
      <c r="R785" s="289"/>
      <c r="S785" s="289"/>
      <c r="T785" s="289"/>
      <c r="U785" s="289"/>
      <c r="V785" s="289"/>
      <c r="W785" s="289"/>
      <c r="X785" s="289"/>
      <c r="Y785" s="289"/>
      <c r="Z785" s="289"/>
      <c r="AA785" s="289"/>
      <c r="AB785" s="289"/>
      <c r="AC785" s="289"/>
      <c r="AD785" s="289"/>
      <c r="AE785" s="289"/>
      <c r="AF785" s="289"/>
      <c r="AG785" s="289"/>
      <c r="AH785" s="289"/>
      <c r="AI785" s="289"/>
      <c r="AJ785" s="289"/>
      <c r="AK785" s="289"/>
      <c r="AL785" s="289"/>
      <c r="AM785" s="289"/>
      <c r="AN785" s="289"/>
      <c r="AO785" s="289"/>
      <c r="AP785" s="289"/>
      <c r="AQ785" s="289"/>
      <c r="AR785" s="289"/>
      <c r="AS785" s="289"/>
      <c r="AT785" s="289"/>
      <c r="AU785" s="289"/>
      <c r="AV785" s="289"/>
      <c r="AW785" s="289"/>
      <c r="AX785" s="289"/>
      <c r="AY785" s="289"/>
      <c r="AZ785" s="289"/>
      <c r="BA785" s="289"/>
      <c r="BB785" s="289"/>
      <c r="BC785" s="289"/>
      <c r="BD785" s="289"/>
      <c r="BE785" s="289"/>
      <c r="BF785" s="289"/>
      <c r="BG785" s="289"/>
      <c r="BH785" s="289"/>
      <c r="BI785" s="289"/>
      <c r="BJ785" s="289"/>
      <c r="BK785" s="289"/>
      <c r="BL785" s="289"/>
      <c r="BM785" s="289"/>
      <c r="BN785" s="289"/>
      <c r="BO785" s="289"/>
      <c r="BP785" s="289"/>
      <c r="BQ785" s="289"/>
      <c r="BR785" s="289"/>
      <c r="BS785" s="289"/>
      <c r="BT785" s="289"/>
      <c r="BU785" s="289"/>
      <c r="BV785" s="289"/>
      <c r="BW785" s="289"/>
      <c r="BX785" s="289"/>
      <c r="BY785" s="289"/>
      <c r="BZ785" s="289"/>
      <c r="CA785" s="289"/>
      <c r="CB785" s="289"/>
      <c r="CC785" s="289"/>
      <c r="CD785" s="289"/>
      <c r="CE785" s="289"/>
      <c r="CF785" s="289"/>
      <c r="CG785" s="289"/>
      <c r="CH785" s="289"/>
      <c r="CI785" s="289"/>
      <c r="CJ785" s="289"/>
      <c r="CK785" s="289"/>
      <c r="CL785" s="289"/>
      <c r="CM785" s="289"/>
      <c r="CN785" s="289"/>
      <c r="CO785" s="289"/>
      <c r="CP785" s="289"/>
      <c r="CQ785" s="289"/>
      <c r="CR785" s="289"/>
      <c r="CS785" s="289"/>
      <c r="CT785" s="289"/>
      <c r="CU785" s="289"/>
      <c r="CV785" s="289"/>
      <c r="CW785" s="289"/>
      <c r="CX785" s="289"/>
      <c r="CY785" s="289"/>
      <c r="CZ785" s="289"/>
      <c r="DA785" s="289"/>
      <c r="DB785" s="289"/>
      <c r="DC785" s="289"/>
      <c r="DD785" s="289"/>
      <c r="DE785" s="289"/>
      <c r="DF785" s="289"/>
      <c r="DG785" s="289"/>
      <c r="DH785" s="289"/>
      <c r="DI785" s="289"/>
      <c r="DJ785" s="289"/>
      <c r="DK785" s="289"/>
      <c r="DL785" s="289"/>
      <c r="DM785" s="289"/>
      <c r="DN785" s="289"/>
      <c r="DO785" s="289"/>
      <c r="DP785" s="289"/>
      <c r="DQ785" s="289"/>
      <c r="DR785" s="289"/>
      <c r="DS785" s="289"/>
      <c r="DT785" s="289"/>
      <c r="DU785" s="289"/>
      <c r="DV785" s="289"/>
      <c r="DW785" s="289"/>
      <c r="DX785" s="289"/>
      <c r="DY785" s="289"/>
      <c r="DZ785" s="289"/>
      <c r="EA785" s="289"/>
      <c r="EB785" s="289"/>
      <c r="EC785" s="289"/>
      <c r="ED785" s="289"/>
      <c r="EE785" s="289"/>
      <c r="EF785" s="289"/>
      <c r="EG785" s="289"/>
      <c r="EH785" s="289"/>
      <c r="EI785" s="289"/>
      <c r="EJ785" s="289"/>
      <c r="EK785" s="289"/>
      <c r="EL785" s="289"/>
      <c r="EM785" s="289"/>
      <c r="EN785" s="289"/>
      <c r="EO785" s="289"/>
      <c r="EP785" s="289"/>
      <c r="EQ785" s="289"/>
      <c r="ER785" s="289"/>
      <c r="ES785" s="289"/>
      <c r="ET785" s="289"/>
      <c r="EU785" s="289"/>
      <c r="EV785" s="289"/>
      <c r="EW785" s="289"/>
      <c r="EX785" s="289"/>
      <c r="EY785" s="289"/>
      <c r="EZ785" s="289"/>
      <c r="FA785" s="289"/>
      <c r="FB785" s="289"/>
      <c r="FC785" s="289"/>
      <c r="FD785" s="289"/>
      <c r="FE785" s="289"/>
      <c r="FF785" s="289"/>
      <c r="FG785" s="289"/>
      <c r="FH785" s="289"/>
      <c r="FI785" s="289"/>
      <c r="FJ785" s="289"/>
      <c r="FK785" s="289"/>
      <c r="FL785" s="289"/>
      <c r="FM785" s="289"/>
      <c r="FN785" s="289"/>
      <c r="FO785" s="289"/>
      <c r="FP785" s="289"/>
      <c r="FQ785" s="289"/>
      <c r="FR785" s="289"/>
      <c r="FS785" s="289"/>
      <c r="FT785" s="289"/>
      <c r="FU785" s="289"/>
      <c r="FV785" s="289"/>
      <c r="FW785" s="289"/>
      <c r="FX785" s="289"/>
      <c r="FY785" s="289"/>
      <c r="FZ785" s="289"/>
      <c r="GA785" s="289"/>
      <c r="GB785" s="289"/>
      <c r="GC785" s="289"/>
      <c r="GD785" s="289"/>
      <c r="GE785" s="289"/>
      <c r="GF785" s="289"/>
      <c r="GG785" s="289"/>
      <c r="GH785" s="289"/>
      <c r="GI785" s="289"/>
      <c r="GJ785" s="289"/>
      <c r="GK785" s="289"/>
      <c r="GL785" s="289"/>
      <c r="GM785" s="289"/>
      <c r="GN785" s="289"/>
      <c r="GO785" s="289"/>
      <c r="GP785" s="289"/>
      <c r="GQ785" s="289"/>
      <c r="GR785" s="289"/>
      <c r="GS785" s="289"/>
      <c r="GT785" s="289"/>
      <c r="GU785" s="289"/>
      <c r="GV785" s="289"/>
      <c r="GW785" s="289"/>
      <c r="GX785" s="289"/>
      <c r="GY785" s="289"/>
    </row>
    <row r="786" spans="7:207" x14ac:dyDescent="0.15">
      <c r="G786" s="289"/>
      <c r="H786" s="289"/>
      <c r="I786" s="289"/>
      <c r="J786" s="289"/>
      <c r="K786" s="289"/>
      <c r="L786" s="289"/>
      <c r="M786" s="289"/>
      <c r="N786" s="289"/>
      <c r="O786" s="289"/>
      <c r="P786" s="289"/>
      <c r="Q786" s="289"/>
      <c r="R786" s="289"/>
      <c r="S786" s="289"/>
      <c r="T786" s="289"/>
      <c r="U786" s="289"/>
      <c r="V786" s="289"/>
      <c r="W786" s="289"/>
      <c r="X786" s="289"/>
      <c r="Y786" s="289"/>
      <c r="Z786" s="289"/>
      <c r="AA786" s="289"/>
      <c r="AB786" s="289"/>
      <c r="AC786" s="289"/>
      <c r="AD786" s="289"/>
      <c r="AE786" s="289"/>
      <c r="AF786" s="289"/>
      <c r="AG786" s="289"/>
      <c r="AH786" s="289"/>
      <c r="AI786" s="289"/>
      <c r="AJ786" s="289"/>
      <c r="AK786" s="289"/>
      <c r="AL786" s="289"/>
      <c r="AM786" s="289"/>
      <c r="AN786" s="289"/>
      <c r="AO786" s="289"/>
      <c r="AP786" s="289"/>
      <c r="AQ786" s="289"/>
      <c r="AR786" s="289"/>
      <c r="AS786" s="289"/>
      <c r="AT786" s="289"/>
      <c r="AU786" s="289"/>
      <c r="AV786" s="289"/>
      <c r="AW786" s="289"/>
      <c r="AX786" s="289"/>
      <c r="AY786" s="289"/>
      <c r="AZ786" s="289"/>
      <c r="BA786" s="289"/>
      <c r="BB786" s="289"/>
      <c r="BC786" s="289"/>
      <c r="BD786" s="289"/>
      <c r="BE786" s="289"/>
      <c r="BF786" s="289"/>
      <c r="BG786" s="289"/>
      <c r="BH786" s="289"/>
      <c r="BI786" s="289"/>
      <c r="BJ786" s="289"/>
      <c r="BK786" s="289"/>
      <c r="BL786" s="289"/>
      <c r="BM786" s="289"/>
      <c r="BN786" s="289"/>
      <c r="BO786" s="289"/>
      <c r="BP786" s="289"/>
      <c r="BQ786" s="289"/>
      <c r="BR786" s="289"/>
      <c r="BS786" s="289"/>
      <c r="BT786" s="289"/>
      <c r="BU786" s="289"/>
      <c r="BV786" s="289"/>
      <c r="BW786" s="289"/>
      <c r="BX786" s="289"/>
      <c r="BY786" s="289"/>
      <c r="BZ786" s="289"/>
      <c r="CA786" s="289"/>
      <c r="CB786" s="289"/>
      <c r="CC786" s="289"/>
      <c r="CD786" s="289"/>
      <c r="CE786" s="289"/>
      <c r="CF786" s="289"/>
      <c r="CG786" s="289"/>
      <c r="CH786" s="289"/>
      <c r="CI786" s="289"/>
      <c r="CJ786" s="289"/>
      <c r="CK786" s="289"/>
      <c r="CL786" s="289"/>
      <c r="CM786" s="289"/>
      <c r="CN786" s="289"/>
      <c r="CO786" s="289"/>
      <c r="CP786" s="289"/>
      <c r="CQ786" s="289"/>
      <c r="CR786" s="289"/>
      <c r="CS786" s="289"/>
      <c r="CT786" s="289"/>
      <c r="CU786" s="289"/>
      <c r="CV786" s="289"/>
      <c r="CW786" s="289"/>
      <c r="CX786" s="289"/>
      <c r="CY786" s="289"/>
      <c r="CZ786" s="289"/>
      <c r="DA786" s="289"/>
      <c r="DB786" s="289"/>
      <c r="DC786" s="289"/>
      <c r="DD786" s="289"/>
      <c r="DE786" s="289"/>
      <c r="DF786" s="289"/>
      <c r="DG786" s="289"/>
      <c r="DH786" s="289"/>
      <c r="DI786" s="289"/>
      <c r="DJ786" s="289"/>
      <c r="DK786" s="289"/>
      <c r="DL786" s="289"/>
      <c r="DM786" s="289"/>
      <c r="DN786" s="289"/>
      <c r="DO786" s="289"/>
      <c r="DP786" s="289"/>
      <c r="DQ786" s="289"/>
      <c r="DR786" s="289"/>
      <c r="DS786" s="289"/>
      <c r="DT786" s="289"/>
      <c r="DU786" s="289"/>
      <c r="DV786" s="289"/>
      <c r="DW786" s="289"/>
      <c r="DX786" s="289"/>
      <c r="DY786" s="289"/>
      <c r="DZ786" s="289"/>
      <c r="EA786" s="289"/>
      <c r="EB786" s="289"/>
      <c r="EC786" s="289"/>
      <c r="ED786" s="289"/>
      <c r="EE786" s="289"/>
      <c r="EF786" s="289"/>
      <c r="EG786" s="289"/>
      <c r="EH786" s="289"/>
      <c r="EI786" s="289"/>
      <c r="EJ786" s="289"/>
      <c r="EK786" s="289"/>
      <c r="EL786" s="289"/>
      <c r="EM786" s="289"/>
      <c r="EN786" s="289"/>
      <c r="EO786" s="289"/>
      <c r="EP786" s="289"/>
      <c r="EQ786" s="289"/>
      <c r="ER786" s="289"/>
      <c r="ES786" s="289"/>
      <c r="ET786" s="289"/>
      <c r="EU786" s="289"/>
      <c r="EV786" s="289"/>
      <c r="EW786" s="289"/>
      <c r="EX786" s="289"/>
      <c r="EY786" s="289"/>
      <c r="EZ786" s="289"/>
      <c r="FA786" s="289"/>
      <c r="FB786" s="289"/>
      <c r="FC786" s="289"/>
      <c r="FD786" s="289"/>
      <c r="FE786" s="289"/>
      <c r="FF786" s="289"/>
      <c r="FG786" s="289"/>
      <c r="FH786" s="289"/>
      <c r="FI786" s="289"/>
      <c r="FJ786" s="289"/>
      <c r="FK786" s="289"/>
      <c r="FL786" s="289"/>
      <c r="FM786" s="289"/>
      <c r="FN786" s="289"/>
      <c r="FO786" s="289"/>
      <c r="FP786" s="289"/>
      <c r="FQ786" s="289"/>
      <c r="FR786" s="289"/>
      <c r="FS786" s="289"/>
      <c r="FT786" s="289"/>
      <c r="FU786" s="289"/>
      <c r="FV786" s="289"/>
      <c r="FW786" s="289"/>
      <c r="FX786" s="289"/>
      <c r="FY786" s="289"/>
      <c r="FZ786" s="289"/>
      <c r="GA786" s="289"/>
      <c r="GB786" s="289"/>
      <c r="GC786" s="289"/>
      <c r="GD786" s="289"/>
      <c r="GE786" s="289"/>
      <c r="GF786" s="289"/>
      <c r="GG786" s="289"/>
      <c r="GH786" s="289"/>
      <c r="GI786" s="289"/>
      <c r="GJ786" s="289"/>
      <c r="GK786" s="289"/>
      <c r="GL786" s="289"/>
      <c r="GM786" s="289"/>
      <c r="GN786" s="289"/>
      <c r="GO786" s="289"/>
      <c r="GP786" s="289"/>
      <c r="GQ786" s="289"/>
      <c r="GR786" s="289"/>
      <c r="GS786" s="289"/>
      <c r="GT786" s="289"/>
      <c r="GU786" s="289"/>
      <c r="GV786" s="289"/>
      <c r="GW786" s="289"/>
      <c r="GX786" s="289"/>
      <c r="GY786" s="289"/>
    </row>
    <row r="787" spans="7:207" x14ac:dyDescent="0.15">
      <c r="G787" s="289"/>
      <c r="H787" s="289"/>
      <c r="I787" s="289"/>
      <c r="J787" s="289"/>
      <c r="K787" s="289"/>
      <c r="L787" s="289"/>
      <c r="M787" s="289"/>
      <c r="N787" s="289"/>
      <c r="O787" s="289"/>
      <c r="P787" s="289"/>
      <c r="Q787" s="289"/>
      <c r="R787" s="289"/>
      <c r="S787" s="289"/>
      <c r="T787" s="289"/>
      <c r="U787" s="289"/>
      <c r="V787" s="289"/>
      <c r="W787" s="289"/>
      <c r="X787" s="289"/>
      <c r="Y787" s="289"/>
      <c r="Z787" s="289"/>
      <c r="AA787" s="289"/>
      <c r="AB787" s="289"/>
      <c r="AC787" s="289"/>
      <c r="AD787" s="289"/>
      <c r="AE787" s="289"/>
      <c r="AF787" s="289"/>
      <c r="AG787" s="289"/>
      <c r="AH787" s="289"/>
      <c r="AI787" s="289"/>
      <c r="AJ787" s="289"/>
      <c r="AK787" s="289"/>
      <c r="AL787" s="289"/>
      <c r="AM787" s="289"/>
      <c r="AN787" s="289"/>
      <c r="AO787" s="289"/>
      <c r="AP787" s="289"/>
      <c r="AQ787" s="289"/>
      <c r="AR787" s="289"/>
      <c r="AS787" s="289"/>
      <c r="AT787" s="289"/>
      <c r="AU787" s="289"/>
      <c r="AV787" s="289"/>
      <c r="AW787" s="289"/>
      <c r="AX787" s="289"/>
      <c r="AY787" s="289"/>
      <c r="AZ787" s="289"/>
      <c r="BA787" s="289"/>
      <c r="BB787" s="289"/>
      <c r="BC787" s="289"/>
      <c r="BD787" s="289"/>
      <c r="BE787" s="289"/>
      <c r="BF787" s="289"/>
      <c r="BG787" s="289"/>
      <c r="BH787" s="289"/>
      <c r="BI787" s="289"/>
      <c r="BJ787" s="289"/>
      <c r="BK787" s="289"/>
      <c r="BL787" s="289"/>
      <c r="BM787" s="289"/>
      <c r="BN787" s="289"/>
      <c r="BO787" s="289"/>
      <c r="BP787" s="289"/>
      <c r="BQ787" s="289"/>
      <c r="BR787" s="289"/>
      <c r="BS787" s="289"/>
      <c r="BT787" s="289"/>
      <c r="BU787" s="289"/>
      <c r="BV787" s="289"/>
      <c r="BW787" s="289"/>
      <c r="BX787" s="289"/>
      <c r="BY787" s="289"/>
      <c r="BZ787" s="289"/>
      <c r="CA787" s="289"/>
      <c r="CB787" s="289"/>
      <c r="CC787" s="289"/>
      <c r="CD787" s="289"/>
      <c r="CE787" s="289"/>
      <c r="CF787" s="289"/>
      <c r="CG787" s="289"/>
      <c r="CH787" s="289"/>
      <c r="CI787" s="289"/>
      <c r="CJ787" s="289"/>
      <c r="CK787" s="289"/>
      <c r="CL787" s="289"/>
      <c r="CM787" s="289"/>
      <c r="CN787" s="289"/>
      <c r="CO787" s="289"/>
      <c r="CP787" s="289"/>
      <c r="CQ787" s="289"/>
      <c r="CR787" s="289"/>
      <c r="CS787" s="289"/>
      <c r="CT787" s="289"/>
      <c r="CU787" s="289"/>
      <c r="CV787" s="289"/>
      <c r="CW787" s="289"/>
      <c r="CX787" s="289"/>
      <c r="CY787" s="289"/>
      <c r="CZ787" s="289"/>
      <c r="DA787" s="289"/>
      <c r="DB787" s="289"/>
      <c r="DC787" s="289"/>
      <c r="DD787" s="289"/>
      <c r="DE787" s="289"/>
      <c r="DF787" s="289"/>
      <c r="DG787" s="289"/>
      <c r="DH787" s="289"/>
      <c r="DI787" s="289"/>
      <c r="DJ787" s="289"/>
      <c r="DK787" s="289"/>
      <c r="DL787" s="289"/>
      <c r="DM787" s="289"/>
      <c r="DN787" s="289"/>
      <c r="DO787" s="289"/>
      <c r="DP787" s="289"/>
      <c r="DQ787" s="289"/>
      <c r="DR787" s="289"/>
      <c r="DS787" s="289"/>
      <c r="DT787" s="289"/>
      <c r="DU787" s="289"/>
      <c r="DV787" s="289"/>
      <c r="DW787" s="289"/>
      <c r="DX787" s="289"/>
      <c r="DY787" s="289"/>
      <c r="DZ787" s="289"/>
      <c r="EA787" s="289"/>
      <c r="EB787" s="289"/>
      <c r="EC787" s="289"/>
      <c r="ED787" s="289"/>
      <c r="EE787" s="289"/>
      <c r="EF787" s="289"/>
      <c r="EG787" s="289"/>
      <c r="EH787" s="289"/>
      <c r="EI787" s="289"/>
      <c r="EJ787" s="289"/>
      <c r="EK787" s="289"/>
      <c r="EL787" s="289"/>
      <c r="EM787" s="289"/>
      <c r="EN787" s="289"/>
      <c r="EO787" s="289"/>
      <c r="EP787" s="289"/>
      <c r="EQ787" s="289"/>
      <c r="ER787" s="289"/>
      <c r="ES787" s="289"/>
      <c r="ET787" s="289"/>
      <c r="EU787" s="289"/>
      <c r="EV787" s="289"/>
      <c r="EW787" s="289"/>
      <c r="EX787" s="289"/>
      <c r="EY787" s="289"/>
      <c r="EZ787" s="289"/>
      <c r="FA787" s="289"/>
      <c r="FB787" s="289"/>
      <c r="FC787" s="289"/>
      <c r="FD787" s="289"/>
      <c r="FE787" s="289"/>
      <c r="FF787" s="289"/>
      <c r="FG787" s="289"/>
      <c r="FH787" s="289"/>
      <c r="FI787" s="289"/>
      <c r="FJ787" s="289"/>
      <c r="FK787" s="289"/>
      <c r="FL787" s="289"/>
      <c r="FM787" s="289"/>
      <c r="FN787" s="289"/>
      <c r="FO787" s="289"/>
      <c r="FP787" s="289"/>
      <c r="FQ787" s="289"/>
      <c r="FR787" s="289"/>
      <c r="FS787" s="289"/>
      <c r="FT787" s="289"/>
      <c r="FU787" s="289"/>
      <c r="FV787" s="289"/>
      <c r="FW787" s="289"/>
      <c r="FX787" s="289"/>
      <c r="FY787" s="289"/>
      <c r="FZ787" s="289"/>
      <c r="GA787" s="289"/>
      <c r="GB787" s="289"/>
      <c r="GC787" s="289"/>
      <c r="GD787" s="289"/>
      <c r="GE787" s="289"/>
      <c r="GF787" s="289"/>
      <c r="GG787" s="289"/>
      <c r="GH787" s="289"/>
      <c r="GI787" s="289"/>
      <c r="GJ787" s="289"/>
      <c r="GK787" s="289"/>
      <c r="GL787" s="289"/>
      <c r="GM787" s="289"/>
      <c r="GN787" s="289"/>
      <c r="GO787" s="289"/>
      <c r="GP787" s="289"/>
      <c r="GQ787" s="289"/>
      <c r="GR787" s="289"/>
      <c r="GS787" s="289"/>
      <c r="GT787" s="289"/>
      <c r="GU787" s="289"/>
      <c r="GV787" s="289"/>
      <c r="GW787" s="289"/>
      <c r="GX787" s="289"/>
      <c r="GY787" s="289"/>
    </row>
    <row r="788" spans="7:207" x14ac:dyDescent="0.15">
      <c r="G788" s="289"/>
      <c r="H788" s="289"/>
      <c r="I788" s="289"/>
      <c r="J788" s="289"/>
      <c r="K788" s="289"/>
      <c r="L788" s="289"/>
      <c r="M788" s="289"/>
      <c r="N788" s="289"/>
      <c r="O788" s="289"/>
      <c r="P788" s="289"/>
      <c r="Q788" s="289"/>
      <c r="R788" s="289"/>
      <c r="S788" s="289"/>
      <c r="T788" s="289"/>
      <c r="U788" s="289"/>
      <c r="V788" s="289"/>
      <c r="W788" s="289"/>
      <c r="X788" s="289"/>
      <c r="Y788" s="289"/>
      <c r="Z788" s="289"/>
      <c r="AA788" s="289"/>
      <c r="AB788" s="289"/>
      <c r="AC788" s="289"/>
      <c r="AD788" s="289"/>
      <c r="AE788" s="289"/>
      <c r="AF788" s="289"/>
      <c r="AG788" s="289"/>
      <c r="AH788" s="289"/>
      <c r="AI788" s="289"/>
      <c r="AJ788" s="289"/>
      <c r="AK788" s="289"/>
      <c r="AL788" s="289"/>
      <c r="AM788" s="289"/>
      <c r="AN788" s="289"/>
      <c r="AO788" s="289"/>
      <c r="AP788" s="289"/>
      <c r="AQ788" s="289"/>
      <c r="AR788" s="289"/>
      <c r="AS788" s="289"/>
      <c r="AT788" s="289"/>
      <c r="AU788" s="289"/>
      <c r="AV788" s="289"/>
      <c r="AW788" s="289"/>
      <c r="AX788" s="289"/>
      <c r="AY788" s="289"/>
      <c r="AZ788" s="289"/>
      <c r="BA788" s="289"/>
      <c r="BB788" s="289"/>
      <c r="BC788" s="289"/>
      <c r="BD788" s="289"/>
      <c r="BE788" s="289"/>
      <c r="BF788" s="289"/>
      <c r="BG788" s="289"/>
      <c r="BH788" s="289"/>
      <c r="BI788" s="289"/>
      <c r="BJ788" s="289"/>
      <c r="BK788" s="289"/>
      <c r="BL788" s="289"/>
      <c r="BM788" s="289"/>
      <c r="BN788" s="289"/>
      <c r="BO788" s="289"/>
      <c r="BP788" s="289"/>
      <c r="BQ788" s="289"/>
      <c r="BR788" s="289"/>
      <c r="BS788" s="289"/>
      <c r="BT788" s="289"/>
      <c r="BU788" s="289"/>
      <c r="BV788" s="289"/>
      <c r="BW788" s="289"/>
      <c r="BX788" s="289"/>
      <c r="BY788" s="289"/>
      <c r="BZ788" s="289"/>
      <c r="CA788" s="289"/>
      <c r="CB788" s="289"/>
      <c r="CC788" s="289"/>
      <c r="CD788" s="289"/>
      <c r="CE788" s="289"/>
      <c r="CF788" s="289"/>
      <c r="CG788" s="289"/>
      <c r="CH788" s="289"/>
      <c r="CI788" s="289"/>
      <c r="CJ788" s="289"/>
      <c r="CK788" s="289"/>
      <c r="CL788" s="289"/>
      <c r="CM788" s="289"/>
      <c r="CN788" s="289"/>
      <c r="CO788" s="289"/>
      <c r="CP788" s="289"/>
      <c r="CQ788" s="289"/>
      <c r="CR788" s="289"/>
      <c r="CS788" s="289"/>
      <c r="CT788" s="289"/>
      <c r="CU788" s="289"/>
      <c r="CV788" s="289"/>
      <c r="CW788" s="289"/>
      <c r="CX788" s="289"/>
      <c r="CY788" s="289"/>
      <c r="CZ788" s="289"/>
      <c r="DA788" s="289"/>
      <c r="DB788" s="289"/>
      <c r="DC788" s="289"/>
      <c r="DD788" s="289"/>
      <c r="DE788" s="289"/>
      <c r="DF788" s="289"/>
      <c r="DG788" s="289"/>
      <c r="DH788" s="289"/>
      <c r="DI788" s="289"/>
      <c r="DJ788" s="289"/>
      <c r="DK788" s="289"/>
      <c r="DL788" s="289"/>
      <c r="DM788" s="289"/>
      <c r="DN788" s="289"/>
      <c r="DO788" s="289"/>
      <c r="DP788" s="289"/>
      <c r="DQ788" s="289"/>
      <c r="DR788" s="289"/>
      <c r="DS788" s="289"/>
      <c r="DT788" s="289"/>
      <c r="DU788" s="289"/>
      <c r="DV788" s="289"/>
      <c r="DW788" s="289"/>
      <c r="DX788" s="289"/>
      <c r="DY788" s="289"/>
      <c r="DZ788" s="289"/>
      <c r="EA788" s="289"/>
      <c r="EB788" s="289"/>
      <c r="EC788" s="289"/>
      <c r="ED788" s="289"/>
      <c r="EE788" s="289"/>
      <c r="EF788" s="289"/>
      <c r="EG788" s="289"/>
      <c r="EH788" s="289"/>
      <c r="EI788" s="289"/>
      <c r="EJ788" s="289"/>
      <c r="EK788" s="289"/>
      <c r="EL788" s="289"/>
      <c r="EM788" s="289"/>
      <c r="EN788" s="289"/>
      <c r="EO788" s="289"/>
      <c r="EP788" s="289"/>
      <c r="EQ788" s="289"/>
      <c r="ER788" s="289"/>
      <c r="ES788" s="289"/>
      <c r="ET788" s="289"/>
      <c r="EU788" s="289"/>
      <c r="EV788" s="289"/>
      <c r="EW788" s="289"/>
      <c r="EX788" s="289"/>
      <c r="EY788" s="289"/>
      <c r="EZ788" s="289"/>
      <c r="FA788" s="289"/>
      <c r="FB788" s="289"/>
      <c r="FC788" s="289"/>
      <c r="FD788" s="289"/>
      <c r="FE788" s="289"/>
      <c r="FF788" s="289"/>
      <c r="FG788" s="289"/>
      <c r="FH788" s="289"/>
      <c r="FI788" s="289"/>
      <c r="FJ788" s="289"/>
      <c r="FK788" s="289"/>
      <c r="FL788" s="289"/>
      <c r="FM788" s="289"/>
      <c r="FN788" s="289"/>
      <c r="FO788" s="289"/>
      <c r="FP788" s="289"/>
      <c r="FQ788" s="289"/>
      <c r="FR788" s="289"/>
      <c r="FS788" s="289"/>
      <c r="FT788" s="289"/>
      <c r="FU788" s="289"/>
      <c r="FV788" s="289"/>
      <c r="FW788" s="289"/>
      <c r="FX788" s="289"/>
      <c r="FY788" s="289"/>
      <c r="FZ788" s="289"/>
      <c r="GA788" s="289"/>
      <c r="GB788" s="289"/>
      <c r="GC788" s="289"/>
      <c r="GD788" s="289"/>
      <c r="GE788" s="289"/>
      <c r="GF788" s="289"/>
      <c r="GG788" s="289"/>
      <c r="GH788" s="289"/>
      <c r="GI788" s="289"/>
      <c r="GJ788" s="289"/>
      <c r="GK788" s="289"/>
      <c r="GL788" s="289"/>
      <c r="GM788" s="289"/>
      <c r="GN788" s="289"/>
      <c r="GO788" s="289"/>
      <c r="GP788" s="289"/>
      <c r="GQ788" s="289"/>
      <c r="GR788" s="289"/>
      <c r="GS788" s="289"/>
      <c r="GT788" s="289"/>
      <c r="GU788" s="289"/>
      <c r="GV788" s="289"/>
      <c r="GW788" s="289"/>
      <c r="GX788" s="289"/>
      <c r="GY788" s="289"/>
    </row>
    <row r="789" spans="7:207" x14ac:dyDescent="0.15">
      <c r="G789" s="289"/>
      <c r="H789" s="289"/>
      <c r="I789" s="289"/>
      <c r="J789" s="289"/>
      <c r="K789" s="289"/>
      <c r="L789" s="289"/>
      <c r="M789" s="289"/>
      <c r="N789" s="289"/>
      <c r="O789" s="289"/>
      <c r="P789" s="289"/>
      <c r="Q789" s="289"/>
      <c r="R789" s="289"/>
      <c r="S789" s="289"/>
      <c r="T789" s="289"/>
      <c r="U789" s="289"/>
      <c r="V789" s="289"/>
      <c r="W789" s="289"/>
      <c r="X789" s="289"/>
      <c r="Y789" s="289"/>
      <c r="Z789" s="289"/>
      <c r="AA789" s="289"/>
      <c r="AB789" s="289"/>
      <c r="AC789" s="289"/>
      <c r="AD789" s="289"/>
      <c r="AE789" s="289"/>
      <c r="AF789" s="289"/>
      <c r="AG789" s="289"/>
      <c r="AH789" s="289"/>
      <c r="AI789" s="289"/>
      <c r="AJ789" s="289"/>
      <c r="AK789" s="289"/>
      <c r="AL789" s="289"/>
      <c r="AM789" s="289"/>
      <c r="AN789" s="289"/>
      <c r="AO789" s="289"/>
      <c r="AP789" s="289"/>
      <c r="AQ789" s="289"/>
      <c r="AR789" s="289"/>
      <c r="AS789" s="289"/>
      <c r="AT789" s="289"/>
      <c r="AU789" s="289"/>
      <c r="AV789" s="289"/>
      <c r="AW789" s="289"/>
      <c r="AX789" s="289"/>
      <c r="AY789" s="289"/>
      <c r="AZ789" s="289"/>
      <c r="BA789" s="289"/>
      <c r="BB789" s="289"/>
      <c r="BC789" s="289"/>
      <c r="BD789" s="289"/>
      <c r="BE789" s="289"/>
      <c r="BF789" s="289"/>
      <c r="BG789" s="289"/>
      <c r="BH789" s="289"/>
      <c r="BI789" s="289"/>
      <c r="BJ789" s="289"/>
      <c r="BK789" s="289"/>
      <c r="BL789" s="289"/>
      <c r="BM789" s="289"/>
      <c r="BN789" s="289"/>
      <c r="BO789" s="289"/>
      <c r="BP789" s="289"/>
      <c r="BQ789" s="289"/>
      <c r="BR789" s="289"/>
      <c r="BS789" s="289"/>
      <c r="BT789" s="289"/>
      <c r="BU789" s="289"/>
      <c r="BV789" s="289"/>
      <c r="BW789" s="289"/>
      <c r="BX789" s="289"/>
      <c r="BY789" s="289"/>
      <c r="BZ789" s="289"/>
      <c r="CA789" s="289"/>
      <c r="CB789" s="289"/>
      <c r="CC789" s="289"/>
      <c r="CD789" s="289"/>
      <c r="CE789" s="289"/>
      <c r="CF789" s="289"/>
      <c r="CG789" s="289"/>
      <c r="CH789" s="289"/>
      <c r="CI789" s="289"/>
      <c r="CJ789" s="289"/>
      <c r="CK789" s="289"/>
      <c r="CL789" s="289"/>
      <c r="CM789" s="289"/>
      <c r="CN789" s="289"/>
      <c r="CO789" s="289"/>
      <c r="CP789" s="289"/>
      <c r="CQ789" s="289"/>
      <c r="CR789" s="289"/>
      <c r="CS789" s="289"/>
      <c r="CT789" s="289"/>
      <c r="CU789" s="289"/>
      <c r="CV789" s="289"/>
      <c r="CW789" s="289"/>
      <c r="CX789" s="289"/>
      <c r="CY789" s="289"/>
      <c r="CZ789" s="289"/>
      <c r="DA789" s="289"/>
      <c r="DB789" s="289"/>
      <c r="DC789" s="289"/>
      <c r="DD789" s="289"/>
      <c r="DE789" s="289"/>
      <c r="DF789" s="289"/>
      <c r="DG789" s="289"/>
      <c r="DH789" s="289"/>
      <c r="DI789" s="289"/>
      <c r="DJ789" s="289"/>
      <c r="DK789" s="289"/>
      <c r="DL789" s="289"/>
      <c r="DM789" s="289"/>
      <c r="DN789" s="289"/>
      <c r="DO789" s="289"/>
      <c r="DP789" s="289"/>
      <c r="DQ789" s="289"/>
      <c r="DR789" s="289"/>
      <c r="DS789" s="289"/>
      <c r="DT789" s="289"/>
      <c r="DU789" s="289"/>
      <c r="DV789" s="289"/>
      <c r="DW789" s="289"/>
      <c r="DX789" s="289"/>
      <c r="DY789" s="289"/>
      <c r="DZ789" s="289"/>
      <c r="EA789" s="289"/>
      <c r="EB789" s="289"/>
      <c r="EC789" s="289"/>
      <c r="ED789" s="289"/>
      <c r="EE789" s="289"/>
      <c r="EF789" s="289"/>
      <c r="EG789" s="289"/>
      <c r="EH789" s="289"/>
      <c r="EI789" s="289"/>
      <c r="EJ789" s="289"/>
      <c r="EK789" s="289"/>
      <c r="EL789" s="289"/>
      <c r="EM789" s="289"/>
      <c r="EN789" s="289"/>
      <c r="EO789" s="289"/>
      <c r="EP789" s="289"/>
      <c r="EQ789" s="289"/>
      <c r="ER789" s="289"/>
      <c r="ES789" s="289"/>
      <c r="ET789" s="289"/>
      <c r="EU789" s="289"/>
      <c r="EV789" s="289"/>
      <c r="EW789" s="289"/>
      <c r="EX789" s="289"/>
      <c r="EY789" s="289"/>
      <c r="EZ789" s="289"/>
      <c r="FA789" s="289"/>
      <c r="FB789" s="289"/>
      <c r="FC789" s="289"/>
      <c r="FD789" s="289"/>
      <c r="FE789" s="289"/>
      <c r="FF789" s="289"/>
      <c r="FG789" s="289"/>
      <c r="FH789" s="289"/>
      <c r="FI789" s="289"/>
      <c r="FJ789" s="289"/>
      <c r="FK789" s="289"/>
      <c r="FL789" s="289"/>
      <c r="FM789" s="289"/>
      <c r="FN789" s="289"/>
      <c r="FO789" s="289"/>
      <c r="FP789" s="289"/>
      <c r="FQ789" s="289"/>
      <c r="FR789" s="289"/>
      <c r="FS789" s="289"/>
      <c r="FT789" s="289"/>
      <c r="FU789" s="289"/>
      <c r="FV789" s="289"/>
      <c r="FW789" s="289"/>
      <c r="FX789" s="289"/>
      <c r="FY789" s="289"/>
      <c r="FZ789" s="289"/>
      <c r="GA789" s="289"/>
      <c r="GB789" s="289"/>
      <c r="GC789" s="289"/>
      <c r="GD789" s="289"/>
      <c r="GE789" s="289"/>
      <c r="GF789" s="289"/>
      <c r="GG789" s="289"/>
      <c r="GH789" s="289"/>
      <c r="GI789" s="289"/>
      <c r="GJ789" s="289"/>
      <c r="GK789" s="289"/>
      <c r="GL789" s="289"/>
      <c r="GM789" s="289"/>
      <c r="GN789" s="289"/>
      <c r="GO789" s="289"/>
      <c r="GP789" s="289"/>
      <c r="GQ789" s="289"/>
      <c r="GR789" s="289"/>
      <c r="GS789" s="289"/>
      <c r="GT789" s="289"/>
      <c r="GU789" s="289"/>
      <c r="GV789" s="289"/>
      <c r="GW789" s="289"/>
      <c r="GX789" s="289"/>
      <c r="GY789" s="289"/>
    </row>
  </sheetData>
  <hyperlinks>
    <hyperlink ref="A1" location="Index!A1" display="Index!A1" xr:uid="{A1945798-CE43-224F-ADBE-0FDAB3721E57}"/>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4A452-1C79-1045-840D-FB3D67628F6A}">
  <sheetPr>
    <tabColor rgb="FFFFFF00"/>
  </sheetPr>
  <dimension ref="A1:BW54"/>
  <sheetViews>
    <sheetView showGridLines="0" topLeftCell="E2" zoomScale="106" zoomScaleNormal="170" workbookViewId="0">
      <selection activeCell="P2" sqref="P2"/>
    </sheetView>
  </sheetViews>
  <sheetFormatPr baseColWidth="10" defaultColWidth="10.1640625" defaultRowHeight="11" outlineLevelRow="1" x14ac:dyDescent="0.15"/>
  <cols>
    <col min="1" max="4" width="0" style="331" hidden="1" customWidth="1"/>
    <col min="5" max="5" width="6.83203125" style="331" customWidth="1"/>
    <col min="6" max="6" width="6.1640625" style="333" customWidth="1"/>
    <col min="7" max="7" width="6.5" style="331" customWidth="1"/>
    <col min="8" max="8" width="24.5" style="331" customWidth="1"/>
    <col min="9" max="9" width="0.83203125" style="331" customWidth="1"/>
    <col min="10" max="70" width="10.5" style="331" customWidth="1"/>
    <col min="71" max="16384" width="10.1640625" style="331"/>
  </cols>
  <sheetData>
    <row r="1" spans="1:75" x14ac:dyDescent="0.15">
      <c r="E1" s="332" t="s">
        <v>434</v>
      </c>
      <c r="H1" s="331" t="str">
        <f>SAP_Leadsheet!C6</f>
        <v>DPD180+</v>
      </c>
    </row>
    <row r="3" spans="1:75" ht="12" thickBot="1" x14ac:dyDescent="0.2">
      <c r="A3" s="332" t="s">
        <v>435</v>
      </c>
      <c r="B3" s="332" t="s">
        <v>218</v>
      </c>
      <c r="C3" s="332" t="s">
        <v>436</v>
      </c>
      <c r="D3" s="332" t="s">
        <v>437</v>
      </c>
      <c r="E3" s="332"/>
      <c r="F3" s="334" t="s">
        <v>438</v>
      </c>
      <c r="G3" s="335" t="s">
        <v>439</v>
      </c>
      <c r="H3" s="336"/>
    </row>
    <row r="4" spans="1:75" x14ac:dyDescent="0.15">
      <c r="A4" s="331" t="str">
        <f>B4&amp;D4&amp;C4</f>
        <v>Auto loan</v>
      </c>
      <c r="B4" s="331" t="s">
        <v>440</v>
      </c>
      <c r="E4" s="332"/>
      <c r="F4" s="337"/>
      <c r="G4" s="332"/>
    </row>
    <row r="5" spans="1:75" x14ac:dyDescent="0.15">
      <c r="E5" s="332"/>
      <c r="F5" s="337"/>
      <c r="G5" s="332"/>
      <c r="H5" s="338" t="s">
        <v>441</v>
      </c>
    </row>
    <row r="6" spans="1:75" x14ac:dyDescent="0.15">
      <c r="A6" s="331" t="str">
        <f>B6&amp;D6&amp;C6</f>
        <v>Auto loan</v>
      </c>
      <c r="B6" s="331" t="s">
        <v>440</v>
      </c>
      <c r="H6" s="338" t="s">
        <v>442</v>
      </c>
      <c r="I6" s="337"/>
      <c r="J6" s="339"/>
      <c r="K6" s="339"/>
      <c r="L6" s="339"/>
      <c r="M6" s="339"/>
      <c r="N6" s="339"/>
    </row>
    <row r="7" spans="1:75" x14ac:dyDescent="0.15">
      <c r="H7" s="338"/>
      <c r="I7" s="337"/>
      <c r="J7" s="339"/>
      <c r="K7" s="339"/>
      <c r="L7" s="339"/>
      <c r="M7" s="339"/>
      <c r="N7" s="339"/>
    </row>
    <row r="8" spans="1:75" x14ac:dyDescent="0.15">
      <c r="A8" s="331" t="str">
        <f>B8&amp;D8&amp;C8</f>
        <v>Auto loan</v>
      </c>
      <c r="B8" s="331" t="s">
        <v>440</v>
      </c>
      <c r="H8" s="340" t="s">
        <v>443</v>
      </c>
      <c r="I8" s="340"/>
      <c r="J8" s="341">
        <v>45658</v>
      </c>
      <c r="K8" s="342">
        <f>EOMONTH(J8,1)</f>
        <v>45716</v>
      </c>
      <c r="L8" s="342">
        <f>EOMONTH(K8,1)</f>
        <v>45747</v>
      </c>
      <c r="M8" s="342">
        <f t="shared" ref="M8:BR8" si="0">EOMONTH(L8,1)</f>
        <v>45777</v>
      </c>
      <c r="N8" s="342">
        <f t="shared" si="0"/>
        <v>45808</v>
      </c>
      <c r="O8" s="342">
        <f t="shared" si="0"/>
        <v>45838</v>
      </c>
      <c r="P8" s="342">
        <f t="shared" si="0"/>
        <v>45869</v>
      </c>
      <c r="Q8" s="342">
        <f t="shared" si="0"/>
        <v>45900</v>
      </c>
      <c r="R8" s="342">
        <f t="shared" si="0"/>
        <v>45930</v>
      </c>
      <c r="S8" s="342">
        <f t="shared" si="0"/>
        <v>45961</v>
      </c>
      <c r="T8" s="342">
        <f t="shared" si="0"/>
        <v>45991</v>
      </c>
      <c r="U8" s="342">
        <f t="shared" si="0"/>
        <v>46022</v>
      </c>
      <c r="V8" s="342">
        <f t="shared" si="0"/>
        <v>46053</v>
      </c>
      <c r="W8" s="342">
        <f t="shared" si="0"/>
        <v>46081</v>
      </c>
      <c r="X8" s="342">
        <f t="shared" si="0"/>
        <v>46112</v>
      </c>
      <c r="Y8" s="342">
        <f t="shared" si="0"/>
        <v>46142</v>
      </c>
      <c r="Z8" s="342">
        <f t="shared" si="0"/>
        <v>46173</v>
      </c>
      <c r="AA8" s="342">
        <f t="shared" si="0"/>
        <v>46203</v>
      </c>
      <c r="AB8" s="342">
        <f t="shared" si="0"/>
        <v>46234</v>
      </c>
      <c r="AC8" s="342">
        <f t="shared" si="0"/>
        <v>46265</v>
      </c>
      <c r="AD8" s="342">
        <f t="shared" si="0"/>
        <v>46295</v>
      </c>
      <c r="AE8" s="342">
        <f t="shared" si="0"/>
        <v>46326</v>
      </c>
      <c r="AF8" s="342">
        <f t="shared" si="0"/>
        <v>46356</v>
      </c>
      <c r="AG8" s="342">
        <f t="shared" si="0"/>
        <v>46387</v>
      </c>
      <c r="AH8" s="342">
        <f t="shared" si="0"/>
        <v>46418</v>
      </c>
      <c r="AI8" s="342">
        <f t="shared" si="0"/>
        <v>46446</v>
      </c>
      <c r="AJ8" s="342">
        <f t="shared" si="0"/>
        <v>46477</v>
      </c>
      <c r="AK8" s="342">
        <f t="shared" si="0"/>
        <v>46507</v>
      </c>
      <c r="AL8" s="342">
        <f t="shared" si="0"/>
        <v>46538</v>
      </c>
      <c r="AM8" s="342">
        <f t="shared" si="0"/>
        <v>46568</v>
      </c>
      <c r="AN8" s="342">
        <f t="shared" si="0"/>
        <v>46599</v>
      </c>
      <c r="AO8" s="342">
        <f t="shared" si="0"/>
        <v>46630</v>
      </c>
      <c r="AP8" s="342">
        <f t="shared" si="0"/>
        <v>46660</v>
      </c>
      <c r="AQ8" s="342">
        <f t="shared" si="0"/>
        <v>46691</v>
      </c>
      <c r="AR8" s="342">
        <f t="shared" si="0"/>
        <v>46721</v>
      </c>
      <c r="AS8" s="342">
        <f t="shared" si="0"/>
        <v>46752</v>
      </c>
      <c r="AT8" s="342">
        <f t="shared" si="0"/>
        <v>46783</v>
      </c>
      <c r="AU8" s="342">
        <f t="shared" si="0"/>
        <v>46812</v>
      </c>
      <c r="AV8" s="342">
        <f t="shared" si="0"/>
        <v>46843</v>
      </c>
      <c r="AW8" s="342">
        <f t="shared" si="0"/>
        <v>46873</v>
      </c>
      <c r="AX8" s="342">
        <f t="shared" si="0"/>
        <v>46904</v>
      </c>
      <c r="AY8" s="342">
        <f t="shared" si="0"/>
        <v>46934</v>
      </c>
      <c r="AZ8" s="342">
        <f t="shared" si="0"/>
        <v>46965</v>
      </c>
      <c r="BA8" s="342">
        <f t="shared" si="0"/>
        <v>46996</v>
      </c>
      <c r="BB8" s="342">
        <f t="shared" si="0"/>
        <v>47026</v>
      </c>
      <c r="BC8" s="342">
        <f t="shared" si="0"/>
        <v>47057</v>
      </c>
      <c r="BD8" s="342">
        <f t="shared" si="0"/>
        <v>47087</v>
      </c>
      <c r="BE8" s="342">
        <f t="shared" si="0"/>
        <v>47118</v>
      </c>
      <c r="BF8" s="342">
        <f t="shared" si="0"/>
        <v>47149</v>
      </c>
      <c r="BG8" s="342">
        <f t="shared" si="0"/>
        <v>47177</v>
      </c>
      <c r="BH8" s="342">
        <f t="shared" si="0"/>
        <v>47208</v>
      </c>
      <c r="BI8" s="342">
        <f t="shared" si="0"/>
        <v>47238</v>
      </c>
      <c r="BJ8" s="342">
        <f t="shared" si="0"/>
        <v>47269</v>
      </c>
      <c r="BK8" s="342">
        <f t="shared" si="0"/>
        <v>47299</v>
      </c>
      <c r="BL8" s="342">
        <f t="shared" si="0"/>
        <v>47330</v>
      </c>
      <c r="BM8" s="342">
        <f t="shared" si="0"/>
        <v>47361</v>
      </c>
      <c r="BN8" s="342">
        <f t="shared" si="0"/>
        <v>47391</v>
      </c>
      <c r="BO8" s="342">
        <f t="shared" si="0"/>
        <v>47422</v>
      </c>
      <c r="BP8" s="342">
        <f t="shared" si="0"/>
        <v>47452</v>
      </c>
      <c r="BQ8" s="342">
        <f t="shared" si="0"/>
        <v>47483</v>
      </c>
      <c r="BR8" s="342">
        <f t="shared" si="0"/>
        <v>47514</v>
      </c>
      <c r="BS8" s="343"/>
      <c r="BT8" s="343"/>
      <c r="BU8" s="343"/>
      <c r="BV8" s="343"/>
      <c r="BW8" s="343"/>
    </row>
    <row r="9" spans="1:75" s="344" customFormat="1" x14ac:dyDescent="0.15">
      <c r="F9" s="333"/>
      <c r="H9" s="345" t="s">
        <v>444</v>
      </c>
      <c r="I9" s="345"/>
      <c r="J9" s="346">
        <f>YEAR(J8)</f>
        <v>2025</v>
      </c>
      <c r="K9" s="346">
        <f t="shared" ref="K9:BR9" si="1">YEAR(K8)</f>
        <v>2025</v>
      </c>
      <c r="L9" s="346">
        <f>YEAR(L8)</f>
        <v>2025</v>
      </c>
      <c r="M9" s="346">
        <f t="shared" si="1"/>
        <v>2025</v>
      </c>
      <c r="N9" s="346">
        <f t="shared" si="1"/>
        <v>2025</v>
      </c>
      <c r="O9" s="346">
        <f t="shared" si="1"/>
        <v>2025</v>
      </c>
      <c r="P9" s="346">
        <f t="shared" si="1"/>
        <v>2025</v>
      </c>
      <c r="Q9" s="346">
        <f t="shared" si="1"/>
        <v>2025</v>
      </c>
      <c r="R9" s="346">
        <f t="shared" si="1"/>
        <v>2025</v>
      </c>
      <c r="S9" s="346">
        <f t="shared" si="1"/>
        <v>2025</v>
      </c>
      <c r="T9" s="346">
        <f t="shared" si="1"/>
        <v>2025</v>
      </c>
      <c r="U9" s="346">
        <f t="shared" si="1"/>
        <v>2025</v>
      </c>
      <c r="V9" s="346">
        <f t="shared" si="1"/>
        <v>2026</v>
      </c>
      <c r="W9" s="346">
        <f t="shared" si="1"/>
        <v>2026</v>
      </c>
      <c r="X9" s="346">
        <f t="shared" si="1"/>
        <v>2026</v>
      </c>
      <c r="Y9" s="346">
        <f t="shared" si="1"/>
        <v>2026</v>
      </c>
      <c r="Z9" s="346">
        <f t="shared" si="1"/>
        <v>2026</v>
      </c>
      <c r="AA9" s="346">
        <f t="shared" si="1"/>
        <v>2026</v>
      </c>
      <c r="AB9" s="346">
        <f t="shared" si="1"/>
        <v>2026</v>
      </c>
      <c r="AC9" s="346">
        <f t="shared" si="1"/>
        <v>2026</v>
      </c>
      <c r="AD9" s="346">
        <f t="shared" si="1"/>
        <v>2026</v>
      </c>
      <c r="AE9" s="346">
        <f t="shared" si="1"/>
        <v>2026</v>
      </c>
      <c r="AF9" s="346">
        <f t="shared" si="1"/>
        <v>2026</v>
      </c>
      <c r="AG9" s="346">
        <f t="shared" si="1"/>
        <v>2026</v>
      </c>
      <c r="AH9" s="346">
        <f t="shared" si="1"/>
        <v>2027</v>
      </c>
      <c r="AI9" s="346">
        <f t="shared" si="1"/>
        <v>2027</v>
      </c>
      <c r="AJ9" s="346">
        <f t="shared" si="1"/>
        <v>2027</v>
      </c>
      <c r="AK9" s="346">
        <f t="shared" si="1"/>
        <v>2027</v>
      </c>
      <c r="AL9" s="346">
        <f t="shared" si="1"/>
        <v>2027</v>
      </c>
      <c r="AM9" s="346">
        <f t="shared" si="1"/>
        <v>2027</v>
      </c>
      <c r="AN9" s="346">
        <f t="shared" si="1"/>
        <v>2027</v>
      </c>
      <c r="AO9" s="346">
        <f t="shared" si="1"/>
        <v>2027</v>
      </c>
      <c r="AP9" s="346">
        <f t="shared" si="1"/>
        <v>2027</v>
      </c>
      <c r="AQ9" s="346">
        <f t="shared" si="1"/>
        <v>2027</v>
      </c>
      <c r="AR9" s="346">
        <f t="shared" si="1"/>
        <v>2027</v>
      </c>
      <c r="AS9" s="346">
        <f t="shared" si="1"/>
        <v>2027</v>
      </c>
      <c r="AT9" s="346">
        <f t="shared" si="1"/>
        <v>2028</v>
      </c>
      <c r="AU9" s="346">
        <f t="shared" si="1"/>
        <v>2028</v>
      </c>
      <c r="AV9" s="346">
        <f t="shared" si="1"/>
        <v>2028</v>
      </c>
      <c r="AW9" s="346">
        <f t="shared" si="1"/>
        <v>2028</v>
      </c>
      <c r="AX9" s="346">
        <f t="shared" si="1"/>
        <v>2028</v>
      </c>
      <c r="AY9" s="346">
        <f t="shared" si="1"/>
        <v>2028</v>
      </c>
      <c r="AZ9" s="346">
        <f t="shared" si="1"/>
        <v>2028</v>
      </c>
      <c r="BA9" s="346">
        <f t="shared" si="1"/>
        <v>2028</v>
      </c>
      <c r="BB9" s="346">
        <f t="shared" si="1"/>
        <v>2028</v>
      </c>
      <c r="BC9" s="346">
        <f t="shared" si="1"/>
        <v>2028</v>
      </c>
      <c r="BD9" s="346">
        <f t="shared" si="1"/>
        <v>2028</v>
      </c>
      <c r="BE9" s="346">
        <f t="shared" si="1"/>
        <v>2028</v>
      </c>
      <c r="BF9" s="346">
        <f t="shared" si="1"/>
        <v>2029</v>
      </c>
      <c r="BG9" s="346">
        <f t="shared" si="1"/>
        <v>2029</v>
      </c>
      <c r="BH9" s="346">
        <f t="shared" si="1"/>
        <v>2029</v>
      </c>
      <c r="BI9" s="346">
        <f t="shared" si="1"/>
        <v>2029</v>
      </c>
      <c r="BJ9" s="346">
        <f t="shared" si="1"/>
        <v>2029</v>
      </c>
      <c r="BK9" s="346">
        <f t="shared" si="1"/>
        <v>2029</v>
      </c>
      <c r="BL9" s="346">
        <f t="shared" si="1"/>
        <v>2029</v>
      </c>
      <c r="BM9" s="346">
        <f t="shared" si="1"/>
        <v>2029</v>
      </c>
      <c r="BN9" s="346">
        <f t="shared" si="1"/>
        <v>2029</v>
      </c>
      <c r="BO9" s="346">
        <f t="shared" si="1"/>
        <v>2029</v>
      </c>
      <c r="BP9" s="346">
        <f t="shared" si="1"/>
        <v>2029</v>
      </c>
      <c r="BQ9" s="346">
        <f t="shared" si="1"/>
        <v>2029</v>
      </c>
      <c r="BR9" s="346">
        <f t="shared" si="1"/>
        <v>2030</v>
      </c>
      <c r="BS9" s="347"/>
      <c r="BT9" s="347"/>
      <c r="BU9" s="347"/>
      <c r="BV9" s="347"/>
      <c r="BW9" s="347"/>
    </row>
    <row r="10" spans="1:75" ht="13" x14ac:dyDescent="0.15">
      <c r="A10" s="331" t="str">
        <f>B10&amp;D10&amp;C10</f>
        <v>Auto loan</v>
      </c>
      <c r="B10" s="331" t="s">
        <v>440</v>
      </c>
      <c r="H10" s="331" t="s">
        <v>445</v>
      </c>
      <c r="J10" s="348"/>
      <c r="K10" s="348"/>
      <c r="L10" s="348"/>
      <c r="M10" s="348"/>
      <c r="N10" s="348"/>
      <c r="O10" s="348"/>
      <c r="P10" s="348"/>
      <c r="Q10" s="348"/>
      <c r="R10" s="348"/>
      <c r="S10" s="348"/>
      <c r="T10" s="348"/>
      <c r="U10" s="348"/>
      <c r="V10" s="348"/>
      <c r="W10" s="348"/>
      <c r="X10" s="348"/>
      <c r="Y10" s="348"/>
      <c r="Z10" s="348"/>
      <c r="AA10" s="348"/>
      <c r="AB10" s="348"/>
      <c r="AC10" s="348"/>
      <c r="AD10" s="348"/>
      <c r="AE10" s="348"/>
      <c r="AF10" s="348"/>
      <c r="AG10" s="348"/>
      <c r="AH10" s="348"/>
      <c r="AI10" s="348"/>
      <c r="AJ10" s="348"/>
      <c r="AK10" s="348"/>
      <c r="AL10" s="348"/>
      <c r="AM10" s="348"/>
      <c r="AN10" s="348"/>
      <c r="AO10" s="348"/>
      <c r="AP10" s="348"/>
      <c r="AQ10" s="348"/>
      <c r="AR10" s="348"/>
      <c r="AS10" s="348"/>
      <c r="AT10" s="348"/>
      <c r="AU10" s="348"/>
      <c r="AV10" s="348"/>
      <c r="AW10" s="348"/>
      <c r="AX10" s="348"/>
      <c r="AY10" s="348"/>
      <c r="AZ10" s="348"/>
      <c r="BA10" s="348"/>
      <c r="BB10" s="348"/>
      <c r="BC10" s="348"/>
      <c r="BD10" s="348"/>
      <c r="BE10" s="348"/>
      <c r="BF10" s="348"/>
      <c r="BG10" s="348"/>
      <c r="BH10" s="348"/>
      <c r="BI10" s="348"/>
      <c r="BJ10" s="348"/>
      <c r="BK10" s="348"/>
      <c r="BL10" s="348"/>
      <c r="BM10" s="348"/>
      <c r="BN10" s="348"/>
      <c r="BO10" s="348"/>
      <c r="BP10" s="348"/>
      <c r="BQ10" s="348"/>
      <c r="BR10" s="348"/>
    </row>
    <row r="11" spans="1:75" s="349" customFormat="1" x14ac:dyDescent="0.15">
      <c r="J11" s="350"/>
      <c r="K11" s="350"/>
      <c r="L11" s="350"/>
      <c r="M11" s="350"/>
      <c r="N11" s="350"/>
      <c r="O11" s="350"/>
      <c r="P11" s="350"/>
      <c r="Q11" s="350"/>
      <c r="R11" s="350"/>
      <c r="S11" s="350"/>
      <c r="T11" s="350"/>
      <c r="U11" s="350"/>
    </row>
    <row r="12" spans="1:75" ht="14" thickBot="1" x14ac:dyDescent="0.2">
      <c r="F12" s="351" t="s">
        <v>446</v>
      </c>
      <c r="G12" s="352" t="s">
        <v>447</v>
      </c>
      <c r="H12" s="353"/>
      <c r="I12" s="354"/>
      <c r="J12" s="354"/>
      <c r="K12" s="354"/>
      <c r="L12" s="354"/>
      <c r="M12" s="355"/>
      <c r="N12" s="355"/>
      <c r="O12" s="355"/>
      <c r="P12" s="355"/>
      <c r="Q12" s="343"/>
      <c r="R12" s="343"/>
      <c r="S12" s="343"/>
      <c r="T12" s="343"/>
      <c r="U12" s="343"/>
      <c r="V12" s="343"/>
      <c r="W12" s="343"/>
      <c r="X12" s="343"/>
      <c r="Y12" s="343"/>
      <c r="Z12" s="343"/>
    </row>
    <row r="13" spans="1:75" ht="13" x14ac:dyDescent="0.15">
      <c r="F13" s="356"/>
      <c r="G13" s="357"/>
      <c r="H13" s="354"/>
      <c r="I13" s="354"/>
      <c r="J13" s="354"/>
      <c r="K13" s="354"/>
      <c r="L13" s="354"/>
      <c r="M13" s="355"/>
      <c r="N13" s="355"/>
      <c r="O13" s="355"/>
      <c r="P13" s="355"/>
      <c r="Q13" s="343"/>
      <c r="R13" s="343"/>
      <c r="S13" s="343"/>
      <c r="T13" s="343"/>
      <c r="U13" s="343"/>
      <c r="V13" s="343"/>
      <c r="W13" s="343"/>
      <c r="X13" s="343"/>
      <c r="Y13" s="343"/>
      <c r="Z13" s="343"/>
    </row>
    <row r="14" spans="1:75" ht="13" x14ac:dyDescent="0.15">
      <c r="F14" s="356"/>
      <c r="G14" s="357"/>
      <c r="H14" s="357" t="s">
        <v>448</v>
      </c>
      <c r="I14" s="354"/>
      <c r="J14" s="358" t="s">
        <v>449</v>
      </c>
      <c r="K14" s="359">
        <f>J9</f>
        <v>2025</v>
      </c>
      <c r="L14" s="358">
        <f>K14+1</f>
        <v>2026</v>
      </c>
      <c r="M14" s="358">
        <f>L14+1</f>
        <v>2027</v>
      </c>
      <c r="N14" s="358">
        <f>M14+1</f>
        <v>2028</v>
      </c>
      <c r="O14" s="358">
        <f>N14+1</f>
        <v>2029</v>
      </c>
      <c r="P14" s="358">
        <f>O14+1</f>
        <v>2030</v>
      </c>
      <c r="Q14" s="360"/>
      <c r="S14" s="343"/>
      <c r="U14" s="343"/>
      <c r="W14" s="343"/>
      <c r="X14" s="343"/>
      <c r="Y14" s="343"/>
      <c r="Z14" s="343"/>
    </row>
    <row r="15" spans="1:75" ht="13" x14ac:dyDescent="0.15">
      <c r="F15" s="356"/>
      <c r="G15" s="357"/>
      <c r="H15" s="361"/>
      <c r="I15" s="354"/>
      <c r="J15" s="362" t="s">
        <v>450</v>
      </c>
      <c r="K15" s="362" t="s">
        <v>450</v>
      </c>
      <c r="L15" s="362" t="s">
        <v>450</v>
      </c>
      <c r="M15" s="362" t="s">
        <v>450</v>
      </c>
      <c r="N15" s="362" t="s">
        <v>450</v>
      </c>
      <c r="O15" s="362" t="s">
        <v>450</v>
      </c>
      <c r="P15" s="362" t="s">
        <v>450</v>
      </c>
      <c r="Q15" s="343"/>
      <c r="S15" s="343"/>
      <c r="U15" s="343"/>
      <c r="W15" s="343"/>
      <c r="X15" s="343"/>
      <c r="Y15" s="343"/>
      <c r="Z15" s="343"/>
    </row>
    <row r="16" spans="1:75" ht="13" x14ac:dyDescent="0.15">
      <c r="F16" s="356"/>
      <c r="G16" s="357"/>
      <c r="H16" s="354"/>
      <c r="I16" s="354"/>
      <c r="J16" s="354"/>
      <c r="K16" s="354"/>
      <c r="L16" s="354"/>
      <c r="M16" s="355"/>
      <c r="N16" s="355"/>
      <c r="O16" s="355"/>
      <c r="P16" s="355"/>
      <c r="Q16" s="343"/>
      <c r="S16" s="343"/>
      <c r="T16" s="161"/>
      <c r="U16" s="343"/>
      <c r="W16" s="343"/>
      <c r="X16" s="343"/>
      <c r="Y16" s="343"/>
      <c r="Z16" s="343"/>
    </row>
    <row r="17" spans="6:38" ht="14" x14ac:dyDescent="0.2">
      <c r="F17" s="363"/>
      <c r="G17" s="354"/>
      <c r="H17" s="357" t="s">
        <v>451</v>
      </c>
      <c r="I17" s="354"/>
      <c r="J17" s="364">
        <f>SUM(K17:U17)</f>
        <v>0</v>
      </c>
      <c r="K17" s="364">
        <f t="shared" ref="K17:P17" si="2">SUMIF($J$9:$BQ$9,K$14,$J$10:$BQ$10)</f>
        <v>0</v>
      </c>
      <c r="L17" s="364">
        <f t="shared" si="2"/>
        <v>0</v>
      </c>
      <c r="M17" s="364">
        <f t="shared" si="2"/>
        <v>0</v>
      </c>
      <c r="N17" s="364">
        <f t="shared" si="2"/>
        <v>0</v>
      </c>
      <c r="O17" s="364">
        <f t="shared" si="2"/>
        <v>0</v>
      </c>
      <c r="P17" s="364">
        <f t="shared" si="2"/>
        <v>0</v>
      </c>
      <c r="Q17" s="365"/>
      <c r="S17" s="365"/>
      <c r="T17" s="161"/>
      <c r="U17" s="366"/>
      <c r="W17" s="367"/>
      <c r="X17" s="367"/>
      <c r="Y17" s="367"/>
      <c r="Z17" s="367"/>
      <c r="AA17" s="367"/>
      <c r="AB17" s="367"/>
      <c r="AC17" s="367"/>
      <c r="AD17" s="367"/>
      <c r="AE17" s="367"/>
      <c r="AF17" s="367"/>
      <c r="AG17" s="367"/>
      <c r="AH17" s="367"/>
      <c r="AI17" s="367"/>
      <c r="AJ17" s="367"/>
      <c r="AK17" s="367"/>
      <c r="AL17" s="367"/>
    </row>
    <row r="18" spans="6:38" ht="14" x14ac:dyDescent="0.2">
      <c r="F18" s="363"/>
      <c r="G18" s="354"/>
      <c r="H18" s="357" t="s">
        <v>452</v>
      </c>
      <c r="I18" s="354"/>
      <c r="J18" s="368" t="e">
        <f>AVERAGE(J10:AS10)</f>
        <v>#DIV/0!</v>
      </c>
      <c r="K18" s="368">
        <f>K17/COUNTIF($J$9:$AS$9,K14)</f>
        <v>0</v>
      </c>
      <c r="L18" s="368">
        <f>L17/COUNTIF($J$9:$AS$9,L14)</f>
        <v>0</v>
      </c>
      <c r="M18" s="368">
        <f>M17/COUNTIF($J$9:$AS$9,M14)</f>
        <v>0</v>
      </c>
      <c r="N18" s="368">
        <f>N17/COUNTIF($J$9:$BQ$9,N14)</f>
        <v>0</v>
      </c>
      <c r="O18" s="368">
        <f>O17/COUNTIF($J$9:$BQ$9,O14)</f>
        <v>0</v>
      </c>
      <c r="P18" s="368">
        <f>IFERROR(P17/COUNTIF($J$9:$BQ$9,P14),0)</f>
        <v>0</v>
      </c>
      <c r="Q18" s="366"/>
      <c r="S18" s="366"/>
      <c r="T18" s="161"/>
      <c r="U18" s="366"/>
      <c r="W18" s="367"/>
      <c r="X18" s="367"/>
      <c r="Y18" s="367"/>
      <c r="Z18" s="367"/>
      <c r="AA18" s="367"/>
      <c r="AB18" s="367"/>
      <c r="AC18" s="367"/>
      <c r="AD18" s="367"/>
      <c r="AE18" s="367"/>
      <c r="AF18" s="367"/>
      <c r="AG18" s="367"/>
      <c r="AH18" s="367"/>
      <c r="AI18" s="367"/>
      <c r="AJ18" s="367"/>
      <c r="AK18" s="367"/>
      <c r="AL18" s="367"/>
    </row>
    <row r="19" spans="6:38" ht="14" x14ac:dyDescent="0.2">
      <c r="F19" s="363"/>
      <c r="G19" s="354"/>
      <c r="H19" s="357"/>
      <c r="I19" s="354"/>
      <c r="J19" s="369"/>
      <c r="K19" s="369"/>
      <c r="L19" s="369"/>
      <c r="M19" s="369"/>
      <c r="N19" s="369"/>
      <c r="O19" s="369"/>
      <c r="P19" s="369"/>
      <c r="Q19" s="366"/>
      <c r="S19" s="366"/>
      <c r="T19" s="161"/>
      <c r="U19" s="366"/>
      <c r="W19" s="367"/>
      <c r="X19" s="367"/>
      <c r="Y19" s="367"/>
      <c r="Z19" s="367"/>
      <c r="AA19" s="367"/>
      <c r="AB19" s="367"/>
      <c r="AC19" s="367"/>
      <c r="AD19" s="367"/>
      <c r="AE19" s="367"/>
      <c r="AF19" s="367"/>
      <c r="AG19" s="367"/>
      <c r="AH19" s="367"/>
      <c r="AI19" s="367"/>
      <c r="AJ19" s="367"/>
      <c r="AK19" s="367"/>
      <c r="AL19" s="367"/>
    </row>
    <row r="20" spans="6:38" ht="14" x14ac:dyDescent="0.2">
      <c r="F20" s="363"/>
      <c r="G20" s="354"/>
      <c r="H20" s="370" t="s">
        <v>453</v>
      </c>
      <c r="I20" s="354"/>
      <c r="J20" s="371"/>
      <c r="K20" s="371">
        <f ca="1">OFFSET(PnL_Speadsheet!$D$7,0,MATCH(DATE('Sales plan&amp; PnL'!K$14,12,31),PnL_Speadsheet!$E$4:$BL$4,0))/1000</f>
        <v>0</v>
      </c>
      <c r="L20" s="371">
        <f ca="1">OFFSET(PnL_Speadsheet!$D$7,0,MATCH(DATE('Sales plan&amp; PnL'!L$14,12,31),PnL_Speadsheet!$E$4:$BL$4,0))/1000</f>
        <v>0</v>
      </c>
      <c r="M20" s="371">
        <f ca="1">OFFSET(PnL_Speadsheet!$D$7,0,MATCH(DATE('Sales plan&amp; PnL'!M$14,12,31),PnL_Speadsheet!$E$4:$BL$4,0))/1000</f>
        <v>0</v>
      </c>
      <c r="N20" s="371">
        <f ca="1">OFFSET(PnL_Speadsheet!$D$7,0,MATCH(DATE('Sales plan&amp; PnL'!N$14,12,31),PnL_Speadsheet!$E$4:$BL$4,0))/1000</f>
        <v>0</v>
      </c>
      <c r="O20" s="371">
        <f ca="1">PnL_Speadsheet!BL7/1000</f>
        <v>0</v>
      </c>
      <c r="P20" s="371">
        <f>PnL_Speadsheet!BN7/1000</f>
        <v>0</v>
      </c>
      <c r="Q20" s="372"/>
      <c r="S20" s="372"/>
      <c r="T20" s="229"/>
      <c r="U20" s="373"/>
      <c r="W20" s="367"/>
      <c r="X20" s="367"/>
      <c r="Y20" s="367"/>
      <c r="Z20" s="367"/>
      <c r="AA20" s="367"/>
      <c r="AB20" s="367"/>
      <c r="AC20" s="367"/>
      <c r="AD20" s="367"/>
      <c r="AE20" s="367"/>
      <c r="AF20" s="367"/>
      <c r="AG20" s="367"/>
      <c r="AH20" s="367"/>
      <c r="AI20" s="367"/>
      <c r="AJ20" s="367"/>
      <c r="AK20" s="367"/>
      <c r="AL20" s="367"/>
    </row>
    <row r="21" spans="6:38" ht="14" x14ac:dyDescent="0.2">
      <c r="F21" s="374"/>
      <c r="G21" s="354"/>
      <c r="H21" s="370" t="s">
        <v>454</v>
      </c>
      <c r="I21" s="354"/>
      <c r="J21" s="375">
        <f ca="1">SUM(PnL_Speadsheet!E8:BK8)/1000/COUNT(PnL_Speadsheet!E3:BK3)</f>
        <v>0</v>
      </c>
      <c r="K21" s="375">
        <f ca="1">SUMIF(PnL_Speadsheet!$E$3:$BL$3,K$14,PnL_Speadsheet!$E8:$BL8)/1000/COUNTIF(PnL_Speadsheet!$E$3:$BL$3,'Sales plan&amp; PnL'!K$14)</f>
        <v>0</v>
      </c>
      <c r="L21" s="375">
        <f ca="1">SUMIF(PnL_Speadsheet!$E$3:$BL$3,L$14,PnL_Speadsheet!$E8:$BL8)/1000/COUNTIF(PnL_Speadsheet!$E$3:$BL$3,'Sales plan&amp; PnL'!L$14)</f>
        <v>0</v>
      </c>
      <c r="M21" s="375">
        <f ca="1">SUMIF(PnL_Speadsheet!$E$3:$BL$3,M$14,PnL_Speadsheet!$E8:$BL8)/1000/COUNTIF(PnL_Speadsheet!$E$3:$BL$3,'Sales plan&amp; PnL'!M$14)</f>
        <v>0</v>
      </c>
      <c r="N21" s="375">
        <f ca="1">SUMIF(PnL_Speadsheet!$E$3:$BL$3,N$14,PnL_Speadsheet!$E8:$BL8)/1000/COUNTIF(PnL_Speadsheet!$E$3:$BL$3,'Sales plan&amp; PnL'!N$14)</f>
        <v>0</v>
      </c>
      <c r="O21" s="375">
        <f ca="1">SUMIF(PnL_Speadsheet!$E$3:$BL$3,O$14,PnL_Speadsheet!$E8:$BL8)/1000/COUNTIF(PnL_Speadsheet!$E$3:$BL$3,'Sales plan&amp; PnL'!O$14)</f>
        <v>0</v>
      </c>
      <c r="P21" s="375">
        <f>IFERROR(SUMIF(PnL_Speadsheet!$E$3:$BL$3,P$14,PnL_Speadsheet!$E8:$BL8)/1000/COUNTIF(PnL_Speadsheet!$E$3:$BL$3,'Sales plan&amp; PnL'!P$14),0)</f>
        <v>0</v>
      </c>
      <c r="Q21" s="372"/>
      <c r="S21" s="372"/>
      <c r="T21" s="161"/>
      <c r="U21" s="376"/>
      <c r="W21" s="377"/>
      <c r="X21" s="377"/>
      <c r="Y21" s="377"/>
      <c r="Z21" s="377"/>
      <c r="AA21" s="377"/>
      <c r="AB21" s="377"/>
      <c r="AC21" s="377"/>
      <c r="AD21" s="377"/>
      <c r="AE21" s="377"/>
      <c r="AF21" s="377"/>
      <c r="AG21" s="377"/>
      <c r="AH21" s="377"/>
      <c r="AI21" s="377"/>
      <c r="AJ21" s="377"/>
      <c r="AK21" s="377"/>
      <c r="AL21" s="377"/>
    </row>
    <row r="22" spans="6:38" ht="14" x14ac:dyDescent="0.2">
      <c r="F22" s="363"/>
      <c r="G22" s="354"/>
      <c r="H22" s="378"/>
      <c r="I22" s="354"/>
      <c r="J22" s="369"/>
      <c r="K22" s="369"/>
      <c r="L22" s="369"/>
      <c r="M22" s="369"/>
      <c r="N22" s="369"/>
      <c r="O22" s="369"/>
      <c r="P22" s="369"/>
      <c r="Q22" s="366"/>
      <c r="S22" s="366"/>
      <c r="T22" s="161"/>
      <c r="U22" s="377"/>
      <c r="W22" s="377"/>
      <c r="X22" s="377"/>
      <c r="Y22" s="377"/>
      <c r="Z22" s="377"/>
      <c r="AA22" s="377"/>
      <c r="AB22" s="377"/>
      <c r="AC22" s="377"/>
      <c r="AD22" s="377"/>
      <c r="AE22" s="377"/>
      <c r="AF22" s="377"/>
      <c r="AG22" s="377"/>
      <c r="AH22" s="377"/>
      <c r="AI22" s="377"/>
      <c r="AJ22" s="377"/>
      <c r="AK22" s="377"/>
      <c r="AL22" s="377"/>
    </row>
    <row r="23" spans="6:38" s="332" customFormat="1" ht="14" x14ac:dyDescent="0.2">
      <c r="F23" s="356"/>
      <c r="G23" s="357"/>
      <c r="H23" s="370" t="s">
        <v>258</v>
      </c>
      <c r="I23" s="357"/>
      <c r="J23" s="364">
        <f t="shared" ref="J23:J50" ca="1" si="3">SUM(K23:U23)</f>
        <v>0</v>
      </c>
      <c r="K23" s="364">
        <f ca="1">SUMIF(PnL_Speadsheet!$E$3:$BL$3,K$14,PnL_Speadsheet!$E9:$BL9)/1000</f>
        <v>0</v>
      </c>
      <c r="L23" s="364">
        <f ca="1">SUMIF(PnL_Speadsheet!$E$3:$BL$3,L$14,PnL_Speadsheet!$E9:$BL9)/1000</f>
        <v>0</v>
      </c>
      <c r="M23" s="364">
        <f ca="1">SUMIF(PnL_Speadsheet!$E$3:$BL$3,M$14,PnL_Speadsheet!$E9:$BL9)/1000</f>
        <v>0</v>
      </c>
      <c r="N23" s="364">
        <f ca="1">SUMIF(PnL_Speadsheet!$E$3:$BL$3,N$14,PnL_Speadsheet!$E9:$BL9)/1000</f>
        <v>0</v>
      </c>
      <c r="O23" s="364">
        <f ca="1">SUMIF(PnL_Speadsheet!$E$3:$BL$3,O$14,PnL_Speadsheet!$E9:$BL9)/1000</f>
        <v>0</v>
      </c>
      <c r="P23" s="364">
        <f>SUMIF(PnL_Speadsheet!$E$3:$BL$3,P$14,PnL_Speadsheet!$E9:$BL9)/1000</f>
        <v>0</v>
      </c>
      <c r="Q23" s="365"/>
      <c r="S23" s="365"/>
      <c r="T23" s="161"/>
      <c r="U23" s="379"/>
      <c r="W23" s="379"/>
      <c r="X23" s="379"/>
      <c r="Y23" s="379"/>
      <c r="Z23" s="379"/>
      <c r="AA23" s="379"/>
      <c r="AB23" s="379"/>
      <c r="AC23" s="379"/>
      <c r="AD23" s="379"/>
      <c r="AE23" s="379"/>
      <c r="AF23" s="379"/>
      <c r="AG23" s="379"/>
      <c r="AH23" s="379"/>
      <c r="AI23" s="379"/>
      <c r="AJ23" s="379"/>
      <c r="AK23" s="379"/>
      <c r="AL23" s="379"/>
    </row>
    <row r="24" spans="6:38" ht="14" x14ac:dyDescent="0.2">
      <c r="F24" s="363"/>
      <c r="G24" s="354"/>
      <c r="H24" s="380" t="s">
        <v>394</v>
      </c>
      <c r="I24" s="354"/>
      <c r="J24" s="364">
        <f t="shared" ca="1" si="3"/>
        <v>0</v>
      </c>
      <c r="K24" s="364">
        <f ca="1">SUMIF(PnL_Speadsheet!$E$3:$BL$3,K$14,PnL_Speadsheet!$E10:$BL10)/1000</f>
        <v>0</v>
      </c>
      <c r="L24" s="364">
        <f ca="1">SUMIF(PnL_Speadsheet!$E$3:$BL$3,L$14,PnL_Speadsheet!$E10:$BL10)/1000</f>
        <v>0</v>
      </c>
      <c r="M24" s="364">
        <f ca="1">SUMIF(PnL_Speadsheet!$E$3:$BL$3,M$14,PnL_Speadsheet!$E10:$BL10)/1000</f>
        <v>0</v>
      </c>
      <c r="N24" s="364">
        <f ca="1">SUMIF(PnL_Speadsheet!$E$3:$BL$3,N$14,PnL_Speadsheet!$E10:$BL10)/1000</f>
        <v>0</v>
      </c>
      <c r="O24" s="364">
        <f ca="1">SUMIF(PnL_Speadsheet!$E$3:$BL$3,O$14,PnL_Speadsheet!$E10:$BL10)/1000</f>
        <v>0</v>
      </c>
      <c r="P24" s="364">
        <f>SUMIF(PnL_Speadsheet!$E$3:$BL$3,P$14,PnL_Speadsheet!$E10:$BL10)/1000</f>
        <v>0</v>
      </c>
      <c r="Q24" s="366"/>
      <c r="S24" s="366"/>
      <c r="T24" s="229"/>
      <c r="U24" s="379"/>
    </row>
    <row r="25" spans="6:38" ht="14" x14ac:dyDescent="0.2">
      <c r="F25" s="363"/>
      <c r="G25" s="354"/>
      <c r="H25" s="381" t="s">
        <v>295</v>
      </c>
      <c r="I25" s="382"/>
      <c r="J25" s="369">
        <f t="shared" ca="1" si="3"/>
        <v>0</v>
      </c>
      <c r="K25" s="383">
        <f ca="1">SUMIF(PnL_Speadsheet!$E$3:$BL$3,K$14,PnL_Speadsheet!$E11:$BL11)/1000</f>
        <v>0</v>
      </c>
      <c r="L25" s="369">
        <f ca="1">SUMIF(PnL_Speadsheet!$E$3:$BL$3,L$14,PnL_Speadsheet!$E11:$BL11)/1000</f>
        <v>0</v>
      </c>
      <c r="M25" s="369">
        <f ca="1">SUMIF(PnL_Speadsheet!$E$3:$BL$3,M$14,PnL_Speadsheet!$E11:$BL11)/1000</f>
        <v>0</v>
      </c>
      <c r="N25" s="369">
        <f ca="1">SUMIF(PnL_Speadsheet!$E$3:$BL$3,N$14,PnL_Speadsheet!$E11:$BL11)/1000</f>
        <v>0</v>
      </c>
      <c r="O25" s="369">
        <f ca="1">SUMIF(PnL_Speadsheet!$E$3:$BL$3,O$14,PnL_Speadsheet!$E11:$BL11)/1000</f>
        <v>0</v>
      </c>
      <c r="P25" s="369">
        <f>SUMIF(PnL_Speadsheet!$E$3:$BL$3,P$14,PnL_Speadsheet!$E11:$BL11)/1000</f>
        <v>0</v>
      </c>
      <c r="Q25" s="366"/>
      <c r="S25" s="366"/>
      <c r="T25" s="172"/>
      <c r="U25" s="384"/>
    </row>
    <row r="26" spans="6:38" ht="14" x14ac:dyDescent="0.2">
      <c r="F26" s="363"/>
      <c r="G26" s="354"/>
      <c r="H26" s="381" t="s">
        <v>167</v>
      </c>
      <c r="I26" s="382"/>
      <c r="J26" s="369">
        <f t="shared" ca="1" si="3"/>
        <v>0</v>
      </c>
      <c r="K26" s="383">
        <f ca="1">SUMIF(PnL_Speadsheet!$E$3:$BL$3,K$14,PnL_Speadsheet!$E12:$BL12)/1000</f>
        <v>0</v>
      </c>
      <c r="L26" s="369">
        <f ca="1">SUMIF(PnL_Speadsheet!$E$3:$BL$3,L$14,PnL_Speadsheet!$E12:$BL12)/1000</f>
        <v>0</v>
      </c>
      <c r="M26" s="369">
        <f ca="1">SUMIF(PnL_Speadsheet!$E$3:$BL$3,M$14,PnL_Speadsheet!$E12:$BL12)/1000</f>
        <v>0</v>
      </c>
      <c r="N26" s="369">
        <f ca="1">SUMIF(PnL_Speadsheet!$E$3:$BL$3,N$14,PnL_Speadsheet!$E12:$BL12)/1000</f>
        <v>0</v>
      </c>
      <c r="O26" s="369">
        <f ca="1">SUMIF(PnL_Speadsheet!$E$3:$BL$3,O$14,PnL_Speadsheet!$E12:$BL12)/1000</f>
        <v>0</v>
      </c>
      <c r="P26" s="369">
        <f>SUMIF(PnL_Speadsheet!$E$3:$BL$3,P$14,PnL_Speadsheet!$E12:$BL12)/1000</f>
        <v>0</v>
      </c>
      <c r="Q26" s="366"/>
      <c r="S26" s="366"/>
      <c r="U26" s="384"/>
    </row>
    <row r="27" spans="6:38" ht="14" x14ac:dyDescent="0.2">
      <c r="F27" s="363"/>
      <c r="G27" s="354"/>
      <c r="H27" s="385" t="s">
        <v>397</v>
      </c>
      <c r="I27" s="382"/>
      <c r="J27" s="364">
        <f t="shared" ca="1" si="3"/>
        <v>0</v>
      </c>
      <c r="K27" s="364">
        <f ca="1">SUMIF(PnL_Speadsheet!$E$3:$BL$3,K$14,PnL_Speadsheet!$E13:$BL13)/1000</f>
        <v>0</v>
      </c>
      <c r="L27" s="364">
        <f ca="1">SUMIF(PnL_Speadsheet!$E$3:$BL$3,L$14,PnL_Speadsheet!$E13:$BL13)/1000</f>
        <v>0</v>
      </c>
      <c r="M27" s="364">
        <f ca="1">SUMIF(PnL_Speadsheet!$E$3:$BL$3,M$14,PnL_Speadsheet!$E13:$BL13)/1000</f>
        <v>0</v>
      </c>
      <c r="N27" s="364">
        <f ca="1">SUMIF(PnL_Speadsheet!$E$3:$BL$3,N$14,PnL_Speadsheet!$E13:$BL13)/1000</f>
        <v>0</v>
      </c>
      <c r="O27" s="364">
        <f ca="1">SUMIF(PnL_Speadsheet!$E$3:$BL$3,O$14,PnL_Speadsheet!$E13:$BL13)/1000</f>
        <v>0</v>
      </c>
      <c r="P27" s="364">
        <f>SUMIF(PnL_Speadsheet!$E$3:$BL$3,P$14,PnL_Speadsheet!$E13:$BL13)/1000</f>
        <v>0</v>
      </c>
      <c r="Q27" s="366"/>
      <c r="S27" s="366"/>
      <c r="U27" s="384"/>
    </row>
    <row r="28" spans="6:38" ht="14" outlineLevel="1" x14ac:dyDescent="0.2">
      <c r="F28" s="363"/>
      <c r="G28" s="354"/>
      <c r="H28" s="381" t="s">
        <v>59</v>
      </c>
      <c r="I28" s="382"/>
      <c r="J28" s="369">
        <f ca="1">SUM(K28:U28)</f>
        <v>0</v>
      </c>
      <c r="K28" s="369">
        <f ca="1">SUMIF(PnL_Speadsheet!$E$3:$BL$3,K$14,PnL_Speadsheet!$E14:$BL14)/1000</f>
        <v>0</v>
      </c>
      <c r="L28" s="369">
        <f ca="1">SUMIF(PnL_Speadsheet!$E$3:$BL$3,L$14,PnL_Speadsheet!$E14:$BL14)/1000</f>
        <v>0</v>
      </c>
      <c r="M28" s="369">
        <f ca="1">SUMIF(PnL_Speadsheet!$E$3:$BL$3,M$14,PnL_Speadsheet!$E14:$BL14)/1000</f>
        <v>0</v>
      </c>
      <c r="N28" s="369">
        <f ca="1">SUMIF(PnL_Speadsheet!$E$3:$BL$3,N$14,PnL_Speadsheet!$E14:$BL14)/1000</f>
        <v>0</v>
      </c>
      <c r="O28" s="369">
        <f ca="1">SUMIF(PnL_Speadsheet!$E$3:$BL$3,O$14,PnL_Speadsheet!$E14:$BL14)/1000</f>
        <v>0</v>
      </c>
      <c r="P28" s="369">
        <f>SUMIF(PnL_Speadsheet!$E$3:$BL$3,P$14,PnL_Speadsheet!$E14:$BL14)/1000</f>
        <v>0</v>
      </c>
      <c r="Q28" s="366"/>
      <c r="S28" s="366"/>
      <c r="U28" s="384"/>
    </row>
    <row r="29" spans="6:38" ht="14" outlineLevel="1" x14ac:dyDescent="0.2">
      <c r="F29" s="363"/>
      <c r="G29" s="354"/>
      <c r="H29" s="386" t="s">
        <v>64</v>
      </c>
      <c r="I29" s="382"/>
      <c r="J29" s="369">
        <f ca="1">SUM(K29:U29)</f>
        <v>0</v>
      </c>
      <c r="K29" s="369">
        <f ca="1">SUMIF(PnL_Speadsheet!$E$3:$BL$3,K$14,PnL_Speadsheet!$E15:$BL15)/1000</f>
        <v>0</v>
      </c>
      <c r="L29" s="369">
        <f ca="1">SUMIF(PnL_Speadsheet!$E$3:$BL$3,L$14,PnL_Speadsheet!$E15:$BL15)/1000</f>
        <v>0</v>
      </c>
      <c r="M29" s="369">
        <f ca="1">SUMIF(PnL_Speadsheet!$E$3:$BL$3,M$14,PnL_Speadsheet!$E15:$BL15)/1000</f>
        <v>0</v>
      </c>
      <c r="N29" s="369">
        <f ca="1">SUMIF(PnL_Speadsheet!$E$3:$BL$3,N$14,PnL_Speadsheet!$E15:$BL15)/1000</f>
        <v>0</v>
      </c>
      <c r="O29" s="369">
        <f ca="1">SUMIF(PnL_Speadsheet!$E$3:$BL$3,O$14,PnL_Speadsheet!$E15:$BL15)/1000</f>
        <v>0</v>
      </c>
      <c r="P29" s="369">
        <f>SUMIF(PnL_Speadsheet!$E$3:$BL$3,P$14,PnL_Speadsheet!$E15:$BL15)/1000</f>
        <v>0</v>
      </c>
      <c r="Q29" s="366"/>
      <c r="S29" s="366"/>
      <c r="U29" s="384"/>
    </row>
    <row r="30" spans="6:38" ht="14" outlineLevel="1" x14ac:dyDescent="0.2">
      <c r="F30" s="363"/>
      <c r="G30" s="354"/>
      <c r="H30" s="386" t="s">
        <v>278</v>
      </c>
      <c r="I30" s="382"/>
      <c r="J30" s="369">
        <f t="shared" ca="1" si="3"/>
        <v>0</v>
      </c>
      <c r="K30" s="369">
        <f ca="1">SUMIF(PnL_Speadsheet!$E$3:$BL$3,K$14,PnL_Speadsheet!$E16:$BL16)/1000</f>
        <v>0</v>
      </c>
      <c r="L30" s="369">
        <f ca="1">SUMIF(PnL_Speadsheet!$E$3:$BL$3,L$14,PnL_Speadsheet!$E16:$BL16)/1000</f>
        <v>0</v>
      </c>
      <c r="M30" s="369">
        <f ca="1">SUMIF(PnL_Speadsheet!$E$3:$BL$3,M$14,PnL_Speadsheet!$E16:$BL16)/1000</f>
        <v>0</v>
      </c>
      <c r="N30" s="369">
        <f ca="1">SUMIF(PnL_Speadsheet!$E$3:$BL$3,N$14,PnL_Speadsheet!$E16:$BL16)/1000</f>
        <v>0</v>
      </c>
      <c r="O30" s="369">
        <f ca="1">SUMIF(PnL_Speadsheet!$E$3:$BL$3,O$14,PnL_Speadsheet!$E16:$BL16)/1000</f>
        <v>0</v>
      </c>
      <c r="P30" s="369">
        <f>SUMIF(PnL_Speadsheet!$E$3:$BL$3,P$14,PnL_Speadsheet!$E16:$BL16)/1000</f>
        <v>0</v>
      </c>
      <c r="Q30" s="366"/>
      <c r="S30" s="366"/>
      <c r="U30" s="384"/>
    </row>
    <row r="31" spans="6:38" ht="14" outlineLevel="1" x14ac:dyDescent="0.2">
      <c r="F31" s="363"/>
      <c r="G31" s="354"/>
      <c r="H31" s="386" t="s">
        <v>66</v>
      </c>
      <c r="I31" s="382"/>
      <c r="J31" s="369">
        <f ca="1">SUM(K31:U31)</f>
        <v>0</v>
      </c>
      <c r="K31" s="369">
        <f ca="1">SUMIF(PnL_Speadsheet!$E$3:$BL$3,K$14,PnL_Speadsheet!$E17:$BL17)/1000</f>
        <v>0</v>
      </c>
      <c r="L31" s="369">
        <f ca="1">SUMIF(PnL_Speadsheet!$E$3:$BL$3,L$14,PnL_Speadsheet!$E17:$BL17)/1000</f>
        <v>0</v>
      </c>
      <c r="M31" s="369">
        <f ca="1">SUMIF(PnL_Speadsheet!$E$3:$BL$3,M$14,PnL_Speadsheet!$E17:$BL17)/1000</f>
        <v>0</v>
      </c>
      <c r="N31" s="369">
        <f ca="1">SUMIF(PnL_Speadsheet!$E$3:$BL$3,N$14,PnL_Speadsheet!$E17:$BL17)/1000</f>
        <v>0</v>
      </c>
      <c r="O31" s="369">
        <f ca="1">SUMIF(PnL_Speadsheet!$E$3:$BL$3,O$14,PnL_Speadsheet!$E17:$BL17)/1000</f>
        <v>0</v>
      </c>
      <c r="P31" s="369">
        <f>SUMIF(PnL_Speadsheet!$E$3:$BL$3,P$14,PnL_Speadsheet!$E17:$BL17)/1000</f>
        <v>0</v>
      </c>
      <c r="Q31" s="366"/>
      <c r="S31" s="366"/>
      <c r="U31" s="384"/>
    </row>
    <row r="32" spans="6:38" ht="14" outlineLevel="1" x14ac:dyDescent="0.2">
      <c r="F32" s="363"/>
      <c r="G32" s="354"/>
      <c r="H32" s="381" t="s">
        <v>208</v>
      </c>
      <c r="I32" s="382"/>
      <c r="J32" s="369">
        <f ca="1">SUM(K32:U32)</f>
        <v>0</v>
      </c>
      <c r="K32" s="369">
        <f ca="1">SUMIF(PnL_Speadsheet!$E$3:$BL$3,K$14,PnL_Speadsheet!$E18:$BL18)/1000</f>
        <v>0</v>
      </c>
      <c r="L32" s="369">
        <f ca="1">SUMIF(PnL_Speadsheet!$E$3:$BL$3,L$14,PnL_Speadsheet!$E18:$BL18)/1000</f>
        <v>0</v>
      </c>
      <c r="M32" s="369">
        <f ca="1">SUMIF(PnL_Speadsheet!$E$3:$BL$3,M$14,PnL_Speadsheet!$E18:$BL18)/1000</f>
        <v>0</v>
      </c>
      <c r="N32" s="369">
        <f ca="1">SUMIF(PnL_Speadsheet!$E$3:$BL$3,N$14,PnL_Speadsheet!$E18:$BL18)/1000</f>
        <v>0</v>
      </c>
      <c r="O32" s="369">
        <f ca="1">SUMIF(PnL_Speadsheet!$E$3:$BL$3,O$14,PnL_Speadsheet!$E18:$BL18)/1000</f>
        <v>0</v>
      </c>
      <c r="P32" s="369">
        <f>SUMIF(PnL_Speadsheet!$E$3:$BL$3,P$14,PnL_Speadsheet!$E18:$BL18)/1000</f>
        <v>0</v>
      </c>
      <c r="Q32" s="366"/>
      <c r="S32" s="366"/>
      <c r="U32" s="384"/>
    </row>
    <row r="33" spans="6:21" ht="14" outlineLevel="1" x14ac:dyDescent="0.2">
      <c r="F33" s="363"/>
      <c r="G33" s="354"/>
      <c r="H33" s="381" t="s">
        <v>297</v>
      </c>
      <c r="I33" s="382"/>
      <c r="J33" s="369">
        <f t="shared" ca="1" si="3"/>
        <v>0</v>
      </c>
      <c r="K33" s="369">
        <f ca="1">SUMIF(PnL_Speadsheet!$E$3:$BL$3,K$14,PnL_Speadsheet!$E19:$BL19)/1000</f>
        <v>0</v>
      </c>
      <c r="L33" s="369">
        <f ca="1">SUMIF(PnL_Speadsheet!$E$3:$BL$3,L$14,PnL_Speadsheet!$E19:$BL19)/1000</f>
        <v>0</v>
      </c>
      <c r="M33" s="369">
        <f ca="1">SUMIF(PnL_Speadsheet!$E$3:$BL$3,M$14,PnL_Speadsheet!$E19:$BL19)/1000</f>
        <v>0</v>
      </c>
      <c r="N33" s="369">
        <f ca="1">SUMIF(PnL_Speadsheet!$E$3:$BL$3,N$14,PnL_Speadsheet!$E19:$BL19)/1000</f>
        <v>0</v>
      </c>
      <c r="O33" s="369">
        <f ca="1">SUMIF(PnL_Speadsheet!$E$3:$BL$3,O$14,PnL_Speadsheet!$E19:$BL19)/1000</f>
        <v>0</v>
      </c>
      <c r="P33" s="369">
        <f>SUMIF(PnL_Speadsheet!$E$3:$BL$3,P$14,PnL_Speadsheet!$E19:$BL19)/1000</f>
        <v>0</v>
      </c>
      <c r="Q33" s="366"/>
      <c r="S33" s="366"/>
      <c r="U33" s="384"/>
    </row>
    <row r="34" spans="6:21" ht="14" outlineLevel="1" x14ac:dyDescent="0.2">
      <c r="F34" s="363"/>
      <c r="G34" s="354"/>
      <c r="H34" s="386" t="s">
        <v>74</v>
      </c>
      <c r="I34" s="382"/>
      <c r="J34" s="369">
        <f t="shared" ca="1" si="3"/>
        <v>0</v>
      </c>
      <c r="K34" s="369">
        <f ca="1">SUMIF(PnL_Speadsheet!$E$3:$BL$3,K$14,PnL_Speadsheet!$E20:$BL20)/1000</f>
        <v>0</v>
      </c>
      <c r="L34" s="369">
        <f ca="1">SUMIF(PnL_Speadsheet!$E$3:$BL$3,L$14,PnL_Speadsheet!$E20:$BL20)/1000</f>
        <v>0</v>
      </c>
      <c r="M34" s="369">
        <f ca="1">SUMIF(PnL_Speadsheet!$E$3:$BL$3,M$14,PnL_Speadsheet!$E20:$BL20)/1000</f>
        <v>0</v>
      </c>
      <c r="N34" s="369">
        <f ca="1">SUMIF(PnL_Speadsheet!$E$3:$BL$3,N$14,PnL_Speadsheet!$E20:$BL20)/1000</f>
        <v>0</v>
      </c>
      <c r="O34" s="369">
        <f ca="1">SUMIF(PnL_Speadsheet!$E$3:$BL$3,O$14,PnL_Speadsheet!$E20:$BL20)/1000</f>
        <v>0</v>
      </c>
      <c r="P34" s="369">
        <f>SUMIF(PnL_Speadsheet!$E$3:$BL$3,P$14,PnL_Speadsheet!$E20:$BL20)/1000</f>
        <v>0</v>
      </c>
      <c r="Q34" s="366"/>
      <c r="S34" s="366"/>
      <c r="U34" s="384"/>
    </row>
    <row r="35" spans="6:21" ht="14" outlineLevel="1" x14ac:dyDescent="0.2">
      <c r="F35" s="363"/>
      <c r="G35" s="354"/>
      <c r="H35" s="381" t="s">
        <v>455</v>
      </c>
      <c r="I35" s="382"/>
      <c r="J35" s="369">
        <f t="shared" ca="1" si="3"/>
        <v>0</v>
      </c>
      <c r="K35" s="369">
        <f ca="1">SUMIF(PnL_Speadsheet!$E$3:$BL$3,K$14,PnL_Speadsheet!$E21:$BL21)/1000</f>
        <v>0</v>
      </c>
      <c r="L35" s="369">
        <f ca="1">SUMIF(PnL_Speadsheet!$E$3:$BL$3,L$14,PnL_Speadsheet!$E21:$BL21)/1000</f>
        <v>0</v>
      </c>
      <c r="M35" s="369">
        <f ca="1">SUMIF(PnL_Speadsheet!$E$3:$BL$3,M$14,PnL_Speadsheet!$E21:$BL21)/1000</f>
        <v>0</v>
      </c>
      <c r="N35" s="369">
        <f ca="1">SUMIF(PnL_Speadsheet!$E$3:$BL$3,N$14,PnL_Speadsheet!$E21:$BL21)/1000</f>
        <v>0</v>
      </c>
      <c r="O35" s="369">
        <f ca="1">SUMIF(PnL_Speadsheet!$E$3:$BL$3,O$14,PnL_Speadsheet!$E21:$BL21)/1000</f>
        <v>0</v>
      </c>
      <c r="P35" s="369">
        <f>SUMIF(PnL_Speadsheet!$E$3:$BL$3,P$14,PnL_Speadsheet!$E21:$BL21)/1000</f>
        <v>0</v>
      </c>
      <c r="Q35" s="366"/>
      <c r="S35" s="366"/>
      <c r="U35" s="384"/>
    </row>
    <row r="36" spans="6:21" ht="14" outlineLevel="1" x14ac:dyDescent="0.2">
      <c r="F36" s="363"/>
      <c r="G36" s="354"/>
      <c r="H36" s="387" t="s">
        <v>299</v>
      </c>
      <c r="I36" s="382"/>
      <c r="J36" s="369">
        <f t="shared" ca="1" si="3"/>
        <v>0</v>
      </c>
      <c r="K36" s="369">
        <f ca="1">SUMIF(PnL_Speadsheet!$E$3:$BL$3,K$14,PnL_Speadsheet!$E22:$BL22)/1000</f>
        <v>0</v>
      </c>
      <c r="L36" s="369">
        <f ca="1">SUMIF(PnL_Speadsheet!$E$3:$BL$3,L$14,PnL_Speadsheet!$E22:$BL22)/1000</f>
        <v>0</v>
      </c>
      <c r="M36" s="369">
        <f ca="1">SUMIF(PnL_Speadsheet!$E$3:$BL$3,M$14,PnL_Speadsheet!$E22:$BL22)/1000</f>
        <v>0</v>
      </c>
      <c r="N36" s="369">
        <f ca="1">SUMIF(PnL_Speadsheet!$E$3:$BL$3,N$14,PnL_Speadsheet!$E22:$BL22)/1000</f>
        <v>0</v>
      </c>
      <c r="O36" s="369">
        <f ca="1">SUMIF(PnL_Speadsheet!$E$3:$BL$3,O$14,PnL_Speadsheet!$E22:$BL22)/1000</f>
        <v>0</v>
      </c>
      <c r="P36" s="369">
        <f>SUMIF(PnL_Speadsheet!$E$3:$BL$3,P$14,PnL_Speadsheet!$E22:$BL22)/1000</f>
        <v>0</v>
      </c>
      <c r="Q36" s="366"/>
      <c r="S36" s="366"/>
      <c r="U36" s="384"/>
    </row>
    <row r="37" spans="6:21" ht="14" outlineLevel="1" x14ac:dyDescent="0.2">
      <c r="F37" s="363"/>
      <c r="G37" s="354"/>
      <c r="H37" s="387" t="s">
        <v>402</v>
      </c>
      <c r="I37" s="382"/>
      <c r="J37" s="369">
        <f t="shared" ca="1" si="3"/>
        <v>0</v>
      </c>
      <c r="K37" s="369">
        <f ca="1">SUMIF(PnL_Speadsheet!$E$3:$BL$3,K$14,PnL_Speadsheet!$E23:$BL23)/1000</f>
        <v>0</v>
      </c>
      <c r="L37" s="369">
        <f ca="1">SUMIF(PnL_Speadsheet!$E$3:$BL$3,L$14,PnL_Speadsheet!$E23:$BL23)/1000</f>
        <v>0</v>
      </c>
      <c r="M37" s="369">
        <f ca="1">SUMIF(PnL_Speadsheet!$E$3:$BL$3,M$14,PnL_Speadsheet!$E23:$BL23)/1000</f>
        <v>0</v>
      </c>
      <c r="N37" s="369">
        <f ca="1">SUMIF(PnL_Speadsheet!$E$3:$BL$3,N$14,PnL_Speadsheet!$E23:$BL23)/1000</f>
        <v>0</v>
      </c>
      <c r="O37" s="369">
        <f ca="1">SUMIF(PnL_Speadsheet!$E$3:$BL$3,O$14,PnL_Speadsheet!$E23:$BL23)/1000</f>
        <v>0</v>
      </c>
      <c r="P37" s="369">
        <f>SUMIF(PnL_Speadsheet!$E$3:$BL$3,P$14,PnL_Speadsheet!$E23:$BL23)/1000</f>
        <v>0</v>
      </c>
      <c r="Q37" s="366"/>
      <c r="S37" s="366"/>
      <c r="U37" s="384"/>
    </row>
    <row r="38" spans="6:21" s="332" customFormat="1" ht="14" x14ac:dyDescent="0.2">
      <c r="F38" s="356"/>
      <c r="G38" s="357"/>
      <c r="H38" s="388" t="s">
        <v>263</v>
      </c>
      <c r="I38" s="388"/>
      <c r="J38" s="364">
        <f ca="1">SUM(K38:U38)</f>
        <v>0</v>
      </c>
      <c r="K38" s="364">
        <f ca="1">SUMIF(PnL_Speadsheet!$E$3:$BL$3,K$14,PnL_Speadsheet!$E24:$BL24)/1000</f>
        <v>0</v>
      </c>
      <c r="L38" s="364">
        <f ca="1">SUMIF(PnL_Speadsheet!$E$3:$BL$3,L$14,PnL_Speadsheet!$E24:$BL24)/1000</f>
        <v>0</v>
      </c>
      <c r="M38" s="364">
        <f ca="1">SUMIF(PnL_Speadsheet!$E$3:$BL$3,M$14,PnL_Speadsheet!$E24:$BL24)/1000</f>
        <v>0</v>
      </c>
      <c r="N38" s="364">
        <f ca="1">SUMIF(PnL_Speadsheet!$E$3:$BL$3,N$14,PnL_Speadsheet!$E24:$BL24)/1000</f>
        <v>0</v>
      </c>
      <c r="O38" s="364">
        <f ca="1">SUMIF(PnL_Speadsheet!$E$3:$BL$3,O$14,PnL_Speadsheet!$E24:$BL24)/1000</f>
        <v>0</v>
      </c>
      <c r="P38" s="364">
        <f>SUMIF(PnL_Speadsheet!$E$3:$BL$3,P$14,PnL_Speadsheet!$E24:$BL24)/1000</f>
        <v>0</v>
      </c>
      <c r="Q38" s="365"/>
      <c r="S38" s="365"/>
      <c r="U38" s="384"/>
    </row>
    <row r="39" spans="6:21" s="332" customFormat="1" ht="14" x14ac:dyDescent="0.2">
      <c r="F39" s="356"/>
      <c r="G39" s="357"/>
      <c r="H39" s="388" t="s">
        <v>301</v>
      </c>
      <c r="I39" s="388"/>
      <c r="J39" s="389">
        <f ca="1">SUM(K39:U39)</f>
        <v>0</v>
      </c>
      <c r="K39" s="389">
        <f ca="1">(SUMIF(PnL_Speadsheet!$E$3:$BL$3,K$14,PnL_Speadsheet!$E26:$BL26)/1000)</f>
        <v>0</v>
      </c>
      <c r="L39" s="389">
        <f ca="1">(SUMIF(PnL_Speadsheet!$E$3:$BL$3,L$14,PnL_Speadsheet!$E26:$BL26)/1000)</f>
        <v>0</v>
      </c>
      <c r="M39" s="389">
        <f ca="1">(SUMIF(PnL_Speadsheet!$E$3:$BL$3,M$14,PnL_Speadsheet!$E26:$BL26)/1000)</f>
        <v>0</v>
      </c>
      <c r="N39" s="389">
        <f ca="1">(SUMIF(PnL_Speadsheet!$E$3:$BL$3,N$14,PnL_Speadsheet!$E26:$BL26)/1000)</f>
        <v>0</v>
      </c>
      <c r="O39" s="389">
        <f ca="1">(SUMIF(PnL_Speadsheet!$E$3:$BL$3,O$14,PnL_Speadsheet!$E26:$BL26)/1000)</f>
        <v>0</v>
      </c>
      <c r="P39" s="389">
        <f>(SUMIF(PnL_Speadsheet!$E$3:$BL$3,P$14,PnL_Speadsheet!$E26:$BL26)/1000)</f>
        <v>0</v>
      </c>
      <c r="Q39" s="384"/>
      <c r="S39" s="384"/>
      <c r="U39" s="384"/>
    </row>
    <row r="40" spans="6:21" s="332" customFormat="1" ht="14" x14ac:dyDescent="0.2">
      <c r="F40" s="356"/>
      <c r="G40" s="357"/>
      <c r="H40" s="388" t="s">
        <v>456</v>
      </c>
      <c r="I40" s="388"/>
      <c r="J40" s="389">
        <f ca="1">J41+J44+J45+J46+J47</f>
        <v>0</v>
      </c>
      <c r="K40" s="389">
        <f t="shared" ref="K40:P40" ca="1" si="4">K41+K44+K45+K46+K47</f>
        <v>0</v>
      </c>
      <c r="L40" s="389">
        <f t="shared" ca="1" si="4"/>
        <v>0</v>
      </c>
      <c r="M40" s="389">
        <f t="shared" ca="1" si="4"/>
        <v>0</v>
      </c>
      <c r="N40" s="389">
        <f t="shared" ca="1" si="4"/>
        <v>0</v>
      </c>
      <c r="O40" s="389">
        <f t="shared" ca="1" si="4"/>
        <v>0</v>
      </c>
      <c r="P40" s="389">
        <f t="shared" si="4"/>
        <v>0</v>
      </c>
      <c r="Q40" s="384"/>
      <c r="S40" s="384"/>
      <c r="U40" s="384"/>
    </row>
    <row r="41" spans="6:21" ht="14" outlineLevel="1" x14ac:dyDescent="0.2">
      <c r="F41" s="363"/>
      <c r="G41" s="354"/>
      <c r="H41" s="172" t="s">
        <v>86</v>
      </c>
      <c r="I41" s="382"/>
      <c r="J41" s="390">
        <f ca="1">SUM(K41:U41)</f>
        <v>0</v>
      </c>
      <c r="K41" s="390">
        <f ca="1">(SUMIF(PnL_Speadsheet!$E$3:$BL$3,K$14,PnL_Speadsheet!$E27:$BL27)/1000)-K43</f>
        <v>0</v>
      </c>
      <c r="L41" s="390">
        <f ca="1">(SUMIF(PnL_Speadsheet!$E$3:$BL$3,L$14,PnL_Speadsheet!$E27:$BL27)/1000)-L43</f>
        <v>0</v>
      </c>
      <c r="M41" s="390">
        <f ca="1">(SUMIF(PnL_Speadsheet!$E$3:$BL$3,M$14,PnL_Speadsheet!$E27:$BL27)/1000)-M43</f>
        <v>0</v>
      </c>
      <c r="N41" s="390">
        <f ca="1">(SUMIF(PnL_Speadsheet!$E$3:$BL$3,N$14,PnL_Speadsheet!$E27:$BL27)/1000)-N43</f>
        <v>0</v>
      </c>
      <c r="O41" s="390">
        <f ca="1">(SUMIF(PnL_Speadsheet!$E$3:$BL$3,O$14,PnL_Speadsheet!$E27:$BL27)/1000)-O43</f>
        <v>0</v>
      </c>
      <c r="P41" s="390">
        <f>(SUMIF(PnL_Speadsheet!$E$3:$BL$3,P$14,PnL_Speadsheet!$E27:$BL27)/1000)-P43</f>
        <v>0</v>
      </c>
      <c r="Q41" s="391"/>
      <c r="S41" s="391"/>
      <c r="U41" s="384"/>
    </row>
    <row r="42" spans="6:21" ht="14" outlineLevel="1" x14ac:dyDescent="0.2">
      <c r="F42" s="363"/>
      <c r="G42" s="354"/>
      <c r="H42" s="392" t="s">
        <v>302</v>
      </c>
      <c r="I42" s="382"/>
      <c r="J42" s="390">
        <f ca="1">SUM(K42:U42)</f>
        <v>0</v>
      </c>
      <c r="K42" s="390">
        <f ca="1">(SUMIF(PnL_Speadsheet!$E$3:$BL$3,K$14,PnL_Speadsheet!$E28:$BL28)/1000)</f>
        <v>0</v>
      </c>
      <c r="L42" s="390">
        <f ca="1">(SUMIF(PnL_Speadsheet!$E$3:$BL$3,L$14,PnL_Speadsheet!$E28:$BL28)/1000)</f>
        <v>0</v>
      </c>
      <c r="M42" s="390">
        <f ca="1">(SUMIF(PnL_Speadsheet!$E$3:$BL$3,M$14,PnL_Speadsheet!$E28:$BL28)/1000)</f>
        <v>0</v>
      </c>
      <c r="N42" s="390">
        <f ca="1">(SUMIF(PnL_Speadsheet!$E$3:$BL$3,N$14,PnL_Speadsheet!$E28:$BL28)/1000)</f>
        <v>0</v>
      </c>
      <c r="O42" s="390">
        <f ca="1">(SUMIF(PnL_Speadsheet!$E$3:$BL$3,O$14,PnL_Speadsheet!$E28:$BL28)/1000)</f>
        <v>0</v>
      </c>
      <c r="P42" s="390">
        <f>(SUMIF(PnL_Speadsheet!$E$3:$BL$3,P$14,PnL_Speadsheet!$E28:$BL28)/1000)</f>
        <v>0</v>
      </c>
      <c r="Q42" s="391"/>
      <c r="S42" s="391"/>
      <c r="U42" s="384"/>
    </row>
    <row r="43" spans="6:21" ht="14" outlineLevel="1" x14ac:dyDescent="0.2">
      <c r="F43" s="363"/>
      <c r="G43" s="354"/>
      <c r="H43" s="392" t="s">
        <v>305</v>
      </c>
      <c r="I43" s="382"/>
      <c r="J43" s="390">
        <f ca="1">SUM(K43:U43)</f>
        <v>0</v>
      </c>
      <c r="K43" s="390">
        <f ca="1">SUMIF(PnL_Speadsheet!$E$3:$BL$3,K$14,PnL_Speadsheet!$E31:$BL31)/1000</f>
        <v>0</v>
      </c>
      <c r="L43" s="390">
        <f ca="1">SUMIF(PnL_Speadsheet!$E$3:$BL$3,L$14,PnL_Speadsheet!$E31:$BL31)/1000</f>
        <v>0</v>
      </c>
      <c r="M43" s="390">
        <f ca="1">SUMIF(PnL_Speadsheet!$E$3:$BL$3,M$14,PnL_Speadsheet!$E31:$BL31)/1000</f>
        <v>0</v>
      </c>
      <c r="N43" s="390">
        <f ca="1">SUMIF(PnL_Speadsheet!$E$3:$BL$3,N$14,PnL_Speadsheet!$E31:$BL31)/1000</f>
        <v>0</v>
      </c>
      <c r="O43" s="390">
        <f ca="1">SUMIF(PnL_Speadsheet!$E$3:$BL$3,O$14,PnL_Speadsheet!$E31:$BL31)/1000</f>
        <v>0</v>
      </c>
      <c r="P43" s="390">
        <f>SUMIF(PnL_Speadsheet!$E$3:$BL$3,P$14,PnL_Speadsheet!$E31:$BL31)/1000</f>
        <v>0</v>
      </c>
      <c r="Q43" s="391"/>
      <c r="S43" s="391"/>
      <c r="U43" s="384"/>
    </row>
    <row r="44" spans="6:21" ht="14" outlineLevel="1" x14ac:dyDescent="0.2">
      <c r="F44" s="363"/>
      <c r="G44" s="354"/>
      <c r="H44" s="393" t="s">
        <v>457</v>
      </c>
      <c r="I44" s="382"/>
      <c r="J44" s="390">
        <f ca="1">SUM(K44:U44)</f>
        <v>0</v>
      </c>
      <c r="K44" s="390">
        <f ca="1">(SUMIF(PnL_Speadsheet!$E$3:$BL$3,K$14,PnL_Speadsheet!$E32:$BL32)/1000)</f>
        <v>0</v>
      </c>
      <c r="L44" s="390">
        <f ca="1">(SUMIF(PnL_Speadsheet!$E$3:$BL$3,L$14,PnL_Speadsheet!$E32:$BL32)/1000)</f>
        <v>0</v>
      </c>
      <c r="M44" s="390">
        <f ca="1">(SUMIF(PnL_Speadsheet!$E$3:$BL$3,M$14,PnL_Speadsheet!$E32:$BL32)/1000)</f>
        <v>0</v>
      </c>
      <c r="N44" s="390">
        <f ca="1">(SUMIF(PnL_Speadsheet!$E$3:$BL$3,N$14,PnL_Speadsheet!$E32:$BL32)/1000)</f>
        <v>0</v>
      </c>
      <c r="O44" s="390">
        <f ca="1">(SUMIF(PnL_Speadsheet!$E$3:$BL$3,O$14,PnL_Speadsheet!$E32:$BL32)/1000)</f>
        <v>0</v>
      </c>
      <c r="P44" s="390">
        <f>(SUMIF(PnL_Speadsheet!$E$3:$BL$3,P$14,PnL_Speadsheet!$E32:$BL32)/1000)</f>
        <v>0</v>
      </c>
      <c r="Q44" s="391"/>
      <c r="S44" s="391"/>
      <c r="U44" s="384"/>
    </row>
    <row r="45" spans="6:21" ht="14" outlineLevel="1" x14ac:dyDescent="0.2">
      <c r="F45" s="363"/>
      <c r="G45" s="354"/>
      <c r="H45" s="393" t="s">
        <v>458</v>
      </c>
      <c r="I45" s="382"/>
      <c r="J45" s="390">
        <f t="shared" ca="1" si="3"/>
        <v>0</v>
      </c>
      <c r="K45" s="390">
        <f ca="1">SUMIF(PnL_Speadsheet!$E$3:$BL$3,K$14,PnL_Speadsheet!$E33:$BL33)/1000</f>
        <v>0</v>
      </c>
      <c r="L45" s="390">
        <f ca="1">SUMIF(PnL_Speadsheet!$E$3:$BL$3,L$14,PnL_Speadsheet!$E33:$BL33)/1000</f>
        <v>0</v>
      </c>
      <c r="M45" s="390">
        <f ca="1">SUMIF(PnL_Speadsheet!$E$3:$BL$3,M$14,PnL_Speadsheet!$E33:$BL33)/1000</f>
        <v>0</v>
      </c>
      <c r="N45" s="390">
        <f ca="1">SUMIF(PnL_Speadsheet!$E$3:$BL$3,N$14,PnL_Speadsheet!$E33:$BL33)/1000</f>
        <v>0</v>
      </c>
      <c r="O45" s="390">
        <f ca="1">SUMIF(PnL_Speadsheet!$E$3:$BL$3,O$14,PnL_Speadsheet!$E33:$BL33)/1000</f>
        <v>0</v>
      </c>
      <c r="P45" s="390">
        <f>SUMIF(PnL_Speadsheet!$E$3:$BL$3,P$14,PnL_Speadsheet!$E33:$BL33)/1000</f>
        <v>0</v>
      </c>
      <c r="Q45" s="391"/>
      <c r="S45" s="391"/>
      <c r="U45" s="384"/>
    </row>
    <row r="46" spans="6:21" ht="14" outlineLevel="1" x14ac:dyDescent="0.2">
      <c r="F46" s="363"/>
      <c r="G46" s="354"/>
      <c r="H46" s="393" t="s">
        <v>186</v>
      </c>
      <c r="I46" s="382"/>
      <c r="J46" s="390">
        <f t="shared" ca="1" si="3"/>
        <v>0</v>
      </c>
      <c r="K46" s="390">
        <f ca="1">SUMIF(PnL_Speadsheet!$E$3:$BL$3,K$14,PnL_Speadsheet!$E34:$BL34)/1000</f>
        <v>0</v>
      </c>
      <c r="L46" s="390">
        <f ca="1">SUMIF(PnL_Speadsheet!$E$3:$BL$3,L$14,PnL_Speadsheet!$E34:$BL34)/1000</f>
        <v>0</v>
      </c>
      <c r="M46" s="390">
        <f ca="1">SUMIF(PnL_Speadsheet!$E$3:$BL$3,M$14,PnL_Speadsheet!$E34:$BL34)/1000</f>
        <v>0</v>
      </c>
      <c r="N46" s="390">
        <f ca="1">SUMIF(PnL_Speadsheet!$E$3:$BL$3,N$14,PnL_Speadsheet!$E34:$BL34)/1000</f>
        <v>0</v>
      </c>
      <c r="O46" s="390">
        <f ca="1">SUMIF(PnL_Speadsheet!$E$3:$BL$3,O$14,PnL_Speadsheet!$E34:$BL34)/1000</f>
        <v>0</v>
      </c>
      <c r="P46" s="390">
        <f>SUMIF(PnL_Speadsheet!$E$3:$BL$3,P$14,PnL_Speadsheet!$E34:$BL34)/1000</f>
        <v>0</v>
      </c>
      <c r="Q46" s="391"/>
      <c r="S46" s="391"/>
      <c r="U46" s="384"/>
    </row>
    <row r="47" spans="6:21" ht="14" outlineLevel="1" x14ac:dyDescent="0.2">
      <c r="F47" s="363"/>
      <c r="G47" s="354"/>
      <c r="H47" s="381" t="s">
        <v>124</v>
      </c>
      <c r="I47" s="382"/>
      <c r="J47" s="390">
        <f t="shared" ca="1" si="3"/>
        <v>0</v>
      </c>
      <c r="K47" s="390">
        <f ca="1">SUMIF(PnL_Speadsheet!$E$3:$BL$3,K$14,PnL_Speadsheet!$E37:$BL37)/1000</f>
        <v>0</v>
      </c>
      <c r="L47" s="390">
        <f ca="1">SUMIF(PnL_Speadsheet!$E$3:$BL$3,L$14,PnL_Speadsheet!$E37:$BL37)/1000</f>
        <v>0</v>
      </c>
      <c r="M47" s="390">
        <f ca="1">SUMIF(PnL_Speadsheet!$E$3:$BL$3,M$14,PnL_Speadsheet!$E37:$BL37)/1000</f>
        <v>0</v>
      </c>
      <c r="N47" s="390">
        <f ca="1">SUMIF(PnL_Speadsheet!$E$3:$BL$3,N$14,PnL_Speadsheet!$E37:$BL37)/1000</f>
        <v>0</v>
      </c>
      <c r="O47" s="390">
        <f ca="1">SUMIF(PnL_Speadsheet!$E$3:$BL$3,O$14,PnL_Speadsheet!$E37:$BL37)/1000</f>
        <v>0</v>
      </c>
      <c r="P47" s="390">
        <f>SUMIF(PnL_Speadsheet!$E$3:$BL$3,P$14,PnL_Speadsheet!$E37:$BL37)/1000</f>
        <v>0</v>
      </c>
      <c r="Q47" s="391"/>
      <c r="S47" s="391"/>
      <c r="U47" s="384"/>
    </row>
    <row r="48" spans="6:21" ht="14" outlineLevel="1" x14ac:dyDescent="0.2">
      <c r="F48" s="363"/>
      <c r="G48" s="354"/>
      <c r="H48" s="388" t="s">
        <v>459</v>
      </c>
      <c r="I48" s="382"/>
      <c r="J48" s="390">
        <f t="shared" ca="1" si="3"/>
        <v>0</v>
      </c>
      <c r="K48" s="390">
        <f ca="1">SUMIF(PnL_Speadsheet!$E$3:$BL$3,K$14,PnL_Speadsheet!$E38:$BL38)/1000</f>
        <v>0</v>
      </c>
      <c r="L48" s="390">
        <f ca="1">SUMIF(PnL_Speadsheet!$E$3:$BL$3,L$14,PnL_Speadsheet!$E38:$BL38)/1000</f>
        <v>0</v>
      </c>
      <c r="M48" s="390">
        <f ca="1">SUMIF(PnL_Speadsheet!$E$3:$BL$3,M$14,PnL_Speadsheet!$E38:$BL38)/1000</f>
        <v>0</v>
      </c>
      <c r="N48" s="390">
        <f ca="1">SUMIF(PnL_Speadsheet!$E$3:$BL$3,N$14,PnL_Speadsheet!$E38:$BL38)/1000</f>
        <v>0</v>
      </c>
      <c r="O48" s="390">
        <f ca="1">SUMIF(PnL_Speadsheet!$E$3:$BL$3,O$14,PnL_Speadsheet!$E38:$BL38)/1000</f>
        <v>0</v>
      </c>
      <c r="P48" s="390">
        <f>SUMIF(PnL_Speadsheet!$E$3:$BL$3,P$14,PnL_Speadsheet!$E38:$BL38)/1000</f>
        <v>0</v>
      </c>
      <c r="Q48" s="391"/>
      <c r="S48" s="391"/>
      <c r="U48" s="384"/>
    </row>
    <row r="49" spans="6:22" s="332" customFormat="1" ht="14" x14ac:dyDescent="0.2">
      <c r="F49" s="356"/>
      <c r="G49" s="357"/>
      <c r="H49" s="388" t="s">
        <v>300</v>
      </c>
      <c r="I49" s="388"/>
      <c r="J49" s="364">
        <f t="shared" ca="1" si="3"/>
        <v>0</v>
      </c>
      <c r="K49" s="364">
        <f ca="1">SUMIF(PnL_Speadsheet!$E$3:$BL$3,K$14,PnL_Speadsheet!$E25:$BL25)/1000</f>
        <v>0</v>
      </c>
      <c r="L49" s="364">
        <f ca="1">SUMIF(PnL_Speadsheet!$E$3:$BL$3,L$14,PnL_Speadsheet!$E25:$BL25)/1000</f>
        <v>0</v>
      </c>
      <c r="M49" s="364">
        <f ca="1">SUMIF(PnL_Speadsheet!$E$3:$BL$3,M$14,PnL_Speadsheet!$E25:$BL25)/1000</f>
        <v>0</v>
      </c>
      <c r="N49" s="364">
        <f ca="1">SUMIF(PnL_Speadsheet!$E$3:$BL$3,N$14,PnL_Speadsheet!$E25:$BL25)/1000</f>
        <v>0</v>
      </c>
      <c r="O49" s="364">
        <f ca="1">SUMIF(PnL_Speadsheet!$E$3:$BL$3,O$14,PnL_Speadsheet!$E25:$BL25)/1000</f>
        <v>0</v>
      </c>
      <c r="P49" s="364">
        <f>SUMIF(PnL_Speadsheet!$E$3:$BL$3,P$14,PnL_Speadsheet!$E25:$BL25)/1000</f>
        <v>0</v>
      </c>
      <c r="Q49" s="365"/>
      <c r="S49" s="365"/>
      <c r="U49" s="384"/>
    </row>
    <row r="50" spans="6:22" s="332" customFormat="1" ht="14" x14ac:dyDescent="0.2">
      <c r="F50" s="356"/>
      <c r="G50" s="357"/>
      <c r="H50" s="388" t="s">
        <v>272</v>
      </c>
      <c r="I50" s="388"/>
      <c r="J50" s="394">
        <f t="shared" ca="1" si="3"/>
        <v>0</v>
      </c>
      <c r="K50" s="394">
        <f ca="1">SUMIF(PnL_Speadsheet!$E$3:$BL$3,K$14,PnL_Speadsheet!$E39:$BL39)/1000</f>
        <v>0</v>
      </c>
      <c r="L50" s="394">
        <f ca="1">SUMIF(PnL_Speadsheet!$E$3:$BL$3,L$14,PnL_Speadsheet!$E39:$BL39)/1000</f>
        <v>0</v>
      </c>
      <c r="M50" s="394">
        <f ca="1">SUMIF(PnL_Speadsheet!$E$3:$BL$3,M$14,PnL_Speadsheet!$E39:$BL39)/1000</f>
        <v>0</v>
      </c>
      <c r="N50" s="394">
        <f ca="1">SUMIF(PnL_Speadsheet!$E$3:$BL$3,N$14,PnL_Speadsheet!$E39:$BL39)/1000</f>
        <v>0</v>
      </c>
      <c r="O50" s="394">
        <f ca="1">SUMIF(PnL_Speadsheet!$E$3:$BL$3,O$14,PnL_Speadsheet!$E39:$BL39)/1000</f>
        <v>0</v>
      </c>
      <c r="P50" s="394">
        <f>SUMIF(PnL_Speadsheet!$E$3:$BL$3,P$14,PnL_Speadsheet!$E39:$BL39)/1000</f>
        <v>0</v>
      </c>
      <c r="Q50" s="365"/>
      <c r="S50" s="365"/>
      <c r="U50" s="384"/>
    </row>
    <row r="51" spans="6:22" ht="14" x14ac:dyDescent="0.2">
      <c r="F51" s="363"/>
      <c r="G51" s="354"/>
      <c r="H51" s="382" t="s">
        <v>460</v>
      </c>
      <c r="I51" s="382"/>
      <c r="J51" s="395">
        <f ca="1">SUM(K51:U51)</f>
        <v>0</v>
      </c>
      <c r="K51" s="395">
        <f t="shared" ref="K51:P51" ca="1" si="5">K23+K49+SUM(K44:K47)</f>
        <v>0</v>
      </c>
      <c r="L51" s="395">
        <f t="shared" ca="1" si="5"/>
        <v>0</v>
      </c>
      <c r="M51" s="395">
        <f t="shared" ca="1" si="5"/>
        <v>0</v>
      </c>
      <c r="N51" s="395">
        <f t="shared" ca="1" si="5"/>
        <v>0</v>
      </c>
      <c r="O51" s="395">
        <f t="shared" ca="1" si="5"/>
        <v>0</v>
      </c>
      <c r="P51" s="395">
        <f t="shared" si="5"/>
        <v>0</v>
      </c>
      <c r="Q51" s="366"/>
      <c r="S51" s="366"/>
      <c r="U51" s="396"/>
    </row>
    <row r="52" spans="6:22" x14ac:dyDescent="0.15">
      <c r="H52" s="396"/>
      <c r="I52" s="396"/>
      <c r="J52" s="396"/>
      <c r="K52" s="396"/>
      <c r="L52" s="396"/>
      <c r="M52" s="396"/>
      <c r="N52" s="396"/>
      <c r="O52" s="396"/>
      <c r="P52" s="396"/>
      <c r="Q52" s="396"/>
      <c r="R52" s="396"/>
      <c r="S52" s="396"/>
      <c r="T52" s="396"/>
      <c r="U52" s="396"/>
      <c r="V52" s="396"/>
    </row>
    <row r="53" spans="6:22" x14ac:dyDescent="0.15">
      <c r="H53" s="396"/>
      <c r="I53" s="396"/>
      <c r="J53" s="396"/>
      <c r="K53" s="396"/>
      <c r="L53" s="396"/>
      <c r="M53" s="396"/>
      <c r="N53" s="396"/>
      <c r="O53" s="396"/>
      <c r="P53" s="396"/>
      <c r="Q53" s="396"/>
      <c r="R53" s="396"/>
      <c r="S53" s="396"/>
      <c r="T53" s="396"/>
      <c r="U53" s="396"/>
      <c r="V53" s="396"/>
    </row>
    <row r="54" spans="6:22" x14ac:dyDescent="0.15">
      <c r="H54" s="396"/>
      <c r="I54" s="396"/>
      <c r="J54" s="396"/>
      <c r="K54" s="396"/>
      <c r="L54" s="396"/>
      <c r="M54" s="396"/>
      <c r="N54" s="396"/>
      <c r="O54" s="396"/>
      <c r="P54" s="396"/>
      <c r="Q54" s="396"/>
      <c r="R54" s="396"/>
      <c r="S54" s="396"/>
      <c r="T54" s="396"/>
      <c r="U54" s="396"/>
      <c r="V54" s="396"/>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7F68A-C6D2-B841-8D81-DD42FE777B10}">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397" hidden="1" customWidth="1" outlineLevel="1"/>
    <col min="2" max="2" width="9.1640625" style="397" customWidth="1" collapsed="1"/>
    <col min="3" max="3" width="9.83203125" style="349" customWidth="1"/>
    <col min="4" max="4" width="22.1640625" style="398" customWidth="1"/>
    <col min="5" max="39" width="9.5" style="349" customWidth="1"/>
    <col min="40" max="16384" width="9" style="349"/>
  </cols>
  <sheetData>
    <row r="1" spans="1:65" x14ac:dyDescent="0.15">
      <c r="C1" s="349" t="str">
        <f>'Sales plan&amp; PnL'!H1</f>
        <v>DPD180+</v>
      </c>
      <c r="D1" s="398" t="s">
        <v>461</v>
      </c>
    </row>
    <row r="2" spans="1:65" x14ac:dyDescent="0.15">
      <c r="D2" s="398" t="s">
        <v>462</v>
      </c>
    </row>
    <row r="3" spans="1:65" x14ac:dyDescent="0.15">
      <c r="E3" s="346">
        <f t="shared" ref="E3:BL3" si="0">YEAR(E4)</f>
        <v>2025</v>
      </c>
      <c r="F3" s="346">
        <f t="shared" si="0"/>
        <v>2025</v>
      </c>
      <c r="G3" s="346">
        <f t="shared" si="0"/>
        <v>2025</v>
      </c>
      <c r="H3" s="346">
        <f t="shared" si="0"/>
        <v>2025</v>
      </c>
      <c r="I3" s="346">
        <f t="shared" si="0"/>
        <v>2025</v>
      </c>
      <c r="J3" s="346">
        <f t="shared" si="0"/>
        <v>2025</v>
      </c>
      <c r="K3" s="346">
        <f t="shared" si="0"/>
        <v>2025</v>
      </c>
      <c r="L3" s="346">
        <f t="shared" si="0"/>
        <v>2025</v>
      </c>
      <c r="M3" s="346">
        <f t="shared" si="0"/>
        <v>2025</v>
      </c>
      <c r="N3" s="346">
        <f t="shared" si="0"/>
        <v>2025</v>
      </c>
      <c r="O3" s="346">
        <f t="shared" si="0"/>
        <v>2025</v>
      </c>
      <c r="P3" s="346">
        <f t="shared" si="0"/>
        <v>2025</v>
      </c>
      <c r="Q3" s="346">
        <f t="shared" si="0"/>
        <v>2026</v>
      </c>
      <c r="R3" s="346">
        <f t="shared" si="0"/>
        <v>2026</v>
      </c>
      <c r="S3" s="346">
        <f t="shared" si="0"/>
        <v>2026</v>
      </c>
      <c r="T3" s="346">
        <f t="shared" si="0"/>
        <v>2026</v>
      </c>
      <c r="U3" s="346">
        <f t="shared" si="0"/>
        <v>2026</v>
      </c>
      <c r="V3" s="346">
        <f t="shared" si="0"/>
        <v>2026</v>
      </c>
      <c r="W3" s="346">
        <f t="shared" si="0"/>
        <v>2026</v>
      </c>
      <c r="X3" s="346">
        <f t="shared" si="0"/>
        <v>2026</v>
      </c>
      <c r="Y3" s="346">
        <f t="shared" si="0"/>
        <v>2026</v>
      </c>
      <c r="Z3" s="346">
        <f t="shared" si="0"/>
        <v>2026</v>
      </c>
      <c r="AA3" s="346">
        <f t="shared" si="0"/>
        <v>2026</v>
      </c>
      <c r="AB3" s="346">
        <f t="shared" si="0"/>
        <v>2026</v>
      </c>
      <c r="AC3" s="346">
        <f t="shared" si="0"/>
        <v>2027</v>
      </c>
      <c r="AD3" s="346">
        <f t="shared" si="0"/>
        <v>2027</v>
      </c>
      <c r="AE3" s="346">
        <f t="shared" si="0"/>
        <v>2027</v>
      </c>
      <c r="AF3" s="346">
        <f t="shared" si="0"/>
        <v>2027</v>
      </c>
      <c r="AG3" s="346">
        <f t="shared" si="0"/>
        <v>2027</v>
      </c>
      <c r="AH3" s="346">
        <f t="shared" si="0"/>
        <v>2027</v>
      </c>
      <c r="AI3" s="346">
        <f t="shared" si="0"/>
        <v>2027</v>
      </c>
      <c r="AJ3" s="346">
        <f t="shared" si="0"/>
        <v>2027</v>
      </c>
      <c r="AK3" s="346">
        <f t="shared" si="0"/>
        <v>2027</v>
      </c>
      <c r="AL3" s="346">
        <f t="shared" si="0"/>
        <v>2027</v>
      </c>
      <c r="AM3" s="346">
        <f t="shared" si="0"/>
        <v>2027</v>
      </c>
      <c r="AN3" s="346">
        <f t="shared" si="0"/>
        <v>2027</v>
      </c>
      <c r="AO3" s="346">
        <f t="shared" si="0"/>
        <v>2028</v>
      </c>
      <c r="AP3" s="346">
        <f t="shared" si="0"/>
        <v>2028</v>
      </c>
      <c r="AQ3" s="346">
        <f t="shared" si="0"/>
        <v>2028</v>
      </c>
      <c r="AR3" s="346">
        <f t="shared" si="0"/>
        <v>2028</v>
      </c>
      <c r="AS3" s="346">
        <f t="shared" si="0"/>
        <v>2028</v>
      </c>
      <c r="AT3" s="346">
        <f t="shared" si="0"/>
        <v>2028</v>
      </c>
      <c r="AU3" s="346">
        <f t="shared" si="0"/>
        <v>2028</v>
      </c>
      <c r="AV3" s="346">
        <f t="shared" si="0"/>
        <v>2028</v>
      </c>
      <c r="AW3" s="346">
        <f t="shared" si="0"/>
        <v>2028</v>
      </c>
      <c r="AX3" s="346">
        <f t="shared" si="0"/>
        <v>2028</v>
      </c>
      <c r="AY3" s="346">
        <f t="shared" si="0"/>
        <v>2028</v>
      </c>
      <c r="AZ3" s="346">
        <f t="shared" si="0"/>
        <v>2028</v>
      </c>
      <c r="BA3" s="346">
        <f t="shared" si="0"/>
        <v>2029</v>
      </c>
      <c r="BB3" s="346">
        <f t="shared" si="0"/>
        <v>2029</v>
      </c>
      <c r="BC3" s="346">
        <f t="shared" si="0"/>
        <v>2029</v>
      </c>
      <c r="BD3" s="346">
        <f t="shared" si="0"/>
        <v>2029</v>
      </c>
      <c r="BE3" s="346">
        <f t="shared" si="0"/>
        <v>2029</v>
      </c>
      <c r="BF3" s="346">
        <f t="shared" si="0"/>
        <v>2029</v>
      </c>
      <c r="BG3" s="346">
        <f t="shared" si="0"/>
        <v>2029</v>
      </c>
      <c r="BH3" s="346">
        <f t="shared" si="0"/>
        <v>2029</v>
      </c>
      <c r="BI3" s="346">
        <f t="shared" si="0"/>
        <v>2029</v>
      </c>
      <c r="BJ3" s="346">
        <f t="shared" si="0"/>
        <v>2029</v>
      </c>
      <c r="BK3" s="346">
        <f t="shared" si="0"/>
        <v>2029</v>
      </c>
      <c r="BL3" s="346">
        <f t="shared" si="0"/>
        <v>2029</v>
      </c>
    </row>
    <row r="4" spans="1:65" x14ac:dyDescent="0.15">
      <c r="D4" s="399" t="s">
        <v>443</v>
      </c>
      <c r="E4" s="400">
        <f>'Sales plan&amp; PnL'!J8</f>
        <v>45658</v>
      </c>
      <c r="F4" s="400">
        <f>'Sales plan&amp; PnL'!K8</f>
        <v>45716</v>
      </c>
      <c r="G4" s="400">
        <f>'Sales plan&amp; PnL'!L8</f>
        <v>45747</v>
      </c>
      <c r="H4" s="400">
        <f>'Sales plan&amp; PnL'!M8</f>
        <v>45777</v>
      </c>
      <c r="I4" s="400">
        <f>'Sales plan&amp; PnL'!N8</f>
        <v>45808</v>
      </c>
      <c r="J4" s="400">
        <f>'Sales plan&amp; PnL'!O8</f>
        <v>45838</v>
      </c>
      <c r="K4" s="400">
        <f>'Sales plan&amp; PnL'!P8</f>
        <v>45869</v>
      </c>
      <c r="L4" s="400">
        <f>'Sales plan&amp; PnL'!Q8</f>
        <v>45900</v>
      </c>
      <c r="M4" s="400">
        <f>'Sales plan&amp; PnL'!R8</f>
        <v>45930</v>
      </c>
      <c r="N4" s="400">
        <f>'Sales plan&amp; PnL'!S8</f>
        <v>45961</v>
      </c>
      <c r="O4" s="400">
        <f>'Sales plan&amp; PnL'!T8</f>
        <v>45991</v>
      </c>
      <c r="P4" s="400">
        <f>'Sales plan&amp; PnL'!U8</f>
        <v>46022</v>
      </c>
      <c r="Q4" s="400">
        <f>'Sales plan&amp; PnL'!V8</f>
        <v>46053</v>
      </c>
      <c r="R4" s="400">
        <f>'Sales plan&amp; PnL'!W8</f>
        <v>46081</v>
      </c>
      <c r="S4" s="400">
        <f>'Sales plan&amp; PnL'!X8</f>
        <v>46112</v>
      </c>
      <c r="T4" s="400">
        <f>'Sales plan&amp; PnL'!Y8</f>
        <v>46142</v>
      </c>
      <c r="U4" s="400">
        <f>'Sales plan&amp; PnL'!Z8</f>
        <v>46173</v>
      </c>
      <c r="V4" s="400">
        <f>'Sales plan&amp; PnL'!AA8</f>
        <v>46203</v>
      </c>
      <c r="W4" s="400">
        <f>'Sales plan&amp; PnL'!AB8</f>
        <v>46234</v>
      </c>
      <c r="X4" s="400">
        <f>'Sales plan&amp; PnL'!AC8</f>
        <v>46265</v>
      </c>
      <c r="Y4" s="400">
        <f>'Sales plan&amp; PnL'!AD8</f>
        <v>46295</v>
      </c>
      <c r="Z4" s="400">
        <f>'Sales plan&amp; PnL'!AE8</f>
        <v>46326</v>
      </c>
      <c r="AA4" s="400">
        <f>'Sales plan&amp; PnL'!AF8</f>
        <v>46356</v>
      </c>
      <c r="AB4" s="400">
        <f>'Sales plan&amp; PnL'!AG8</f>
        <v>46387</v>
      </c>
      <c r="AC4" s="400">
        <f>'Sales plan&amp; PnL'!AH8</f>
        <v>46418</v>
      </c>
      <c r="AD4" s="400">
        <f>'Sales plan&amp; PnL'!AI8</f>
        <v>46446</v>
      </c>
      <c r="AE4" s="400">
        <f>'Sales plan&amp; PnL'!AJ8</f>
        <v>46477</v>
      </c>
      <c r="AF4" s="400">
        <f>'Sales plan&amp; PnL'!AK8</f>
        <v>46507</v>
      </c>
      <c r="AG4" s="400">
        <f>'Sales plan&amp; PnL'!AL8</f>
        <v>46538</v>
      </c>
      <c r="AH4" s="400">
        <f>'Sales plan&amp; PnL'!AM8</f>
        <v>46568</v>
      </c>
      <c r="AI4" s="400">
        <f>'Sales plan&amp; PnL'!AN8</f>
        <v>46599</v>
      </c>
      <c r="AJ4" s="400">
        <f>'Sales plan&amp; PnL'!AO8</f>
        <v>46630</v>
      </c>
      <c r="AK4" s="400">
        <f>'Sales plan&amp; PnL'!AP8</f>
        <v>46660</v>
      </c>
      <c r="AL4" s="400">
        <f>'Sales plan&amp; PnL'!AQ8</f>
        <v>46691</v>
      </c>
      <c r="AM4" s="400">
        <f>'Sales plan&amp; PnL'!AR8</f>
        <v>46721</v>
      </c>
      <c r="AN4" s="400">
        <f>'Sales plan&amp; PnL'!AS8</f>
        <v>46752</v>
      </c>
      <c r="AO4" s="400">
        <f>'Sales plan&amp; PnL'!AT8</f>
        <v>46783</v>
      </c>
      <c r="AP4" s="400">
        <f>'Sales plan&amp; PnL'!AU8</f>
        <v>46812</v>
      </c>
      <c r="AQ4" s="400">
        <f>'Sales plan&amp; PnL'!AV8</f>
        <v>46843</v>
      </c>
      <c r="AR4" s="400">
        <f>'Sales plan&amp; PnL'!AW8</f>
        <v>46873</v>
      </c>
      <c r="AS4" s="400">
        <f>'Sales plan&amp; PnL'!AX8</f>
        <v>46904</v>
      </c>
      <c r="AT4" s="400">
        <f>'Sales plan&amp; PnL'!AY8</f>
        <v>46934</v>
      </c>
      <c r="AU4" s="400">
        <f>'Sales plan&amp; PnL'!AZ8</f>
        <v>46965</v>
      </c>
      <c r="AV4" s="400">
        <f>'Sales plan&amp; PnL'!BA8</f>
        <v>46996</v>
      </c>
      <c r="AW4" s="400">
        <f>'Sales plan&amp; PnL'!BB8</f>
        <v>47026</v>
      </c>
      <c r="AX4" s="400">
        <f>'Sales plan&amp; PnL'!BC8</f>
        <v>47057</v>
      </c>
      <c r="AY4" s="400">
        <f>'Sales plan&amp; PnL'!BD8</f>
        <v>47087</v>
      </c>
      <c r="AZ4" s="400">
        <f>'Sales plan&amp; PnL'!BE8</f>
        <v>47118</v>
      </c>
      <c r="BA4" s="400">
        <f>'Sales plan&amp; PnL'!BF8</f>
        <v>47149</v>
      </c>
      <c r="BB4" s="400">
        <f>'Sales plan&amp; PnL'!BG8</f>
        <v>47177</v>
      </c>
      <c r="BC4" s="400">
        <f>'Sales plan&amp; PnL'!BH8</f>
        <v>47208</v>
      </c>
      <c r="BD4" s="400">
        <f>'Sales plan&amp; PnL'!BI8</f>
        <v>47238</v>
      </c>
      <c r="BE4" s="400">
        <f>'Sales plan&amp; PnL'!BJ8</f>
        <v>47269</v>
      </c>
      <c r="BF4" s="400">
        <f>'Sales plan&amp; PnL'!BK8</f>
        <v>47299</v>
      </c>
      <c r="BG4" s="400">
        <f>'Sales plan&amp; PnL'!BL8</f>
        <v>47330</v>
      </c>
      <c r="BH4" s="400">
        <f>'Sales plan&amp; PnL'!BM8</f>
        <v>47361</v>
      </c>
      <c r="BI4" s="400">
        <f>'Sales plan&amp; PnL'!BN8</f>
        <v>47391</v>
      </c>
      <c r="BJ4" s="400">
        <f>'Sales plan&amp; PnL'!BO8</f>
        <v>47422</v>
      </c>
      <c r="BK4" s="400">
        <f>'Sales plan&amp; PnL'!BP8</f>
        <v>47452</v>
      </c>
      <c r="BL4" s="400">
        <f>'Sales plan&amp; PnL'!BQ8</f>
        <v>47483</v>
      </c>
    </row>
    <row r="5" spans="1:65" s="398" customFormat="1" outlineLevel="1" x14ac:dyDescent="0.15">
      <c r="A5" s="401"/>
      <c r="B5" s="401"/>
      <c r="D5" s="402" t="s">
        <v>463</v>
      </c>
      <c r="E5" s="402">
        <f>1</f>
        <v>1</v>
      </c>
      <c r="F5" s="402">
        <f t="shared" ref="F5:BK5" si="1">E5+1</f>
        <v>2</v>
      </c>
      <c r="G5" s="402">
        <f t="shared" si="1"/>
        <v>3</v>
      </c>
      <c r="H5" s="402">
        <f t="shared" si="1"/>
        <v>4</v>
      </c>
      <c r="I5" s="402">
        <f t="shared" si="1"/>
        <v>5</v>
      </c>
      <c r="J5" s="402">
        <f t="shared" si="1"/>
        <v>6</v>
      </c>
      <c r="K5" s="402">
        <f t="shared" si="1"/>
        <v>7</v>
      </c>
      <c r="L5" s="402">
        <f t="shared" si="1"/>
        <v>8</v>
      </c>
      <c r="M5" s="402">
        <f t="shared" si="1"/>
        <v>9</v>
      </c>
      <c r="N5" s="402">
        <f t="shared" si="1"/>
        <v>10</v>
      </c>
      <c r="O5" s="402">
        <f t="shared" si="1"/>
        <v>11</v>
      </c>
      <c r="P5" s="402">
        <f t="shared" si="1"/>
        <v>12</v>
      </c>
      <c r="Q5" s="402">
        <f t="shared" si="1"/>
        <v>13</v>
      </c>
      <c r="R5" s="402">
        <f t="shared" si="1"/>
        <v>14</v>
      </c>
      <c r="S5" s="402">
        <f t="shared" si="1"/>
        <v>15</v>
      </c>
      <c r="T5" s="402">
        <f t="shared" si="1"/>
        <v>16</v>
      </c>
      <c r="U5" s="402">
        <f t="shared" si="1"/>
        <v>17</v>
      </c>
      <c r="V5" s="402">
        <f t="shared" si="1"/>
        <v>18</v>
      </c>
      <c r="W5" s="402">
        <f t="shared" si="1"/>
        <v>19</v>
      </c>
      <c r="X5" s="402">
        <f t="shared" si="1"/>
        <v>20</v>
      </c>
      <c r="Y5" s="402">
        <f t="shared" si="1"/>
        <v>21</v>
      </c>
      <c r="Z5" s="402">
        <f t="shared" si="1"/>
        <v>22</v>
      </c>
      <c r="AA5" s="402">
        <f t="shared" si="1"/>
        <v>23</v>
      </c>
      <c r="AB5" s="402">
        <f t="shared" si="1"/>
        <v>24</v>
      </c>
      <c r="AC5" s="402">
        <f t="shared" si="1"/>
        <v>25</v>
      </c>
      <c r="AD5" s="402">
        <f t="shared" si="1"/>
        <v>26</v>
      </c>
      <c r="AE5" s="402">
        <f t="shared" si="1"/>
        <v>27</v>
      </c>
      <c r="AF5" s="402">
        <f t="shared" si="1"/>
        <v>28</v>
      </c>
      <c r="AG5" s="402">
        <f t="shared" si="1"/>
        <v>29</v>
      </c>
      <c r="AH5" s="402">
        <f t="shared" si="1"/>
        <v>30</v>
      </c>
      <c r="AI5" s="402">
        <f t="shared" si="1"/>
        <v>31</v>
      </c>
      <c r="AJ5" s="402">
        <f t="shared" si="1"/>
        <v>32</v>
      </c>
      <c r="AK5" s="402">
        <f t="shared" si="1"/>
        <v>33</v>
      </c>
      <c r="AL5" s="402">
        <f t="shared" si="1"/>
        <v>34</v>
      </c>
      <c r="AM5" s="402">
        <f t="shared" si="1"/>
        <v>35</v>
      </c>
      <c r="AN5" s="402">
        <f t="shared" si="1"/>
        <v>36</v>
      </c>
      <c r="AO5" s="402">
        <f t="shared" si="1"/>
        <v>37</v>
      </c>
      <c r="AP5" s="402">
        <f t="shared" si="1"/>
        <v>38</v>
      </c>
      <c r="AQ5" s="402">
        <f t="shared" si="1"/>
        <v>39</v>
      </c>
      <c r="AR5" s="402">
        <f t="shared" si="1"/>
        <v>40</v>
      </c>
      <c r="AS5" s="402">
        <f t="shared" si="1"/>
        <v>41</v>
      </c>
      <c r="AT5" s="402">
        <f t="shared" si="1"/>
        <v>42</v>
      </c>
      <c r="AU5" s="402">
        <f t="shared" si="1"/>
        <v>43</v>
      </c>
      <c r="AV5" s="402">
        <f t="shared" si="1"/>
        <v>44</v>
      </c>
      <c r="AW5" s="402">
        <f t="shared" si="1"/>
        <v>45</v>
      </c>
      <c r="AX5" s="402">
        <f t="shared" si="1"/>
        <v>46</v>
      </c>
      <c r="AY5" s="402">
        <f t="shared" si="1"/>
        <v>47</v>
      </c>
      <c r="AZ5" s="402">
        <f t="shared" si="1"/>
        <v>48</v>
      </c>
      <c r="BA5" s="402">
        <f t="shared" si="1"/>
        <v>49</v>
      </c>
      <c r="BB5" s="402">
        <f t="shared" si="1"/>
        <v>50</v>
      </c>
      <c r="BC5" s="402">
        <f t="shared" si="1"/>
        <v>51</v>
      </c>
      <c r="BD5" s="402">
        <f t="shared" si="1"/>
        <v>52</v>
      </c>
      <c r="BE5" s="402">
        <f t="shared" si="1"/>
        <v>53</v>
      </c>
      <c r="BF5" s="402">
        <f t="shared" si="1"/>
        <v>54</v>
      </c>
      <c r="BG5" s="402">
        <f t="shared" si="1"/>
        <v>55</v>
      </c>
      <c r="BH5" s="402">
        <f t="shared" si="1"/>
        <v>56</v>
      </c>
      <c r="BI5" s="402">
        <f t="shared" si="1"/>
        <v>57</v>
      </c>
      <c r="BJ5" s="402">
        <f t="shared" si="1"/>
        <v>58</v>
      </c>
      <c r="BK5" s="402">
        <f t="shared" si="1"/>
        <v>59</v>
      </c>
      <c r="BL5" s="402">
        <f>BK5+1</f>
        <v>60</v>
      </c>
    </row>
    <row r="6" spans="1:65" x14ac:dyDescent="0.15">
      <c r="D6" s="349" t="s">
        <v>464</v>
      </c>
    </row>
    <row r="7" spans="1:65" s="403" customFormat="1" x14ac:dyDescent="0.15">
      <c r="A7" s="401"/>
      <c r="B7" s="401"/>
      <c r="D7" s="403" t="s">
        <v>374</v>
      </c>
      <c r="E7" s="404" cm="1">
        <f t="array" aca="1" ref="E7" ca="1">SUMPRODUCT(E$63:E$122,TRANSPOSE(SAP_Spreadsheet!$G$603:$BN$603))</f>
        <v>0</v>
      </c>
      <c r="F7" s="404" cm="1">
        <f t="array" aca="1" ref="F7" ca="1">SUMPRODUCT(F$63:F$122,TRANSPOSE(SAP_Spreadsheet!$G$603:$BN$603))</f>
        <v>0</v>
      </c>
      <c r="G7" s="404" cm="1">
        <f t="array" aca="1" ref="G7" ca="1">SUMPRODUCT(G$63:G$122,TRANSPOSE(SAP_Spreadsheet!$G$603:$BN$603))</f>
        <v>0</v>
      </c>
      <c r="H7" s="404" cm="1">
        <f t="array" aca="1" ref="H7" ca="1">SUMPRODUCT(H$63:H$122,TRANSPOSE(SAP_Spreadsheet!$G$603:$BN$603))</f>
        <v>0</v>
      </c>
      <c r="I7" s="404" cm="1">
        <f t="array" aca="1" ref="I7" ca="1">SUMPRODUCT(I$63:I$122,TRANSPOSE(SAP_Spreadsheet!$G$603:$BN$603))</f>
        <v>0</v>
      </c>
      <c r="J7" s="404" cm="1">
        <f t="array" aca="1" ref="J7" ca="1">SUMPRODUCT(J$63:J$122,TRANSPOSE(SAP_Spreadsheet!$G$603:$BN$603))</f>
        <v>0</v>
      </c>
      <c r="K7" s="404" cm="1">
        <f t="array" aca="1" ref="K7" ca="1">SUMPRODUCT(K$63:K$122,TRANSPOSE(SAP_Spreadsheet!$G$603:$BN$603))</f>
        <v>0</v>
      </c>
      <c r="L7" s="404" cm="1">
        <f t="array" aca="1" ref="L7" ca="1">SUMPRODUCT(L$63:L$122,TRANSPOSE(SAP_Spreadsheet!$G$603:$BN$603))</f>
        <v>0</v>
      </c>
      <c r="M7" s="404" cm="1">
        <f t="array" aca="1" ref="M7" ca="1">SUMPRODUCT(M$63:M$122,TRANSPOSE(SAP_Spreadsheet!$G$603:$BN$603))</f>
        <v>0</v>
      </c>
      <c r="N7" s="404" cm="1">
        <f t="array" aca="1" ref="N7" ca="1">SUMPRODUCT(N$63:N$122,TRANSPOSE(SAP_Spreadsheet!$G$603:$BN$603))</f>
        <v>0</v>
      </c>
      <c r="O7" s="404" cm="1">
        <f t="array" aca="1" ref="O7" ca="1">SUMPRODUCT(O$63:O$122,TRANSPOSE(SAP_Spreadsheet!$G$603:$BN$603))</f>
        <v>0</v>
      </c>
      <c r="P7" s="404" cm="1">
        <f t="array" aca="1" ref="P7" ca="1">SUMPRODUCT(P$63:P$122,TRANSPOSE(SAP_Spreadsheet!$G$603:$BN$603))</f>
        <v>0</v>
      </c>
      <c r="Q7" s="404" cm="1">
        <f t="array" aca="1" ref="Q7" ca="1">SUMPRODUCT(Q$63:Q$122,TRANSPOSE(SAP_Spreadsheet!$G$603:$BN$603))</f>
        <v>0</v>
      </c>
      <c r="R7" s="404" cm="1">
        <f t="array" aca="1" ref="R7" ca="1">SUMPRODUCT(R$63:R$122,TRANSPOSE(SAP_Spreadsheet!$G$603:$BN$603))</f>
        <v>0</v>
      </c>
      <c r="S7" s="404" cm="1">
        <f t="array" aca="1" ref="S7" ca="1">SUMPRODUCT(S$63:S$122,TRANSPOSE(SAP_Spreadsheet!$G$603:$BN$603))</f>
        <v>0</v>
      </c>
      <c r="T7" s="404" cm="1">
        <f t="array" aca="1" ref="T7" ca="1">SUMPRODUCT(T$63:T$122,TRANSPOSE(SAP_Spreadsheet!$G$603:$BN$603))</f>
        <v>0</v>
      </c>
      <c r="U7" s="404" cm="1">
        <f t="array" aca="1" ref="U7" ca="1">SUMPRODUCT(U$63:U$122,TRANSPOSE(SAP_Spreadsheet!$G$603:$BN$603))</f>
        <v>0</v>
      </c>
      <c r="V7" s="404" cm="1">
        <f t="array" aca="1" ref="V7" ca="1">SUMPRODUCT(V$63:V$122,TRANSPOSE(SAP_Spreadsheet!$G$603:$BN$603))</f>
        <v>0</v>
      </c>
      <c r="W7" s="404" cm="1">
        <f t="array" aca="1" ref="W7" ca="1">SUMPRODUCT(W$63:W$122,TRANSPOSE(SAP_Spreadsheet!$G$603:$BN$603))</f>
        <v>0</v>
      </c>
      <c r="X7" s="404" cm="1">
        <f t="array" aca="1" ref="X7" ca="1">SUMPRODUCT(X$63:X$122,TRANSPOSE(SAP_Spreadsheet!$G$603:$BN$603))</f>
        <v>0</v>
      </c>
      <c r="Y7" s="404" cm="1">
        <f t="array" aca="1" ref="Y7" ca="1">SUMPRODUCT(Y$63:Y$122,TRANSPOSE(SAP_Spreadsheet!$G$603:$BN$603))</f>
        <v>0</v>
      </c>
      <c r="Z7" s="404" cm="1">
        <f t="array" aca="1" ref="Z7" ca="1">SUMPRODUCT(Z$63:Z$122,TRANSPOSE(SAP_Spreadsheet!$G$603:$BN$603))</f>
        <v>0</v>
      </c>
      <c r="AA7" s="404" cm="1">
        <f t="array" aca="1" ref="AA7" ca="1">SUMPRODUCT(AA$63:AA$122,TRANSPOSE(SAP_Spreadsheet!$G$603:$BN$603))</f>
        <v>0</v>
      </c>
      <c r="AB7" s="404" cm="1">
        <f t="array" aca="1" ref="AB7" ca="1">SUMPRODUCT(AB$63:AB$122,TRANSPOSE(SAP_Spreadsheet!$G$603:$BN$603))</f>
        <v>0</v>
      </c>
      <c r="AC7" s="404" cm="1">
        <f t="array" aca="1" ref="AC7" ca="1">SUMPRODUCT(AC$63:AC$122,TRANSPOSE(SAP_Spreadsheet!$G$603:$BN$603))</f>
        <v>0</v>
      </c>
      <c r="AD7" s="404" cm="1">
        <f t="array" aca="1" ref="AD7" ca="1">SUMPRODUCT(AD$63:AD$122,TRANSPOSE(SAP_Spreadsheet!$G$603:$BN$603))</f>
        <v>0</v>
      </c>
      <c r="AE7" s="404" cm="1">
        <f t="array" aca="1" ref="AE7" ca="1">SUMPRODUCT(AE$63:AE$122,TRANSPOSE(SAP_Spreadsheet!$G$603:$BN$603))</f>
        <v>0</v>
      </c>
      <c r="AF7" s="404" cm="1">
        <f t="array" aca="1" ref="AF7" ca="1">SUMPRODUCT(AF$63:AF$122,TRANSPOSE(SAP_Spreadsheet!$G$603:$BN$603))</f>
        <v>0</v>
      </c>
      <c r="AG7" s="404" cm="1">
        <f t="array" aca="1" ref="AG7" ca="1">SUMPRODUCT(AG$63:AG$122,TRANSPOSE(SAP_Spreadsheet!$G$603:$BN$603))</f>
        <v>0</v>
      </c>
      <c r="AH7" s="404" cm="1">
        <f t="array" aca="1" ref="AH7" ca="1">SUMPRODUCT(AH$63:AH$122,TRANSPOSE(SAP_Spreadsheet!$G$603:$BN$603))</f>
        <v>0</v>
      </c>
      <c r="AI7" s="404" cm="1">
        <f t="array" aca="1" ref="AI7" ca="1">SUMPRODUCT(AI$63:AI$122,TRANSPOSE(SAP_Spreadsheet!$G$603:$BN$603))</f>
        <v>0</v>
      </c>
      <c r="AJ7" s="404" cm="1">
        <f t="array" aca="1" ref="AJ7" ca="1">SUMPRODUCT(AJ$63:AJ$122,TRANSPOSE(SAP_Spreadsheet!$G$603:$BN$603))</f>
        <v>0</v>
      </c>
      <c r="AK7" s="404" cm="1">
        <f t="array" aca="1" ref="AK7" ca="1">SUMPRODUCT(AK$63:AK$122,TRANSPOSE(SAP_Spreadsheet!$G$603:$BN$603))</f>
        <v>0</v>
      </c>
      <c r="AL7" s="404" cm="1">
        <f t="array" aca="1" ref="AL7" ca="1">SUMPRODUCT(AL$63:AL$122,TRANSPOSE(SAP_Spreadsheet!$G$603:$BN$603))</f>
        <v>0</v>
      </c>
      <c r="AM7" s="404" cm="1">
        <f t="array" aca="1" ref="AM7" ca="1">SUMPRODUCT(AM$63:AM$122,TRANSPOSE(SAP_Spreadsheet!$G$603:$BN$603))</f>
        <v>0</v>
      </c>
      <c r="AN7" s="404" cm="1">
        <f t="array" aca="1" ref="AN7" ca="1">SUMPRODUCT(AN$63:AN$122,TRANSPOSE(SAP_Spreadsheet!$G$603:$BN$603))</f>
        <v>0</v>
      </c>
      <c r="AO7" s="404" cm="1">
        <f t="array" aca="1" ref="AO7" ca="1">SUMPRODUCT(AO$63:AO$122,TRANSPOSE(SAP_Spreadsheet!$G$603:$BN$603))</f>
        <v>0</v>
      </c>
      <c r="AP7" s="404" cm="1">
        <f t="array" aca="1" ref="AP7" ca="1">SUMPRODUCT(AP$63:AP$122,TRANSPOSE(SAP_Spreadsheet!$G$603:$BN$603))</f>
        <v>0</v>
      </c>
      <c r="AQ7" s="404" cm="1">
        <f t="array" aca="1" ref="AQ7" ca="1">SUMPRODUCT(AQ$63:AQ$122,TRANSPOSE(SAP_Spreadsheet!$G$603:$BN$603))</f>
        <v>0</v>
      </c>
      <c r="AR7" s="404" cm="1">
        <f t="array" aca="1" ref="AR7" ca="1">SUMPRODUCT(AR$63:AR$122,TRANSPOSE(SAP_Spreadsheet!$G$603:$BN$603))</f>
        <v>0</v>
      </c>
      <c r="AS7" s="404" cm="1">
        <f t="array" aca="1" ref="AS7" ca="1">SUMPRODUCT(AS$63:AS$122,TRANSPOSE(SAP_Spreadsheet!$G$603:$BN$603))</f>
        <v>0</v>
      </c>
      <c r="AT7" s="404" cm="1">
        <f t="array" aca="1" ref="AT7" ca="1">SUMPRODUCT(AT$63:AT$122,TRANSPOSE(SAP_Spreadsheet!$G$603:$BN$603))</f>
        <v>0</v>
      </c>
      <c r="AU7" s="404" cm="1">
        <f t="array" aca="1" ref="AU7" ca="1">SUMPRODUCT(AU$63:AU$122,TRANSPOSE(SAP_Spreadsheet!$G$603:$BN$603))</f>
        <v>0</v>
      </c>
      <c r="AV7" s="404" cm="1">
        <f t="array" aca="1" ref="AV7" ca="1">SUMPRODUCT(AV$63:AV$122,TRANSPOSE(SAP_Spreadsheet!$G$603:$BN$603))</f>
        <v>0</v>
      </c>
      <c r="AW7" s="404" cm="1">
        <f t="array" aca="1" ref="AW7" ca="1">SUMPRODUCT(AW$63:AW$122,TRANSPOSE(SAP_Spreadsheet!$G$603:$BN$603))</f>
        <v>0</v>
      </c>
      <c r="AX7" s="404" cm="1">
        <f t="array" aca="1" ref="AX7" ca="1">SUMPRODUCT(AX$63:AX$122,TRANSPOSE(SAP_Spreadsheet!$G$603:$BN$603))</f>
        <v>0</v>
      </c>
      <c r="AY7" s="404" cm="1">
        <f t="array" aca="1" ref="AY7" ca="1">SUMPRODUCT(AY$63:AY$122,TRANSPOSE(SAP_Spreadsheet!$G$603:$BN$603))</f>
        <v>0</v>
      </c>
      <c r="AZ7" s="404" cm="1">
        <f t="array" aca="1" ref="AZ7" ca="1">SUMPRODUCT(AZ$63:AZ$122,TRANSPOSE(SAP_Spreadsheet!$G$603:$BN$603))</f>
        <v>0</v>
      </c>
      <c r="BA7" s="404" cm="1">
        <f t="array" aca="1" ref="BA7" ca="1">SUMPRODUCT(BA$63:BA$122,TRANSPOSE(SAP_Spreadsheet!$G$603:$BN$603))</f>
        <v>0</v>
      </c>
      <c r="BB7" s="404" cm="1">
        <f t="array" aca="1" ref="BB7" ca="1">SUMPRODUCT(BB$63:BB$122,TRANSPOSE(SAP_Spreadsheet!$G$603:$BN$603))</f>
        <v>0</v>
      </c>
      <c r="BC7" s="404" cm="1">
        <f t="array" aca="1" ref="BC7" ca="1">SUMPRODUCT(BC$63:BC$122,TRANSPOSE(SAP_Spreadsheet!$G$603:$BN$603))</f>
        <v>0</v>
      </c>
      <c r="BD7" s="404" cm="1">
        <f t="array" aca="1" ref="BD7" ca="1">SUMPRODUCT(BD$63:BD$122,TRANSPOSE(SAP_Spreadsheet!$G$603:$BN$603))</f>
        <v>0</v>
      </c>
      <c r="BE7" s="404" cm="1">
        <f t="array" aca="1" ref="BE7" ca="1">SUMPRODUCT(BE$63:BE$122,TRANSPOSE(SAP_Spreadsheet!$G$603:$BN$603))</f>
        <v>0</v>
      </c>
      <c r="BF7" s="404" cm="1">
        <f t="array" aca="1" ref="BF7" ca="1">SUMPRODUCT(BF$63:BF$122,TRANSPOSE(SAP_Spreadsheet!$G$603:$BN$603))</f>
        <v>0</v>
      </c>
      <c r="BG7" s="404" cm="1">
        <f t="array" aca="1" ref="BG7" ca="1">SUMPRODUCT(BG$63:BG$122,TRANSPOSE(SAP_Spreadsheet!$G$603:$BN$603))</f>
        <v>0</v>
      </c>
      <c r="BH7" s="404" cm="1">
        <f t="array" aca="1" ref="BH7" ca="1">SUMPRODUCT(BH$63:BH$122,TRANSPOSE(SAP_Spreadsheet!$G$603:$BN$603))</f>
        <v>0</v>
      </c>
      <c r="BI7" s="404" cm="1">
        <f t="array" aca="1" ref="BI7" ca="1">SUMPRODUCT(BI$63:BI$122,TRANSPOSE(SAP_Spreadsheet!$G$603:$BN$603))</f>
        <v>0</v>
      </c>
      <c r="BJ7" s="404" cm="1">
        <f t="array" aca="1" ref="BJ7" ca="1">SUMPRODUCT(BJ$63:BJ$122,TRANSPOSE(SAP_Spreadsheet!$G$603:$BN$603))</f>
        <v>0</v>
      </c>
      <c r="BK7" s="404" cm="1">
        <f t="array" aca="1" ref="BK7" ca="1">SUMPRODUCT(BK$63:BK$122,TRANSPOSE(SAP_Spreadsheet!$G$603:$BN$603))</f>
        <v>0</v>
      </c>
      <c r="BL7" s="404" cm="1">
        <f t="array" aca="1" ref="BL7" ca="1">SUMPRODUCT(BL$63:BL$122,TRANSPOSE(SAP_Spreadsheet!$G$603:$BN$603))</f>
        <v>0</v>
      </c>
      <c r="BM7" s="404"/>
    </row>
    <row r="8" spans="1:65" s="403" customFormat="1" x14ac:dyDescent="0.15">
      <c r="A8" s="401"/>
      <c r="B8" s="401"/>
      <c r="D8" s="403" t="s">
        <v>255</v>
      </c>
      <c r="E8" s="404" cm="1">
        <f t="array" aca="1" ref="E8" ca="1">SUMPRODUCT(E$63:E$122,TRANSPOSE(SAP_Spreadsheet!$G$631:$BN$631))</f>
        <v>0</v>
      </c>
      <c r="F8" s="404" cm="1">
        <f t="array" aca="1" ref="F8" ca="1">SUMPRODUCT(F$63:F$122,TRANSPOSE(SAP_Spreadsheet!$G$631:$BN$631))</f>
        <v>0</v>
      </c>
      <c r="G8" s="404" cm="1">
        <f t="array" aca="1" ref="G8" ca="1">SUMPRODUCT(G$63:G$122,TRANSPOSE(SAP_Spreadsheet!$G$631:$BN$631))</f>
        <v>0</v>
      </c>
      <c r="H8" s="404" cm="1">
        <f t="array" aca="1" ref="H8" ca="1">SUMPRODUCT(H$63:H$122,TRANSPOSE(SAP_Spreadsheet!$G$631:$BN$631))</f>
        <v>0</v>
      </c>
      <c r="I8" s="404" cm="1">
        <f t="array" aca="1" ref="I8" ca="1">SUMPRODUCT(I$63:I$122,TRANSPOSE(SAP_Spreadsheet!$G$631:$BN$631))</f>
        <v>0</v>
      </c>
      <c r="J8" s="404" cm="1">
        <f t="array" aca="1" ref="J8" ca="1">SUMPRODUCT(J$63:J$122,TRANSPOSE(SAP_Spreadsheet!$G$631:$BN$631))</f>
        <v>0</v>
      </c>
      <c r="K8" s="404" cm="1">
        <f t="array" aca="1" ref="K8" ca="1">SUMPRODUCT(K$63:K$122,TRANSPOSE(SAP_Spreadsheet!$G$631:$BN$631))</f>
        <v>0</v>
      </c>
      <c r="L8" s="404" cm="1">
        <f t="array" aca="1" ref="L8" ca="1">SUMPRODUCT(L$63:L$122,TRANSPOSE(SAP_Spreadsheet!$G$631:$BN$631))</f>
        <v>0</v>
      </c>
      <c r="M8" s="404" cm="1">
        <f t="array" aca="1" ref="M8" ca="1">SUMPRODUCT(M$63:M$122,TRANSPOSE(SAP_Spreadsheet!$G$631:$BN$631))</f>
        <v>0</v>
      </c>
      <c r="N8" s="404" cm="1">
        <f t="array" aca="1" ref="N8" ca="1">SUMPRODUCT(N$63:N$122,TRANSPOSE(SAP_Spreadsheet!$G$631:$BN$631))</f>
        <v>0</v>
      </c>
      <c r="O8" s="404" cm="1">
        <f t="array" aca="1" ref="O8" ca="1">SUMPRODUCT(O$63:O$122,TRANSPOSE(SAP_Spreadsheet!$G$631:$BN$631))</f>
        <v>0</v>
      </c>
      <c r="P8" s="404" cm="1">
        <f t="array" aca="1" ref="P8" ca="1">SUMPRODUCT(P$63:P$122,TRANSPOSE(SAP_Spreadsheet!$G$631:$BN$631))</f>
        <v>0</v>
      </c>
      <c r="Q8" s="404" cm="1">
        <f t="array" aca="1" ref="Q8" ca="1">SUMPRODUCT(Q$63:Q$122,TRANSPOSE(SAP_Spreadsheet!$G$631:$BN$631))</f>
        <v>0</v>
      </c>
      <c r="R8" s="404" cm="1">
        <f t="array" aca="1" ref="R8" ca="1">SUMPRODUCT(R$63:R$122,TRANSPOSE(SAP_Spreadsheet!$G$631:$BN$631))</f>
        <v>0</v>
      </c>
      <c r="S8" s="404" cm="1">
        <f t="array" aca="1" ref="S8" ca="1">SUMPRODUCT(S$63:S$122,TRANSPOSE(SAP_Spreadsheet!$G$631:$BN$631))</f>
        <v>0</v>
      </c>
      <c r="T8" s="404" cm="1">
        <f t="array" aca="1" ref="T8" ca="1">SUMPRODUCT(T$63:T$122,TRANSPOSE(SAP_Spreadsheet!$G$631:$BN$631))</f>
        <v>0</v>
      </c>
      <c r="U8" s="404" cm="1">
        <f t="array" aca="1" ref="U8" ca="1">SUMPRODUCT(U$63:U$122,TRANSPOSE(SAP_Spreadsheet!$G$631:$BN$631))</f>
        <v>0</v>
      </c>
      <c r="V8" s="404" cm="1">
        <f t="array" aca="1" ref="V8" ca="1">SUMPRODUCT(V$63:V$122,TRANSPOSE(SAP_Spreadsheet!$G$631:$BN$631))</f>
        <v>0</v>
      </c>
      <c r="W8" s="404" cm="1">
        <f t="array" aca="1" ref="W8" ca="1">SUMPRODUCT(W$63:W$122,TRANSPOSE(SAP_Spreadsheet!$G$631:$BN$631))</f>
        <v>0</v>
      </c>
      <c r="X8" s="404" cm="1">
        <f t="array" aca="1" ref="X8" ca="1">SUMPRODUCT(X$63:X$122,TRANSPOSE(SAP_Spreadsheet!$G$631:$BN$631))</f>
        <v>0</v>
      </c>
      <c r="Y8" s="404" cm="1">
        <f t="array" aca="1" ref="Y8" ca="1">SUMPRODUCT(Y$63:Y$122,TRANSPOSE(SAP_Spreadsheet!$G$631:$BN$631))</f>
        <v>0</v>
      </c>
      <c r="Z8" s="404" cm="1">
        <f t="array" aca="1" ref="Z8" ca="1">SUMPRODUCT(Z$63:Z$122,TRANSPOSE(SAP_Spreadsheet!$G$631:$BN$631))</f>
        <v>0</v>
      </c>
      <c r="AA8" s="404" cm="1">
        <f t="array" aca="1" ref="AA8" ca="1">SUMPRODUCT(AA$63:AA$122,TRANSPOSE(SAP_Spreadsheet!$G$631:$BN$631))</f>
        <v>0</v>
      </c>
      <c r="AB8" s="404" cm="1">
        <f t="array" aca="1" ref="AB8" ca="1">SUMPRODUCT(AB$63:AB$122,TRANSPOSE(SAP_Spreadsheet!$G$631:$BN$631))</f>
        <v>0</v>
      </c>
      <c r="AC8" s="404" cm="1">
        <f t="array" aca="1" ref="AC8" ca="1">SUMPRODUCT(AC$63:AC$122,TRANSPOSE(SAP_Spreadsheet!$G$631:$BN$631))</f>
        <v>0</v>
      </c>
      <c r="AD8" s="404" cm="1">
        <f t="array" aca="1" ref="AD8" ca="1">SUMPRODUCT(AD$63:AD$122,TRANSPOSE(SAP_Spreadsheet!$G$631:$BN$631))</f>
        <v>0</v>
      </c>
      <c r="AE8" s="404" cm="1">
        <f t="array" aca="1" ref="AE8" ca="1">SUMPRODUCT(AE$63:AE$122,TRANSPOSE(SAP_Spreadsheet!$G$631:$BN$631))</f>
        <v>0</v>
      </c>
      <c r="AF8" s="404" cm="1">
        <f t="array" aca="1" ref="AF8" ca="1">SUMPRODUCT(AF$63:AF$122,TRANSPOSE(SAP_Spreadsheet!$G$631:$BN$631))</f>
        <v>0</v>
      </c>
      <c r="AG8" s="404" cm="1">
        <f t="array" aca="1" ref="AG8" ca="1">SUMPRODUCT(AG$63:AG$122,TRANSPOSE(SAP_Spreadsheet!$G$631:$BN$631))</f>
        <v>0</v>
      </c>
      <c r="AH8" s="404" cm="1">
        <f t="array" aca="1" ref="AH8" ca="1">SUMPRODUCT(AH$63:AH$122,TRANSPOSE(SAP_Spreadsheet!$G$631:$BN$631))</f>
        <v>0</v>
      </c>
      <c r="AI8" s="404" cm="1">
        <f t="array" aca="1" ref="AI8" ca="1">SUMPRODUCT(AI$63:AI$122,TRANSPOSE(SAP_Spreadsheet!$G$631:$BN$631))</f>
        <v>0</v>
      </c>
      <c r="AJ8" s="404" cm="1">
        <f t="array" aca="1" ref="AJ8" ca="1">SUMPRODUCT(AJ$63:AJ$122,TRANSPOSE(SAP_Spreadsheet!$G$631:$BN$631))</f>
        <v>0</v>
      </c>
      <c r="AK8" s="404" cm="1">
        <f t="array" aca="1" ref="AK8" ca="1">SUMPRODUCT(AK$63:AK$122,TRANSPOSE(SAP_Spreadsheet!$G$631:$BN$631))</f>
        <v>0</v>
      </c>
      <c r="AL8" s="404" cm="1">
        <f t="array" aca="1" ref="AL8" ca="1">SUMPRODUCT(AL$63:AL$122,TRANSPOSE(SAP_Spreadsheet!$G$631:$BN$631))</f>
        <v>0</v>
      </c>
      <c r="AM8" s="404" cm="1">
        <f t="array" aca="1" ref="AM8" ca="1">SUMPRODUCT(AM$63:AM$122,TRANSPOSE(SAP_Spreadsheet!$G$631:$BN$631))</f>
        <v>0</v>
      </c>
      <c r="AN8" s="404" cm="1">
        <f t="array" aca="1" ref="AN8" ca="1">SUMPRODUCT(AN$63:AN$122,TRANSPOSE(SAP_Spreadsheet!$G$631:$BN$631))</f>
        <v>0</v>
      </c>
      <c r="AO8" s="404" cm="1">
        <f t="array" aca="1" ref="AO8" ca="1">SUMPRODUCT(AO$63:AO$122,TRANSPOSE(SAP_Spreadsheet!$G$631:$BN$631))</f>
        <v>0</v>
      </c>
      <c r="AP8" s="404" cm="1">
        <f t="array" aca="1" ref="AP8" ca="1">SUMPRODUCT(AP$63:AP$122,TRANSPOSE(SAP_Spreadsheet!$G$631:$BN$631))</f>
        <v>0</v>
      </c>
      <c r="AQ8" s="404" cm="1">
        <f t="array" aca="1" ref="AQ8" ca="1">SUMPRODUCT(AQ$63:AQ$122,TRANSPOSE(SAP_Spreadsheet!$G$631:$BN$631))</f>
        <v>0</v>
      </c>
      <c r="AR8" s="404" cm="1">
        <f t="array" aca="1" ref="AR8" ca="1">SUMPRODUCT(AR$63:AR$122,TRANSPOSE(SAP_Spreadsheet!$G$631:$BN$631))</f>
        <v>0</v>
      </c>
      <c r="AS8" s="404" cm="1">
        <f t="array" aca="1" ref="AS8" ca="1">SUMPRODUCT(AS$63:AS$122,TRANSPOSE(SAP_Spreadsheet!$G$631:$BN$631))</f>
        <v>0</v>
      </c>
      <c r="AT8" s="404" cm="1">
        <f t="array" aca="1" ref="AT8" ca="1">SUMPRODUCT(AT$63:AT$122,TRANSPOSE(SAP_Spreadsheet!$G$631:$BN$631))</f>
        <v>0</v>
      </c>
      <c r="AU8" s="404" cm="1">
        <f t="array" aca="1" ref="AU8" ca="1">SUMPRODUCT(AU$63:AU$122,TRANSPOSE(SAP_Spreadsheet!$G$631:$BN$631))</f>
        <v>0</v>
      </c>
      <c r="AV8" s="404" cm="1">
        <f t="array" aca="1" ref="AV8" ca="1">SUMPRODUCT(AV$63:AV$122,TRANSPOSE(SAP_Spreadsheet!$G$631:$BN$631))</f>
        <v>0</v>
      </c>
      <c r="AW8" s="404" cm="1">
        <f t="array" aca="1" ref="AW8" ca="1">SUMPRODUCT(AW$63:AW$122,TRANSPOSE(SAP_Spreadsheet!$G$631:$BN$631))</f>
        <v>0</v>
      </c>
      <c r="AX8" s="404" cm="1">
        <f t="array" aca="1" ref="AX8" ca="1">SUMPRODUCT(AX$63:AX$122,TRANSPOSE(SAP_Spreadsheet!$G$631:$BN$631))</f>
        <v>0</v>
      </c>
      <c r="AY8" s="404" cm="1">
        <f t="array" aca="1" ref="AY8" ca="1">SUMPRODUCT(AY$63:AY$122,TRANSPOSE(SAP_Spreadsheet!$G$631:$BN$631))</f>
        <v>0</v>
      </c>
      <c r="AZ8" s="404" cm="1">
        <f t="array" aca="1" ref="AZ8" ca="1">SUMPRODUCT(AZ$63:AZ$122,TRANSPOSE(SAP_Spreadsheet!$G$631:$BN$631))</f>
        <v>0</v>
      </c>
      <c r="BA8" s="404" cm="1">
        <f t="array" aca="1" ref="BA8" ca="1">SUMPRODUCT(BA$63:BA$122,TRANSPOSE(SAP_Spreadsheet!$G$631:$BN$631))</f>
        <v>0</v>
      </c>
      <c r="BB8" s="404" cm="1">
        <f t="array" aca="1" ref="BB8" ca="1">SUMPRODUCT(BB$63:BB$122,TRANSPOSE(SAP_Spreadsheet!$G$631:$BN$631))</f>
        <v>0</v>
      </c>
      <c r="BC8" s="404" cm="1">
        <f t="array" aca="1" ref="BC8" ca="1">SUMPRODUCT(BC$63:BC$122,TRANSPOSE(SAP_Spreadsheet!$G$631:$BN$631))</f>
        <v>0</v>
      </c>
      <c r="BD8" s="404" cm="1">
        <f t="array" aca="1" ref="BD8" ca="1">SUMPRODUCT(BD$63:BD$122,TRANSPOSE(SAP_Spreadsheet!$G$631:$BN$631))</f>
        <v>0</v>
      </c>
      <c r="BE8" s="404" cm="1">
        <f t="array" aca="1" ref="BE8" ca="1">SUMPRODUCT(BE$63:BE$122,TRANSPOSE(SAP_Spreadsheet!$G$631:$BN$631))</f>
        <v>0</v>
      </c>
      <c r="BF8" s="404" cm="1">
        <f t="array" aca="1" ref="BF8" ca="1">SUMPRODUCT(BF$63:BF$122,TRANSPOSE(SAP_Spreadsheet!$G$631:$BN$631))</f>
        <v>0</v>
      </c>
      <c r="BG8" s="404" cm="1">
        <f t="array" aca="1" ref="BG8" ca="1">SUMPRODUCT(BG$63:BG$122,TRANSPOSE(SAP_Spreadsheet!$G$631:$BN$631))</f>
        <v>0</v>
      </c>
      <c r="BH8" s="404" cm="1">
        <f t="array" aca="1" ref="BH8" ca="1">SUMPRODUCT(BH$63:BH$122,TRANSPOSE(SAP_Spreadsheet!$G$631:$BN$631))</f>
        <v>0</v>
      </c>
      <c r="BI8" s="404" cm="1">
        <f t="array" aca="1" ref="BI8" ca="1">SUMPRODUCT(BI$63:BI$122,TRANSPOSE(SAP_Spreadsheet!$G$631:$BN$631))</f>
        <v>0</v>
      </c>
      <c r="BJ8" s="404" cm="1">
        <f t="array" aca="1" ref="BJ8" ca="1">SUMPRODUCT(BJ$63:BJ$122,TRANSPOSE(SAP_Spreadsheet!$G$631:$BN$631))</f>
        <v>0</v>
      </c>
      <c r="BK8" s="404" cm="1">
        <f t="array" aca="1" ref="BK8" ca="1">SUMPRODUCT(BK$63:BK$122,TRANSPOSE(SAP_Spreadsheet!$G$631:$BN$631))</f>
        <v>0</v>
      </c>
      <c r="BL8" s="404" cm="1">
        <f t="array" aca="1" ref="BL8" ca="1">SUMPRODUCT(BL$63:BL$122,TRANSPOSE(SAP_Spreadsheet!$G$631:$BN$631))</f>
        <v>0</v>
      </c>
      <c r="BM8" s="404"/>
    </row>
    <row r="9" spans="1:65" s="403" customFormat="1" x14ac:dyDescent="0.15">
      <c r="A9" s="401"/>
      <c r="B9" s="401"/>
      <c r="D9" s="403" t="s">
        <v>258</v>
      </c>
      <c r="E9" s="404">
        <f t="array" aca="1" ref="E9" ca="1">SUMPRODUCT(E$63:E$122,TRANSPOSE(SAP_Spreadsheet!$G$677:$BN$677))</f>
        <v>0</v>
      </c>
      <c r="F9" s="404">
        <f t="array" aca="1" ref="F9" ca="1">SUMPRODUCT(F$63:F$122,TRANSPOSE(SAP_Spreadsheet!$G$677:$BN$677))</f>
        <v>0</v>
      </c>
      <c r="G9" s="404">
        <f t="array" aca="1" ref="G9" ca="1">SUMPRODUCT(G$63:G$122,TRANSPOSE(SAP_Spreadsheet!$G$677:$BN$677))</f>
        <v>0</v>
      </c>
      <c r="H9" s="404">
        <f t="array" aca="1" ref="H9" ca="1">SUMPRODUCT(H$63:H$122,TRANSPOSE(SAP_Spreadsheet!$G$677:$BN$677))</f>
        <v>0</v>
      </c>
      <c r="I9" s="404">
        <f t="array" aca="1" ref="I9" ca="1">SUMPRODUCT(I$63:I$122,TRANSPOSE(SAP_Spreadsheet!$G$677:$BN$677))</f>
        <v>0</v>
      </c>
      <c r="J9" s="404">
        <f t="array" aca="1" ref="J9" ca="1">SUMPRODUCT(J$63:J$122,TRANSPOSE(SAP_Spreadsheet!$G$677:$BN$677))</f>
        <v>0</v>
      </c>
      <c r="K9" s="404">
        <f t="array" aca="1" ref="K9" ca="1">SUMPRODUCT(K$63:K$122,TRANSPOSE(SAP_Spreadsheet!$G$677:$BN$677))</f>
        <v>0</v>
      </c>
      <c r="L9" s="404">
        <f t="array" aca="1" ref="L9" ca="1">SUMPRODUCT(L$63:L$122,TRANSPOSE(SAP_Spreadsheet!$G$677:$BN$677))</f>
        <v>0</v>
      </c>
      <c r="M9" s="404">
        <f t="array" aca="1" ref="M9" ca="1">SUMPRODUCT(M$63:M$122,TRANSPOSE(SAP_Spreadsheet!$G$677:$BN$677))</f>
        <v>0</v>
      </c>
      <c r="N9" s="404">
        <f t="array" aca="1" ref="N9" ca="1">SUMPRODUCT(N$63:N$122,TRANSPOSE(SAP_Spreadsheet!$G$677:$BN$677))</f>
        <v>0</v>
      </c>
      <c r="O9" s="404">
        <f t="array" aca="1" ref="O9" ca="1">SUMPRODUCT(O$63:O$122,TRANSPOSE(SAP_Spreadsheet!$G$677:$BN$677))</f>
        <v>0</v>
      </c>
      <c r="P9" s="404">
        <f t="array" aca="1" ref="P9" ca="1">SUMPRODUCT(P$63:P$122,TRANSPOSE(SAP_Spreadsheet!$G$677:$BN$677))</f>
        <v>0</v>
      </c>
      <c r="Q9" s="404">
        <f t="array" aca="1" ref="Q9" ca="1">SUMPRODUCT(Q$63:Q$122,TRANSPOSE(SAP_Spreadsheet!$G$677:$BN$677))</f>
        <v>0</v>
      </c>
      <c r="R9" s="404">
        <f t="array" aca="1" ref="R9" ca="1">SUMPRODUCT(R$63:R$122,TRANSPOSE(SAP_Spreadsheet!$G$677:$BN$677))</f>
        <v>0</v>
      </c>
      <c r="S9" s="404">
        <f t="array" aca="1" ref="S9" ca="1">SUMPRODUCT(S$63:S$122,TRANSPOSE(SAP_Spreadsheet!$G$677:$BN$677))</f>
        <v>0</v>
      </c>
      <c r="T9" s="404">
        <f t="array" aca="1" ref="T9" ca="1">SUMPRODUCT(T$63:T$122,TRANSPOSE(SAP_Spreadsheet!$G$677:$BN$677))</f>
        <v>0</v>
      </c>
      <c r="U9" s="404">
        <f t="array" aca="1" ref="U9" ca="1">SUMPRODUCT(U$63:U$122,TRANSPOSE(SAP_Spreadsheet!$G$677:$BN$677))</f>
        <v>0</v>
      </c>
      <c r="V9" s="404">
        <f t="array" aca="1" ref="V9" ca="1">SUMPRODUCT(V$63:V$122,TRANSPOSE(SAP_Spreadsheet!$G$677:$BN$677))</f>
        <v>0</v>
      </c>
      <c r="W9" s="404">
        <f t="array" aca="1" ref="W9" ca="1">SUMPRODUCT(W$63:W$122,TRANSPOSE(SAP_Spreadsheet!$G$677:$BN$677))</f>
        <v>0</v>
      </c>
      <c r="X9" s="404">
        <f t="array" aca="1" ref="X9" ca="1">SUMPRODUCT(X$63:X$122,TRANSPOSE(SAP_Spreadsheet!$G$677:$BN$677))</f>
        <v>0</v>
      </c>
      <c r="Y9" s="404">
        <f t="array" aca="1" ref="Y9" ca="1">SUMPRODUCT(Y$63:Y$122,TRANSPOSE(SAP_Spreadsheet!$G$677:$BN$677))</f>
        <v>0</v>
      </c>
      <c r="Z9" s="404">
        <f t="array" aca="1" ref="Z9" ca="1">SUMPRODUCT(Z$63:Z$122,TRANSPOSE(SAP_Spreadsheet!$G$677:$BN$677))</f>
        <v>0</v>
      </c>
      <c r="AA9" s="404">
        <f t="array" aca="1" ref="AA9" ca="1">SUMPRODUCT(AA$63:AA$122,TRANSPOSE(SAP_Spreadsheet!$G$677:$BN$677))</f>
        <v>0</v>
      </c>
      <c r="AB9" s="404">
        <f t="array" aca="1" ref="AB9" ca="1">SUMPRODUCT(AB$63:AB$122,TRANSPOSE(SAP_Spreadsheet!$G$677:$BN$677))</f>
        <v>0</v>
      </c>
      <c r="AC9" s="404">
        <f t="array" aca="1" ref="AC9" ca="1">SUMPRODUCT(AC$63:AC$122,TRANSPOSE(SAP_Spreadsheet!$G$677:$BN$677))</f>
        <v>0</v>
      </c>
      <c r="AD9" s="404">
        <f t="array" aca="1" ref="AD9" ca="1">SUMPRODUCT(AD$63:AD$122,TRANSPOSE(SAP_Spreadsheet!$G$677:$BN$677))</f>
        <v>0</v>
      </c>
      <c r="AE9" s="404">
        <f t="array" aca="1" ref="AE9" ca="1">SUMPRODUCT(AE$63:AE$122,TRANSPOSE(SAP_Spreadsheet!$G$677:$BN$677))</f>
        <v>0</v>
      </c>
      <c r="AF9" s="404">
        <f t="array" aca="1" ref="AF9" ca="1">SUMPRODUCT(AF$63:AF$122,TRANSPOSE(SAP_Spreadsheet!$G$677:$BN$677))</f>
        <v>0</v>
      </c>
      <c r="AG9" s="404">
        <f t="array" aca="1" ref="AG9" ca="1">SUMPRODUCT(AG$63:AG$122,TRANSPOSE(SAP_Spreadsheet!$G$677:$BN$677))</f>
        <v>0</v>
      </c>
      <c r="AH9" s="404">
        <f t="array" aca="1" ref="AH9" ca="1">SUMPRODUCT(AH$63:AH$122,TRANSPOSE(SAP_Spreadsheet!$G$677:$BN$677))</f>
        <v>0</v>
      </c>
      <c r="AI9" s="404">
        <f t="array" aca="1" ref="AI9" ca="1">SUMPRODUCT(AI$63:AI$122,TRANSPOSE(SAP_Spreadsheet!$G$677:$BN$677))</f>
        <v>0</v>
      </c>
      <c r="AJ9" s="404">
        <f t="array" aca="1" ref="AJ9" ca="1">SUMPRODUCT(AJ$63:AJ$122,TRANSPOSE(SAP_Spreadsheet!$G$677:$BN$677))</f>
        <v>0</v>
      </c>
      <c r="AK9" s="404">
        <f t="array" aca="1" ref="AK9" ca="1">SUMPRODUCT(AK$63:AK$122,TRANSPOSE(SAP_Spreadsheet!$G$677:$BN$677))</f>
        <v>0</v>
      </c>
      <c r="AL9" s="404">
        <f t="array" aca="1" ref="AL9" ca="1">SUMPRODUCT(AL$63:AL$122,TRANSPOSE(SAP_Spreadsheet!$G$677:$BN$677))</f>
        <v>0</v>
      </c>
      <c r="AM9" s="404">
        <f t="array" aca="1" ref="AM9" ca="1">SUMPRODUCT(AM$63:AM$122,TRANSPOSE(SAP_Spreadsheet!$G$677:$BN$677))</f>
        <v>0</v>
      </c>
      <c r="AN9" s="404">
        <f t="array" aca="1" ref="AN9" ca="1">SUMPRODUCT(AN$63:AN$122,TRANSPOSE(SAP_Spreadsheet!$G$677:$BN$677))</f>
        <v>0</v>
      </c>
      <c r="AO9" s="404">
        <f t="array" aca="1" ref="AO9" ca="1">SUMPRODUCT(AO$63:AO$122,TRANSPOSE(SAP_Spreadsheet!$G$677:$BN$677))</f>
        <v>0</v>
      </c>
      <c r="AP9" s="404">
        <f t="array" aca="1" ref="AP9" ca="1">SUMPRODUCT(AP$63:AP$122,TRANSPOSE(SAP_Spreadsheet!$G$677:$BN$677))</f>
        <v>0</v>
      </c>
      <c r="AQ9" s="404">
        <f t="array" aca="1" ref="AQ9" ca="1">SUMPRODUCT(AQ$63:AQ$122,TRANSPOSE(SAP_Spreadsheet!$G$677:$BN$677))</f>
        <v>0</v>
      </c>
      <c r="AR9" s="404">
        <f t="array" aca="1" ref="AR9" ca="1">SUMPRODUCT(AR$63:AR$122,TRANSPOSE(SAP_Spreadsheet!$G$677:$BN$677))</f>
        <v>0</v>
      </c>
      <c r="AS9" s="404">
        <f t="array" aca="1" ref="AS9" ca="1">SUMPRODUCT(AS$63:AS$122,TRANSPOSE(SAP_Spreadsheet!$G$677:$BN$677))</f>
        <v>0</v>
      </c>
      <c r="AT9" s="404">
        <f t="array" aca="1" ref="AT9" ca="1">SUMPRODUCT(AT$63:AT$122,TRANSPOSE(SAP_Spreadsheet!$G$677:$BN$677))</f>
        <v>0</v>
      </c>
      <c r="AU9" s="404">
        <f t="array" aca="1" ref="AU9" ca="1">SUMPRODUCT(AU$63:AU$122,TRANSPOSE(SAP_Spreadsheet!$G$677:$BN$677))</f>
        <v>0</v>
      </c>
      <c r="AV9" s="404">
        <f t="array" aca="1" ref="AV9" ca="1">SUMPRODUCT(AV$63:AV$122,TRANSPOSE(SAP_Spreadsheet!$G$677:$BN$677))</f>
        <v>0</v>
      </c>
      <c r="AW9" s="404">
        <f t="array" aca="1" ref="AW9" ca="1">SUMPRODUCT(AW$63:AW$122,TRANSPOSE(SAP_Spreadsheet!$G$677:$BN$677))</f>
        <v>0</v>
      </c>
      <c r="AX9" s="404">
        <f t="array" aca="1" ref="AX9" ca="1">SUMPRODUCT(AX$63:AX$122,TRANSPOSE(SAP_Spreadsheet!$G$677:$BN$677))</f>
        <v>0</v>
      </c>
      <c r="AY9" s="404">
        <f t="array" aca="1" ref="AY9" ca="1">SUMPRODUCT(AY$63:AY$122,TRANSPOSE(SAP_Spreadsheet!$G$677:$BN$677))</f>
        <v>0</v>
      </c>
      <c r="AZ9" s="404">
        <f t="array" aca="1" ref="AZ9" ca="1">SUMPRODUCT(AZ$63:AZ$122,TRANSPOSE(SAP_Spreadsheet!$G$677:$BN$677))</f>
        <v>0</v>
      </c>
      <c r="BA9" s="404">
        <f t="array" aca="1" ref="BA9" ca="1">SUMPRODUCT(BA$63:BA$122,TRANSPOSE(SAP_Spreadsheet!$G$677:$BN$677))</f>
        <v>0</v>
      </c>
      <c r="BB9" s="404">
        <f t="array" aca="1" ref="BB9" ca="1">SUMPRODUCT(BB$63:BB$122,TRANSPOSE(SAP_Spreadsheet!$G$677:$BN$677))</f>
        <v>0</v>
      </c>
      <c r="BC9" s="404">
        <f t="array" aca="1" ref="BC9" ca="1">SUMPRODUCT(BC$63:BC$122,TRANSPOSE(SAP_Spreadsheet!$G$677:$BN$677))</f>
        <v>0</v>
      </c>
      <c r="BD9" s="404">
        <f t="array" aca="1" ref="BD9" ca="1">SUMPRODUCT(BD$63:BD$122,TRANSPOSE(SAP_Spreadsheet!$G$677:$BN$677))</f>
        <v>0</v>
      </c>
      <c r="BE9" s="404">
        <f t="array" aca="1" ref="BE9" ca="1">SUMPRODUCT(BE$63:BE$122,TRANSPOSE(SAP_Spreadsheet!$G$677:$BN$677))</f>
        <v>0</v>
      </c>
      <c r="BF9" s="404">
        <f t="array" aca="1" ref="BF9" ca="1">SUMPRODUCT(BF$63:BF$122,TRANSPOSE(SAP_Spreadsheet!$G$677:$BN$677))</f>
        <v>0</v>
      </c>
      <c r="BG9" s="404">
        <f t="array" aca="1" ref="BG9" ca="1">SUMPRODUCT(BG$63:BG$122,TRANSPOSE(SAP_Spreadsheet!$G$677:$BN$677))</f>
        <v>0</v>
      </c>
      <c r="BH9" s="404">
        <f t="array" aca="1" ref="BH9" ca="1">SUMPRODUCT(BH$63:BH$122,TRANSPOSE(SAP_Spreadsheet!$G$677:$BN$677))</f>
        <v>0</v>
      </c>
      <c r="BI9" s="404">
        <f t="array" aca="1" ref="BI9" ca="1">SUMPRODUCT(BI$63:BI$122,TRANSPOSE(SAP_Spreadsheet!$G$677:$BN$677))</f>
        <v>0</v>
      </c>
      <c r="BJ9" s="404">
        <f t="array" aca="1" ref="BJ9" ca="1">SUMPRODUCT(BJ$63:BJ$122,TRANSPOSE(SAP_Spreadsheet!$G$677:$BN$677))</f>
        <v>0</v>
      </c>
      <c r="BK9" s="404">
        <f t="array" aca="1" ref="BK9" ca="1">SUMPRODUCT(BK$63:BK$122,TRANSPOSE(SAP_Spreadsheet!$G$677:$BN$677))</f>
        <v>0</v>
      </c>
      <c r="BL9" s="404">
        <f t="array" aca="1" ref="BL9" ca="1">SUMPRODUCT(BL$63:BL$122,TRANSPOSE(SAP_Spreadsheet!$G$677:$BN$677))</f>
        <v>0</v>
      </c>
      <c r="BM9" s="405"/>
    </row>
    <row r="10" spans="1:65" s="403" customFormat="1" x14ac:dyDescent="0.15">
      <c r="A10" s="401"/>
      <c r="B10" s="401"/>
      <c r="D10" s="406" t="s">
        <v>259</v>
      </c>
      <c r="E10" s="404">
        <f t="array" aca="1" ref="E10" ca="1">SUMPRODUCT(E$63:E$122,TRANSPOSE(SAP_Spreadsheet!$G$650:$BN$650))</f>
        <v>0</v>
      </c>
      <c r="F10" s="404">
        <f t="array" aca="1" ref="F10" ca="1">SUMPRODUCT(F$63:F$122,TRANSPOSE(SAP_Spreadsheet!$G$650:$BN$650))</f>
        <v>0</v>
      </c>
      <c r="G10" s="404">
        <f t="array" aca="1" ref="G10" ca="1">SUMPRODUCT(G$63:G$122,TRANSPOSE(SAP_Spreadsheet!$G$650:$BN$650))</f>
        <v>0</v>
      </c>
      <c r="H10" s="404">
        <f t="array" aca="1" ref="H10" ca="1">SUMPRODUCT(H$63:H$122,TRANSPOSE(SAP_Spreadsheet!$G$650:$BN$650))</f>
        <v>0</v>
      </c>
      <c r="I10" s="404">
        <f t="array" aca="1" ref="I10" ca="1">SUMPRODUCT(I$63:I$122,TRANSPOSE(SAP_Spreadsheet!$G$650:$BN$650))</f>
        <v>0</v>
      </c>
      <c r="J10" s="404">
        <f t="array" aca="1" ref="J10" ca="1">SUMPRODUCT(J$63:J$122,TRANSPOSE(SAP_Spreadsheet!$G$650:$BN$650))</f>
        <v>0</v>
      </c>
      <c r="K10" s="404">
        <f t="array" aca="1" ref="K10" ca="1">SUMPRODUCT(K$63:K$122,TRANSPOSE(SAP_Spreadsheet!$G$650:$BN$650))</f>
        <v>0</v>
      </c>
      <c r="L10" s="404">
        <f t="array" aca="1" ref="L10" ca="1">SUMPRODUCT(L$63:L$122,TRANSPOSE(SAP_Spreadsheet!$G$650:$BN$650))</f>
        <v>0</v>
      </c>
      <c r="M10" s="404">
        <f t="array" aca="1" ref="M10" ca="1">SUMPRODUCT(M$63:M$122,TRANSPOSE(SAP_Spreadsheet!$G$650:$BN$650))</f>
        <v>0</v>
      </c>
      <c r="N10" s="404">
        <f t="array" aca="1" ref="N10" ca="1">SUMPRODUCT(N$63:N$122,TRANSPOSE(SAP_Spreadsheet!$G$650:$BN$650))</f>
        <v>0</v>
      </c>
      <c r="O10" s="404">
        <f t="array" aca="1" ref="O10" ca="1">SUMPRODUCT(O$63:O$122,TRANSPOSE(SAP_Spreadsheet!$G$650:$BN$650))</f>
        <v>0</v>
      </c>
      <c r="P10" s="404">
        <f t="array" aca="1" ref="P10" ca="1">SUMPRODUCT(P$63:P$122,TRANSPOSE(SAP_Spreadsheet!$G$650:$BN$650))</f>
        <v>0</v>
      </c>
      <c r="Q10" s="404">
        <f t="array" aca="1" ref="Q10" ca="1">SUMPRODUCT(Q$63:Q$122,TRANSPOSE(SAP_Spreadsheet!$G$650:$BN$650))</f>
        <v>0</v>
      </c>
      <c r="R10" s="404">
        <f t="array" aca="1" ref="R10" ca="1">SUMPRODUCT(R$63:R$122,TRANSPOSE(SAP_Spreadsheet!$G$650:$BN$650))</f>
        <v>0</v>
      </c>
      <c r="S10" s="404">
        <f t="array" aca="1" ref="S10" ca="1">SUMPRODUCT(S$63:S$122,TRANSPOSE(SAP_Spreadsheet!$G$650:$BN$650))</f>
        <v>0</v>
      </c>
      <c r="T10" s="404">
        <f t="array" aca="1" ref="T10" ca="1">SUMPRODUCT(T$63:T$122,TRANSPOSE(SAP_Spreadsheet!$G$650:$BN$650))</f>
        <v>0</v>
      </c>
      <c r="U10" s="404">
        <f t="array" aca="1" ref="U10" ca="1">SUMPRODUCT(U$63:U$122,TRANSPOSE(SAP_Spreadsheet!$G$650:$BN$650))</f>
        <v>0</v>
      </c>
      <c r="V10" s="404">
        <f t="array" aca="1" ref="V10" ca="1">SUMPRODUCT(V$63:V$122,TRANSPOSE(SAP_Spreadsheet!$G$650:$BN$650))</f>
        <v>0</v>
      </c>
      <c r="W10" s="404">
        <f t="array" aca="1" ref="W10" ca="1">SUMPRODUCT(W$63:W$122,TRANSPOSE(SAP_Spreadsheet!$G$650:$BN$650))</f>
        <v>0</v>
      </c>
      <c r="X10" s="404">
        <f t="array" aca="1" ref="X10" ca="1">SUMPRODUCT(X$63:X$122,TRANSPOSE(SAP_Spreadsheet!$G$650:$BN$650))</f>
        <v>0</v>
      </c>
      <c r="Y10" s="404">
        <f t="array" aca="1" ref="Y10" ca="1">SUMPRODUCT(Y$63:Y$122,TRANSPOSE(SAP_Spreadsheet!$G$650:$BN$650))</f>
        <v>0</v>
      </c>
      <c r="Z10" s="404">
        <f t="array" aca="1" ref="Z10" ca="1">SUMPRODUCT(Z$63:Z$122,TRANSPOSE(SAP_Spreadsheet!$G$650:$BN$650))</f>
        <v>0</v>
      </c>
      <c r="AA10" s="404">
        <f t="array" aca="1" ref="AA10" ca="1">SUMPRODUCT(AA$63:AA$122,TRANSPOSE(SAP_Spreadsheet!$G$650:$BN$650))</f>
        <v>0</v>
      </c>
      <c r="AB10" s="404">
        <f t="array" aca="1" ref="AB10" ca="1">SUMPRODUCT(AB$63:AB$122,TRANSPOSE(SAP_Spreadsheet!$G$650:$BN$650))</f>
        <v>0</v>
      </c>
      <c r="AC10" s="404">
        <f t="array" aca="1" ref="AC10" ca="1">SUMPRODUCT(AC$63:AC$122,TRANSPOSE(SAP_Spreadsheet!$G$650:$BN$650))</f>
        <v>0</v>
      </c>
      <c r="AD10" s="404">
        <f t="array" aca="1" ref="AD10" ca="1">SUMPRODUCT(AD$63:AD$122,TRANSPOSE(SAP_Spreadsheet!$G$650:$BN$650))</f>
        <v>0</v>
      </c>
      <c r="AE10" s="404">
        <f t="array" aca="1" ref="AE10" ca="1">SUMPRODUCT(AE$63:AE$122,TRANSPOSE(SAP_Spreadsheet!$G$650:$BN$650))</f>
        <v>0</v>
      </c>
      <c r="AF10" s="404">
        <f t="array" aca="1" ref="AF10" ca="1">SUMPRODUCT(AF$63:AF$122,TRANSPOSE(SAP_Spreadsheet!$G$650:$BN$650))</f>
        <v>0</v>
      </c>
      <c r="AG10" s="404">
        <f t="array" aca="1" ref="AG10" ca="1">SUMPRODUCT(AG$63:AG$122,TRANSPOSE(SAP_Spreadsheet!$G$650:$BN$650))</f>
        <v>0</v>
      </c>
      <c r="AH10" s="404">
        <f t="array" aca="1" ref="AH10" ca="1">SUMPRODUCT(AH$63:AH$122,TRANSPOSE(SAP_Spreadsheet!$G$650:$BN$650))</f>
        <v>0</v>
      </c>
      <c r="AI10" s="404">
        <f t="array" aca="1" ref="AI10" ca="1">SUMPRODUCT(AI$63:AI$122,TRANSPOSE(SAP_Spreadsheet!$G$650:$BN$650))</f>
        <v>0</v>
      </c>
      <c r="AJ10" s="404">
        <f t="array" aca="1" ref="AJ10" ca="1">SUMPRODUCT(AJ$63:AJ$122,TRANSPOSE(SAP_Spreadsheet!$G$650:$BN$650))</f>
        <v>0</v>
      </c>
      <c r="AK10" s="404">
        <f t="array" aca="1" ref="AK10" ca="1">SUMPRODUCT(AK$63:AK$122,TRANSPOSE(SAP_Spreadsheet!$G$650:$BN$650))</f>
        <v>0</v>
      </c>
      <c r="AL10" s="404">
        <f t="array" aca="1" ref="AL10" ca="1">SUMPRODUCT(AL$63:AL$122,TRANSPOSE(SAP_Spreadsheet!$G$650:$BN$650))</f>
        <v>0</v>
      </c>
      <c r="AM10" s="404">
        <f t="array" aca="1" ref="AM10" ca="1">SUMPRODUCT(AM$63:AM$122,TRANSPOSE(SAP_Spreadsheet!$G$650:$BN$650))</f>
        <v>0</v>
      </c>
      <c r="AN10" s="404">
        <f t="array" aca="1" ref="AN10" ca="1">SUMPRODUCT(AN$63:AN$122,TRANSPOSE(SAP_Spreadsheet!$G$650:$BN$650))</f>
        <v>0</v>
      </c>
      <c r="AO10" s="404">
        <f t="array" aca="1" ref="AO10" ca="1">SUMPRODUCT(AO$63:AO$122,TRANSPOSE(SAP_Spreadsheet!$G$650:$BN$650))</f>
        <v>0</v>
      </c>
      <c r="AP10" s="404">
        <f t="array" aca="1" ref="AP10" ca="1">SUMPRODUCT(AP$63:AP$122,TRANSPOSE(SAP_Spreadsheet!$G$650:$BN$650))</f>
        <v>0</v>
      </c>
      <c r="AQ10" s="404">
        <f t="array" aca="1" ref="AQ10" ca="1">SUMPRODUCT(AQ$63:AQ$122,TRANSPOSE(SAP_Spreadsheet!$G$650:$BN$650))</f>
        <v>0</v>
      </c>
      <c r="AR10" s="404">
        <f t="array" aca="1" ref="AR10" ca="1">SUMPRODUCT(AR$63:AR$122,TRANSPOSE(SAP_Spreadsheet!$G$650:$BN$650))</f>
        <v>0</v>
      </c>
      <c r="AS10" s="404">
        <f t="array" aca="1" ref="AS10" ca="1">SUMPRODUCT(AS$63:AS$122,TRANSPOSE(SAP_Spreadsheet!$G$650:$BN$650))</f>
        <v>0</v>
      </c>
      <c r="AT10" s="404">
        <f t="array" aca="1" ref="AT10" ca="1">SUMPRODUCT(AT$63:AT$122,TRANSPOSE(SAP_Spreadsheet!$G$650:$BN$650))</f>
        <v>0</v>
      </c>
      <c r="AU10" s="404">
        <f t="array" aca="1" ref="AU10" ca="1">SUMPRODUCT(AU$63:AU$122,TRANSPOSE(SAP_Spreadsheet!$G$650:$BN$650))</f>
        <v>0</v>
      </c>
      <c r="AV10" s="404">
        <f t="array" aca="1" ref="AV10" ca="1">SUMPRODUCT(AV$63:AV$122,TRANSPOSE(SAP_Spreadsheet!$G$650:$BN$650))</f>
        <v>0</v>
      </c>
      <c r="AW10" s="404">
        <f t="array" aca="1" ref="AW10" ca="1">SUMPRODUCT(AW$63:AW$122,TRANSPOSE(SAP_Spreadsheet!$G$650:$BN$650))</f>
        <v>0</v>
      </c>
      <c r="AX10" s="404">
        <f t="array" aca="1" ref="AX10" ca="1">SUMPRODUCT(AX$63:AX$122,TRANSPOSE(SAP_Spreadsheet!$G$650:$BN$650))</f>
        <v>0</v>
      </c>
      <c r="AY10" s="404">
        <f t="array" aca="1" ref="AY10" ca="1">SUMPRODUCT(AY$63:AY$122,TRANSPOSE(SAP_Spreadsheet!$G$650:$BN$650))</f>
        <v>0</v>
      </c>
      <c r="AZ10" s="404">
        <f t="array" aca="1" ref="AZ10" ca="1">SUMPRODUCT(AZ$63:AZ$122,TRANSPOSE(SAP_Spreadsheet!$G$650:$BN$650))</f>
        <v>0</v>
      </c>
      <c r="BA10" s="404">
        <f t="array" aca="1" ref="BA10" ca="1">SUMPRODUCT(BA$63:BA$122,TRANSPOSE(SAP_Spreadsheet!$G$650:$BN$650))</f>
        <v>0</v>
      </c>
      <c r="BB10" s="404">
        <f t="array" aca="1" ref="BB10" ca="1">SUMPRODUCT(BB$63:BB$122,TRANSPOSE(SAP_Spreadsheet!$G$650:$BN$650))</f>
        <v>0</v>
      </c>
      <c r="BC10" s="404">
        <f t="array" aca="1" ref="BC10" ca="1">SUMPRODUCT(BC$63:BC$122,TRANSPOSE(SAP_Spreadsheet!$G$650:$BN$650))</f>
        <v>0</v>
      </c>
      <c r="BD10" s="404">
        <f t="array" aca="1" ref="BD10" ca="1">SUMPRODUCT(BD$63:BD$122,TRANSPOSE(SAP_Spreadsheet!$G$650:$BN$650))</f>
        <v>0</v>
      </c>
      <c r="BE10" s="404">
        <f t="array" aca="1" ref="BE10" ca="1">SUMPRODUCT(BE$63:BE$122,TRANSPOSE(SAP_Spreadsheet!$G$650:$BN$650))</f>
        <v>0</v>
      </c>
      <c r="BF10" s="404">
        <f t="array" aca="1" ref="BF10" ca="1">SUMPRODUCT(BF$63:BF$122,TRANSPOSE(SAP_Spreadsheet!$G$650:$BN$650))</f>
        <v>0</v>
      </c>
      <c r="BG10" s="404">
        <f t="array" aca="1" ref="BG10" ca="1">SUMPRODUCT(BG$63:BG$122,TRANSPOSE(SAP_Spreadsheet!$G$650:$BN$650))</f>
        <v>0</v>
      </c>
      <c r="BH10" s="404">
        <f t="array" aca="1" ref="BH10" ca="1">SUMPRODUCT(BH$63:BH$122,TRANSPOSE(SAP_Spreadsheet!$G$650:$BN$650))</f>
        <v>0</v>
      </c>
      <c r="BI10" s="404">
        <f t="array" aca="1" ref="BI10" ca="1">SUMPRODUCT(BI$63:BI$122,TRANSPOSE(SAP_Spreadsheet!$G$650:$BN$650))</f>
        <v>0</v>
      </c>
      <c r="BJ10" s="404">
        <f t="array" aca="1" ref="BJ10" ca="1">SUMPRODUCT(BJ$63:BJ$122,TRANSPOSE(SAP_Spreadsheet!$G$650:$BN$650))</f>
        <v>0</v>
      </c>
      <c r="BK10" s="404">
        <f t="array" aca="1" ref="BK10" ca="1">SUMPRODUCT(BK$63:BK$122,TRANSPOSE(SAP_Spreadsheet!$G$650:$BN$650))</f>
        <v>0</v>
      </c>
      <c r="BL10" s="404">
        <f t="array" aca="1" ref="BL10" ca="1">SUMPRODUCT(BL$63:BL$122,TRANSPOSE(SAP_Spreadsheet!$G$650:$BN$650))</f>
        <v>0</v>
      </c>
      <c r="BM10" s="405"/>
    </row>
    <row r="11" spans="1:65" s="405" customFormat="1" x14ac:dyDescent="0.15">
      <c r="A11" s="397"/>
      <c r="B11" s="397"/>
      <c r="D11" s="407" t="s">
        <v>295</v>
      </c>
      <c r="E11" s="408">
        <f t="array" aca="1" ref="E11" ca="1">SUMPRODUCT(E$63:E$122,TRANSPOSE(SAP_Spreadsheet!$G$646:$BN$646))</f>
        <v>0</v>
      </c>
      <c r="F11" s="408" cm="1">
        <f t="array" aca="1" ref="F11" ca="1">SUMPRODUCT(F$63:F$122,TRANSPOSE(SAP_Spreadsheet!$G$646:$BN$646))</f>
        <v>0</v>
      </c>
      <c r="G11" s="408">
        <f t="array" aca="1" ref="G11" ca="1">SUMPRODUCT(G$63:G$122,TRANSPOSE(SAP_Spreadsheet!$G$646:$BN$646))</f>
        <v>0</v>
      </c>
      <c r="H11" s="408">
        <f t="array" aca="1" ref="H11" ca="1">SUMPRODUCT(H$63:H$122,TRANSPOSE(SAP_Spreadsheet!$G$646:$BN$646))</f>
        <v>0</v>
      </c>
      <c r="I11" s="408">
        <f t="array" aca="1" ref="I11" ca="1">SUMPRODUCT(I$63:I$122,TRANSPOSE(SAP_Spreadsheet!$G$646:$BN$646))</f>
        <v>0</v>
      </c>
      <c r="J11" s="408">
        <f t="array" aca="1" ref="J11" ca="1">SUMPRODUCT(J$63:J$122,TRANSPOSE(SAP_Spreadsheet!$G$646:$BN$646))</f>
        <v>0</v>
      </c>
      <c r="K11" s="408">
        <f t="array" aca="1" ref="K11" ca="1">SUMPRODUCT(K$63:K$122,TRANSPOSE(SAP_Spreadsheet!$G$646:$BN$646))</f>
        <v>0</v>
      </c>
      <c r="L11" s="408">
        <f t="array" aca="1" ref="L11" ca="1">SUMPRODUCT(L$63:L$122,TRANSPOSE(SAP_Spreadsheet!$G$646:$BN$646))</f>
        <v>0</v>
      </c>
      <c r="M11" s="408">
        <f t="array" aca="1" ref="M11" ca="1">SUMPRODUCT(M$63:M$122,TRANSPOSE(SAP_Spreadsheet!$G$646:$BN$646))</f>
        <v>0</v>
      </c>
      <c r="N11" s="408">
        <f t="array" aca="1" ref="N11" ca="1">SUMPRODUCT(N$63:N$122,TRANSPOSE(SAP_Spreadsheet!$G$646:$BN$646))</f>
        <v>0</v>
      </c>
      <c r="O11" s="408">
        <f t="array" aca="1" ref="O11" ca="1">SUMPRODUCT(O$63:O$122,TRANSPOSE(SAP_Spreadsheet!$G$646:$BN$646))</f>
        <v>0</v>
      </c>
      <c r="P11" s="408">
        <f t="array" aca="1" ref="P11" ca="1">SUMPRODUCT(P$63:P$122,TRANSPOSE(SAP_Spreadsheet!$G$646:$BN$646))</f>
        <v>0</v>
      </c>
      <c r="Q11" s="408">
        <f t="array" aca="1" ref="Q11" ca="1">SUMPRODUCT(Q$63:Q$122,TRANSPOSE(SAP_Spreadsheet!$G$646:$BN$646))</f>
        <v>0</v>
      </c>
      <c r="R11" s="408">
        <f t="array" aca="1" ref="R11" ca="1">SUMPRODUCT(R$63:R$122,TRANSPOSE(SAP_Spreadsheet!$G$646:$BN$646))</f>
        <v>0</v>
      </c>
      <c r="S11" s="408">
        <f t="array" aca="1" ref="S11" ca="1">SUMPRODUCT(S$63:S$122,TRANSPOSE(SAP_Spreadsheet!$G$646:$BN$646))</f>
        <v>0</v>
      </c>
      <c r="T11" s="408">
        <f t="array" aca="1" ref="T11" ca="1">SUMPRODUCT(T$63:T$122,TRANSPOSE(SAP_Spreadsheet!$G$646:$BN$646))</f>
        <v>0</v>
      </c>
      <c r="U11" s="408">
        <f t="array" aca="1" ref="U11" ca="1">SUMPRODUCT(U$63:U$122,TRANSPOSE(SAP_Spreadsheet!$G$646:$BN$646))</f>
        <v>0</v>
      </c>
      <c r="V11" s="408">
        <f t="array" aca="1" ref="V11" ca="1">SUMPRODUCT(V$63:V$122,TRANSPOSE(SAP_Spreadsheet!$G$646:$BN$646))</f>
        <v>0</v>
      </c>
      <c r="W11" s="408">
        <f t="array" aca="1" ref="W11" ca="1">SUMPRODUCT(W$63:W$122,TRANSPOSE(SAP_Spreadsheet!$G$646:$BN$646))</f>
        <v>0</v>
      </c>
      <c r="X11" s="408">
        <f t="array" aca="1" ref="X11" ca="1">SUMPRODUCT(X$63:X$122,TRANSPOSE(SAP_Spreadsheet!$G$646:$BN$646))</f>
        <v>0</v>
      </c>
      <c r="Y11" s="408">
        <f t="array" aca="1" ref="Y11" ca="1">SUMPRODUCT(Y$63:Y$122,TRANSPOSE(SAP_Spreadsheet!$G$646:$BN$646))</f>
        <v>0</v>
      </c>
      <c r="Z11" s="408">
        <f t="array" aca="1" ref="Z11" ca="1">SUMPRODUCT(Z$63:Z$122,TRANSPOSE(SAP_Spreadsheet!$G$646:$BN$646))</f>
        <v>0</v>
      </c>
      <c r="AA11" s="408">
        <f t="array" aca="1" ref="AA11" ca="1">SUMPRODUCT(AA$63:AA$122,TRANSPOSE(SAP_Spreadsheet!$G$646:$BN$646))</f>
        <v>0</v>
      </c>
      <c r="AB11" s="408">
        <f t="array" aca="1" ref="AB11" ca="1">SUMPRODUCT(AB$63:AB$122,TRANSPOSE(SAP_Spreadsheet!$G$646:$BN$646))</f>
        <v>0</v>
      </c>
      <c r="AC11" s="408">
        <f t="array" aca="1" ref="AC11" ca="1">SUMPRODUCT(AC$63:AC$122,TRANSPOSE(SAP_Spreadsheet!$G$646:$BN$646))</f>
        <v>0</v>
      </c>
      <c r="AD11" s="408">
        <f t="array" aca="1" ref="AD11" ca="1">SUMPRODUCT(AD$63:AD$122,TRANSPOSE(SAP_Spreadsheet!$G$646:$BN$646))</f>
        <v>0</v>
      </c>
      <c r="AE11" s="408">
        <f t="array" aca="1" ref="AE11" ca="1">SUMPRODUCT(AE$63:AE$122,TRANSPOSE(SAP_Spreadsheet!$G$646:$BN$646))</f>
        <v>0</v>
      </c>
      <c r="AF11" s="408">
        <f t="array" aca="1" ref="AF11" ca="1">SUMPRODUCT(AF$63:AF$122,TRANSPOSE(SAP_Spreadsheet!$G$646:$BN$646))</f>
        <v>0</v>
      </c>
      <c r="AG11" s="408">
        <f t="array" aca="1" ref="AG11" ca="1">SUMPRODUCT(AG$63:AG$122,TRANSPOSE(SAP_Spreadsheet!$G$646:$BN$646))</f>
        <v>0</v>
      </c>
      <c r="AH11" s="408">
        <f t="array" aca="1" ref="AH11" ca="1">SUMPRODUCT(AH$63:AH$122,TRANSPOSE(SAP_Spreadsheet!$G$646:$BN$646))</f>
        <v>0</v>
      </c>
      <c r="AI11" s="408">
        <f t="array" aca="1" ref="AI11" ca="1">SUMPRODUCT(AI$63:AI$122,TRANSPOSE(SAP_Spreadsheet!$G$646:$BN$646))</f>
        <v>0</v>
      </c>
      <c r="AJ11" s="408">
        <f t="array" aca="1" ref="AJ11" ca="1">SUMPRODUCT(AJ$63:AJ$122,TRANSPOSE(SAP_Spreadsheet!$G$646:$BN$646))</f>
        <v>0</v>
      </c>
      <c r="AK11" s="408">
        <f t="array" aca="1" ref="AK11" ca="1">SUMPRODUCT(AK$63:AK$122,TRANSPOSE(SAP_Spreadsheet!$G$646:$BN$646))</f>
        <v>0</v>
      </c>
      <c r="AL11" s="408">
        <f t="array" aca="1" ref="AL11" ca="1">SUMPRODUCT(AL$63:AL$122,TRANSPOSE(SAP_Spreadsheet!$G$646:$BN$646))</f>
        <v>0</v>
      </c>
      <c r="AM11" s="408">
        <f t="array" aca="1" ref="AM11" ca="1">SUMPRODUCT(AM$63:AM$122,TRANSPOSE(SAP_Spreadsheet!$G$646:$BN$646))</f>
        <v>0</v>
      </c>
      <c r="AN11" s="408">
        <f t="array" aca="1" ref="AN11" ca="1">SUMPRODUCT(AN$63:AN$122,TRANSPOSE(SAP_Spreadsheet!$G$646:$BN$646))</f>
        <v>0</v>
      </c>
      <c r="AO11" s="408">
        <f t="array" aca="1" ref="AO11" ca="1">SUMPRODUCT(AO$63:AO$122,TRANSPOSE(SAP_Spreadsheet!$G$646:$BN$646))</f>
        <v>0</v>
      </c>
      <c r="AP11" s="408">
        <f t="array" aca="1" ref="AP11" ca="1">SUMPRODUCT(AP$63:AP$122,TRANSPOSE(SAP_Spreadsheet!$G$646:$BN$646))</f>
        <v>0</v>
      </c>
      <c r="AQ11" s="408">
        <f t="array" aca="1" ref="AQ11" ca="1">SUMPRODUCT(AQ$63:AQ$122,TRANSPOSE(SAP_Spreadsheet!$G$646:$BN$646))</f>
        <v>0</v>
      </c>
      <c r="AR11" s="408">
        <f t="array" aca="1" ref="AR11" ca="1">SUMPRODUCT(AR$63:AR$122,TRANSPOSE(SAP_Spreadsheet!$G$646:$BN$646))</f>
        <v>0</v>
      </c>
      <c r="AS11" s="408">
        <f t="array" aca="1" ref="AS11" ca="1">SUMPRODUCT(AS$63:AS$122,TRANSPOSE(SAP_Spreadsheet!$G$646:$BN$646))</f>
        <v>0</v>
      </c>
      <c r="AT11" s="408">
        <f t="array" aca="1" ref="AT11" ca="1">SUMPRODUCT(AT$63:AT$122,TRANSPOSE(SAP_Spreadsheet!$G$646:$BN$646))</f>
        <v>0</v>
      </c>
      <c r="AU11" s="408">
        <f t="array" aca="1" ref="AU11" ca="1">SUMPRODUCT(AU$63:AU$122,TRANSPOSE(SAP_Spreadsheet!$G$646:$BN$646))</f>
        <v>0</v>
      </c>
      <c r="AV11" s="408">
        <f t="array" aca="1" ref="AV11" ca="1">SUMPRODUCT(AV$63:AV$122,TRANSPOSE(SAP_Spreadsheet!$G$646:$BN$646))</f>
        <v>0</v>
      </c>
      <c r="AW11" s="408">
        <f t="array" aca="1" ref="AW11" ca="1">SUMPRODUCT(AW$63:AW$122,TRANSPOSE(SAP_Spreadsheet!$G$646:$BN$646))</f>
        <v>0</v>
      </c>
      <c r="AX11" s="408">
        <f t="array" aca="1" ref="AX11" ca="1">SUMPRODUCT(AX$63:AX$122,TRANSPOSE(SAP_Spreadsheet!$G$646:$BN$646))</f>
        <v>0</v>
      </c>
      <c r="AY11" s="408">
        <f t="array" aca="1" ref="AY11" ca="1">SUMPRODUCT(AY$63:AY$122,TRANSPOSE(SAP_Spreadsheet!$G$646:$BN$646))</f>
        <v>0</v>
      </c>
      <c r="AZ11" s="408">
        <f t="array" aca="1" ref="AZ11" ca="1">SUMPRODUCT(AZ$63:AZ$122,TRANSPOSE(SAP_Spreadsheet!$G$646:$BN$646))</f>
        <v>0</v>
      </c>
      <c r="BA11" s="408">
        <f t="array" aca="1" ref="BA11" ca="1">SUMPRODUCT(BA$63:BA$122,TRANSPOSE(SAP_Spreadsheet!$G$646:$BN$646))</f>
        <v>0</v>
      </c>
      <c r="BB11" s="408">
        <f t="array" aca="1" ref="BB11" ca="1">SUMPRODUCT(BB$63:BB$122,TRANSPOSE(SAP_Spreadsheet!$G$646:$BN$646))</f>
        <v>0</v>
      </c>
      <c r="BC11" s="408">
        <f t="array" aca="1" ref="BC11" ca="1">SUMPRODUCT(BC$63:BC$122,TRANSPOSE(SAP_Spreadsheet!$G$646:$BN$646))</f>
        <v>0</v>
      </c>
      <c r="BD11" s="408">
        <f t="array" aca="1" ref="BD11" ca="1">SUMPRODUCT(BD$63:BD$122,TRANSPOSE(SAP_Spreadsheet!$G$646:$BN$646))</f>
        <v>0</v>
      </c>
      <c r="BE11" s="408">
        <f t="array" aca="1" ref="BE11" ca="1">SUMPRODUCT(BE$63:BE$122,TRANSPOSE(SAP_Spreadsheet!$G$646:$BN$646))</f>
        <v>0</v>
      </c>
      <c r="BF11" s="408">
        <f t="array" aca="1" ref="BF11" ca="1">SUMPRODUCT(BF$63:BF$122,TRANSPOSE(SAP_Spreadsheet!$G$646:$BN$646))</f>
        <v>0</v>
      </c>
      <c r="BG11" s="408">
        <f t="array" aca="1" ref="BG11" ca="1">SUMPRODUCT(BG$63:BG$122,TRANSPOSE(SAP_Spreadsheet!$G$646:$BN$646))</f>
        <v>0</v>
      </c>
      <c r="BH11" s="408">
        <f t="array" aca="1" ref="BH11" ca="1">SUMPRODUCT(BH$63:BH$122,TRANSPOSE(SAP_Spreadsheet!$G$646:$BN$646))</f>
        <v>0</v>
      </c>
      <c r="BI11" s="408">
        <f t="array" aca="1" ref="BI11" ca="1">SUMPRODUCT(BI$63:BI$122,TRANSPOSE(SAP_Spreadsheet!$G$646:$BN$646))</f>
        <v>0</v>
      </c>
      <c r="BJ11" s="408">
        <f t="array" aca="1" ref="BJ11" ca="1">SUMPRODUCT(BJ$63:BJ$122,TRANSPOSE(SAP_Spreadsheet!$G$646:$BN$646))</f>
        <v>0</v>
      </c>
      <c r="BK11" s="408">
        <f t="array" aca="1" ref="BK11" ca="1">SUMPRODUCT(BK$63:BK$122,TRANSPOSE(SAP_Spreadsheet!$G$646:$BN$646))</f>
        <v>0</v>
      </c>
      <c r="BL11" s="408">
        <f t="array" aca="1" ref="BL11" ca="1">SUMPRODUCT(BL$63:BL$122,TRANSPOSE(SAP_Spreadsheet!$G$646:$BN$646))</f>
        <v>0</v>
      </c>
    </row>
    <row r="12" spans="1:65" s="405" customFormat="1" x14ac:dyDescent="0.15">
      <c r="A12" s="397"/>
      <c r="B12" s="397"/>
      <c r="D12" s="407" t="s">
        <v>167</v>
      </c>
      <c r="E12" s="408">
        <f t="array" aca="1" ref="E12" ca="1">SUMPRODUCT(E$63:E$122,TRANSPOSE(SAP_Spreadsheet!$G$649:$BN$649))</f>
        <v>0</v>
      </c>
      <c r="F12" s="408">
        <f t="array" aca="1" ref="F12" ca="1">SUMPRODUCT(F$63:F$122,TRANSPOSE(SAP_Spreadsheet!$G$649:$BN$649))</f>
        <v>0</v>
      </c>
      <c r="G12" s="408">
        <f t="array" aca="1" ref="G12" ca="1">SUMPRODUCT(G$63:G$122,TRANSPOSE(SAP_Spreadsheet!$G$649:$BN$649))</f>
        <v>0</v>
      </c>
      <c r="H12" s="408">
        <f t="array" aca="1" ref="H12" ca="1">SUMPRODUCT(H$63:H$122,TRANSPOSE(SAP_Spreadsheet!$G$649:$BN$649))</f>
        <v>0</v>
      </c>
      <c r="I12" s="408">
        <f t="array" aca="1" ref="I12" ca="1">SUMPRODUCT(I$63:I$122,TRANSPOSE(SAP_Spreadsheet!$G$649:$BN$649))</f>
        <v>0</v>
      </c>
      <c r="J12" s="408">
        <f t="array" aca="1" ref="J12" ca="1">SUMPRODUCT(J$63:J$122,TRANSPOSE(SAP_Spreadsheet!$G$649:$BN$649))</f>
        <v>0</v>
      </c>
      <c r="K12" s="408">
        <f t="array" aca="1" ref="K12" ca="1">SUMPRODUCT(K$63:K$122,TRANSPOSE(SAP_Spreadsheet!$G$649:$BN$649))</f>
        <v>0</v>
      </c>
      <c r="L12" s="408">
        <f t="array" aca="1" ref="L12" ca="1">SUMPRODUCT(L$63:L$122,TRANSPOSE(SAP_Spreadsheet!$G$649:$BN$649))</f>
        <v>0</v>
      </c>
      <c r="M12" s="408">
        <f t="array" aca="1" ref="M12" ca="1">SUMPRODUCT(M$63:M$122,TRANSPOSE(SAP_Spreadsheet!$G$649:$BN$649))</f>
        <v>0</v>
      </c>
      <c r="N12" s="408">
        <f t="array" aca="1" ref="N12" ca="1">SUMPRODUCT(N$63:N$122,TRANSPOSE(SAP_Spreadsheet!$G$649:$BN$649))</f>
        <v>0</v>
      </c>
      <c r="O12" s="408">
        <f t="array" aca="1" ref="O12" ca="1">SUMPRODUCT(O$63:O$122,TRANSPOSE(SAP_Spreadsheet!$G$649:$BN$649))</f>
        <v>0</v>
      </c>
      <c r="P12" s="408">
        <f t="array" aca="1" ref="P12" ca="1">SUMPRODUCT(P$63:P$122,TRANSPOSE(SAP_Spreadsheet!$G$649:$BN$649))</f>
        <v>0</v>
      </c>
      <c r="Q12" s="408">
        <f t="array" aca="1" ref="Q12" ca="1">SUMPRODUCT(Q$63:Q$122,TRANSPOSE(SAP_Spreadsheet!$G$649:$BN$649))</f>
        <v>0</v>
      </c>
      <c r="R12" s="408">
        <f t="array" aca="1" ref="R12" ca="1">SUMPRODUCT(R$63:R$122,TRANSPOSE(SAP_Spreadsheet!$G$649:$BN$649))</f>
        <v>0</v>
      </c>
      <c r="S12" s="408">
        <f t="array" aca="1" ref="S12" ca="1">SUMPRODUCT(S$63:S$122,TRANSPOSE(SAP_Spreadsheet!$G$649:$BN$649))</f>
        <v>0</v>
      </c>
      <c r="T12" s="408">
        <f t="array" aca="1" ref="T12" ca="1">SUMPRODUCT(T$63:T$122,TRANSPOSE(SAP_Spreadsheet!$G$649:$BN$649))</f>
        <v>0</v>
      </c>
      <c r="U12" s="408">
        <f t="array" aca="1" ref="U12" ca="1">SUMPRODUCT(U$63:U$122,TRANSPOSE(SAP_Spreadsheet!$G$649:$BN$649))</f>
        <v>0</v>
      </c>
      <c r="V12" s="408">
        <f t="array" aca="1" ref="V12" ca="1">SUMPRODUCT(V$63:V$122,TRANSPOSE(SAP_Spreadsheet!$G$649:$BN$649))</f>
        <v>0</v>
      </c>
      <c r="W12" s="408">
        <f t="array" aca="1" ref="W12" ca="1">SUMPRODUCT(W$63:W$122,TRANSPOSE(SAP_Spreadsheet!$G$649:$BN$649))</f>
        <v>0</v>
      </c>
      <c r="X12" s="408">
        <f t="array" aca="1" ref="X12" ca="1">SUMPRODUCT(X$63:X$122,TRANSPOSE(SAP_Spreadsheet!$G$649:$BN$649))</f>
        <v>0</v>
      </c>
      <c r="Y12" s="408">
        <f t="array" aca="1" ref="Y12" ca="1">SUMPRODUCT(Y$63:Y$122,TRANSPOSE(SAP_Spreadsheet!$G$649:$BN$649))</f>
        <v>0</v>
      </c>
      <c r="Z12" s="408">
        <f t="array" aca="1" ref="Z12" ca="1">SUMPRODUCT(Z$63:Z$122,TRANSPOSE(SAP_Spreadsheet!$G$649:$BN$649))</f>
        <v>0</v>
      </c>
      <c r="AA12" s="408">
        <f t="array" aca="1" ref="AA12" ca="1">SUMPRODUCT(AA$63:AA$122,TRANSPOSE(SAP_Spreadsheet!$G$649:$BN$649))</f>
        <v>0</v>
      </c>
      <c r="AB12" s="408">
        <f t="array" aca="1" ref="AB12" ca="1">SUMPRODUCT(AB$63:AB$122,TRANSPOSE(SAP_Spreadsheet!$G$649:$BN$649))</f>
        <v>0</v>
      </c>
      <c r="AC12" s="408">
        <f t="array" aca="1" ref="AC12" ca="1">SUMPRODUCT(AC$63:AC$122,TRANSPOSE(SAP_Spreadsheet!$G$649:$BN$649))</f>
        <v>0</v>
      </c>
      <c r="AD12" s="408">
        <f t="array" aca="1" ref="AD12" ca="1">SUMPRODUCT(AD$63:AD$122,TRANSPOSE(SAP_Spreadsheet!$G$649:$BN$649))</f>
        <v>0</v>
      </c>
      <c r="AE12" s="408">
        <f t="array" aca="1" ref="AE12" ca="1">SUMPRODUCT(AE$63:AE$122,TRANSPOSE(SAP_Spreadsheet!$G$649:$BN$649))</f>
        <v>0</v>
      </c>
      <c r="AF12" s="408">
        <f t="array" aca="1" ref="AF12" ca="1">SUMPRODUCT(AF$63:AF$122,TRANSPOSE(SAP_Spreadsheet!$G$649:$BN$649))</f>
        <v>0</v>
      </c>
      <c r="AG12" s="408">
        <f t="array" aca="1" ref="AG12" ca="1">SUMPRODUCT(AG$63:AG$122,TRANSPOSE(SAP_Spreadsheet!$G$649:$BN$649))</f>
        <v>0</v>
      </c>
      <c r="AH12" s="408">
        <f t="array" aca="1" ref="AH12" ca="1">SUMPRODUCT(AH$63:AH$122,TRANSPOSE(SAP_Spreadsheet!$G$649:$BN$649))</f>
        <v>0</v>
      </c>
      <c r="AI12" s="408">
        <f t="array" aca="1" ref="AI12" ca="1">SUMPRODUCT(AI$63:AI$122,TRANSPOSE(SAP_Spreadsheet!$G$649:$BN$649))</f>
        <v>0</v>
      </c>
      <c r="AJ12" s="408">
        <f t="array" aca="1" ref="AJ12" ca="1">SUMPRODUCT(AJ$63:AJ$122,TRANSPOSE(SAP_Spreadsheet!$G$649:$BN$649))</f>
        <v>0</v>
      </c>
      <c r="AK12" s="408">
        <f t="array" aca="1" ref="AK12" ca="1">SUMPRODUCT(AK$63:AK$122,TRANSPOSE(SAP_Spreadsheet!$G$649:$BN$649))</f>
        <v>0</v>
      </c>
      <c r="AL12" s="408">
        <f t="array" aca="1" ref="AL12" ca="1">SUMPRODUCT(AL$63:AL$122,TRANSPOSE(SAP_Spreadsheet!$G$649:$BN$649))</f>
        <v>0</v>
      </c>
      <c r="AM12" s="408">
        <f t="array" aca="1" ref="AM12" ca="1">SUMPRODUCT(AM$63:AM$122,TRANSPOSE(SAP_Spreadsheet!$G$649:$BN$649))</f>
        <v>0</v>
      </c>
      <c r="AN12" s="408">
        <f t="array" aca="1" ref="AN12" ca="1">SUMPRODUCT(AN$63:AN$122,TRANSPOSE(SAP_Spreadsheet!$G$649:$BN$649))</f>
        <v>0</v>
      </c>
      <c r="AO12" s="408">
        <f t="array" aca="1" ref="AO12" ca="1">SUMPRODUCT(AO$63:AO$122,TRANSPOSE(SAP_Spreadsheet!$G$649:$BN$649))</f>
        <v>0</v>
      </c>
      <c r="AP12" s="408">
        <f t="array" aca="1" ref="AP12" ca="1">SUMPRODUCT(AP$63:AP$122,TRANSPOSE(SAP_Spreadsheet!$G$649:$BN$649))</f>
        <v>0</v>
      </c>
      <c r="AQ12" s="408">
        <f t="array" aca="1" ref="AQ12" ca="1">SUMPRODUCT(AQ$63:AQ$122,TRANSPOSE(SAP_Spreadsheet!$G$649:$BN$649))</f>
        <v>0</v>
      </c>
      <c r="AR12" s="408">
        <f t="array" aca="1" ref="AR12" ca="1">SUMPRODUCT(AR$63:AR$122,TRANSPOSE(SAP_Spreadsheet!$G$649:$BN$649))</f>
        <v>0</v>
      </c>
      <c r="AS12" s="408">
        <f t="array" aca="1" ref="AS12" ca="1">SUMPRODUCT(AS$63:AS$122,TRANSPOSE(SAP_Spreadsheet!$G$649:$BN$649))</f>
        <v>0</v>
      </c>
      <c r="AT12" s="408">
        <f t="array" aca="1" ref="AT12" ca="1">SUMPRODUCT(AT$63:AT$122,TRANSPOSE(SAP_Spreadsheet!$G$649:$BN$649))</f>
        <v>0</v>
      </c>
      <c r="AU12" s="408">
        <f t="array" aca="1" ref="AU12" ca="1">SUMPRODUCT(AU$63:AU$122,TRANSPOSE(SAP_Spreadsheet!$G$649:$BN$649))</f>
        <v>0</v>
      </c>
      <c r="AV12" s="408">
        <f t="array" aca="1" ref="AV12" ca="1">SUMPRODUCT(AV$63:AV$122,TRANSPOSE(SAP_Spreadsheet!$G$649:$BN$649))</f>
        <v>0</v>
      </c>
      <c r="AW12" s="408">
        <f t="array" aca="1" ref="AW12" ca="1">SUMPRODUCT(AW$63:AW$122,TRANSPOSE(SAP_Spreadsheet!$G$649:$BN$649))</f>
        <v>0</v>
      </c>
      <c r="AX12" s="408">
        <f t="array" aca="1" ref="AX12" ca="1">SUMPRODUCT(AX$63:AX$122,TRANSPOSE(SAP_Spreadsheet!$G$649:$BN$649))</f>
        <v>0</v>
      </c>
      <c r="AY12" s="408">
        <f t="array" aca="1" ref="AY12" ca="1">SUMPRODUCT(AY$63:AY$122,TRANSPOSE(SAP_Spreadsheet!$G$649:$BN$649))</f>
        <v>0</v>
      </c>
      <c r="AZ12" s="408">
        <f t="array" aca="1" ref="AZ12" ca="1">SUMPRODUCT(AZ$63:AZ$122,TRANSPOSE(SAP_Spreadsheet!$G$649:$BN$649))</f>
        <v>0</v>
      </c>
      <c r="BA12" s="408">
        <f t="array" aca="1" ref="BA12" ca="1">SUMPRODUCT(BA$63:BA$122,TRANSPOSE(SAP_Spreadsheet!$G$649:$BN$649))</f>
        <v>0</v>
      </c>
      <c r="BB12" s="408">
        <f t="array" aca="1" ref="BB12" ca="1">SUMPRODUCT(BB$63:BB$122,TRANSPOSE(SAP_Spreadsheet!$G$649:$BN$649))</f>
        <v>0</v>
      </c>
      <c r="BC12" s="408">
        <f t="array" aca="1" ref="BC12" ca="1">SUMPRODUCT(BC$63:BC$122,TRANSPOSE(SAP_Spreadsheet!$G$649:$BN$649))</f>
        <v>0</v>
      </c>
      <c r="BD12" s="408">
        <f t="array" aca="1" ref="BD12" ca="1">SUMPRODUCT(BD$63:BD$122,TRANSPOSE(SAP_Spreadsheet!$G$649:$BN$649))</f>
        <v>0</v>
      </c>
      <c r="BE12" s="408">
        <f t="array" aca="1" ref="BE12" ca="1">SUMPRODUCT(BE$63:BE$122,TRANSPOSE(SAP_Spreadsheet!$G$649:$BN$649))</f>
        <v>0</v>
      </c>
      <c r="BF12" s="408">
        <f t="array" aca="1" ref="BF12" ca="1">SUMPRODUCT(BF$63:BF$122,TRANSPOSE(SAP_Spreadsheet!$G$649:$BN$649))</f>
        <v>0</v>
      </c>
      <c r="BG12" s="408">
        <f t="array" aca="1" ref="BG12" ca="1">SUMPRODUCT(BG$63:BG$122,TRANSPOSE(SAP_Spreadsheet!$G$649:$BN$649))</f>
        <v>0</v>
      </c>
      <c r="BH12" s="408">
        <f t="array" aca="1" ref="BH12" ca="1">SUMPRODUCT(BH$63:BH$122,TRANSPOSE(SAP_Spreadsheet!$G$649:$BN$649))</f>
        <v>0</v>
      </c>
      <c r="BI12" s="408">
        <f t="array" aca="1" ref="BI12" ca="1">SUMPRODUCT(BI$63:BI$122,TRANSPOSE(SAP_Spreadsheet!$G$649:$BN$649))</f>
        <v>0</v>
      </c>
      <c r="BJ12" s="408">
        <f t="array" aca="1" ref="BJ12" ca="1">SUMPRODUCT(BJ$63:BJ$122,TRANSPOSE(SAP_Spreadsheet!$G$649:$BN$649))</f>
        <v>0</v>
      </c>
      <c r="BK12" s="408">
        <f t="array" aca="1" ref="BK12" ca="1">SUMPRODUCT(BK$63:BK$122,TRANSPOSE(SAP_Spreadsheet!$G$649:$BN$649))</f>
        <v>0</v>
      </c>
      <c r="BL12" s="408">
        <f t="array" aca="1" ref="BL12" ca="1">SUMPRODUCT(BL$63:BL$122,TRANSPOSE(SAP_Spreadsheet!$G$649:$BN$649))</f>
        <v>0</v>
      </c>
    </row>
    <row r="13" spans="1:65" s="405" customFormat="1" x14ac:dyDescent="0.15">
      <c r="A13" s="397"/>
      <c r="B13" s="397"/>
      <c r="D13" s="406" t="s">
        <v>261</v>
      </c>
      <c r="E13" s="404">
        <f t="array" aca="1" ref="E13" ca="1">SUMPRODUCT(E$63:E$122,TRANSPOSE(SAP_Spreadsheet!$G$673:$BN$673))</f>
        <v>0</v>
      </c>
      <c r="F13" s="404">
        <f t="array" aca="1" ref="F13" ca="1">SUMPRODUCT(F$63:F$122,TRANSPOSE(SAP_Spreadsheet!$G$673:$BN$673))</f>
        <v>0</v>
      </c>
      <c r="G13" s="404">
        <f t="array" aca="1" ref="G13" ca="1">SUMPRODUCT(G$63:G$122,TRANSPOSE(SAP_Spreadsheet!$G$673:$BN$673))</f>
        <v>0</v>
      </c>
      <c r="H13" s="404">
        <f t="array" aca="1" ref="H13" ca="1">SUMPRODUCT(H$63:H$122,TRANSPOSE(SAP_Spreadsheet!$G$673:$BN$673))</f>
        <v>0</v>
      </c>
      <c r="I13" s="404">
        <f t="array" aca="1" ref="I13" ca="1">SUMPRODUCT(I$63:I$122,TRANSPOSE(SAP_Spreadsheet!$G$673:$BN$673))</f>
        <v>0</v>
      </c>
      <c r="J13" s="404">
        <f t="array" aca="1" ref="J13" ca="1">SUMPRODUCT(J$63:J$122,TRANSPOSE(SAP_Spreadsheet!$G$673:$BN$673))</f>
        <v>0</v>
      </c>
      <c r="K13" s="404">
        <f t="array" aca="1" ref="K13" ca="1">SUMPRODUCT(K$63:K$122,TRANSPOSE(SAP_Spreadsheet!$G$673:$BN$673))</f>
        <v>0</v>
      </c>
      <c r="L13" s="404">
        <f t="array" aca="1" ref="L13" ca="1">SUMPRODUCT(L$63:L$122,TRANSPOSE(SAP_Spreadsheet!$G$673:$BN$673))</f>
        <v>0</v>
      </c>
      <c r="M13" s="404">
        <f t="array" aca="1" ref="M13" ca="1">SUMPRODUCT(M$63:M$122,TRANSPOSE(SAP_Spreadsheet!$G$673:$BN$673))</f>
        <v>0</v>
      </c>
      <c r="N13" s="404">
        <f t="array" aca="1" ref="N13" ca="1">SUMPRODUCT(N$63:N$122,TRANSPOSE(SAP_Spreadsheet!$G$673:$BN$673))</f>
        <v>0</v>
      </c>
      <c r="O13" s="404">
        <f t="array" aca="1" ref="O13" ca="1">SUMPRODUCT(O$63:O$122,TRANSPOSE(SAP_Spreadsheet!$G$673:$BN$673))</f>
        <v>0</v>
      </c>
      <c r="P13" s="404">
        <f t="array" aca="1" ref="P13" ca="1">SUMPRODUCT(P$63:P$122,TRANSPOSE(SAP_Spreadsheet!$G$673:$BN$673))</f>
        <v>0</v>
      </c>
      <c r="Q13" s="404">
        <f t="array" aca="1" ref="Q13" ca="1">SUMPRODUCT(Q$63:Q$122,TRANSPOSE(SAP_Spreadsheet!$G$673:$BN$673))</f>
        <v>0</v>
      </c>
      <c r="R13" s="404">
        <f t="array" aca="1" ref="R13" ca="1">SUMPRODUCT(R$63:R$122,TRANSPOSE(SAP_Spreadsheet!$G$673:$BN$673))</f>
        <v>0</v>
      </c>
      <c r="S13" s="404">
        <f t="array" aca="1" ref="S13" ca="1">SUMPRODUCT(S$63:S$122,TRANSPOSE(SAP_Spreadsheet!$G$673:$BN$673))</f>
        <v>0</v>
      </c>
      <c r="T13" s="404">
        <f t="array" aca="1" ref="T13" ca="1">SUMPRODUCT(T$63:T$122,TRANSPOSE(SAP_Spreadsheet!$G$673:$BN$673))</f>
        <v>0</v>
      </c>
      <c r="U13" s="404">
        <f t="array" aca="1" ref="U13" ca="1">SUMPRODUCT(U$63:U$122,TRANSPOSE(SAP_Spreadsheet!$G$673:$BN$673))</f>
        <v>0</v>
      </c>
      <c r="V13" s="404">
        <f t="array" aca="1" ref="V13" ca="1">SUMPRODUCT(V$63:V$122,TRANSPOSE(SAP_Spreadsheet!$G$673:$BN$673))</f>
        <v>0</v>
      </c>
      <c r="W13" s="404">
        <f t="array" aca="1" ref="W13" ca="1">SUMPRODUCT(W$63:W$122,TRANSPOSE(SAP_Spreadsheet!$G$673:$BN$673))</f>
        <v>0</v>
      </c>
      <c r="X13" s="404">
        <f t="array" aca="1" ref="X13" ca="1">SUMPRODUCT(X$63:X$122,TRANSPOSE(SAP_Spreadsheet!$G$673:$BN$673))</f>
        <v>0</v>
      </c>
      <c r="Y13" s="404">
        <f t="array" aca="1" ref="Y13" ca="1">SUMPRODUCT(Y$63:Y$122,TRANSPOSE(SAP_Spreadsheet!$G$673:$BN$673))</f>
        <v>0</v>
      </c>
      <c r="Z13" s="404">
        <f t="array" aca="1" ref="Z13" ca="1">SUMPRODUCT(Z$63:Z$122,TRANSPOSE(SAP_Spreadsheet!$G$673:$BN$673))</f>
        <v>0</v>
      </c>
      <c r="AA13" s="404">
        <f t="array" aca="1" ref="AA13" ca="1">SUMPRODUCT(AA$63:AA$122,TRANSPOSE(SAP_Spreadsheet!$G$673:$BN$673))</f>
        <v>0</v>
      </c>
      <c r="AB13" s="404">
        <f t="array" aca="1" ref="AB13" ca="1">SUMPRODUCT(AB$63:AB$122,TRANSPOSE(SAP_Spreadsheet!$G$673:$BN$673))</f>
        <v>0</v>
      </c>
      <c r="AC13" s="404">
        <f t="array" aca="1" ref="AC13" ca="1">SUMPRODUCT(AC$63:AC$122,TRANSPOSE(SAP_Spreadsheet!$G$673:$BN$673))</f>
        <v>0</v>
      </c>
      <c r="AD13" s="404">
        <f t="array" aca="1" ref="AD13" ca="1">SUMPRODUCT(AD$63:AD$122,TRANSPOSE(SAP_Spreadsheet!$G$673:$BN$673))</f>
        <v>0</v>
      </c>
      <c r="AE13" s="404">
        <f t="array" aca="1" ref="AE13" ca="1">SUMPRODUCT(AE$63:AE$122,TRANSPOSE(SAP_Spreadsheet!$G$673:$BN$673))</f>
        <v>0</v>
      </c>
      <c r="AF13" s="404">
        <f t="array" aca="1" ref="AF13" ca="1">SUMPRODUCT(AF$63:AF$122,TRANSPOSE(SAP_Spreadsheet!$G$673:$BN$673))</f>
        <v>0</v>
      </c>
      <c r="AG13" s="404">
        <f t="array" aca="1" ref="AG13" ca="1">SUMPRODUCT(AG$63:AG$122,TRANSPOSE(SAP_Spreadsheet!$G$673:$BN$673))</f>
        <v>0</v>
      </c>
      <c r="AH13" s="404">
        <f t="array" aca="1" ref="AH13" ca="1">SUMPRODUCT(AH$63:AH$122,TRANSPOSE(SAP_Spreadsheet!$G$673:$BN$673))</f>
        <v>0</v>
      </c>
      <c r="AI13" s="404">
        <f t="array" aca="1" ref="AI13" ca="1">SUMPRODUCT(AI$63:AI$122,TRANSPOSE(SAP_Spreadsheet!$G$673:$BN$673))</f>
        <v>0</v>
      </c>
      <c r="AJ13" s="404">
        <f t="array" aca="1" ref="AJ13" ca="1">SUMPRODUCT(AJ$63:AJ$122,TRANSPOSE(SAP_Spreadsheet!$G$673:$BN$673))</f>
        <v>0</v>
      </c>
      <c r="AK13" s="404">
        <f t="array" aca="1" ref="AK13" ca="1">SUMPRODUCT(AK$63:AK$122,TRANSPOSE(SAP_Spreadsheet!$G$673:$BN$673))</f>
        <v>0</v>
      </c>
      <c r="AL13" s="404">
        <f t="array" aca="1" ref="AL13" ca="1">SUMPRODUCT(AL$63:AL$122,TRANSPOSE(SAP_Spreadsheet!$G$673:$BN$673))</f>
        <v>0</v>
      </c>
      <c r="AM13" s="404">
        <f t="array" aca="1" ref="AM13" ca="1">SUMPRODUCT(AM$63:AM$122,TRANSPOSE(SAP_Spreadsheet!$G$673:$BN$673))</f>
        <v>0</v>
      </c>
      <c r="AN13" s="404">
        <f t="array" aca="1" ref="AN13" ca="1">SUMPRODUCT(AN$63:AN$122,TRANSPOSE(SAP_Spreadsheet!$G$673:$BN$673))</f>
        <v>0</v>
      </c>
      <c r="AO13" s="404">
        <f t="array" aca="1" ref="AO13" ca="1">SUMPRODUCT(AO$63:AO$122,TRANSPOSE(SAP_Spreadsheet!$G$673:$BN$673))</f>
        <v>0</v>
      </c>
      <c r="AP13" s="404">
        <f t="array" aca="1" ref="AP13" ca="1">SUMPRODUCT(AP$63:AP$122,TRANSPOSE(SAP_Spreadsheet!$G$673:$BN$673))</f>
        <v>0</v>
      </c>
      <c r="AQ13" s="404">
        <f t="array" aca="1" ref="AQ13" ca="1">SUMPRODUCT(AQ$63:AQ$122,TRANSPOSE(SAP_Spreadsheet!$G$673:$BN$673))</f>
        <v>0</v>
      </c>
      <c r="AR13" s="404">
        <f t="array" aca="1" ref="AR13" ca="1">SUMPRODUCT(AR$63:AR$122,TRANSPOSE(SAP_Spreadsheet!$G$673:$BN$673))</f>
        <v>0</v>
      </c>
      <c r="AS13" s="404">
        <f t="array" aca="1" ref="AS13" ca="1">SUMPRODUCT(AS$63:AS$122,TRANSPOSE(SAP_Spreadsheet!$G$673:$BN$673))</f>
        <v>0</v>
      </c>
      <c r="AT13" s="404">
        <f t="array" aca="1" ref="AT13" ca="1">SUMPRODUCT(AT$63:AT$122,TRANSPOSE(SAP_Spreadsheet!$G$673:$BN$673))</f>
        <v>0</v>
      </c>
      <c r="AU13" s="404">
        <f t="array" aca="1" ref="AU13" ca="1">SUMPRODUCT(AU$63:AU$122,TRANSPOSE(SAP_Spreadsheet!$G$673:$BN$673))</f>
        <v>0</v>
      </c>
      <c r="AV13" s="404">
        <f t="array" aca="1" ref="AV13" ca="1">SUMPRODUCT(AV$63:AV$122,TRANSPOSE(SAP_Spreadsheet!$G$673:$BN$673))</f>
        <v>0</v>
      </c>
      <c r="AW13" s="404">
        <f t="array" aca="1" ref="AW13" ca="1">SUMPRODUCT(AW$63:AW$122,TRANSPOSE(SAP_Spreadsheet!$G$673:$BN$673))</f>
        <v>0</v>
      </c>
      <c r="AX13" s="404">
        <f t="array" aca="1" ref="AX13" ca="1">SUMPRODUCT(AX$63:AX$122,TRANSPOSE(SAP_Spreadsheet!$G$673:$BN$673))</f>
        <v>0</v>
      </c>
      <c r="AY13" s="404">
        <f t="array" aca="1" ref="AY13" ca="1">SUMPRODUCT(AY$63:AY$122,TRANSPOSE(SAP_Spreadsheet!$G$673:$BN$673))</f>
        <v>0</v>
      </c>
      <c r="AZ13" s="404">
        <f t="array" aca="1" ref="AZ13" ca="1">SUMPRODUCT(AZ$63:AZ$122,TRANSPOSE(SAP_Spreadsheet!$G$673:$BN$673))</f>
        <v>0</v>
      </c>
      <c r="BA13" s="404">
        <f t="array" aca="1" ref="BA13" ca="1">SUMPRODUCT(BA$63:BA$122,TRANSPOSE(SAP_Spreadsheet!$G$673:$BN$673))</f>
        <v>0</v>
      </c>
      <c r="BB13" s="404">
        <f t="array" aca="1" ref="BB13" ca="1">SUMPRODUCT(BB$63:BB$122,TRANSPOSE(SAP_Spreadsheet!$G$673:$BN$673))</f>
        <v>0</v>
      </c>
      <c r="BC13" s="404">
        <f t="array" aca="1" ref="BC13" ca="1">SUMPRODUCT(BC$63:BC$122,TRANSPOSE(SAP_Spreadsheet!$G$673:$BN$673))</f>
        <v>0</v>
      </c>
      <c r="BD13" s="404">
        <f t="array" aca="1" ref="BD13" ca="1">SUMPRODUCT(BD$63:BD$122,TRANSPOSE(SAP_Spreadsheet!$G$673:$BN$673))</f>
        <v>0</v>
      </c>
      <c r="BE13" s="404">
        <f t="array" aca="1" ref="BE13" ca="1">SUMPRODUCT(BE$63:BE$122,TRANSPOSE(SAP_Spreadsheet!$G$673:$BN$673))</f>
        <v>0</v>
      </c>
      <c r="BF13" s="404">
        <f t="array" aca="1" ref="BF13" ca="1">SUMPRODUCT(BF$63:BF$122,TRANSPOSE(SAP_Spreadsheet!$G$673:$BN$673))</f>
        <v>0</v>
      </c>
      <c r="BG13" s="404">
        <f t="array" aca="1" ref="BG13" ca="1">SUMPRODUCT(BG$63:BG$122,TRANSPOSE(SAP_Spreadsheet!$G$673:$BN$673))</f>
        <v>0</v>
      </c>
      <c r="BH13" s="404">
        <f t="array" aca="1" ref="BH13" ca="1">SUMPRODUCT(BH$63:BH$122,TRANSPOSE(SAP_Spreadsheet!$G$673:$BN$673))</f>
        <v>0</v>
      </c>
      <c r="BI13" s="404">
        <f t="array" aca="1" ref="BI13" ca="1">SUMPRODUCT(BI$63:BI$122,TRANSPOSE(SAP_Spreadsheet!$G$673:$BN$673))</f>
        <v>0</v>
      </c>
      <c r="BJ13" s="404">
        <f t="array" aca="1" ref="BJ13" ca="1">SUMPRODUCT(BJ$63:BJ$122,TRANSPOSE(SAP_Spreadsheet!$G$673:$BN$673))</f>
        <v>0</v>
      </c>
      <c r="BK13" s="404">
        <f t="array" aca="1" ref="BK13" ca="1">SUMPRODUCT(BK$63:BK$122,TRANSPOSE(SAP_Spreadsheet!$G$673:$BN$673))</f>
        <v>0</v>
      </c>
      <c r="BL13" s="404">
        <f t="array" aca="1" ref="BL13" ca="1">SUMPRODUCT(BL$63:BL$122,TRANSPOSE(SAP_Spreadsheet!$G$673:$BN$673))</f>
        <v>0</v>
      </c>
    </row>
    <row r="14" spans="1:65" s="405" customFormat="1" x14ac:dyDescent="0.15">
      <c r="A14" s="397"/>
      <c r="B14" s="397"/>
      <c r="D14" s="407" t="s">
        <v>59</v>
      </c>
      <c r="E14" s="408">
        <f t="array" aca="1" ref="E14" ca="1">SUMPRODUCT(E$63:E$122,TRANSPOSE(SAP_Spreadsheet!$G$652:$BN$652))</f>
        <v>0</v>
      </c>
      <c r="F14" s="408">
        <f t="array" aca="1" ref="F14" ca="1">SUMPRODUCT(F$63:F$122,TRANSPOSE(SAP_Spreadsheet!$G$652:$BN$652))</f>
        <v>0</v>
      </c>
      <c r="G14" s="408">
        <f t="array" aca="1" ref="G14" ca="1">SUMPRODUCT(G$63:G$122,TRANSPOSE(SAP_Spreadsheet!$G$652:$BN$652))</f>
        <v>0</v>
      </c>
      <c r="H14" s="408">
        <f t="array" aca="1" ref="H14" ca="1">SUMPRODUCT(H$63:H$122,TRANSPOSE(SAP_Spreadsheet!$G$652:$BN$652))</f>
        <v>0</v>
      </c>
      <c r="I14" s="408">
        <f t="array" aca="1" ref="I14" ca="1">SUMPRODUCT(I$63:I$122,TRANSPOSE(SAP_Spreadsheet!$G$652:$BN$652))</f>
        <v>0</v>
      </c>
      <c r="J14" s="408">
        <f t="array" aca="1" ref="J14" ca="1">SUMPRODUCT(J$63:J$122,TRANSPOSE(SAP_Spreadsheet!$G$652:$BN$652))</f>
        <v>0</v>
      </c>
      <c r="K14" s="408">
        <f t="array" aca="1" ref="K14" ca="1">SUMPRODUCT(K$63:K$122,TRANSPOSE(SAP_Spreadsheet!$G$652:$BN$652))</f>
        <v>0</v>
      </c>
      <c r="L14" s="408">
        <f t="array" aca="1" ref="L14" ca="1">SUMPRODUCT(L$63:L$122,TRANSPOSE(SAP_Spreadsheet!$G$652:$BN$652))</f>
        <v>0</v>
      </c>
      <c r="M14" s="408">
        <f t="array" aca="1" ref="M14" ca="1">SUMPRODUCT(M$63:M$122,TRANSPOSE(SAP_Spreadsheet!$G$652:$BN$652))</f>
        <v>0</v>
      </c>
      <c r="N14" s="408">
        <f t="array" aca="1" ref="N14" ca="1">SUMPRODUCT(N$63:N$122,TRANSPOSE(SAP_Spreadsheet!$G$652:$BN$652))</f>
        <v>0</v>
      </c>
      <c r="O14" s="408">
        <f t="array" aca="1" ref="O14" ca="1">SUMPRODUCT(O$63:O$122,TRANSPOSE(SAP_Spreadsheet!$G$652:$BN$652))</f>
        <v>0</v>
      </c>
      <c r="P14" s="408">
        <f t="array" aca="1" ref="P14" ca="1">SUMPRODUCT(P$63:P$122,TRANSPOSE(SAP_Spreadsheet!$G$652:$BN$652))</f>
        <v>0</v>
      </c>
      <c r="Q14" s="408">
        <f t="array" aca="1" ref="Q14" ca="1">SUMPRODUCT(Q$63:Q$122,TRANSPOSE(SAP_Spreadsheet!$G$652:$BN$652))</f>
        <v>0</v>
      </c>
      <c r="R14" s="408">
        <f t="array" aca="1" ref="R14" ca="1">SUMPRODUCT(R$63:R$122,TRANSPOSE(SAP_Spreadsheet!$G$652:$BN$652))</f>
        <v>0</v>
      </c>
      <c r="S14" s="408">
        <f t="array" aca="1" ref="S14" ca="1">SUMPRODUCT(S$63:S$122,TRANSPOSE(SAP_Spreadsheet!$G$652:$BN$652))</f>
        <v>0</v>
      </c>
      <c r="T14" s="408">
        <f t="array" aca="1" ref="T14" ca="1">SUMPRODUCT(T$63:T$122,TRANSPOSE(SAP_Spreadsheet!$G$652:$BN$652))</f>
        <v>0</v>
      </c>
      <c r="U14" s="408">
        <f t="array" aca="1" ref="U14" ca="1">SUMPRODUCT(U$63:U$122,TRANSPOSE(SAP_Spreadsheet!$G$652:$BN$652))</f>
        <v>0</v>
      </c>
      <c r="V14" s="408">
        <f t="array" aca="1" ref="V14" ca="1">SUMPRODUCT(V$63:V$122,TRANSPOSE(SAP_Spreadsheet!$G$652:$BN$652))</f>
        <v>0</v>
      </c>
      <c r="W14" s="408">
        <f t="array" aca="1" ref="W14" ca="1">SUMPRODUCT(W$63:W$122,TRANSPOSE(SAP_Spreadsheet!$G$652:$BN$652))</f>
        <v>0</v>
      </c>
      <c r="X14" s="408">
        <f t="array" aca="1" ref="X14" ca="1">SUMPRODUCT(X$63:X$122,TRANSPOSE(SAP_Spreadsheet!$G$652:$BN$652))</f>
        <v>0</v>
      </c>
      <c r="Y14" s="408">
        <f t="array" aca="1" ref="Y14" ca="1">SUMPRODUCT(Y$63:Y$122,TRANSPOSE(SAP_Spreadsheet!$G$652:$BN$652))</f>
        <v>0</v>
      </c>
      <c r="Z14" s="408">
        <f t="array" aca="1" ref="Z14" ca="1">SUMPRODUCT(Z$63:Z$122,TRANSPOSE(SAP_Spreadsheet!$G$652:$BN$652))</f>
        <v>0</v>
      </c>
      <c r="AA14" s="408">
        <f t="array" aca="1" ref="AA14" ca="1">SUMPRODUCT(AA$63:AA$122,TRANSPOSE(SAP_Spreadsheet!$G$652:$BN$652))</f>
        <v>0</v>
      </c>
      <c r="AB14" s="408">
        <f t="array" aca="1" ref="AB14" ca="1">SUMPRODUCT(AB$63:AB$122,TRANSPOSE(SAP_Spreadsheet!$G$652:$BN$652))</f>
        <v>0</v>
      </c>
      <c r="AC14" s="408">
        <f t="array" aca="1" ref="AC14" ca="1">SUMPRODUCT(AC$63:AC$122,TRANSPOSE(SAP_Spreadsheet!$G$652:$BN$652))</f>
        <v>0</v>
      </c>
      <c r="AD14" s="408">
        <f t="array" aca="1" ref="AD14" ca="1">SUMPRODUCT(AD$63:AD$122,TRANSPOSE(SAP_Spreadsheet!$G$652:$BN$652))</f>
        <v>0</v>
      </c>
      <c r="AE14" s="408">
        <f t="array" aca="1" ref="AE14" ca="1">SUMPRODUCT(AE$63:AE$122,TRANSPOSE(SAP_Spreadsheet!$G$652:$BN$652))</f>
        <v>0</v>
      </c>
      <c r="AF14" s="408">
        <f t="array" aca="1" ref="AF14" ca="1">SUMPRODUCT(AF$63:AF$122,TRANSPOSE(SAP_Spreadsheet!$G$652:$BN$652))</f>
        <v>0</v>
      </c>
      <c r="AG14" s="408">
        <f t="array" aca="1" ref="AG14" ca="1">SUMPRODUCT(AG$63:AG$122,TRANSPOSE(SAP_Spreadsheet!$G$652:$BN$652))</f>
        <v>0</v>
      </c>
      <c r="AH14" s="408">
        <f t="array" aca="1" ref="AH14" ca="1">SUMPRODUCT(AH$63:AH$122,TRANSPOSE(SAP_Spreadsheet!$G$652:$BN$652))</f>
        <v>0</v>
      </c>
      <c r="AI14" s="408">
        <f t="array" aca="1" ref="AI14" ca="1">SUMPRODUCT(AI$63:AI$122,TRANSPOSE(SAP_Spreadsheet!$G$652:$BN$652))</f>
        <v>0</v>
      </c>
      <c r="AJ14" s="408">
        <f t="array" aca="1" ref="AJ14" ca="1">SUMPRODUCT(AJ$63:AJ$122,TRANSPOSE(SAP_Spreadsheet!$G$652:$BN$652))</f>
        <v>0</v>
      </c>
      <c r="AK14" s="408">
        <f t="array" aca="1" ref="AK14" ca="1">SUMPRODUCT(AK$63:AK$122,TRANSPOSE(SAP_Spreadsheet!$G$652:$BN$652))</f>
        <v>0</v>
      </c>
      <c r="AL14" s="408">
        <f t="array" aca="1" ref="AL14" ca="1">SUMPRODUCT(AL$63:AL$122,TRANSPOSE(SAP_Spreadsheet!$G$652:$BN$652))</f>
        <v>0</v>
      </c>
      <c r="AM14" s="408">
        <f t="array" aca="1" ref="AM14" ca="1">SUMPRODUCT(AM$63:AM$122,TRANSPOSE(SAP_Spreadsheet!$G$652:$BN$652))</f>
        <v>0</v>
      </c>
      <c r="AN14" s="408">
        <f t="array" aca="1" ref="AN14" ca="1">SUMPRODUCT(AN$63:AN$122,TRANSPOSE(SAP_Spreadsheet!$G$652:$BN$652))</f>
        <v>0</v>
      </c>
      <c r="AO14" s="408">
        <f t="array" aca="1" ref="AO14" ca="1">SUMPRODUCT(AO$63:AO$122,TRANSPOSE(SAP_Spreadsheet!$G$652:$BN$652))</f>
        <v>0</v>
      </c>
      <c r="AP14" s="408">
        <f t="array" aca="1" ref="AP14" ca="1">SUMPRODUCT(AP$63:AP$122,TRANSPOSE(SAP_Spreadsheet!$G$652:$BN$652))</f>
        <v>0</v>
      </c>
      <c r="AQ14" s="408">
        <f t="array" aca="1" ref="AQ14" ca="1">SUMPRODUCT(AQ$63:AQ$122,TRANSPOSE(SAP_Spreadsheet!$G$652:$BN$652))</f>
        <v>0</v>
      </c>
      <c r="AR14" s="408">
        <f t="array" aca="1" ref="AR14" ca="1">SUMPRODUCT(AR$63:AR$122,TRANSPOSE(SAP_Spreadsheet!$G$652:$BN$652))</f>
        <v>0</v>
      </c>
      <c r="AS14" s="408">
        <f t="array" aca="1" ref="AS14" ca="1">SUMPRODUCT(AS$63:AS$122,TRANSPOSE(SAP_Spreadsheet!$G$652:$BN$652))</f>
        <v>0</v>
      </c>
      <c r="AT14" s="408">
        <f t="array" aca="1" ref="AT14" ca="1">SUMPRODUCT(AT$63:AT$122,TRANSPOSE(SAP_Spreadsheet!$G$652:$BN$652))</f>
        <v>0</v>
      </c>
      <c r="AU14" s="408">
        <f t="array" aca="1" ref="AU14" ca="1">SUMPRODUCT(AU$63:AU$122,TRANSPOSE(SAP_Spreadsheet!$G$652:$BN$652))</f>
        <v>0</v>
      </c>
      <c r="AV14" s="408">
        <f t="array" aca="1" ref="AV14" ca="1">SUMPRODUCT(AV$63:AV$122,TRANSPOSE(SAP_Spreadsheet!$G$652:$BN$652))</f>
        <v>0</v>
      </c>
      <c r="AW14" s="408">
        <f t="array" aca="1" ref="AW14" ca="1">SUMPRODUCT(AW$63:AW$122,TRANSPOSE(SAP_Spreadsheet!$G$652:$BN$652))</f>
        <v>0</v>
      </c>
      <c r="AX14" s="408">
        <f t="array" aca="1" ref="AX14" ca="1">SUMPRODUCT(AX$63:AX$122,TRANSPOSE(SAP_Spreadsheet!$G$652:$BN$652))</f>
        <v>0</v>
      </c>
      <c r="AY14" s="408">
        <f t="array" aca="1" ref="AY14" ca="1">SUMPRODUCT(AY$63:AY$122,TRANSPOSE(SAP_Spreadsheet!$G$652:$BN$652))</f>
        <v>0</v>
      </c>
      <c r="AZ14" s="408">
        <f t="array" aca="1" ref="AZ14" ca="1">SUMPRODUCT(AZ$63:AZ$122,TRANSPOSE(SAP_Spreadsheet!$G$652:$BN$652))</f>
        <v>0</v>
      </c>
      <c r="BA14" s="408">
        <f t="array" aca="1" ref="BA14" ca="1">SUMPRODUCT(BA$63:BA$122,TRANSPOSE(SAP_Spreadsheet!$G$652:$BN$652))</f>
        <v>0</v>
      </c>
      <c r="BB14" s="408">
        <f t="array" aca="1" ref="BB14" ca="1">SUMPRODUCT(BB$63:BB$122,TRANSPOSE(SAP_Spreadsheet!$G$652:$BN$652))</f>
        <v>0</v>
      </c>
      <c r="BC14" s="408">
        <f t="array" aca="1" ref="BC14" ca="1">SUMPRODUCT(BC$63:BC$122,TRANSPOSE(SAP_Spreadsheet!$G$652:$BN$652))</f>
        <v>0</v>
      </c>
      <c r="BD14" s="408">
        <f t="array" aca="1" ref="BD14" ca="1">SUMPRODUCT(BD$63:BD$122,TRANSPOSE(SAP_Spreadsheet!$G$652:$BN$652))</f>
        <v>0</v>
      </c>
      <c r="BE14" s="408">
        <f t="array" aca="1" ref="BE14" ca="1">SUMPRODUCT(BE$63:BE$122,TRANSPOSE(SAP_Spreadsheet!$G$652:$BN$652))</f>
        <v>0</v>
      </c>
      <c r="BF14" s="408">
        <f t="array" aca="1" ref="BF14" ca="1">SUMPRODUCT(BF$63:BF$122,TRANSPOSE(SAP_Spreadsheet!$G$652:$BN$652))</f>
        <v>0</v>
      </c>
      <c r="BG14" s="408">
        <f t="array" aca="1" ref="BG14" ca="1">SUMPRODUCT(BG$63:BG$122,TRANSPOSE(SAP_Spreadsheet!$G$652:$BN$652))</f>
        <v>0</v>
      </c>
      <c r="BH14" s="408">
        <f t="array" aca="1" ref="BH14" ca="1">SUMPRODUCT(BH$63:BH$122,TRANSPOSE(SAP_Spreadsheet!$G$652:$BN$652))</f>
        <v>0</v>
      </c>
      <c r="BI14" s="408">
        <f t="array" aca="1" ref="BI14" ca="1">SUMPRODUCT(BI$63:BI$122,TRANSPOSE(SAP_Spreadsheet!$G$652:$BN$652))</f>
        <v>0</v>
      </c>
      <c r="BJ14" s="408">
        <f t="array" aca="1" ref="BJ14" ca="1">SUMPRODUCT(BJ$63:BJ$122,TRANSPOSE(SAP_Spreadsheet!$G$652:$BN$652))</f>
        <v>0</v>
      </c>
      <c r="BK14" s="408">
        <f t="array" aca="1" ref="BK14" ca="1">SUMPRODUCT(BK$63:BK$122,TRANSPOSE(SAP_Spreadsheet!$G$652:$BN$652))</f>
        <v>0</v>
      </c>
      <c r="BL14" s="408">
        <f t="array" aca="1" ref="BL14" ca="1">SUMPRODUCT(BL$63:BL$122,TRANSPOSE(SAP_Spreadsheet!$G$652:$BN$652))</f>
        <v>0</v>
      </c>
    </row>
    <row r="15" spans="1:65" s="405" customFormat="1" x14ac:dyDescent="0.15">
      <c r="A15" s="397"/>
      <c r="B15" s="397"/>
      <c r="D15" s="407" t="s">
        <v>64</v>
      </c>
      <c r="E15" s="408">
        <f t="array" aca="1" ref="E15" ca="1">SUMPRODUCT(E$63:E$122,TRANSPOSE(SAP_Spreadsheet!$G$653:$BN$653))</f>
        <v>0</v>
      </c>
      <c r="F15" s="408">
        <f t="array" aca="1" ref="F15" ca="1">SUMPRODUCT(F$63:F$122,TRANSPOSE(SAP_Spreadsheet!$G$653:$BN$653))</f>
        <v>0</v>
      </c>
      <c r="G15" s="408">
        <f t="array" aca="1" ref="G15" ca="1">SUMPRODUCT(G$63:G$122,TRANSPOSE(SAP_Spreadsheet!$G$653:$BN$653))</f>
        <v>0</v>
      </c>
      <c r="H15" s="408">
        <f t="array" aca="1" ref="H15" ca="1">SUMPRODUCT(H$63:H$122,TRANSPOSE(SAP_Spreadsheet!$G$653:$BN$653))</f>
        <v>0</v>
      </c>
      <c r="I15" s="408">
        <f t="array" aca="1" ref="I15" ca="1">SUMPRODUCT(I$63:I$122,TRANSPOSE(SAP_Spreadsheet!$G$653:$BN$653))</f>
        <v>0</v>
      </c>
      <c r="J15" s="408">
        <f t="array" aca="1" ref="J15" ca="1">SUMPRODUCT(J$63:J$122,TRANSPOSE(SAP_Spreadsheet!$G$653:$BN$653))</f>
        <v>0</v>
      </c>
      <c r="K15" s="408">
        <f t="array" aca="1" ref="K15" ca="1">SUMPRODUCT(K$63:K$122,TRANSPOSE(SAP_Spreadsheet!$G$653:$BN$653))</f>
        <v>0</v>
      </c>
      <c r="L15" s="408">
        <f t="array" aca="1" ref="L15" ca="1">SUMPRODUCT(L$63:L$122,TRANSPOSE(SAP_Spreadsheet!$G$653:$BN$653))</f>
        <v>0</v>
      </c>
      <c r="M15" s="408">
        <f t="array" aca="1" ref="M15" ca="1">SUMPRODUCT(M$63:M$122,TRANSPOSE(SAP_Spreadsheet!$G$653:$BN$653))</f>
        <v>0</v>
      </c>
      <c r="N15" s="408">
        <f t="array" aca="1" ref="N15" ca="1">SUMPRODUCT(N$63:N$122,TRANSPOSE(SAP_Spreadsheet!$G$653:$BN$653))</f>
        <v>0</v>
      </c>
      <c r="O15" s="408">
        <f t="array" aca="1" ref="O15" ca="1">SUMPRODUCT(O$63:O$122,TRANSPOSE(SAP_Spreadsheet!$G$653:$BN$653))</f>
        <v>0</v>
      </c>
      <c r="P15" s="408">
        <f t="array" aca="1" ref="P15" ca="1">SUMPRODUCT(P$63:P$122,TRANSPOSE(SAP_Spreadsheet!$G$653:$BN$653))</f>
        <v>0</v>
      </c>
      <c r="Q15" s="408">
        <f t="array" aca="1" ref="Q15" ca="1">SUMPRODUCT(Q$63:Q$122,TRANSPOSE(SAP_Spreadsheet!$G$653:$BN$653))</f>
        <v>0</v>
      </c>
      <c r="R15" s="408">
        <f t="array" aca="1" ref="R15" ca="1">SUMPRODUCT(R$63:R$122,TRANSPOSE(SAP_Spreadsheet!$G$653:$BN$653))</f>
        <v>0</v>
      </c>
      <c r="S15" s="408">
        <f t="array" aca="1" ref="S15" ca="1">SUMPRODUCT(S$63:S$122,TRANSPOSE(SAP_Spreadsheet!$G$653:$BN$653))</f>
        <v>0</v>
      </c>
      <c r="T15" s="408">
        <f t="array" aca="1" ref="T15" ca="1">SUMPRODUCT(T$63:T$122,TRANSPOSE(SAP_Spreadsheet!$G$653:$BN$653))</f>
        <v>0</v>
      </c>
      <c r="U15" s="408">
        <f t="array" aca="1" ref="U15" ca="1">SUMPRODUCT(U$63:U$122,TRANSPOSE(SAP_Spreadsheet!$G$653:$BN$653))</f>
        <v>0</v>
      </c>
      <c r="V15" s="408">
        <f t="array" aca="1" ref="V15" ca="1">SUMPRODUCT(V$63:V$122,TRANSPOSE(SAP_Spreadsheet!$G$653:$BN$653))</f>
        <v>0</v>
      </c>
      <c r="W15" s="408">
        <f t="array" aca="1" ref="W15" ca="1">SUMPRODUCT(W$63:W$122,TRANSPOSE(SAP_Spreadsheet!$G$653:$BN$653))</f>
        <v>0</v>
      </c>
      <c r="X15" s="408">
        <f t="array" aca="1" ref="X15" ca="1">SUMPRODUCT(X$63:X$122,TRANSPOSE(SAP_Spreadsheet!$G$653:$BN$653))</f>
        <v>0</v>
      </c>
      <c r="Y15" s="408">
        <f t="array" aca="1" ref="Y15" ca="1">SUMPRODUCT(Y$63:Y$122,TRANSPOSE(SAP_Spreadsheet!$G$653:$BN$653))</f>
        <v>0</v>
      </c>
      <c r="Z15" s="408">
        <f t="array" aca="1" ref="Z15" ca="1">SUMPRODUCT(Z$63:Z$122,TRANSPOSE(SAP_Spreadsheet!$G$653:$BN$653))</f>
        <v>0</v>
      </c>
      <c r="AA15" s="408">
        <f t="array" aca="1" ref="AA15" ca="1">SUMPRODUCT(AA$63:AA$122,TRANSPOSE(SAP_Spreadsheet!$G$653:$BN$653))</f>
        <v>0</v>
      </c>
      <c r="AB15" s="408">
        <f t="array" aca="1" ref="AB15" ca="1">SUMPRODUCT(AB$63:AB$122,TRANSPOSE(SAP_Spreadsheet!$G$653:$BN$653))</f>
        <v>0</v>
      </c>
      <c r="AC15" s="408">
        <f t="array" aca="1" ref="AC15" ca="1">SUMPRODUCT(AC$63:AC$122,TRANSPOSE(SAP_Spreadsheet!$G$653:$BN$653))</f>
        <v>0</v>
      </c>
      <c r="AD15" s="408">
        <f t="array" aca="1" ref="AD15" ca="1">SUMPRODUCT(AD$63:AD$122,TRANSPOSE(SAP_Spreadsheet!$G$653:$BN$653))</f>
        <v>0</v>
      </c>
      <c r="AE15" s="408">
        <f t="array" aca="1" ref="AE15" ca="1">SUMPRODUCT(AE$63:AE$122,TRANSPOSE(SAP_Spreadsheet!$G$653:$BN$653))</f>
        <v>0</v>
      </c>
      <c r="AF15" s="408">
        <f t="array" aca="1" ref="AF15" ca="1">SUMPRODUCT(AF$63:AF$122,TRANSPOSE(SAP_Spreadsheet!$G$653:$BN$653))</f>
        <v>0</v>
      </c>
      <c r="AG15" s="408">
        <f t="array" aca="1" ref="AG15" ca="1">SUMPRODUCT(AG$63:AG$122,TRANSPOSE(SAP_Spreadsheet!$G$653:$BN$653))</f>
        <v>0</v>
      </c>
      <c r="AH15" s="408">
        <f t="array" aca="1" ref="AH15" ca="1">SUMPRODUCT(AH$63:AH$122,TRANSPOSE(SAP_Spreadsheet!$G$653:$BN$653))</f>
        <v>0</v>
      </c>
      <c r="AI15" s="408">
        <f t="array" aca="1" ref="AI15" ca="1">SUMPRODUCT(AI$63:AI$122,TRANSPOSE(SAP_Spreadsheet!$G$653:$BN$653))</f>
        <v>0</v>
      </c>
      <c r="AJ15" s="408">
        <f t="array" aca="1" ref="AJ15" ca="1">SUMPRODUCT(AJ$63:AJ$122,TRANSPOSE(SAP_Spreadsheet!$G$653:$BN$653))</f>
        <v>0</v>
      </c>
      <c r="AK15" s="408">
        <f t="array" aca="1" ref="AK15" ca="1">SUMPRODUCT(AK$63:AK$122,TRANSPOSE(SAP_Spreadsheet!$G$653:$BN$653))</f>
        <v>0</v>
      </c>
      <c r="AL15" s="408">
        <f t="array" aca="1" ref="AL15" ca="1">SUMPRODUCT(AL$63:AL$122,TRANSPOSE(SAP_Spreadsheet!$G$653:$BN$653))</f>
        <v>0</v>
      </c>
      <c r="AM15" s="408">
        <f t="array" aca="1" ref="AM15" ca="1">SUMPRODUCT(AM$63:AM$122,TRANSPOSE(SAP_Spreadsheet!$G$653:$BN$653))</f>
        <v>0</v>
      </c>
      <c r="AN15" s="408">
        <f t="array" aca="1" ref="AN15" ca="1">SUMPRODUCT(AN$63:AN$122,TRANSPOSE(SAP_Spreadsheet!$G$653:$BN$653))</f>
        <v>0</v>
      </c>
      <c r="AO15" s="408">
        <f t="array" aca="1" ref="AO15" ca="1">SUMPRODUCT(AO$63:AO$122,TRANSPOSE(SAP_Spreadsheet!$G$653:$BN$653))</f>
        <v>0</v>
      </c>
      <c r="AP15" s="408">
        <f t="array" aca="1" ref="AP15" ca="1">SUMPRODUCT(AP$63:AP$122,TRANSPOSE(SAP_Spreadsheet!$G$653:$BN$653))</f>
        <v>0</v>
      </c>
      <c r="AQ15" s="408">
        <f t="array" aca="1" ref="AQ15" ca="1">SUMPRODUCT(AQ$63:AQ$122,TRANSPOSE(SAP_Spreadsheet!$G$653:$BN$653))</f>
        <v>0</v>
      </c>
      <c r="AR15" s="408">
        <f t="array" aca="1" ref="AR15" ca="1">SUMPRODUCT(AR$63:AR$122,TRANSPOSE(SAP_Spreadsheet!$G$653:$BN$653))</f>
        <v>0</v>
      </c>
      <c r="AS15" s="408">
        <f t="array" aca="1" ref="AS15" ca="1">SUMPRODUCT(AS$63:AS$122,TRANSPOSE(SAP_Spreadsheet!$G$653:$BN$653))</f>
        <v>0</v>
      </c>
      <c r="AT15" s="408">
        <f t="array" aca="1" ref="AT15" ca="1">SUMPRODUCT(AT$63:AT$122,TRANSPOSE(SAP_Spreadsheet!$G$653:$BN$653))</f>
        <v>0</v>
      </c>
      <c r="AU15" s="408">
        <f t="array" aca="1" ref="AU15" ca="1">SUMPRODUCT(AU$63:AU$122,TRANSPOSE(SAP_Spreadsheet!$G$653:$BN$653))</f>
        <v>0</v>
      </c>
      <c r="AV15" s="408">
        <f t="array" aca="1" ref="AV15" ca="1">SUMPRODUCT(AV$63:AV$122,TRANSPOSE(SAP_Spreadsheet!$G$653:$BN$653))</f>
        <v>0</v>
      </c>
      <c r="AW15" s="408">
        <f t="array" aca="1" ref="AW15" ca="1">SUMPRODUCT(AW$63:AW$122,TRANSPOSE(SAP_Spreadsheet!$G$653:$BN$653))</f>
        <v>0</v>
      </c>
      <c r="AX15" s="408">
        <f t="array" aca="1" ref="AX15" ca="1">SUMPRODUCT(AX$63:AX$122,TRANSPOSE(SAP_Spreadsheet!$G$653:$BN$653))</f>
        <v>0</v>
      </c>
      <c r="AY15" s="408">
        <f t="array" aca="1" ref="AY15" ca="1">SUMPRODUCT(AY$63:AY$122,TRANSPOSE(SAP_Spreadsheet!$G$653:$BN$653))</f>
        <v>0</v>
      </c>
      <c r="AZ15" s="408">
        <f t="array" aca="1" ref="AZ15" ca="1">SUMPRODUCT(AZ$63:AZ$122,TRANSPOSE(SAP_Spreadsheet!$G$653:$BN$653))</f>
        <v>0</v>
      </c>
      <c r="BA15" s="408">
        <f t="array" aca="1" ref="BA15" ca="1">SUMPRODUCT(BA$63:BA$122,TRANSPOSE(SAP_Spreadsheet!$G$653:$BN$653))</f>
        <v>0</v>
      </c>
      <c r="BB15" s="408">
        <f t="array" aca="1" ref="BB15" ca="1">SUMPRODUCT(BB$63:BB$122,TRANSPOSE(SAP_Spreadsheet!$G$653:$BN$653))</f>
        <v>0</v>
      </c>
      <c r="BC15" s="408">
        <f t="array" aca="1" ref="BC15" ca="1">SUMPRODUCT(BC$63:BC$122,TRANSPOSE(SAP_Spreadsheet!$G$653:$BN$653))</f>
        <v>0</v>
      </c>
      <c r="BD15" s="408">
        <f t="array" aca="1" ref="BD15" ca="1">SUMPRODUCT(BD$63:BD$122,TRANSPOSE(SAP_Spreadsheet!$G$653:$BN$653))</f>
        <v>0</v>
      </c>
      <c r="BE15" s="408">
        <f t="array" aca="1" ref="BE15" ca="1">SUMPRODUCT(BE$63:BE$122,TRANSPOSE(SAP_Spreadsheet!$G$653:$BN$653))</f>
        <v>0</v>
      </c>
      <c r="BF15" s="408">
        <f t="array" aca="1" ref="BF15" ca="1">SUMPRODUCT(BF$63:BF$122,TRANSPOSE(SAP_Spreadsheet!$G$653:$BN$653))</f>
        <v>0</v>
      </c>
      <c r="BG15" s="408">
        <f t="array" aca="1" ref="BG15" ca="1">SUMPRODUCT(BG$63:BG$122,TRANSPOSE(SAP_Spreadsheet!$G$653:$BN$653))</f>
        <v>0</v>
      </c>
      <c r="BH15" s="408">
        <f t="array" aca="1" ref="BH15" ca="1">SUMPRODUCT(BH$63:BH$122,TRANSPOSE(SAP_Spreadsheet!$G$653:$BN$653))</f>
        <v>0</v>
      </c>
      <c r="BI15" s="408">
        <f t="array" aca="1" ref="BI15" ca="1">SUMPRODUCT(BI$63:BI$122,TRANSPOSE(SAP_Spreadsheet!$G$653:$BN$653))</f>
        <v>0</v>
      </c>
      <c r="BJ15" s="408">
        <f t="array" aca="1" ref="BJ15" ca="1">SUMPRODUCT(BJ$63:BJ$122,TRANSPOSE(SAP_Spreadsheet!$G$653:$BN$653))</f>
        <v>0</v>
      </c>
      <c r="BK15" s="408">
        <f t="array" aca="1" ref="BK15" ca="1">SUMPRODUCT(BK$63:BK$122,TRANSPOSE(SAP_Spreadsheet!$G$653:$BN$653))</f>
        <v>0</v>
      </c>
      <c r="BL15" s="408">
        <f t="array" aca="1" ref="BL15" ca="1">SUMPRODUCT(BL$63:BL$122,TRANSPOSE(SAP_Spreadsheet!$G$653:$BN$653))</f>
        <v>0</v>
      </c>
    </row>
    <row r="16" spans="1:65" s="405" customFormat="1" x14ac:dyDescent="0.15">
      <c r="A16" s="397"/>
      <c r="B16" s="397"/>
      <c r="D16" s="407" t="s">
        <v>278</v>
      </c>
      <c r="E16" s="408">
        <f t="array" aca="1" ref="E16" ca="1">SUMPRODUCT(E$63:E$122,TRANSPOSE(SAP_Spreadsheet!$G$654:$BN$654))</f>
        <v>0</v>
      </c>
      <c r="F16" s="408">
        <f t="array" aca="1" ref="F16" ca="1">SUMPRODUCT(F$63:F$122,TRANSPOSE(SAP_Spreadsheet!$G$654:$BN$654))</f>
        <v>0</v>
      </c>
      <c r="G16" s="408">
        <f t="array" aca="1" ref="G16" ca="1">SUMPRODUCT(G$63:G$122,TRANSPOSE(SAP_Spreadsheet!$G$654:$BN$654))</f>
        <v>0</v>
      </c>
      <c r="H16" s="408">
        <f t="array" aca="1" ref="H16" ca="1">SUMPRODUCT(H$63:H$122,TRANSPOSE(SAP_Spreadsheet!$G$654:$BN$654))</f>
        <v>0</v>
      </c>
      <c r="I16" s="408">
        <f t="array" aca="1" ref="I16" ca="1">SUMPRODUCT(I$63:I$122,TRANSPOSE(SAP_Spreadsheet!$G$654:$BN$654))</f>
        <v>0</v>
      </c>
      <c r="J16" s="408">
        <f t="array" aca="1" ref="J16" ca="1">SUMPRODUCT(J$63:J$122,TRANSPOSE(SAP_Spreadsheet!$G$654:$BN$654))</f>
        <v>0</v>
      </c>
      <c r="K16" s="408">
        <f t="array" aca="1" ref="K16" ca="1">SUMPRODUCT(K$63:K$122,TRANSPOSE(SAP_Spreadsheet!$G$654:$BN$654))</f>
        <v>0</v>
      </c>
      <c r="L16" s="408">
        <f t="array" aca="1" ref="L16" ca="1">SUMPRODUCT(L$63:L$122,TRANSPOSE(SAP_Spreadsheet!$G$654:$BN$654))</f>
        <v>0</v>
      </c>
      <c r="M16" s="408">
        <f t="array" aca="1" ref="M16" ca="1">SUMPRODUCT(M$63:M$122,TRANSPOSE(SAP_Spreadsheet!$G$654:$BN$654))</f>
        <v>0</v>
      </c>
      <c r="N16" s="408">
        <f t="array" aca="1" ref="N16" ca="1">SUMPRODUCT(N$63:N$122,TRANSPOSE(SAP_Spreadsheet!$G$654:$BN$654))</f>
        <v>0</v>
      </c>
      <c r="O16" s="408">
        <f t="array" aca="1" ref="O16" ca="1">SUMPRODUCT(O$63:O$122,TRANSPOSE(SAP_Spreadsheet!$G$654:$BN$654))</f>
        <v>0</v>
      </c>
      <c r="P16" s="408">
        <f t="array" aca="1" ref="P16" ca="1">SUMPRODUCT(P$63:P$122,TRANSPOSE(SAP_Spreadsheet!$G$654:$BN$654))</f>
        <v>0</v>
      </c>
      <c r="Q16" s="408">
        <f t="array" aca="1" ref="Q16" ca="1">SUMPRODUCT(Q$63:Q$122,TRANSPOSE(SAP_Spreadsheet!$G$654:$BN$654))</f>
        <v>0</v>
      </c>
      <c r="R16" s="408">
        <f t="array" aca="1" ref="R16" ca="1">SUMPRODUCT(R$63:R$122,TRANSPOSE(SAP_Spreadsheet!$G$654:$BN$654))</f>
        <v>0</v>
      </c>
      <c r="S16" s="408">
        <f t="array" aca="1" ref="S16" ca="1">SUMPRODUCT(S$63:S$122,TRANSPOSE(SAP_Spreadsheet!$G$654:$BN$654))</f>
        <v>0</v>
      </c>
      <c r="T16" s="408">
        <f t="array" aca="1" ref="T16" ca="1">SUMPRODUCT(T$63:T$122,TRANSPOSE(SAP_Spreadsheet!$G$654:$BN$654))</f>
        <v>0</v>
      </c>
      <c r="U16" s="408">
        <f t="array" aca="1" ref="U16" ca="1">SUMPRODUCT(U$63:U$122,TRANSPOSE(SAP_Spreadsheet!$G$654:$BN$654))</f>
        <v>0</v>
      </c>
      <c r="V16" s="408">
        <f t="array" aca="1" ref="V16" ca="1">SUMPRODUCT(V$63:V$122,TRANSPOSE(SAP_Spreadsheet!$G$654:$BN$654))</f>
        <v>0</v>
      </c>
      <c r="W16" s="408">
        <f t="array" aca="1" ref="W16" ca="1">SUMPRODUCT(W$63:W$122,TRANSPOSE(SAP_Spreadsheet!$G$654:$BN$654))</f>
        <v>0</v>
      </c>
      <c r="X16" s="408">
        <f t="array" aca="1" ref="X16" ca="1">SUMPRODUCT(X$63:X$122,TRANSPOSE(SAP_Spreadsheet!$G$654:$BN$654))</f>
        <v>0</v>
      </c>
      <c r="Y16" s="408">
        <f t="array" aca="1" ref="Y16" ca="1">SUMPRODUCT(Y$63:Y$122,TRANSPOSE(SAP_Spreadsheet!$G$654:$BN$654))</f>
        <v>0</v>
      </c>
      <c r="Z16" s="408">
        <f t="array" aca="1" ref="Z16" ca="1">SUMPRODUCT(Z$63:Z$122,TRANSPOSE(SAP_Spreadsheet!$G$654:$BN$654))</f>
        <v>0</v>
      </c>
      <c r="AA16" s="408">
        <f t="array" aca="1" ref="AA16" ca="1">SUMPRODUCT(AA$63:AA$122,TRANSPOSE(SAP_Spreadsheet!$G$654:$BN$654))</f>
        <v>0</v>
      </c>
      <c r="AB16" s="408">
        <f t="array" aca="1" ref="AB16" ca="1">SUMPRODUCT(AB$63:AB$122,TRANSPOSE(SAP_Spreadsheet!$G$654:$BN$654))</f>
        <v>0</v>
      </c>
      <c r="AC16" s="408">
        <f t="array" aca="1" ref="AC16" ca="1">SUMPRODUCT(AC$63:AC$122,TRANSPOSE(SAP_Spreadsheet!$G$654:$BN$654))</f>
        <v>0</v>
      </c>
      <c r="AD16" s="408">
        <f t="array" aca="1" ref="AD16" ca="1">SUMPRODUCT(AD$63:AD$122,TRANSPOSE(SAP_Spreadsheet!$G$654:$BN$654))</f>
        <v>0</v>
      </c>
      <c r="AE16" s="408">
        <f t="array" aca="1" ref="AE16" ca="1">SUMPRODUCT(AE$63:AE$122,TRANSPOSE(SAP_Spreadsheet!$G$654:$BN$654))</f>
        <v>0</v>
      </c>
      <c r="AF16" s="408">
        <f t="array" aca="1" ref="AF16" ca="1">SUMPRODUCT(AF$63:AF$122,TRANSPOSE(SAP_Spreadsheet!$G$654:$BN$654))</f>
        <v>0</v>
      </c>
      <c r="AG16" s="408">
        <f t="array" aca="1" ref="AG16" ca="1">SUMPRODUCT(AG$63:AG$122,TRANSPOSE(SAP_Spreadsheet!$G$654:$BN$654))</f>
        <v>0</v>
      </c>
      <c r="AH16" s="408">
        <f t="array" aca="1" ref="AH16" ca="1">SUMPRODUCT(AH$63:AH$122,TRANSPOSE(SAP_Spreadsheet!$G$654:$BN$654))</f>
        <v>0</v>
      </c>
      <c r="AI16" s="408">
        <f t="array" aca="1" ref="AI16" ca="1">SUMPRODUCT(AI$63:AI$122,TRANSPOSE(SAP_Spreadsheet!$G$654:$BN$654))</f>
        <v>0</v>
      </c>
      <c r="AJ16" s="408">
        <f t="array" aca="1" ref="AJ16" ca="1">SUMPRODUCT(AJ$63:AJ$122,TRANSPOSE(SAP_Spreadsheet!$G$654:$BN$654))</f>
        <v>0</v>
      </c>
      <c r="AK16" s="408">
        <f t="array" aca="1" ref="AK16" ca="1">SUMPRODUCT(AK$63:AK$122,TRANSPOSE(SAP_Spreadsheet!$G$654:$BN$654))</f>
        <v>0</v>
      </c>
      <c r="AL16" s="408">
        <f t="array" aca="1" ref="AL16" ca="1">SUMPRODUCT(AL$63:AL$122,TRANSPOSE(SAP_Spreadsheet!$G$654:$BN$654))</f>
        <v>0</v>
      </c>
      <c r="AM16" s="408">
        <f t="array" aca="1" ref="AM16" ca="1">SUMPRODUCT(AM$63:AM$122,TRANSPOSE(SAP_Spreadsheet!$G$654:$BN$654))</f>
        <v>0</v>
      </c>
      <c r="AN16" s="408">
        <f t="array" aca="1" ref="AN16" ca="1">SUMPRODUCT(AN$63:AN$122,TRANSPOSE(SAP_Spreadsheet!$G$654:$BN$654))</f>
        <v>0</v>
      </c>
      <c r="AO16" s="408">
        <f t="array" aca="1" ref="AO16" ca="1">SUMPRODUCT(AO$63:AO$122,TRANSPOSE(SAP_Spreadsheet!$G$654:$BN$654))</f>
        <v>0</v>
      </c>
      <c r="AP16" s="408">
        <f t="array" aca="1" ref="AP16" ca="1">SUMPRODUCT(AP$63:AP$122,TRANSPOSE(SAP_Spreadsheet!$G$654:$BN$654))</f>
        <v>0</v>
      </c>
      <c r="AQ16" s="408">
        <f t="array" aca="1" ref="AQ16" ca="1">SUMPRODUCT(AQ$63:AQ$122,TRANSPOSE(SAP_Spreadsheet!$G$654:$BN$654))</f>
        <v>0</v>
      </c>
      <c r="AR16" s="408">
        <f t="array" aca="1" ref="AR16" ca="1">SUMPRODUCT(AR$63:AR$122,TRANSPOSE(SAP_Spreadsheet!$G$654:$BN$654))</f>
        <v>0</v>
      </c>
      <c r="AS16" s="408">
        <f t="array" aca="1" ref="AS16" ca="1">SUMPRODUCT(AS$63:AS$122,TRANSPOSE(SAP_Spreadsheet!$G$654:$BN$654))</f>
        <v>0</v>
      </c>
      <c r="AT16" s="408">
        <f t="array" aca="1" ref="AT16" ca="1">SUMPRODUCT(AT$63:AT$122,TRANSPOSE(SAP_Spreadsheet!$G$654:$BN$654))</f>
        <v>0</v>
      </c>
      <c r="AU16" s="408">
        <f t="array" aca="1" ref="AU16" ca="1">SUMPRODUCT(AU$63:AU$122,TRANSPOSE(SAP_Spreadsheet!$G$654:$BN$654))</f>
        <v>0</v>
      </c>
      <c r="AV16" s="408">
        <f t="array" aca="1" ref="AV16" ca="1">SUMPRODUCT(AV$63:AV$122,TRANSPOSE(SAP_Spreadsheet!$G$654:$BN$654))</f>
        <v>0</v>
      </c>
      <c r="AW16" s="408">
        <f t="array" aca="1" ref="AW16" ca="1">SUMPRODUCT(AW$63:AW$122,TRANSPOSE(SAP_Spreadsheet!$G$654:$BN$654))</f>
        <v>0</v>
      </c>
      <c r="AX16" s="408">
        <f t="array" aca="1" ref="AX16" ca="1">SUMPRODUCT(AX$63:AX$122,TRANSPOSE(SAP_Spreadsheet!$G$654:$BN$654))</f>
        <v>0</v>
      </c>
      <c r="AY16" s="408">
        <f t="array" aca="1" ref="AY16" ca="1">SUMPRODUCT(AY$63:AY$122,TRANSPOSE(SAP_Spreadsheet!$G$654:$BN$654))</f>
        <v>0</v>
      </c>
      <c r="AZ16" s="408">
        <f t="array" aca="1" ref="AZ16" ca="1">SUMPRODUCT(AZ$63:AZ$122,TRANSPOSE(SAP_Spreadsheet!$G$654:$BN$654))</f>
        <v>0</v>
      </c>
      <c r="BA16" s="408">
        <f t="array" aca="1" ref="BA16" ca="1">SUMPRODUCT(BA$63:BA$122,TRANSPOSE(SAP_Spreadsheet!$G$654:$BN$654))</f>
        <v>0</v>
      </c>
      <c r="BB16" s="408">
        <f t="array" aca="1" ref="BB16" ca="1">SUMPRODUCT(BB$63:BB$122,TRANSPOSE(SAP_Spreadsheet!$G$654:$BN$654))</f>
        <v>0</v>
      </c>
      <c r="BC16" s="408">
        <f t="array" aca="1" ref="BC16" ca="1">SUMPRODUCT(BC$63:BC$122,TRANSPOSE(SAP_Spreadsheet!$G$654:$BN$654))</f>
        <v>0</v>
      </c>
      <c r="BD16" s="408">
        <f t="array" aca="1" ref="BD16" ca="1">SUMPRODUCT(BD$63:BD$122,TRANSPOSE(SAP_Spreadsheet!$G$654:$BN$654))</f>
        <v>0</v>
      </c>
      <c r="BE16" s="408">
        <f t="array" aca="1" ref="BE16" ca="1">SUMPRODUCT(BE$63:BE$122,TRANSPOSE(SAP_Spreadsheet!$G$654:$BN$654))</f>
        <v>0</v>
      </c>
      <c r="BF16" s="408">
        <f t="array" aca="1" ref="BF16" ca="1">SUMPRODUCT(BF$63:BF$122,TRANSPOSE(SAP_Spreadsheet!$G$654:$BN$654))</f>
        <v>0</v>
      </c>
      <c r="BG16" s="408">
        <f t="array" aca="1" ref="BG16" ca="1">SUMPRODUCT(BG$63:BG$122,TRANSPOSE(SAP_Spreadsheet!$G$654:$BN$654))</f>
        <v>0</v>
      </c>
      <c r="BH16" s="408">
        <f t="array" aca="1" ref="BH16" ca="1">SUMPRODUCT(BH$63:BH$122,TRANSPOSE(SAP_Spreadsheet!$G$654:$BN$654))</f>
        <v>0</v>
      </c>
      <c r="BI16" s="408">
        <f t="array" aca="1" ref="BI16" ca="1">SUMPRODUCT(BI$63:BI$122,TRANSPOSE(SAP_Spreadsheet!$G$654:$BN$654))</f>
        <v>0</v>
      </c>
      <c r="BJ16" s="408">
        <f t="array" aca="1" ref="BJ16" ca="1">SUMPRODUCT(BJ$63:BJ$122,TRANSPOSE(SAP_Spreadsheet!$G$654:$BN$654))</f>
        <v>0</v>
      </c>
      <c r="BK16" s="408">
        <f t="array" aca="1" ref="BK16" ca="1">SUMPRODUCT(BK$63:BK$122,TRANSPOSE(SAP_Spreadsheet!$G$654:$BN$654))</f>
        <v>0</v>
      </c>
      <c r="BL16" s="408">
        <f t="array" aca="1" ref="BL16" ca="1">SUMPRODUCT(BL$63:BL$122,TRANSPOSE(SAP_Spreadsheet!$G$654:$BN$654))</f>
        <v>0</v>
      </c>
    </row>
    <row r="17" spans="1:65" s="405" customFormat="1" x14ac:dyDescent="0.15">
      <c r="A17" s="397"/>
      <c r="B17" s="397"/>
      <c r="D17" s="407" t="s">
        <v>66</v>
      </c>
      <c r="E17" s="408">
        <f t="array" aca="1" ref="E17" ca="1">SUMPRODUCT(E$63:E$122,TRANSPOSE(SAP_Spreadsheet!$G$671:$BN$671))</f>
        <v>0</v>
      </c>
      <c r="F17" s="408">
        <f t="array" aca="1" ref="F17" ca="1">SUMPRODUCT(F$63:F$122,TRANSPOSE(SAP_Spreadsheet!$G$671:$BN$671))</f>
        <v>0</v>
      </c>
      <c r="G17" s="408">
        <f t="array" aca="1" ref="G17" ca="1">SUMPRODUCT(G$63:G$122,TRANSPOSE(SAP_Spreadsheet!$G$671:$BN$671))</f>
        <v>0</v>
      </c>
      <c r="H17" s="408">
        <f t="array" aca="1" ref="H17" ca="1">SUMPRODUCT(H$63:H$122,TRANSPOSE(SAP_Spreadsheet!$G$671:$BN$671))</f>
        <v>0</v>
      </c>
      <c r="I17" s="408">
        <f t="array" aca="1" ref="I17" ca="1">SUMPRODUCT(I$63:I$122,TRANSPOSE(SAP_Spreadsheet!$G$671:$BN$671))</f>
        <v>0</v>
      </c>
      <c r="J17" s="408">
        <f t="array" aca="1" ref="J17" ca="1">SUMPRODUCT(J$63:J$122,TRANSPOSE(SAP_Spreadsheet!$G$671:$BN$671))</f>
        <v>0</v>
      </c>
      <c r="K17" s="408">
        <f t="array" aca="1" ref="K17" ca="1">SUMPRODUCT(K$63:K$122,TRANSPOSE(SAP_Spreadsheet!$G$671:$BN$671))</f>
        <v>0</v>
      </c>
      <c r="L17" s="408">
        <f t="array" aca="1" ref="L17" ca="1">SUMPRODUCT(L$63:L$122,TRANSPOSE(SAP_Spreadsheet!$G$671:$BN$671))</f>
        <v>0</v>
      </c>
      <c r="M17" s="408">
        <f t="array" aca="1" ref="M17" ca="1">SUMPRODUCT(M$63:M$122,TRANSPOSE(SAP_Spreadsheet!$G$671:$BN$671))</f>
        <v>0</v>
      </c>
      <c r="N17" s="408">
        <f t="array" aca="1" ref="N17" ca="1">SUMPRODUCT(N$63:N$122,TRANSPOSE(SAP_Spreadsheet!$G$671:$BN$671))</f>
        <v>0</v>
      </c>
      <c r="O17" s="408">
        <f t="array" aca="1" ref="O17" ca="1">SUMPRODUCT(O$63:O$122,TRANSPOSE(SAP_Spreadsheet!$G$671:$BN$671))</f>
        <v>0</v>
      </c>
      <c r="P17" s="408">
        <f t="array" aca="1" ref="P17" ca="1">SUMPRODUCT(P$63:P$122,TRANSPOSE(SAP_Spreadsheet!$G$671:$BN$671))</f>
        <v>0</v>
      </c>
      <c r="Q17" s="408">
        <f t="array" aca="1" ref="Q17" ca="1">SUMPRODUCT(Q$63:Q$122,TRANSPOSE(SAP_Spreadsheet!$G$671:$BN$671))</f>
        <v>0</v>
      </c>
      <c r="R17" s="408">
        <f t="array" aca="1" ref="R17" ca="1">SUMPRODUCT(R$63:R$122,TRANSPOSE(SAP_Spreadsheet!$G$671:$BN$671))</f>
        <v>0</v>
      </c>
      <c r="S17" s="408">
        <f t="array" aca="1" ref="S17" ca="1">SUMPRODUCT(S$63:S$122,TRANSPOSE(SAP_Spreadsheet!$G$671:$BN$671))</f>
        <v>0</v>
      </c>
      <c r="T17" s="408">
        <f t="array" aca="1" ref="T17" ca="1">SUMPRODUCT(T$63:T$122,TRANSPOSE(SAP_Spreadsheet!$G$671:$BN$671))</f>
        <v>0</v>
      </c>
      <c r="U17" s="408">
        <f t="array" aca="1" ref="U17" ca="1">SUMPRODUCT(U$63:U$122,TRANSPOSE(SAP_Spreadsheet!$G$671:$BN$671))</f>
        <v>0</v>
      </c>
      <c r="V17" s="408">
        <f t="array" aca="1" ref="V17" ca="1">SUMPRODUCT(V$63:V$122,TRANSPOSE(SAP_Spreadsheet!$G$671:$BN$671))</f>
        <v>0</v>
      </c>
      <c r="W17" s="408">
        <f t="array" aca="1" ref="W17" ca="1">SUMPRODUCT(W$63:W$122,TRANSPOSE(SAP_Spreadsheet!$G$671:$BN$671))</f>
        <v>0</v>
      </c>
      <c r="X17" s="408">
        <f t="array" aca="1" ref="X17" ca="1">SUMPRODUCT(X$63:X$122,TRANSPOSE(SAP_Spreadsheet!$G$671:$BN$671))</f>
        <v>0</v>
      </c>
      <c r="Y17" s="408">
        <f t="array" aca="1" ref="Y17" ca="1">SUMPRODUCT(Y$63:Y$122,TRANSPOSE(SAP_Spreadsheet!$G$671:$BN$671))</f>
        <v>0</v>
      </c>
      <c r="Z17" s="408">
        <f t="array" aca="1" ref="Z17" ca="1">SUMPRODUCT(Z$63:Z$122,TRANSPOSE(SAP_Spreadsheet!$G$671:$BN$671))</f>
        <v>0</v>
      </c>
      <c r="AA17" s="408">
        <f t="array" aca="1" ref="AA17" ca="1">SUMPRODUCT(AA$63:AA$122,TRANSPOSE(SAP_Spreadsheet!$G$671:$BN$671))</f>
        <v>0</v>
      </c>
      <c r="AB17" s="408">
        <f t="array" aca="1" ref="AB17" ca="1">SUMPRODUCT(AB$63:AB$122,TRANSPOSE(SAP_Spreadsheet!$G$671:$BN$671))</f>
        <v>0</v>
      </c>
      <c r="AC17" s="408">
        <f t="array" aca="1" ref="AC17" ca="1">SUMPRODUCT(AC$63:AC$122,TRANSPOSE(SAP_Spreadsheet!$G$671:$BN$671))</f>
        <v>0</v>
      </c>
      <c r="AD17" s="408">
        <f t="array" aca="1" ref="AD17" ca="1">SUMPRODUCT(AD$63:AD$122,TRANSPOSE(SAP_Spreadsheet!$G$671:$BN$671))</f>
        <v>0</v>
      </c>
      <c r="AE17" s="408">
        <f t="array" aca="1" ref="AE17" ca="1">SUMPRODUCT(AE$63:AE$122,TRANSPOSE(SAP_Spreadsheet!$G$671:$BN$671))</f>
        <v>0</v>
      </c>
      <c r="AF17" s="408">
        <f t="array" aca="1" ref="AF17" ca="1">SUMPRODUCT(AF$63:AF$122,TRANSPOSE(SAP_Spreadsheet!$G$671:$BN$671))</f>
        <v>0</v>
      </c>
      <c r="AG17" s="408">
        <f t="array" aca="1" ref="AG17" ca="1">SUMPRODUCT(AG$63:AG$122,TRANSPOSE(SAP_Spreadsheet!$G$671:$BN$671))</f>
        <v>0</v>
      </c>
      <c r="AH17" s="408">
        <f t="array" aca="1" ref="AH17" ca="1">SUMPRODUCT(AH$63:AH$122,TRANSPOSE(SAP_Spreadsheet!$G$671:$BN$671))</f>
        <v>0</v>
      </c>
      <c r="AI17" s="408">
        <f t="array" aca="1" ref="AI17" ca="1">SUMPRODUCT(AI$63:AI$122,TRANSPOSE(SAP_Spreadsheet!$G$671:$BN$671))</f>
        <v>0</v>
      </c>
      <c r="AJ17" s="408">
        <f t="array" aca="1" ref="AJ17" ca="1">SUMPRODUCT(AJ$63:AJ$122,TRANSPOSE(SAP_Spreadsheet!$G$671:$BN$671))</f>
        <v>0</v>
      </c>
      <c r="AK17" s="408">
        <f t="array" aca="1" ref="AK17" ca="1">SUMPRODUCT(AK$63:AK$122,TRANSPOSE(SAP_Spreadsheet!$G$671:$BN$671))</f>
        <v>0</v>
      </c>
      <c r="AL17" s="408">
        <f t="array" aca="1" ref="AL17" ca="1">SUMPRODUCT(AL$63:AL$122,TRANSPOSE(SAP_Spreadsheet!$G$671:$BN$671))</f>
        <v>0</v>
      </c>
      <c r="AM17" s="408">
        <f t="array" aca="1" ref="AM17" ca="1">SUMPRODUCT(AM$63:AM$122,TRANSPOSE(SAP_Spreadsheet!$G$671:$BN$671))</f>
        <v>0</v>
      </c>
      <c r="AN17" s="408">
        <f t="array" aca="1" ref="AN17" ca="1">SUMPRODUCT(AN$63:AN$122,TRANSPOSE(SAP_Spreadsheet!$G$671:$BN$671))</f>
        <v>0</v>
      </c>
      <c r="AO17" s="408">
        <f t="array" aca="1" ref="AO17" ca="1">SUMPRODUCT(AO$63:AO$122,TRANSPOSE(SAP_Spreadsheet!$G$671:$BN$671))</f>
        <v>0</v>
      </c>
      <c r="AP17" s="408">
        <f t="array" aca="1" ref="AP17" ca="1">SUMPRODUCT(AP$63:AP$122,TRANSPOSE(SAP_Spreadsheet!$G$671:$BN$671))</f>
        <v>0</v>
      </c>
      <c r="AQ17" s="408">
        <f t="array" aca="1" ref="AQ17" ca="1">SUMPRODUCT(AQ$63:AQ$122,TRANSPOSE(SAP_Spreadsheet!$G$671:$BN$671))</f>
        <v>0</v>
      </c>
      <c r="AR17" s="408">
        <f t="array" aca="1" ref="AR17" ca="1">SUMPRODUCT(AR$63:AR$122,TRANSPOSE(SAP_Spreadsheet!$G$671:$BN$671))</f>
        <v>0</v>
      </c>
      <c r="AS17" s="408">
        <f t="array" aca="1" ref="AS17" ca="1">SUMPRODUCT(AS$63:AS$122,TRANSPOSE(SAP_Spreadsheet!$G$671:$BN$671))</f>
        <v>0</v>
      </c>
      <c r="AT17" s="408">
        <f t="array" aca="1" ref="AT17" ca="1">SUMPRODUCT(AT$63:AT$122,TRANSPOSE(SAP_Spreadsheet!$G$671:$BN$671))</f>
        <v>0</v>
      </c>
      <c r="AU17" s="408">
        <f t="array" aca="1" ref="AU17" ca="1">SUMPRODUCT(AU$63:AU$122,TRANSPOSE(SAP_Spreadsheet!$G$671:$BN$671))</f>
        <v>0</v>
      </c>
      <c r="AV17" s="408">
        <f t="array" aca="1" ref="AV17" ca="1">SUMPRODUCT(AV$63:AV$122,TRANSPOSE(SAP_Spreadsheet!$G$671:$BN$671))</f>
        <v>0</v>
      </c>
      <c r="AW17" s="408">
        <f t="array" aca="1" ref="AW17" ca="1">SUMPRODUCT(AW$63:AW$122,TRANSPOSE(SAP_Spreadsheet!$G$671:$BN$671))</f>
        <v>0</v>
      </c>
      <c r="AX17" s="408">
        <f t="array" aca="1" ref="AX17" ca="1">SUMPRODUCT(AX$63:AX$122,TRANSPOSE(SAP_Spreadsheet!$G$671:$BN$671))</f>
        <v>0</v>
      </c>
      <c r="AY17" s="408">
        <f t="array" aca="1" ref="AY17" ca="1">SUMPRODUCT(AY$63:AY$122,TRANSPOSE(SAP_Spreadsheet!$G$671:$BN$671))</f>
        <v>0</v>
      </c>
      <c r="AZ17" s="408">
        <f t="array" aca="1" ref="AZ17" ca="1">SUMPRODUCT(AZ$63:AZ$122,TRANSPOSE(SAP_Spreadsheet!$G$671:$BN$671))</f>
        <v>0</v>
      </c>
      <c r="BA17" s="408">
        <f t="array" aca="1" ref="BA17" ca="1">SUMPRODUCT(BA$63:BA$122,TRANSPOSE(SAP_Spreadsheet!$G$671:$BN$671))</f>
        <v>0</v>
      </c>
      <c r="BB17" s="408">
        <f t="array" aca="1" ref="BB17" ca="1">SUMPRODUCT(BB$63:BB$122,TRANSPOSE(SAP_Spreadsheet!$G$671:$BN$671))</f>
        <v>0</v>
      </c>
      <c r="BC17" s="408">
        <f t="array" aca="1" ref="BC17" ca="1">SUMPRODUCT(BC$63:BC$122,TRANSPOSE(SAP_Spreadsheet!$G$671:$BN$671))</f>
        <v>0</v>
      </c>
      <c r="BD17" s="408">
        <f t="array" aca="1" ref="BD17" ca="1">SUMPRODUCT(BD$63:BD$122,TRANSPOSE(SAP_Spreadsheet!$G$671:$BN$671))</f>
        <v>0</v>
      </c>
      <c r="BE17" s="408">
        <f t="array" aca="1" ref="BE17" ca="1">SUMPRODUCT(BE$63:BE$122,TRANSPOSE(SAP_Spreadsheet!$G$671:$BN$671))</f>
        <v>0</v>
      </c>
      <c r="BF17" s="408">
        <f t="array" aca="1" ref="BF17" ca="1">SUMPRODUCT(BF$63:BF$122,TRANSPOSE(SAP_Spreadsheet!$G$671:$BN$671))</f>
        <v>0</v>
      </c>
      <c r="BG17" s="408">
        <f t="array" aca="1" ref="BG17" ca="1">SUMPRODUCT(BG$63:BG$122,TRANSPOSE(SAP_Spreadsheet!$G$671:$BN$671))</f>
        <v>0</v>
      </c>
      <c r="BH17" s="408">
        <f t="array" aca="1" ref="BH17" ca="1">SUMPRODUCT(BH$63:BH$122,TRANSPOSE(SAP_Spreadsheet!$G$671:$BN$671))</f>
        <v>0</v>
      </c>
      <c r="BI17" s="408">
        <f t="array" aca="1" ref="BI17" ca="1">SUMPRODUCT(BI$63:BI$122,TRANSPOSE(SAP_Spreadsheet!$G$671:$BN$671))</f>
        <v>0</v>
      </c>
      <c r="BJ17" s="408">
        <f t="array" aca="1" ref="BJ17" ca="1">SUMPRODUCT(BJ$63:BJ$122,TRANSPOSE(SAP_Spreadsheet!$G$671:$BN$671))</f>
        <v>0</v>
      </c>
      <c r="BK17" s="408">
        <f t="array" aca="1" ref="BK17" ca="1">SUMPRODUCT(BK$63:BK$122,TRANSPOSE(SAP_Spreadsheet!$G$671:$BN$671))</f>
        <v>0</v>
      </c>
      <c r="BL17" s="408">
        <f t="array" aca="1" ref="BL17" ca="1">SUMPRODUCT(BL$63:BL$122,TRANSPOSE(SAP_Spreadsheet!$G$671:$BN$671))</f>
        <v>0</v>
      </c>
    </row>
    <row r="18" spans="1:65" s="405" customFormat="1" x14ac:dyDescent="0.15">
      <c r="A18" s="397"/>
      <c r="B18" s="397"/>
      <c r="D18" s="407" t="s">
        <v>176</v>
      </c>
      <c r="E18" s="408">
        <f t="array" aca="1" ref="E18" ca="1">SUMPRODUCT(E$63:E$122,TRANSPOSE(SAP_Spreadsheet!$G$655:$BN$655))</f>
        <v>0</v>
      </c>
      <c r="F18" s="408">
        <f t="array" aca="1" ref="F18" ca="1">SUMPRODUCT(F$63:F$122,TRANSPOSE(SAP_Spreadsheet!$G$655:$BN$655))</f>
        <v>0</v>
      </c>
      <c r="G18" s="408">
        <f t="array" aca="1" ref="G18" ca="1">SUMPRODUCT(G$63:G$122,TRANSPOSE(SAP_Spreadsheet!$G$655:$BN$655))</f>
        <v>0</v>
      </c>
      <c r="H18" s="408">
        <f t="array" aca="1" ref="H18" ca="1">SUMPRODUCT(H$63:H$122,TRANSPOSE(SAP_Spreadsheet!$G$655:$BN$655))</f>
        <v>0</v>
      </c>
      <c r="I18" s="408">
        <f t="array" aca="1" ref="I18" ca="1">SUMPRODUCT(I$63:I$122,TRANSPOSE(SAP_Spreadsheet!$G$655:$BN$655))</f>
        <v>0</v>
      </c>
      <c r="J18" s="408">
        <f t="array" aca="1" ref="J18" ca="1">SUMPRODUCT(J$63:J$122,TRANSPOSE(SAP_Spreadsheet!$G$655:$BN$655))</f>
        <v>0</v>
      </c>
      <c r="K18" s="408">
        <f t="array" aca="1" ref="K18" ca="1">SUMPRODUCT(K$63:K$122,TRANSPOSE(SAP_Spreadsheet!$G$655:$BN$655))</f>
        <v>0</v>
      </c>
      <c r="L18" s="408">
        <f t="array" aca="1" ref="L18" ca="1">SUMPRODUCT(L$63:L$122,TRANSPOSE(SAP_Spreadsheet!$G$655:$BN$655))</f>
        <v>0</v>
      </c>
      <c r="M18" s="408">
        <f t="array" aca="1" ref="M18" ca="1">SUMPRODUCT(M$63:M$122,TRANSPOSE(SAP_Spreadsheet!$G$655:$BN$655))</f>
        <v>0</v>
      </c>
      <c r="N18" s="408">
        <f t="array" aca="1" ref="N18" ca="1">SUMPRODUCT(N$63:N$122,TRANSPOSE(SAP_Spreadsheet!$G$655:$BN$655))</f>
        <v>0</v>
      </c>
      <c r="O18" s="408">
        <f t="array" aca="1" ref="O18" ca="1">SUMPRODUCT(O$63:O$122,TRANSPOSE(SAP_Spreadsheet!$G$655:$BN$655))</f>
        <v>0</v>
      </c>
      <c r="P18" s="408">
        <f t="array" aca="1" ref="P18" ca="1">SUMPRODUCT(P$63:P$122,TRANSPOSE(SAP_Spreadsheet!$G$655:$BN$655))</f>
        <v>0</v>
      </c>
      <c r="Q18" s="408">
        <f t="array" aca="1" ref="Q18" ca="1">SUMPRODUCT(Q$63:Q$122,TRANSPOSE(SAP_Spreadsheet!$G$655:$BN$655))</f>
        <v>0</v>
      </c>
      <c r="R18" s="408">
        <f t="array" aca="1" ref="R18" ca="1">SUMPRODUCT(R$63:R$122,TRANSPOSE(SAP_Spreadsheet!$G$655:$BN$655))</f>
        <v>0</v>
      </c>
      <c r="S18" s="408">
        <f t="array" aca="1" ref="S18" ca="1">SUMPRODUCT(S$63:S$122,TRANSPOSE(SAP_Spreadsheet!$G$655:$BN$655))</f>
        <v>0</v>
      </c>
      <c r="T18" s="408">
        <f t="array" aca="1" ref="T18" ca="1">SUMPRODUCT(T$63:T$122,TRANSPOSE(SAP_Spreadsheet!$G$655:$BN$655))</f>
        <v>0</v>
      </c>
      <c r="U18" s="408">
        <f t="array" aca="1" ref="U18" ca="1">SUMPRODUCT(U$63:U$122,TRANSPOSE(SAP_Spreadsheet!$G$655:$BN$655))</f>
        <v>0</v>
      </c>
      <c r="V18" s="408">
        <f t="array" aca="1" ref="V18" ca="1">SUMPRODUCT(V$63:V$122,TRANSPOSE(SAP_Spreadsheet!$G$655:$BN$655))</f>
        <v>0</v>
      </c>
      <c r="W18" s="408">
        <f t="array" aca="1" ref="W18" ca="1">SUMPRODUCT(W$63:W$122,TRANSPOSE(SAP_Spreadsheet!$G$655:$BN$655))</f>
        <v>0</v>
      </c>
      <c r="X18" s="408">
        <f t="array" aca="1" ref="X18" ca="1">SUMPRODUCT(X$63:X$122,TRANSPOSE(SAP_Spreadsheet!$G$655:$BN$655))</f>
        <v>0</v>
      </c>
      <c r="Y18" s="408">
        <f t="array" aca="1" ref="Y18" ca="1">SUMPRODUCT(Y$63:Y$122,TRANSPOSE(SAP_Spreadsheet!$G$655:$BN$655))</f>
        <v>0</v>
      </c>
      <c r="Z18" s="408">
        <f t="array" aca="1" ref="Z18" ca="1">SUMPRODUCT(Z$63:Z$122,TRANSPOSE(SAP_Spreadsheet!$G$655:$BN$655))</f>
        <v>0</v>
      </c>
      <c r="AA18" s="408">
        <f t="array" aca="1" ref="AA18" ca="1">SUMPRODUCT(AA$63:AA$122,TRANSPOSE(SAP_Spreadsheet!$G$655:$BN$655))</f>
        <v>0</v>
      </c>
      <c r="AB18" s="408">
        <f t="array" aca="1" ref="AB18" ca="1">SUMPRODUCT(AB$63:AB$122,TRANSPOSE(SAP_Spreadsheet!$G$655:$BN$655))</f>
        <v>0</v>
      </c>
      <c r="AC18" s="408">
        <f t="array" aca="1" ref="AC18" ca="1">SUMPRODUCT(AC$63:AC$122,TRANSPOSE(SAP_Spreadsheet!$G$655:$BN$655))</f>
        <v>0</v>
      </c>
      <c r="AD18" s="408">
        <f t="array" aca="1" ref="AD18" ca="1">SUMPRODUCT(AD$63:AD$122,TRANSPOSE(SAP_Spreadsheet!$G$655:$BN$655))</f>
        <v>0</v>
      </c>
      <c r="AE18" s="408">
        <f t="array" aca="1" ref="AE18" ca="1">SUMPRODUCT(AE$63:AE$122,TRANSPOSE(SAP_Spreadsheet!$G$655:$BN$655))</f>
        <v>0</v>
      </c>
      <c r="AF18" s="408">
        <f t="array" aca="1" ref="AF18" ca="1">SUMPRODUCT(AF$63:AF$122,TRANSPOSE(SAP_Spreadsheet!$G$655:$BN$655))</f>
        <v>0</v>
      </c>
      <c r="AG18" s="408">
        <f t="array" aca="1" ref="AG18" ca="1">SUMPRODUCT(AG$63:AG$122,TRANSPOSE(SAP_Spreadsheet!$G$655:$BN$655))</f>
        <v>0</v>
      </c>
      <c r="AH18" s="408">
        <f t="array" aca="1" ref="AH18" ca="1">SUMPRODUCT(AH$63:AH$122,TRANSPOSE(SAP_Spreadsheet!$G$655:$BN$655))</f>
        <v>0</v>
      </c>
      <c r="AI18" s="408">
        <f t="array" aca="1" ref="AI18" ca="1">SUMPRODUCT(AI$63:AI$122,TRANSPOSE(SAP_Spreadsheet!$G$655:$BN$655))</f>
        <v>0</v>
      </c>
      <c r="AJ18" s="408">
        <f t="array" aca="1" ref="AJ18" ca="1">SUMPRODUCT(AJ$63:AJ$122,TRANSPOSE(SAP_Spreadsheet!$G$655:$BN$655))</f>
        <v>0</v>
      </c>
      <c r="AK18" s="408">
        <f t="array" aca="1" ref="AK18" ca="1">SUMPRODUCT(AK$63:AK$122,TRANSPOSE(SAP_Spreadsheet!$G$655:$BN$655))</f>
        <v>0</v>
      </c>
      <c r="AL18" s="408">
        <f t="array" aca="1" ref="AL18" ca="1">SUMPRODUCT(AL$63:AL$122,TRANSPOSE(SAP_Spreadsheet!$G$655:$BN$655))</f>
        <v>0</v>
      </c>
      <c r="AM18" s="408">
        <f t="array" aca="1" ref="AM18" ca="1">SUMPRODUCT(AM$63:AM$122,TRANSPOSE(SAP_Spreadsheet!$G$655:$BN$655))</f>
        <v>0</v>
      </c>
      <c r="AN18" s="408">
        <f t="array" aca="1" ref="AN18" ca="1">SUMPRODUCT(AN$63:AN$122,TRANSPOSE(SAP_Spreadsheet!$G$655:$BN$655))</f>
        <v>0</v>
      </c>
      <c r="AO18" s="408">
        <f t="array" aca="1" ref="AO18" ca="1">SUMPRODUCT(AO$63:AO$122,TRANSPOSE(SAP_Spreadsheet!$G$655:$BN$655))</f>
        <v>0</v>
      </c>
      <c r="AP18" s="408">
        <f t="array" aca="1" ref="AP18" ca="1">SUMPRODUCT(AP$63:AP$122,TRANSPOSE(SAP_Spreadsheet!$G$655:$BN$655))</f>
        <v>0</v>
      </c>
      <c r="AQ18" s="408">
        <f t="array" aca="1" ref="AQ18" ca="1">SUMPRODUCT(AQ$63:AQ$122,TRANSPOSE(SAP_Spreadsheet!$G$655:$BN$655))</f>
        <v>0</v>
      </c>
      <c r="AR18" s="408">
        <f t="array" aca="1" ref="AR18" ca="1">SUMPRODUCT(AR$63:AR$122,TRANSPOSE(SAP_Spreadsheet!$G$655:$BN$655))</f>
        <v>0</v>
      </c>
      <c r="AS18" s="408">
        <f t="array" aca="1" ref="AS18" ca="1">SUMPRODUCT(AS$63:AS$122,TRANSPOSE(SAP_Spreadsheet!$G$655:$BN$655))</f>
        <v>0</v>
      </c>
      <c r="AT18" s="408">
        <f t="array" aca="1" ref="AT18" ca="1">SUMPRODUCT(AT$63:AT$122,TRANSPOSE(SAP_Spreadsheet!$G$655:$BN$655))</f>
        <v>0</v>
      </c>
      <c r="AU18" s="408">
        <f t="array" aca="1" ref="AU18" ca="1">SUMPRODUCT(AU$63:AU$122,TRANSPOSE(SAP_Spreadsheet!$G$655:$BN$655))</f>
        <v>0</v>
      </c>
      <c r="AV18" s="408">
        <f t="array" aca="1" ref="AV18" ca="1">SUMPRODUCT(AV$63:AV$122,TRANSPOSE(SAP_Spreadsheet!$G$655:$BN$655))</f>
        <v>0</v>
      </c>
      <c r="AW18" s="408">
        <f t="array" aca="1" ref="AW18" ca="1">SUMPRODUCT(AW$63:AW$122,TRANSPOSE(SAP_Spreadsheet!$G$655:$BN$655))</f>
        <v>0</v>
      </c>
      <c r="AX18" s="408">
        <f t="array" aca="1" ref="AX18" ca="1">SUMPRODUCT(AX$63:AX$122,TRANSPOSE(SAP_Spreadsheet!$G$655:$BN$655))</f>
        <v>0</v>
      </c>
      <c r="AY18" s="408">
        <f t="array" aca="1" ref="AY18" ca="1">SUMPRODUCT(AY$63:AY$122,TRANSPOSE(SAP_Spreadsheet!$G$655:$BN$655))</f>
        <v>0</v>
      </c>
      <c r="AZ18" s="408">
        <f t="array" aca="1" ref="AZ18" ca="1">SUMPRODUCT(AZ$63:AZ$122,TRANSPOSE(SAP_Spreadsheet!$G$655:$BN$655))</f>
        <v>0</v>
      </c>
      <c r="BA18" s="408">
        <f t="array" aca="1" ref="BA18" ca="1">SUMPRODUCT(BA$63:BA$122,TRANSPOSE(SAP_Spreadsheet!$G$655:$BN$655))</f>
        <v>0</v>
      </c>
      <c r="BB18" s="408">
        <f t="array" aca="1" ref="BB18" ca="1">SUMPRODUCT(BB$63:BB$122,TRANSPOSE(SAP_Spreadsheet!$G$655:$BN$655))</f>
        <v>0</v>
      </c>
      <c r="BC18" s="408">
        <f t="array" aca="1" ref="BC18" ca="1">SUMPRODUCT(BC$63:BC$122,TRANSPOSE(SAP_Spreadsheet!$G$655:$BN$655))</f>
        <v>0</v>
      </c>
      <c r="BD18" s="408">
        <f t="array" aca="1" ref="BD18" ca="1">SUMPRODUCT(BD$63:BD$122,TRANSPOSE(SAP_Spreadsheet!$G$655:$BN$655))</f>
        <v>0</v>
      </c>
      <c r="BE18" s="408">
        <f t="array" aca="1" ref="BE18" ca="1">SUMPRODUCT(BE$63:BE$122,TRANSPOSE(SAP_Spreadsheet!$G$655:$BN$655))</f>
        <v>0</v>
      </c>
      <c r="BF18" s="408">
        <f t="array" aca="1" ref="BF18" ca="1">SUMPRODUCT(BF$63:BF$122,TRANSPOSE(SAP_Spreadsheet!$G$655:$BN$655))</f>
        <v>0</v>
      </c>
      <c r="BG18" s="408">
        <f t="array" aca="1" ref="BG18" ca="1">SUMPRODUCT(BG$63:BG$122,TRANSPOSE(SAP_Spreadsheet!$G$655:$BN$655))</f>
        <v>0</v>
      </c>
      <c r="BH18" s="408">
        <f t="array" aca="1" ref="BH18" ca="1">SUMPRODUCT(BH$63:BH$122,TRANSPOSE(SAP_Spreadsheet!$G$655:$BN$655))</f>
        <v>0</v>
      </c>
      <c r="BI18" s="408">
        <f t="array" aca="1" ref="BI18" ca="1">SUMPRODUCT(BI$63:BI$122,TRANSPOSE(SAP_Spreadsheet!$G$655:$BN$655))</f>
        <v>0</v>
      </c>
      <c r="BJ18" s="408">
        <f t="array" aca="1" ref="BJ18" ca="1">SUMPRODUCT(BJ$63:BJ$122,TRANSPOSE(SAP_Spreadsheet!$G$655:$BN$655))</f>
        <v>0</v>
      </c>
      <c r="BK18" s="408">
        <f t="array" aca="1" ref="BK18" ca="1">SUMPRODUCT(BK$63:BK$122,TRANSPOSE(SAP_Spreadsheet!$G$655:$BN$655))</f>
        <v>0</v>
      </c>
      <c r="BL18" s="408">
        <f t="array" aca="1" ref="BL18" ca="1">SUMPRODUCT(BL$63:BL$122,TRANSPOSE(SAP_Spreadsheet!$G$655:$BN$655))</f>
        <v>0</v>
      </c>
    </row>
    <row r="19" spans="1:65" s="405" customFormat="1" x14ac:dyDescent="0.15">
      <c r="A19" s="397"/>
      <c r="B19" s="397"/>
      <c r="D19" s="407" t="s">
        <v>297</v>
      </c>
      <c r="E19" s="408">
        <f t="array" aca="1" ref="E19" ca="1">SUMPRODUCT(E$63:E$122,TRANSPOSE(SAP_Spreadsheet!$G$659:$BN$659))</f>
        <v>0</v>
      </c>
      <c r="F19" s="408">
        <f t="array" aca="1" ref="F19" ca="1">SUMPRODUCT(F$63:F$122,TRANSPOSE(SAP_Spreadsheet!$G$659:$BN$659))</f>
        <v>0</v>
      </c>
      <c r="G19" s="408">
        <f t="array" aca="1" ref="G19" ca="1">SUMPRODUCT(G$63:G$122,TRANSPOSE(SAP_Spreadsheet!$G$659:$BN$659))</f>
        <v>0</v>
      </c>
      <c r="H19" s="408">
        <f t="array" aca="1" ref="H19" ca="1">SUMPRODUCT(H$63:H$122,TRANSPOSE(SAP_Spreadsheet!$G$659:$BN$659))</f>
        <v>0</v>
      </c>
      <c r="I19" s="408">
        <f t="array" aca="1" ref="I19" ca="1">SUMPRODUCT(I$63:I$122,TRANSPOSE(SAP_Spreadsheet!$G$659:$BN$659))</f>
        <v>0</v>
      </c>
      <c r="J19" s="408">
        <f t="array" aca="1" ref="J19" ca="1">SUMPRODUCT(J$63:J$122,TRANSPOSE(SAP_Spreadsheet!$G$659:$BN$659))</f>
        <v>0</v>
      </c>
      <c r="K19" s="408">
        <f t="array" aca="1" ref="K19" ca="1">SUMPRODUCT(K$63:K$122,TRANSPOSE(SAP_Spreadsheet!$G$659:$BN$659))</f>
        <v>0</v>
      </c>
      <c r="L19" s="408">
        <f t="array" aca="1" ref="L19" ca="1">SUMPRODUCT(L$63:L$122,TRANSPOSE(SAP_Spreadsheet!$G$659:$BN$659))</f>
        <v>0</v>
      </c>
      <c r="M19" s="408">
        <f t="array" aca="1" ref="M19" ca="1">SUMPRODUCT(M$63:M$122,TRANSPOSE(SAP_Spreadsheet!$G$659:$BN$659))</f>
        <v>0</v>
      </c>
      <c r="N19" s="408">
        <f t="array" aca="1" ref="N19" ca="1">SUMPRODUCT(N$63:N$122,TRANSPOSE(SAP_Spreadsheet!$G$659:$BN$659))</f>
        <v>0</v>
      </c>
      <c r="O19" s="408">
        <f t="array" aca="1" ref="O19" ca="1">SUMPRODUCT(O$63:O$122,TRANSPOSE(SAP_Spreadsheet!$G$659:$BN$659))</f>
        <v>0</v>
      </c>
      <c r="P19" s="408">
        <f t="array" aca="1" ref="P19" ca="1">SUMPRODUCT(P$63:P$122,TRANSPOSE(SAP_Spreadsheet!$G$659:$BN$659))</f>
        <v>0</v>
      </c>
      <c r="Q19" s="408">
        <f t="array" aca="1" ref="Q19" ca="1">SUMPRODUCT(Q$63:Q$122,TRANSPOSE(SAP_Spreadsheet!$G$659:$BN$659))</f>
        <v>0</v>
      </c>
      <c r="R19" s="408">
        <f t="array" aca="1" ref="R19" ca="1">SUMPRODUCT(R$63:R$122,TRANSPOSE(SAP_Spreadsheet!$G$659:$BN$659))</f>
        <v>0</v>
      </c>
      <c r="S19" s="408">
        <f t="array" aca="1" ref="S19" ca="1">SUMPRODUCT(S$63:S$122,TRANSPOSE(SAP_Spreadsheet!$G$659:$BN$659))</f>
        <v>0</v>
      </c>
      <c r="T19" s="408">
        <f t="array" aca="1" ref="T19" ca="1">SUMPRODUCT(T$63:T$122,TRANSPOSE(SAP_Spreadsheet!$G$659:$BN$659))</f>
        <v>0</v>
      </c>
      <c r="U19" s="408">
        <f t="array" aca="1" ref="U19" ca="1">SUMPRODUCT(U$63:U$122,TRANSPOSE(SAP_Spreadsheet!$G$659:$BN$659))</f>
        <v>0</v>
      </c>
      <c r="V19" s="408">
        <f t="array" aca="1" ref="V19" ca="1">SUMPRODUCT(V$63:V$122,TRANSPOSE(SAP_Spreadsheet!$G$659:$BN$659))</f>
        <v>0</v>
      </c>
      <c r="W19" s="408">
        <f t="array" aca="1" ref="W19" ca="1">SUMPRODUCT(W$63:W$122,TRANSPOSE(SAP_Spreadsheet!$G$659:$BN$659))</f>
        <v>0</v>
      </c>
      <c r="X19" s="408">
        <f t="array" aca="1" ref="X19" ca="1">SUMPRODUCT(X$63:X$122,TRANSPOSE(SAP_Spreadsheet!$G$659:$BN$659))</f>
        <v>0</v>
      </c>
      <c r="Y19" s="408">
        <f t="array" aca="1" ref="Y19" ca="1">SUMPRODUCT(Y$63:Y$122,TRANSPOSE(SAP_Spreadsheet!$G$659:$BN$659))</f>
        <v>0</v>
      </c>
      <c r="Z19" s="408">
        <f t="array" aca="1" ref="Z19" ca="1">SUMPRODUCT(Z$63:Z$122,TRANSPOSE(SAP_Spreadsheet!$G$659:$BN$659))</f>
        <v>0</v>
      </c>
      <c r="AA19" s="408">
        <f t="array" aca="1" ref="AA19" ca="1">SUMPRODUCT(AA$63:AA$122,TRANSPOSE(SAP_Spreadsheet!$G$659:$BN$659))</f>
        <v>0</v>
      </c>
      <c r="AB19" s="408">
        <f t="array" aca="1" ref="AB19" ca="1">SUMPRODUCT(AB$63:AB$122,TRANSPOSE(SAP_Spreadsheet!$G$659:$BN$659))</f>
        <v>0</v>
      </c>
      <c r="AC19" s="408">
        <f t="array" aca="1" ref="AC19" ca="1">SUMPRODUCT(AC$63:AC$122,TRANSPOSE(SAP_Spreadsheet!$G$659:$BN$659))</f>
        <v>0</v>
      </c>
      <c r="AD19" s="408">
        <f t="array" aca="1" ref="AD19" ca="1">SUMPRODUCT(AD$63:AD$122,TRANSPOSE(SAP_Spreadsheet!$G$659:$BN$659))</f>
        <v>0</v>
      </c>
      <c r="AE19" s="408">
        <f t="array" aca="1" ref="AE19" ca="1">SUMPRODUCT(AE$63:AE$122,TRANSPOSE(SAP_Spreadsheet!$G$659:$BN$659))</f>
        <v>0</v>
      </c>
      <c r="AF19" s="408">
        <f t="array" aca="1" ref="AF19" ca="1">SUMPRODUCT(AF$63:AF$122,TRANSPOSE(SAP_Spreadsheet!$G$659:$BN$659))</f>
        <v>0</v>
      </c>
      <c r="AG19" s="408">
        <f t="array" aca="1" ref="AG19" ca="1">SUMPRODUCT(AG$63:AG$122,TRANSPOSE(SAP_Spreadsheet!$G$659:$BN$659))</f>
        <v>0</v>
      </c>
      <c r="AH19" s="408">
        <f t="array" aca="1" ref="AH19" ca="1">SUMPRODUCT(AH$63:AH$122,TRANSPOSE(SAP_Spreadsheet!$G$659:$BN$659))</f>
        <v>0</v>
      </c>
      <c r="AI19" s="408">
        <f t="array" aca="1" ref="AI19" ca="1">SUMPRODUCT(AI$63:AI$122,TRANSPOSE(SAP_Spreadsheet!$G$659:$BN$659))</f>
        <v>0</v>
      </c>
      <c r="AJ19" s="408">
        <f t="array" aca="1" ref="AJ19" ca="1">SUMPRODUCT(AJ$63:AJ$122,TRANSPOSE(SAP_Spreadsheet!$G$659:$BN$659))</f>
        <v>0</v>
      </c>
      <c r="AK19" s="408">
        <f t="array" aca="1" ref="AK19" ca="1">SUMPRODUCT(AK$63:AK$122,TRANSPOSE(SAP_Spreadsheet!$G$659:$BN$659))</f>
        <v>0</v>
      </c>
      <c r="AL19" s="408">
        <f t="array" aca="1" ref="AL19" ca="1">SUMPRODUCT(AL$63:AL$122,TRANSPOSE(SAP_Spreadsheet!$G$659:$BN$659))</f>
        <v>0</v>
      </c>
      <c r="AM19" s="408">
        <f t="array" aca="1" ref="AM19" ca="1">SUMPRODUCT(AM$63:AM$122,TRANSPOSE(SAP_Spreadsheet!$G$659:$BN$659))</f>
        <v>0</v>
      </c>
      <c r="AN19" s="408">
        <f t="array" aca="1" ref="AN19" ca="1">SUMPRODUCT(AN$63:AN$122,TRANSPOSE(SAP_Spreadsheet!$G$659:$BN$659))</f>
        <v>0</v>
      </c>
      <c r="AO19" s="408">
        <f t="array" aca="1" ref="AO19" ca="1">SUMPRODUCT(AO$63:AO$122,TRANSPOSE(SAP_Spreadsheet!$G$659:$BN$659))</f>
        <v>0</v>
      </c>
      <c r="AP19" s="408">
        <f t="array" aca="1" ref="AP19" ca="1">SUMPRODUCT(AP$63:AP$122,TRANSPOSE(SAP_Spreadsheet!$G$659:$BN$659))</f>
        <v>0</v>
      </c>
      <c r="AQ19" s="408">
        <f t="array" aca="1" ref="AQ19" ca="1">SUMPRODUCT(AQ$63:AQ$122,TRANSPOSE(SAP_Spreadsheet!$G$659:$BN$659))</f>
        <v>0</v>
      </c>
      <c r="AR19" s="408">
        <f t="array" aca="1" ref="AR19" ca="1">SUMPRODUCT(AR$63:AR$122,TRANSPOSE(SAP_Spreadsheet!$G$659:$BN$659))</f>
        <v>0</v>
      </c>
      <c r="AS19" s="408">
        <f t="array" aca="1" ref="AS19" ca="1">SUMPRODUCT(AS$63:AS$122,TRANSPOSE(SAP_Spreadsheet!$G$659:$BN$659))</f>
        <v>0</v>
      </c>
      <c r="AT19" s="408">
        <f t="array" aca="1" ref="AT19" ca="1">SUMPRODUCT(AT$63:AT$122,TRANSPOSE(SAP_Spreadsheet!$G$659:$BN$659))</f>
        <v>0</v>
      </c>
      <c r="AU19" s="408">
        <f t="array" aca="1" ref="AU19" ca="1">SUMPRODUCT(AU$63:AU$122,TRANSPOSE(SAP_Spreadsheet!$G$659:$BN$659))</f>
        <v>0</v>
      </c>
      <c r="AV19" s="408">
        <f t="array" aca="1" ref="AV19" ca="1">SUMPRODUCT(AV$63:AV$122,TRANSPOSE(SAP_Spreadsheet!$G$659:$BN$659))</f>
        <v>0</v>
      </c>
      <c r="AW19" s="408">
        <f t="array" aca="1" ref="AW19" ca="1">SUMPRODUCT(AW$63:AW$122,TRANSPOSE(SAP_Spreadsheet!$G$659:$BN$659))</f>
        <v>0</v>
      </c>
      <c r="AX19" s="408">
        <f t="array" aca="1" ref="AX19" ca="1">SUMPRODUCT(AX$63:AX$122,TRANSPOSE(SAP_Spreadsheet!$G$659:$BN$659))</f>
        <v>0</v>
      </c>
      <c r="AY19" s="408">
        <f t="array" aca="1" ref="AY19" ca="1">SUMPRODUCT(AY$63:AY$122,TRANSPOSE(SAP_Spreadsheet!$G$659:$BN$659))</f>
        <v>0</v>
      </c>
      <c r="AZ19" s="408">
        <f t="array" aca="1" ref="AZ19" ca="1">SUMPRODUCT(AZ$63:AZ$122,TRANSPOSE(SAP_Spreadsheet!$G$659:$BN$659))</f>
        <v>0</v>
      </c>
      <c r="BA19" s="408">
        <f t="array" aca="1" ref="BA19" ca="1">SUMPRODUCT(BA$63:BA$122,TRANSPOSE(SAP_Spreadsheet!$G$659:$BN$659))</f>
        <v>0</v>
      </c>
      <c r="BB19" s="408">
        <f t="array" aca="1" ref="BB19" ca="1">SUMPRODUCT(BB$63:BB$122,TRANSPOSE(SAP_Spreadsheet!$G$659:$BN$659))</f>
        <v>0</v>
      </c>
      <c r="BC19" s="408">
        <f t="array" aca="1" ref="BC19" ca="1">SUMPRODUCT(BC$63:BC$122,TRANSPOSE(SAP_Spreadsheet!$G$659:$BN$659))</f>
        <v>0</v>
      </c>
      <c r="BD19" s="408">
        <f t="array" aca="1" ref="BD19" ca="1">SUMPRODUCT(BD$63:BD$122,TRANSPOSE(SAP_Spreadsheet!$G$659:$BN$659))</f>
        <v>0</v>
      </c>
      <c r="BE19" s="408">
        <f t="array" aca="1" ref="BE19" ca="1">SUMPRODUCT(BE$63:BE$122,TRANSPOSE(SAP_Spreadsheet!$G$659:$BN$659))</f>
        <v>0</v>
      </c>
      <c r="BF19" s="408">
        <f t="array" aca="1" ref="BF19" ca="1">SUMPRODUCT(BF$63:BF$122,TRANSPOSE(SAP_Spreadsheet!$G$659:$BN$659))</f>
        <v>0</v>
      </c>
      <c r="BG19" s="408">
        <f t="array" aca="1" ref="BG19" ca="1">SUMPRODUCT(BG$63:BG$122,TRANSPOSE(SAP_Spreadsheet!$G$659:$BN$659))</f>
        <v>0</v>
      </c>
      <c r="BH19" s="408">
        <f t="array" aca="1" ref="BH19" ca="1">SUMPRODUCT(BH$63:BH$122,TRANSPOSE(SAP_Spreadsheet!$G$659:$BN$659))</f>
        <v>0</v>
      </c>
      <c r="BI19" s="408">
        <f t="array" aca="1" ref="BI19" ca="1">SUMPRODUCT(BI$63:BI$122,TRANSPOSE(SAP_Spreadsheet!$G$659:$BN$659))</f>
        <v>0</v>
      </c>
      <c r="BJ19" s="408">
        <f t="array" aca="1" ref="BJ19" ca="1">SUMPRODUCT(BJ$63:BJ$122,TRANSPOSE(SAP_Spreadsheet!$G$659:$BN$659))</f>
        <v>0</v>
      </c>
      <c r="BK19" s="408">
        <f t="array" aca="1" ref="BK19" ca="1">SUMPRODUCT(BK$63:BK$122,TRANSPOSE(SAP_Spreadsheet!$G$659:$BN$659))</f>
        <v>0</v>
      </c>
      <c r="BL19" s="408">
        <f t="array" aca="1" ref="BL19" ca="1">SUMPRODUCT(BL$63:BL$122,TRANSPOSE(SAP_Spreadsheet!$G$659:$BN$659))</f>
        <v>0</v>
      </c>
    </row>
    <row r="20" spans="1:65" s="405" customFormat="1" x14ac:dyDescent="0.15">
      <c r="A20" s="397"/>
      <c r="B20" s="397"/>
      <c r="D20" s="409" t="s">
        <v>74</v>
      </c>
      <c r="E20" s="408">
        <f t="array" aca="1" ref="E20" ca="1">SUMPRODUCT(E$63:E$122,TRANSPOSE(SAP_Spreadsheet!$G$662:$BN$662))</f>
        <v>0</v>
      </c>
      <c r="F20" s="408">
        <f t="array" aca="1" ref="F20" ca="1">SUMPRODUCT(F$63:F$122,TRANSPOSE(SAP_Spreadsheet!$G$662:$BN$662))</f>
        <v>0</v>
      </c>
      <c r="G20" s="408">
        <f t="array" aca="1" ref="G20" ca="1">SUMPRODUCT(G$63:G$122,TRANSPOSE(SAP_Spreadsheet!$G$662:$BN$662))</f>
        <v>0</v>
      </c>
      <c r="H20" s="408">
        <f t="array" aca="1" ref="H20" ca="1">SUMPRODUCT(H$63:H$122,TRANSPOSE(SAP_Spreadsheet!$G$662:$BN$662))</f>
        <v>0</v>
      </c>
      <c r="I20" s="408">
        <f t="array" aca="1" ref="I20" ca="1">SUMPRODUCT(I$63:I$122,TRANSPOSE(SAP_Spreadsheet!$G$662:$BN$662))</f>
        <v>0</v>
      </c>
      <c r="J20" s="408">
        <f t="array" aca="1" ref="J20" ca="1">SUMPRODUCT(J$63:J$122,TRANSPOSE(SAP_Spreadsheet!$G$662:$BN$662))</f>
        <v>0</v>
      </c>
      <c r="K20" s="408">
        <f t="array" aca="1" ref="K20" ca="1">SUMPRODUCT(K$63:K$122,TRANSPOSE(SAP_Spreadsheet!$G$662:$BN$662))</f>
        <v>0</v>
      </c>
      <c r="L20" s="408">
        <f t="array" aca="1" ref="L20" ca="1">SUMPRODUCT(L$63:L$122,TRANSPOSE(SAP_Spreadsheet!$G$662:$BN$662))</f>
        <v>0</v>
      </c>
      <c r="M20" s="408">
        <f t="array" aca="1" ref="M20" ca="1">SUMPRODUCT(M$63:M$122,TRANSPOSE(SAP_Spreadsheet!$G$662:$BN$662))</f>
        <v>0</v>
      </c>
      <c r="N20" s="408">
        <f t="array" aca="1" ref="N20" ca="1">SUMPRODUCT(N$63:N$122,TRANSPOSE(SAP_Spreadsheet!$G$662:$BN$662))</f>
        <v>0</v>
      </c>
      <c r="O20" s="408">
        <f t="array" aca="1" ref="O20" ca="1">SUMPRODUCT(O$63:O$122,TRANSPOSE(SAP_Spreadsheet!$G$662:$BN$662))</f>
        <v>0</v>
      </c>
      <c r="P20" s="408">
        <f t="array" aca="1" ref="P20" ca="1">SUMPRODUCT(P$63:P$122,TRANSPOSE(SAP_Spreadsheet!$G$662:$BN$662))</f>
        <v>0</v>
      </c>
      <c r="Q20" s="408">
        <f t="array" aca="1" ref="Q20" ca="1">SUMPRODUCT(Q$63:Q$122,TRANSPOSE(SAP_Spreadsheet!$G$662:$BN$662))</f>
        <v>0</v>
      </c>
      <c r="R20" s="408">
        <f t="array" aca="1" ref="R20" ca="1">SUMPRODUCT(R$63:R$122,TRANSPOSE(SAP_Spreadsheet!$G$662:$BN$662))</f>
        <v>0</v>
      </c>
      <c r="S20" s="408">
        <f t="array" aca="1" ref="S20" ca="1">SUMPRODUCT(S$63:S$122,TRANSPOSE(SAP_Spreadsheet!$G$662:$BN$662))</f>
        <v>0</v>
      </c>
      <c r="T20" s="408">
        <f t="array" aca="1" ref="T20" ca="1">SUMPRODUCT(T$63:T$122,TRANSPOSE(SAP_Spreadsheet!$G$662:$BN$662))</f>
        <v>0</v>
      </c>
      <c r="U20" s="408">
        <f t="array" aca="1" ref="U20" ca="1">SUMPRODUCT(U$63:U$122,TRANSPOSE(SAP_Spreadsheet!$G$662:$BN$662))</f>
        <v>0</v>
      </c>
      <c r="V20" s="408">
        <f t="array" aca="1" ref="V20" ca="1">SUMPRODUCT(V$63:V$122,TRANSPOSE(SAP_Spreadsheet!$G$662:$BN$662))</f>
        <v>0</v>
      </c>
      <c r="W20" s="408">
        <f t="array" aca="1" ref="W20" ca="1">SUMPRODUCT(W$63:W$122,TRANSPOSE(SAP_Spreadsheet!$G$662:$BN$662))</f>
        <v>0</v>
      </c>
      <c r="X20" s="408">
        <f t="array" aca="1" ref="X20" ca="1">SUMPRODUCT(X$63:X$122,TRANSPOSE(SAP_Spreadsheet!$G$662:$BN$662))</f>
        <v>0</v>
      </c>
      <c r="Y20" s="408">
        <f t="array" aca="1" ref="Y20" ca="1">SUMPRODUCT(Y$63:Y$122,TRANSPOSE(SAP_Spreadsheet!$G$662:$BN$662))</f>
        <v>0</v>
      </c>
      <c r="Z20" s="408">
        <f t="array" aca="1" ref="Z20" ca="1">SUMPRODUCT(Z$63:Z$122,TRANSPOSE(SAP_Spreadsheet!$G$662:$BN$662))</f>
        <v>0</v>
      </c>
      <c r="AA20" s="408">
        <f t="array" aca="1" ref="AA20" ca="1">SUMPRODUCT(AA$63:AA$122,TRANSPOSE(SAP_Spreadsheet!$G$662:$BN$662))</f>
        <v>0</v>
      </c>
      <c r="AB20" s="408">
        <f t="array" aca="1" ref="AB20" ca="1">SUMPRODUCT(AB$63:AB$122,TRANSPOSE(SAP_Spreadsheet!$G$662:$BN$662))</f>
        <v>0</v>
      </c>
      <c r="AC20" s="408">
        <f t="array" aca="1" ref="AC20" ca="1">SUMPRODUCT(AC$63:AC$122,TRANSPOSE(SAP_Spreadsheet!$G$662:$BN$662))</f>
        <v>0</v>
      </c>
      <c r="AD20" s="408">
        <f t="array" aca="1" ref="AD20" ca="1">SUMPRODUCT(AD$63:AD$122,TRANSPOSE(SAP_Spreadsheet!$G$662:$BN$662))</f>
        <v>0</v>
      </c>
      <c r="AE20" s="408">
        <f t="array" aca="1" ref="AE20" ca="1">SUMPRODUCT(AE$63:AE$122,TRANSPOSE(SAP_Spreadsheet!$G$662:$BN$662))</f>
        <v>0</v>
      </c>
      <c r="AF20" s="408">
        <f t="array" aca="1" ref="AF20" ca="1">SUMPRODUCT(AF$63:AF$122,TRANSPOSE(SAP_Spreadsheet!$G$662:$BN$662))</f>
        <v>0</v>
      </c>
      <c r="AG20" s="408">
        <f t="array" aca="1" ref="AG20" ca="1">SUMPRODUCT(AG$63:AG$122,TRANSPOSE(SAP_Spreadsheet!$G$662:$BN$662))</f>
        <v>0</v>
      </c>
      <c r="AH20" s="408">
        <f t="array" aca="1" ref="AH20" ca="1">SUMPRODUCT(AH$63:AH$122,TRANSPOSE(SAP_Spreadsheet!$G$662:$BN$662))</f>
        <v>0</v>
      </c>
      <c r="AI20" s="408">
        <f t="array" aca="1" ref="AI20" ca="1">SUMPRODUCT(AI$63:AI$122,TRANSPOSE(SAP_Spreadsheet!$G$662:$BN$662))</f>
        <v>0</v>
      </c>
      <c r="AJ20" s="408">
        <f t="array" aca="1" ref="AJ20" ca="1">SUMPRODUCT(AJ$63:AJ$122,TRANSPOSE(SAP_Spreadsheet!$G$662:$BN$662))</f>
        <v>0</v>
      </c>
      <c r="AK20" s="408">
        <f t="array" aca="1" ref="AK20" ca="1">SUMPRODUCT(AK$63:AK$122,TRANSPOSE(SAP_Spreadsheet!$G$662:$BN$662))</f>
        <v>0</v>
      </c>
      <c r="AL20" s="408">
        <f t="array" aca="1" ref="AL20" ca="1">SUMPRODUCT(AL$63:AL$122,TRANSPOSE(SAP_Spreadsheet!$G$662:$BN$662))</f>
        <v>0</v>
      </c>
      <c r="AM20" s="408">
        <f t="array" aca="1" ref="AM20" ca="1">SUMPRODUCT(AM$63:AM$122,TRANSPOSE(SAP_Spreadsheet!$G$662:$BN$662))</f>
        <v>0</v>
      </c>
      <c r="AN20" s="408">
        <f t="array" aca="1" ref="AN20" ca="1">SUMPRODUCT(AN$63:AN$122,TRANSPOSE(SAP_Spreadsheet!$G$662:$BN$662))</f>
        <v>0</v>
      </c>
      <c r="AO20" s="408">
        <f t="array" aca="1" ref="AO20" ca="1">SUMPRODUCT(AO$63:AO$122,TRANSPOSE(SAP_Spreadsheet!$G$662:$BN$662))</f>
        <v>0</v>
      </c>
      <c r="AP20" s="408">
        <f t="array" aca="1" ref="AP20" ca="1">SUMPRODUCT(AP$63:AP$122,TRANSPOSE(SAP_Spreadsheet!$G$662:$BN$662))</f>
        <v>0</v>
      </c>
      <c r="AQ20" s="408">
        <f t="array" aca="1" ref="AQ20" ca="1">SUMPRODUCT(AQ$63:AQ$122,TRANSPOSE(SAP_Spreadsheet!$G$662:$BN$662))</f>
        <v>0</v>
      </c>
      <c r="AR20" s="408">
        <f t="array" aca="1" ref="AR20" ca="1">SUMPRODUCT(AR$63:AR$122,TRANSPOSE(SAP_Spreadsheet!$G$662:$BN$662))</f>
        <v>0</v>
      </c>
      <c r="AS20" s="408">
        <f t="array" aca="1" ref="AS20" ca="1">SUMPRODUCT(AS$63:AS$122,TRANSPOSE(SAP_Spreadsheet!$G$662:$BN$662))</f>
        <v>0</v>
      </c>
      <c r="AT20" s="408">
        <f t="array" aca="1" ref="AT20" ca="1">SUMPRODUCT(AT$63:AT$122,TRANSPOSE(SAP_Spreadsheet!$G$662:$BN$662))</f>
        <v>0</v>
      </c>
      <c r="AU20" s="408">
        <f t="array" aca="1" ref="AU20" ca="1">SUMPRODUCT(AU$63:AU$122,TRANSPOSE(SAP_Spreadsheet!$G$662:$BN$662))</f>
        <v>0</v>
      </c>
      <c r="AV20" s="408">
        <f t="array" aca="1" ref="AV20" ca="1">SUMPRODUCT(AV$63:AV$122,TRANSPOSE(SAP_Spreadsheet!$G$662:$BN$662))</f>
        <v>0</v>
      </c>
      <c r="AW20" s="408">
        <f t="array" aca="1" ref="AW20" ca="1">SUMPRODUCT(AW$63:AW$122,TRANSPOSE(SAP_Spreadsheet!$G$662:$BN$662))</f>
        <v>0</v>
      </c>
      <c r="AX20" s="408">
        <f t="array" aca="1" ref="AX20" ca="1">SUMPRODUCT(AX$63:AX$122,TRANSPOSE(SAP_Spreadsheet!$G$662:$BN$662))</f>
        <v>0</v>
      </c>
      <c r="AY20" s="408">
        <f t="array" aca="1" ref="AY20" ca="1">SUMPRODUCT(AY$63:AY$122,TRANSPOSE(SAP_Spreadsheet!$G$662:$BN$662))</f>
        <v>0</v>
      </c>
      <c r="AZ20" s="408">
        <f t="array" aca="1" ref="AZ20" ca="1">SUMPRODUCT(AZ$63:AZ$122,TRANSPOSE(SAP_Spreadsheet!$G$662:$BN$662))</f>
        <v>0</v>
      </c>
      <c r="BA20" s="408">
        <f t="array" aca="1" ref="BA20" ca="1">SUMPRODUCT(BA$63:BA$122,TRANSPOSE(SAP_Spreadsheet!$G$662:$BN$662))</f>
        <v>0</v>
      </c>
      <c r="BB20" s="408">
        <f t="array" aca="1" ref="BB20" ca="1">SUMPRODUCT(BB$63:BB$122,TRANSPOSE(SAP_Spreadsheet!$G$662:$BN$662))</f>
        <v>0</v>
      </c>
      <c r="BC20" s="408">
        <f t="array" aca="1" ref="BC20" ca="1">SUMPRODUCT(BC$63:BC$122,TRANSPOSE(SAP_Spreadsheet!$G$662:$BN$662))</f>
        <v>0</v>
      </c>
      <c r="BD20" s="408">
        <f t="array" aca="1" ref="BD20" ca="1">SUMPRODUCT(BD$63:BD$122,TRANSPOSE(SAP_Spreadsheet!$G$662:$BN$662))</f>
        <v>0</v>
      </c>
      <c r="BE20" s="408">
        <f t="array" aca="1" ref="BE20" ca="1">SUMPRODUCT(BE$63:BE$122,TRANSPOSE(SAP_Spreadsheet!$G$662:$BN$662))</f>
        <v>0</v>
      </c>
      <c r="BF20" s="408">
        <f t="array" aca="1" ref="BF20" ca="1">SUMPRODUCT(BF$63:BF$122,TRANSPOSE(SAP_Spreadsheet!$G$662:$BN$662))</f>
        <v>0</v>
      </c>
      <c r="BG20" s="408">
        <f t="array" aca="1" ref="BG20" ca="1">SUMPRODUCT(BG$63:BG$122,TRANSPOSE(SAP_Spreadsheet!$G$662:$BN$662))</f>
        <v>0</v>
      </c>
      <c r="BH20" s="408">
        <f t="array" aca="1" ref="BH20" ca="1">SUMPRODUCT(BH$63:BH$122,TRANSPOSE(SAP_Spreadsheet!$G$662:$BN$662))</f>
        <v>0</v>
      </c>
      <c r="BI20" s="408">
        <f t="array" aca="1" ref="BI20" ca="1">SUMPRODUCT(BI$63:BI$122,TRANSPOSE(SAP_Spreadsheet!$G$662:$BN$662))</f>
        <v>0</v>
      </c>
      <c r="BJ20" s="408">
        <f t="array" aca="1" ref="BJ20" ca="1">SUMPRODUCT(BJ$63:BJ$122,TRANSPOSE(SAP_Spreadsheet!$G$662:$BN$662))</f>
        <v>0</v>
      </c>
      <c r="BK20" s="408">
        <f t="array" aca="1" ref="BK20" ca="1">SUMPRODUCT(BK$63:BK$122,TRANSPOSE(SAP_Spreadsheet!$G$662:$BN$662))</f>
        <v>0</v>
      </c>
      <c r="BL20" s="408">
        <f t="array" aca="1" ref="BL20" ca="1">SUMPRODUCT(BL$63:BL$122,TRANSPOSE(SAP_Spreadsheet!$G$662:$BN$662))</f>
        <v>0</v>
      </c>
    </row>
    <row r="21" spans="1:65" s="405" customFormat="1" x14ac:dyDescent="0.15">
      <c r="A21" s="397"/>
      <c r="B21" s="397"/>
      <c r="D21" s="407" t="s">
        <v>455</v>
      </c>
      <c r="E21" s="408">
        <f t="array" aca="1" ref="E21" ca="1">SUMPRODUCT(E$63:E$122,TRANSPOSE(SAP_Spreadsheet!$G$663:$BN$663))</f>
        <v>0</v>
      </c>
      <c r="F21" s="408">
        <f t="array" aca="1" ref="F21" ca="1">SUMPRODUCT(F$63:F$122,TRANSPOSE(SAP_Spreadsheet!$G$663:$BN$663))</f>
        <v>0</v>
      </c>
      <c r="G21" s="408">
        <f t="array" aca="1" ref="G21" ca="1">SUMPRODUCT(G$63:G$122,TRANSPOSE(SAP_Spreadsheet!$G$663:$BN$663))</f>
        <v>0</v>
      </c>
      <c r="H21" s="408">
        <f t="array" aca="1" ref="H21" ca="1">SUMPRODUCT(H$63:H$122,TRANSPOSE(SAP_Spreadsheet!$G$663:$BN$663))</f>
        <v>0</v>
      </c>
      <c r="I21" s="408">
        <f t="array" aca="1" ref="I21" ca="1">SUMPRODUCT(I$63:I$122,TRANSPOSE(SAP_Spreadsheet!$G$663:$BN$663))</f>
        <v>0</v>
      </c>
      <c r="J21" s="408">
        <f t="array" aca="1" ref="J21" ca="1">SUMPRODUCT(J$63:J$122,TRANSPOSE(SAP_Spreadsheet!$G$663:$BN$663))</f>
        <v>0</v>
      </c>
      <c r="K21" s="408">
        <f t="array" aca="1" ref="K21" ca="1">SUMPRODUCT(K$63:K$122,TRANSPOSE(SAP_Spreadsheet!$G$663:$BN$663))</f>
        <v>0</v>
      </c>
      <c r="L21" s="408">
        <f t="array" aca="1" ref="L21" ca="1">SUMPRODUCT(L$63:L$122,TRANSPOSE(SAP_Spreadsheet!$G$663:$BN$663))</f>
        <v>0</v>
      </c>
      <c r="M21" s="408">
        <f t="array" aca="1" ref="M21" ca="1">SUMPRODUCT(M$63:M$122,TRANSPOSE(SAP_Spreadsheet!$G$663:$BN$663))</f>
        <v>0</v>
      </c>
      <c r="N21" s="408">
        <f t="array" aca="1" ref="N21" ca="1">SUMPRODUCT(N$63:N$122,TRANSPOSE(SAP_Spreadsheet!$G$663:$BN$663))</f>
        <v>0</v>
      </c>
      <c r="O21" s="408">
        <f t="array" aca="1" ref="O21" ca="1">SUMPRODUCT(O$63:O$122,TRANSPOSE(SAP_Spreadsheet!$G$663:$BN$663))</f>
        <v>0</v>
      </c>
      <c r="P21" s="408">
        <f t="array" aca="1" ref="P21" ca="1">SUMPRODUCT(P$63:P$122,TRANSPOSE(SAP_Spreadsheet!$G$663:$BN$663))</f>
        <v>0</v>
      </c>
      <c r="Q21" s="408">
        <f t="array" aca="1" ref="Q21" ca="1">SUMPRODUCT(Q$63:Q$122,TRANSPOSE(SAP_Spreadsheet!$G$663:$BN$663))</f>
        <v>0</v>
      </c>
      <c r="R21" s="408">
        <f t="array" aca="1" ref="R21" ca="1">SUMPRODUCT(R$63:R$122,TRANSPOSE(SAP_Spreadsheet!$G$663:$BN$663))</f>
        <v>0</v>
      </c>
      <c r="S21" s="408">
        <f t="array" aca="1" ref="S21" ca="1">SUMPRODUCT(S$63:S$122,TRANSPOSE(SAP_Spreadsheet!$G$663:$BN$663))</f>
        <v>0</v>
      </c>
      <c r="T21" s="408">
        <f t="array" aca="1" ref="T21" ca="1">SUMPRODUCT(T$63:T$122,TRANSPOSE(SAP_Spreadsheet!$G$663:$BN$663))</f>
        <v>0</v>
      </c>
      <c r="U21" s="408">
        <f t="array" aca="1" ref="U21" ca="1">SUMPRODUCT(U$63:U$122,TRANSPOSE(SAP_Spreadsheet!$G$663:$BN$663))</f>
        <v>0</v>
      </c>
      <c r="V21" s="408">
        <f t="array" aca="1" ref="V21" ca="1">SUMPRODUCT(V$63:V$122,TRANSPOSE(SAP_Spreadsheet!$G$663:$BN$663))</f>
        <v>0</v>
      </c>
      <c r="W21" s="408">
        <f t="array" aca="1" ref="W21" ca="1">SUMPRODUCT(W$63:W$122,TRANSPOSE(SAP_Spreadsheet!$G$663:$BN$663))</f>
        <v>0</v>
      </c>
      <c r="X21" s="408">
        <f t="array" aca="1" ref="X21" ca="1">SUMPRODUCT(X$63:X$122,TRANSPOSE(SAP_Spreadsheet!$G$663:$BN$663))</f>
        <v>0</v>
      </c>
      <c r="Y21" s="408">
        <f t="array" aca="1" ref="Y21" ca="1">SUMPRODUCT(Y$63:Y$122,TRANSPOSE(SAP_Spreadsheet!$G$663:$BN$663))</f>
        <v>0</v>
      </c>
      <c r="Z21" s="408">
        <f t="array" aca="1" ref="Z21" ca="1">SUMPRODUCT(Z$63:Z$122,TRANSPOSE(SAP_Spreadsheet!$G$663:$BN$663))</f>
        <v>0</v>
      </c>
      <c r="AA21" s="408">
        <f t="array" aca="1" ref="AA21" ca="1">SUMPRODUCT(AA$63:AA$122,TRANSPOSE(SAP_Spreadsheet!$G$663:$BN$663))</f>
        <v>0</v>
      </c>
      <c r="AB21" s="408">
        <f t="array" aca="1" ref="AB21" ca="1">SUMPRODUCT(AB$63:AB$122,TRANSPOSE(SAP_Spreadsheet!$G$663:$BN$663))</f>
        <v>0</v>
      </c>
      <c r="AC21" s="408">
        <f t="array" aca="1" ref="AC21" ca="1">SUMPRODUCT(AC$63:AC$122,TRANSPOSE(SAP_Spreadsheet!$G$663:$BN$663))</f>
        <v>0</v>
      </c>
      <c r="AD21" s="408">
        <f t="array" aca="1" ref="AD21" ca="1">SUMPRODUCT(AD$63:AD$122,TRANSPOSE(SAP_Spreadsheet!$G$663:$BN$663))</f>
        <v>0</v>
      </c>
      <c r="AE21" s="408">
        <f t="array" aca="1" ref="AE21" ca="1">SUMPRODUCT(AE$63:AE$122,TRANSPOSE(SAP_Spreadsheet!$G$663:$BN$663))</f>
        <v>0</v>
      </c>
      <c r="AF21" s="408">
        <f t="array" aca="1" ref="AF21" ca="1">SUMPRODUCT(AF$63:AF$122,TRANSPOSE(SAP_Spreadsheet!$G$663:$BN$663))</f>
        <v>0</v>
      </c>
      <c r="AG21" s="408">
        <f t="array" aca="1" ref="AG21" ca="1">SUMPRODUCT(AG$63:AG$122,TRANSPOSE(SAP_Spreadsheet!$G$663:$BN$663))</f>
        <v>0</v>
      </c>
      <c r="AH21" s="408">
        <f t="array" aca="1" ref="AH21" ca="1">SUMPRODUCT(AH$63:AH$122,TRANSPOSE(SAP_Spreadsheet!$G$663:$BN$663))</f>
        <v>0</v>
      </c>
      <c r="AI21" s="408">
        <f t="array" aca="1" ref="AI21" ca="1">SUMPRODUCT(AI$63:AI$122,TRANSPOSE(SAP_Spreadsheet!$G$663:$BN$663))</f>
        <v>0</v>
      </c>
      <c r="AJ21" s="408">
        <f t="array" aca="1" ref="AJ21" ca="1">SUMPRODUCT(AJ$63:AJ$122,TRANSPOSE(SAP_Spreadsheet!$G$663:$BN$663))</f>
        <v>0</v>
      </c>
      <c r="AK21" s="408">
        <f t="array" aca="1" ref="AK21" ca="1">SUMPRODUCT(AK$63:AK$122,TRANSPOSE(SAP_Spreadsheet!$G$663:$BN$663))</f>
        <v>0</v>
      </c>
      <c r="AL21" s="408">
        <f t="array" aca="1" ref="AL21" ca="1">SUMPRODUCT(AL$63:AL$122,TRANSPOSE(SAP_Spreadsheet!$G$663:$BN$663))</f>
        <v>0</v>
      </c>
      <c r="AM21" s="408">
        <f t="array" aca="1" ref="AM21" ca="1">SUMPRODUCT(AM$63:AM$122,TRANSPOSE(SAP_Spreadsheet!$G$663:$BN$663))</f>
        <v>0</v>
      </c>
      <c r="AN21" s="408">
        <f t="array" aca="1" ref="AN21" ca="1">SUMPRODUCT(AN$63:AN$122,TRANSPOSE(SAP_Spreadsheet!$G$663:$BN$663))</f>
        <v>0</v>
      </c>
      <c r="AO21" s="408">
        <f t="array" aca="1" ref="AO21" ca="1">SUMPRODUCT(AO$63:AO$122,TRANSPOSE(SAP_Spreadsheet!$G$663:$BN$663))</f>
        <v>0</v>
      </c>
      <c r="AP21" s="408">
        <f t="array" aca="1" ref="AP21" ca="1">SUMPRODUCT(AP$63:AP$122,TRANSPOSE(SAP_Spreadsheet!$G$663:$BN$663))</f>
        <v>0</v>
      </c>
      <c r="AQ21" s="408">
        <f t="array" aca="1" ref="AQ21" ca="1">SUMPRODUCT(AQ$63:AQ$122,TRANSPOSE(SAP_Spreadsheet!$G$663:$BN$663))</f>
        <v>0</v>
      </c>
      <c r="AR21" s="408">
        <f t="array" aca="1" ref="AR21" ca="1">SUMPRODUCT(AR$63:AR$122,TRANSPOSE(SAP_Spreadsheet!$G$663:$BN$663))</f>
        <v>0</v>
      </c>
      <c r="AS21" s="408">
        <f t="array" aca="1" ref="AS21" ca="1">SUMPRODUCT(AS$63:AS$122,TRANSPOSE(SAP_Spreadsheet!$G$663:$BN$663))</f>
        <v>0</v>
      </c>
      <c r="AT21" s="408">
        <f t="array" aca="1" ref="AT21" ca="1">SUMPRODUCT(AT$63:AT$122,TRANSPOSE(SAP_Spreadsheet!$G$663:$BN$663))</f>
        <v>0</v>
      </c>
      <c r="AU21" s="408">
        <f t="array" aca="1" ref="AU21" ca="1">SUMPRODUCT(AU$63:AU$122,TRANSPOSE(SAP_Spreadsheet!$G$663:$BN$663))</f>
        <v>0</v>
      </c>
      <c r="AV21" s="408">
        <f t="array" aca="1" ref="AV21" ca="1">SUMPRODUCT(AV$63:AV$122,TRANSPOSE(SAP_Spreadsheet!$G$663:$BN$663))</f>
        <v>0</v>
      </c>
      <c r="AW21" s="408">
        <f t="array" aca="1" ref="AW21" ca="1">SUMPRODUCT(AW$63:AW$122,TRANSPOSE(SAP_Spreadsheet!$G$663:$BN$663))</f>
        <v>0</v>
      </c>
      <c r="AX21" s="408">
        <f t="array" aca="1" ref="AX21" ca="1">SUMPRODUCT(AX$63:AX$122,TRANSPOSE(SAP_Spreadsheet!$G$663:$BN$663))</f>
        <v>0</v>
      </c>
      <c r="AY21" s="408">
        <f t="array" aca="1" ref="AY21" ca="1">SUMPRODUCT(AY$63:AY$122,TRANSPOSE(SAP_Spreadsheet!$G$663:$BN$663))</f>
        <v>0</v>
      </c>
      <c r="AZ21" s="408">
        <f t="array" aca="1" ref="AZ21" ca="1">SUMPRODUCT(AZ$63:AZ$122,TRANSPOSE(SAP_Spreadsheet!$G$663:$BN$663))</f>
        <v>0</v>
      </c>
      <c r="BA21" s="408">
        <f t="array" aca="1" ref="BA21" ca="1">SUMPRODUCT(BA$63:BA$122,TRANSPOSE(SAP_Spreadsheet!$G$663:$BN$663))</f>
        <v>0</v>
      </c>
      <c r="BB21" s="408">
        <f t="array" aca="1" ref="BB21" ca="1">SUMPRODUCT(BB$63:BB$122,TRANSPOSE(SAP_Spreadsheet!$G$663:$BN$663))</f>
        <v>0</v>
      </c>
      <c r="BC21" s="408">
        <f t="array" aca="1" ref="BC21" ca="1">SUMPRODUCT(BC$63:BC$122,TRANSPOSE(SAP_Spreadsheet!$G$663:$BN$663))</f>
        <v>0</v>
      </c>
      <c r="BD21" s="408">
        <f t="array" aca="1" ref="BD21" ca="1">SUMPRODUCT(BD$63:BD$122,TRANSPOSE(SAP_Spreadsheet!$G$663:$BN$663))</f>
        <v>0</v>
      </c>
      <c r="BE21" s="408">
        <f t="array" aca="1" ref="BE21" ca="1">SUMPRODUCT(BE$63:BE$122,TRANSPOSE(SAP_Spreadsheet!$G$663:$BN$663))</f>
        <v>0</v>
      </c>
      <c r="BF21" s="408">
        <f t="array" aca="1" ref="BF21" ca="1">SUMPRODUCT(BF$63:BF$122,TRANSPOSE(SAP_Spreadsheet!$G$663:$BN$663))</f>
        <v>0</v>
      </c>
      <c r="BG21" s="408">
        <f t="array" aca="1" ref="BG21" ca="1">SUMPRODUCT(BG$63:BG$122,TRANSPOSE(SAP_Spreadsheet!$G$663:$BN$663))</f>
        <v>0</v>
      </c>
      <c r="BH21" s="408">
        <f t="array" aca="1" ref="BH21" ca="1">SUMPRODUCT(BH$63:BH$122,TRANSPOSE(SAP_Spreadsheet!$G$663:$BN$663))</f>
        <v>0</v>
      </c>
      <c r="BI21" s="408">
        <f t="array" aca="1" ref="BI21" ca="1">SUMPRODUCT(BI$63:BI$122,TRANSPOSE(SAP_Spreadsheet!$G$663:$BN$663))</f>
        <v>0</v>
      </c>
      <c r="BJ21" s="408">
        <f t="array" aca="1" ref="BJ21" ca="1">SUMPRODUCT(BJ$63:BJ$122,TRANSPOSE(SAP_Spreadsheet!$G$663:$BN$663))</f>
        <v>0</v>
      </c>
      <c r="BK21" s="408">
        <f t="array" aca="1" ref="BK21" ca="1">SUMPRODUCT(BK$63:BK$122,TRANSPOSE(SAP_Spreadsheet!$G$663:$BN$663))</f>
        <v>0</v>
      </c>
      <c r="BL21" s="408">
        <f t="array" aca="1" ref="BL21" ca="1">SUMPRODUCT(BL$63:BL$122,TRANSPOSE(SAP_Spreadsheet!$G$663:$BN$663))</f>
        <v>0</v>
      </c>
    </row>
    <row r="22" spans="1:65" s="405" customFormat="1" x14ac:dyDescent="0.15">
      <c r="A22" s="397"/>
      <c r="B22" s="397"/>
      <c r="D22" s="410" t="s">
        <v>401</v>
      </c>
      <c r="E22" s="408">
        <f t="array" aca="1" ref="E22" ca="1">SUMPRODUCT(E$63:E$122,TRANSPOSE(SAP_Spreadsheet!$G$667:$BN$667))</f>
        <v>0</v>
      </c>
      <c r="F22" s="408">
        <f t="array" aca="1" ref="F22" ca="1">SUMPRODUCT(F$63:F$122,TRANSPOSE(SAP_Spreadsheet!$G$667:$BN$667))</f>
        <v>0</v>
      </c>
      <c r="G22" s="408">
        <f t="array" aca="1" ref="G22" ca="1">SUMPRODUCT(G$63:G$122,TRANSPOSE(SAP_Spreadsheet!$G$667:$BN$667))</f>
        <v>0</v>
      </c>
      <c r="H22" s="408">
        <f t="array" aca="1" ref="H22" ca="1">SUMPRODUCT(H$63:H$122,TRANSPOSE(SAP_Spreadsheet!$G$667:$BN$667))</f>
        <v>0</v>
      </c>
      <c r="I22" s="408">
        <f t="array" aca="1" ref="I22" ca="1">SUMPRODUCT(I$63:I$122,TRANSPOSE(SAP_Spreadsheet!$G$667:$BN$667))</f>
        <v>0</v>
      </c>
      <c r="J22" s="408">
        <f t="array" aca="1" ref="J22" ca="1">SUMPRODUCT(J$63:J$122,TRANSPOSE(SAP_Spreadsheet!$G$667:$BN$667))</f>
        <v>0</v>
      </c>
      <c r="K22" s="408">
        <f t="array" aca="1" ref="K22" ca="1">SUMPRODUCT(K$63:K$122,TRANSPOSE(SAP_Spreadsheet!$G$667:$BN$667))</f>
        <v>0</v>
      </c>
      <c r="L22" s="408">
        <f t="array" aca="1" ref="L22" ca="1">SUMPRODUCT(L$63:L$122,TRANSPOSE(SAP_Spreadsheet!$G$667:$BN$667))</f>
        <v>0</v>
      </c>
      <c r="M22" s="408">
        <f t="array" aca="1" ref="M22" ca="1">SUMPRODUCT(M$63:M$122,TRANSPOSE(SAP_Spreadsheet!$G$667:$BN$667))</f>
        <v>0</v>
      </c>
      <c r="N22" s="408">
        <f t="array" aca="1" ref="N22" ca="1">SUMPRODUCT(N$63:N$122,TRANSPOSE(SAP_Spreadsheet!$G$667:$BN$667))</f>
        <v>0</v>
      </c>
      <c r="O22" s="408">
        <f t="array" aca="1" ref="O22" ca="1">SUMPRODUCT(O$63:O$122,TRANSPOSE(SAP_Spreadsheet!$G$667:$BN$667))</f>
        <v>0</v>
      </c>
      <c r="P22" s="408">
        <f t="array" aca="1" ref="P22" ca="1">SUMPRODUCT(P$63:P$122,TRANSPOSE(SAP_Spreadsheet!$G$667:$BN$667))</f>
        <v>0</v>
      </c>
      <c r="Q22" s="408">
        <f t="array" aca="1" ref="Q22" ca="1">SUMPRODUCT(Q$63:Q$122,TRANSPOSE(SAP_Spreadsheet!$G$667:$BN$667))</f>
        <v>0</v>
      </c>
      <c r="R22" s="408">
        <f t="array" aca="1" ref="R22" ca="1">SUMPRODUCT(R$63:R$122,TRANSPOSE(SAP_Spreadsheet!$G$667:$BN$667))</f>
        <v>0</v>
      </c>
      <c r="S22" s="408">
        <f t="array" aca="1" ref="S22" ca="1">SUMPRODUCT(S$63:S$122,TRANSPOSE(SAP_Spreadsheet!$G$667:$BN$667))</f>
        <v>0</v>
      </c>
      <c r="T22" s="408">
        <f t="array" aca="1" ref="T22" ca="1">SUMPRODUCT(T$63:T$122,TRANSPOSE(SAP_Spreadsheet!$G$667:$BN$667))</f>
        <v>0</v>
      </c>
      <c r="U22" s="408">
        <f t="array" aca="1" ref="U22" ca="1">SUMPRODUCT(U$63:U$122,TRANSPOSE(SAP_Spreadsheet!$G$667:$BN$667))</f>
        <v>0</v>
      </c>
      <c r="V22" s="408">
        <f t="array" aca="1" ref="V22" ca="1">SUMPRODUCT(V$63:V$122,TRANSPOSE(SAP_Spreadsheet!$G$667:$BN$667))</f>
        <v>0</v>
      </c>
      <c r="W22" s="408">
        <f t="array" aca="1" ref="W22" ca="1">SUMPRODUCT(W$63:W$122,TRANSPOSE(SAP_Spreadsheet!$G$667:$BN$667))</f>
        <v>0</v>
      </c>
      <c r="X22" s="408">
        <f t="array" aca="1" ref="X22" ca="1">SUMPRODUCT(X$63:X$122,TRANSPOSE(SAP_Spreadsheet!$G$667:$BN$667))</f>
        <v>0</v>
      </c>
      <c r="Y22" s="408">
        <f t="array" aca="1" ref="Y22" ca="1">SUMPRODUCT(Y$63:Y$122,TRANSPOSE(SAP_Spreadsheet!$G$667:$BN$667))</f>
        <v>0</v>
      </c>
      <c r="Z22" s="408">
        <f t="array" aca="1" ref="Z22" ca="1">SUMPRODUCT(Z$63:Z$122,TRANSPOSE(SAP_Spreadsheet!$G$667:$BN$667))</f>
        <v>0</v>
      </c>
      <c r="AA22" s="408">
        <f t="array" aca="1" ref="AA22" ca="1">SUMPRODUCT(AA$63:AA$122,TRANSPOSE(SAP_Spreadsheet!$G$667:$BN$667))</f>
        <v>0</v>
      </c>
      <c r="AB22" s="408">
        <f t="array" aca="1" ref="AB22" ca="1">SUMPRODUCT(AB$63:AB$122,TRANSPOSE(SAP_Spreadsheet!$G$667:$BN$667))</f>
        <v>0</v>
      </c>
      <c r="AC22" s="408">
        <f t="array" aca="1" ref="AC22" ca="1">SUMPRODUCT(AC$63:AC$122,TRANSPOSE(SAP_Spreadsheet!$G$667:$BN$667))</f>
        <v>0</v>
      </c>
      <c r="AD22" s="408">
        <f t="array" aca="1" ref="AD22" ca="1">SUMPRODUCT(AD$63:AD$122,TRANSPOSE(SAP_Spreadsheet!$G$667:$BN$667))</f>
        <v>0</v>
      </c>
      <c r="AE22" s="408">
        <f t="array" aca="1" ref="AE22" ca="1">SUMPRODUCT(AE$63:AE$122,TRANSPOSE(SAP_Spreadsheet!$G$667:$BN$667))</f>
        <v>0</v>
      </c>
      <c r="AF22" s="408">
        <f t="array" aca="1" ref="AF22" ca="1">SUMPRODUCT(AF$63:AF$122,TRANSPOSE(SAP_Spreadsheet!$G$667:$BN$667))</f>
        <v>0</v>
      </c>
      <c r="AG22" s="408">
        <f t="array" aca="1" ref="AG22" ca="1">SUMPRODUCT(AG$63:AG$122,TRANSPOSE(SAP_Spreadsheet!$G$667:$BN$667))</f>
        <v>0</v>
      </c>
      <c r="AH22" s="408">
        <f t="array" aca="1" ref="AH22" ca="1">SUMPRODUCT(AH$63:AH$122,TRANSPOSE(SAP_Spreadsheet!$G$667:$BN$667))</f>
        <v>0</v>
      </c>
      <c r="AI22" s="408">
        <f t="array" aca="1" ref="AI22" ca="1">SUMPRODUCT(AI$63:AI$122,TRANSPOSE(SAP_Spreadsheet!$G$667:$BN$667))</f>
        <v>0</v>
      </c>
      <c r="AJ22" s="408">
        <f t="array" aca="1" ref="AJ22" ca="1">SUMPRODUCT(AJ$63:AJ$122,TRANSPOSE(SAP_Spreadsheet!$G$667:$BN$667))</f>
        <v>0</v>
      </c>
      <c r="AK22" s="408">
        <f t="array" aca="1" ref="AK22" ca="1">SUMPRODUCT(AK$63:AK$122,TRANSPOSE(SAP_Spreadsheet!$G$667:$BN$667))</f>
        <v>0</v>
      </c>
      <c r="AL22" s="408">
        <f t="array" aca="1" ref="AL22" ca="1">SUMPRODUCT(AL$63:AL$122,TRANSPOSE(SAP_Spreadsheet!$G$667:$BN$667))</f>
        <v>0</v>
      </c>
      <c r="AM22" s="408">
        <f t="array" aca="1" ref="AM22" ca="1">SUMPRODUCT(AM$63:AM$122,TRANSPOSE(SAP_Spreadsheet!$G$667:$BN$667))</f>
        <v>0</v>
      </c>
      <c r="AN22" s="408">
        <f t="array" aca="1" ref="AN22" ca="1">SUMPRODUCT(AN$63:AN$122,TRANSPOSE(SAP_Spreadsheet!$G$667:$BN$667))</f>
        <v>0</v>
      </c>
      <c r="AO22" s="408">
        <f t="array" aca="1" ref="AO22" ca="1">SUMPRODUCT(AO$63:AO$122,TRANSPOSE(SAP_Spreadsheet!$G$667:$BN$667))</f>
        <v>0</v>
      </c>
      <c r="AP22" s="408">
        <f t="array" aca="1" ref="AP22" ca="1">SUMPRODUCT(AP$63:AP$122,TRANSPOSE(SAP_Spreadsheet!$G$667:$BN$667))</f>
        <v>0</v>
      </c>
      <c r="AQ22" s="408">
        <f t="array" aca="1" ref="AQ22" ca="1">SUMPRODUCT(AQ$63:AQ$122,TRANSPOSE(SAP_Spreadsheet!$G$667:$BN$667))</f>
        <v>0</v>
      </c>
      <c r="AR22" s="408">
        <f t="array" aca="1" ref="AR22" ca="1">SUMPRODUCT(AR$63:AR$122,TRANSPOSE(SAP_Spreadsheet!$G$667:$BN$667))</f>
        <v>0</v>
      </c>
      <c r="AS22" s="408">
        <f t="array" aca="1" ref="AS22" ca="1">SUMPRODUCT(AS$63:AS$122,TRANSPOSE(SAP_Spreadsheet!$G$667:$BN$667))</f>
        <v>0</v>
      </c>
      <c r="AT22" s="408">
        <f t="array" aca="1" ref="AT22" ca="1">SUMPRODUCT(AT$63:AT$122,TRANSPOSE(SAP_Spreadsheet!$G$667:$BN$667))</f>
        <v>0</v>
      </c>
      <c r="AU22" s="408">
        <f t="array" aca="1" ref="AU22" ca="1">SUMPRODUCT(AU$63:AU$122,TRANSPOSE(SAP_Spreadsheet!$G$667:$BN$667))</f>
        <v>0</v>
      </c>
      <c r="AV22" s="408">
        <f t="array" aca="1" ref="AV22" ca="1">SUMPRODUCT(AV$63:AV$122,TRANSPOSE(SAP_Spreadsheet!$G$667:$BN$667))</f>
        <v>0</v>
      </c>
      <c r="AW22" s="408">
        <f t="array" aca="1" ref="AW22" ca="1">SUMPRODUCT(AW$63:AW$122,TRANSPOSE(SAP_Spreadsheet!$G$667:$BN$667))</f>
        <v>0</v>
      </c>
      <c r="AX22" s="408">
        <f t="array" aca="1" ref="AX22" ca="1">SUMPRODUCT(AX$63:AX$122,TRANSPOSE(SAP_Spreadsheet!$G$667:$BN$667))</f>
        <v>0</v>
      </c>
      <c r="AY22" s="408">
        <f t="array" aca="1" ref="AY22" ca="1">SUMPRODUCT(AY$63:AY$122,TRANSPOSE(SAP_Spreadsheet!$G$667:$BN$667))</f>
        <v>0</v>
      </c>
      <c r="AZ22" s="408">
        <f t="array" aca="1" ref="AZ22" ca="1">SUMPRODUCT(AZ$63:AZ$122,TRANSPOSE(SAP_Spreadsheet!$G$667:$BN$667))</f>
        <v>0</v>
      </c>
      <c r="BA22" s="408">
        <f t="array" aca="1" ref="BA22" ca="1">SUMPRODUCT(BA$63:BA$122,TRANSPOSE(SAP_Spreadsheet!$G$667:$BN$667))</f>
        <v>0</v>
      </c>
      <c r="BB22" s="408">
        <f t="array" aca="1" ref="BB22" ca="1">SUMPRODUCT(BB$63:BB$122,TRANSPOSE(SAP_Spreadsheet!$G$667:$BN$667))</f>
        <v>0</v>
      </c>
      <c r="BC22" s="408">
        <f t="array" aca="1" ref="BC22" ca="1">SUMPRODUCT(BC$63:BC$122,TRANSPOSE(SAP_Spreadsheet!$G$667:$BN$667))</f>
        <v>0</v>
      </c>
      <c r="BD22" s="408">
        <f t="array" aca="1" ref="BD22" ca="1">SUMPRODUCT(BD$63:BD$122,TRANSPOSE(SAP_Spreadsheet!$G$667:$BN$667))</f>
        <v>0</v>
      </c>
      <c r="BE22" s="408">
        <f t="array" aca="1" ref="BE22" ca="1">SUMPRODUCT(BE$63:BE$122,TRANSPOSE(SAP_Spreadsheet!$G$667:$BN$667))</f>
        <v>0</v>
      </c>
      <c r="BF22" s="408">
        <f t="array" aca="1" ref="BF22" ca="1">SUMPRODUCT(BF$63:BF$122,TRANSPOSE(SAP_Spreadsheet!$G$667:$BN$667))</f>
        <v>0</v>
      </c>
      <c r="BG22" s="408">
        <f t="array" aca="1" ref="BG22" ca="1">SUMPRODUCT(BG$63:BG$122,TRANSPOSE(SAP_Spreadsheet!$G$667:$BN$667))</f>
        <v>0</v>
      </c>
      <c r="BH22" s="408">
        <f t="array" aca="1" ref="BH22" ca="1">SUMPRODUCT(BH$63:BH$122,TRANSPOSE(SAP_Spreadsheet!$G$667:$BN$667))</f>
        <v>0</v>
      </c>
      <c r="BI22" s="408">
        <f t="array" aca="1" ref="BI22" ca="1">SUMPRODUCT(BI$63:BI$122,TRANSPOSE(SAP_Spreadsheet!$G$667:$BN$667))</f>
        <v>0</v>
      </c>
      <c r="BJ22" s="408">
        <f t="array" aca="1" ref="BJ22" ca="1">SUMPRODUCT(BJ$63:BJ$122,TRANSPOSE(SAP_Spreadsheet!$G$667:$BN$667))</f>
        <v>0</v>
      </c>
      <c r="BK22" s="408">
        <f t="array" aca="1" ref="BK22" ca="1">SUMPRODUCT(BK$63:BK$122,TRANSPOSE(SAP_Spreadsheet!$G$667:$BN$667))</f>
        <v>0</v>
      </c>
      <c r="BL22" s="408">
        <f t="array" aca="1" ref="BL22" ca="1">SUMPRODUCT(BL$63:BL$122,TRANSPOSE(SAP_Spreadsheet!$G$667:$BN$667))</f>
        <v>0</v>
      </c>
    </row>
    <row r="23" spans="1:65" s="405" customFormat="1" x14ac:dyDescent="0.15">
      <c r="A23" s="397"/>
      <c r="B23" s="397"/>
      <c r="D23" s="410" t="s">
        <v>402</v>
      </c>
      <c r="E23" s="408">
        <f t="array" aca="1" ref="E23" ca="1">SUMPRODUCT(E$63:E$122,TRANSPOSE(SAP_Spreadsheet!$G$672:$BN$672))</f>
        <v>0</v>
      </c>
      <c r="F23" s="408">
        <f t="array" aca="1" ref="F23" ca="1">SUMPRODUCT(F$63:F$122,TRANSPOSE(SAP_Spreadsheet!$G$672:$BN$672))</f>
        <v>0</v>
      </c>
      <c r="G23" s="408">
        <f t="array" aca="1" ref="G23" ca="1">SUMPRODUCT(G$63:G$122,TRANSPOSE(SAP_Spreadsheet!$G$672:$BN$672))</f>
        <v>0</v>
      </c>
      <c r="H23" s="408">
        <f t="array" aca="1" ref="H23" ca="1">SUMPRODUCT(H$63:H$122,TRANSPOSE(SAP_Spreadsheet!$G$672:$BN$672))</f>
        <v>0</v>
      </c>
      <c r="I23" s="408">
        <f t="array" aca="1" ref="I23" ca="1">SUMPRODUCT(I$63:I$122,TRANSPOSE(SAP_Spreadsheet!$G$672:$BN$672))</f>
        <v>0</v>
      </c>
      <c r="J23" s="408">
        <f t="array" aca="1" ref="J23" ca="1">SUMPRODUCT(J$63:J$122,TRANSPOSE(SAP_Spreadsheet!$G$672:$BN$672))</f>
        <v>0</v>
      </c>
      <c r="K23" s="408">
        <f t="array" aca="1" ref="K23" ca="1">SUMPRODUCT(K$63:K$122,TRANSPOSE(SAP_Spreadsheet!$G$672:$BN$672))</f>
        <v>0</v>
      </c>
      <c r="L23" s="408">
        <f t="array" aca="1" ref="L23" ca="1">SUMPRODUCT(L$63:L$122,TRANSPOSE(SAP_Spreadsheet!$G$672:$BN$672))</f>
        <v>0</v>
      </c>
      <c r="M23" s="408">
        <f t="array" aca="1" ref="M23" ca="1">SUMPRODUCT(M$63:M$122,TRANSPOSE(SAP_Spreadsheet!$G$672:$BN$672))</f>
        <v>0</v>
      </c>
      <c r="N23" s="408">
        <f t="array" aca="1" ref="N23" ca="1">SUMPRODUCT(N$63:N$122,TRANSPOSE(SAP_Spreadsheet!$G$672:$BN$672))</f>
        <v>0</v>
      </c>
      <c r="O23" s="408">
        <f t="array" aca="1" ref="O23" ca="1">SUMPRODUCT(O$63:O$122,TRANSPOSE(SAP_Spreadsheet!$G$672:$BN$672))</f>
        <v>0</v>
      </c>
      <c r="P23" s="408">
        <f t="array" aca="1" ref="P23" ca="1">SUMPRODUCT(P$63:P$122,TRANSPOSE(SAP_Spreadsheet!$G$672:$BN$672))</f>
        <v>0</v>
      </c>
      <c r="Q23" s="408">
        <f t="array" aca="1" ref="Q23" ca="1">SUMPRODUCT(Q$63:Q$122,TRANSPOSE(SAP_Spreadsheet!$G$672:$BN$672))</f>
        <v>0</v>
      </c>
      <c r="R23" s="408">
        <f t="array" aca="1" ref="R23" ca="1">SUMPRODUCT(R$63:R$122,TRANSPOSE(SAP_Spreadsheet!$G$672:$BN$672))</f>
        <v>0</v>
      </c>
      <c r="S23" s="408">
        <f t="array" aca="1" ref="S23" ca="1">SUMPRODUCT(S$63:S$122,TRANSPOSE(SAP_Spreadsheet!$G$672:$BN$672))</f>
        <v>0</v>
      </c>
      <c r="T23" s="408">
        <f t="array" aca="1" ref="T23" ca="1">SUMPRODUCT(T$63:T$122,TRANSPOSE(SAP_Spreadsheet!$G$672:$BN$672))</f>
        <v>0</v>
      </c>
      <c r="U23" s="408">
        <f t="array" aca="1" ref="U23" ca="1">SUMPRODUCT(U$63:U$122,TRANSPOSE(SAP_Spreadsheet!$G$672:$BN$672))</f>
        <v>0</v>
      </c>
      <c r="V23" s="408">
        <f t="array" aca="1" ref="V23" ca="1">SUMPRODUCT(V$63:V$122,TRANSPOSE(SAP_Spreadsheet!$G$672:$BN$672))</f>
        <v>0</v>
      </c>
      <c r="W23" s="408">
        <f t="array" aca="1" ref="W23" ca="1">SUMPRODUCT(W$63:W$122,TRANSPOSE(SAP_Spreadsheet!$G$672:$BN$672))</f>
        <v>0</v>
      </c>
      <c r="X23" s="408">
        <f t="array" aca="1" ref="X23" ca="1">SUMPRODUCT(X$63:X$122,TRANSPOSE(SAP_Spreadsheet!$G$672:$BN$672))</f>
        <v>0</v>
      </c>
      <c r="Y23" s="408">
        <f t="array" aca="1" ref="Y23" ca="1">SUMPRODUCT(Y$63:Y$122,TRANSPOSE(SAP_Spreadsheet!$G$672:$BN$672))</f>
        <v>0</v>
      </c>
      <c r="Z23" s="408">
        <f t="array" aca="1" ref="Z23" ca="1">SUMPRODUCT(Z$63:Z$122,TRANSPOSE(SAP_Spreadsheet!$G$672:$BN$672))</f>
        <v>0</v>
      </c>
      <c r="AA23" s="408">
        <f t="array" aca="1" ref="AA23" ca="1">SUMPRODUCT(AA$63:AA$122,TRANSPOSE(SAP_Spreadsheet!$G$672:$BN$672))</f>
        <v>0</v>
      </c>
      <c r="AB23" s="408">
        <f t="array" aca="1" ref="AB23" ca="1">SUMPRODUCT(AB$63:AB$122,TRANSPOSE(SAP_Spreadsheet!$G$672:$BN$672))</f>
        <v>0</v>
      </c>
      <c r="AC23" s="408">
        <f t="array" aca="1" ref="AC23" ca="1">SUMPRODUCT(AC$63:AC$122,TRANSPOSE(SAP_Spreadsheet!$G$672:$BN$672))</f>
        <v>0</v>
      </c>
      <c r="AD23" s="408">
        <f t="array" aca="1" ref="AD23" ca="1">SUMPRODUCT(AD$63:AD$122,TRANSPOSE(SAP_Spreadsheet!$G$672:$BN$672))</f>
        <v>0</v>
      </c>
      <c r="AE23" s="408">
        <f t="array" aca="1" ref="AE23" ca="1">SUMPRODUCT(AE$63:AE$122,TRANSPOSE(SAP_Spreadsheet!$G$672:$BN$672))</f>
        <v>0</v>
      </c>
      <c r="AF23" s="408">
        <f t="array" aca="1" ref="AF23" ca="1">SUMPRODUCT(AF$63:AF$122,TRANSPOSE(SAP_Spreadsheet!$G$672:$BN$672))</f>
        <v>0</v>
      </c>
      <c r="AG23" s="408">
        <f t="array" aca="1" ref="AG23" ca="1">SUMPRODUCT(AG$63:AG$122,TRANSPOSE(SAP_Spreadsheet!$G$672:$BN$672))</f>
        <v>0</v>
      </c>
      <c r="AH23" s="408">
        <f t="array" aca="1" ref="AH23" ca="1">SUMPRODUCT(AH$63:AH$122,TRANSPOSE(SAP_Spreadsheet!$G$672:$BN$672))</f>
        <v>0</v>
      </c>
      <c r="AI23" s="408">
        <f t="array" aca="1" ref="AI23" ca="1">SUMPRODUCT(AI$63:AI$122,TRANSPOSE(SAP_Spreadsheet!$G$672:$BN$672))</f>
        <v>0</v>
      </c>
      <c r="AJ23" s="408">
        <f t="array" aca="1" ref="AJ23" ca="1">SUMPRODUCT(AJ$63:AJ$122,TRANSPOSE(SAP_Spreadsheet!$G$672:$BN$672))</f>
        <v>0</v>
      </c>
      <c r="AK23" s="408">
        <f t="array" aca="1" ref="AK23" ca="1">SUMPRODUCT(AK$63:AK$122,TRANSPOSE(SAP_Spreadsheet!$G$672:$BN$672))</f>
        <v>0</v>
      </c>
      <c r="AL23" s="408">
        <f t="array" aca="1" ref="AL23" ca="1">SUMPRODUCT(AL$63:AL$122,TRANSPOSE(SAP_Spreadsheet!$G$672:$BN$672))</f>
        <v>0</v>
      </c>
      <c r="AM23" s="408">
        <f t="array" aca="1" ref="AM23" ca="1">SUMPRODUCT(AM$63:AM$122,TRANSPOSE(SAP_Spreadsheet!$G$672:$BN$672))</f>
        <v>0</v>
      </c>
      <c r="AN23" s="408">
        <f t="array" aca="1" ref="AN23" ca="1">SUMPRODUCT(AN$63:AN$122,TRANSPOSE(SAP_Spreadsheet!$G$672:$BN$672))</f>
        <v>0</v>
      </c>
      <c r="AO23" s="408">
        <f t="array" aca="1" ref="AO23" ca="1">SUMPRODUCT(AO$63:AO$122,TRANSPOSE(SAP_Spreadsheet!$G$672:$BN$672))</f>
        <v>0</v>
      </c>
      <c r="AP23" s="408">
        <f t="array" aca="1" ref="AP23" ca="1">SUMPRODUCT(AP$63:AP$122,TRANSPOSE(SAP_Spreadsheet!$G$672:$BN$672))</f>
        <v>0</v>
      </c>
      <c r="AQ23" s="408">
        <f t="array" aca="1" ref="AQ23" ca="1">SUMPRODUCT(AQ$63:AQ$122,TRANSPOSE(SAP_Spreadsheet!$G$672:$BN$672))</f>
        <v>0</v>
      </c>
      <c r="AR23" s="408">
        <f t="array" aca="1" ref="AR23" ca="1">SUMPRODUCT(AR$63:AR$122,TRANSPOSE(SAP_Spreadsheet!$G$672:$BN$672))</f>
        <v>0</v>
      </c>
      <c r="AS23" s="408">
        <f t="array" aca="1" ref="AS23" ca="1">SUMPRODUCT(AS$63:AS$122,TRANSPOSE(SAP_Spreadsheet!$G$672:$BN$672))</f>
        <v>0</v>
      </c>
      <c r="AT23" s="408">
        <f t="array" aca="1" ref="AT23" ca="1">SUMPRODUCT(AT$63:AT$122,TRANSPOSE(SAP_Spreadsheet!$G$672:$BN$672))</f>
        <v>0</v>
      </c>
      <c r="AU23" s="408">
        <f t="array" aca="1" ref="AU23" ca="1">SUMPRODUCT(AU$63:AU$122,TRANSPOSE(SAP_Spreadsheet!$G$672:$BN$672))</f>
        <v>0</v>
      </c>
      <c r="AV23" s="408">
        <f t="array" aca="1" ref="AV23" ca="1">SUMPRODUCT(AV$63:AV$122,TRANSPOSE(SAP_Spreadsheet!$G$672:$BN$672))</f>
        <v>0</v>
      </c>
      <c r="AW23" s="408">
        <f t="array" aca="1" ref="AW23" ca="1">SUMPRODUCT(AW$63:AW$122,TRANSPOSE(SAP_Spreadsheet!$G$672:$BN$672))</f>
        <v>0</v>
      </c>
      <c r="AX23" s="408">
        <f t="array" aca="1" ref="AX23" ca="1">SUMPRODUCT(AX$63:AX$122,TRANSPOSE(SAP_Spreadsheet!$G$672:$BN$672))</f>
        <v>0</v>
      </c>
      <c r="AY23" s="408">
        <f t="array" aca="1" ref="AY23" ca="1">SUMPRODUCT(AY$63:AY$122,TRANSPOSE(SAP_Spreadsheet!$G$672:$BN$672))</f>
        <v>0</v>
      </c>
      <c r="AZ23" s="408">
        <f t="array" aca="1" ref="AZ23" ca="1">SUMPRODUCT(AZ$63:AZ$122,TRANSPOSE(SAP_Spreadsheet!$G$672:$BN$672))</f>
        <v>0</v>
      </c>
      <c r="BA23" s="408">
        <f t="array" aca="1" ref="BA23" ca="1">SUMPRODUCT(BA$63:BA$122,TRANSPOSE(SAP_Spreadsheet!$G$672:$BN$672))</f>
        <v>0</v>
      </c>
      <c r="BB23" s="408">
        <f t="array" aca="1" ref="BB23" ca="1">SUMPRODUCT(BB$63:BB$122,TRANSPOSE(SAP_Spreadsheet!$G$672:$BN$672))</f>
        <v>0</v>
      </c>
      <c r="BC23" s="408">
        <f t="array" aca="1" ref="BC23" ca="1">SUMPRODUCT(BC$63:BC$122,TRANSPOSE(SAP_Spreadsheet!$G$672:$BN$672))</f>
        <v>0</v>
      </c>
      <c r="BD23" s="408">
        <f t="array" aca="1" ref="BD23" ca="1">SUMPRODUCT(BD$63:BD$122,TRANSPOSE(SAP_Spreadsheet!$G$672:$BN$672))</f>
        <v>0</v>
      </c>
      <c r="BE23" s="408">
        <f t="array" aca="1" ref="BE23" ca="1">SUMPRODUCT(BE$63:BE$122,TRANSPOSE(SAP_Spreadsheet!$G$672:$BN$672))</f>
        <v>0</v>
      </c>
      <c r="BF23" s="408">
        <f t="array" aca="1" ref="BF23" ca="1">SUMPRODUCT(BF$63:BF$122,TRANSPOSE(SAP_Spreadsheet!$G$672:$BN$672))</f>
        <v>0</v>
      </c>
      <c r="BG23" s="408">
        <f t="array" aca="1" ref="BG23" ca="1">SUMPRODUCT(BG$63:BG$122,TRANSPOSE(SAP_Spreadsheet!$G$672:$BN$672))</f>
        <v>0</v>
      </c>
      <c r="BH23" s="408">
        <f t="array" aca="1" ref="BH23" ca="1">SUMPRODUCT(BH$63:BH$122,TRANSPOSE(SAP_Spreadsheet!$G$672:$BN$672))</f>
        <v>0</v>
      </c>
      <c r="BI23" s="408">
        <f t="array" aca="1" ref="BI23" ca="1">SUMPRODUCT(BI$63:BI$122,TRANSPOSE(SAP_Spreadsheet!$G$672:$BN$672))</f>
        <v>0</v>
      </c>
      <c r="BJ23" s="408">
        <f t="array" aca="1" ref="BJ23" ca="1">SUMPRODUCT(BJ$63:BJ$122,TRANSPOSE(SAP_Spreadsheet!$G$672:$BN$672))</f>
        <v>0</v>
      </c>
      <c r="BK23" s="408">
        <f t="array" aca="1" ref="BK23" ca="1">SUMPRODUCT(BK$63:BK$122,TRANSPOSE(SAP_Spreadsheet!$G$672:$BN$672))</f>
        <v>0</v>
      </c>
      <c r="BL23" s="408">
        <f t="array" aca="1" ref="BL23" ca="1">SUMPRODUCT(BL$63:BL$122,TRANSPOSE(SAP_Spreadsheet!$G$672:$BN$672))</f>
        <v>0</v>
      </c>
    </row>
    <row r="24" spans="1:65" s="405" customFormat="1" x14ac:dyDescent="0.15">
      <c r="A24" s="397"/>
      <c r="B24" s="397"/>
      <c r="D24" s="403" t="s">
        <v>465</v>
      </c>
      <c r="E24" s="404">
        <f t="array" aca="1" ref="E24" ca="1">SUMPRODUCT(E$63:E$122,TRANSPOSE(SAP_Spreadsheet!$G$675:$BN$675))</f>
        <v>0</v>
      </c>
      <c r="F24" s="404">
        <f t="array" aca="1" ref="F24" ca="1">SUMPRODUCT(F$63:F$122,TRANSPOSE(SAP_Spreadsheet!$G$675:$BN$675))</f>
        <v>0</v>
      </c>
      <c r="G24" s="404">
        <f t="array" aca="1" ref="G24" ca="1">SUMPRODUCT(G$63:G$122,TRANSPOSE(SAP_Spreadsheet!$G$675:$BN$675))</f>
        <v>0</v>
      </c>
      <c r="H24" s="404">
        <f t="array" aca="1" ref="H24" ca="1">SUMPRODUCT(H$63:H$122,TRANSPOSE(SAP_Spreadsheet!$G$675:$BN$675))</f>
        <v>0</v>
      </c>
      <c r="I24" s="404">
        <f t="array" aca="1" ref="I24" ca="1">SUMPRODUCT(I$63:I$122,TRANSPOSE(SAP_Spreadsheet!$G$675:$BN$675))</f>
        <v>0</v>
      </c>
      <c r="J24" s="404">
        <f t="array" aca="1" ref="J24" ca="1">SUMPRODUCT(J$63:J$122,TRANSPOSE(SAP_Spreadsheet!$G$675:$BN$675))</f>
        <v>0</v>
      </c>
      <c r="K24" s="404">
        <f t="array" aca="1" ref="K24" ca="1">SUMPRODUCT(K$63:K$122,TRANSPOSE(SAP_Spreadsheet!$G$675:$BN$675))</f>
        <v>0</v>
      </c>
      <c r="L24" s="404">
        <f t="array" aca="1" ref="L24" ca="1">SUMPRODUCT(L$63:L$122,TRANSPOSE(SAP_Spreadsheet!$G$675:$BN$675))</f>
        <v>0</v>
      </c>
      <c r="M24" s="404">
        <f t="array" aca="1" ref="M24" ca="1">SUMPRODUCT(M$63:M$122,TRANSPOSE(SAP_Spreadsheet!$G$675:$BN$675))</f>
        <v>0</v>
      </c>
      <c r="N24" s="404">
        <f t="array" aca="1" ref="N24" ca="1">SUMPRODUCT(N$63:N$122,TRANSPOSE(SAP_Spreadsheet!$G$675:$BN$675))</f>
        <v>0</v>
      </c>
      <c r="O24" s="404">
        <f t="array" aca="1" ref="O24" ca="1">SUMPRODUCT(O$63:O$122,TRANSPOSE(SAP_Spreadsheet!$G$675:$BN$675))</f>
        <v>0</v>
      </c>
      <c r="P24" s="404">
        <f t="array" aca="1" ref="P24" ca="1">SUMPRODUCT(P$63:P$122,TRANSPOSE(SAP_Spreadsheet!$G$675:$BN$675))</f>
        <v>0</v>
      </c>
      <c r="Q24" s="404">
        <f t="array" aca="1" ref="Q24" ca="1">SUMPRODUCT(Q$63:Q$122,TRANSPOSE(SAP_Spreadsheet!$G$675:$BN$675))</f>
        <v>0</v>
      </c>
      <c r="R24" s="404">
        <f t="array" aca="1" ref="R24" ca="1">SUMPRODUCT(R$63:R$122,TRANSPOSE(SAP_Spreadsheet!$G$675:$BN$675))</f>
        <v>0</v>
      </c>
      <c r="S24" s="404">
        <f t="array" aca="1" ref="S24" ca="1">SUMPRODUCT(S$63:S$122,TRANSPOSE(SAP_Spreadsheet!$G$675:$BN$675))</f>
        <v>0</v>
      </c>
      <c r="T24" s="404">
        <f t="array" aca="1" ref="T24" ca="1">SUMPRODUCT(T$63:T$122,TRANSPOSE(SAP_Spreadsheet!$G$675:$BN$675))</f>
        <v>0</v>
      </c>
      <c r="U24" s="404">
        <f t="array" aca="1" ref="U24" ca="1">SUMPRODUCT(U$63:U$122,TRANSPOSE(SAP_Spreadsheet!$G$675:$BN$675))</f>
        <v>0</v>
      </c>
      <c r="V24" s="404">
        <f t="array" aca="1" ref="V24" ca="1">SUMPRODUCT(V$63:V$122,TRANSPOSE(SAP_Spreadsheet!$G$675:$BN$675))</f>
        <v>0</v>
      </c>
      <c r="W24" s="404">
        <f t="array" aca="1" ref="W24" ca="1">SUMPRODUCT(W$63:W$122,TRANSPOSE(SAP_Spreadsheet!$G$675:$BN$675))</f>
        <v>0</v>
      </c>
      <c r="X24" s="404">
        <f t="array" aca="1" ref="X24" ca="1">SUMPRODUCT(X$63:X$122,TRANSPOSE(SAP_Spreadsheet!$G$675:$BN$675))</f>
        <v>0</v>
      </c>
      <c r="Y24" s="404">
        <f t="array" aca="1" ref="Y24" ca="1">SUMPRODUCT(Y$63:Y$122,TRANSPOSE(SAP_Spreadsheet!$G$675:$BN$675))</f>
        <v>0</v>
      </c>
      <c r="Z24" s="404">
        <f t="array" aca="1" ref="Z24" ca="1">SUMPRODUCT(Z$63:Z$122,TRANSPOSE(SAP_Spreadsheet!$G$675:$BN$675))</f>
        <v>0</v>
      </c>
      <c r="AA24" s="404">
        <f t="array" aca="1" ref="AA24" ca="1">SUMPRODUCT(AA$63:AA$122,TRANSPOSE(SAP_Spreadsheet!$G$675:$BN$675))</f>
        <v>0</v>
      </c>
      <c r="AB24" s="404">
        <f t="array" aca="1" ref="AB24" ca="1">SUMPRODUCT(AB$63:AB$122,TRANSPOSE(SAP_Spreadsheet!$G$675:$BN$675))</f>
        <v>0</v>
      </c>
      <c r="AC24" s="404">
        <f t="array" aca="1" ref="AC24" ca="1">SUMPRODUCT(AC$63:AC$122,TRANSPOSE(SAP_Spreadsheet!$G$675:$BN$675))</f>
        <v>0</v>
      </c>
      <c r="AD24" s="404">
        <f t="array" aca="1" ref="AD24" ca="1">SUMPRODUCT(AD$63:AD$122,TRANSPOSE(SAP_Spreadsheet!$G$675:$BN$675))</f>
        <v>0</v>
      </c>
      <c r="AE24" s="404">
        <f t="array" aca="1" ref="AE24" ca="1">SUMPRODUCT(AE$63:AE$122,TRANSPOSE(SAP_Spreadsheet!$G$675:$BN$675))</f>
        <v>0</v>
      </c>
      <c r="AF24" s="404">
        <f t="array" aca="1" ref="AF24" ca="1">SUMPRODUCT(AF$63:AF$122,TRANSPOSE(SAP_Spreadsheet!$G$675:$BN$675))</f>
        <v>0</v>
      </c>
      <c r="AG24" s="404">
        <f t="array" aca="1" ref="AG24" ca="1">SUMPRODUCT(AG$63:AG$122,TRANSPOSE(SAP_Spreadsheet!$G$675:$BN$675))</f>
        <v>0</v>
      </c>
      <c r="AH24" s="404">
        <f t="array" aca="1" ref="AH24" ca="1">SUMPRODUCT(AH$63:AH$122,TRANSPOSE(SAP_Spreadsheet!$G$675:$BN$675))</f>
        <v>0</v>
      </c>
      <c r="AI24" s="404">
        <f t="array" aca="1" ref="AI24" ca="1">SUMPRODUCT(AI$63:AI$122,TRANSPOSE(SAP_Spreadsheet!$G$675:$BN$675))</f>
        <v>0</v>
      </c>
      <c r="AJ24" s="404">
        <f t="array" aca="1" ref="AJ24" ca="1">SUMPRODUCT(AJ$63:AJ$122,TRANSPOSE(SAP_Spreadsheet!$G$675:$BN$675))</f>
        <v>0</v>
      </c>
      <c r="AK24" s="404">
        <f t="array" aca="1" ref="AK24" ca="1">SUMPRODUCT(AK$63:AK$122,TRANSPOSE(SAP_Spreadsheet!$G$675:$BN$675))</f>
        <v>0</v>
      </c>
      <c r="AL24" s="404">
        <f t="array" aca="1" ref="AL24" ca="1">SUMPRODUCT(AL$63:AL$122,TRANSPOSE(SAP_Spreadsheet!$G$675:$BN$675))</f>
        <v>0</v>
      </c>
      <c r="AM24" s="404">
        <f t="array" aca="1" ref="AM24" ca="1">SUMPRODUCT(AM$63:AM$122,TRANSPOSE(SAP_Spreadsheet!$G$675:$BN$675))</f>
        <v>0</v>
      </c>
      <c r="AN24" s="404">
        <f t="array" aca="1" ref="AN24" ca="1">SUMPRODUCT(AN$63:AN$122,TRANSPOSE(SAP_Spreadsheet!$G$675:$BN$675))</f>
        <v>0</v>
      </c>
      <c r="AO24" s="404">
        <f t="array" aca="1" ref="AO24" ca="1">SUMPRODUCT(AO$63:AO$122,TRANSPOSE(SAP_Spreadsheet!$G$675:$BN$675))</f>
        <v>0</v>
      </c>
      <c r="AP24" s="404">
        <f t="array" aca="1" ref="AP24" ca="1">SUMPRODUCT(AP$63:AP$122,TRANSPOSE(SAP_Spreadsheet!$G$675:$BN$675))</f>
        <v>0</v>
      </c>
      <c r="AQ24" s="404">
        <f t="array" aca="1" ref="AQ24" ca="1">SUMPRODUCT(AQ$63:AQ$122,TRANSPOSE(SAP_Spreadsheet!$G$675:$BN$675))</f>
        <v>0</v>
      </c>
      <c r="AR24" s="404">
        <f t="array" aca="1" ref="AR24" ca="1">SUMPRODUCT(AR$63:AR$122,TRANSPOSE(SAP_Spreadsheet!$G$675:$BN$675))</f>
        <v>0</v>
      </c>
      <c r="AS24" s="404">
        <f t="array" aca="1" ref="AS24" ca="1">SUMPRODUCT(AS$63:AS$122,TRANSPOSE(SAP_Spreadsheet!$G$675:$BN$675))</f>
        <v>0</v>
      </c>
      <c r="AT24" s="404">
        <f t="array" aca="1" ref="AT24" ca="1">SUMPRODUCT(AT$63:AT$122,TRANSPOSE(SAP_Spreadsheet!$G$675:$BN$675))</f>
        <v>0</v>
      </c>
      <c r="AU24" s="404">
        <f t="array" aca="1" ref="AU24" ca="1">SUMPRODUCT(AU$63:AU$122,TRANSPOSE(SAP_Spreadsheet!$G$675:$BN$675))</f>
        <v>0</v>
      </c>
      <c r="AV24" s="404">
        <f t="array" aca="1" ref="AV24" ca="1">SUMPRODUCT(AV$63:AV$122,TRANSPOSE(SAP_Spreadsheet!$G$675:$BN$675))</f>
        <v>0</v>
      </c>
      <c r="AW24" s="404">
        <f t="array" aca="1" ref="AW24" ca="1">SUMPRODUCT(AW$63:AW$122,TRANSPOSE(SAP_Spreadsheet!$G$675:$BN$675))</f>
        <v>0</v>
      </c>
      <c r="AX24" s="404">
        <f t="array" aca="1" ref="AX24" ca="1">SUMPRODUCT(AX$63:AX$122,TRANSPOSE(SAP_Spreadsheet!$G$675:$BN$675))</f>
        <v>0</v>
      </c>
      <c r="AY24" s="404">
        <f t="array" aca="1" ref="AY24" ca="1">SUMPRODUCT(AY$63:AY$122,TRANSPOSE(SAP_Spreadsheet!$G$675:$BN$675))</f>
        <v>0</v>
      </c>
      <c r="AZ24" s="404">
        <f t="array" aca="1" ref="AZ24" ca="1">SUMPRODUCT(AZ$63:AZ$122,TRANSPOSE(SAP_Spreadsheet!$G$675:$BN$675))</f>
        <v>0</v>
      </c>
      <c r="BA24" s="404">
        <f t="array" aca="1" ref="BA24" ca="1">SUMPRODUCT(BA$63:BA$122,TRANSPOSE(SAP_Spreadsheet!$G$675:$BN$675))</f>
        <v>0</v>
      </c>
      <c r="BB24" s="404">
        <f t="array" aca="1" ref="BB24" ca="1">SUMPRODUCT(BB$63:BB$122,TRANSPOSE(SAP_Spreadsheet!$G$675:$BN$675))</f>
        <v>0</v>
      </c>
      <c r="BC24" s="404">
        <f t="array" aca="1" ref="BC24" ca="1">SUMPRODUCT(BC$63:BC$122,TRANSPOSE(SAP_Spreadsheet!$G$675:$BN$675))</f>
        <v>0</v>
      </c>
      <c r="BD24" s="404">
        <f t="array" aca="1" ref="BD24" ca="1">SUMPRODUCT(BD$63:BD$122,TRANSPOSE(SAP_Spreadsheet!$G$675:$BN$675))</f>
        <v>0</v>
      </c>
      <c r="BE24" s="404">
        <f t="array" aca="1" ref="BE24" ca="1">SUMPRODUCT(BE$63:BE$122,TRANSPOSE(SAP_Spreadsheet!$G$675:$BN$675))</f>
        <v>0</v>
      </c>
      <c r="BF24" s="404">
        <f t="array" aca="1" ref="BF24" ca="1">SUMPRODUCT(BF$63:BF$122,TRANSPOSE(SAP_Spreadsheet!$G$675:$BN$675))</f>
        <v>0</v>
      </c>
      <c r="BG24" s="404">
        <f t="array" aca="1" ref="BG24" ca="1">SUMPRODUCT(BG$63:BG$122,TRANSPOSE(SAP_Spreadsheet!$G$675:$BN$675))</f>
        <v>0</v>
      </c>
      <c r="BH24" s="404">
        <f t="array" aca="1" ref="BH24" ca="1">SUMPRODUCT(BH$63:BH$122,TRANSPOSE(SAP_Spreadsheet!$G$675:$BN$675))</f>
        <v>0</v>
      </c>
      <c r="BI24" s="404">
        <f t="array" aca="1" ref="BI24" ca="1">SUMPRODUCT(BI$63:BI$122,TRANSPOSE(SAP_Spreadsheet!$G$675:$BN$675))</f>
        <v>0</v>
      </c>
      <c r="BJ24" s="404">
        <f t="array" aca="1" ref="BJ24" ca="1">SUMPRODUCT(BJ$63:BJ$122,TRANSPOSE(SAP_Spreadsheet!$G$675:$BN$675))</f>
        <v>0</v>
      </c>
      <c r="BK24" s="404">
        <f t="array" aca="1" ref="BK24" ca="1">SUMPRODUCT(BK$63:BK$122,TRANSPOSE(SAP_Spreadsheet!$G$675:$BN$675))</f>
        <v>0</v>
      </c>
      <c r="BL24" s="404">
        <f t="array" aca="1" ref="BL24" ca="1">SUMPRODUCT(BL$63:BL$122,TRANSPOSE(SAP_Spreadsheet!$G$675:$BN$675))</f>
        <v>0</v>
      </c>
    </row>
    <row r="25" spans="1:65" s="405" customFormat="1" x14ac:dyDescent="0.15">
      <c r="A25" s="397"/>
      <c r="B25" s="397"/>
      <c r="D25" s="403" t="s">
        <v>300</v>
      </c>
      <c r="E25" s="404" cm="1">
        <f t="array" aca="1" ref="E25" ca="1">SUMPRODUCT(E$63:E$122,TRANSPOSE(SAP_Spreadsheet!$G$775:$BN$775))</f>
        <v>0</v>
      </c>
      <c r="F25" s="404" cm="1">
        <f t="array" aca="1" ref="F25" ca="1">SUMPRODUCT(F$63:F$122,TRANSPOSE(SAP_Spreadsheet!$G$775:$BN$775))</f>
        <v>0</v>
      </c>
      <c r="G25" s="404">
        <f t="array" aca="1" ref="G25" ca="1">SUMPRODUCT(G$63:G$122,TRANSPOSE(SAP_Spreadsheet!$G$775:$BN$775))</f>
        <v>0</v>
      </c>
      <c r="H25" s="404">
        <f t="array" aca="1" ref="H25" ca="1">SUMPRODUCT(H$63:H$122,TRANSPOSE(SAP_Spreadsheet!$G$775:$BN$775))</f>
        <v>0</v>
      </c>
      <c r="I25" s="404">
        <f t="array" aca="1" ref="I25" ca="1">SUMPRODUCT(I$63:I$122,TRANSPOSE(SAP_Spreadsheet!$G$775:$BN$775))</f>
        <v>0</v>
      </c>
      <c r="J25" s="404">
        <f t="array" aca="1" ref="J25" ca="1">SUMPRODUCT(J$63:J$122,TRANSPOSE(SAP_Spreadsheet!$G$775:$BN$775))</f>
        <v>0</v>
      </c>
      <c r="K25" s="404">
        <f t="array" aca="1" ref="K25" ca="1">SUMPRODUCT(K$63:K$122,TRANSPOSE(SAP_Spreadsheet!$G$775:$BN$775))</f>
        <v>0</v>
      </c>
      <c r="L25" s="404">
        <f t="array" aca="1" ref="L25" ca="1">SUMPRODUCT(L$63:L$122,TRANSPOSE(SAP_Spreadsheet!$G$775:$BN$775))</f>
        <v>0</v>
      </c>
      <c r="M25" s="404">
        <f t="array" aca="1" ref="M25" ca="1">SUMPRODUCT(M$63:M$122,TRANSPOSE(SAP_Spreadsheet!$G$775:$BN$775))</f>
        <v>0</v>
      </c>
      <c r="N25" s="404">
        <f t="array" aca="1" ref="N25" ca="1">SUMPRODUCT(N$63:N$122,TRANSPOSE(SAP_Spreadsheet!$G$775:$BN$775))</f>
        <v>0</v>
      </c>
      <c r="O25" s="404">
        <f t="array" aca="1" ref="O25" ca="1">SUMPRODUCT(O$63:O$122,TRANSPOSE(SAP_Spreadsheet!$G$775:$BN$775))</f>
        <v>0</v>
      </c>
      <c r="P25" s="404">
        <f t="array" aca="1" ref="P25" ca="1">SUMPRODUCT(P$63:P$122,TRANSPOSE(SAP_Spreadsheet!$G$775:$BN$775))</f>
        <v>0</v>
      </c>
      <c r="Q25" s="404">
        <f t="array" aca="1" ref="Q25" ca="1">SUMPRODUCT(Q$63:Q$122,TRANSPOSE(SAP_Spreadsheet!$G$775:$BN$775))</f>
        <v>0</v>
      </c>
      <c r="R25" s="404">
        <f t="array" aca="1" ref="R25" ca="1">SUMPRODUCT(R$63:R$122,TRANSPOSE(SAP_Spreadsheet!$G$775:$BN$775))</f>
        <v>0</v>
      </c>
      <c r="S25" s="404">
        <f t="array" aca="1" ref="S25" ca="1">SUMPRODUCT(S$63:S$122,TRANSPOSE(SAP_Spreadsheet!$G$775:$BN$775))</f>
        <v>0</v>
      </c>
      <c r="T25" s="404">
        <f t="array" aca="1" ref="T25" ca="1">SUMPRODUCT(T$63:T$122,TRANSPOSE(SAP_Spreadsheet!$G$775:$BN$775))</f>
        <v>0</v>
      </c>
      <c r="U25" s="404">
        <f t="array" aca="1" ref="U25" ca="1">SUMPRODUCT(U$63:U$122,TRANSPOSE(SAP_Spreadsheet!$G$775:$BN$775))</f>
        <v>0</v>
      </c>
      <c r="V25" s="404">
        <f t="array" aca="1" ref="V25" ca="1">SUMPRODUCT(V$63:V$122,TRANSPOSE(SAP_Spreadsheet!$G$775:$BN$775))</f>
        <v>0</v>
      </c>
      <c r="W25" s="404">
        <f t="array" aca="1" ref="W25" ca="1">SUMPRODUCT(W$63:W$122,TRANSPOSE(SAP_Spreadsheet!$G$775:$BN$775))</f>
        <v>0</v>
      </c>
      <c r="X25" s="404">
        <f t="array" aca="1" ref="X25" ca="1">SUMPRODUCT(X$63:X$122,TRANSPOSE(SAP_Spreadsheet!$G$775:$BN$775))</f>
        <v>0</v>
      </c>
      <c r="Y25" s="404">
        <f t="array" aca="1" ref="Y25" ca="1">SUMPRODUCT(Y$63:Y$122,TRANSPOSE(SAP_Spreadsheet!$G$775:$BN$775))</f>
        <v>0</v>
      </c>
      <c r="Z25" s="404">
        <f t="array" aca="1" ref="Z25" ca="1">SUMPRODUCT(Z$63:Z$122,TRANSPOSE(SAP_Spreadsheet!$G$775:$BN$775))</f>
        <v>0</v>
      </c>
      <c r="AA25" s="404">
        <f t="array" aca="1" ref="AA25" ca="1">SUMPRODUCT(AA$63:AA$122,TRANSPOSE(SAP_Spreadsheet!$G$775:$BN$775))</f>
        <v>0</v>
      </c>
      <c r="AB25" s="404">
        <f t="array" aca="1" ref="AB25" ca="1">SUMPRODUCT(AB$63:AB$122,TRANSPOSE(SAP_Spreadsheet!$G$775:$BN$775))</f>
        <v>0</v>
      </c>
      <c r="AC25" s="404">
        <f t="array" aca="1" ref="AC25" ca="1">SUMPRODUCT(AC$63:AC$122,TRANSPOSE(SAP_Spreadsheet!$G$775:$BN$775))</f>
        <v>0</v>
      </c>
      <c r="AD25" s="404">
        <f t="array" aca="1" ref="AD25" ca="1">SUMPRODUCT(AD$63:AD$122,TRANSPOSE(SAP_Spreadsheet!$G$775:$BN$775))</f>
        <v>0</v>
      </c>
      <c r="AE25" s="404">
        <f t="array" aca="1" ref="AE25" ca="1">SUMPRODUCT(AE$63:AE$122,TRANSPOSE(SAP_Spreadsheet!$G$775:$BN$775))</f>
        <v>0</v>
      </c>
      <c r="AF25" s="404">
        <f t="array" aca="1" ref="AF25" ca="1">SUMPRODUCT(AF$63:AF$122,TRANSPOSE(SAP_Spreadsheet!$G$775:$BN$775))</f>
        <v>0</v>
      </c>
      <c r="AG25" s="404">
        <f t="array" aca="1" ref="AG25" ca="1">SUMPRODUCT(AG$63:AG$122,TRANSPOSE(SAP_Spreadsheet!$G$775:$BN$775))</f>
        <v>0</v>
      </c>
      <c r="AH25" s="404">
        <f t="array" aca="1" ref="AH25" ca="1">SUMPRODUCT(AH$63:AH$122,TRANSPOSE(SAP_Spreadsheet!$G$775:$BN$775))</f>
        <v>0</v>
      </c>
      <c r="AI25" s="404">
        <f t="array" aca="1" ref="AI25" ca="1">SUMPRODUCT(AI$63:AI$122,TRANSPOSE(SAP_Spreadsheet!$G$775:$BN$775))</f>
        <v>0</v>
      </c>
      <c r="AJ25" s="404">
        <f t="array" aca="1" ref="AJ25" ca="1">SUMPRODUCT(AJ$63:AJ$122,TRANSPOSE(SAP_Spreadsheet!$G$775:$BN$775))</f>
        <v>0</v>
      </c>
      <c r="AK25" s="404">
        <f t="array" aca="1" ref="AK25" ca="1">SUMPRODUCT(AK$63:AK$122,TRANSPOSE(SAP_Spreadsheet!$G$775:$BN$775))</f>
        <v>0</v>
      </c>
      <c r="AL25" s="404">
        <f t="array" aca="1" ref="AL25" ca="1">SUMPRODUCT(AL$63:AL$122,TRANSPOSE(SAP_Spreadsheet!$G$775:$BN$775))</f>
        <v>0</v>
      </c>
      <c r="AM25" s="404">
        <f t="array" aca="1" ref="AM25" ca="1">SUMPRODUCT(AM$63:AM$122,TRANSPOSE(SAP_Spreadsheet!$G$775:$BN$775))</f>
        <v>0</v>
      </c>
      <c r="AN25" s="404">
        <f t="array" aca="1" ref="AN25" ca="1">SUMPRODUCT(AN$63:AN$122,TRANSPOSE(SAP_Spreadsheet!$G$775:$BN$775))</f>
        <v>0</v>
      </c>
      <c r="AO25" s="404">
        <f t="array" aca="1" ref="AO25" ca="1">SUMPRODUCT(AO$63:AO$122,TRANSPOSE(SAP_Spreadsheet!$G$775:$BN$775))</f>
        <v>0</v>
      </c>
      <c r="AP25" s="404">
        <f t="array" aca="1" ref="AP25" ca="1">SUMPRODUCT(AP$63:AP$122,TRANSPOSE(SAP_Spreadsheet!$G$775:$BN$775))</f>
        <v>0</v>
      </c>
      <c r="AQ25" s="404">
        <f t="array" aca="1" ref="AQ25" ca="1">SUMPRODUCT(AQ$63:AQ$122,TRANSPOSE(SAP_Spreadsheet!$G$775:$BN$775))</f>
        <v>0</v>
      </c>
      <c r="AR25" s="404">
        <f t="array" aca="1" ref="AR25" ca="1">SUMPRODUCT(AR$63:AR$122,TRANSPOSE(SAP_Spreadsheet!$G$775:$BN$775))</f>
        <v>0</v>
      </c>
      <c r="AS25" s="404">
        <f t="array" aca="1" ref="AS25" ca="1">SUMPRODUCT(AS$63:AS$122,TRANSPOSE(SAP_Spreadsheet!$G$775:$BN$775))</f>
        <v>0</v>
      </c>
      <c r="AT25" s="404">
        <f t="array" aca="1" ref="AT25" ca="1">SUMPRODUCT(AT$63:AT$122,TRANSPOSE(SAP_Spreadsheet!$G$775:$BN$775))</f>
        <v>0</v>
      </c>
      <c r="AU25" s="404">
        <f t="array" aca="1" ref="AU25" ca="1">SUMPRODUCT(AU$63:AU$122,TRANSPOSE(SAP_Spreadsheet!$G$775:$BN$775))</f>
        <v>0</v>
      </c>
      <c r="AV25" s="404">
        <f t="array" aca="1" ref="AV25" ca="1">SUMPRODUCT(AV$63:AV$122,TRANSPOSE(SAP_Spreadsheet!$G$775:$BN$775))</f>
        <v>0</v>
      </c>
      <c r="AW25" s="404">
        <f t="array" aca="1" ref="AW25" ca="1">SUMPRODUCT(AW$63:AW$122,TRANSPOSE(SAP_Spreadsheet!$G$775:$BN$775))</f>
        <v>0</v>
      </c>
      <c r="AX25" s="404">
        <f t="array" aca="1" ref="AX25" ca="1">SUMPRODUCT(AX$63:AX$122,TRANSPOSE(SAP_Spreadsheet!$G$775:$BN$775))</f>
        <v>0</v>
      </c>
      <c r="AY25" s="404">
        <f t="array" aca="1" ref="AY25" ca="1">SUMPRODUCT(AY$63:AY$122,TRANSPOSE(SAP_Spreadsheet!$G$775:$BN$775))</f>
        <v>0</v>
      </c>
      <c r="AZ25" s="404">
        <f t="array" aca="1" ref="AZ25" ca="1">SUMPRODUCT(AZ$63:AZ$122,TRANSPOSE(SAP_Spreadsheet!$G$775:$BN$775))</f>
        <v>0</v>
      </c>
      <c r="BA25" s="404">
        <f t="array" aca="1" ref="BA25" ca="1">SUMPRODUCT(BA$63:BA$122,TRANSPOSE(SAP_Spreadsheet!$G$775:$BN$775))</f>
        <v>0</v>
      </c>
      <c r="BB25" s="404">
        <f t="array" aca="1" ref="BB25" ca="1">SUMPRODUCT(BB$63:BB$122,TRANSPOSE(SAP_Spreadsheet!$G$775:$BN$775))</f>
        <v>0</v>
      </c>
      <c r="BC25" s="404">
        <f t="array" aca="1" ref="BC25" ca="1">SUMPRODUCT(BC$63:BC$122,TRANSPOSE(SAP_Spreadsheet!$G$775:$BN$775))</f>
        <v>0</v>
      </c>
      <c r="BD25" s="404">
        <f t="array" aca="1" ref="BD25" ca="1">SUMPRODUCT(BD$63:BD$122,TRANSPOSE(SAP_Spreadsheet!$G$775:$BN$775))</f>
        <v>0</v>
      </c>
      <c r="BE25" s="404">
        <f t="array" aca="1" ref="BE25" ca="1">SUMPRODUCT(BE$63:BE$122,TRANSPOSE(SAP_Spreadsheet!$G$775:$BN$775))</f>
        <v>0</v>
      </c>
      <c r="BF25" s="404">
        <f t="array" aca="1" ref="BF25" ca="1">SUMPRODUCT(BF$63:BF$122,TRANSPOSE(SAP_Spreadsheet!$G$775:$BN$775))</f>
        <v>0</v>
      </c>
      <c r="BG25" s="404">
        <f t="array" aca="1" ref="BG25" ca="1">SUMPRODUCT(BG$63:BG$122,TRANSPOSE(SAP_Spreadsheet!$G$775:$BN$775))</f>
        <v>0</v>
      </c>
      <c r="BH25" s="404">
        <f t="array" aca="1" ref="BH25" ca="1">SUMPRODUCT(BH$63:BH$122,TRANSPOSE(SAP_Spreadsheet!$G$775:$BN$775))</f>
        <v>0</v>
      </c>
      <c r="BI25" s="404">
        <f t="array" aca="1" ref="BI25" ca="1">SUMPRODUCT(BI$63:BI$122,TRANSPOSE(SAP_Spreadsheet!$G$775:$BN$775))</f>
        <v>0</v>
      </c>
      <c r="BJ25" s="404">
        <f t="array" aca="1" ref="BJ25" ca="1">SUMPRODUCT(BJ$63:BJ$122,TRANSPOSE(SAP_Spreadsheet!$G$775:$BN$775))</f>
        <v>0</v>
      </c>
      <c r="BK25" s="404">
        <f t="array" aca="1" ref="BK25" ca="1">SUMPRODUCT(BK$63:BK$122,TRANSPOSE(SAP_Spreadsheet!$G$775:$BN$775))</f>
        <v>0</v>
      </c>
      <c r="BL25" s="404">
        <f t="array" aca="1" ref="BL25" ca="1">SUMPRODUCT(BL$63:BL$122,TRANSPOSE(SAP_Spreadsheet!$G$775:$BN$775))</f>
        <v>0</v>
      </c>
    </row>
    <row r="26" spans="1:65" s="403" customFormat="1" x14ac:dyDescent="0.15">
      <c r="A26" s="401"/>
      <c r="B26" s="401"/>
      <c r="D26" s="403" t="s">
        <v>301</v>
      </c>
      <c r="E26" s="404" cm="1">
        <f t="array" aca="1" ref="E26" ca="1">SUMPRODUCT(E$63:E$122,TRANSPOSE(SAP_Spreadsheet!$G$715:$BN$715))</f>
        <v>0</v>
      </c>
      <c r="F26" s="404">
        <f t="array" aca="1" ref="F26" ca="1">SUMPRODUCT(F$63:F$122,TRANSPOSE(SAP_Spreadsheet!$G$715:$BN$715))</f>
        <v>0</v>
      </c>
      <c r="G26" s="404">
        <f t="array" aca="1" ref="G26" ca="1">SUMPRODUCT(G$63:G$122,TRANSPOSE(SAP_Spreadsheet!$G$715:$BN$715))</f>
        <v>0</v>
      </c>
      <c r="H26" s="404">
        <f t="array" aca="1" ref="H26" ca="1">SUMPRODUCT(H$63:H$122,TRANSPOSE(SAP_Spreadsheet!$G$715:$BN$715))</f>
        <v>0</v>
      </c>
      <c r="I26" s="404">
        <f t="array" aca="1" ref="I26" ca="1">SUMPRODUCT(I$63:I$122,TRANSPOSE(SAP_Spreadsheet!$G$715:$BN$715))</f>
        <v>0</v>
      </c>
      <c r="J26" s="404">
        <f t="array" aca="1" ref="J26" ca="1">SUMPRODUCT(J$63:J$122,TRANSPOSE(SAP_Spreadsheet!$G$715:$BN$715))</f>
        <v>0</v>
      </c>
      <c r="K26" s="404">
        <f t="array" aca="1" ref="K26" ca="1">SUMPRODUCT(K$63:K$122,TRANSPOSE(SAP_Spreadsheet!$G$715:$BN$715))</f>
        <v>0</v>
      </c>
      <c r="L26" s="404">
        <f t="array" aca="1" ref="L26" ca="1">SUMPRODUCT(L$63:L$122,TRANSPOSE(SAP_Spreadsheet!$G$715:$BN$715))</f>
        <v>0</v>
      </c>
      <c r="M26" s="404">
        <f t="array" aca="1" ref="M26" ca="1">SUMPRODUCT(M$63:M$122,TRANSPOSE(SAP_Spreadsheet!$G$715:$BN$715))</f>
        <v>0</v>
      </c>
      <c r="N26" s="404">
        <f t="array" aca="1" ref="N26" ca="1">SUMPRODUCT(N$63:N$122,TRANSPOSE(SAP_Spreadsheet!$G$715:$BN$715))</f>
        <v>0</v>
      </c>
      <c r="O26" s="404">
        <f t="array" aca="1" ref="O26" ca="1">SUMPRODUCT(O$63:O$122,TRANSPOSE(SAP_Spreadsheet!$G$715:$BN$715))</f>
        <v>0</v>
      </c>
      <c r="P26" s="404">
        <f t="array" aca="1" ref="P26" ca="1">SUMPRODUCT(P$63:P$122,TRANSPOSE(SAP_Spreadsheet!$G$715:$BN$715))</f>
        <v>0</v>
      </c>
      <c r="Q26" s="404">
        <f t="array" aca="1" ref="Q26" ca="1">SUMPRODUCT(Q$63:Q$122,TRANSPOSE(SAP_Spreadsheet!$G$715:$BN$715))</f>
        <v>0</v>
      </c>
      <c r="R26" s="404">
        <f t="array" aca="1" ref="R26" ca="1">SUMPRODUCT(R$63:R$122,TRANSPOSE(SAP_Spreadsheet!$G$715:$BN$715))</f>
        <v>0</v>
      </c>
      <c r="S26" s="404">
        <f t="array" aca="1" ref="S26" ca="1">SUMPRODUCT(S$63:S$122,TRANSPOSE(SAP_Spreadsheet!$G$715:$BN$715))</f>
        <v>0</v>
      </c>
      <c r="T26" s="404">
        <f t="array" aca="1" ref="T26" ca="1">SUMPRODUCT(T$63:T$122,TRANSPOSE(SAP_Spreadsheet!$G$715:$BN$715))</f>
        <v>0</v>
      </c>
      <c r="U26" s="404">
        <f t="array" aca="1" ref="U26" ca="1">SUMPRODUCT(U$63:U$122,TRANSPOSE(SAP_Spreadsheet!$G$715:$BN$715))</f>
        <v>0</v>
      </c>
      <c r="V26" s="404">
        <f t="array" aca="1" ref="V26" ca="1">SUMPRODUCT(V$63:V$122,TRANSPOSE(SAP_Spreadsheet!$G$715:$BN$715))</f>
        <v>0</v>
      </c>
      <c r="W26" s="404">
        <f t="array" aca="1" ref="W26" ca="1">SUMPRODUCT(W$63:W$122,TRANSPOSE(SAP_Spreadsheet!$G$715:$BN$715))</f>
        <v>0</v>
      </c>
      <c r="X26" s="404">
        <f t="array" aca="1" ref="X26" ca="1">SUMPRODUCT(X$63:X$122,TRANSPOSE(SAP_Spreadsheet!$G$715:$BN$715))</f>
        <v>0</v>
      </c>
      <c r="Y26" s="404">
        <f t="array" aca="1" ref="Y26" ca="1">SUMPRODUCT(Y$63:Y$122,TRANSPOSE(SAP_Spreadsheet!$G$715:$BN$715))</f>
        <v>0</v>
      </c>
      <c r="Z26" s="404">
        <f t="array" aca="1" ref="Z26" ca="1">SUMPRODUCT(Z$63:Z$122,TRANSPOSE(SAP_Spreadsheet!$G$715:$BN$715))</f>
        <v>0</v>
      </c>
      <c r="AA26" s="404">
        <f t="array" aca="1" ref="AA26" ca="1">SUMPRODUCT(AA$63:AA$122,TRANSPOSE(SAP_Spreadsheet!$G$715:$BN$715))</f>
        <v>0</v>
      </c>
      <c r="AB26" s="404">
        <f t="array" aca="1" ref="AB26" ca="1">SUMPRODUCT(AB$63:AB$122,TRANSPOSE(SAP_Spreadsheet!$G$715:$BN$715))</f>
        <v>0</v>
      </c>
      <c r="AC26" s="404">
        <f t="array" aca="1" ref="AC26" ca="1">SUMPRODUCT(AC$63:AC$122,TRANSPOSE(SAP_Spreadsheet!$G$715:$BN$715))</f>
        <v>0</v>
      </c>
      <c r="AD26" s="404">
        <f t="array" aca="1" ref="AD26" ca="1">SUMPRODUCT(AD$63:AD$122,TRANSPOSE(SAP_Spreadsheet!$G$715:$BN$715))</f>
        <v>0</v>
      </c>
      <c r="AE26" s="404">
        <f t="array" aca="1" ref="AE26" ca="1">SUMPRODUCT(AE$63:AE$122,TRANSPOSE(SAP_Spreadsheet!$G$715:$BN$715))</f>
        <v>0</v>
      </c>
      <c r="AF26" s="404">
        <f t="array" aca="1" ref="AF26" ca="1">SUMPRODUCT(AF$63:AF$122,TRANSPOSE(SAP_Spreadsheet!$G$715:$BN$715))</f>
        <v>0</v>
      </c>
      <c r="AG26" s="404">
        <f t="array" aca="1" ref="AG26" ca="1">SUMPRODUCT(AG$63:AG$122,TRANSPOSE(SAP_Spreadsheet!$G$715:$BN$715))</f>
        <v>0</v>
      </c>
      <c r="AH26" s="404">
        <f t="array" aca="1" ref="AH26" ca="1">SUMPRODUCT(AH$63:AH$122,TRANSPOSE(SAP_Spreadsheet!$G$715:$BN$715))</f>
        <v>0</v>
      </c>
      <c r="AI26" s="404">
        <f t="array" aca="1" ref="AI26" ca="1">SUMPRODUCT(AI$63:AI$122,TRANSPOSE(SAP_Spreadsheet!$G$715:$BN$715))</f>
        <v>0</v>
      </c>
      <c r="AJ26" s="404">
        <f t="array" aca="1" ref="AJ26" ca="1">SUMPRODUCT(AJ$63:AJ$122,TRANSPOSE(SAP_Spreadsheet!$G$715:$BN$715))</f>
        <v>0</v>
      </c>
      <c r="AK26" s="404">
        <f t="array" aca="1" ref="AK26" ca="1">SUMPRODUCT(AK$63:AK$122,TRANSPOSE(SAP_Spreadsheet!$G$715:$BN$715))</f>
        <v>0</v>
      </c>
      <c r="AL26" s="404">
        <f t="array" aca="1" ref="AL26" ca="1">SUMPRODUCT(AL$63:AL$122,TRANSPOSE(SAP_Spreadsheet!$G$715:$BN$715))</f>
        <v>0</v>
      </c>
      <c r="AM26" s="404">
        <f t="array" aca="1" ref="AM26" ca="1">SUMPRODUCT(AM$63:AM$122,TRANSPOSE(SAP_Spreadsheet!$G$715:$BN$715))</f>
        <v>0</v>
      </c>
      <c r="AN26" s="404">
        <f t="array" aca="1" ref="AN26" ca="1">SUMPRODUCT(AN$63:AN$122,TRANSPOSE(SAP_Spreadsheet!$G$715:$BN$715))</f>
        <v>0</v>
      </c>
      <c r="AO26" s="404">
        <f t="array" aca="1" ref="AO26" ca="1">SUMPRODUCT(AO$63:AO$122,TRANSPOSE(SAP_Spreadsheet!$G$715:$BN$715))</f>
        <v>0</v>
      </c>
      <c r="AP26" s="404">
        <f t="array" aca="1" ref="AP26" ca="1">SUMPRODUCT(AP$63:AP$122,TRANSPOSE(SAP_Spreadsheet!$G$715:$BN$715))</f>
        <v>0</v>
      </c>
      <c r="AQ26" s="404">
        <f t="array" aca="1" ref="AQ26" ca="1">SUMPRODUCT(AQ$63:AQ$122,TRANSPOSE(SAP_Spreadsheet!$G$715:$BN$715))</f>
        <v>0</v>
      </c>
      <c r="AR26" s="404">
        <f t="array" aca="1" ref="AR26" ca="1">SUMPRODUCT(AR$63:AR$122,TRANSPOSE(SAP_Spreadsheet!$G$715:$BN$715))</f>
        <v>0</v>
      </c>
      <c r="AS26" s="404">
        <f t="array" aca="1" ref="AS26" ca="1">SUMPRODUCT(AS$63:AS$122,TRANSPOSE(SAP_Spreadsheet!$G$715:$BN$715))</f>
        <v>0</v>
      </c>
      <c r="AT26" s="404">
        <f t="array" aca="1" ref="AT26" ca="1">SUMPRODUCT(AT$63:AT$122,TRANSPOSE(SAP_Spreadsheet!$G$715:$BN$715))</f>
        <v>0</v>
      </c>
      <c r="AU26" s="404">
        <f t="array" aca="1" ref="AU26" ca="1">SUMPRODUCT(AU$63:AU$122,TRANSPOSE(SAP_Spreadsheet!$G$715:$BN$715))</f>
        <v>0</v>
      </c>
      <c r="AV26" s="404">
        <f t="array" aca="1" ref="AV26" ca="1">SUMPRODUCT(AV$63:AV$122,TRANSPOSE(SAP_Spreadsheet!$G$715:$BN$715))</f>
        <v>0</v>
      </c>
      <c r="AW26" s="404">
        <f t="array" aca="1" ref="AW26" ca="1">SUMPRODUCT(AW$63:AW$122,TRANSPOSE(SAP_Spreadsheet!$G$715:$BN$715))</f>
        <v>0</v>
      </c>
      <c r="AX26" s="404">
        <f t="array" aca="1" ref="AX26" ca="1">SUMPRODUCT(AX$63:AX$122,TRANSPOSE(SAP_Spreadsheet!$G$715:$BN$715))</f>
        <v>0</v>
      </c>
      <c r="AY26" s="404">
        <f t="array" aca="1" ref="AY26" ca="1">SUMPRODUCT(AY$63:AY$122,TRANSPOSE(SAP_Spreadsheet!$G$715:$BN$715))</f>
        <v>0</v>
      </c>
      <c r="AZ26" s="404">
        <f t="array" aca="1" ref="AZ26" ca="1">SUMPRODUCT(AZ$63:AZ$122,TRANSPOSE(SAP_Spreadsheet!$G$715:$BN$715))</f>
        <v>0</v>
      </c>
      <c r="BA26" s="404">
        <f t="array" aca="1" ref="BA26" ca="1">SUMPRODUCT(BA$63:BA$122,TRANSPOSE(SAP_Spreadsheet!$G$715:$BN$715))</f>
        <v>0</v>
      </c>
      <c r="BB26" s="404">
        <f t="array" aca="1" ref="BB26" ca="1">SUMPRODUCT(BB$63:BB$122,TRANSPOSE(SAP_Spreadsheet!$G$715:$BN$715))</f>
        <v>0</v>
      </c>
      <c r="BC26" s="404">
        <f t="array" aca="1" ref="BC26" ca="1">SUMPRODUCT(BC$63:BC$122,TRANSPOSE(SAP_Spreadsheet!$G$715:$BN$715))</f>
        <v>0</v>
      </c>
      <c r="BD26" s="404">
        <f t="array" aca="1" ref="BD26" ca="1">SUMPRODUCT(BD$63:BD$122,TRANSPOSE(SAP_Spreadsheet!$G$715:$BN$715))</f>
        <v>0</v>
      </c>
      <c r="BE26" s="404">
        <f t="array" aca="1" ref="BE26" ca="1">SUMPRODUCT(BE$63:BE$122,TRANSPOSE(SAP_Spreadsheet!$G$715:$BN$715))</f>
        <v>0</v>
      </c>
      <c r="BF26" s="404">
        <f t="array" aca="1" ref="BF26" ca="1">SUMPRODUCT(BF$63:BF$122,TRANSPOSE(SAP_Spreadsheet!$G$715:$BN$715))</f>
        <v>0</v>
      </c>
      <c r="BG26" s="404">
        <f t="array" aca="1" ref="BG26" ca="1">SUMPRODUCT(BG$63:BG$122,TRANSPOSE(SAP_Spreadsheet!$G$715:$BN$715))</f>
        <v>0</v>
      </c>
      <c r="BH26" s="404">
        <f t="array" aca="1" ref="BH26" ca="1">SUMPRODUCT(BH$63:BH$122,TRANSPOSE(SAP_Spreadsheet!$G$715:$BN$715))</f>
        <v>0</v>
      </c>
      <c r="BI26" s="404">
        <f t="array" aca="1" ref="BI26" ca="1">SUMPRODUCT(BI$63:BI$122,TRANSPOSE(SAP_Spreadsheet!$G$715:$BN$715))</f>
        <v>0</v>
      </c>
      <c r="BJ26" s="404">
        <f t="array" aca="1" ref="BJ26" ca="1">SUMPRODUCT(BJ$63:BJ$122,TRANSPOSE(SAP_Spreadsheet!$G$715:$BN$715))</f>
        <v>0</v>
      </c>
      <c r="BK26" s="404">
        <f t="array" aca="1" ref="BK26" ca="1">SUMPRODUCT(BK$63:BK$122,TRANSPOSE(SAP_Spreadsheet!$G$715:$BN$715))</f>
        <v>0</v>
      </c>
      <c r="BL26" s="404">
        <f t="array" aca="1" ref="BL26" ca="1">SUMPRODUCT(BL$63:BL$122,TRANSPOSE(SAP_Spreadsheet!$G$715:$BN$715))</f>
        <v>0</v>
      </c>
      <c r="BM26" s="405"/>
    </row>
    <row r="27" spans="1:65" s="405" customFormat="1" x14ac:dyDescent="0.15">
      <c r="A27" s="397"/>
      <c r="B27" s="397"/>
      <c r="D27" s="403" t="s">
        <v>466</v>
      </c>
      <c r="E27" s="408" cm="1">
        <f t="array" aca="1" ref="E27" ca="1">SUMPRODUCT(E$63:E$122,TRANSPOSE(SAP_Spreadsheet!$G$690:$BN$690))</f>
        <v>0</v>
      </c>
      <c r="F27" s="411" cm="1">
        <f t="array" aca="1" ref="F27" ca="1">SUMPRODUCT(F$63:F$122,TRANSPOSE(SAP_Spreadsheet!$G$690:$BN$690))</f>
        <v>0</v>
      </c>
      <c r="G27" s="411" cm="1">
        <f t="array" aca="1" ref="G27" ca="1">SUMPRODUCT(G$63:G$122,TRANSPOSE(SAP_Spreadsheet!$G$690:$BN$690))</f>
        <v>0</v>
      </c>
      <c r="H27" s="411" cm="1">
        <f t="array" aca="1" ref="H27" ca="1">SUMPRODUCT(H$63:H$122,TRANSPOSE(SAP_Spreadsheet!$G$690:$BN$690))</f>
        <v>0</v>
      </c>
      <c r="I27" s="411" cm="1">
        <f t="array" aca="1" ref="I27" ca="1">SUMPRODUCT(I$63:I$122,TRANSPOSE(SAP_Spreadsheet!$G$690:$BN$690))</f>
        <v>0</v>
      </c>
      <c r="J27" s="411" cm="1">
        <f t="array" aca="1" ref="J27" ca="1">SUMPRODUCT(J$63:J$122,TRANSPOSE(SAP_Spreadsheet!$G$690:$BN$690))</f>
        <v>0</v>
      </c>
      <c r="K27" s="411" cm="1">
        <f t="array" aca="1" ref="K27" ca="1">SUMPRODUCT(K$63:K$122,TRANSPOSE(SAP_Spreadsheet!$G$690:$BN$690))</f>
        <v>0</v>
      </c>
      <c r="L27" s="411" cm="1">
        <f t="array" aca="1" ref="L27" ca="1">SUMPRODUCT(L$63:L$122,TRANSPOSE(SAP_Spreadsheet!$G$690:$BN$690))</f>
        <v>0</v>
      </c>
      <c r="M27" s="411" cm="1">
        <f t="array" aca="1" ref="M27" ca="1">SUMPRODUCT(M$63:M$122,TRANSPOSE(SAP_Spreadsheet!$G$690:$BN$690))</f>
        <v>0</v>
      </c>
      <c r="N27" s="411" cm="1">
        <f t="array" aca="1" ref="N27" ca="1">SUMPRODUCT(N$63:N$122,TRANSPOSE(SAP_Spreadsheet!$G$690:$BN$690))</f>
        <v>0</v>
      </c>
      <c r="O27" s="411" cm="1">
        <f t="array" aca="1" ref="O27" ca="1">SUMPRODUCT(O$63:O$122,TRANSPOSE(SAP_Spreadsheet!$G$690:$BN$690))</f>
        <v>0</v>
      </c>
      <c r="P27" s="411" cm="1">
        <f t="array" aca="1" ref="P27" ca="1">SUMPRODUCT(P$63:P$122,TRANSPOSE(SAP_Spreadsheet!$G$690:$BN$690))</f>
        <v>0</v>
      </c>
      <c r="Q27" s="411" cm="1">
        <f t="array" aca="1" ref="Q27" ca="1">SUMPRODUCT(Q$63:Q$122,TRANSPOSE(SAP_Spreadsheet!$G$690:$BN$690))</f>
        <v>0</v>
      </c>
      <c r="R27" s="411" cm="1">
        <f t="array" aca="1" ref="R27" ca="1">SUMPRODUCT(R$63:R$122,TRANSPOSE(SAP_Spreadsheet!$G$690:$BN$690))</f>
        <v>0</v>
      </c>
      <c r="S27" s="411" cm="1">
        <f t="array" aca="1" ref="S27" ca="1">SUMPRODUCT(S$63:S$122,TRANSPOSE(SAP_Spreadsheet!$G$690:$BN$690))</f>
        <v>0</v>
      </c>
      <c r="T27" s="411" cm="1">
        <f t="array" aca="1" ref="T27" ca="1">SUMPRODUCT(T$63:T$122,TRANSPOSE(SAP_Spreadsheet!$G$690:$BN$690))</f>
        <v>0</v>
      </c>
      <c r="U27" s="411" cm="1">
        <f t="array" aca="1" ref="U27" ca="1">SUMPRODUCT(U$63:U$122,TRANSPOSE(SAP_Spreadsheet!$G$690:$BN$690))</f>
        <v>0</v>
      </c>
      <c r="V27" s="411" cm="1">
        <f t="array" aca="1" ref="V27" ca="1">SUMPRODUCT(V$63:V$122,TRANSPOSE(SAP_Spreadsheet!$G$690:$BN$690))</f>
        <v>0</v>
      </c>
      <c r="W27" s="411" cm="1">
        <f t="array" aca="1" ref="W27" ca="1">SUMPRODUCT(W$63:W$122,TRANSPOSE(SAP_Spreadsheet!$G$690:$BN$690))</f>
        <v>0</v>
      </c>
      <c r="X27" s="411" cm="1">
        <f t="array" aca="1" ref="X27" ca="1">SUMPRODUCT(X$63:X$122,TRANSPOSE(SAP_Spreadsheet!$G$690:$BN$690))</f>
        <v>0</v>
      </c>
      <c r="Y27" s="411" cm="1">
        <f t="array" aca="1" ref="Y27" ca="1">SUMPRODUCT(Y$63:Y$122,TRANSPOSE(SAP_Spreadsheet!$G$690:$BN$690))</f>
        <v>0</v>
      </c>
      <c r="Z27" s="411" cm="1">
        <f t="array" aca="1" ref="Z27" ca="1">SUMPRODUCT(Z$63:Z$122,TRANSPOSE(SAP_Spreadsheet!$G$690:$BN$690))</f>
        <v>0</v>
      </c>
      <c r="AA27" s="411" cm="1">
        <f t="array" aca="1" ref="AA27" ca="1">SUMPRODUCT(AA$63:AA$122,TRANSPOSE(SAP_Spreadsheet!$G$690:$BN$690))</f>
        <v>0</v>
      </c>
      <c r="AB27" s="411" cm="1">
        <f t="array" aca="1" ref="AB27" ca="1">SUMPRODUCT(AB$63:AB$122,TRANSPOSE(SAP_Spreadsheet!$G$690:$BN$690))</f>
        <v>0</v>
      </c>
      <c r="AC27" s="411" cm="1">
        <f t="array" aca="1" ref="AC27" ca="1">SUMPRODUCT(AC$63:AC$122,TRANSPOSE(SAP_Spreadsheet!$G$690:$BN$690))</f>
        <v>0</v>
      </c>
      <c r="AD27" s="411" cm="1">
        <f t="array" aca="1" ref="AD27" ca="1">SUMPRODUCT(AD$63:AD$122,TRANSPOSE(SAP_Spreadsheet!$G$690:$BN$690))</f>
        <v>0</v>
      </c>
      <c r="AE27" s="411" cm="1">
        <f t="array" aca="1" ref="AE27" ca="1">SUMPRODUCT(AE$63:AE$122,TRANSPOSE(SAP_Spreadsheet!$G$690:$BN$690))</f>
        <v>0</v>
      </c>
      <c r="AF27" s="411" cm="1">
        <f t="array" aca="1" ref="AF27" ca="1">SUMPRODUCT(AF$63:AF$122,TRANSPOSE(SAP_Spreadsheet!$G$690:$BN$690))</f>
        <v>0</v>
      </c>
      <c r="AG27" s="411" cm="1">
        <f t="array" aca="1" ref="AG27" ca="1">SUMPRODUCT(AG$63:AG$122,TRANSPOSE(SAP_Spreadsheet!$G$690:$BN$690))</f>
        <v>0</v>
      </c>
      <c r="AH27" s="411" cm="1">
        <f t="array" aca="1" ref="AH27" ca="1">SUMPRODUCT(AH$63:AH$122,TRANSPOSE(SAP_Spreadsheet!$G$690:$BN$690))</f>
        <v>0</v>
      </c>
      <c r="AI27" s="411" cm="1">
        <f t="array" aca="1" ref="AI27" ca="1">SUMPRODUCT(AI$63:AI$122,TRANSPOSE(SAP_Spreadsheet!$G$690:$BN$690))</f>
        <v>0</v>
      </c>
      <c r="AJ27" s="411" cm="1">
        <f t="array" aca="1" ref="AJ27" ca="1">SUMPRODUCT(AJ$63:AJ$122,TRANSPOSE(SAP_Spreadsheet!$G$690:$BN$690))</f>
        <v>0</v>
      </c>
      <c r="AK27" s="411" cm="1">
        <f t="array" aca="1" ref="AK27" ca="1">SUMPRODUCT(AK$63:AK$122,TRANSPOSE(SAP_Spreadsheet!$G$690:$BN$690))</f>
        <v>0</v>
      </c>
      <c r="AL27" s="411" cm="1">
        <f t="array" aca="1" ref="AL27" ca="1">SUMPRODUCT(AL$63:AL$122,TRANSPOSE(SAP_Spreadsheet!$G$690:$BN$690))</f>
        <v>0</v>
      </c>
      <c r="AM27" s="411" cm="1">
        <f t="array" aca="1" ref="AM27" ca="1">SUMPRODUCT(AM$63:AM$122,TRANSPOSE(SAP_Spreadsheet!$G$690:$BN$690))</f>
        <v>0</v>
      </c>
      <c r="AN27" s="411" cm="1">
        <f t="array" aca="1" ref="AN27" ca="1">SUMPRODUCT(AN$63:AN$122,TRANSPOSE(SAP_Spreadsheet!$G$690:$BN$690))</f>
        <v>0</v>
      </c>
      <c r="AO27" s="411" cm="1">
        <f t="array" aca="1" ref="AO27" ca="1">SUMPRODUCT(AO$63:AO$122,TRANSPOSE(SAP_Spreadsheet!$G$690:$BN$690))</f>
        <v>0</v>
      </c>
      <c r="AP27" s="411" cm="1">
        <f t="array" aca="1" ref="AP27" ca="1">SUMPRODUCT(AP$63:AP$122,TRANSPOSE(SAP_Spreadsheet!$G$690:$BN$690))</f>
        <v>0</v>
      </c>
      <c r="AQ27" s="411" cm="1">
        <f t="array" aca="1" ref="AQ27" ca="1">SUMPRODUCT(AQ$63:AQ$122,TRANSPOSE(SAP_Spreadsheet!$G$690:$BN$690))</f>
        <v>0</v>
      </c>
      <c r="AR27" s="411" cm="1">
        <f t="array" aca="1" ref="AR27" ca="1">SUMPRODUCT(AR$63:AR$122,TRANSPOSE(SAP_Spreadsheet!$G$690:$BN$690))</f>
        <v>0</v>
      </c>
      <c r="AS27" s="411" cm="1">
        <f t="array" aca="1" ref="AS27" ca="1">SUMPRODUCT(AS$63:AS$122,TRANSPOSE(SAP_Spreadsheet!$G$690:$BN$690))</f>
        <v>0</v>
      </c>
      <c r="AT27" s="411" cm="1">
        <f t="array" aca="1" ref="AT27" ca="1">SUMPRODUCT(AT$63:AT$122,TRANSPOSE(SAP_Spreadsheet!$G$690:$BN$690))</f>
        <v>0</v>
      </c>
      <c r="AU27" s="411" cm="1">
        <f t="array" aca="1" ref="AU27" ca="1">SUMPRODUCT(AU$63:AU$122,TRANSPOSE(SAP_Spreadsheet!$G$690:$BN$690))</f>
        <v>0</v>
      </c>
      <c r="AV27" s="411" cm="1">
        <f t="array" aca="1" ref="AV27" ca="1">SUMPRODUCT(AV$63:AV$122,TRANSPOSE(SAP_Spreadsheet!$G$690:$BN$690))</f>
        <v>0</v>
      </c>
      <c r="AW27" s="411" cm="1">
        <f t="array" aca="1" ref="AW27" ca="1">SUMPRODUCT(AW$63:AW$122,TRANSPOSE(SAP_Spreadsheet!$G$690:$BN$690))</f>
        <v>0</v>
      </c>
      <c r="AX27" s="411" cm="1">
        <f t="array" aca="1" ref="AX27" ca="1">SUMPRODUCT(AX$63:AX$122,TRANSPOSE(SAP_Spreadsheet!$G$690:$BN$690))</f>
        <v>0</v>
      </c>
      <c r="AY27" s="411" cm="1">
        <f t="array" aca="1" ref="AY27" ca="1">SUMPRODUCT(AY$63:AY$122,TRANSPOSE(SAP_Spreadsheet!$G$690:$BN$690))</f>
        <v>0</v>
      </c>
      <c r="AZ27" s="411" cm="1">
        <f t="array" aca="1" ref="AZ27" ca="1">SUMPRODUCT(AZ$63:AZ$122,TRANSPOSE(SAP_Spreadsheet!$G$690:$BN$690))</f>
        <v>0</v>
      </c>
      <c r="BA27" s="411" cm="1">
        <f t="array" aca="1" ref="BA27" ca="1">SUMPRODUCT(BA$63:BA$122,TRANSPOSE(SAP_Spreadsheet!$G$690:$BN$690))</f>
        <v>0</v>
      </c>
      <c r="BB27" s="411" cm="1">
        <f t="array" aca="1" ref="BB27" ca="1">SUMPRODUCT(BB$63:BB$122,TRANSPOSE(SAP_Spreadsheet!$G$690:$BN$690))</f>
        <v>0</v>
      </c>
      <c r="BC27" s="411" cm="1">
        <f t="array" aca="1" ref="BC27" ca="1">SUMPRODUCT(BC$63:BC$122,TRANSPOSE(SAP_Spreadsheet!$G$690:$BN$690))</f>
        <v>0</v>
      </c>
      <c r="BD27" s="411" cm="1">
        <f t="array" aca="1" ref="BD27" ca="1">SUMPRODUCT(BD$63:BD$122,TRANSPOSE(SAP_Spreadsheet!$G$690:$BN$690))</f>
        <v>0</v>
      </c>
      <c r="BE27" s="411" cm="1">
        <f t="array" aca="1" ref="BE27" ca="1">SUMPRODUCT(BE$63:BE$122,TRANSPOSE(SAP_Spreadsheet!$G$690:$BN$690))</f>
        <v>0</v>
      </c>
      <c r="BF27" s="411" cm="1">
        <f t="array" aca="1" ref="BF27" ca="1">SUMPRODUCT(BF$63:BF$122,TRANSPOSE(SAP_Spreadsheet!$G$690:$BN$690))</f>
        <v>0</v>
      </c>
      <c r="BG27" s="411" cm="1">
        <f t="array" aca="1" ref="BG27" ca="1">SUMPRODUCT(BG$63:BG$122,TRANSPOSE(SAP_Spreadsheet!$G$690:$BN$690))</f>
        <v>0</v>
      </c>
      <c r="BH27" s="411" cm="1">
        <f t="array" aca="1" ref="BH27" ca="1">SUMPRODUCT(BH$63:BH$122,TRANSPOSE(SAP_Spreadsheet!$G$690:$BN$690))</f>
        <v>0</v>
      </c>
      <c r="BI27" s="411" cm="1">
        <f t="array" aca="1" ref="BI27" ca="1">SUMPRODUCT(BI$63:BI$122,TRANSPOSE(SAP_Spreadsheet!$G$690:$BN$690))</f>
        <v>0</v>
      </c>
      <c r="BJ27" s="411" cm="1">
        <f t="array" aca="1" ref="BJ27" ca="1">SUMPRODUCT(BJ$63:BJ$122,TRANSPOSE(SAP_Spreadsheet!$G$690:$BN$690))</f>
        <v>0</v>
      </c>
      <c r="BK27" s="411" cm="1">
        <f t="array" aca="1" ref="BK27" ca="1">SUMPRODUCT(BK$63:BK$122,TRANSPOSE(SAP_Spreadsheet!$G$690:$BN$690))</f>
        <v>0</v>
      </c>
      <c r="BL27" s="411" cm="1">
        <f t="array" aca="1" ref="BL27" ca="1">SUMPRODUCT(BL$63:BL$122,TRANSPOSE(SAP_Spreadsheet!$G$690:$BN$690))</f>
        <v>0</v>
      </c>
    </row>
    <row r="28" spans="1:65" s="405" customFormat="1" x14ac:dyDescent="0.15">
      <c r="A28" s="397"/>
      <c r="B28" s="397"/>
      <c r="D28" s="407" t="s">
        <v>302</v>
      </c>
      <c r="E28" s="408">
        <f t="array" aca="1" ref="E28" ca="1">SUMPRODUCT(E$63:E$122,TRANSPOSE(SAP_Spreadsheet!$G$681:$BN$681))</f>
        <v>0</v>
      </c>
      <c r="F28" s="408">
        <f t="array" aca="1" ref="F28" ca="1">SUMPRODUCT(F$63:F$122,TRANSPOSE(SAP_Spreadsheet!$G$681:$BN$681))</f>
        <v>0</v>
      </c>
      <c r="G28" s="408">
        <f t="array" aca="1" ref="G28" ca="1">SUMPRODUCT(G$63:G$122,TRANSPOSE(SAP_Spreadsheet!$G$681:$BN$681))</f>
        <v>0</v>
      </c>
      <c r="H28" s="408">
        <f t="array" aca="1" ref="H28" ca="1">SUMPRODUCT(H$63:H$122,TRANSPOSE(SAP_Spreadsheet!$G$681:$BN$681))</f>
        <v>0</v>
      </c>
      <c r="I28" s="408">
        <f t="array" aca="1" ref="I28" ca="1">SUMPRODUCT(I$63:I$122,TRANSPOSE(SAP_Spreadsheet!$G$681:$BN$681))</f>
        <v>0</v>
      </c>
      <c r="J28" s="408">
        <f t="array" aca="1" ref="J28" ca="1">SUMPRODUCT(J$63:J$122,TRANSPOSE(SAP_Spreadsheet!$G$681:$BN$681))</f>
        <v>0</v>
      </c>
      <c r="K28" s="408">
        <f t="array" aca="1" ref="K28" ca="1">SUMPRODUCT(K$63:K$122,TRANSPOSE(SAP_Spreadsheet!$G$681:$BN$681))</f>
        <v>0</v>
      </c>
      <c r="L28" s="408">
        <f t="array" aca="1" ref="L28" ca="1">SUMPRODUCT(L$63:L$122,TRANSPOSE(SAP_Spreadsheet!$G$681:$BN$681))</f>
        <v>0</v>
      </c>
      <c r="M28" s="408">
        <f t="array" aca="1" ref="M28" ca="1">SUMPRODUCT(M$63:M$122,TRANSPOSE(SAP_Spreadsheet!$G$681:$BN$681))</f>
        <v>0</v>
      </c>
      <c r="N28" s="408">
        <f t="array" aca="1" ref="N28" ca="1">SUMPRODUCT(N$63:N$122,TRANSPOSE(SAP_Spreadsheet!$G$681:$BN$681))</f>
        <v>0</v>
      </c>
      <c r="O28" s="408">
        <f t="array" aca="1" ref="O28" ca="1">SUMPRODUCT(O$63:O$122,TRANSPOSE(SAP_Spreadsheet!$G$681:$BN$681))</f>
        <v>0</v>
      </c>
      <c r="P28" s="408">
        <f t="array" aca="1" ref="P28" ca="1">SUMPRODUCT(P$63:P$122,TRANSPOSE(SAP_Spreadsheet!$G$681:$BN$681))</f>
        <v>0</v>
      </c>
      <c r="Q28" s="408">
        <f t="array" aca="1" ref="Q28" ca="1">SUMPRODUCT(Q$63:Q$122,TRANSPOSE(SAP_Spreadsheet!$G$681:$BN$681))</f>
        <v>0</v>
      </c>
      <c r="R28" s="408">
        <f t="array" aca="1" ref="R28" ca="1">SUMPRODUCT(R$63:R$122,TRANSPOSE(SAP_Spreadsheet!$G$681:$BN$681))</f>
        <v>0</v>
      </c>
      <c r="S28" s="408">
        <f t="array" aca="1" ref="S28" ca="1">SUMPRODUCT(S$63:S$122,TRANSPOSE(SAP_Spreadsheet!$G$681:$BN$681))</f>
        <v>0</v>
      </c>
      <c r="T28" s="408">
        <f t="array" aca="1" ref="T28" ca="1">SUMPRODUCT(T$63:T$122,TRANSPOSE(SAP_Spreadsheet!$G$681:$BN$681))</f>
        <v>0</v>
      </c>
      <c r="U28" s="408">
        <f t="array" aca="1" ref="U28" ca="1">SUMPRODUCT(U$63:U$122,TRANSPOSE(SAP_Spreadsheet!$G$681:$BN$681))</f>
        <v>0</v>
      </c>
      <c r="V28" s="408">
        <f t="array" aca="1" ref="V28" ca="1">SUMPRODUCT(V$63:V$122,TRANSPOSE(SAP_Spreadsheet!$G$681:$BN$681))</f>
        <v>0</v>
      </c>
      <c r="W28" s="408">
        <f t="array" aca="1" ref="W28" ca="1">SUMPRODUCT(W$63:W$122,TRANSPOSE(SAP_Spreadsheet!$G$681:$BN$681))</f>
        <v>0</v>
      </c>
      <c r="X28" s="408">
        <f t="array" aca="1" ref="X28" ca="1">SUMPRODUCT(X$63:X$122,TRANSPOSE(SAP_Spreadsheet!$G$681:$BN$681))</f>
        <v>0</v>
      </c>
      <c r="Y28" s="408">
        <f t="array" aca="1" ref="Y28" ca="1">SUMPRODUCT(Y$63:Y$122,TRANSPOSE(SAP_Spreadsheet!$G$681:$BN$681))</f>
        <v>0</v>
      </c>
      <c r="Z28" s="408">
        <f t="array" aca="1" ref="Z28" ca="1">SUMPRODUCT(Z$63:Z$122,TRANSPOSE(SAP_Spreadsheet!$G$681:$BN$681))</f>
        <v>0</v>
      </c>
      <c r="AA28" s="408">
        <f t="array" aca="1" ref="AA28" ca="1">SUMPRODUCT(AA$63:AA$122,TRANSPOSE(SAP_Spreadsheet!$G$681:$BN$681))</f>
        <v>0</v>
      </c>
      <c r="AB28" s="408">
        <f t="array" aca="1" ref="AB28" ca="1">SUMPRODUCT(AB$63:AB$122,TRANSPOSE(SAP_Spreadsheet!$G$681:$BN$681))</f>
        <v>0</v>
      </c>
      <c r="AC28" s="408">
        <f t="array" aca="1" ref="AC28" ca="1">SUMPRODUCT(AC$63:AC$122,TRANSPOSE(SAP_Spreadsheet!$G$681:$BN$681))</f>
        <v>0</v>
      </c>
      <c r="AD28" s="408">
        <f t="array" aca="1" ref="AD28" ca="1">SUMPRODUCT(AD$63:AD$122,TRANSPOSE(SAP_Spreadsheet!$G$681:$BN$681))</f>
        <v>0</v>
      </c>
      <c r="AE28" s="408">
        <f t="array" aca="1" ref="AE28" ca="1">SUMPRODUCT(AE$63:AE$122,TRANSPOSE(SAP_Spreadsheet!$G$681:$BN$681))</f>
        <v>0</v>
      </c>
      <c r="AF28" s="408">
        <f t="array" aca="1" ref="AF28" ca="1">SUMPRODUCT(AF$63:AF$122,TRANSPOSE(SAP_Spreadsheet!$G$681:$BN$681))</f>
        <v>0</v>
      </c>
      <c r="AG28" s="408">
        <f t="array" aca="1" ref="AG28" ca="1">SUMPRODUCT(AG$63:AG$122,TRANSPOSE(SAP_Spreadsheet!$G$681:$BN$681))</f>
        <v>0</v>
      </c>
      <c r="AH28" s="408">
        <f t="array" aca="1" ref="AH28" ca="1">SUMPRODUCT(AH$63:AH$122,TRANSPOSE(SAP_Spreadsheet!$G$681:$BN$681))</f>
        <v>0</v>
      </c>
      <c r="AI28" s="408">
        <f t="array" aca="1" ref="AI28" ca="1">SUMPRODUCT(AI$63:AI$122,TRANSPOSE(SAP_Spreadsheet!$G$681:$BN$681))</f>
        <v>0</v>
      </c>
      <c r="AJ28" s="408">
        <f t="array" aca="1" ref="AJ28" ca="1">SUMPRODUCT(AJ$63:AJ$122,TRANSPOSE(SAP_Spreadsheet!$G$681:$BN$681))</f>
        <v>0</v>
      </c>
      <c r="AK28" s="408">
        <f t="array" aca="1" ref="AK28" ca="1">SUMPRODUCT(AK$63:AK$122,TRANSPOSE(SAP_Spreadsheet!$G$681:$BN$681))</f>
        <v>0</v>
      </c>
      <c r="AL28" s="408">
        <f t="array" aca="1" ref="AL28" ca="1">SUMPRODUCT(AL$63:AL$122,TRANSPOSE(SAP_Spreadsheet!$G$681:$BN$681))</f>
        <v>0</v>
      </c>
      <c r="AM28" s="408">
        <f t="array" aca="1" ref="AM28" ca="1">SUMPRODUCT(AM$63:AM$122,TRANSPOSE(SAP_Spreadsheet!$G$681:$BN$681))</f>
        <v>0</v>
      </c>
      <c r="AN28" s="408">
        <f t="array" aca="1" ref="AN28" ca="1">SUMPRODUCT(AN$63:AN$122,TRANSPOSE(SAP_Spreadsheet!$G$681:$BN$681))</f>
        <v>0</v>
      </c>
      <c r="AO28" s="408">
        <f t="array" aca="1" ref="AO28" ca="1">SUMPRODUCT(AO$63:AO$122,TRANSPOSE(SAP_Spreadsheet!$G$681:$BN$681))</f>
        <v>0</v>
      </c>
      <c r="AP28" s="408">
        <f t="array" aca="1" ref="AP28" ca="1">SUMPRODUCT(AP$63:AP$122,TRANSPOSE(SAP_Spreadsheet!$G$681:$BN$681))</f>
        <v>0</v>
      </c>
      <c r="AQ28" s="408">
        <f t="array" aca="1" ref="AQ28" ca="1">SUMPRODUCT(AQ$63:AQ$122,TRANSPOSE(SAP_Spreadsheet!$G$681:$BN$681))</f>
        <v>0</v>
      </c>
      <c r="AR28" s="408">
        <f t="array" aca="1" ref="AR28" ca="1">SUMPRODUCT(AR$63:AR$122,TRANSPOSE(SAP_Spreadsheet!$G$681:$BN$681))</f>
        <v>0</v>
      </c>
      <c r="AS28" s="408">
        <f t="array" aca="1" ref="AS28" ca="1">SUMPRODUCT(AS$63:AS$122,TRANSPOSE(SAP_Spreadsheet!$G$681:$BN$681))</f>
        <v>0</v>
      </c>
      <c r="AT28" s="408">
        <f t="array" aca="1" ref="AT28" ca="1">SUMPRODUCT(AT$63:AT$122,TRANSPOSE(SAP_Spreadsheet!$G$681:$BN$681))</f>
        <v>0</v>
      </c>
      <c r="AU28" s="408">
        <f t="array" aca="1" ref="AU28" ca="1">SUMPRODUCT(AU$63:AU$122,TRANSPOSE(SAP_Spreadsheet!$G$681:$BN$681))</f>
        <v>0</v>
      </c>
      <c r="AV28" s="408">
        <f t="array" aca="1" ref="AV28" ca="1">SUMPRODUCT(AV$63:AV$122,TRANSPOSE(SAP_Spreadsheet!$G$681:$BN$681))</f>
        <v>0</v>
      </c>
      <c r="AW28" s="408">
        <f t="array" aca="1" ref="AW28" ca="1">SUMPRODUCT(AW$63:AW$122,TRANSPOSE(SAP_Spreadsheet!$G$681:$BN$681))</f>
        <v>0</v>
      </c>
      <c r="AX28" s="408">
        <f t="array" aca="1" ref="AX28" ca="1">SUMPRODUCT(AX$63:AX$122,TRANSPOSE(SAP_Spreadsheet!$G$681:$BN$681))</f>
        <v>0</v>
      </c>
      <c r="AY28" s="408">
        <f t="array" aca="1" ref="AY28" ca="1">SUMPRODUCT(AY$63:AY$122,TRANSPOSE(SAP_Spreadsheet!$G$681:$BN$681))</f>
        <v>0</v>
      </c>
      <c r="AZ28" s="408">
        <f t="array" aca="1" ref="AZ28" ca="1">SUMPRODUCT(AZ$63:AZ$122,TRANSPOSE(SAP_Spreadsheet!$G$681:$BN$681))</f>
        <v>0</v>
      </c>
      <c r="BA28" s="408">
        <f t="array" aca="1" ref="BA28" ca="1">SUMPRODUCT(BA$63:BA$122,TRANSPOSE(SAP_Spreadsheet!$G$681:$BN$681))</f>
        <v>0</v>
      </c>
      <c r="BB28" s="408">
        <f t="array" aca="1" ref="BB28" ca="1">SUMPRODUCT(BB$63:BB$122,TRANSPOSE(SAP_Spreadsheet!$G$681:$BN$681))</f>
        <v>0</v>
      </c>
      <c r="BC28" s="408">
        <f t="array" aca="1" ref="BC28" ca="1">SUMPRODUCT(BC$63:BC$122,TRANSPOSE(SAP_Spreadsheet!$G$681:$BN$681))</f>
        <v>0</v>
      </c>
      <c r="BD28" s="408">
        <f t="array" aca="1" ref="BD28" ca="1">SUMPRODUCT(BD$63:BD$122,TRANSPOSE(SAP_Spreadsheet!$G$681:$BN$681))</f>
        <v>0</v>
      </c>
      <c r="BE28" s="408">
        <f t="array" aca="1" ref="BE28" ca="1">SUMPRODUCT(BE$63:BE$122,TRANSPOSE(SAP_Spreadsheet!$G$681:$BN$681))</f>
        <v>0</v>
      </c>
      <c r="BF28" s="408">
        <f t="array" aca="1" ref="BF28" ca="1">SUMPRODUCT(BF$63:BF$122,TRANSPOSE(SAP_Spreadsheet!$G$681:$BN$681))</f>
        <v>0</v>
      </c>
      <c r="BG28" s="408">
        <f t="array" aca="1" ref="BG28" ca="1">SUMPRODUCT(BG$63:BG$122,TRANSPOSE(SAP_Spreadsheet!$G$681:$BN$681))</f>
        <v>0</v>
      </c>
      <c r="BH28" s="408">
        <f t="array" aca="1" ref="BH28" ca="1">SUMPRODUCT(BH$63:BH$122,TRANSPOSE(SAP_Spreadsheet!$G$681:$BN$681))</f>
        <v>0</v>
      </c>
      <c r="BI28" s="408">
        <f t="array" aca="1" ref="BI28" ca="1">SUMPRODUCT(BI$63:BI$122,TRANSPOSE(SAP_Spreadsheet!$G$681:$BN$681))</f>
        <v>0</v>
      </c>
      <c r="BJ28" s="408">
        <f t="array" aca="1" ref="BJ28" ca="1">SUMPRODUCT(BJ$63:BJ$122,TRANSPOSE(SAP_Spreadsheet!$G$681:$BN$681))</f>
        <v>0</v>
      </c>
      <c r="BK28" s="408">
        <f t="array" aca="1" ref="BK28" ca="1">SUMPRODUCT(BK$63:BK$122,TRANSPOSE(SAP_Spreadsheet!$G$681:$BN$681))</f>
        <v>0</v>
      </c>
      <c r="BL28" s="408">
        <f t="array" aca="1" ref="BL28" ca="1">SUMPRODUCT(BL$63:BL$122,TRANSPOSE(SAP_Spreadsheet!$G$681:$BN$681))</f>
        <v>0</v>
      </c>
    </row>
    <row r="29" spans="1:65" s="405" customFormat="1" x14ac:dyDescent="0.15">
      <c r="A29" s="397"/>
      <c r="B29" s="397"/>
      <c r="D29" s="412" t="s">
        <v>222</v>
      </c>
      <c r="E29" s="408">
        <f t="array" aca="1" ref="E29" ca="1">SUMPRODUCT(E$63:E$122,TRANSPOSE(SAP_Spreadsheet!$G$682:$BN$682))</f>
        <v>0</v>
      </c>
      <c r="F29" s="408">
        <f t="array" aca="1" ref="F29" ca="1">SUMPRODUCT(F$63:F$122,TRANSPOSE(SAP_Spreadsheet!$G$682:$BN$682))</f>
        <v>0</v>
      </c>
      <c r="G29" s="408">
        <f t="array" aca="1" ref="G29" ca="1">SUMPRODUCT(G$63:G$122,TRANSPOSE(SAP_Spreadsheet!$G$682:$BN$682))</f>
        <v>0</v>
      </c>
      <c r="H29" s="408">
        <f t="array" aca="1" ref="H29" ca="1">SUMPRODUCT(H$63:H$122,TRANSPOSE(SAP_Spreadsheet!$G$682:$BN$682))</f>
        <v>0</v>
      </c>
      <c r="I29" s="408">
        <f t="array" aca="1" ref="I29" ca="1">SUMPRODUCT(I$63:I$122,TRANSPOSE(SAP_Spreadsheet!$G$682:$BN$682))</f>
        <v>0</v>
      </c>
      <c r="J29" s="408">
        <f t="array" aca="1" ref="J29" ca="1">SUMPRODUCT(J$63:J$122,TRANSPOSE(SAP_Spreadsheet!$G$682:$BN$682))</f>
        <v>0</v>
      </c>
      <c r="K29" s="408">
        <f t="array" aca="1" ref="K29" ca="1">SUMPRODUCT(K$63:K$122,TRANSPOSE(SAP_Spreadsheet!$G$682:$BN$682))</f>
        <v>0</v>
      </c>
      <c r="L29" s="408">
        <f t="array" aca="1" ref="L29" ca="1">SUMPRODUCT(L$63:L$122,TRANSPOSE(SAP_Spreadsheet!$G$682:$BN$682))</f>
        <v>0</v>
      </c>
      <c r="M29" s="408">
        <f t="array" aca="1" ref="M29" ca="1">SUMPRODUCT(M$63:M$122,TRANSPOSE(SAP_Spreadsheet!$G$682:$BN$682))</f>
        <v>0</v>
      </c>
      <c r="N29" s="408">
        <f t="array" aca="1" ref="N29" ca="1">SUMPRODUCT(N$63:N$122,TRANSPOSE(SAP_Spreadsheet!$G$682:$BN$682))</f>
        <v>0</v>
      </c>
      <c r="O29" s="408">
        <f t="array" aca="1" ref="O29" ca="1">SUMPRODUCT(O$63:O$122,TRANSPOSE(SAP_Spreadsheet!$G$682:$BN$682))</f>
        <v>0</v>
      </c>
      <c r="P29" s="408">
        <f t="array" aca="1" ref="P29" ca="1">SUMPRODUCT(P$63:P$122,TRANSPOSE(SAP_Spreadsheet!$G$682:$BN$682))</f>
        <v>0</v>
      </c>
      <c r="Q29" s="408">
        <f t="array" aca="1" ref="Q29" ca="1">SUMPRODUCT(Q$63:Q$122,TRANSPOSE(SAP_Spreadsheet!$G$682:$BN$682))</f>
        <v>0</v>
      </c>
      <c r="R29" s="408">
        <f t="array" aca="1" ref="R29" ca="1">SUMPRODUCT(R$63:R$122,TRANSPOSE(SAP_Spreadsheet!$G$682:$BN$682))</f>
        <v>0</v>
      </c>
      <c r="S29" s="408">
        <f t="array" aca="1" ref="S29" ca="1">SUMPRODUCT(S$63:S$122,TRANSPOSE(SAP_Spreadsheet!$G$682:$BN$682))</f>
        <v>0</v>
      </c>
      <c r="T29" s="408">
        <f t="array" aca="1" ref="T29" ca="1">SUMPRODUCT(T$63:T$122,TRANSPOSE(SAP_Spreadsheet!$G$682:$BN$682))</f>
        <v>0</v>
      </c>
      <c r="U29" s="408">
        <f t="array" aca="1" ref="U29" ca="1">SUMPRODUCT(U$63:U$122,TRANSPOSE(SAP_Spreadsheet!$G$682:$BN$682))</f>
        <v>0</v>
      </c>
      <c r="V29" s="408">
        <f t="array" aca="1" ref="V29" ca="1">SUMPRODUCT(V$63:V$122,TRANSPOSE(SAP_Spreadsheet!$G$682:$BN$682))</f>
        <v>0</v>
      </c>
      <c r="W29" s="408">
        <f t="array" aca="1" ref="W29" ca="1">SUMPRODUCT(W$63:W$122,TRANSPOSE(SAP_Spreadsheet!$G$682:$BN$682))</f>
        <v>0</v>
      </c>
      <c r="X29" s="408">
        <f t="array" aca="1" ref="X29" ca="1">SUMPRODUCT(X$63:X$122,TRANSPOSE(SAP_Spreadsheet!$G$682:$BN$682))</f>
        <v>0</v>
      </c>
      <c r="Y29" s="408">
        <f t="array" aca="1" ref="Y29" ca="1">SUMPRODUCT(Y$63:Y$122,TRANSPOSE(SAP_Spreadsheet!$G$682:$BN$682))</f>
        <v>0</v>
      </c>
      <c r="Z29" s="408">
        <f t="array" aca="1" ref="Z29" ca="1">SUMPRODUCT(Z$63:Z$122,TRANSPOSE(SAP_Spreadsheet!$G$682:$BN$682))</f>
        <v>0</v>
      </c>
      <c r="AA29" s="408">
        <f t="array" aca="1" ref="AA29" ca="1">SUMPRODUCT(AA$63:AA$122,TRANSPOSE(SAP_Spreadsheet!$G$682:$BN$682))</f>
        <v>0</v>
      </c>
      <c r="AB29" s="408">
        <f t="array" aca="1" ref="AB29" ca="1">SUMPRODUCT(AB$63:AB$122,TRANSPOSE(SAP_Spreadsheet!$G$682:$BN$682))</f>
        <v>0</v>
      </c>
      <c r="AC29" s="408">
        <f t="array" aca="1" ref="AC29" ca="1">SUMPRODUCT(AC$63:AC$122,TRANSPOSE(SAP_Spreadsheet!$G$682:$BN$682))</f>
        <v>0</v>
      </c>
      <c r="AD29" s="408">
        <f t="array" aca="1" ref="AD29" ca="1">SUMPRODUCT(AD$63:AD$122,TRANSPOSE(SAP_Spreadsheet!$G$682:$BN$682))</f>
        <v>0</v>
      </c>
      <c r="AE29" s="408">
        <f t="array" aca="1" ref="AE29" ca="1">SUMPRODUCT(AE$63:AE$122,TRANSPOSE(SAP_Spreadsheet!$G$682:$BN$682))</f>
        <v>0</v>
      </c>
      <c r="AF29" s="408">
        <f t="array" aca="1" ref="AF29" ca="1">SUMPRODUCT(AF$63:AF$122,TRANSPOSE(SAP_Spreadsheet!$G$682:$BN$682))</f>
        <v>0</v>
      </c>
      <c r="AG29" s="408">
        <f t="array" aca="1" ref="AG29" ca="1">SUMPRODUCT(AG$63:AG$122,TRANSPOSE(SAP_Spreadsheet!$G$682:$BN$682))</f>
        <v>0</v>
      </c>
      <c r="AH29" s="408">
        <f t="array" aca="1" ref="AH29" ca="1">SUMPRODUCT(AH$63:AH$122,TRANSPOSE(SAP_Spreadsheet!$G$682:$BN$682))</f>
        <v>0</v>
      </c>
      <c r="AI29" s="408">
        <f t="array" aca="1" ref="AI29" ca="1">SUMPRODUCT(AI$63:AI$122,TRANSPOSE(SAP_Spreadsheet!$G$682:$BN$682))</f>
        <v>0</v>
      </c>
      <c r="AJ29" s="408">
        <f t="array" aca="1" ref="AJ29" ca="1">SUMPRODUCT(AJ$63:AJ$122,TRANSPOSE(SAP_Spreadsheet!$G$682:$BN$682))</f>
        <v>0</v>
      </c>
      <c r="AK29" s="408">
        <f t="array" aca="1" ref="AK29" ca="1">SUMPRODUCT(AK$63:AK$122,TRANSPOSE(SAP_Spreadsheet!$G$682:$BN$682))</f>
        <v>0</v>
      </c>
      <c r="AL29" s="408">
        <f t="array" aca="1" ref="AL29" ca="1">SUMPRODUCT(AL$63:AL$122,TRANSPOSE(SAP_Spreadsheet!$G$682:$BN$682))</f>
        <v>0</v>
      </c>
      <c r="AM29" s="408">
        <f t="array" aca="1" ref="AM29" ca="1">SUMPRODUCT(AM$63:AM$122,TRANSPOSE(SAP_Spreadsheet!$G$682:$BN$682))</f>
        <v>0</v>
      </c>
      <c r="AN29" s="408">
        <f t="array" aca="1" ref="AN29" ca="1">SUMPRODUCT(AN$63:AN$122,TRANSPOSE(SAP_Spreadsheet!$G$682:$BN$682))</f>
        <v>0</v>
      </c>
      <c r="AO29" s="408">
        <f t="array" aca="1" ref="AO29" ca="1">SUMPRODUCT(AO$63:AO$122,TRANSPOSE(SAP_Spreadsheet!$G$682:$BN$682))</f>
        <v>0</v>
      </c>
      <c r="AP29" s="408">
        <f t="array" aca="1" ref="AP29" ca="1">SUMPRODUCT(AP$63:AP$122,TRANSPOSE(SAP_Spreadsheet!$G$682:$BN$682))</f>
        <v>0</v>
      </c>
      <c r="AQ29" s="408">
        <f t="array" aca="1" ref="AQ29" ca="1">SUMPRODUCT(AQ$63:AQ$122,TRANSPOSE(SAP_Spreadsheet!$G$682:$BN$682))</f>
        <v>0</v>
      </c>
      <c r="AR29" s="408">
        <f t="array" aca="1" ref="AR29" ca="1">SUMPRODUCT(AR$63:AR$122,TRANSPOSE(SAP_Spreadsheet!$G$682:$BN$682))</f>
        <v>0</v>
      </c>
      <c r="AS29" s="408">
        <f t="array" aca="1" ref="AS29" ca="1">SUMPRODUCT(AS$63:AS$122,TRANSPOSE(SAP_Spreadsheet!$G$682:$BN$682))</f>
        <v>0</v>
      </c>
      <c r="AT29" s="408">
        <f t="array" aca="1" ref="AT29" ca="1">SUMPRODUCT(AT$63:AT$122,TRANSPOSE(SAP_Spreadsheet!$G$682:$BN$682))</f>
        <v>0</v>
      </c>
      <c r="AU29" s="408">
        <f t="array" aca="1" ref="AU29" ca="1">SUMPRODUCT(AU$63:AU$122,TRANSPOSE(SAP_Spreadsheet!$G$682:$BN$682))</f>
        <v>0</v>
      </c>
      <c r="AV29" s="408">
        <f t="array" aca="1" ref="AV29" ca="1">SUMPRODUCT(AV$63:AV$122,TRANSPOSE(SAP_Spreadsheet!$G$682:$BN$682))</f>
        <v>0</v>
      </c>
      <c r="AW29" s="408">
        <f t="array" aca="1" ref="AW29" ca="1">SUMPRODUCT(AW$63:AW$122,TRANSPOSE(SAP_Spreadsheet!$G$682:$BN$682))</f>
        <v>0</v>
      </c>
      <c r="AX29" s="408">
        <f t="array" aca="1" ref="AX29" ca="1">SUMPRODUCT(AX$63:AX$122,TRANSPOSE(SAP_Spreadsheet!$G$682:$BN$682))</f>
        <v>0</v>
      </c>
      <c r="AY29" s="408">
        <f t="array" aca="1" ref="AY29" ca="1">SUMPRODUCT(AY$63:AY$122,TRANSPOSE(SAP_Spreadsheet!$G$682:$BN$682))</f>
        <v>0</v>
      </c>
      <c r="AZ29" s="408">
        <f t="array" aca="1" ref="AZ29" ca="1">SUMPRODUCT(AZ$63:AZ$122,TRANSPOSE(SAP_Spreadsheet!$G$682:$BN$682))</f>
        <v>0</v>
      </c>
      <c r="BA29" s="408">
        <f t="array" aca="1" ref="BA29" ca="1">SUMPRODUCT(BA$63:BA$122,TRANSPOSE(SAP_Spreadsheet!$G$682:$BN$682))</f>
        <v>0</v>
      </c>
      <c r="BB29" s="408">
        <f t="array" aca="1" ref="BB29" ca="1">SUMPRODUCT(BB$63:BB$122,TRANSPOSE(SAP_Spreadsheet!$G$682:$BN$682))</f>
        <v>0</v>
      </c>
      <c r="BC29" s="408">
        <f t="array" aca="1" ref="BC29" ca="1">SUMPRODUCT(BC$63:BC$122,TRANSPOSE(SAP_Spreadsheet!$G$682:$BN$682))</f>
        <v>0</v>
      </c>
      <c r="BD29" s="408">
        <f t="array" aca="1" ref="BD29" ca="1">SUMPRODUCT(BD$63:BD$122,TRANSPOSE(SAP_Spreadsheet!$G$682:$BN$682))</f>
        <v>0</v>
      </c>
      <c r="BE29" s="408">
        <f t="array" aca="1" ref="BE29" ca="1">SUMPRODUCT(BE$63:BE$122,TRANSPOSE(SAP_Spreadsheet!$G$682:$BN$682))</f>
        <v>0</v>
      </c>
      <c r="BF29" s="408">
        <f t="array" aca="1" ref="BF29" ca="1">SUMPRODUCT(BF$63:BF$122,TRANSPOSE(SAP_Spreadsheet!$G$682:$BN$682))</f>
        <v>0</v>
      </c>
      <c r="BG29" s="408">
        <f t="array" aca="1" ref="BG29" ca="1">SUMPRODUCT(BG$63:BG$122,TRANSPOSE(SAP_Spreadsheet!$G$682:$BN$682))</f>
        <v>0</v>
      </c>
      <c r="BH29" s="408">
        <f t="array" aca="1" ref="BH29" ca="1">SUMPRODUCT(BH$63:BH$122,TRANSPOSE(SAP_Spreadsheet!$G$682:$BN$682))</f>
        <v>0</v>
      </c>
      <c r="BI29" s="408">
        <f t="array" aca="1" ref="BI29" ca="1">SUMPRODUCT(BI$63:BI$122,TRANSPOSE(SAP_Spreadsheet!$G$682:$BN$682))</f>
        <v>0</v>
      </c>
      <c r="BJ29" s="408">
        <f t="array" aca="1" ref="BJ29" ca="1">SUMPRODUCT(BJ$63:BJ$122,TRANSPOSE(SAP_Spreadsheet!$G$682:$BN$682))</f>
        <v>0</v>
      </c>
      <c r="BK29" s="408">
        <f t="array" aca="1" ref="BK29" ca="1">SUMPRODUCT(BK$63:BK$122,TRANSPOSE(SAP_Spreadsheet!$G$682:$BN$682))</f>
        <v>0</v>
      </c>
      <c r="BL29" s="408">
        <f t="array" aca="1" ref="BL29" ca="1">SUMPRODUCT(BL$63:BL$122,TRANSPOSE(SAP_Spreadsheet!$G$682:$BN$682))</f>
        <v>0</v>
      </c>
    </row>
    <row r="30" spans="1:65" s="405" customFormat="1" x14ac:dyDescent="0.15">
      <c r="A30" s="397"/>
      <c r="B30" s="397"/>
      <c r="D30" s="413" t="s">
        <v>303</v>
      </c>
      <c r="E30" s="408" cm="1">
        <f t="array" aca="1" ref="E30" ca="1">SUMPRODUCT(E$63:E$122,TRANSPOSE(SAP_Spreadsheet!$G$683:$BN$683))</f>
        <v>0</v>
      </c>
      <c r="F30" s="408" cm="1">
        <f t="array" aca="1" ref="F30" ca="1">SUMPRODUCT(F$63:F$122,TRANSPOSE(SAP_Spreadsheet!$G$683:$BN$683))</f>
        <v>0</v>
      </c>
      <c r="G30" s="408" cm="1">
        <f t="array" aca="1" ref="G30" ca="1">SUMPRODUCT(G$63:G$122,TRANSPOSE(SAP_Spreadsheet!$G$683:$BN$683))</f>
        <v>0</v>
      </c>
      <c r="H30" s="408" cm="1">
        <f t="array" aca="1" ref="H30" ca="1">SUMPRODUCT(H$63:H$122,TRANSPOSE(SAP_Spreadsheet!$G$683:$BN$683))</f>
        <v>0</v>
      </c>
      <c r="I30" s="408" cm="1">
        <f t="array" aca="1" ref="I30" ca="1">SUMPRODUCT(I$63:I$122,TRANSPOSE(SAP_Spreadsheet!$G$683:$BN$683))</f>
        <v>0</v>
      </c>
      <c r="J30" s="408" cm="1">
        <f t="array" aca="1" ref="J30" ca="1">SUMPRODUCT(J$63:J$122,TRANSPOSE(SAP_Spreadsheet!$G$683:$BN$683))</f>
        <v>0</v>
      </c>
      <c r="K30" s="408" cm="1">
        <f t="array" aca="1" ref="K30" ca="1">SUMPRODUCT(K$63:K$122,TRANSPOSE(SAP_Spreadsheet!$G$683:$BN$683))</f>
        <v>0</v>
      </c>
      <c r="L30" s="408" cm="1">
        <f t="array" aca="1" ref="L30" ca="1">SUMPRODUCT(L$63:L$122,TRANSPOSE(SAP_Spreadsheet!$G$683:$BN$683))</f>
        <v>0</v>
      </c>
      <c r="M30" s="408" cm="1">
        <f t="array" aca="1" ref="M30" ca="1">SUMPRODUCT(M$63:M$122,TRANSPOSE(SAP_Spreadsheet!$G$683:$BN$683))</f>
        <v>0</v>
      </c>
      <c r="N30" s="408" cm="1">
        <f t="array" aca="1" ref="N30" ca="1">SUMPRODUCT(N$63:N$122,TRANSPOSE(SAP_Spreadsheet!$G$683:$BN$683))</f>
        <v>0</v>
      </c>
      <c r="O30" s="408" cm="1">
        <f t="array" aca="1" ref="O30" ca="1">SUMPRODUCT(O$63:O$122,TRANSPOSE(SAP_Spreadsheet!$G$683:$BN$683))</f>
        <v>0</v>
      </c>
      <c r="P30" s="408" cm="1">
        <f t="array" aca="1" ref="P30" ca="1">SUMPRODUCT(P$63:P$122,TRANSPOSE(SAP_Spreadsheet!$G$683:$BN$683))</f>
        <v>0</v>
      </c>
      <c r="Q30" s="408" cm="1">
        <f t="array" aca="1" ref="Q30" ca="1">SUMPRODUCT(Q$63:Q$122,TRANSPOSE(SAP_Spreadsheet!$G$683:$BN$683))</f>
        <v>0</v>
      </c>
      <c r="R30" s="408" cm="1">
        <f t="array" aca="1" ref="R30" ca="1">SUMPRODUCT(R$63:R$122,TRANSPOSE(SAP_Spreadsheet!$G$683:$BN$683))</f>
        <v>0</v>
      </c>
      <c r="S30" s="408" cm="1">
        <f t="array" aca="1" ref="S30" ca="1">SUMPRODUCT(S$63:S$122,TRANSPOSE(SAP_Spreadsheet!$G$683:$BN$683))</f>
        <v>0</v>
      </c>
      <c r="T30" s="408" cm="1">
        <f t="array" aca="1" ref="T30" ca="1">SUMPRODUCT(T$63:T$122,TRANSPOSE(SAP_Spreadsheet!$G$683:$BN$683))</f>
        <v>0</v>
      </c>
      <c r="U30" s="408" cm="1">
        <f t="array" aca="1" ref="U30" ca="1">SUMPRODUCT(U$63:U$122,TRANSPOSE(SAP_Spreadsheet!$G$683:$BN$683))</f>
        <v>0</v>
      </c>
      <c r="V30" s="408" cm="1">
        <f t="array" aca="1" ref="V30" ca="1">SUMPRODUCT(V$63:V$122,TRANSPOSE(SAP_Spreadsheet!$G$683:$BN$683))</f>
        <v>0</v>
      </c>
      <c r="W30" s="408" cm="1">
        <f t="array" aca="1" ref="W30" ca="1">SUMPRODUCT(W$63:W$122,TRANSPOSE(SAP_Spreadsheet!$G$683:$BN$683))</f>
        <v>0</v>
      </c>
      <c r="X30" s="408" cm="1">
        <f t="array" aca="1" ref="X30" ca="1">SUMPRODUCT(X$63:X$122,TRANSPOSE(SAP_Spreadsheet!$G$683:$BN$683))</f>
        <v>0</v>
      </c>
      <c r="Y30" s="408" cm="1">
        <f t="array" aca="1" ref="Y30" ca="1">SUMPRODUCT(Y$63:Y$122,TRANSPOSE(SAP_Spreadsheet!$G$683:$BN$683))</f>
        <v>0</v>
      </c>
      <c r="Z30" s="408" cm="1">
        <f t="array" aca="1" ref="Z30" ca="1">SUMPRODUCT(Z$63:Z$122,TRANSPOSE(SAP_Spreadsheet!$G$683:$BN$683))</f>
        <v>0</v>
      </c>
      <c r="AA30" s="408" cm="1">
        <f t="array" aca="1" ref="AA30" ca="1">SUMPRODUCT(AA$63:AA$122,TRANSPOSE(SAP_Spreadsheet!$G$683:$BN$683))</f>
        <v>0</v>
      </c>
      <c r="AB30" s="408" cm="1">
        <f t="array" aca="1" ref="AB30" ca="1">SUMPRODUCT(AB$63:AB$122,TRANSPOSE(SAP_Spreadsheet!$G$683:$BN$683))</f>
        <v>0</v>
      </c>
      <c r="AC30" s="408" cm="1">
        <f t="array" aca="1" ref="AC30" ca="1">SUMPRODUCT(AC$63:AC$122,TRANSPOSE(SAP_Spreadsheet!$G$683:$BN$683))</f>
        <v>0</v>
      </c>
      <c r="AD30" s="408" cm="1">
        <f t="array" aca="1" ref="AD30" ca="1">SUMPRODUCT(AD$63:AD$122,TRANSPOSE(SAP_Spreadsheet!$G$683:$BN$683))</f>
        <v>0</v>
      </c>
      <c r="AE30" s="408" cm="1">
        <f t="array" aca="1" ref="AE30" ca="1">SUMPRODUCT(AE$63:AE$122,TRANSPOSE(SAP_Spreadsheet!$G$683:$BN$683))</f>
        <v>0</v>
      </c>
      <c r="AF30" s="408" cm="1">
        <f t="array" aca="1" ref="AF30" ca="1">SUMPRODUCT(AF$63:AF$122,TRANSPOSE(SAP_Spreadsheet!$G$683:$BN$683))</f>
        <v>0</v>
      </c>
      <c r="AG30" s="408" cm="1">
        <f t="array" aca="1" ref="AG30" ca="1">SUMPRODUCT(AG$63:AG$122,TRANSPOSE(SAP_Spreadsheet!$G$683:$BN$683))</f>
        <v>0</v>
      </c>
      <c r="AH30" s="408" cm="1">
        <f t="array" aca="1" ref="AH30" ca="1">SUMPRODUCT(AH$63:AH$122,TRANSPOSE(SAP_Spreadsheet!$G$683:$BN$683))</f>
        <v>0</v>
      </c>
      <c r="AI30" s="408" cm="1">
        <f t="array" aca="1" ref="AI30" ca="1">SUMPRODUCT(AI$63:AI$122,TRANSPOSE(SAP_Spreadsheet!$G$683:$BN$683))</f>
        <v>0</v>
      </c>
      <c r="AJ30" s="408" cm="1">
        <f t="array" aca="1" ref="AJ30" ca="1">SUMPRODUCT(AJ$63:AJ$122,TRANSPOSE(SAP_Spreadsheet!$G$683:$BN$683))</f>
        <v>0</v>
      </c>
      <c r="AK30" s="408" cm="1">
        <f t="array" aca="1" ref="AK30" ca="1">SUMPRODUCT(AK$63:AK$122,TRANSPOSE(SAP_Spreadsheet!$G$683:$BN$683))</f>
        <v>0</v>
      </c>
      <c r="AL30" s="408" cm="1">
        <f t="array" aca="1" ref="AL30" ca="1">SUMPRODUCT(AL$63:AL$122,TRANSPOSE(SAP_Spreadsheet!$G$683:$BN$683))</f>
        <v>0</v>
      </c>
      <c r="AM30" s="408" cm="1">
        <f t="array" aca="1" ref="AM30" ca="1">SUMPRODUCT(AM$63:AM$122,TRANSPOSE(SAP_Spreadsheet!$G$683:$BN$683))</f>
        <v>0</v>
      </c>
      <c r="AN30" s="408" cm="1">
        <f t="array" aca="1" ref="AN30" ca="1">SUMPRODUCT(AN$63:AN$122,TRANSPOSE(SAP_Spreadsheet!$G$683:$BN$683))</f>
        <v>0</v>
      </c>
      <c r="AO30" s="408" cm="1">
        <f t="array" aca="1" ref="AO30" ca="1">SUMPRODUCT(AO$63:AO$122,TRANSPOSE(SAP_Spreadsheet!$G$683:$BN$683))</f>
        <v>0</v>
      </c>
      <c r="AP30" s="408" cm="1">
        <f t="array" aca="1" ref="AP30" ca="1">SUMPRODUCT(AP$63:AP$122,TRANSPOSE(SAP_Spreadsheet!$G$683:$BN$683))</f>
        <v>0</v>
      </c>
      <c r="AQ30" s="408" cm="1">
        <f t="array" aca="1" ref="AQ30" ca="1">SUMPRODUCT(AQ$63:AQ$122,TRANSPOSE(SAP_Spreadsheet!$G$683:$BN$683))</f>
        <v>0</v>
      </c>
      <c r="AR30" s="408" cm="1">
        <f t="array" aca="1" ref="AR30" ca="1">SUMPRODUCT(AR$63:AR$122,TRANSPOSE(SAP_Spreadsheet!$G$683:$BN$683))</f>
        <v>0</v>
      </c>
      <c r="AS30" s="408" cm="1">
        <f t="array" aca="1" ref="AS30" ca="1">SUMPRODUCT(AS$63:AS$122,TRANSPOSE(SAP_Spreadsheet!$G$683:$BN$683))</f>
        <v>0</v>
      </c>
      <c r="AT30" s="408" cm="1">
        <f t="array" aca="1" ref="AT30" ca="1">SUMPRODUCT(AT$63:AT$122,TRANSPOSE(SAP_Spreadsheet!$G$683:$BN$683))</f>
        <v>0</v>
      </c>
      <c r="AU30" s="408" cm="1">
        <f t="array" aca="1" ref="AU30" ca="1">SUMPRODUCT(AU$63:AU$122,TRANSPOSE(SAP_Spreadsheet!$G$683:$BN$683))</f>
        <v>0</v>
      </c>
      <c r="AV30" s="408" cm="1">
        <f t="array" aca="1" ref="AV30" ca="1">SUMPRODUCT(AV$63:AV$122,TRANSPOSE(SAP_Spreadsheet!$G$683:$BN$683))</f>
        <v>0</v>
      </c>
      <c r="AW30" s="408" cm="1">
        <f t="array" aca="1" ref="AW30" ca="1">SUMPRODUCT(AW$63:AW$122,TRANSPOSE(SAP_Spreadsheet!$G$683:$BN$683))</f>
        <v>0</v>
      </c>
      <c r="AX30" s="408" cm="1">
        <f t="array" aca="1" ref="AX30" ca="1">SUMPRODUCT(AX$63:AX$122,TRANSPOSE(SAP_Spreadsheet!$G$683:$BN$683))</f>
        <v>0</v>
      </c>
      <c r="AY30" s="408" cm="1">
        <f t="array" aca="1" ref="AY30" ca="1">SUMPRODUCT(AY$63:AY$122,TRANSPOSE(SAP_Spreadsheet!$G$683:$BN$683))</f>
        <v>0</v>
      </c>
      <c r="AZ30" s="408" cm="1">
        <f t="array" aca="1" ref="AZ30" ca="1">SUMPRODUCT(AZ$63:AZ$122,TRANSPOSE(SAP_Spreadsheet!$G$683:$BN$683))</f>
        <v>0</v>
      </c>
      <c r="BA30" s="408" cm="1">
        <f t="array" aca="1" ref="BA30" ca="1">SUMPRODUCT(BA$63:BA$122,TRANSPOSE(SAP_Spreadsheet!$G$683:$BN$683))</f>
        <v>0</v>
      </c>
      <c r="BB30" s="408" cm="1">
        <f t="array" aca="1" ref="BB30" ca="1">SUMPRODUCT(BB$63:BB$122,TRANSPOSE(SAP_Spreadsheet!$G$683:$BN$683))</f>
        <v>0</v>
      </c>
      <c r="BC30" s="408" cm="1">
        <f t="array" aca="1" ref="BC30" ca="1">SUMPRODUCT(BC$63:BC$122,TRANSPOSE(SAP_Spreadsheet!$G$683:$BN$683))</f>
        <v>0</v>
      </c>
      <c r="BD30" s="408" cm="1">
        <f t="array" aca="1" ref="BD30" ca="1">SUMPRODUCT(BD$63:BD$122,TRANSPOSE(SAP_Spreadsheet!$G$683:$BN$683))</f>
        <v>0</v>
      </c>
      <c r="BE30" s="408" cm="1">
        <f t="array" aca="1" ref="BE30" ca="1">SUMPRODUCT(BE$63:BE$122,TRANSPOSE(SAP_Spreadsheet!$G$683:$BN$683))</f>
        <v>0</v>
      </c>
      <c r="BF30" s="408" cm="1">
        <f t="array" aca="1" ref="BF30" ca="1">SUMPRODUCT(BF$63:BF$122,TRANSPOSE(SAP_Spreadsheet!$G$683:$BN$683))</f>
        <v>0</v>
      </c>
      <c r="BG30" s="408" cm="1">
        <f t="array" aca="1" ref="BG30" ca="1">SUMPRODUCT(BG$63:BG$122,TRANSPOSE(SAP_Spreadsheet!$G$683:$BN$683))</f>
        <v>0</v>
      </c>
      <c r="BH30" s="408" cm="1">
        <f t="array" aca="1" ref="BH30" ca="1">SUMPRODUCT(BH$63:BH$122,TRANSPOSE(SAP_Spreadsheet!$G$683:$BN$683))</f>
        <v>0</v>
      </c>
      <c r="BI30" s="408" cm="1">
        <f t="array" aca="1" ref="BI30" ca="1">SUMPRODUCT(BI$63:BI$122,TRANSPOSE(SAP_Spreadsheet!$G$683:$BN$683))</f>
        <v>0</v>
      </c>
      <c r="BJ30" s="408" cm="1">
        <f t="array" aca="1" ref="BJ30" ca="1">SUMPRODUCT(BJ$63:BJ$122,TRANSPOSE(SAP_Spreadsheet!$G$683:$BN$683))</f>
        <v>0</v>
      </c>
      <c r="BK30" s="408" cm="1">
        <f t="array" aca="1" ref="BK30" ca="1">SUMPRODUCT(BK$63:BK$122,TRANSPOSE(SAP_Spreadsheet!$G$683:$BN$683))</f>
        <v>0</v>
      </c>
      <c r="BL30" s="408" cm="1">
        <f t="array" aca="1" ref="BL30" ca="1">SUMPRODUCT(BL$63:BL$122,TRANSPOSE(SAP_Spreadsheet!$G$683:$BN$683))</f>
        <v>0</v>
      </c>
    </row>
    <row r="31" spans="1:65" s="405" customFormat="1" x14ac:dyDescent="0.15">
      <c r="A31" s="397"/>
      <c r="B31" s="397"/>
      <c r="D31" s="414" t="s">
        <v>305</v>
      </c>
      <c r="E31" s="408">
        <f t="array" aca="1" ref="E31" ca="1">SUMPRODUCT(E$63:E$122,TRANSPOSE(SAP_Spreadsheet!$G$689:$BN$689))</f>
        <v>0</v>
      </c>
      <c r="F31" s="408">
        <f t="array" aca="1" ref="F31" ca="1">SUMPRODUCT(F$63:F$122,TRANSPOSE(SAP_Spreadsheet!$G$689:$BN$689))</f>
        <v>0</v>
      </c>
      <c r="G31" s="408">
        <f t="array" aca="1" ref="G31" ca="1">SUMPRODUCT(G$63:G$122,TRANSPOSE(SAP_Spreadsheet!$G$689:$BN$689))</f>
        <v>0</v>
      </c>
      <c r="H31" s="408">
        <f t="array" aca="1" ref="H31" ca="1">SUMPRODUCT(H$63:H$122,TRANSPOSE(SAP_Spreadsheet!$G$689:$BN$689))</f>
        <v>0</v>
      </c>
      <c r="I31" s="408">
        <f t="array" aca="1" ref="I31" ca="1">SUMPRODUCT(I$63:I$122,TRANSPOSE(SAP_Spreadsheet!$G$689:$BN$689))</f>
        <v>0</v>
      </c>
      <c r="J31" s="408">
        <f t="array" aca="1" ref="J31" ca="1">SUMPRODUCT(J$63:J$122,TRANSPOSE(SAP_Spreadsheet!$G$689:$BN$689))</f>
        <v>0</v>
      </c>
      <c r="K31" s="408">
        <f t="array" aca="1" ref="K31" ca="1">SUMPRODUCT(K$63:K$122,TRANSPOSE(SAP_Spreadsheet!$G$689:$BN$689))</f>
        <v>0</v>
      </c>
      <c r="L31" s="408">
        <f t="array" aca="1" ref="L31" ca="1">SUMPRODUCT(L$63:L$122,TRANSPOSE(SAP_Spreadsheet!$G$689:$BN$689))</f>
        <v>0</v>
      </c>
      <c r="M31" s="408">
        <f t="array" aca="1" ref="M31" ca="1">SUMPRODUCT(M$63:M$122,TRANSPOSE(SAP_Spreadsheet!$G$689:$BN$689))</f>
        <v>0</v>
      </c>
      <c r="N31" s="408">
        <f t="array" aca="1" ref="N31" ca="1">SUMPRODUCT(N$63:N$122,TRANSPOSE(SAP_Spreadsheet!$G$689:$BN$689))</f>
        <v>0</v>
      </c>
      <c r="O31" s="408">
        <f t="array" aca="1" ref="O31" ca="1">SUMPRODUCT(O$63:O$122,TRANSPOSE(SAP_Spreadsheet!$G$689:$BN$689))</f>
        <v>0</v>
      </c>
      <c r="P31" s="408">
        <f t="array" aca="1" ref="P31" ca="1">SUMPRODUCT(P$63:P$122,TRANSPOSE(SAP_Spreadsheet!$G$689:$BN$689))</f>
        <v>0</v>
      </c>
      <c r="Q31" s="408">
        <f t="array" aca="1" ref="Q31" ca="1">SUMPRODUCT(Q$63:Q$122,TRANSPOSE(SAP_Spreadsheet!$G$689:$BN$689))</f>
        <v>0</v>
      </c>
      <c r="R31" s="408">
        <f t="array" aca="1" ref="R31" ca="1">SUMPRODUCT(R$63:R$122,TRANSPOSE(SAP_Spreadsheet!$G$689:$BN$689))</f>
        <v>0</v>
      </c>
      <c r="S31" s="408">
        <f t="array" aca="1" ref="S31" ca="1">SUMPRODUCT(S$63:S$122,TRANSPOSE(SAP_Spreadsheet!$G$689:$BN$689))</f>
        <v>0</v>
      </c>
      <c r="T31" s="408">
        <f t="array" aca="1" ref="T31" ca="1">SUMPRODUCT(T$63:T$122,TRANSPOSE(SAP_Spreadsheet!$G$689:$BN$689))</f>
        <v>0</v>
      </c>
      <c r="U31" s="408">
        <f t="array" aca="1" ref="U31" ca="1">SUMPRODUCT(U$63:U$122,TRANSPOSE(SAP_Spreadsheet!$G$689:$BN$689))</f>
        <v>0</v>
      </c>
      <c r="V31" s="408">
        <f t="array" aca="1" ref="V31" ca="1">SUMPRODUCT(V$63:V$122,TRANSPOSE(SAP_Spreadsheet!$G$689:$BN$689))</f>
        <v>0</v>
      </c>
      <c r="W31" s="408">
        <f t="array" aca="1" ref="W31" ca="1">SUMPRODUCT(W$63:W$122,TRANSPOSE(SAP_Spreadsheet!$G$689:$BN$689))</f>
        <v>0</v>
      </c>
      <c r="X31" s="408">
        <f t="array" aca="1" ref="X31" ca="1">SUMPRODUCT(X$63:X$122,TRANSPOSE(SAP_Spreadsheet!$G$689:$BN$689))</f>
        <v>0</v>
      </c>
      <c r="Y31" s="408">
        <f t="array" aca="1" ref="Y31" ca="1">SUMPRODUCT(Y$63:Y$122,TRANSPOSE(SAP_Spreadsheet!$G$689:$BN$689))</f>
        <v>0</v>
      </c>
      <c r="Z31" s="408">
        <f t="array" aca="1" ref="Z31" ca="1">SUMPRODUCT(Z$63:Z$122,TRANSPOSE(SAP_Spreadsheet!$G$689:$BN$689))</f>
        <v>0</v>
      </c>
      <c r="AA31" s="408">
        <f t="array" aca="1" ref="AA31" ca="1">SUMPRODUCT(AA$63:AA$122,TRANSPOSE(SAP_Spreadsheet!$G$689:$BN$689))</f>
        <v>0</v>
      </c>
      <c r="AB31" s="408">
        <f t="array" aca="1" ref="AB31" ca="1">SUMPRODUCT(AB$63:AB$122,TRANSPOSE(SAP_Spreadsheet!$G$689:$BN$689))</f>
        <v>0</v>
      </c>
      <c r="AC31" s="408">
        <f t="array" aca="1" ref="AC31" ca="1">SUMPRODUCT(AC$63:AC$122,TRANSPOSE(SAP_Spreadsheet!$G$689:$BN$689))</f>
        <v>0</v>
      </c>
      <c r="AD31" s="408">
        <f t="array" aca="1" ref="AD31" ca="1">SUMPRODUCT(AD$63:AD$122,TRANSPOSE(SAP_Spreadsheet!$G$689:$BN$689))</f>
        <v>0</v>
      </c>
      <c r="AE31" s="408">
        <f t="array" aca="1" ref="AE31" ca="1">SUMPRODUCT(AE$63:AE$122,TRANSPOSE(SAP_Spreadsheet!$G$689:$BN$689))</f>
        <v>0</v>
      </c>
      <c r="AF31" s="408">
        <f t="array" aca="1" ref="AF31" ca="1">SUMPRODUCT(AF$63:AF$122,TRANSPOSE(SAP_Spreadsheet!$G$689:$BN$689))</f>
        <v>0</v>
      </c>
      <c r="AG31" s="408">
        <f t="array" aca="1" ref="AG31" ca="1">SUMPRODUCT(AG$63:AG$122,TRANSPOSE(SAP_Spreadsheet!$G$689:$BN$689))</f>
        <v>0</v>
      </c>
      <c r="AH31" s="408">
        <f t="array" aca="1" ref="AH31" ca="1">SUMPRODUCT(AH$63:AH$122,TRANSPOSE(SAP_Spreadsheet!$G$689:$BN$689))</f>
        <v>0</v>
      </c>
      <c r="AI31" s="408">
        <f t="array" aca="1" ref="AI31" ca="1">SUMPRODUCT(AI$63:AI$122,TRANSPOSE(SAP_Spreadsheet!$G$689:$BN$689))</f>
        <v>0</v>
      </c>
      <c r="AJ31" s="408">
        <f t="array" aca="1" ref="AJ31" ca="1">SUMPRODUCT(AJ$63:AJ$122,TRANSPOSE(SAP_Spreadsheet!$G$689:$BN$689))</f>
        <v>0</v>
      </c>
      <c r="AK31" s="408">
        <f t="array" aca="1" ref="AK31" ca="1">SUMPRODUCT(AK$63:AK$122,TRANSPOSE(SAP_Spreadsheet!$G$689:$BN$689))</f>
        <v>0</v>
      </c>
      <c r="AL31" s="408">
        <f t="array" aca="1" ref="AL31" ca="1">SUMPRODUCT(AL$63:AL$122,TRANSPOSE(SAP_Spreadsheet!$G$689:$BN$689))</f>
        <v>0</v>
      </c>
      <c r="AM31" s="408">
        <f t="array" aca="1" ref="AM31" ca="1">SUMPRODUCT(AM$63:AM$122,TRANSPOSE(SAP_Spreadsheet!$G$689:$BN$689))</f>
        <v>0</v>
      </c>
      <c r="AN31" s="408">
        <f t="array" aca="1" ref="AN31" ca="1">SUMPRODUCT(AN$63:AN$122,TRANSPOSE(SAP_Spreadsheet!$G$689:$BN$689))</f>
        <v>0</v>
      </c>
      <c r="AO31" s="408">
        <f t="array" aca="1" ref="AO31" ca="1">SUMPRODUCT(AO$63:AO$122,TRANSPOSE(SAP_Spreadsheet!$G$689:$BN$689))</f>
        <v>0</v>
      </c>
      <c r="AP31" s="408">
        <f t="array" aca="1" ref="AP31" ca="1">SUMPRODUCT(AP$63:AP$122,TRANSPOSE(SAP_Spreadsheet!$G$689:$BN$689))</f>
        <v>0</v>
      </c>
      <c r="AQ31" s="408">
        <f t="array" aca="1" ref="AQ31" ca="1">SUMPRODUCT(AQ$63:AQ$122,TRANSPOSE(SAP_Spreadsheet!$G$689:$BN$689))</f>
        <v>0</v>
      </c>
      <c r="AR31" s="408">
        <f t="array" aca="1" ref="AR31" ca="1">SUMPRODUCT(AR$63:AR$122,TRANSPOSE(SAP_Spreadsheet!$G$689:$BN$689))</f>
        <v>0</v>
      </c>
      <c r="AS31" s="408">
        <f t="array" aca="1" ref="AS31" ca="1">SUMPRODUCT(AS$63:AS$122,TRANSPOSE(SAP_Spreadsheet!$G$689:$BN$689))</f>
        <v>0</v>
      </c>
      <c r="AT31" s="408">
        <f t="array" aca="1" ref="AT31" ca="1">SUMPRODUCT(AT$63:AT$122,TRANSPOSE(SAP_Spreadsheet!$G$689:$BN$689))</f>
        <v>0</v>
      </c>
      <c r="AU31" s="408">
        <f t="array" aca="1" ref="AU31" ca="1">SUMPRODUCT(AU$63:AU$122,TRANSPOSE(SAP_Spreadsheet!$G$689:$BN$689))</f>
        <v>0</v>
      </c>
      <c r="AV31" s="408">
        <f t="array" aca="1" ref="AV31" ca="1">SUMPRODUCT(AV$63:AV$122,TRANSPOSE(SAP_Spreadsheet!$G$689:$BN$689))</f>
        <v>0</v>
      </c>
      <c r="AW31" s="408">
        <f t="array" aca="1" ref="AW31" ca="1">SUMPRODUCT(AW$63:AW$122,TRANSPOSE(SAP_Spreadsheet!$G$689:$BN$689))</f>
        <v>0</v>
      </c>
      <c r="AX31" s="408">
        <f t="array" aca="1" ref="AX31" ca="1">SUMPRODUCT(AX$63:AX$122,TRANSPOSE(SAP_Spreadsheet!$G$689:$BN$689))</f>
        <v>0</v>
      </c>
      <c r="AY31" s="408">
        <f t="array" aca="1" ref="AY31" ca="1">SUMPRODUCT(AY$63:AY$122,TRANSPOSE(SAP_Spreadsheet!$G$689:$BN$689))</f>
        <v>0</v>
      </c>
      <c r="AZ31" s="408">
        <f t="array" aca="1" ref="AZ31" ca="1">SUMPRODUCT(AZ$63:AZ$122,TRANSPOSE(SAP_Spreadsheet!$G$689:$BN$689))</f>
        <v>0</v>
      </c>
      <c r="BA31" s="408">
        <f t="array" aca="1" ref="BA31" ca="1">SUMPRODUCT(BA$63:BA$122,TRANSPOSE(SAP_Spreadsheet!$G$689:$BN$689))</f>
        <v>0</v>
      </c>
      <c r="BB31" s="408">
        <f t="array" aca="1" ref="BB31" ca="1">SUMPRODUCT(BB$63:BB$122,TRANSPOSE(SAP_Spreadsheet!$G$689:$BN$689))</f>
        <v>0</v>
      </c>
      <c r="BC31" s="408">
        <f t="array" aca="1" ref="BC31" ca="1">SUMPRODUCT(BC$63:BC$122,TRANSPOSE(SAP_Spreadsheet!$G$689:$BN$689))</f>
        <v>0</v>
      </c>
      <c r="BD31" s="408">
        <f t="array" aca="1" ref="BD31" ca="1">SUMPRODUCT(BD$63:BD$122,TRANSPOSE(SAP_Spreadsheet!$G$689:$BN$689))</f>
        <v>0</v>
      </c>
      <c r="BE31" s="408">
        <f t="array" aca="1" ref="BE31" ca="1">SUMPRODUCT(BE$63:BE$122,TRANSPOSE(SAP_Spreadsheet!$G$689:$BN$689))</f>
        <v>0</v>
      </c>
      <c r="BF31" s="408">
        <f t="array" aca="1" ref="BF31" ca="1">SUMPRODUCT(BF$63:BF$122,TRANSPOSE(SAP_Spreadsheet!$G$689:$BN$689))</f>
        <v>0</v>
      </c>
      <c r="BG31" s="408">
        <f t="array" aca="1" ref="BG31" ca="1">SUMPRODUCT(BG$63:BG$122,TRANSPOSE(SAP_Spreadsheet!$G$689:$BN$689))</f>
        <v>0</v>
      </c>
      <c r="BH31" s="408">
        <f t="array" aca="1" ref="BH31" ca="1">SUMPRODUCT(BH$63:BH$122,TRANSPOSE(SAP_Spreadsheet!$G$689:$BN$689))</f>
        <v>0</v>
      </c>
      <c r="BI31" s="408">
        <f t="array" aca="1" ref="BI31" ca="1">SUMPRODUCT(BI$63:BI$122,TRANSPOSE(SAP_Spreadsheet!$G$689:$BN$689))</f>
        <v>0</v>
      </c>
      <c r="BJ31" s="408">
        <f t="array" aca="1" ref="BJ31" ca="1">SUMPRODUCT(BJ$63:BJ$122,TRANSPOSE(SAP_Spreadsheet!$G$689:$BN$689))</f>
        <v>0</v>
      </c>
      <c r="BK31" s="408">
        <f t="array" aca="1" ref="BK31" ca="1">SUMPRODUCT(BK$63:BK$122,TRANSPOSE(SAP_Spreadsheet!$G$689:$BN$689))</f>
        <v>0</v>
      </c>
      <c r="BL31" s="408">
        <f t="array" aca="1" ref="BL31" ca="1">SUMPRODUCT(BL$63:BL$122,TRANSPOSE(SAP_Spreadsheet!$G$689:$BN$689))</f>
        <v>0</v>
      </c>
    </row>
    <row r="32" spans="1:65" s="403" customFormat="1" x14ac:dyDescent="0.15">
      <c r="A32" s="401"/>
      <c r="B32" s="401"/>
      <c r="D32" s="415" t="s">
        <v>467</v>
      </c>
      <c r="E32" s="408">
        <f t="array" aca="1" ref="E32" ca="1">SUMPRODUCT(E$63:E$122,TRANSPOSE(SAP_Spreadsheet!$G$692:$BN$692))</f>
        <v>0</v>
      </c>
      <c r="F32" s="408">
        <f t="array" aca="1" ref="F32" ca="1">SUMPRODUCT(F$63:F$122,TRANSPOSE(SAP_Spreadsheet!$G$692:$BN$692))</f>
        <v>0</v>
      </c>
      <c r="G32" s="408">
        <f t="array" aca="1" ref="G32" ca="1">SUMPRODUCT(G$63:G$122,TRANSPOSE(SAP_Spreadsheet!$G$692:$BN$692))</f>
        <v>0</v>
      </c>
      <c r="H32" s="408">
        <f t="array" aca="1" ref="H32" ca="1">SUMPRODUCT(H$63:H$122,TRANSPOSE(SAP_Spreadsheet!$G$692:$BN$692))</f>
        <v>0</v>
      </c>
      <c r="I32" s="408">
        <f t="array" aca="1" ref="I32" ca="1">SUMPRODUCT(I$63:I$122,TRANSPOSE(SAP_Spreadsheet!$G$692:$BN$692))</f>
        <v>0</v>
      </c>
      <c r="J32" s="408">
        <f t="array" aca="1" ref="J32" ca="1">SUMPRODUCT(J$63:J$122,TRANSPOSE(SAP_Spreadsheet!$G$692:$BN$692))</f>
        <v>0</v>
      </c>
      <c r="K32" s="408">
        <f t="array" aca="1" ref="K32" ca="1">SUMPRODUCT(K$63:K$122,TRANSPOSE(SAP_Spreadsheet!$G$692:$BN$692))</f>
        <v>0</v>
      </c>
      <c r="L32" s="408">
        <f t="array" aca="1" ref="L32" ca="1">SUMPRODUCT(L$63:L$122,TRANSPOSE(SAP_Spreadsheet!$G$692:$BN$692))</f>
        <v>0</v>
      </c>
      <c r="M32" s="408">
        <f t="array" aca="1" ref="M32" ca="1">SUMPRODUCT(M$63:M$122,TRANSPOSE(SAP_Spreadsheet!$G$692:$BN$692))</f>
        <v>0</v>
      </c>
      <c r="N32" s="408">
        <f t="array" aca="1" ref="N32" ca="1">SUMPRODUCT(N$63:N$122,TRANSPOSE(SAP_Spreadsheet!$G$692:$BN$692))</f>
        <v>0</v>
      </c>
      <c r="O32" s="408">
        <f t="array" aca="1" ref="O32" ca="1">SUMPRODUCT(O$63:O$122,TRANSPOSE(SAP_Spreadsheet!$G$692:$BN$692))</f>
        <v>0</v>
      </c>
      <c r="P32" s="408">
        <f t="array" aca="1" ref="P32" ca="1">SUMPRODUCT(P$63:P$122,TRANSPOSE(SAP_Spreadsheet!$G$692:$BN$692))</f>
        <v>0</v>
      </c>
      <c r="Q32" s="408">
        <f t="array" aca="1" ref="Q32" ca="1">SUMPRODUCT(Q$63:Q$122,TRANSPOSE(SAP_Spreadsheet!$G$692:$BN$692))</f>
        <v>0</v>
      </c>
      <c r="R32" s="408">
        <f t="array" aca="1" ref="R32" ca="1">SUMPRODUCT(R$63:R$122,TRANSPOSE(SAP_Spreadsheet!$G$692:$BN$692))</f>
        <v>0</v>
      </c>
      <c r="S32" s="408">
        <f t="array" aca="1" ref="S32" ca="1">SUMPRODUCT(S$63:S$122,TRANSPOSE(SAP_Spreadsheet!$G$692:$BN$692))</f>
        <v>0</v>
      </c>
      <c r="T32" s="408">
        <f t="array" aca="1" ref="T32" ca="1">SUMPRODUCT(T$63:T$122,TRANSPOSE(SAP_Spreadsheet!$G$692:$BN$692))</f>
        <v>0</v>
      </c>
      <c r="U32" s="408">
        <f t="array" aca="1" ref="U32" ca="1">SUMPRODUCT(U$63:U$122,TRANSPOSE(SAP_Spreadsheet!$G$692:$BN$692))</f>
        <v>0</v>
      </c>
      <c r="V32" s="408">
        <f t="array" aca="1" ref="V32" ca="1">SUMPRODUCT(V$63:V$122,TRANSPOSE(SAP_Spreadsheet!$G$692:$BN$692))</f>
        <v>0</v>
      </c>
      <c r="W32" s="408">
        <f t="array" aca="1" ref="W32" ca="1">SUMPRODUCT(W$63:W$122,TRANSPOSE(SAP_Spreadsheet!$G$692:$BN$692))</f>
        <v>0</v>
      </c>
      <c r="X32" s="408">
        <f t="array" aca="1" ref="X32" ca="1">SUMPRODUCT(X$63:X$122,TRANSPOSE(SAP_Spreadsheet!$G$692:$BN$692))</f>
        <v>0</v>
      </c>
      <c r="Y32" s="408">
        <f t="array" aca="1" ref="Y32" ca="1">SUMPRODUCT(Y$63:Y$122,TRANSPOSE(SAP_Spreadsheet!$G$692:$BN$692))</f>
        <v>0</v>
      </c>
      <c r="Z32" s="408">
        <f t="array" aca="1" ref="Z32" ca="1">SUMPRODUCT(Z$63:Z$122,TRANSPOSE(SAP_Spreadsheet!$G$692:$BN$692))</f>
        <v>0</v>
      </c>
      <c r="AA32" s="408">
        <f t="array" aca="1" ref="AA32" ca="1">SUMPRODUCT(AA$63:AA$122,TRANSPOSE(SAP_Spreadsheet!$G$692:$BN$692))</f>
        <v>0</v>
      </c>
      <c r="AB32" s="408">
        <f t="array" aca="1" ref="AB32" ca="1">SUMPRODUCT(AB$63:AB$122,TRANSPOSE(SAP_Spreadsheet!$G$692:$BN$692))</f>
        <v>0</v>
      </c>
      <c r="AC32" s="408">
        <f t="array" aca="1" ref="AC32" ca="1">SUMPRODUCT(AC$63:AC$122,TRANSPOSE(SAP_Spreadsheet!$G$692:$BN$692))</f>
        <v>0</v>
      </c>
      <c r="AD32" s="408">
        <f t="array" aca="1" ref="AD32" ca="1">SUMPRODUCT(AD$63:AD$122,TRANSPOSE(SAP_Spreadsheet!$G$692:$BN$692))</f>
        <v>0</v>
      </c>
      <c r="AE32" s="408">
        <f t="array" aca="1" ref="AE32" ca="1">SUMPRODUCT(AE$63:AE$122,TRANSPOSE(SAP_Spreadsheet!$G$692:$BN$692))</f>
        <v>0</v>
      </c>
      <c r="AF32" s="408">
        <f t="array" aca="1" ref="AF32" ca="1">SUMPRODUCT(AF$63:AF$122,TRANSPOSE(SAP_Spreadsheet!$G$692:$BN$692))</f>
        <v>0</v>
      </c>
      <c r="AG32" s="408">
        <f t="array" aca="1" ref="AG32" ca="1">SUMPRODUCT(AG$63:AG$122,TRANSPOSE(SAP_Spreadsheet!$G$692:$BN$692))</f>
        <v>0</v>
      </c>
      <c r="AH32" s="408">
        <f t="array" aca="1" ref="AH32" ca="1">SUMPRODUCT(AH$63:AH$122,TRANSPOSE(SAP_Spreadsheet!$G$692:$BN$692))</f>
        <v>0</v>
      </c>
      <c r="AI32" s="408">
        <f t="array" aca="1" ref="AI32" ca="1">SUMPRODUCT(AI$63:AI$122,TRANSPOSE(SAP_Spreadsheet!$G$692:$BN$692))</f>
        <v>0</v>
      </c>
      <c r="AJ32" s="408">
        <f t="array" aca="1" ref="AJ32" ca="1">SUMPRODUCT(AJ$63:AJ$122,TRANSPOSE(SAP_Spreadsheet!$G$692:$BN$692))</f>
        <v>0</v>
      </c>
      <c r="AK32" s="408">
        <f t="array" aca="1" ref="AK32" ca="1">SUMPRODUCT(AK$63:AK$122,TRANSPOSE(SAP_Spreadsheet!$G$692:$BN$692))</f>
        <v>0</v>
      </c>
      <c r="AL32" s="408">
        <f t="array" aca="1" ref="AL32" ca="1">SUMPRODUCT(AL$63:AL$122,TRANSPOSE(SAP_Spreadsheet!$G$692:$BN$692))</f>
        <v>0</v>
      </c>
      <c r="AM32" s="408">
        <f t="array" aca="1" ref="AM32" ca="1">SUMPRODUCT(AM$63:AM$122,TRANSPOSE(SAP_Spreadsheet!$G$692:$BN$692))</f>
        <v>0</v>
      </c>
      <c r="AN32" s="408">
        <f t="array" aca="1" ref="AN32" ca="1">SUMPRODUCT(AN$63:AN$122,TRANSPOSE(SAP_Spreadsheet!$G$692:$BN$692))</f>
        <v>0</v>
      </c>
      <c r="AO32" s="408">
        <f t="array" aca="1" ref="AO32" ca="1">SUMPRODUCT(AO$63:AO$122,TRANSPOSE(SAP_Spreadsheet!$G$692:$BN$692))</f>
        <v>0</v>
      </c>
      <c r="AP32" s="408">
        <f t="array" aca="1" ref="AP32" ca="1">SUMPRODUCT(AP$63:AP$122,TRANSPOSE(SAP_Spreadsheet!$G$692:$BN$692))</f>
        <v>0</v>
      </c>
      <c r="AQ32" s="408">
        <f t="array" aca="1" ref="AQ32" ca="1">SUMPRODUCT(AQ$63:AQ$122,TRANSPOSE(SAP_Spreadsheet!$G$692:$BN$692))</f>
        <v>0</v>
      </c>
      <c r="AR32" s="408">
        <f t="array" aca="1" ref="AR32" ca="1">SUMPRODUCT(AR$63:AR$122,TRANSPOSE(SAP_Spreadsheet!$G$692:$BN$692))</f>
        <v>0</v>
      </c>
      <c r="AS32" s="408">
        <f t="array" aca="1" ref="AS32" ca="1">SUMPRODUCT(AS$63:AS$122,TRANSPOSE(SAP_Spreadsheet!$G$692:$BN$692))</f>
        <v>0</v>
      </c>
      <c r="AT32" s="408">
        <f t="array" aca="1" ref="AT32" ca="1">SUMPRODUCT(AT$63:AT$122,TRANSPOSE(SAP_Spreadsheet!$G$692:$BN$692))</f>
        <v>0</v>
      </c>
      <c r="AU32" s="408">
        <f t="array" aca="1" ref="AU32" ca="1">SUMPRODUCT(AU$63:AU$122,TRANSPOSE(SAP_Spreadsheet!$G$692:$BN$692))</f>
        <v>0</v>
      </c>
      <c r="AV32" s="408">
        <f t="array" aca="1" ref="AV32" ca="1">SUMPRODUCT(AV$63:AV$122,TRANSPOSE(SAP_Spreadsheet!$G$692:$BN$692))</f>
        <v>0</v>
      </c>
      <c r="AW32" s="408">
        <f t="array" aca="1" ref="AW32" ca="1">SUMPRODUCT(AW$63:AW$122,TRANSPOSE(SAP_Spreadsheet!$G$692:$BN$692))</f>
        <v>0</v>
      </c>
      <c r="AX32" s="408">
        <f t="array" aca="1" ref="AX32" ca="1">SUMPRODUCT(AX$63:AX$122,TRANSPOSE(SAP_Spreadsheet!$G$692:$BN$692))</f>
        <v>0</v>
      </c>
      <c r="AY32" s="408">
        <f t="array" aca="1" ref="AY32" ca="1">SUMPRODUCT(AY$63:AY$122,TRANSPOSE(SAP_Spreadsheet!$G$692:$BN$692))</f>
        <v>0</v>
      </c>
      <c r="AZ32" s="408">
        <f t="array" aca="1" ref="AZ32" ca="1">SUMPRODUCT(AZ$63:AZ$122,TRANSPOSE(SAP_Spreadsheet!$G$692:$BN$692))</f>
        <v>0</v>
      </c>
      <c r="BA32" s="408">
        <f t="array" aca="1" ref="BA32" ca="1">SUMPRODUCT(BA$63:BA$122,TRANSPOSE(SAP_Spreadsheet!$G$692:$BN$692))</f>
        <v>0</v>
      </c>
      <c r="BB32" s="408">
        <f t="array" aca="1" ref="BB32" ca="1">SUMPRODUCT(BB$63:BB$122,TRANSPOSE(SAP_Spreadsheet!$G$692:$BN$692))</f>
        <v>0</v>
      </c>
      <c r="BC32" s="408">
        <f t="array" aca="1" ref="BC32" ca="1">SUMPRODUCT(BC$63:BC$122,TRANSPOSE(SAP_Spreadsheet!$G$692:$BN$692))</f>
        <v>0</v>
      </c>
      <c r="BD32" s="408">
        <f t="array" aca="1" ref="BD32" ca="1">SUMPRODUCT(BD$63:BD$122,TRANSPOSE(SAP_Spreadsheet!$G$692:$BN$692))</f>
        <v>0</v>
      </c>
      <c r="BE32" s="408">
        <f t="array" aca="1" ref="BE32" ca="1">SUMPRODUCT(BE$63:BE$122,TRANSPOSE(SAP_Spreadsheet!$G$692:$BN$692))</f>
        <v>0</v>
      </c>
      <c r="BF32" s="408">
        <f t="array" aca="1" ref="BF32" ca="1">SUMPRODUCT(BF$63:BF$122,TRANSPOSE(SAP_Spreadsheet!$G$692:$BN$692))</f>
        <v>0</v>
      </c>
      <c r="BG32" s="408">
        <f t="array" aca="1" ref="BG32" ca="1">SUMPRODUCT(BG$63:BG$122,TRANSPOSE(SAP_Spreadsheet!$G$692:$BN$692))</f>
        <v>0</v>
      </c>
      <c r="BH32" s="408">
        <f t="array" aca="1" ref="BH32" ca="1">SUMPRODUCT(BH$63:BH$122,TRANSPOSE(SAP_Spreadsheet!$G$692:$BN$692))</f>
        <v>0</v>
      </c>
      <c r="BI32" s="408">
        <f t="array" aca="1" ref="BI32" ca="1">SUMPRODUCT(BI$63:BI$122,TRANSPOSE(SAP_Spreadsheet!$G$692:$BN$692))</f>
        <v>0</v>
      </c>
      <c r="BJ32" s="408">
        <f t="array" aca="1" ref="BJ32" ca="1">SUMPRODUCT(BJ$63:BJ$122,TRANSPOSE(SAP_Spreadsheet!$G$692:$BN$692))</f>
        <v>0</v>
      </c>
      <c r="BK32" s="408">
        <f t="array" aca="1" ref="BK32" ca="1">SUMPRODUCT(BK$63:BK$122,TRANSPOSE(SAP_Spreadsheet!$G$692:$BN$692))</f>
        <v>0</v>
      </c>
      <c r="BL32" s="408">
        <f t="array" aca="1" ref="BL32" ca="1">SUMPRODUCT(BL$63:BL$122,TRANSPOSE(SAP_Spreadsheet!$G$692:$BN$692))</f>
        <v>0</v>
      </c>
      <c r="BM32" s="405"/>
    </row>
    <row r="33" spans="1:65" s="405" customFormat="1" x14ac:dyDescent="0.15">
      <c r="A33" s="397"/>
      <c r="B33" s="397"/>
      <c r="D33" s="403" t="s">
        <v>458</v>
      </c>
      <c r="E33" s="404">
        <f t="array" aca="1" ref="E33" ca="1">SUMPRODUCT(E$63:E$122,TRANSPOSE(SAP_Spreadsheet!$G$696:$BN$696))</f>
        <v>0</v>
      </c>
      <c r="F33" s="404">
        <f t="array" aca="1" ref="F33" ca="1">SUMPRODUCT(F$63:F$122,TRANSPOSE(SAP_Spreadsheet!$G$696:$BN$696))</f>
        <v>0</v>
      </c>
      <c r="G33" s="404">
        <f t="array" aca="1" ref="G33" ca="1">SUMPRODUCT(G$63:G$122,TRANSPOSE(SAP_Spreadsheet!$G$696:$BN$696))</f>
        <v>0</v>
      </c>
      <c r="H33" s="404">
        <f t="array" aca="1" ref="H33" ca="1">SUMPRODUCT(H$63:H$122,TRANSPOSE(SAP_Spreadsheet!$G$696:$BN$696))</f>
        <v>0</v>
      </c>
      <c r="I33" s="404">
        <f t="array" aca="1" ref="I33" ca="1">SUMPRODUCT(I$63:I$122,TRANSPOSE(SAP_Spreadsheet!$G$696:$BN$696))</f>
        <v>0</v>
      </c>
      <c r="J33" s="404">
        <f t="array" aca="1" ref="J33" ca="1">SUMPRODUCT(J$63:J$122,TRANSPOSE(SAP_Spreadsheet!$G$696:$BN$696))</f>
        <v>0</v>
      </c>
      <c r="K33" s="404">
        <f t="array" aca="1" ref="K33" ca="1">SUMPRODUCT(K$63:K$122,TRANSPOSE(SAP_Spreadsheet!$G$696:$BN$696))</f>
        <v>0</v>
      </c>
      <c r="L33" s="404">
        <f t="array" aca="1" ref="L33" ca="1">SUMPRODUCT(L$63:L$122,TRANSPOSE(SAP_Spreadsheet!$G$696:$BN$696))</f>
        <v>0</v>
      </c>
      <c r="M33" s="404">
        <f t="array" aca="1" ref="M33" ca="1">SUMPRODUCT(M$63:M$122,TRANSPOSE(SAP_Spreadsheet!$G$696:$BN$696))</f>
        <v>0</v>
      </c>
      <c r="N33" s="404">
        <f t="array" aca="1" ref="N33" ca="1">SUMPRODUCT(N$63:N$122,TRANSPOSE(SAP_Spreadsheet!$G$696:$BN$696))</f>
        <v>0</v>
      </c>
      <c r="O33" s="404">
        <f t="array" aca="1" ref="O33" ca="1">SUMPRODUCT(O$63:O$122,TRANSPOSE(SAP_Spreadsheet!$G$696:$BN$696))</f>
        <v>0</v>
      </c>
      <c r="P33" s="404">
        <f t="array" aca="1" ref="P33" ca="1">SUMPRODUCT(P$63:P$122,TRANSPOSE(SAP_Spreadsheet!$G$696:$BN$696))</f>
        <v>0</v>
      </c>
      <c r="Q33" s="404">
        <f t="array" aca="1" ref="Q33" ca="1">SUMPRODUCT(Q$63:Q$122,TRANSPOSE(SAP_Spreadsheet!$G$696:$BN$696))</f>
        <v>0</v>
      </c>
      <c r="R33" s="404">
        <f t="array" aca="1" ref="R33" ca="1">SUMPRODUCT(R$63:R$122,TRANSPOSE(SAP_Spreadsheet!$G$696:$BN$696))</f>
        <v>0</v>
      </c>
      <c r="S33" s="404">
        <f t="array" aca="1" ref="S33" ca="1">SUMPRODUCT(S$63:S$122,TRANSPOSE(SAP_Spreadsheet!$G$696:$BN$696))</f>
        <v>0</v>
      </c>
      <c r="T33" s="404">
        <f t="array" aca="1" ref="T33" ca="1">SUMPRODUCT(T$63:T$122,TRANSPOSE(SAP_Spreadsheet!$G$696:$BN$696))</f>
        <v>0</v>
      </c>
      <c r="U33" s="404">
        <f t="array" aca="1" ref="U33" ca="1">SUMPRODUCT(U$63:U$122,TRANSPOSE(SAP_Spreadsheet!$G$696:$BN$696))</f>
        <v>0</v>
      </c>
      <c r="V33" s="404">
        <f t="array" aca="1" ref="V33" ca="1">SUMPRODUCT(V$63:V$122,TRANSPOSE(SAP_Spreadsheet!$G$696:$BN$696))</f>
        <v>0</v>
      </c>
      <c r="W33" s="404">
        <f t="array" aca="1" ref="W33" ca="1">SUMPRODUCT(W$63:W$122,TRANSPOSE(SAP_Spreadsheet!$G$696:$BN$696))</f>
        <v>0</v>
      </c>
      <c r="X33" s="404">
        <f t="array" aca="1" ref="X33" ca="1">SUMPRODUCT(X$63:X$122,TRANSPOSE(SAP_Spreadsheet!$G$696:$BN$696))</f>
        <v>0</v>
      </c>
      <c r="Y33" s="404">
        <f t="array" aca="1" ref="Y33" ca="1">SUMPRODUCT(Y$63:Y$122,TRANSPOSE(SAP_Spreadsheet!$G$696:$BN$696))</f>
        <v>0</v>
      </c>
      <c r="Z33" s="404">
        <f t="array" aca="1" ref="Z33" ca="1">SUMPRODUCT(Z$63:Z$122,TRANSPOSE(SAP_Spreadsheet!$G$696:$BN$696))</f>
        <v>0</v>
      </c>
      <c r="AA33" s="404">
        <f t="array" aca="1" ref="AA33" ca="1">SUMPRODUCT(AA$63:AA$122,TRANSPOSE(SAP_Spreadsheet!$G$696:$BN$696))</f>
        <v>0</v>
      </c>
      <c r="AB33" s="404">
        <f t="array" aca="1" ref="AB33" ca="1">SUMPRODUCT(AB$63:AB$122,TRANSPOSE(SAP_Spreadsheet!$G$696:$BN$696))</f>
        <v>0</v>
      </c>
      <c r="AC33" s="404">
        <f t="array" aca="1" ref="AC33" ca="1">SUMPRODUCT(AC$63:AC$122,TRANSPOSE(SAP_Spreadsheet!$G$696:$BN$696))</f>
        <v>0</v>
      </c>
      <c r="AD33" s="404">
        <f t="array" aca="1" ref="AD33" ca="1">SUMPRODUCT(AD$63:AD$122,TRANSPOSE(SAP_Spreadsheet!$G$696:$BN$696))</f>
        <v>0</v>
      </c>
      <c r="AE33" s="404">
        <f t="array" aca="1" ref="AE33" ca="1">SUMPRODUCT(AE$63:AE$122,TRANSPOSE(SAP_Spreadsheet!$G$696:$BN$696))</f>
        <v>0</v>
      </c>
      <c r="AF33" s="404">
        <f t="array" aca="1" ref="AF33" ca="1">SUMPRODUCT(AF$63:AF$122,TRANSPOSE(SAP_Spreadsheet!$G$696:$BN$696))</f>
        <v>0</v>
      </c>
      <c r="AG33" s="404">
        <f t="array" aca="1" ref="AG33" ca="1">SUMPRODUCT(AG$63:AG$122,TRANSPOSE(SAP_Spreadsheet!$G$696:$BN$696))</f>
        <v>0</v>
      </c>
      <c r="AH33" s="404">
        <f t="array" aca="1" ref="AH33" ca="1">SUMPRODUCT(AH$63:AH$122,TRANSPOSE(SAP_Spreadsheet!$G$696:$BN$696))</f>
        <v>0</v>
      </c>
      <c r="AI33" s="404">
        <f t="array" aca="1" ref="AI33" ca="1">SUMPRODUCT(AI$63:AI$122,TRANSPOSE(SAP_Spreadsheet!$G$696:$BN$696))</f>
        <v>0</v>
      </c>
      <c r="AJ33" s="404">
        <f t="array" aca="1" ref="AJ33" ca="1">SUMPRODUCT(AJ$63:AJ$122,TRANSPOSE(SAP_Spreadsheet!$G$696:$BN$696))</f>
        <v>0</v>
      </c>
      <c r="AK33" s="404">
        <f t="array" aca="1" ref="AK33" ca="1">SUMPRODUCT(AK$63:AK$122,TRANSPOSE(SAP_Spreadsheet!$G$696:$BN$696))</f>
        <v>0</v>
      </c>
      <c r="AL33" s="404">
        <f t="array" aca="1" ref="AL33" ca="1">SUMPRODUCT(AL$63:AL$122,TRANSPOSE(SAP_Spreadsheet!$G$696:$BN$696))</f>
        <v>0</v>
      </c>
      <c r="AM33" s="404">
        <f t="array" aca="1" ref="AM33" ca="1">SUMPRODUCT(AM$63:AM$122,TRANSPOSE(SAP_Spreadsheet!$G$696:$BN$696))</f>
        <v>0</v>
      </c>
      <c r="AN33" s="404">
        <f t="array" aca="1" ref="AN33" ca="1">SUMPRODUCT(AN$63:AN$122,TRANSPOSE(SAP_Spreadsheet!$G$696:$BN$696))</f>
        <v>0</v>
      </c>
      <c r="AO33" s="404">
        <f t="array" aca="1" ref="AO33" ca="1">SUMPRODUCT(AO$63:AO$122,TRANSPOSE(SAP_Spreadsheet!$G$696:$BN$696))</f>
        <v>0</v>
      </c>
      <c r="AP33" s="404">
        <f t="array" aca="1" ref="AP33" ca="1">SUMPRODUCT(AP$63:AP$122,TRANSPOSE(SAP_Spreadsheet!$G$696:$BN$696))</f>
        <v>0</v>
      </c>
      <c r="AQ33" s="404">
        <f t="array" aca="1" ref="AQ33" ca="1">SUMPRODUCT(AQ$63:AQ$122,TRANSPOSE(SAP_Spreadsheet!$G$696:$BN$696))</f>
        <v>0</v>
      </c>
      <c r="AR33" s="404">
        <f t="array" aca="1" ref="AR33" ca="1">SUMPRODUCT(AR$63:AR$122,TRANSPOSE(SAP_Spreadsheet!$G$696:$BN$696))</f>
        <v>0</v>
      </c>
      <c r="AS33" s="404">
        <f t="array" aca="1" ref="AS33" ca="1">SUMPRODUCT(AS$63:AS$122,TRANSPOSE(SAP_Spreadsheet!$G$696:$BN$696))</f>
        <v>0</v>
      </c>
      <c r="AT33" s="404">
        <f t="array" aca="1" ref="AT33" ca="1">SUMPRODUCT(AT$63:AT$122,TRANSPOSE(SAP_Spreadsheet!$G$696:$BN$696))</f>
        <v>0</v>
      </c>
      <c r="AU33" s="404">
        <f t="array" aca="1" ref="AU33" ca="1">SUMPRODUCT(AU$63:AU$122,TRANSPOSE(SAP_Spreadsheet!$G$696:$BN$696))</f>
        <v>0</v>
      </c>
      <c r="AV33" s="404">
        <f t="array" aca="1" ref="AV33" ca="1">SUMPRODUCT(AV$63:AV$122,TRANSPOSE(SAP_Spreadsheet!$G$696:$BN$696))</f>
        <v>0</v>
      </c>
      <c r="AW33" s="404">
        <f t="array" aca="1" ref="AW33" ca="1">SUMPRODUCT(AW$63:AW$122,TRANSPOSE(SAP_Spreadsheet!$G$696:$BN$696))</f>
        <v>0</v>
      </c>
      <c r="AX33" s="404">
        <f t="array" aca="1" ref="AX33" ca="1">SUMPRODUCT(AX$63:AX$122,TRANSPOSE(SAP_Spreadsheet!$G$696:$BN$696))</f>
        <v>0</v>
      </c>
      <c r="AY33" s="404">
        <f t="array" aca="1" ref="AY33" ca="1">SUMPRODUCT(AY$63:AY$122,TRANSPOSE(SAP_Spreadsheet!$G$696:$BN$696))</f>
        <v>0</v>
      </c>
      <c r="AZ33" s="404">
        <f t="array" aca="1" ref="AZ33" ca="1">SUMPRODUCT(AZ$63:AZ$122,TRANSPOSE(SAP_Spreadsheet!$G$696:$BN$696))</f>
        <v>0</v>
      </c>
      <c r="BA33" s="404">
        <f t="array" aca="1" ref="BA33" ca="1">SUMPRODUCT(BA$63:BA$122,TRANSPOSE(SAP_Spreadsheet!$G$696:$BN$696))</f>
        <v>0</v>
      </c>
      <c r="BB33" s="404">
        <f t="array" aca="1" ref="BB33" ca="1">SUMPRODUCT(BB$63:BB$122,TRANSPOSE(SAP_Spreadsheet!$G$696:$BN$696))</f>
        <v>0</v>
      </c>
      <c r="BC33" s="404">
        <f t="array" aca="1" ref="BC33" ca="1">SUMPRODUCT(BC$63:BC$122,TRANSPOSE(SAP_Spreadsheet!$G$696:$BN$696))</f>
        <v>0</v>
      </c>
      <c r="BD33" s="404">
        <f t="array" aca="1" ref="BD33" ca="1">SUMPRODUCT(BD$63:BD$122,TRANSPOSE(SAP_Spreadsheet!$G$696:$BN$696))</f>
        <v>0</v>
      </c>
      <c r="BE33" s="404">
        <f t="array" aca="1" ref="BE33" ca="1">SUMPRODUCT(BE$63:BE$122,TRANSPOSE(SAP_Spreadsheet!$G$696:$BN$696))</f>
        <v>0</v>
      </c>
      <c r="BF33" s="404">
        <f t="array" aca="1" ref="BF33" ca="1">SUMPRODUCT(BF$63:BF$122,TRANSPOSE(SAP_Spreadsheet!$G$696:$BN$696))</f>
        <v>0</v>
      </c>
      <c r="BG33" s="404">
        <f t="array" aca="1" ref="BG33" ca="1">SUMPRODUCT(BG$63:BG$122,TRANSPOSE(SAP_Spreadsheet!$G$696:$BN$696))</f>
        <v>0</v>
      </c>
      <c r="BH33" s="404">
        <f t="array" aca="1" ref="BH33" ca="1">SUMPRODUCT(BH$63:BH$122,TRANSPOSE(SAP_Spreadsheet!$G$696:$BN$696))</f>
        <v>0</v>
      </c>
      <c r="BI33" s="404">
        <f t="array" aca="1" ref="BI33" ca="1">SUMPRODUCT(BI$63:BI$122,TRANSPOSE(SAP_Spreadsheet!$G$696:$BN$696))</f>
        <v>0</v>
      </c>
      <c r="BJ33" s="404">
        <f t="array" aca="1" ref="BJ33" ca="1">SUMPRODUCT(BJ$63:BJ$122,TRANSPOSE(SAP_Spreadsheet!$G$696:$BN$696))</f>
        <v>0</v>
      </c>
      <c r="BK33" s="404">
        <f t="array" aca="1" ref="BK33" ca="1">SUMPRODUCT(BK$63:BK$122,TRANSPOSE(SAP_Spreadsheet!$G$696:$BN$696))</f>
        <v>0</v>
      </c>
      <c r="BL33" s="404">
        <f t="array" aca="1" ref="BL33" ca="1">SUMPRODUCT(BL$63:BL$122,TRANSPOSE(SAP_Spreadsheet!$G$696:$BN$696))</f>
        <v>0</v>
      </c>
    </row>
    <row r="34" spans="1:65" s="405" customFormat="1" x14ac:dyDescent="0.15">
      <c r="A34" s="397"/>
      <c r="B34" s="397"/>
      <c r="D34" s="403" t="s">
        <v>186</v>
      </c>
      <c r="E34" s="404">
        <f t="shared" ref="E34:BK34" ca="1" si="2">E35+E36</f>
        <v>0</v>
      </c>
      <c r="F34" s="404">
        <f t="shared" ca="1" si="2"/>
        <v>0</v>
      </c>
      <c r="G34" s="404">
        <f t="shared" ca="1" si="2"/>
        <v>0</v>
      </c>
      <c r="H34" s="404">
        <f t="shared" ca="1" si="2"/>
        <v>0</v>
      </c>
      <c r="I34" s="404">
        <f t="shared" ca="1" si="2"/>
        <v>0</v>
      </c>
      <c r="J34" s="404">
        <f t="shared" ca="1" si="2"/>
        <v>0</v>
      </c>
      <c r="K34" s="404">
        <f t="shared" ca="1" si="2"/>
        <v>0</v>
      </c>
      <c r="L34" s="404">
        <f t="shared" ca="1" si="2"/>
        <v>0</v>
      </c>
      <c r="M34" s="404">
        <f t="shared" ca="1" si="2"/>
        <v>0</v>
      </c>
      <c r="N34" s="404">
        <f t="shared" ca="1" si="2"/>
        <v>0</v>
      </c>
      <c r="O34" s="404">
        <f t="shared" ca="1" si="2"/>
        <v>0</v>
      </c>
      <c r="P34" s="404">
        <f t="shared" ca="1" si="2"/>
        <v>0</v>
      </c>
      <c r="Q34" s="404">
        <f t="shared" ca="1" si="2"/>
        <v>0</v>
      </c>
      <c r="R34" s="404">
        <f t="shared" ca="1" si="2"/>
        <v>0</v>
      </c>
      <c r="S34" s="404">
        <f t="shared" ca="1" si="2"/>
        <v>0</v>
      </c>
      <c r="T34" s="404">
        <f t="shared" ca="1" si="2"/>
        <v>0</v>
      </c>
      <c r="U34" s="404">
        <f t="shared" ca="1" si="2"/>
        <v>0</v>
      </c>
      <c r="V34" s="404">
        <f t="shared" ca="1" si="2"/>
        <v>0</v>
      </c>
      <c r="W34" s="404">
        <f t="shared" ca="1" si="2"/>
        <v>0</v>
      </c>
      <c r="X34" s="404">
        <f t="shared" ca="1" si="2"/>
        <v>0</v>
      </c>
      <c r="Y34" s="404">
        <f t="shared" ca="1" si="2"/>
        <v>0</v>
      </c>
      <c r="Z34" s="404">
        <f t="shared" ca="1" si="2"/>
        <v>0</v>
      </c>
      <c r="AA34" s="404">
        <f t="shared" ca="1" si="2"/>
        <v>0</v>
      </c>
      <c r="AB34" s="404">
        <f t="shared" ca="1" si="2"/>
        <v>0</v>
      </c>
      <c r="AC34" s="404">
        <f t="shared" ca="1" si="2"/>
        <v>0</v>
      </c>
      <c r="AD34" s="404">
        <f t="shared" ca="1" si="2"/>
        <v>0</v>
      </c>
      <c r="AE34" s="404">
        <f t="shared" ca="1" si="2"/>
        <v>0</v>
      </c>
      <c r="AF34" s="404">
        <f t="shared" ca="1" si="2"/>
        <v>0</v>
      </c>
      <c r="AG34" s="404">
        <f t="shared" ca="1" si="2"/>
        <v>0</v>
      </c>
      <c r="AH34" s="404">
        <f t="shared" ca="1" si="2"/>
        <v>0</v>
      </c>
      <c r="AI34" s="404">
        <f t="shared" ca="1" si="2"/>
        <v>0</v>
      </c>
      <c r="AJ34" s="404">
        <f t="shared" ca="1" si="2"/>
        <v>0</v>
      </c>
      <c r="AK34" s="404">
        <f t="shared" ca="1" si="2"/>
        <v>0</v>
      </c>
      <c r="AL34" s="404">
        <f t="shared" ca="1" si="2"/>
        <v>0</v>
      </c>
      <c r="AM34" s="404">
        <f t="shared" ca="1" si="2"/>
        <v>0</v>
      </c>
      <c r="AN34" s="404">
        <f t="shared" ca="1" si="2"/>
        <v>0</v>
      </c>
      <c r="AO34" s="404">
        <f t="shared" ca="1" si="2"/>
        <v>0</v>
      </c>
      <c r="AP34" s="404">
        <f t="shared" ca="1" si="2"/>
        <v>0</v>
      </c>
      <c r="AQ34" s="404">
        <f t="shared" ca="1" si="2"/>
        <v>0</v>
      </c>
      <c r="AR34" s="404">
        <f t="shared" ca="1" si="2"/>
        <v>0</v>
      </c>
      <c r="AS34" s="404">
        <f t="shared" ca="1" si="2"/>
        <v>0</v>
      </c>
      <c r="AT34" s="404">
        <f t="shared" ca="1" si="2"/>
        <v>0</v>
      </c>
      <c r="AU34" s="404">
        <f t="shared" ca="1" si="2"/>
        <v>0</v>
      </c>
      <c r="AV34" s="404">
        <f t="shared" ca="1" si="2"/>
        <v>0</v>
      </c>
      <c r="AW34" s="404">
        <f t="shared" ca="1" si="2"/>
        <v>0</v>
      </c>
      <c r="AX34" s="404">
        <f t="shared" ca="1" si="2"/>
        <v>0</v>
      </c>
      <c r="AY34" s="404">
        <f t="shared" ca="1" si="2"/>
        <v>0</v>
      </c>
      <c r="AZ34" s="404">
        <f t="shared" ca="1" si="2"/>
        <v>0</v>
      </c>
      <c r="BA34" s="404">
        <f t="shared" ca="1" si="2"/>
        <v>0</v>
      </c>
      <c r="BB34" s="404">
        <f t="shared" ca="1" si="2"/>
        <v>0</v>
      </c>
      <c r="BC34" s="404">
        <f t="shared" ca="1" si="2"/>
        <v>0</v>
      </c>
      <c r="BD34" s="404">
        <f t="shared" ca="1" si="2"/>
        <v>0</v>
      </c>
      <c r="BE34" s="404">
        <f t="shared" ca="1" si="2"/>
        <v>0</v>
      </c>
      <c r="BF34" s="404">
        <f t="shared" ca="1" si="2"/>
        <v>0</v>
      </c>
      <c r="BG34" s="404">
        <f t="shared" ca="1" si="2"/>
        <v>0</v>
      </c>
      <c r="BH34" s="404">
        <f t="shared" ca="1" si="2"/>
        <v>0</v>
      </c>
      <c r="BI34" s="404">
        <f t="shared" ca="1" si="2"/>
        <v>0</v>
      </c>
      <c r="BJ34" s="404">
        <f t="shared" ca="1" si="2"/>
        <v>0</v>
      </c>
      <c r="BK34" s="404">
        <f t="shared" ca="1" si="2"/>
        <v>0</v>
      </c>
      <c r="BL34" s="404">
        <f ca="1">BL35+BL36</f>
        <v>0</v>
      </c>
    </row>
    <row r="35" spans="1:65" s="405" customFormat="1" x14ac:dyDescent="0.15">
      <c r="A35" s="397"/>
      <c r="B35" s="397"/>
      <c r="D35" s="405" t="s">
        <v>411</v>
      </c>
      <c r="E35" s="408">
        <f t="array" aca="1" ref="E35" ca="1">SUMPRODUCT(E$63:E$122,TRANSPOSE(SAP_Spreadsheet!$G$705:$BN$705))</f>
        <v>0</v>
      </c>
      <c r="F35" s="408">
        <f t="array" aca="1" ref="F35" ca="1">SUMPRODUCT(F$63:F$122,TRANSPOSE(SAP_Spreadsheet!$G$705:$BN$705))</f>
        <v>0</v>
      </c>
      <c r="G35" s="408">
        <f t="array" aca="1" ref="G35" ca="1">SUMPRODUCT(G$63:G$122,TRANSPOSE(SAP_Spreadsheet!$G$705:$BN$705))</f>
        <v>0</v>
      </c>
      <c r="H35" s="408">
        <f t="array" aca="1" ref="H35" ca="1">SUMPRODUCT(H$63:H$122,TRANSPOSE(SAP_Spreadsheet!$G$705:$BN$705))</f>
        <v>0</v>
      </c>
      <c r="I35" s="408">
        <f t="array" aca="1" ref="I35" ca="1">SUMPRODUCT(I$63:I$122,TRANSPOSE(SAP_Spreadsheet!$G$705:$BN$705))</f>
        <v>0</v>
      </c>
      <c r="J35" s="408">
        <f t="array" aca="1" ref="J35" ca="1">SUMPRODUCT(J$63:J$122,TRANSPOSE(SAP_Spreadsheet!$G$705:$BN$705))</f>
        <v>0</v>
      </c>
      <c r="K35" s="408">
        <f t="array" aca="1" ref="K35" ca="1">SUMPRODUCT(K$63:K$122,TRANSPOSE(SAP_Spreadsheet!$G$705:$BN$705))</f>
        <v>0</v>
      </c>
      <c r="L35" s="408">
        <f t="array" aca="1" ref="L35" ca="1">SUMPRODUCT(L$63:L$122,TRANSPOSE(SAP_Spreadsheet!$G$705:$BN$705))</f>
        <v>0</v>
      </c>
      <c r="M35" s="408">
        <f t="array" aca="1" ref="M35" ca="1">SUMPRODUCT(M$63:M$122,TRANSPOSE(SAP_Spreadsheet!$G$705:$BN$705))</f>
        <v>0</v>
      </c>
      <c r="N35" s="408">
        <f t="array" aca="1" ref="N35" ca="1">SUMPRODUCT(N$63:N$122,TRANSPOSE(SAP_Spreadsheet!$G$705:$BN$705))</f>
        <v>0</v>
      </c>
      <c r="O35" s="408">
        <f t="array" aca="1" ref="O35" ca="1">SUMPRODUCT(O$63:O$122,TRANSPOSE(SAP_Spreadsheet!$G$705:$BN$705))</f>
        <v>0</v>
      </c>
      <c r="P35" s="408">
        <f t="array" aca="1" ref="P35" ca="1">SUMPRODUCT(P$63:P$122,TRANSPOSE(SAP_Spreadsheet!$G$705:$BN$705))</f>
        <v>0</v>
      </c>
      <c r="Q35" s="408">
        <f t="array" aca="1" ref="Q35" ca="1">SUMPRODUCT(Q$63:Q$122,TRANSPOSE(SAP_Spreadsheet!$G$705:$BN$705))</f>
        <v>0</v>
      </c>
      <c r="R35" s="408">
        <f t="array" aca="1" ref="R35" ca="1">SUMPRODUCT(R$63:R$122,TRANSPOSE(SAP_Spreadsheet!$G$705:$BN$705))</f>
        <v>0</v>
      </c>
      <c r="S35" s="408">
        <f t="array" aca="1" ref="S35" ca="1">SUMPRODUCT(S$63:S$122,TRANSPOSE(SAP_Spreadsheet!$G$705:$BN$705))</f>
        <v>0</v>
      </c>
      <c r="T35" s="408">
        <f t="array" aca="1" ref="T35" ca="1">SUMPRODUCT(T$63:T$122,TRANSPOSE(SAP_Spreadsheet!$G$705:$BN$705))</f>
        <v>0</v>
      </c>
      <c r="U35" s="408">
        <f t="array" aca="1" ref="U35" ca="1">SUMPRODUCT(U$63:U$122,TRANSPOSE(SAP_Spreadsheet!$G$705:$BN$705))</f>
        <v>0</v>
      </c>
      <c r="V35" s="408">
        <f t="array" aca="1" ref="V35" ca="1">SUMPRODUCT(V$63:V$122,TRANSPOSE(SAP_Spreadsheet!$G$705:$BN$705))</f>
        <v>0</v>
      </c>
      <c r="W35" s="408">
        <f t="array" aca="1" ref="W35" ca="1">SUMPRODUCT(W$63:W$122,TRANSPOSE(SAP_Spreadsheet!$G$705:$BN$705))</f>
        <v>0</v>
      </c>
      <c r="X35" s="408">
        <f t="array" aca="1" ref="X35" ca="1">SUMPRODUCT(X$63:X$122,TRANSPOSE(SAP_Spreadsheet!$G$705:$BN$705))</f>
        <v>0</v>
      </c>
      <c r="Y35" s="408">
        <f t="array" aca="1" ref="Y35" ca="1">SUMPRODUCT(Y$63:Y$122,TRANSPOSE(SAP_Spreadsheet!$G$705:$BN$705))</f>
        <v>0</v>
      </c>
      <c r="Z35" s="408">
        <f t="array" aca="1" ref="Z35" ca="1">SUMPRODUCT(Z$63:Z$122,TRANSPOSE(SAP_Spreadsheet!$G$705:$BN$705))</f>
        <v>0</v>
      </c>
      <c r="AA35" s="408">
        <f t="array" aca="1" ref="AA35" ca="1">SUMPRODUCT(AA$63:AA$122,TRANSPOSE(SAP_Spreadsheet!$G$705:$BN$705))</f>
        <v>0</v>
      </c>
      <c r="AB35" s="408">
        <f t="array" aca="1" ref="AB35" ca="1">SUMPRODUCT(AB$63:AB$122,TRANSPOSE(SAP_Spreadsheet!$G$705:$BN$705))</f>
        <v>0</v>
      </c>
      <c r="AC35" s="408">
        <f t="array" aca="1" ref="AC35" ca="1">SUMPRODUCT(AC$63:AC$122,TRANSPOSE(SAP_Spreadsheet!$G$705:$BN$705))</f>
        <v>0</v>
      </c>
      <c r="AD35" s="408">
        <f t="array" aca="1" ref="AD35" ca="1">SUMPRODUCT(AD$63:AD$122,TRANSPOSE(SAP_Spreadsheet!$G$705:$BN$705))</f>
        <v>0</v>
      </c>
      <c r="AE35" s="408">
        <f t="array" aca="1" ref="AE35" ca="1">SUMPRODUCT(AE$63:AE$122,TRANSPOSE(SAP_Spreadsheet!$G$705:$BN$705))</f>
        <v>0</v>
      </c>
      <c r="AF35" s="408">
        <f t="array" aca="1" ref="AF35" ca="1">SUMPRODUCT(AF$63:AF$122,TRANSPOSE(SAP_Spreadsheet!$G$705:$BN$705))</f>
        <v>0</v>
      </c>
      <c r="AG35" s="408">
        <f t="array" aca="1" ref="AG35" ca="1">SUMPRODUCT(AG$63:AG$122,TRANSPOSE(SAP_Spreadsheet!$G$705:$BN$705))</f>
        <v>0</v>
      </c>
      <c r="AH35" s="408">
        <f t="array" aca="1" ref="AH35" ca="1">SUMPRODUCT(AH$63:AH$122,TRANSPOSE(SAP_Spreadsheet!$G$705:$BN$705))</f>
        <v>0</v>
      </c>
      <c r="AI35" s="408">
        <f t="array" aca="1" ref="AI35" ca="1">SUMPRODUCT(AI$63:AI$122,TRANSPOSE(SAP_Spreadsheet!$G$705:$BN$705))</f>
        <v>0</v>
      </c>
      <c r="AJ35" s="408">
        <f t="array" aca="1" ref="AJ35" ca="1">SUMPRODUCT(AJ$63:AJ$122,TRANSPOSE(SAP_Spreadsheet!$G$705:$BN$705))</f>
        <v>0</v>
      </c>
      <c r="AK35" s="408">
        <f t="array" aca="1" ref="AK35" ca="1">SUMPRODUCT(AK$63:AK$122,TRANSPOSE(SAP_Spreadsheet!$G$705:$BN$705))</f>
        <v>0</v>
      </c>
      <c r="AL35" s="408">
        <f t="array" aca="1" ref="AL35" ca="1">SUMPRODUCT(AL$63:AL$122,TRANSPOSE(SAP_Spreadsheet!$G$705:$BN$705))</f>
        <v>0</v>
      </c>
      <c r="AM35" s="408">
        <f t="array" aca="1" ref="AM35" ca="1">SUMPRODUCT(AM$63:AM$122,TRANSPOSE(SAP_Spreadsheet!$G$705:$BN$705))</f>
        <v>0</v>
      </c>
      <c r="AN35" s="408">
        <f t="array" aca="1" ref="AN35" ca="1">SUMPRODUCT(AN$63:AN$122,TRANSPOSE(SAP_Spreadsheet!$G$705:$BN$705))</f>
        <v>0</v>
      </c>
      <c r="AO35" s="408">
        <f t="array" aca="1" ref="AO35" ca="1">SUMPRODUCT(AO$63:AO$122,TRANSPOSE(SAP_Spreadsheet!$G$705:$BN$705))</f>
        <v>0</v>
      </c>
      <c r="AP35" s="408">
        <f t="array" aca="1" ref="AP35" ca="1">SUMPRODUCT(AP$63:AP$122,TRANSPOSE(SAP_Spreadsheet!$G$705:$BN$705))</f>
        <v>0</v>
      </c>
      <c r="AQ35" s="408">
        <f t="array" aca="1" ref="AQ35" ca="1">SUMPRODUCT(AQ$63:AQ$122,TRANSPOSE(SAP_Spreadsheet!$G$705:$BN$705))</f>
        <v>0</v>
      </c>
      <c r="AR35" s="408">
        <f t="array" aca="1" ref="AR35" ca="1">SUMPRODUCT(AR$63:AR$122,TRANSPOSE(SAP_Spreadsheet!$G$705:$BN$705))</f>
        <v>0</v>
      </c>
      <c r="AS35" s="408">
        <f t="array" aca="1" ref="AS35" ca="1">SUMPRODUCT(AS$63:AS$122,TRANSPOSE(SAP_Spreadsheet!$G$705:$BN$705))</f>
        <v>0</v>
      </c>
      <c r="AT35" s="408">
        <f t="array" aca="1" ref="AT35" ca="1">SUMPRODUCT(AT$63:AT$122,TRANSPOSE(SAP_Spreadsheet!$G$705:$BN$705))</f>
        <v>0</v>
      </c>
      <c r="AU35" s="408">
        <f t="array" aca="1" ref="AU35" ca="1">SUMPRODUCT(AU$63:AU$122,TRANSPOSE(SAP_Spreadsheet!$G$705:$BN$705))</f>
        <v>0</v>
      </c>
      <c r="AV35" s="408">
        <f t="array" aca="1" ref="AV35" ca="1">SUMPRODUCT(AV$63:AV$122,TRANSPOSE(SAP_Spreadsheet!$G$705:$BN$705))</f>
        <v>0</v>
      </c>
      <c r="AW35" s="408">
        <f t="array" aca="1" ref="AW35" ca="1">SUMPRODUCT(AW$63:AW$122,TRANSPOSE(SAP_Spreadsheet!$G$705:$BN$705))</f>
        <v>0</v>
      </c>
      <c r="AX35" s="408">
        <f t="array" aca="1" ref="AX35" ca="1">SUMPRODUCT(AX$63:AX$122,TRANSPOSE(SAP_Spreadsheet!$G$705:$BN$705))</f>
        <v>0</v>
      </c>
      <c r="AY35" s="408">
        <f t="array" aca="1" ref="AY35" ca="1">SUMPRODUCT(AY$63:AY$122,TRANSPOSE(SAP_Spreadsheet!$G$705:$BN$705))</f>
        <v>0</v>
      </c>
      <c r="AZ35" s="408">
        <f t="array" aca="1" ref="AZ35" ca="1">SUMPRODUCT(AZ$63:AZ$122,TRANSPOSE(SAP_Spreadsheet!$G$705:$BN$705))</f>
        <v>0</v>
      </c>
      <c r="BA35" s="408">
        <f t="array" aca="1" ref="BA35" ca="1">SUMPRODUCT(BA$63:BA$122,TRANSPOSE(SAP_Spreadsheet!$G$705:$BN$705))</f>
        <v>0</v>
      </c>
      <c r="BB35" s="408">
        <f t="array" aca="1" ref="BB35" ca="1">SUMPRODUCT(BB$63:BB$122,TRANSPOSE(SAP_Spreadsheet!$G$705:$BN$705))</f>
        <v>0</v>
      </c>
      <c r="BC35" s="408">
        <f t="array" aca="1" ref="BC35" ca="1">SUMPRODUCT(BC$63:BC$122,TRANSPOSE(SAP_Spreadsheet!$G$705:$BN$705))</f>
        <v>0</v>
      </c>
      <c r="BD35" s="408">
        <f t="array" aca="1" ref="BD35" ca="1">SUMPRODUCT(BD$63:BD$122,TRANSPOSE(SAP_Spreadsheet!$G$705:$BN$705))</f>
        <v>0</v>
      </c>
      <c r="BE35" s="408">
        <f t="array" aca="1" ref="BE35" ca="1">SUMPRODUCT(BE$63:BE$122,TRANSPOSE(SAP_Spreadsheet!$G$705:$BN$705))</f>
        <v>0</v>
      </c>
      <c r="BF35" s="408">
        <f t="array" aca="1" ref="BF35" ca="1">SUMPRODUCT(BF$63:BF$122,TRANSPOSE(SAP_Spreadsheet!$G$705:$BN$705))</f>
        <v>0</v>
      </c>
      <c r="BG35" s="408">
        <f t="array" aca="1" ref="BG35" ca="1">SUMPRODUCT(BG$63:BG$122,TRANSPOSE(SAP_Spreadsheet!$G$705:$BN$705))</f>
        <v>0</v>
      </c>
      <c r="BH35" s="408">
        <f t="array" aca="1" ref="BH35" ca="1">SUMPRODUCT(BH$63:BH$122,TRANSPOSE(SAP_Spreadsheet!$G$705:$BN$705))</f>
        <v>0</v>
      </c>
      <c r="BI35" s="408">
        <f t="array" aca="1" ref="BI35" ca="1">SUMPRODUCT(BI$63:BI$122,TRANSPOSE(SAP_Spreadsheet!$G$705:$BN$705))</f>
        <v>0</v>
      </c>
      <c r="BJ35" s="408">
        <f t="array" aca="1" ref="BJ35" ca="1">SUMPRODUCT(BJ$63:BJ$122,TRANSPOSE(SAP_Spreadsheet!$G$705:$BN$705))</f>
        <v>0</v>
      </c>
      <c r="BK35" s="408">
        <f t="array" aca="1" ref="BK35" ca="1">SUMPRODUCT(BK$63:BK$122,TRANSPOSE(SAP_Spreadsheet!$G$705:$BN$705))</f>
        <v>0</v>
      </c>
      <c r="BL35" s="408">
        <f t="array" aca="1" ref="BL35" ca="1">SUMPRODUCT(BL$63:BL$122,TRANSPOSE(SAP_Spreadsheet!$G$705:$BN$705))</f>
        <v>0</v>
      </c>
    </row>
    <row r="36" spans="1:65" s="405" customFormat="1" x14ac:dyDescent="0.15">
      <c r="A36" s="397"/>
      <c r="B36" s="397"/>
      <c r="D36" s="405" t="s">
        <v>308</v>
      </c>
      <c r="E36" s="408">
        <f t="array" aca="1" ref="E36" ca="1">SUMPRODUCT(E$63:E$122,TRANSPOSE(SAP_Spreadsheet!$G$706:$BN$706))</f>
        <v>0</v>
      </c>
      <c r="F36" s="408">
        <f t="array" aca="1" ref="F36" ca="1">SUMPRODUCT(F$63:F$122,TRANSPOSE(SAP_Spreadsheet!$G$706:$BN$706))</f>
        <v>0</v>
      </c>
      <c r="G36" s="408">
        <f t="array" aca="1" ref="G36" ca="1">SUMPRODUCT(G$63:G$122,TRANSPOSE(SAP_Spreadsheet!$G$706:$BN$706))</f>
        <v>0</v>
      </c>
      <c r="H36" s="408">
        <f t="array" aca="1" ref="H36" ca="1">SUMPRODUCT(H$63:H$122,TRANSPOSE(SAP_Spreadsheet!$G$706:$BN$706))</f>
        <v>0</v>
      </c>
      <c r="I36" s="408">
        <f t="array" aca="1" ref="I36" ca="1">SUMPRODUCT(I$63:I$122,TRANSPOSE(SAP_Spreadsheet!$G$706:$BN$706))</f>
        <v>0</v>
      </c>
      <c r="J36" s="408">
        <f t="array" aca="1" ref="J36" ca="1">SUMPRODUCT(J$63:J$122,TRANSPOSE(SAP_Spreadsheet!$G$706:$BN$706))</f>
        <v>0</v>
      </c>
      <c r="K36" s="408">
        <f t="array" aca="1" ref="K36" ca="1">SUMPRODUCT(K$63:K$122,TRANSPOSE(SAP_Spreadsheet!$G$706:$BN$706))</f>
        <v>0</v>
      </c>
      <c r="L36" s="408">
        <f t="array" aca="1" ref="L36" ca="1">SUMPRODUCT(L$63:L$122,TRANSPOSE(SAP_Spreadsheet!$G$706:$BN$706))</f>
        <v>0</v>
      </c>
      <c r="M36" s="408">
        <f t="array" aca="1" ref="M36" ca="1">SUMPRODUCT(M$63:M$122,TRANSPOSE(SAP_Spreadsheet!$G$706:$BN$706))</f>
        <v>0</v>
      </c>
      <c r="N36" s="408">
        <f t="array" aca="1" ref="N36" ca="1">SUMPRODUCT(N$63:N$122,TRANSPOSE(SAP_Spreadsheet!$G$706:$BN$706))</f>
        <v>0</v>
      </c>
      <c r="O36" s="408">
        <f t="array" aca="1" ref="O36" ca="1">SUMPRODUCT(O$63:O$122,TRANSPOSE(SAP_Spreadsheet!$G$706:$BN$706))</f>
        <v>0</v>
      </c>
      <c r="P36" s="408">
        <f t="array" aca="1" ref="P36" ca="1">SUMPRODUCT(P$63:P$122,TRANSPOSE(SAP_Spreadsheet!$G$706:$BN$706))</f>
        <v>0</v>
      </c>
      <c r="Q36" s="408">
        <f t="array" aca="1" ref="Q36" ca="1">SUMPRODUCT(Q$63:Q$122,TRANSPOSE(SAP_Spreadsheet!$G$706:$BN$706))</f>
        <v>0</v>
      </c>
      <c r="R36" s="408">
        <f t="array" aca="1" ref="R36" ca="1">SUMPRODUCT(R$63:R$122,TRANSPOSE(SAP_Spreadsheet!$G$706:$BN$706))</f>
        <v>0</v>
      </c>
      <c r="S36" s="408">
        <f t="array" aca="1" ref="S36" ca="1">SUMPRODUCT(S$63:S$122,TRANSPOSE(SAP_Spreadsheet!$G$706:$BN$706))</f>
        <v>0</v>
      </c>
      <c r="T36" s="408">
        <f t="array" aca="1" ref="T36" ca="1">SUMPRODUCT(T$63:T$122,TRANSPOSE(SAP_Spreadsheet!$G$706:$BN$706))</f>
        <v>0</v>
      </c>
      <c r="U36" s="408">
        <f t="array" aca="1" ref="U36" ca="1">SUMPRODUCT(U$63:U$122,TRANSPOSE(SAP_Spreadsheet!$G$706:$BN$706))</f>
        <v>0</v>
      </c>
      <c r="V36" s="408">
        <f t="array" aca="1" ref="V36" ca="1">SUMPRODUCT(V$63:V$122,TRANSPOSE(SAP_Spreadsheet!$G$706:$BN$706))</f>
        <v>0</v>
      </c>
      <c r="W36" s="408">
        <f t="array" aca="1" ref="W36" ca="1">SUMPRODUCT(W$63:W$122,TRANSPOSE(SAP_Spreadsheet!$G$706:$BN$706))</f>
        <v>0</v>
      </c>
      <c r="X36" s="408">
        <f t="array" aca="1" ref="X36" ca="1">SUMPRODUCT(X$63:X$122,TRANSPOSE(SAP_Spreadsheet!$G$706:$BN$706))</f>
        <v>0</v>
      </c>
      <c r="Y36" s="408">
        <f t="array" aca="1" ref="Y36" ca="1">SUMPRODUCT(Y$63:Y$122,TRANSPOSE(SAP_Spreadsheet!$G$706:$BN$706))</f>
        <v>0</v>
      </c>
      <c r="Z36" s="408">
        <f t="array" aca="1" ref="Z36" ca="1">SUMPRODUCT(Z$63:Z$122,TRANSPOSE(SAP_Spreadsheet!$G$706:$BN$706))</f>
        <v>0</v>
      </c>
      <c r="AA36" s="408">
        <f t="array" aca="1" ref="AA36" ca="1">SUMPRODUCT(AA$63:AA$122,TRANSPOSE(SAP_Spreadsheet!$G$706:$BN$706))</f>
        <v>0</v>
      </c>
      <c r="AB36" s="408">
        <f t="array" aca="1" ref="AB36" ca="1">SUMPRODUCT(AB$63:AB$122,TRANSPOSE(SAP_Spreadsheet!$G$706:$BN$706))</f>
        <v>0</v>
      </c>
      <c r="AC36" s="408">
        <f t="array" aca="1" ref="AC36" ca="1">SUMPRODUCT(AC$63:AC$122,TRANSPOSE(SAP_Spreadsheet!$G$706:$BN$706))</f>
        <v>0</v>
      </c>
      <c r="AD36" s="408">
        <f t="array" aca="1" ref="AD36" ca="1">SUMPRODUCT(AD$63:AD$122,TRANSPOSE(SAP_Spreadsheet!$G$706:$BN$706))</f>
        <v>0</v>
      </c>
      <c r="AE36" s="408">
        <f t="array" aca="1" ref="AE36" ca="1">SUMPRODUCT(AE$63:AE$122,TRANSPOSE(SAP_Spreadsheet!$G$706:$BN$706))</f>
        <v>0</v>
      </c>
      <c r="AF36" s="408">
        <f t="array" aca="1" ref="AF36" ca="1">SUMPRODUCT(AF$63:AF$122,TRANSPOSE(SAP_Spreadsheet!$G$706:$BN$706))</f>
        <v>0</v>
      </c>
      <c r="AG36" s="408">
        <f t="array" aca="1" ref="AG36" ca="1">SUMPRODUCT(AG$63:AG$122,TRANSPOSE(SAP_Spreadsheet!$G$706:$BN$706))</f>
        <v>0</v>
      </c>
      <c r="AH36" s="408">
        <f t="array" aca="1" ref="AH36" ca="1">SUMPRODUCT(AH$63:AH$122,TRANSPOSE(SAP_Spreadsheet!$G$706:$BN$706))</f>
        <v>0</v>
      </c>
      <c r="AI36" s="408">
        <f t="array" aca="1" ref="AI36" ca="1">SUMPRODUCT(AI$63:AI$122,TRANSPOSE(SAP_Spreadsheet!$G$706:$BN$706))</f>
        <v>0</v>
      </c>
      <c r="AJ36" s="408">
        <f t="array" aca="1" ref="AJ36" ca="1">SUMPRODUCT(AJ$63:AJ$122,TRANSPOSE(SAP_Spreadsheet!$G$706:$BN$706))</f>
        <v>0</v>
      </c>
      <c r="AK36" s="408">
        <f t="array" aca="1" ref="AK36" ca="1">SUMPRODUCT(AK$63:AK$122,TRANSPOSE(SAP_Spreadsheet!$G$706:$BN$706))</f>
        <v>0</v>
      </c>
      <c r="AL36" s="408">
        <f t="array" aca="1" ref="AL36" ca="1">SUMPRODUCT(AL$63:AL$122,TRANSPOSE(SAP_Spreadsheet!$G$706:$BN$706))</f>
        <v>0</v>
      </c>
      <c r="AM36" s="408">
        <f t="array" aca="1" ref="AM36" ca="1">SUMPRODUCT(AM$63:AM$122,TRANSPOSE(SAP_Spreadsheet!$G$706:$BN$706))</f>
        <v>0</v>
      </c>
      <c r="AN36" s="408">
        <f t="array" aca="1" ref="AN36" ca="1">SUMPRODUCT(AN$63:AN$122,TRANSPOSE(SAP_Spreadsheet!$G$706:$BN$706))</f>
        <v>0</v>
      </c>
      <c r="AO36" s="408">
        <f t="array" aca="1" ref="AO36" ca="1">SUMPRODUCT(AO$63:AO$122,TRANSPOSE(SAP_Spreadsheet!$G$706:$BN$706))</f>
        <v>0</v>
      </c>
      <c r="AP36" s="408">
        <f t="array" aca="1" ref="AP36" ca="1">SUMPRODUCT(AP$63:AP$122,TRANSPOSE(SAP_Spreadsheet!$G$706:$BN$706))</f>
        <v>0</v>
      </c>
      <c r="AQ36" s="408">
        <f t="array" aca="1" ref="AQ36" ca="1">SUMPRODUCT(AQ$63:AQ$122,TRANSPOSE(SAP_Spreadsheet!$G$706:$BN$706))</f>
        <v>0</v>
      </c>
      <c r="AR36" s="408">
        <f t="array" aca="1" ref="AR36" ca="1">SUMPRODUCT(AR$63:AR$122,TRANSPOSE(SAP_Spreadsheet!$G$706:$BN$706))</f>
        <v>0</v>
      </c>
      <c r="AS36" s="408">
        <f t="array" aca="1" ref="AS36" ca="1">SUMPRODUCT(AS$63:AS$122,TRANSPOSE(SAP_Spreadsheet!$G$706:$BN$706))</f>
        <v>0</v>
      </c>
      <c r="AT36" s="408">
        <f t="array" aca="1" ref="AT36" ca="1">SUMPRODUCT(AT$63:AT$122,TRANSPOSE(SAP_Spreadsheet!$G$706:$BN$706))</f>
        <v>0</v>
      </c>
      <c r="AU36" s="408">
        <f t="array" aca="1" ref="AU36" ca="1">SUMPRODUCT(AU$63:AU$122,TRANSPOSE(SAP_Spreadsheet!$G$706:$BN$706))</f>
        <v>0</v>
      </c>
      <c r="AV36" s="408">
        <f t="array" aca="1" ref="AV36" ca="1">SUMPRODUCT(AV$63:AV$122,TRANSPOSE(SAP_Spreadsheet!$G$706:$BN$706))</f>
        <v>0</v>
      </c>
      <c r="AW36" s="408">
        <f t="array" aca="1" ref="AW36" ca="1">SUMPRODUCT(AW$63:AW$122,TRANSPOSE(SAP_Spreadsheet!$G$706:$BN$706))</f>
        <v>0</v>
      </c>
      <c r="AX36" s="408">
        <f t="array" aca="1" ref="AX36" ca="1">SUMPRODUCT(AX$63:AX$122,TRANSPOSE(SAP_Spreadsheet!$G$706:$BN$706))</f>
        <v>0</v>
      </c>
      <c r="AY36" s="408">
        <f t="array" aca="1" ref="AY36" ca="1">SUMPRODUCT(AY$63:AY$122,TRANSPOSE(SAP_Spreadsheet!$G$706:$BN$706))</f>
        <v>0</v>
      </c>
      <c r="AZ36" s="408">
        <f t="array" aca="1" ref="AZ36" ca="1">SUMPRODUCT(AZ$63:AZ$122,TRANSPOSE(SAP_Spreadsheet!$G$706:$BN$706))</f>
        <v>0</v>
      </c>
      <c r="BA36" s="408">
        <f t="array" aca="1" ref="BA36" ca="1">SUMPRODUCT(BA$63:BA$122,TRANSPOSE(SAP_Spreadsheet!$G$706:$BN$706))</f>
        <v>0</v>
      </c>
      <c r="BB36" s="408">
        <f t="array" aca="1" ref="BB36" ca="1">SUMPRODUCT(BB$63:BB$122,TRANSPOSE(SAP_Spreadsheet!$G$706:$BN$706))</f>
        <v>0</v>
      </c>
      <c r="BC36" s="408">
        <f t="array" aca="1" ref="BC36" ca="1">SUMPRODUCT(BC$63:BC$122,TRANSPOSE(SAP_Spreadsheet!$G$706:$BN$706))</f>
        <v>0</v>
      </c>
      <c r="BD36" s="408">
        <f t="array" aca="1" ref="BD36" ca="1">SUMPRODUCT(BD$63:BD$122,TRANSPOSE(SAP_Spreadsheet!$G$706:$BN$706))</f>
        <v>0</v>
      </c>
      <c r="BE36" s="408">
        <f t="array" aca="1" ref="BE36" ca="1">SUMPRODUCT(BE$63:BE$122,TRANSPOSE(SAP_Spreadsheet!$G$706:$BN$706))</f>
        <v>0</v>
      </c>
      <c r="BF36" s="408">
        <f t="array" aca="1" ref="BF36" ca="1">SUMPRODUCT(BF$63:BF$122,TRANSPOSE(SAP_Spreadsheet!$G$706:$BN$706))</f>
        <v>0</v>
      </c>
      <c r="BG36" s="408">
        <f t="array" aca="1" ref="BG36" ca="1">SUMPRODUCT(BG$63:BG$122,TRANSPOSE(SAP_Spreadsheet!$G$706:$BN$706))</f>
        <v>0</v>
      </c>
      <c r="BH36" s="408">
        <f t="array" aca="1" ref="BH36" ca="1">SUMPRODUCT(BH$63:BH$122,TRANSPOSE(SAP_Spreadsheet!$G$706:$BN$706))</f>
        <v>0</v>
      </c>
      <c r="BI36" s="408">
        <f t="array" aca="1" ref="BI36" ca="1">SUMPRODUCT(BI$63:BI$122,TRANSPOSE(SAP_Spreadsheet!$G$706:$BN$706))</f>
        <v>0</v>
      </c>
      <c r="BJ36" s="408">
        <f t="array" aca="1" ref="BJ36" ca="1">SUMPRODUCT(BJ$63:BJ$122,TRANSPOSE(SAP_Spreadsheet!$G$706:$BN$706))</f>
        <v>0</v>
      </c>
      <c r="BK36" s="408">
        <f t="array" aca="1" ref="BK36" ca="1">SUMPRODUCT(BK$63:BK$122,TRANSPOSE(SAP_Spreadsheet!$G$706:$BN$706))</f>
        <v>0</v>
      </c>
      <c r="BL36" s="408">
        <f t="array" aca="1" ref="BL36" ca="1">SUMPRODUCT(BL$63:BL$122,TRANSPOSE(SAP_Spreadsheet!$G$706:$BN$706))</f>
        <v>0</v>
      </c>
    </row>
    <row r="37" spans="1:65" s="405" customFormat="1" x14ac:dyDescent="0.15">
      <c r="A37" s="397"/>
      <c r="B37" s="397"/>
      <c r="D37" s="416" t="s">
        <v>124</v>
      </c>
      <c r="E37" s="404">
        <f t="array" aca="1" ref="E37" ca="1">SUMPRODUCT(E$63:E$122,TRANSPOSE(SAP_Spreadsheet!$G$703:$BN$703))</f>
        <v>0</v>
      </c>
      <c r="F37" s="404">
        <f t="array" aca="1" ref="F37" ca="1">SUMPRODUCT(F$63:F$122,TRANSPOSE(SAP_Spreadsheet!$G$703:$BN$703))</f>
        <v>0</v>
      </c>
      <c r="G37" s="404">
        <f t="array" aca="1" ref="G37" ca="1">SUMPRODUCT(G$63:G$122,TRANSPOSE(SAP_Spreadsheet!$G$703:$BN$703))</f>
        <v>0</v>
      </c>
      <c r="H37" s="404">
        <f t="array" aca="1" ref="H37" ca="1">SUMPRODUCT(H$63:H$122,TRANSPOSE(SAP_Spreadsheet!$G$703:$BN$703))</f>
        <v>0</v>
      </c>
      <c r="I37" s="404">
        <f t="array" aca="1" ref="I37" ca="1">SUMPRODUCT(I$63:I$122,TRANSPOSE(SAP_Spreadsheet!$G$703:$BN$703))</f>
        <v>0</v>
      </c>
      <c r="J37" s="404">
        <f t="array" aca="1" ref="J37" ca="1">SUMPRODUCT(J$63:J$122,TRANSPOSE(SAP_Spreadsheet!$G$703:$BN$703))</f>
        <v>0</v>
      </c>
      <c r="K37" s="404">
        <f t="array" aca="1" ref="K37" ca="1">SUMPRODUCT(K$63:K$122,TRANSPOSE(SAP_Spreadsheet!$G$703:$BN$703))</f>
        <v>0</v>
      </c>
      <c r="L37" s="404">
        <f t="array" aca="1" ref="L37" ca="1">SUMPRODUCT(L$63:L$122,TRANSPOSE(SAP_Spreadsheet!$G$703:$BN$703))</f>
        <v>0</v>
      </c>
      <c r="M37" s="404">
        <f t="array" aca="1" ref="M37" ca="1">SUMPRODUCT(M$63:M$122,TRANSPOSE(SAP_Spreadsheet!$G$703:$BN$703))</f>
        <v>0</v>
      </c>
      <c r="N37" s="404">
        <f t="array" aca="1" ref="N37" ca="1">SUMPRODUCT(N$63:N$122,TRANSPOSE(SAP_Spreadsheet!$G$703:$BN$703))</f>
        <v>0</v>
      </c>
      <c r="O37" s="404">
        <f t="array" aca="1" ref="O37" ca="1">SUMPRODUCT(O$63:O$122,TRANSPOSE(SAP_Spreadsheet!$G$703:$BN$703))</f>
        <v>0</v>
      </c>
      <c r="P37" s="404">
        <f t="array" aca="1" ref="P37" ca="1">SUMPRODUCT(P$63:P$122,TRANSPOSE(SAP_Spreadsheet!$G$703:$BN$703))</f>
        <v>0</v>
      </c>
      <c r="Q37" s="404">
        <f t="array" aca="1" ref="Q37" ca="1">SUMPRODUCT(Q$63:Q$122,TRANSPOSE(SAP_Spreadsheet!$G$703:$BN$703))</f>
        <v>0</v>
      </c>
      <c r="R37" s="404">
        <f t="array" aca="1" ref="R37" ca="1">SUMPRODUCT(R$63:R$122,TRANSPOSE(SAP_Spreadsheet!$G$703:$BN$703))</f>
        <v>0</v>
      </c>
      <c r="S37" s="404">
        <f t="array" aca="1" ref="S37" ca="1">SUMPRODUCT(S$63:S$122,TRANSPOSE(SAP_Spreadsheet!$G$703:$BN$703))</f>
        <v>0</v>
      </c>
      <c r="T37" s="404">
        <f t="array" aca="1" ref="T37" ca="1">SUMPRODUCT(T$63:T$122,TRANSPOSE(SAP_Spreadsheet!$G$703:$BN$703))</f>
        <v>0</v>
      </c>
      <c r="U37" s="404">
        <f t="array" aca="1" ref="U37" ca="1">SUMPRODUCT(U$63:U$122,TRANSPOSE(SAP_Spreadsheet!$G$703:$BN$703))</f>
        <v>0</v>
      </c>
      <c r="V37" s="404">
        <f t="array" aca="1" ref="V37" ca="1">SUMPRODUCT(V$63:V$122,TRANSPOSE(SAP_Spreadsheet!$G$703:$BN$703))</f>
        <v>0</v>
      </c>
      <c r="W37" s="404">
        <f t="array" aca="1" ref="W37" ca="1">SUMPRODUCT(W$63:W$122,TRANSPOSE(SAP_Spreadsheet!$G$703:$BN$703))</f>
        <v>0</v>
      </c>
      <c r="X37" s="404">
        <f t="array" aca="1" ref="X37" ca="1">SUMPRODUCT(X$63:X$122,TRANSPOSE(SAP_Spreadsheet!$G$703:$BN$703))</f>
        <v>0</v>
      </c>
      <c r="Y37" s="404">
        <f t="array" aca="1" ref="Y37" ca="1">SUMPRODUCT(Y$63:Y$122,TRANSPOSE(SAP_Spreadsheet!$G$703:$BN$703))</f>
        <v>0</v>
      </c>
      <c r="Z37" s="404">
        <f t="array" aca="1" ref="Z37" ca="1">SUMPRODUCT(Z$63:Z$122,TRANSPOSE(SAP_Spreadsheet!$G$703:$BN$703))</f>
        <v>0</v>
      </c>
      <c r="AA37" s="404">
        <f t="array" aca="1" ref="AA37" ca="1">SUMPRODUCT(AA$63:AA$122,TRANSPOSE(SAP_Spreadsheet!$G$703:$BN$703))</f>
        <v>0</v>
      </c>
      <c r="AB37" s="404">
        <f t="array" aca="1" ref="AB37" ca="1">SUMPRODUCT(AB$63:AB$122,TRANSPOSE(SAP_Spreadsheet!$G$703:$BN$703))</f>
        <v>0</v>
      </c>
      <c r="AC37" s="404">
        <f t="array" aca="1" ref="AC37" ca="1">SUMPRODUCT(AC$63:AC$122,TRANSPOSE(SAP_Spreadsheet!$G$703:$BN$703))</f>
        <v>0</v>
      </c>
      <c r="AD37" s="404">
        <f t="array" aca="1" ref="AD37" ca="1">SUMPRODUCT(AD$63:AD$122,TRANSPOSE(SAP_Spreadsheet!$G$703:$BN$703))</f>
        <v>0</v>
      </c>
      <c r="AE37" s="404">
        <f t="array" aca="1" ref="AE37" ca="1">SUMPRODUCT(AE$63:AE$122,TRANSPOSE(SAP_Spreadsheet!$G$703:$BN$703))</f>
        <v>0</v>
      </c>
      <c r="AF37" s="404">
        <f t="array" aca="1" ref="AF37" ca="1">SUMPRODUCT(AF$63:AF$122,TRANSPOSE(SAP_Spreadsheet!$G$703:$BN$703))</f>
        <v>0</v>
      </c>
      <c r="AG37" s="404">
        <f t="array" aca="1" ref="AG37" ca="1">SUMPRODUCT(AG$63:AG$122,TRANSPOSE(SAP_Spreadsheet!$G$703:$BN$703))</f>
        <v>0</v>
      </c>
      <c r="AH37" s="404">
        <f t="array" aca="1" ref="AH37" ca="1">SUMPRODUCT(AH$63:AH$122,TRANSPOSE(SAP_Spreadsheet!$G$703:$BN$703))</f>
        <v>0</v>
      </c>
      <c r="AI37" s="404">
        <f t="array" aca="1" ref="AI37" ca="1">SUMPRODUCT(AI$63:AI$122,TRANSPOSE(SAP_Spreadsheet!$G$703:$BN$703))</f>
        <v>0</v>
      </c>
      <c r="AJ37" s="404">
        <f t="array" aca="1" ref="AJ37" ca="1">SUMPRODUCT(AJ$63:AJ$122,TRANSPOSE(SAP_Spreadsheet!$G$703:$BN$703))</f>
        <v>0</v>
      </c>
      <c r="AK37" s="404">
        <f t="array" aca="1" ref="AK37" ca="1">SUMPRODUCT(AK$63:AK$122,TRANSPOSE(SAP_Spreadsheet!$G$703:$BN$703))</f>
        <v>0</v>
      </c>
      <c r="AL37" s="404">
        <f t="array" aca="1" ref="AL37" ca="1">SUMPRODUCT(AL$63:AL$122,TRANSPOSE(SAP_Spreadsheet!$G$703:$BN$703))</f>
        <v>0</v>
      </c>
      <c r="AM37" s="404">
        <f t="array" aca="1" ref="AM37" ca="1">SUMPRODUCT(AM$63:AM$122,TRANSPOSE(SAP_Spreadsheet!$G$703:$BN$703))</f>
        <v>0</v>
      </c>
      <c r="AN37" s="404">
        <f t="array" aca="1" ref="AN37" ca="1">SUMPRODUCT(AN$63:AN$122,TRANSPOSE(SAP_Spreadsheet!$G$703:$BN$703))</f>
        <v>0</v>
      </c>
      <c r="AO37" s="404">
        <f t="array" aca="1" ref="AO37" ca="1">SUMPRODUCT(AO$63:AO$122,TRANSPOSE(SAP_Spreadsheet!$G$703:$BN$703))</f>
        <v>0</v>
      </c>
      <c r="AP37" s="404">
        <f t="array" aca="1" ref="AP37" ca="1">SUMPRODUCT(AP$63:AP$122,TRANSPOSE(SAP_Spreadsheet!$G$703:$BN$703))</f>
        <v>0</v>
      </c>
      <c r="AQ37" s="404">
        <f t="array" aca="1" ref="AQ37" ca="1">SUMPRODUCT(AQ$63:AQ$122,TRANSPOSE(SAP_Spreadsheet!$G$703:$BN$703))</f>
        <v>0</v>
      </c>
      <c r="AR37" s="404">
        <f t="array" aca="1" ref="AR37" ca="1">SUMPRODUCT(AR$63:AR$122,TRANSPOSE(SAP_Spreadsheet!$G$703:$BN$703))</f>
        <v>0</v>
      </c>
      <c r="AS37" s="404">
        <f t="array" aca="1" ref="AS37" ca="1">SUMPRODUCT(AS$63:AS$122,TRANSPOSE(SAP_Spreadsheet!$G$703:$BN$703))</f>
        <v>0</v>
      </c>
      <c r="AT37" s="404">
        <f t="array" aca="1" ref="AT37" ca="1">SUMPRODUCT(AT$63:AT$122,TRANSPOSE(SAP_Spreadsheet!$G$703:$BN$703))</f>
        <v>0</v>
      </c>
      <c r="AU37" s="404">
        <f t="array" aca="1" ref="AU37" ca="1">SUMPRODUCT(AU$63:AU$122,TRANSPOSE(SAP_Spreadsheet!$G$703:$BN$703))</f>
        <v>0</v>
      </c>
      <c r="AV37" s="404">
        <f t="array" aca="1" ref="AV37" ca="1">SUMPRODUCT(AV$63:AV$122,TRANSPOSE(SAP_Spreadsheet!$G$703:$BN$703))</f>
        <v>0</v>
      </c>
      <c r="AW37" s="404">
        <f t="array" aca="1" ref="AW37" ca="1">SUMPRODUCT(AW$63:AW$122,TRANSPOSE(SAP_Spreadsheet!$G$703:$BN$703))</f>
        <v>0</v>
      </c>
      <c r="AX37" s="404">
        <f t="array" aca="1" ref="AX37" ca="1">SUMPRODUCT(AX$63:AX$122,TRANSPOSE(SAP_Spreadsheet!$G$703:$BN$703))</f>
        <v>0</v>
      </c>
      <c r="AY37" s="404">
        <f t="array" aca="1" ref="AY37" ca="1">SUMPRODUCT(AY$63:AY$122,TRANSPOSE(SAP_Spreadsheet!$G$703:$BN$703))</f>
        <v>0</v>
      </c>
      <c r="AZ37" s="404">
        <f t="array" aca="1" ref="AZ37" ca="1">SUMPRODUCT(AZ$63:AZ$122,TRANSPOSE(SAP_Spreadsheet!$G$703:$BN$703))</f>
        <v>0</v>
      </c>
      <c r="BA37" s="404">
        <f t="array" aca="1" ref="BA37" ca="1">SUMPRODUCT(BA$63:BA$122,TRANSPOSE(SAP_Spreadsheet!$G$703:$BN$703))</f>
        <v>0</v>
      </c>
      <c r="BB37" s="404">
        <f t="array" aca="1" ref="BB37" ca="1">SUMPRODUCT(BB$63:BB$122,TRANSPOSE(SAP_Spreadsheet!$G$703:$BN$703))</f>
        <v>0</v>
      </c>
      <c r="BC37" s="404">
        <f t="array" aca="1" ref="BC37" ca="1">SUMPRODUCT(BC$63:BC$122,TRANSPOSE(SAP_Spreadsheet!$G$703:$BN$703))</f>
        <v>0</v>
      </c>
      <c r="BD37" s="404">
        <f t="array" aca="1" ref="BD37" ca="1">SUMPRODUCT(BD$63:BD$122,TRANSPOSE(SAP_Spreadsheet!$G$703:$BN$703))</f>
        <v>0</v>
      </c>
      <c r="BE37" s="404">
        <f t="array" aca="1" ref="BE37" ca="1">SUMPRODUCT(BE$63:BE$122,TRANSPOSE(SAP_Spreadsheet!$G$703:$BN$703))</f>
        <v>0</v>
      </c>
      <c r="BF37" s="404">
        <f t="array" aca="1" ref="BF37" ca="1">SUMPRODUCT(BF$63:BF$122,TRANSPOSE(SAP_Spreadsheet!$G$703:$BN$703))</f>
        <v>0</v>
      </c>
      <c r="BG37" s="404">
        <f t="array" aca="1" ref="BG37" ca="1">SUMPRODUCT(BG$63:BG$122,TRANSPOSE(SAP_Spreadsheet!$G$703:$BN$703))</f>
        <v>0</v>
      </c>
      <c r="BH37" s="404">
        <f t="array" aca="1" ref="BH37" ca="1">SUMPRODUCT(BH$63:BH$122,TRANSPOSE(SAP_Spreadsheet!$G$703:$BN$703))</f>
        <v>0</v>
      </c>
      <c r="BI37" s="404">
        <f t="array" aca="1" ref="BI37" ca="1">SUMPRODUCT(BI$63:BI$122,TRANSPOSE(SAP_Spreadsheet!$G$703:$BN$703))</f>
        <v>0</v>
      </c>
      <c r="BJ37" s="404">
        <f t="array" aca="1" ref="BJ37" ca="1">SUMPRODUCT(BJ$63:BJ$122,TRANSPOSE(SAP_Spreadsheet!$G$703:$BN$703))</f>
        <v>0</v>
      </c>
      <c r="BK37" s="404">
        <f t="array" aca="1" ref="BK37" ca="1">SUMPRODUCT(BK$63:BK$122,TRANSPOSE(SAP_Spreadsheet!$G$703:$BN$703))</f>
        <v>0</v>
      </c>
      <c r="BL37" s="404">
        <f t="array" aca="1" ref="BL37" ca="1">SUMPRODUCT(BL$63:BL$122,TRANSPOSE(SAP_Spreadsheet!$G$703:$BN$703))</f>
        <v>0</v>
      </c>
    </row>
    <row r="38" spans="1:65" s="405" customFormat="1" x14ac:dyDescent="0.15">
      <c r="A38" s="397"/>
      <c r="B38" s="397"/>
      <c r="D38" s="416" t="s">
        <v>310</v>
      </c>
      <c r="E38" s="404" cm="1">
        <f t="array" aca="1" ref="E38" ca="1">SUMPRODUCT(E$63:E$122,TRANSPOSE(SAP_Spreadsheet!$G$713:$BN$713))</f>
        <v>0</v>
      </c>
      <c r="F38" s="404" cm="1">
        <f t="array" aca="1" ref="F38" ca="1">SUMPRODUCT(F$63:F$122,TRANSPOSE(SAP_Spreadsheet!$G$713:$BN$713))</f>
        <v>0</v>
      </c>
      <c r="G38" s="404" cm="1">
        <f t="array" aca="1" ref="G38" ca="1">SUMPRODUCT(G$63:G$122,TRANSPOSE(SAP_Spreadsheet!$G$713:$BN$713))</f>
        <v>0</v>
      </c>
      <c r="H38" s="404" cm="1">
        <f t="array" aca="1" ref="H38" ca="1">SUMPRODUCT(H$63:H$122,TRANSPOSE(SAP_Spreadsheet!$G$713:$BN$713))</f>
        <v>0</v>
      </c>
      <c r="I38" s="404" cm="1">
        <f t="array" aca="1" ref="I38" ca="1">SUMPRODUCT(I$63:I$122,TRANSPOSE(SAP_Spreadsheet!$G$713:$BN$713))</f>
        <v>0</v>
      </c>
      <c r="J38" s="404" cm="1">
        <f t="array" aca="1" ref="J38" ca="1">SUMPRODUCT(J$63:J$122,TRANSPOSE(SAP_Spreadsheet!$G$713:$BN$713))</f>
        <v>0</v>
      </c>
      <c r="K38" s="404" cm="1">
        <f t="array" aca="1" ref="K38" ca="1">SUMPRODUCT(K$63:K$122,TRANSPOSE(SAP_Spreadsheet!$G$713:$BN$713))</f>
        <v>0</v>
      </c>
      <c r="L38" s="404" cm="1">
        <f t="array" aca="1" ref="L38" ca="1">SUMPRODUCT(L$63:L$122,TRANSPOSE(SAP_Spreadsheet!$G$713:$BN$713))</f>
        <v>0</v>
      </c>
      <c r="M38" s="404" cm="1">
        <f t="array" aca="1" ref="M38" ca="1">SUMPRODUCT(M$63:M$122,TRANSPOSE(SAP_Spreadsheet!$G$713:$BN$713))</f>
        <v>0</v>
      </c>
      <c r="N38" s="404" cm="1">
        <f t="array" aca="1" ref="N38" ca="1">SUMPRODUCT(N$63:N$122,TRANSPOSE(SAP_Spreadsheet!$G$713:$BN$713))</f>
        <v>0</v>
      </c>
      <c r="O38" s="404" cm="1">
        <f t="array" aca="1" ref="O38" ca="1">SUMPRODUCT(O$63:O$122,TRANSPOSE(SAP_Spreadsheet!$G$713:$BN$713))</f>
        <v>0</v>
      </c>
      <c r="P38" s="404" cm="1">
        <f t="array" aca="1" ref="P38" ca="1">SUMPRODUCT(P$63:P$122,TRANSPOSE(SAP_Spreadsheet!$G$713:$BN$713))</f>
        <v>0</v>
      </c>
      <c r="Q38" s="404" cm="1">
        <f t="array" aca="1" ref="Q38" ca="1">SUMPRODUCT(Q$63:Q$122,TRANSPOSE(SAP_Spreadsheet!$G$713:$BN$713))</f>
        <v>0</v>
      </c>
      <c r="R38" s="404" cm="1">
        <f t="array" aca="1" ref="R38" ca="1">SUMPRODUCT(R$63:R$122,TRANSPOSE(SAP_Spreadsheet!$G$713:$BN$713))</f>
        <v>0</v>
      </c>
      <c r="S38" s="404" cm="1">
        <f t="array" aca="1" ref="S38" ca="1">SUMPRODUCT(S$63:S$122,TRANSPOSE(SAP_Spreadsheet!$G$713:$BN$713))</f>
        <v>0</v>
      </c>
      <c r="T38" s="404" cm="1">
        <f t="array" aca="1" ref="T38" ca="1">SUMPRODUCT(T$63:T$122,TRANSPOSE(SAP_Spreadsheet!$G$713:$BN$713))</f>
        <v>0</v>
      </c>
      <c r="U38" s="404" cm="1">
        <f t="array" aca="1" ref="U38" ca="1">SUMPRODUCT(U$63:U$122,TRANSPOSE(SAP_Spreadsheet!$G$713:$BN$713))</f>
        <v>0</v>
      </c>
      <c r="V38" s="404" cm="1">
        <f t="array" aca="1" ref="V38" ca="1">SUMPRODUCT(V$63:V$122,TRANSPOSE(SAP_Spreadsheet!$G$713:$BN$713))</f>
        <v>0</v>
      </c>
      <c r="W38" s="404" cm="1">
        <f t="array" aca="1" ref="W38" ca="1">SUMPRODUCT(W$63:W$122,TRANSPOSE(SAP_Spreadsheet!$G$713:$BN$713))</f>
        <v>0</v>
      </c>
      <c r="X38" s="404" cm="1">
        <f t="array" aca="1" ref="X38" ca="1">SUMPRODUCT(X$63:X$122,TRANSPOSE(SAP_Spreadsheet!$G$713:$BN$713))</f>
        <v>0</v>
      </c>
      <c r="Y38" s="404" cm="1">
        <f t="array" aca="1" ref="Y38" ca="1">SUMPRODUCT(Y$63:Y$122,TRANSPOSE(SAP_Spreadsheet!$G$713:$BN$713))</f>
        <v>0</v>
      </c>
      <c r="Z38" s="404" cm="1">
        <f t="array" aca="1" ref="Z38" ca="1">SUMPRODUCT(Z$63:Z$122,TRANSPOSE(SAP_Spreadsheet!$G$713:$BN$713))</f>
        <v>0</v>
      </c>
      <c r="AA38" s="404" cm="1">
        <f t="array" aca="1" ref="AA38" ca="1">SUMPRODUCT(AA$63:AA$122,TRANSPOSE(SAP_Spreadsheet!$G$713:$BN$713))</f>
        <v>0</v>
      </c>
      <c r="AB38" s="404" cm="1">
        <f t="array" aca="1" ref="AB38" ca="1">SUMPRODUCT(AB$63:AB$122,TRANSPOSE(SAP_Spreadsheet!$G$713:$BN$713))</f>
        <v>0</v>
      </c>
      <c r="AC38" s="404" cm="1">
        <f t="array" aca="1" ref="AC38" ca="1">SUMPRODUCT(AC$63:AC$122,TRANSPOSE(SAP_Spreadsheet!$G$713:$BN$713))</f>
        <v>0</v>
      </c>
      <c r="AD38" s="404" cm="1">
        <f t="array" aca="1" ref="AD38" ca="1">SUMPRODUCT(AD$63:AD$122,TRANSPOSE(SAP_Spreadsheet!$G$713:$BN$713))</f>
        <v>0</v>
      </c>
      <c r="AE38" s="404" cm="1">
        <f t="array" aca="1" ref="AE38" ca="1">SUMPRODUCT(AE$63:AE$122,TRANSPOSE(SAP_Spreadsheet!$G$713:$BN$713))</f>
        <v>0</v>
      </c>
      <c r="AF38" s="404" cm="1">
        <f t="array" aca="1" ref="AF38" ca="1">SUMPRODUCT(AF$63:AF$122,TRANSPOSE(SAP_Spreadsheet!$G$713:$BN$713))</f>
        <v>0</v>
      </c>
      <c r="AG38" s="404" cm="1">
        <f t="array" aca="1" ref="AG38" ca="1">SUMPRODUCT(AG$63:AG$122,TRANSPOSE(SAP_Spreadsheet!$G$713:$BN$713))</f>
        <v>0</v>
      </c>
      <c r="AH38" s="404" cm="1">
        <f t="array" aca="1" ref="AH38" ca="1">SUMPRODUCT(AH$63:AH$122,TRANSPOSE(SAP_Spreadsheet!$G$713:$BN$713))</f>
        <v>0</v>
      </c>
      <c r="AI38" s="404" cm="1">
        <f t="array" aca="1" ref="AI38" ca="1">SUMPRODUCT(AI$63:AI$122,TRANSPOSE(SAP_Spreadsheet!$G$713:$BN$713))</f>
        <v>0</v>
      </c>
      <c r="AJ38" s="404" cm="1">
        <f t="array" aca="1" ref="AJ38" ca="1">SUMPRODUCT(AJ$63:AJ$122,TRANSPOSE(SAP_Spreadsheet!$G$713:$BN$713))</f>
        <v>0</v>
      </c>
      <c r="AK38" s="404" cm="1">
        <f t="array" aca="1" ref="AK38" ca="1">SUMPRODUCT(AK$63:AK$122,TRANSPOSE(SAP_Spreadsheet!$G$713:$BN$713))</f>
        <v>0</v>
      </c>
      <c r="AL38" s="404" cm="1">
        <f t="array" aca="1" ref="AL38" ca="1">SUMPRODUCT(AL$63:AL$122,TRANSPOSE(SAP_Spreadsheet!$G$713:$BN$713))</f>
        <v>0</v>
      </c>
      <c r="AM38" s="404" cm="1">
        <f t="array" aca="1" ref="AM38" ca="1">SUMPRODUCT(AM$63:AM$122,TRANSPOSE(SAP_Spreadsheet!$G$713:$BN$713))</f>
        <v>0</v>
      </c>
      <c r="AN38" s="404" cm="1">
        <f t="array" aca="1" ref="AN38" ca="1">SUMPRODUCT(AN$63:AN$122,TRANSPOSE(SAP_Spreadsheet!$G$713:$BN$713))</f>
        <v>0</v>
      </c>
      <c r="AO38" s="404" cm="1">
        <f t="array" aca="1" ref="AO38" ca="1">SUMPRODUCT(AO$63:AO$122,TRANSPOSE(SAP_Spreadsheet!$G$713:$BN$713))</f>
        <v>0</v>
      </c>
      <c r="AP38" s="404" cm="1">
        <f t="array" aca="1" ref="AP38" ca="1">SUMPRODUCT(AP$63:AP$122,TRANSPOSE(SAP_Spreadsheet!$G$713:$BN$713))</f>
        <v>0</v>
      </c>
      <c r="AQ38" s="404" cm="1">
        <f t="array" aca="1" ref="AQ38" ca="1">SUMPRODUCT(AQ$63:AQ$122,TRANSPOSE(SAP_Spreadsheet!$G$713:$BN$713))</f>
        <v>0</v>
      </c>
      <c r="AR38" s="404" cm="1">
        <f t="array" aca="1" ref="AR38" ca="1">SUMPRODUCT(AR$63:AR$122,TRANSPOSE(SAP_Spreadsheet!$G$713:$BN$713))</f>
        <v>0</v>
      </c>
      <c r="AS38" s="404" cm="1">
        <f t="array" aca="1" ref="AS38" ca="1">SUMPRODUCT(AS$63:AS$122,TRANSPOSE(SAP_Spreadsheet!$G$713:$BN$713))</f>
        <v>0</v>
      </c>
      <c r="AT38" s="404" cm="1">
        <f t="array" aca="1" ref="AT38" ca="1">SUMPRODUCT(AT$63:AT$122,TRANSPOSE(SAP_Spreadsheet!$G$713:$BN$713))</f>
        <v>0</v>
      </c>
      <c r="AU38" s="404" cm="1">
        <f t="array" aca="1" ref="AU38" ca="1">SUMPRODUCT(AU$63:AU$122,TRANSPOSE(SAP_Spreadsheet!$G$713:$BN$713))</f>
        <v>0</v>
      </c>
      <c r="AV38" s="404" cm="1">
        <f t="array" aca="1" ref="AV38" ca="1">SUMPRODUCT(AV$63:AV$122,TRANSPOSE(SAP_Spreadsheet!$G$713:$BN$713))</f>
        <v>0</v>
      </c>
      <c r="AW38" s="404" cm="1">
        <f t="array" aca="1" ref="AW38" ca="1">SUMPRODUCT(AW$63:AW$122,TRANSPOSE(SAP_Spreadsheet!$G$713:$BN$713))</f>
        <v>0</v>
      </c>
      <c r="AX38" s="404" cm="1">
        <f t="array" aca="1" ref="AX38" ca="1">SUMPRODUCT(AX$63:AX$122,TRANSPOSE(SAP_Spreadsheet!$G$713:$BN$713))</f>
        <v>0</v>
      </c>
      <c r="AY38" s="404" cm="1">
        <f t="array" aca="1" ref="AY38" ca="1">SUMPRODUCT(AY$63:AY$122,TRANSPOSE(SAP_Spreadsheet!$G$713:$BN$713))</f>
        <v>0</v>
      </c>
      <c r="AZ38" s="404" cm="1">
        <f t="array" aca="1" ref="AZ38" ca="1">SUMPRODUCT(AZ$63:AZ$122,TRANSPOSE(SAP_Spreadsheet!$G$713:$BN$713))</f>
        <v>0</v>
      </c>
      <c r="BA38" s="404" cm="1">
        <f t="array" aca="1" ref="BA38" ca="1">SUMPRODUCT(BA$63:BA$122,TRANSPOSE(SAP_Spreadsheet!$G$713:$BN$713))</f>
        <v>0</v>
      </c>
      <c r="BB38" s="404" cm="1">
        <f t="array" aca="1" ref="BB38" ca="1">SUMPRODUCT(BB$63:BB$122,TRANSPOSE(SAP_Spreadsheet!$G$713:$BN$713))</f>
        <v>0</v>
      </c>
      <c r="BC38" s="404" cm="1">
        <f t="array" aca="1" ref="BC38" ca="1">SUMPRODUCT(BC$63:BC$122,TRANSPOSE(SAP_Spreadsheet!$G$713:$BN$713))</f>
        <v>0</v>
      </c>
      <c r="BD38" s="404" cm="1">
        <f t="array" aca="1" ref="BD38" ca="1">SUMPRODUCT(BD$63:BD$122,TRANSPOSE(SAP_Spreadsheet!$G$713:$BN$713))</f>
        <v>0</v>
      </c>
      <c r="BE38" s="404" cm="1">
        <f t="array" aca="1" ref="BE38" ca="1">SUMPRODUCT(BE$63:BE$122,TRANSPOSE(SAP_Spreadsheet!$G$713:$BN$713))</f>
        <v>0</v>
      </c>
      <c r="BF38" s="404" cm="1">
        <f t="array" aca="1" ref="BF38" ca="1">SUMPRODUCT(BF$63:BF$122,TRANSPOSE(SAP_Spreadsheet!$G$713:$BN$713))</f>
        <v>0</v>
      </c>
      <c r="BG38" s="404" cm="1">
        <f t="array" aca="1" ref="BG38" ca="1">SUMPRODUCT(BG$63:BG$122,TRANSPOSE(SAP_Spreadsheet!$G$713:$BN$713))</f>
        <v>0</v>
      </c>
      <c r="BH38" s="404" cm="1">
        <f t="array" aca="1" ref="BH38" ca="1">SUMPRODUCT(BH$63:BH$122,TRANSPOSE(SAP_Spreadsheet!$G$713:$BN$713))</f>
        <v>0</v>
      </c>
      <c r="BI38" s="404" cm="1">
        <f t="array" aca="1" ref="BI38" ca="1">SUMPRODUCT(BI$63:BI$122,TRANSPOSE(SAP_Spreadsheet!$G$713:$BN$713))</f>
        <v>0</v>
      </c>
      <c r="BJ38" s="404" cm="1">
        <f t="array" aca="1" ref="BJ38" ca="1">SUMPRODUCT(BJ$63:BJ$122,TRANSPOSE(SAP_Spreadsheet!$G$713:$BN$713))</f>
        <v>0</v>
      </c>
      <c r="BK38" s="404" cm="1">
        <f t="array" aca="1" ref="BK38" ca="1">SUMPRODUCT(BK$63:BK$122,TRANSPOSE(SAP_Spreadsheet!$G$713:$BN$713))</f>
        <v>0</v>
      </c>
      <c r="BL38" s="404" cm="1">
        <f t="array" aca="1" ref="BL38" ca="1">SUMPRODUCT(BL$63:BL$122,TRANSPOSE(SAP_Spreadsheet!$G$713:$BN$713))</f>
        <v>0</v>
      </c>
    </row>
    <row r="39" spans="1:65" s="405" customFormat="1" x14ac:dyDescent="0.15">
      <c r="A39" s="397"/>
      <c r="B39" s="397"/>
      <c r="D39" s="403" t="s">
        <v>272</v>
      </c>
      <c r="E39" s="404">
        <f t="shared" ref="E39:BL39" ca="1" si="3">E9+E26+E25</f>
        <v>0</v>
      </c>
      <c r="F39" s="404">
        <f t="shared" ca="1" si="3"/>
        <v>0</v>
      </c>
      <c r="G39" s="404">
        <f t="shared" ca="1" si="3"/>
        <v>0</v>
      </c>
      <c r="H39" s="404">
        <f t="shared" ca="1" si="3"/>
        <v>0</v>
      </c>
      <c r="I39" s="404">
        <f t="shared" ca="1" si="3"/>
        <v>0</v>
      </c>
      <c r="J39" s="404">
        <f t="shared" ca="1" si="3"/>
        <v>0</v>
      </c>
      <c r="K39" s="404">
        <f t="shared" ca="1" si="3"/>
        <v>0</v>
      </c>
      <c r="L39" s="404">
        <f t="shared" ca="1" si="3"/>
        <v>0</v>
      </c>
      <c r="M39" s="404">
        <f t="shared" ca="1" si="3"/>
        <v>0</v>
      </c>
      <c r="N39" s="404">
        <f t="shared" ca="1" si="3"/>
        <v>0</v>
      </c>
      <c r="O39" s="404">
        <f t="shared" ca="1" si="3"/>
        <v>0</v>
      </c>
      <c r="P39" s="404">
        <f t="shared" ca="1" si="3"/>
        <v>0</v>
      </c>
      <c r="Q39" s="404">
        <f t="shared" ca="1" si="3"/>
        <v>0</v>
      </c>
      <c r="R39" s="404">
        <f t="shared" ca="1" si="3"/>
        <v>0</v>
      </c>
      <c r="S39" s="404">
        <f t="shared" ca="1" si="3"/>
        <v>0</v>
      </c>
      <c r="T39" s="404">
        <f t="shared" ca="1" si="3"/>
        <v>0</v>
      </c>
      <c r="U39" s="404">
        <f t="shared" ca="1" si="3"/>
        <v>0</v>
      </c>
      <c r="V39" s="404">
        <f t="shared" ca="1" si="3"/>
        <v>0</v>
      </c>
      <c r="W39" s="404">
        <f t="shared" ca="1" si="3"/>
        <v>0</v>
      </c>
      <c r="X39" s="404">
        <f t="shared" ca="1" si="3"/>
        <v>0</v>
      </c>
      <c r="Y39" s="404">
        <f t="shared" ca="1" si="3"/>
        <v>0</v>
      </c>
      <c r="Z39" s="404">
        <f t="shared" ca="1" si="3"/>
        <v>0</v>
      </c>
      <c r="AA39" s="404">
        <f t="shared" ca="1" si="3"/>
        <v>0</v>
      </c>
      <c r="AB39" s="404">
        <f t="shared" ca="1" si="3"/>
        <v>0</v>
      </c>
      <c r="AC39" s="404">
        <f t="shared" ca="1" si="3"/>
        <v>0</v>
      </c>
      <c r="AD39" s="404">
        <f t="shared" ca="1" si="3"/>
        <v>0</v>
      </c>
      <c r="AE39" s="404">
        <f t="shared" ca="1" si="3"/>
        <v>0</v>
      </c>
      <c r="AF39" s="404">
        <f t="shared" ca="1" si="3"/>
        <v>0</v>
      </c>
      <c r="AG39" s="404">
        <f t="shared" ca="1" si="3"/>
        <v>0</v>
      </c>
      <c r="AH39" s="404">
        <f t="shared" ca="1" si="3"/>
        <v>0</v>
      </c>
      <c r="AI39" s="404">
        <f t="shared" ca="1" si="3"/>
        <v>0</v>
      </c>
      <c r="AJ39" s="404">
        <f t="shared" ca="1" si="3"/>
        <v>0</v>
      </c>
      <c r="AK39" s="404">
        <f t="shared" ca="1" si="3"/>
        <v>0</v>
      </c>
      <c r="AL39" s="404">
        <f t="shared" ca="1" si="3"/>
        <v>0</v>
      </c>
      <c r="AM39" s="404">
        <f t="shared" ca="1" si="3"/>
        <v>0</v>
      </c>
      <c r="AN39" s="404">
        <f t="shared" ca="1" si="3"/>
        <v>0</v>
      </c>
      <c r="AO39" s="404">
        <f t="shared" ca="1" si="3"/>
        <v>0</v>
      </c>
      <c r="AP39" s="404">
        <f t="shared" ca="1" si="3"/>
        <v>0</v>
      </c>
      <c r="AQ39" s="404">
        <f t="shared" ca="1" si="3"/>
        <v>0</v>
      </c>
      <c r="AR39" s="404">
        <f t="shared" ca="1" si="3"/>
        <v>0</v>
      </c>
      <c r="AS39" s="404">
        <f t="shared" ca="1" si="3"/>
        <v>0</v>
      </c>
      <c r="AT39" s="404">
        <f t="shared" ca="1" si="3"/>
        <v>0</v>
      </c>
      <c r="AU39" s="404">
        <f t="shared" ca="1" si="3"/>
        <v>0</v>
      </c>
      <c r="AV39" s="404">
        <f t="shared" ca="1" si="3"/>
        <v>0</v>
      </c>
      <c r="AW39" s="404">
        <f t="shared" ca="1" si="3"/>
        <v>0</v>
      </c>
      <c r="AX39" s="404">
        <f t="shared" ca="1" si="3"/>
        <v>0</v>
      </c>
      <c r="AY39" s="404">
        <f t="shared" ca="1" si="3"/>
        <v>0</v>
      </c>
      <c r="AZ39" s="404">
        <f t="shared" ca="1" si="3"/>
        <v>0</v>
      </c>
      <c r="BA39" s="404">
        <f t="shared" ca="1" si="3"/>
        <v>0</v>
      </c>
      <c r="BB39" s="404">
        <f t="shared" ca="1" si="3"/>
        <v>0</v>
      </c>
      <c r="BC39" s="404">
        <f t="shared" ca="1" si="3"/>
        <v>0</v>
      </c>
      <c r="BD39" s="404">
        <f t="shared" ca="1" si="3"/>
        <v>0</v>
      </c>
      <c r="BE39" s="404">
        <f t="shared" ca="1" si="3"/>
        <v>0</v>
      </c>
      <c r="BF39" s="404">
        <f t="shared" ca="1" si="3"/>
        <v>0</v>
      </c>
      <c r="BG39" s="404">
        <f t="shared" ca="1" si="3"/>
        <v>0</v>
      </c>
      <c r="BH39" s="404">
        <f t="shared" ca="1" si="3"/>
        <v>0</v>
      </c>
      <c r="BI39" s="404">
        <f t="shared" ca="1" si="3"/>
        <v>0</v>
      </c>
      <c r="BJ39" s="404">
        <f t="shared" ca="1" si="3"/>
        <v>0</v>
      </c>
      <c r="BK39" s="404">
        <f t="shared" ca="1" si="3"/>
        <v>0</v>
      </c>
      <c r="BL39" s="404">
        <f t="shared" ca="1" si="3"/>
        <v>0</v>
      </c>
    </row>
    <row r="40" spans="1:65" s="405" customFormat="1" x14ac:dyDescent="0.15">
      <c r="A40" s="397"/>
      <c r="B40" s="397"/>
      <c r="D40" s="403"/>
      <c r="E40" s="404"/>
      <c r="F40" s="404"/>
      <c r="G40" s="404"/>
      <c r="H40" s="404"/>
      <c r="I40" s="404"/>
      <c r="J40" s="404"/>
      <c r="K40" s="404"/>
      <c r="L40" s="404"/>
      <c r="M40" s="404"/>
      <c r="N40" s="404"/>
      <c r="O40" s="404"/>
      <c r="P40" s="404"/>
      <c r="Q40" s="404"/>
      <c r="R40" s="404"/>
      <c r="S40" s="404"/>
      <c r="T40" s="404"/>
      <c r="U40" s="404"/>
      <c r="V40" s="404"/>
      <c r="W40" s="404"/>
      <c r="X40" s="404"/>
      <c r="Y40" s="404"/>
      <c r="Z40" s="404"/>
      <c r="AA40" s="404"/>
      <c r="AB40" s="404"/>
      <c r="AC40" s="404"/>
      <c r="AD40" s="404"/>
      <c r="AE40" s="404"/>
      <c r="AF40" s="404"/>
      <c r="AG40" s="404"/>
      <c r="AH40" s="404"/>
      <c r="AI40" s="404"/>
      <c r="AJ40" s="404"/>
      <c r="AK40" s="404"/>
      <c r="AL40" s="404"/>
      <c r="AM40" s="404"/>
      <c r="AN40" s="404"/>
      <c r="AO40" s="404"/>
      <c r="AP40" s="404"/>
      <c r="AQ40" s="404"/>
      <c r="AR40" s="404"/>
      <c r="AS40" s="404"/>
      <c r="AT40" s="404"/>
      <c r="AU40" s="404"/>
      <c r="AV40" s="404"/>
      <c r="AW40" s="404"/>
      <c r="AX40" s="404"/>
      <c r="AY40" s="404"/>
      <c r="AZ40" s="404"/>
      <c r="BA40" s="404"/>
      <c r="BB40" s="404"/>
      <c r="BC40" s="404"/>
      <c r="BD40" s="404"/>
      <c r="BE40" s="404"/>
      <c r="BF40" s="404"/>
      <c r="BG40" s="404"/>
      <c r="BH40" s="404"/>
      <c r="BI40" s="404"/>
      <c r="BJ40" s="404"/>
      <c r="BK40" s="404"/>
      <c r="BL40" s="404"/>
    </row>
    <row r="41" spans="1:65" s="417" customFormat="1" x14ac:dyDescent="0.15">
      <c r="A41" s="401"/>
      <c r="B41" s="401"/>
      <c r="D41" s="417" t="s">
        <v>468</v>
      </c>
      <c r="E41" s="418">
        <f t="shared" ref="E41:BL41" ca="1" si="4">E9+E26+E25-E39</f>
        <v>0</v>
      </c>
      <c r="F41" s="418">
        <f t="shared" ca="1" si="4"/>
        <v>0</v>
      </c>
      <c r="G41" s="418">
        <f t="shared" ca="1" si="4"/>
        <v>0</v>
      </c>
      <c r="H41" s="418">
        <f t="shared" ca="1" si="4"/>
        <v>0</v>
      </c>
      <c r="I41" s="418">
        <f t="shared" ca="1" si="4"/>
        <v>0</v>
      </c>
      <c r="J41" s="418">
        <f t="shared" ca="1" si="4"/>
        <v>0</v>
      </c>
      <c r="K41" s="418">
        <f t="shared" ca="1" si="4"/>
        <v>0</v>
      </c>
      <c r="L41" s="418">
        <f t="shared" ca="1" si="4"/>
        <v>0</v>
      </c>
      <c r="M41" s="418">
        <f t="shared" ca="1" si="4"/>
        <v>0</v>
      </c>
      <c r="N41" s="418">
        <f t="shared" ca="1" si="4"/>
        <v>0</v>
      </c>
      <c r="O41" s="418">
        <f t="shared" ca="1" si="4"/>
        <v>0</v>
      </c>
      <c r="P41" s="418">
        <f t="shared" ca="1" si="4"/>
        <v>0</v>
      </c>
      <c r="Q41" s="418">
        <f t="shared" ca="1" si="4"/>
        <v>0</v>
      </c>
      <c r="R41" s="418">
        <f t="shared" ca="1" si="4"/>
        <v>0</v>
      </c>
      <c r="S41" s="418">
        <f t="shared" ca="1" si="4"/>
        <v>0</v>
      </c>
      <c r="T41" s="418">
        <f t="shared" ca="1" si="4"/>
        <v>0</v>
      </c>
      <c r="U41" s="418">
        <f t="shared" ca="1" si="4"/>
        <v>0</v>
      </c>
      <c r="V41" s="418">
        <f t="shared" ca="1" si="4"/>
        <v>0</v>
      </c>
      <c r="W41" s="418">
        <f t="shared" ca="1" si="4"/>
        <v>0</v>
      </c>
      <c r="X41" s="418">
        <f t="shared" ca="1" si="4"/>
        <v>0</v>
      </c>
      <c r="Y41" s="418">
        <f t="shared" ca="1" si="4"/>
        <v>0</v>
      </c>
      <c r="Z41" s="418">
        <f t="shared" ca="1" si="4"/>
        <v>0</v>
      </c>
      <c r="AA41" s="418">
        <f t="shared" ca="1" si="4"/>
        <v>0</v>
      </c>
      <c r="AB41" s="418">
        <f t="shared" ca="1" si="4"/>
        <v>0</v>
      </c>
      <c r="AC41" s="418">
        <f t="shared" ca="1" si="4"/>
        <v>0</v>
      </c>
      <c r="AD41" s="418">
        <f t="shared" ca="1" si="4"/>
        <v>0</v>
      </c>
      <c r="AE41" s="418">
        <f t="shared" ca="1" si="4"/>
        <v>0</v>
      </c>
      <c r="AF41" s="418">
        <f t="shared" ca="1" si="4"/>
        <v>0</v>
      </c>
      <c r="AG41" s="418">
        <f t="shared" ca="1" si="4"/>
        <v>0</v>
      </c>
      <c r="AH41" s="418">
        <f t="shared" ca="1" si="4"/>
        <v>0</v>
      </c>
      <c r="AI41" s="418">
        <f t="shared" ca="1" si="4"/>
        <v>0</v>
      </c>
      <c r="AJ41" s="418">
        <f t="shared" ca="1" si="4"/>
        <v>0</v>
      </c>
      <c r="AK41" s="418">
        <f t="shared" ca="1" si="4"/>
        <v>0</v>
      </c>
      <c r="AL41" s="418">
        <f t="shared" ca="1" si="4"/>
        <v>0</v>
      </c>
      <c r="AM41" s="418">
        <f t="shared" ca="1" si="4"/>
        <v>0</v>
      </c>
      <c r="AN41" s="418">
        <f t="shared" ca="1" si="4"/>
        <v>0</v>
      </c>
      <c r="AO41" s="418">
        <f t="shared" ca="1" si="4"/>
        <v>0</v>
      </c>
      <c r="AP41" s="418">
        <f t="shared" ca="1" si="4"/>
        <v>0</v>
      </c>
      <c r="AQ41" s="418">
        <f t="shared" ca="1" si="4"/>
        <v>0</v>
      </c>
      <c r="AR41" s="418">
        <f t="shared" ca="1" si="4"/>
        <v>0</v>
      </c>
      <c r="AS41" s="418">
        <f t="shared" ca="1" si="4"/>
        <v>0</v>
      </c>
      <c r="AT41" s="418">
        <f t="shared" ca="1" si="4"/>
        <v>0</v>
      </c>
      <c r="AU41" s="418">
        <f t="shared" ca="1" si="4"/>
        <v>0</v>
      </c>
      <c r="AV41" s="418">
        <f t="shared" ca="1" si="4"/>
        <v>0</v>
      </c>
      <c r="AW41" s="418">
        <f t="shared" ca="1" si="4"/>
        <v>0</v>
      </c>
      <c r="AX41" s="418">
        <f t="shared" ca="1" si="4"/>
        <v>0</v>
      </c>
      <c r="AY41" s="418">
        <f t="shared" ca="1" si="4"/>
        <v>0</v>
      </c>
      <c r="AZ41" s="418">
        <f t="shared" ca="1" si="4"/>
        <v>0</v>
      </c>
      <c r="BA41" s="418">
        <f t="shared" ca="1" si="4"/>
        <v>0</v>
      </c>
      <c r="BB41" s="418">
        <f t="shared" ca="1" si="4"/>
        <v>0</v>
      </c>
      <c r="BC41" s="418">
        <f t="shared" ca="1" si="4"/>
        <v>0</v>
      </c>
      <c r="BD41" s="418">
        <f t="shared" ca="1" si="4"/>
        <v>0</v>
      </c>
      <c r="BE41" s="418">
        <f t="shared" ca="1" si="4"/>
        <v>0</v>
      </c>
      <c r="BF41" s="418">
        <f t="shared" ca="1" si="4"/>
        <v>0</v>
      </c>
      <c r="BG41" s="418">
        <f t="shared" ca="1" si="4"/>
        <v>0</v>
      </c>
      <c r="BH41" s="418">
        <f t="shared" ca="1" si="4"/>
        <v>0</v>
      </c>
      <c r="BI41" s="418">
        <f t="shared" ca="1" si="4"/>
        <v>0</v>
      </c>
      <c r="BJ41" s="418">
        <f t="shared" ca="1" si="4"/>
        <v>0</v>
      </c>
      <c r="BK41" s="418">
        <f t="shared" ca="1" si="4"/>
        <v>0</v>
      </c>
      <c r="BL41" s="418">
        <f t="shared" ca="1" si="4"/>
        <v>0</v>
      </c>
    </row>
    <row r="42" spans="1:65" s="405" customFormat="1" x14ac:dyDescent="0.15">
      <c r="A42" s="397"/>
      <c r="B42" s="397"/>
      <c r="D42" s="403" t="s">
        <v>469</v>
      </c>
    </row>
    <row r="43" spans="1:65" s="405" customFormat="1" x14ac:dyDescent="0.15">
      <c r="A43" s="397"/>
      <c r="B43" s="397"/>
      <c r="D43" s="405" t="s">
        <v>417</v>
      </c>
      <c r="E43" s="408">
        <f t="array" aca="1" ref="E43" ca="1">SUMPRODUCT(E$63:E$122,TRANSPOSE(SAP_Spreadsheet!$G$610:$BN$610))</f>
        <v>0</v>
      </c>
      <c r="F43" s="408">
        <f t="array" aca="1" ref="F43" ca="1">SUMPRODUCT(F$63:F$122,TRANSPOSE(SAP_Spreadsheet!$G$610:$BN$610))</f>
        <v>0</v>
      </c>
      <c r="G43" s="408">
        <f t="array" aca="1" ref="G43" ca="1">SUMPRODUCT(G$63:G$122,TRANSPOSE(SAP_Spreadsheet!$G$610:$BN$610))</f>
        <v>0</v>
      </c>
      <c r="H43" s="408">
        <f t="array" aca="1" ref="H43" ca="1">SUMPRODUCT(H$63:H$122,TRANSPOSE(SAP_Spreadsheet!$G$610:$BN$610))</f>
        <v>0</v>
      </c>
      <c r="I43" s="408">
        <f t="array" aca="1" ref="I43" ca="1">SUMPRODUCT(I$63:I$122,TRANSPOSE(SAP_Spreadsheet!$G$610:$BN$610))</f>
        <v>0</v>
      </c>
      <c r="J43" s="408">
        <f t="array" aca="1" ref="J43" ca="1">SUMPRODUCT(J$63:J$122,TRANSPOSE(SAP_Spreadsheet!$G$610:$BN$610))</f>
        <v>0</v>
      </c>
      <c r="K43" s="408">
        <f t="array" aca="1" ref="K43" ca="1">SUMPRODUCT(K$63:K$122,TRANSPOSE(SAP_Spreadsheet!$G$610:$BN$610))</f>
        <v>0</v>
      </c>
      <c r="L43" s="408">
        <f t="array" aca="1" ref="L43" ca="1">SUMPRODUCT(L$63:L$122,TRANSPOSE(SAP_Spreadsheet!$G$610:$BN$610))</f>
        <v>0</v>
      </c>
      <c r="M43" s="408">
        <f t="array" aca="1" ref="M43" ca="1">SUMPRODUCT(M$63:M$122,TRANSPOSE(SAP_Spreadsheet!$G$610:$BN$610))</f>
        <v>0</v>
      </c>
      <c r="N43" s="408">
        <f t="array" aca="1" ref="N43" ca="1">SUMPRODUCT(N$63:N$122,TRANSPOSE(SAP_Spreadsheet!$G$610:$BN$610))</f>
        <v>0</v>
      </c>
      <c r="O43" s="408">
        <f t="array" aca="1" ref="O43" ca="1">SUMPRODUCT(O$63:O$122,TRANSPOSE(SAP_Spreadsheet!$G$610:$BN$610))</f>
        <v>0</v>
      </c>
      <c r="P43" s="408">
        <f t="array" aca="1" ref="P43" ca="1">SUMPRODUCT(P$63:P$122,TRANSPOSE(SAP_Spreadsheet!$G$610:$BN$610))</f>
        <v>0</v>
      </c>
      <c r="Q43" s="408">
        <f t="array" aca="1" ref="Q43" ca="1">SUMPRODUCT(Q$63:Q$122,TRANSPOSE(SAP_Spreadsheet!$G$610:$BN$610))</f>
        <v>0</v>
      </c>
      <c r="R43" s="408">
        <f t="array" aca="1" ref="R43" ca="1">SUMPRODUCT(R$63:R$122,TRANSPOSE(SAP_Spreadsheet!$G$610:$BN$610))</f>
        <v>0</v>
      </c>
      <c r="S43" s="408">
        <f t="array" aca="1" ref="S43" ca="1">SUMPRODUCT(S$63:S$122,TRANSPOSE(SAP_Spreadsheet!$G$610:$BN$610))</f>
        <v>0</v>
      </c>
      <c r="T43" s="408">
        <f t="array" aca="1" ref="T43" ca="1">SUMPRODUCT(T$63:T$122,TRANSPOSE(SAP_Spreadsheet!$G$610:$BN$610))</f>
        <v>0</v>
      </c>
      <c r="U43" s="408">
        <f t="array" aca="1" ref="U43" ca="1">SUMPRODUCT(U$63:U$122,TRANSPOSE(SAP_Spreadsheet!$G$610:$BN$610))</f>
        <v>0</v>
      </c>
      <c r="V43" s="408">
        <f t="array" aca="1" ref="V43" ca="1">SUMPRODUCT(V$63:V$122,TRANSPOSE(SAP_Spreadsheet!$G$610:$BN$610))</f>
        <v>0</v>
      </c>
      <c r="W43" s="408">
        <f t="array" aca="1" ref="W43" ca="1">SUMPRODUCT(W$63:W$122,TRANSPOSE(SAP_Spreadsheet!$G$610:$BN$610))</f>
        <v>0</v>
      </c>
      <c r="X43" s="408">
        <f t="array" aca="1" ref="X43" ca="1">SUMPRODUCT(X$63:X$122,TRANSPOSE(SAP_Spreadsheet!$G$610:$BN$610))</f>
        <v>0</v>
      </c>
      <c r="Y43" s="408">
        <f t="array" aca="1" ref="Y43" ca="1">SUMPRODUCT(Y$63:Y$122,TRANSPOSE(SAP_Spreadsheet!$G$610:$BN$610))</f>
        <v>0</v>
      </c>
      <c r="Z43" s="408">
        <f t="array" aca="1" ref="Z43" ca="1">SUMPRODUCT(Z$63:Z$122,TRANSPOSE(SAP_Spreadsheet!$G$610:$BN$610))</f>
        <v>0</v>
      </c>
      <c r="AA43" s="408">
        <f t="array" aca="1" ref="AA43" ca="1">SUMPRODUCT(AA$63:AA$122,TRANSPOSE(SAP_Spreadsheet!$G$610:$BN$610))</f>
        <v>0</v>
      </c>
      <c r="AB43" s="408">
        <f t="array" aca="1" ref="AB43" ca="1">SUMPRODUCT(AB$63:AB$122,TRANSPOSE(SAP_Spreadsheet!$G$610:$BN$610))</f>
        <v>0</v>
      </c>
      <c r="AC43" s="408">
        <f t="array" aca="1" ref="AC43" ca="1">SUMPRODUCT(AC$63:AC$122,TRANSPOSE(SAP_Spreadsheet!$G$610:$BN$610))</f>
        <v>0</v>
      </c>
      <c r="AD43" s="408">
        <f t="array" aca="1" ref="AD43" ca="1">SUMPRODUCT(AD$63:AD$122,TRANSPOSE(SAP_Spreadsheet!$G$610:$BN$610))</f>
        <v>0</v>
      </c>
      <c r="AE43" s="408">
        <f t="array" aca="1" ref="AE43" ca="1">SUMPRODUCT(AE$63:AE$122,TRANSPOSE(SAP_Spreadsheet!$G$610:$BN$610))</f>
        <v>0</v>
      </c>
      <c r="AF43" s="408">
        <f t="array" aca="1" ref="AF43" ca="1">SUMPRODUCT(AF$63:AF$122,TRANSPOSE(SAP_Spreadsheet!$G$610:$BN$610))</f>
        <v>0</v>
      </c>
      <c r="AG43" s="408">
        <f t="array" aca="1" ref="AG43" ca="1">SUMPRODUCT(AG$63:AG$122,TRANSPOSE(SAP_Spreadsheet!$G$610:$BN$610))</f>
        <v>0</v>
      </c>
      <c r="AH43" s="408">
        <f t="array" aca="1" ref="AH43" ca="1">SUMPRODUCT(AH$63:AH$122,TRANSPOSE(SAP_Spreadsheet!$G$610:$BN$610))</f>
        <v>0</v>
      </c>
      <c r="AI43" s="408">
        <f t="array" aca="1" ref="AI43" ca="1">SUMPRODUCT(AI$63:AI$122,TRANSPOSE(SAP_Spreadsheet!$G$610:$BN$610))</f>
        <v>0</v>
      </c>
      <c r="AJ43" s="408">
        <f t="array" aca="1" ref="AJ43" ca="1">SUMPRODUCT(AJ$63:AJ$122,TRANSPOSE(SAP_Spreadsheet!$G$610:$BN$610))</f>
        <v>0</v>
      </c>
      <c r="AK43" s="408">
        <f t="array" aca="1" ref="AK43" ca="1">SUMPRODUCT(AK$63:AK$122,TRANSPOSE(SAP_Spreadsheet!$G$610:$BN$610))</f>
        <v>0</v>
      </c>
      <c r="AL43" s="408">
        <f t="array" aca="1" ref="AL43" ca="1">SUMPRODUCT(AL$63:AL$122,TRANSPOSE(SAP_Spreadsheet!$G$610:$BN$610))</f>
        <v>0</v>
      </c>
      <c r="AM43" s="408">
        <f t="array" aca="1" ref="AM43" ca="1">SUMPRODUCT(AM$63:AM$122,TRANSPOSE(SAP_Spreadsheet!$G$610:$BN$610))</f>
        <v>0</v>
      </c>
      <c r="AN43" s="408">
        <f t="array" aca="1" ref="AN43" ca="1">SUMPRODUCT(AN$63:AN$122,TRANSPOSE(SAP_Spreadsheet!$G$610:$BN$610))</f>
        <v>0</v>
      </c>
      <c r="AO43" s="408">
        <f t="array" aca="1" ref="AO43" ca="1">SUMPRODUCT(AO$63:AO$122,TRANSPOSE(SAP_Spreadsheet!$G$610:$BN$610))</f>
        <v>0</v>
      </c>
      <c r="AP43" s="408">
        <f t="array" aca="1" ref="AP43" ca="1">SUMPRODUCT(AP$63:AP$122,TRANSPOSE(SAP_Spreadsheet!$G$610:$BN$610))</f>
        <v>0</v>
      </c>
      <c r="AQ43" s="408">
        <f t="array" aca="1" ref="AQ43" ca="1">SUMPRODUCT(AQ$63:AQ$122,TRANSPOSE(SAP_Spreadsheet!$G$610:$BN$610))</f>
        <v>0</v>
      </c>
      <c r="AR43" s="408">
        <f t="array" aca="1" ref="AR43" ca="1">SUMPRODUCT(AR$63:AR$122,TRANSPOSE(SAP_Spreadsheet!$G$610:$BN$610))</f>
        <v>0</v>
      </c>
      <c r="AS43" s="408">
        <f t="array" aca="1" ref="AS43" ca="1">SUMPRODUCT(AS$63:AS$122,TRANSPOSE(SAP_Spreadsheet!$G$610:$BN$610))</f>
        <v>0</v>
      </c>
      <c r="AT43" s="408">
        <f t="array" aca="1" ref="AT43" ca="1">SUMPRODUCT(AT$63:AT$122,TRANSPOSE(SAP_Spreadsheet!$G$610:$BN$610))</f>
        <v>0</v>
      </c>
      <c r="AU43" s="408">
        <f t="array" aca="1" ref="AU43" ca="1">SUMPRODUCT(AU$63:AU$122,TRANSPOSE(SAP_Spreadsheet!$G$610:$BN$610))</f>
        <v>0</v>
      </c>
      <c r="AV43" s="408">
        <f t="array" aca="1" ref="AV43" ca="1">SUMPRODUCT(AV$63:AV$122,TRANSPOSE(SAP_Spreadsheet!$G$610:$BN$610))</f>
        <v>0</v>
      </c>
      <c r="AW43" s="408">
        <f t="array" aca="1" ref="AW43" ca="1">SUMPRODUCT(AW$63:AW$122,TRANSPOSE(SAP_Spreadsheet!$G$610:$BN$610))</f>
        <v>0</v>
      </c>
      <c r="AX43" s="408">
        <f t="array" aca="1" ref="AX43" ca="1">SUMPRODUCT(AX$63:AX$122,TRANSPOSE(SAP_Spreadsheet!$G$610:$BN$610))</f>
        <v>0</v>
      </c>
      <c r="AY43" s="408">
        <f t="array" aca="1" ref="AY43" ca="1">SUMPRODUCT(AY$63:AY$122,TRANSPOSE(SAP_Spreadsheet!$G$610:$BN$610))</f>
        <v>0</v>
      </c>
      <c r="AZ43" s="408">
        <f t="array" aca="1" ref="AZ43" ca="1">SUMPRODUCT(AZ$63:AZ$122,TRANSPOSE(SAP_Spreadsheet!$G$610:$BN$610))</f>
        <v>0</v>
      </c>
      <c r="BA43" s="408">
        <f t="array" aca="1" ref="BA43" ca="1">SUMPRODUCT(BA$63:BA$122,TRANSPOSE(SAP_Spreadsheet!$G$610:$BN$610))</f>
        <v>0</v>
      </c>
      <c r="BB43" s="408">
        <f t="array" aca="1" ref="BB43" ca="1">SUMPRODUCT(BB$63:BB$122,TRANSPOSE(SAP_Spreadsheet!$G$610:$BN$610))</f>
        <v>0</v>
      </c>
      <c r="BC43" s="408">
        <f t="array" aca="1" ref="BC43" ca="1">SUMPRODUCT(BC$63:BC$122,TRANSPOSE(SAP_Spreadsheet!$G$610:$BN$610))</f>
        <v>0</v>
      </c>
      <c r="BD43" s="408">
        <f t="array" aca="1" ref="BD43" ca="1">SUMPRODUCT(BD$63:BD$122,TRANSPOSE(SAP_Spreadsheet!$G$610:$BN$610))</f>
        <v>0</v>
      </c>
      <c r="BE43" s="408">
        <f t="array" aca="1" ref="BE43" ca="1">SUMPRODUCT(BE$63:BE$122,TRANSPOSE(SAP_Spreadsheet!$G$610:$BN$610))</f>
        <v>0</v>
      </c>
      <c r="BF43" s="408">
        <f t="array" aca="1" ref="BF43" ca="1">SUMPRODUCT(BF$63:BF$122,TRANSPOSE(SAP_Spreadsheet!$G$610:$BN$610))</f>
        <v>0</v>
      </c>
      <c r="BG43" s="408">
        <f t="array" aca="1" ref="BG43" ca="1">SUMPRODUCT(BG$63:BG$122,TRANSPOSE(SAP_Spreadsheet!$G$610:$BN$610))</f>
        <v>0</v>
      </c>
      <c r="BH43" s="408">
        <f t="array" aca="1" ref="BH43" ca="1">SUMPRODUCT(BH$63:BH$122,TRANSPOSE(SAP_Spreadsheet!$G$610:$BN$610))</f>
        <v>0</v>
      </c>
      <c r="BI43" s="408">
        <f t="array" aca="1" ref="BI43" ca="1">SUMPRODUCT(BI$63:BI$122,TRANSPOSE(SAP_Spreadsheet!$G$610:$BN$610))</f>
        <v>0</v>
      </c>
      <c r="BJ43" s="408">
        <f t="array" aca="1" ref="BJ43" ca="1">SUMPRODUCT(BJ$63:BJ$122,TRANSPOSE(SAP_Spreadsheet!$G$610:$BN$610))</f>
        <v>0</v>
      </c>
      <c r="BK43" s="408">
        <f t="array" aca="1" ref="BK43" ca="1">SUMPRODUCT(BK$63:BK$122,TRANSPOSE(SAP_Spreadsheet!$G$610:$BN$610))</f>
        <v>0</v>
      </c>
      <c r="BL43" s="408">
        <f t="array" aca="1" ref="BL43" ca="1">SUMPRODUCT(BL$63:BL$122,TRANSPOSE(SAP_Spreadsheet!$G$610:$BN$610))</f>
        <v>0</v>
      </c>
      <c r="BM43" s="404"/>
    </row>
    <row r="44" spans="1:65" s="405" customFormat="1" x14ac:dyDescent="0.15">
      <c r="A44" s="397"/>
      <c r="B44" s="397"/>
      <c r="D44" s="405" t="s">
        <v>418</v>
      </c>
      <c r="E44" s="408">
        <f t="array" aca="1" ref="E44" ca="1">SUMPRODUCT(E$63:E$122,TRANSPOSE(SAP_Spreadsheet!$G$611:$BN$611))</f>
        <v>0</v>
      </c>
      <c r="F44" s="408">
        <f t="array" aca="1" ref="F44" ca="1">SUMPRODUCT(F$63:F$122,TRANSPOSE(SAP_Spreadsheet!$G$611:$BN$611))</f>
        <v>0</v>
      </c>
      <c r="G44" s="408">
        <f t="array" aca="1" ref="G44" ca="1">SUMPRODUCT(G$63:G$122,TRANSPOSE(SAP_Spreadsheet!$G$611:$BN$611))</f>
        <v>0</v>
      </c>
      <c r="H44" s="408">
        <f t="array" aca="1" ref="H44" ca="1">SUMPRODUCT(H$63:H$122,TRANSPOSE(SAP_Spreadsheet!$G$611:$BN$611))</f>
        <v>0</v>
      </c>
      <c r="I44" s="408">
        <f t="array" aca="1" ref="I44" ca="1">SUMPRODUCT(I$63:I$122,TRANSPOSE(SAP_Spreadsheet!$G$611:$BN$611))</f>
        <v>0</v>
      </c>
      <c r="J44" s="408">
        <f t="array" aca="1" ref="J44" ca="1">SUMPRODUCT(J$63:J$122,TRANSPOSE(SAP_Spreadsheet!$G$611:$BN$611))</f>
        <v>0</v>
      </c>
      <c r="K44" s="408">
        <f t="array" aca="1" ref="K44" ca="1">SUMPRODUCT(K$63:K$122,TRANSPOSE(SAP_Spreadsheet!$G$611:$BN$611))</f>
        <v>0</v>
      </c>
      <c r="L44" s="408">
        <f t="array" aca="1" ref="L44" ca="1">SUMPRODUCT(L$63:L$122,TRANSPOSE(SAP_Spreadsheet!$G$611:$BN$611))</f>
        <v>0</v>
      </c>
      <c r="M44" s="408">
        <f t="array" aca="1" ref="M44" ca="1">SUMPRODUCT(M$63:M$122,TRANSPOSE(SAP_Spreadsheet!$G$611:$BN$611))</f>
        <v>0</v>
      </c>
      <c r="N44" s="408">
        <f t="array" aca="1" ref="N44" ca="1">SUMPRODUCT(N$63:N$122,TRANSPOSE(SAP_Spreadsheet!$G$611:$BN$611))</f>
        <v>0</v>
      </c>
      <c r="O44" s="408">
        <f t="array" aca="1" ref="O44" ca="1">SUMPRODUCT(O$63:O$122,TRANSPOSE(SAP_Spreadsheet!$G$611:$BN$611))</f>
        <v>0</v>
      </c>
      <c r="P44" s="408">
        <f t="array" aca="1" ref="P44" ca="1">SUMPRODUCT(P$63:P$122,TRANSPOSE(SAP_Spreadsheet!$G$611:$BN$611))</f>
        <v>0</v>
      </c>
      <c r="Q44" s="408">
        <f t="array" aca="1" ref="Q44" ca="1">SUMPRODUCT(Q$63:Q$122,TRANSPOSE(SAP_Spreadsheet!$G$611:$BN$611))</f>
        <v>0</v>
      </c>
      <c r="R44" s="408">
        <f t="array" aca="1" ref="R44" ca="1">SUMPRODUCT(R$63:R$122,TRANSPOSE(SAP_Spreadsheet!$G$611:$BN$611))</f>
        <v>0</v>
      </c>
      <c r="S44" s="408">
        <f t="array" aca="1" ref="S44" ca="1">SUMPRODUCT(S$63:S$122,TRANSPOSE(SAP_Spreadsheet!$G$611:$BN$611))</f>
        <v>0</v>
      </c>
      <c r="T44" s="408">
        <f t="array" aca="1" ref="T44" ca="1">SUMPRODUCT(T$63:T$122,TRANSPOSE(SAP_Spreadsheet!$G$611:$BN$611))</f>
        <v>0</v>
      </c>
      <c r="U44" s="408">
        <f t="array" aca="1" ref="U44" ca="1">SUMPRODUCT(U$63:U$122,TRANSPOSE(SAP_Spreadsheet!$G$611:$BN$611))</f>
        <v>0</v>
      </c>
      <c r="V44" s="408">
        <f t="array" aca="1" ref="V44" ca="1">SUMPRODUCT(V$63:V$122,TRANSPOSE(SAP_Spreadsheet!$G$611:$BN$611))</f>
        <v>0</v>
      </c>
      <c r="W44" s="408">
        <f t="array" aca="1" ref="W44" ca="1">SUMPRODUCT(W$63:W$122,TRANSPOSE(SAP_Spreadsheet!$G$611:$BN$611))</f>
        <v>0</v>
      </c>
      <c r="X44" s="408">
        <f t="array" aca="1" ref="X44" ca="1">SUMPRODUCT(X$63:X$122,TRANSPOSE(SAP_Spreadsheet!$G$611:$BN$611))</f>
        <v>0</v>
      </c>
      <c r="Y44" s="408">
        <f t="array" aca="1" ref="Y44" ca="1">SUMPRODUCT(Y$63:Y$122,TRANSPOSE(SAP_Spreadsheet!$G$611:$BN$611))</f>
        <v>0</v>
      </c>
      <c r="Z44" s="408">
        <f t="array" aca="1" ref="Z44" ca="1">SUMPRODUCT(Z$63:Z$122,TRANSPOSE(SAP_Spreadsheet!$G$611:$BN$611))</f>
        <v>0</v>
      </c>
      <c r="AA44" s="408">
        <f t="array" aca="1" ref="AA44" ca="1">SUMPRODUCT(AA$63:AA$122,TRANSPOSE(SAP_Spreadsheet!$G$611:$BN$611))</f>
        <v>0</v>
      </c>
      <c r="AB44" s="408">
        <f t="array" aca="1" ref="AB44" ca="1">SUMPRODUCT(AB$63:AB$122,TRANSPOSE(SAP_Spreadsheet!$G$611:$BN$611))</f>
        <v>0</v>
      </c>
      <c r="AC44" s="408">
        <f t="array" aca="1" ref="AC44" ca="1">SUMPRODUCT(AC$63:AC$122,TRANSPOSE(SAP_Spreadsheet!$G$611:$BN$611))</f>
        <v>0</v>
      </c>
      <c r="AD44" s="408">
        <f t="array" aca="1" ref="AD44" ca="1">SUMPRODUCT(AD$63:AD$122,TRANSPOSE(SAP_Spreadsheet!$G$611:$BN$611))</f>
        <v>0</v>
      </c>
      <c r="AE44" s="408">
        <f t="array" aca="1" ref="AE44" ca="1">SUMPRODUCT(AE$63:AE$122,TRANSPOSE(SAP_Spreadsheet!$G$611:$BN$611))</f>
        <v>0</v>
      </c>
      <c r="AF44" s="408">
        <f t="array" aca="1" ref="AF44" ca="1">SUMPRODUCT(AF$63:AF$122,TRANSPOSE(SAP_Spreadsheet!$G$611:$BN$611))</f>
        <v>0</v>
      </c>
      <c r="AG44" s="408">
        <f t="array" aca="1" ref="AG44" ca="1">SUMPRODUCT(AG$63:AG$122,TRANSPOSE(SAP_Spreadsheet!$G$611:$BN$611))</f>
        <v>0</v>
      </c>
      <c r="AH44" s="408">
        <f t="array" aca="1" ref="AH44" ca="1">SUMPRODUCT(AH$63:AH$122,TRANSPOSE(SAP_Spreadsheet!$G$611:$BN$611))</f>
        <v>0</v>
      </c>
      <c r="AI44" s="408">
        <f t="array" aca="1" ref="AI44" ca="1">SUMPRODUCT(AI$63:AI$122,TRANSPOSE(SAP_Spreadsheet!$G$611:$BN$611))</f>
        <v>0</v>
      </c>
      <c r="AJ44" s="408">
        <f t="array" aca="1" ref="AJ44" ca="1">SUMPRODUCT(AJ$63:AJ$122,TRANSPOSE(SAP_Spreadsheet!$G$611:$BN$611))</f>
        <v>0</v>
      </c>
      <c r="AK44" s="408">
        <f t="array" aca="1" ref="AK44" ca="1">SUMPRODUCT(AK$63:AK$122,TRANSPOSE(SAP_Spreadsheet!$G$611:$BN$611))</f>
        <v>0</v>
      </c>
      <c r="AL44" s="408">
        <f t="array" aca="1" ref="AL44" ca="1">SUMPRODUCT(AL$63:AL$122,TRANSPOSE(SAP_Spreadsheet!$G$611:$BN$611))</f>
        <v>0</v>
      </c>
      <c r="AM44" s="408">
        <f t="array" aca="1" ref="AM44" ca="1">SUMPRODUCT(AM$63:AM$122,TRANSPOSE(SAP_Spreadsheet!$G$611:$BN$611))</f>
        <v>0</v>
      </c>
      <c r="AN44" s="408">
        <f t="array" aca="1" ref="AN44" ca="1">SUMPRODUCT(AN$63:AN$122,TRANSPOSE(SAP_Spreadsheet!$G$611:$BN$611))</f>
        <v>0</v>
      </c>
      <c r="AO44" s="408">
        <f t="array" aca="1" ref="AO44" ca="1">SUMPRODUCT(AO$63:AO$122,TRANSPOSE(SAP_Spreadsheet!$G$611:$BN$611))</f>
        <v>0</v>
      </c>
      <c r="AP44" s="408">
        <f t="array" aca="1" ref="AP44" ca="1">SUMPRODUCT(AP$63:AP$122,TRANSPOSE(SAP_Spreadsheet!$G$611:$BN$611))</f>
        <v>0</v>
      </c>
      <c r="AQ44" s="408">
        <f t="array" aca="1" ref="AQ44" ca="1">SUMPRODUCT(AQ$63:AQ$122,TRANSPOSE(SAP_Spreadsheet!$G$611:$BN$611))</f>
        <v>0</v>
      </c>
      <c r="AR44" s="408">
        <f t="array" aca="1" ref="AR44" ca="1">SUMPRODUCT(AR$63:AR$122,TRANSPOSE(SAP_Spreadsheet!$G$611:$BN$611))</f>
        <v>0</v>
      </c>
      <c r="AS44" s="408">
        <f t="array" aca="1" ref="AS44" ca="1">SUMPRODUCT(AS$63:AS$122,TRANSPOSE(SAP_Spreadsheet!$G$611:$BN$611))</f>
        <v>0</v>
      </c>
      <c r="AT44" s="408">
        <f t="array" aca="1" ref="AT44" ca="1">SUMPRODUCT(AT$63:AT$122,TRANSPOSE(SAP_Spreadsheet!$G$611:$BN$611))</f>
        <v>0</v>
      </c>
      <c r="AU44" s="408">
        <f t="array" aca="1" ref="AU44" ca="1">SUMPRODUCT(AU$63:AU$122,TRANSPOSE(SAP_Spreadsheet!$G$611:$BN$611))</f>
        <v>0</v>
      </c>
      <c r="AV44" s="408">
        <f t="array" aca="1" ref="AV44" ca="1">SUMPRODUCT(AV$63:AV$122,TRANSPOSE(SAP_Spreadsheet!$G$611:$BN$611))</f>
        <v>0</v>
      </c>
      <c r="AW44" s="408">
        <f t="array" aca="1" ref="AW44" ca="1">SUMPRODUCT(AW$63:AW$122,TRANSPOSE(SAP_Spreadsheet!$G$611:$BN$611))</f>
        <v>0</v>
      </c>
      <c r="AX44" s="408">
        <f t="array" aca="1" ref="AX44" ca="1">SUMPRODUCT(AX$63:AX$122,TRANSPOSE(SAP_Spreadsheet!$G$611:$BN$611))</f>
        <v>0</v>
      </c>
      <c r="AY44" s="408">
        <f t="array" aca="1" ref="AY44" ca="1">SUMPRODUCT(AY$63:AY$122,TRANSPOSE(SAP_Spreadsheet!$G$611:$BN$611))</f>
        <v>0</v>
      </c>
      <c r="AZ44" s="408">
        <f t="array" aca="1" ref="AZ44" ca="1">SUMPRODUCT(AZ$63:AZ$122,TRANSPOSE(SAP_Spreadsheet!$G$611:$BN$611))</f>
        <v>0</v>
      </c>
      <c r="BA44" s="408">
        <f t="array" aca="1" ref="BA44" ca="1">SUMPRODUCT(BA$63:BA$122,TRANSPOSE(SAP_Spreadsheet!$G$611:$BN$611))</f>
        <v>0</v>
      </c>
      <c r="BB44" s="408">
        <f t="array" aca="1" ref="BB44" ca="1">SUMPRODUCT(BB$63:BB$122,TRANSPOSE(SAP_Spreadsheet!$G$611:$BN$611))</f>
        <v>0</v>
      </c>
      <c r="BC44" s="408">
        <f t="array" aca="1" ref="BC44" ca="1">SUMPRODUCT(BC$63:BC$122,TRANSPOSE(SAP_Spreadsheet!$G$611:$BN$611))</f>
        <v>0</v>
      </c>
      <c r="BD44" s="408">
        <f t="array" aca="1" ref="BD44" ca="1">SUMPRODUCT(BD$63:BD$122,TRANSPOSE(SAP_Spreadsheet!$G$611:$BN$611))</f>
        <v>0</v>
      </c>
      <c r="BE44" s="408">
        <f t="array" aca="1" ref="BE44" ca="1">SUMPRODUCT(BE$63:BE$122,TRANSPOSE(SAP_Spreadsheet!$G$611:$BN$611))</f>
        <v>0</v>
      </c>
      <c r="BF44" s="408">
        <f t="array" aca="1" ref="BF44" ca="1">SUMPRODUCT(BF$63:BF$122,TRANSPOSE(SAP_Spreadsheet!$G$611:$BN$611))</f>
        <v>0</v>
      </c>
      <c r="BG44" s="408">
        <f t="array" aca="1" ref="BG44" ca="1">SUMPRODUCT(BG$63:BG$122,TRANSPOSE(SAP_Spreadsheet!$G$611:$BN$611))</f>
        <v>0</v>
      </c>
      <c r="BH44" s="408">
        <f t="array" aca="1" ref="BH44" ca="1">SUMPRODUCT(BH$63:BH$122,TRANSPOSE(SAP_Spreadsheet!$G$611:$BN$611))</f>
        <v>0</v>
      </c>
      <c r="BI44" s="408">
        <f t="array" aca="1" ref="BI44" ca="1">SUMPRODUCT(BI$63:BI$122,TRANSPOSE(SAP_Spreadsheet!$G$611:$BN$611))</f>
        <v>0</v>
      </c>
      <c r="BJ44" s="408">
        <f t="array" aca="1" ref="BJ44" ca="1">SUMPRODUCT(BJ$63:BJ$122,TRANSPOSE(SAP_Spreadsheet!$G$611:$BN$611))</f>
        <v>0</v>
      </c>
      <c r="BK44" s="408">
        <f t="array" aca="1" ref="BK44" ca="1">SUMPRODUCT(BK$63:BK$122,TRANSPOSE(SAP_Spreadsheet!$G$611:$BN$611))</f>
        <v>0</v>
      </c>
      <c r="BL44" s="408">
        <f t="array" aca="1" ref="BL44" ca="1">SUMPRODUCT(BL$63:BL$122,TRANSPOSE(SAP_Spreadsheet!$G$611:$BN$611))</f>
        <v>0</v>
      </c>
      <c r="BM44" s="404"/>
    </row>
    <row r="45" spans="1:65" s="405" customFormat="1" x14ac:dyDescent="0.15">
      <c r="A45" s="397"/>
      <c r="B45" s="397"/>
      <c r="D45" s="405" t="s">
        <v>419</v>
      </c>
      <c r="E45" s="408">
        <f t="array" aca="1" ref="E45" ca="1">SUMPRODUCT(E$63:E$122,TRANSPOSE(SAP_Spreadsheet!$G$612:$BN$612))</f>
        <v>0</v>
      </c>
      <c r="F45" s="408">
        <f t="array" aca="1" ref="F45" ca="1">SUMPRODUCT(F$63:F$122,TRANSPOSE(SAP_Spreadsheet!$G$612:$BN$612))</f>
        <v>0</v>
      </c>
      <c r="G45" s="408">
        <f t="array" aca="1" ref="G45" ca="1">SUMPRODUCT(G$63:G$122,TRANSPOSE(SAP_Spreadsheet!$G$612:$BN$612))</f>
        <v>0</v>
      </c>
      <c r="H45" s="408">
        <f t="array" aca="1" ref="H45" ca="1">SUMPRODUCT(H$63:H$122,TRANSPOSE(SAP_Spreadsheet!$G$612:$BN$612))</f>
        <v>0</v>
      </c>
      <c r="I45" s="408">
        <f t="array" aca="1" ref="I45" ca="1">SUMPRODUCT(I$63:I$122,TRANSPOSE(SAP_Spreadsheet!$G$612:$BN$612))</f>
        <v>0</v>
      </c>
      <c r="J45" s="408">
        <f t="array" aca="1" ref="J45" ca="1">SUMPRODUCT(J$63:J$122,TRANSPOSE(SAP_Spreadsheet!$G$612:$BN$612))</f>
        <v>0</v>
      </c>
      <c r="K45" s="408">
        <f t="array" aca="1" ref="K45" ca="1">SUMPRODUCT(K$63:K$122,TRANSPOSE(SAP_Spreadsheet!$G$612:$BN$612))</f>
        <v>0</v>
      </c>
      <c r="L45" s="408">
        <f t="array" aca="1" ref="L45" ca="1">SUMPRODUCT(L$63:L$122,TRANSPOSE(SAP_Spreadsheet!$G$612:$BN$612))</f>
        <v>0</v>
      </c>
      <c r="M45" s="408">
        <f t="array" aca="1" ref="M45" ca="1">SUMPRODUCT(M$63:M$122,TRANSPOSE(SAP_Spreadsheet!$G$612:$BN$612))</f>
        <v>0</v>
      </c>
      <c r="N45" s="408">
        <f t="array" aca="1" ref="N45" ca="1">SUMPRODUCT(N$63:N$122,TRANSPOSE(SAP_Spreadsheet!$G$612:$BN$612))</f>
        <v>0</v>
      </c>
      <c r="O45" s="408">
        <f t="array" aca="1" ref="O45" ca="1">SUMPRODUCT(O$63:O$122,TRANSPOSE(SAP_Spreadsheet!$G$612:$BN$612))</f>
        <v>0</v>
      </c>
      <c r="P45" s="408">
        <f t="array" aca="1" ref="P45" ca="1">SUMPRODUCT(P$63:P$122,TRANSPOSE(SAP_Spreadsheet!$G$612:$BN$612))</f>
        <v>0</v>
      </c>
      <c r="Q45" s="408">
        <f t="array" aca="1" ref="Q45" ca="1">SUMPRODUCT(Q$63:Q$122,TRANSPOSE(SAP_Spreadsheet!$G$612:$BN$612))</f>
        <v>0</v>
      </c>
      <c r="R45" s="408">
        <f t="array" aca="1" ref="R45" ca="1">SUMPRODUCT(R$63:R$122,TRANSPOSE(SAP_Spreadsheet!$G$612:$BN$612))</f>
        <v>0</v>
      </c>
      <c r="S45" s="408">
        <f t="array" aca="1" ref="S45" ca="1">SUMPRODUCT(S$63:S$122,TRANSPOSE(SAP_Spreadsheet!$G$612:$BN$612))</f>
        <v>0</v>
      </c>
      <c r="T45" s="408">
        <f t="array" aca="1" ref="T45" ca="1">SUMPRODUCT(T$63:T$122,TRANSPOSE(SAP_Spreadsheet!$G$612:$BN$612))</f>
        <v>0</v>
      </c>
      <c r="U45" s="408">
        <f t="array" aca="1" ref="U45" ca="1">SUMPRODUCT(U$63:U$122,TRANSPOSE(SAP_Spreadsheet!$G$612:$BN$612))</f>
        <v>0</v>
      </c>
      <c r="V45" s="408">
        <f t="array" aca="1" ref="V45" ca="1">SUMPRODUCT(V$63:V$122,TRANSPOSE(SAP_Spreadsheet!$G$612:$BN$612))</f>
        <v>0</v>
      </c>
      <c r="W45" s="408">
        <f t="array" aca="1" ref="W45" ca="1">SUMPRODUCT(W$63:W$122,TRANSPOSE(SAP_Spreadsheet!$G$612:$BN$612))</f>
        <v>0</v>
      </c>
      <c r="X45" s="408">
        <f t="array" aca="1" ref="X45" ca="1">SUMPRODUCT(X$63:X$122,TRANSPOSE(SAP_Spreadsheet!$G$612:$BN$612))</f>
        <v>0</v>
      </c>
      <c r="Y45" s="408">
        <f t="array" aca="1" ref="Y45" ca="1">SUMPRODUCT(Y$63:Y$122,TRANSPOSE(SAP_Spreadsheet!$G$612:$BN$612))</f>
        <v>0</v>
      </c>
      <c r="Z45" s="408">
        <f t="array" aca="1" ref="Z45" ca="1">SUMPRODUCT(Z$63:Z$122,TRANSPOSE(SAP_Spreadsheet!$G$612:$BN$612))</f>
        <v>0</v>
      </c>
      <c r="AA45" s="408">
        <f t="array" aca="1" ref="AA45" ca="1">SUMPRODUCT(AA$63:AA$122,TRANSPOSE(SAP_Spreadsheet!$G$612:$BN$612))</f>
        <v>0</v>
      </c>
      <c r="AB45" s="408">
        <f t="array" aca="1" ref="AB45" ca="1">SUMPRODUCT(AB$63:AB$122,TRANSPOSE(SAP_Spreadsheet!$G$612:$BN$612))</f>
        <v>0</v>
      </c>
      <c r="AC45" s="408">
        <f t="array" aca="1" ref="AC45" ca="1">SUMPRODUCT(AC$63:AC$122,TRANSPOSE(SAP_Spreadsheet!$G$612:$BN$612))</f>
        <v>0</v>
      </c>
      <c r="AD45" s="408">
        <f t="array" aca="1" ref="AD45" ca="1">SUMPRODUCT(AD$63:AD$122,TRANSPOSE(SAP_Spreadsheet!$G$612:$BN$612))</f>
        <v>0</v>
      </c>
      <c r="AE45" s="408">
        <f t="array" aca="1" ref="AE45" ca="1">SUMPRODUCT(AE$63:AE$122,TRANSPOSE(SAP_Spreadsheet!$G$612:$BN$612))</f>
        <v>0</v>
      </c>
      <c r="AF45" s="408">
        <f t="array" aca="1" ref="AF45" ca="1">SUMPRODUCT(AF$63:AF$122,TRANSPOSE(SAP_Spreadsheet!$G$612:$BN$612))</f>
        <v>0</v>
      </c>
      <c r="AG45" s="408">
        <f t="array" aca="1" ref="AG45" ca="1">SUMPRODUCT(AG$63:AG$122,TRANSPOSE(SAP_Spreadsheet!$G$612:$BN$612))</f>
        <v>0</v>
      </c>
      <c r="AH45" s="408">
        <f t="array" aca="1" ref="AH45" ca="1">SUMPRODUCT(AH$63:AH$122,TRANSPOSE(SAP_Spreadsheet!$G$612:$BN$612))</f>
        <v>0</v>
      </c>
      <c r="AI45" s="408">
        <f t="array" aca="1" ref="AI45" ca="1">SUMPRODUCT(AI$63:AI$122,TRANSPOSE(SAP_Spreadsheet!$G$612:$BN$612))</f>
        <v>0</v>
      </c>
      <c r="AJ45" s="408">
        <f t="array" aca="1" ref="AJ45" ca="1">SUMPRODUCT(AJ$63:AJ$122,TRANSPOSE(SAP_Spreadsheet!$G$612:$BN$612))</f>
        <v>0</v>
      </c>
      <c r="AK45" s="408">
        <f t="array" aca="1" ref="AK45" ca="1">SUMPRODUCT(AK$63:AK$122,TRANSPOSE(SAP_Spreadsheet!$G$612:$BN$612))</f>
        <v>0</v>
      </c>
      <c r="AL45" s="408">
        <f t="array" aca="1" ref="AL45" ca="1">SUMPRODUCT(AL$63:AL$122,TRANSPOSE(SAP_Spreadsheet!$G$612:$BN$612))</f>
        <v>0</v>
      </c>
      <c r="AM45" s="408">
        <f t="array" aca="1" ref="AM45" ca="1">SUMPRODUCT(AM$63:AM$122,TRANSPOSE(SAP_Spreadsheet!$G$612:$BN$612))</f>
        <v>0</v>
      </c>
      <c r="AN45" s="408">
        <f t="array" aca="1" ref="AN45" ca="1">SUMPRODUCT(AN$63:AN$122,TRANSPOSE(SAP_Spreadsheet!$G$612:$BN$612))</f>
        <v>0</v>
      </c>
      <c r="AO45" s="408">
        <f t="array" aca="1" ref="AO45" ca="1">SUMPRODUCT(AO$63:AO$122,TRANSPOSE(SAP_Spreadsheet!$G$612:$BN$612))</f>
        <v>0</v>
      </c>
      <c r="AP45" s="408">
        <f t="array" aca="1" ref="AP45" ca="1">SUMPRODUCT(AP$63:AP$122,TRANSPOSE(SAP_Spreadsheet!$G$612:$BN$612))</f>
        <v>0</v>
      </c>
      <c r="AQ45" s="408">
        <f t="array" aca="1" ref="AQ45" ca="1">SUMPRODUCT(AQ$63:AQ$122,TRANSPOSE(SAP_Spreadsheet!$G$612:$BN$612))</f>
        <v>0</v>
      </c>
      <c r="AR45" s="408">
        <f t="array" aca="1" ref="AR45" ca="1">SUMPRODUCT(AR$63:AR$122,TRANSPOSE(SAP_Spreadsheet!$G$612:$BN$612))</f>
        <v>0</v>
      </c>
      <c r="AS45" s="408">
        <f t="array" aca="1" ref="AS45" ca="1">SUMPRODUCT(AS$63:AS$122,TRANSPOSE(SAP_Spreadsheet!$G$612:$BN$612))</f>
        <v>0</v>
      </c>
      <c r="AT45" s="408">
        <f t="array" aca="1" ref="AT45" ca="1">SUMPRODUCT(AT$63:AT$122,TRANSPOSE(SAP_Spreadsheet!$G$612:$BN$612))</f>
        <v>0</v>
      </c>
      <c r="AU45" s="408">
        <f t="array" aca="1" ref="AU45" ca="1">SUMPRODUCT(AU$63:AU$122,TRANSPOSE(SAP_Spreadsheet!$G$612:$BN$612))</f>
        <v>0</v>
      </c>
      <c r="AV45" s="408">
        <f t="array" aca="1" ref="AV45" ca="1">SUMPRODUCT(AV$63:AV$122,TRANSPOSE(SAP_Spreadsheet!$G$612:$BN$612))</f>
        <v>0</v>
      </c>
      <c r="AW45" s="408">
        <f t="array" aca="1" ref="AW45" ca="1">SUMPRODUCT(AW$63:AW$122,TRANSPOSE(SAP_Spreadsheet!$G$612:$BN$612))</f>
        <v>0</v>
      </c>
      <c r="AX45" s="408">
        <f t="array" aca="1" ref="AX45" ca="1">SUMPRODUCT(AX$63:AX$122,TRANSPOSE(SAP_Spreadsheet!$G$612:$BN$612))</f>
        <v>0</v>
      </c>
      <c r="AY45" s="408">
        <f t="array" aca="1" ref="AY45" ca="1">SUMPRODUCT(AY$63:AY$122,TRANSPOSE(SAP_Spreadsheet!$G$612:$BN$612))</f>
        <v>0</v>
      </c>
      <c r="AZ45" s="408">
        <f t="array" aca="1" ref="AZ45" ca="1">SUMPRODUCT(AZ$63:AZ$122,TRANSPOSE(SAP_Spreadsheet!$G$612:$BN$612))</f>
        <v>0</v>
      </c>
      <c r="BA45" s="408">
        <f t="array" aca="1" ref="BA45" ca="1">SUMPRODUCT(BA$63:BA$122,TRANSPOSE(SAP_Spreadsheet!$G$612:$BN$612))</f>
        <v>0</v>
      </c>
      <c r="BB45" s="408">
        <f t="array" aca="1" ref="BB45" ca="1">SUMPRODUCT(BB$63:BB$122,TRANSPOSE(SAP_Spreadsheet!$G$612:$BN$612))</f>
        <v>0</v>
      </c>
      <c r="BC45" s="408">
        <f t="array" aca="1" ref="BC45" ca="1">SUMPRODUCT(BC$63:BC$122,TRANSPOSE(SAP_Spreadsheet!$G$612:$BN$612))</f>
        <v>0</v>
      </c>
      <c r="BD45" s="408">
        <f t="array" aca="1" ref="BD45" ca="1">SUMPRODUCT(BD$63:BD$122,TRANSPOSE(SAP_Spreadsheet!$G$612:$BN$612))</f>
        <v>0</v>
      </c>
      <c r="BE45" s="408">
        <f t="array" aca="1" ref="BE45" ca="1">SUMPRODUCT(BE$63:BE$122,TRANSPOSE(SAP_Spreadsheet!$G$612:$BN$612))</f>
        <v>0</v>
      </c>
      <c r="BF45" s="408">
        <f t="array" aca="1" ref="BF45" ca="1">SUMPRODUCT(BF$63:BF$122,TRANSPOSE(SAP_Spreadsheet!$G$612:$BN$612))</f>
        <v>0</v>
      </c>
      <c r="BG45" s="408">
        <f t="array" aca="1" ref="BG45" ca="1">SUMPRODUCT(BG$63:BG$122,TRANSPOSE(SAP_Spreadsheet!$G$612:$BN$612))</f>
        <v>0</v>
      </c>
      <c r="BH45" s="408">
        <f t="array" aca="1" ref="BH45" ca="1">SUMPRODUCT(BH$63:BH$122,TRANSPOSE(SAP_Spreadsheet!$G$612:$BN$612))</f>
        <v>0</v>
      </c>
      <c r="BI45" s="408">
        <f t="array" aca="1" ref="BI45" ca="1">SUMPRODUCT(BI$63:BI$122,TRANSPOSE(SAP_Spreadsheet!$G$612:$BN$612))</f>
        <v>0</v>
      </c>
      <c r="BJ45" s="408">
        <f t="array" aca="1" ref="BJ45" ca="1">SUMPRODUCT(BJ$63:BJ$122,TRANSPOSE(SAP_Spreadsheet!$G$612:$BN$612))</f>
        <v>0</v>
      </c>
      <c r="BK45" s="408">
        <f t="array" aca="1" ref="BK45" ca="1">SUMPRODUCT(BK$63:BK$122,TRANSPOSE(SAP_Spreadsheet!$G$612:$BN$612))</f>
        <v>0</v>
      </c>
      <c r="BL45" s="408">
        <f t="array" aca="1" ref="BL45" ca="1">SUMPRODUCT(BL$63:BL$122,TRANSPOSE(SAP_Spreadsheet!$G$612:$BN$612))</f>
        <v>0</v>
      </c>
      <c r="BM45" s="404"/>
    </row>
    <row r="46" spans="1:65" s="405" customFormat="1" x14ac:dyDescent="0.15">
      <c r="A46" s="397"/>
      <c r="B46" s="397"/>
      <c r="D46" s="405" t="s">
        <v>420</v>
      </c>
      <c r="E46" s="408">
        <f t="array" aca="1" ref="E46" ca="1">SUMPRODUCT(E$63:E$122,TRANSPOSE(SAP_Spreadsheet!$G$613:$BN$613))</f>
        <v>0</v>
      </c>
      <c r="F46" s="408">
        <f t="array" aca="1" ref="F46" ca="1">SUMPRODUCT(F$63:F$122,TRANSPOSE(SAP_Spreadsheet!$G$613:$BN$613))</f>
        <v>0</v>
      </c>
      <c r="G46" s="408">
        <f t="array" aca="1" ref="G46" ca="1">SUMPRODUCT(G$63:G$122,TRANSPOSE(SAP_Spreadsheet!$G$613:$BN$613))</f>
        <v>0</v>
      </c>
      <c r="H46" s="408">
        <f t="array" aca="1" ref="H46" ca="1">SUMPRODUCT(H$63:H$122,TRANSPOSE(SAP_Spreadsheet!$G$613:$BN$613))</f>
        <v>0</v>
      </c>
      <c r="I46" s="408">
        <f t="array" aca="1" ref="I46" ca="1">SUMPRODUCT(I$63:I$122,TRANSPOSE(SAP_Spreadsheet!$G$613:$BN$613))</f>
        <v>0</v>
      </c>
      <c r="J46" s="408">
        <f t="array" aca="1" ref="J46" ca="1">SUMPRODUCT(J$63:J$122,TRANSPOSE(SAP_Spreadsheet!$G$613:$BN$613))</f>
        <v>0</v>
      </c>
      <c r="K46" s="408">
        <f t="array" aca="1" ref="K46" ca="1">SUMPRODUCT(K$63:K$122,TRANSPOSE(SAP_Spreadsheet!$G$613:$BN$613))</f>
        <v>0</v>
      </c>
      <c r="L46" s="408">
        <f t="array" aca="1" ref="L46" ca="1">SUMPRODUCT(L$63:L$122,TRANSPOSE(SAP_Spreadsheet!$G$613:$BN$613))</f>
        <v>0</v>
      </c>
      <c r="M46" s="408">
        <f t="array" aca="1" ref="M46" ca="1">SUMPRODUCT(M$63:M$122,TRANSPOSE(SAP_Spreadsheet!$G$613:$BN$613))</f>
        <v>0</v>
      </c>
      <c r="N46" s="408">
        <f t="array" aca="1" ref="N46" ca="1">SUMPRODUCT(N$63:N$122,TRANSPOSE(SAP_Spreadsheet!$G$613:$BN$613))</f>
        <v>0</v>
      </c>
      <c r="O46" s="408">
        <f t="array" aca="1" ref="O46" ca="1">SUMPRODUCT(O$63:O$122,TRANSPOSE(SAP_Spreadsheet!$G$613:$BN$613))</f>
        <v>0</v>
      </c>
      <c r="P46" s="408">
        <f t="array" aca="1" ref="P46" ca="1">SUMPRODUCT(P$63:P$122,TRANSPOSE(SAP_Spreadsheet!$G$613:$BN$613))</f>
        <v>0</v>
      </c>
      <c r="Q46" s="408">
        <f t="array" aca="1" ref="Q46" ca="1">SUMPRODUCT(Q$63:Q$122,TRANSPOSE(SAP_Spreadsheet!$G$613:$BN$613))</f>
        <v>0</v>
      </c>
      <c r="R46" s="408">
        <f t="array" aca="1" ref="R46" ca="1">SUMPRODUCT(R$63:R$122,TRANSPOSE(SAP_Spreadsheet!$G$613:$BN$613))</f>
        <v>0</v>
      </c>
      <c r="S46" s="408">
        <f t="array" aca="1" ref="S46" ca="1">SUMPRODUCT(S$63:S$122,TRANSPOSE(SAP_Spreadsheet!$G$613:$BN$613))</f>
        <v>0</v>
      </c>
      <c r="T46" s="408">
        <f t="array" aca="1" ref="T46" ca="1">SUMPRODUCT(T$63:T$122,TRANSPOSE(SAP_Spreadsheet!$G$613:$BN$613))</f>
        <v>0</v>
      </c>
      <c r="U46" s="408">
        <f t="array" aca="1" ref="U46" ca="1">SUMPRODUCT(U$63:U$122,TRANSPOSE(SAP_Spreadsheet!$G$613:$BN$613))</f>
        <v>0</v>
      </c>
      <c r="V46" s="408">
        <f t="array" aca="1" ref="V46" ca="1">SUMPRODUCT(V$63:V$122,TRANSPOSE(SAP_Spreadsheet!$G$613:$BN$613))</f>
        <v>0</v>
      </c>
      <c r="W46" s="408">
        <f t="array" aca="1" ref="W46" ca="1">SUMPRODUCT(W$63:W$122,TRANSPOSE(SAP_Spreadsheet!$G$613:$BN$613))</f>
        <v>0</v>
      </c>
      <c r="X46" s="408">
        <f t="array" aca="1" ref="X46" ca="1">SUMPRODUCT(X$63:X$122,TRANSPOSE(SAP_Spreadsheet!$G$613:$BN$613))</f>
        <v>0</v>
      </c>
      <c r="Y46" s="408">
        <f t="array" aca="1" ref="Y46" ca="1">SUMPRODUCT(Y$63:Y$122,TRANSPOSE(SAP_Spreadsheet!$G$613:$BN$613))</f>
        <v>0</v>
      </c>
      <c r="Z46" s="408">
        <f t="array" aca="1" ref="Z46" ca="1">SUMPRODUCT(Z$63:Z$122,TRANSPOSE(SAP_Spreadsheet!$G$613:$BN$613))</f>
        <v>0</v>
      </c>
      <c r="AA46" s="408">
        <f t="array" aca="1" ref="AA46" ca="1">SUMPRODUCT(AA$63:AA$122,TRANSPOSE(SAP_Spreadsheet!$G$613:$BN$613))</f>
        <v>0</v>
      </c>
      <c r="AB46" s="408">
        <f t="array" aca="1" ref="AB46" ca="1">SUMPRODUCT(AB$63:AB$122,TRANSPOSE(SAP_Spreadsheet!$G$613:$BN$613))</f>
        <v>0</v>
      </c>
      <c r="AC46" s="408">
        <f t="array" aca="1" ref="AC46" ca="1">SUMPRODUCT(AC$63:AC$122,TRANSPOSE(SAP_Spreadsheet!$G$613:$BN$613))</f>
        <v>0</v>
      </c>
      <c r="AD46" s="408">
        <f t="array" aca="1" ref="AD46" ca="1">SUMPRODUCT(AD$63:AD$122,TRANSPOSE(SAP_Spreadsheet!$G$613:$BN$613))</f>
        <v>0</v>
      </c>
      <c r="AE46" s="408">
        <f t="array" aca="1" ref="AE46" ca="1">SUMPRODUCT(AE$63:AE$122,TRANSPOSE(SAP_Spreadsheet!$G$613:$BN$613))</f>
        <v>0</v>
      </c>
      <c r="AF46" s="408">
        <f t="array" aca="1" ref="AF46" ca="1">SUMPRODUCT(AF$63:AF$122,TRANSPOSE(SAP_Spreadsheet!$G$613:$BN$613))</f>
        <v>0</v>
      </c>
      <c r="AG46" s="408">
        <f t="array" aca="1" ref="AG46" ca="1">SUMPRODUCT(AG$63:AG$122,TRANSPOSE(SAP_Spreadsheet!$G$613:$BN$613))</f>
        <v>0</v>
      </c>
      <c r="AH46" s="408">
        <f t="array" aca="1" ref="AH46" ca="1">SUMPRODUCT(AH$63:AH$122,TRANSPOSE(SAP_Spreadsheet!$G$613:$BN$613))</f>
        <v>0</v>
      </c>
      <c r="AI46" s="408">
        <f t="array" aca="1" ref="AI46" ca="1">SUMPRODUCT(AI$63:AI$122,TRANSPOSE(SAP_Spreadsheet!$G$613:$BN$613))</f>
        <v>0</v>
      </c>
      <c r="AJ46" s="408">
        <f t="array" aca="1" ref="AJ46" ca="1">SUMPRODUCT(AJ$63:AJ$122,TRANSPOSE(SAP_Spreadsheet!$G$613:$BN$613))</f>
        <v>0</v>
      </c>
      <c r="AK46" s="408">
        <f t="array" aca="1" ref="AK46" ca="1">SUMPRODUCT(AK$63:AK$122,TRANSPOSE(SAP_Spreadsheet!$G$613:$BN$613))</f>
        <v>0</v>
      </c>
      <c r="AL46" s="408">
        <f t="array" aca="1" ref="AL46" ca="1">SUMPRODUCT(AL$63:AL$122,TRANSPOSE(SAP_Spreadsheet!$G$613:$BN$613))</f>
        <v>0</v>
      </c>
      <c r="AM46" s="408">
        <f t="array" aca="1" ref="AM46" ca="1">SUMPRODUCT(AM$63:AM$122,TRANSPOSE(SAP_Spreadsheet!$G$613:$BN$613))</f>
        <v>0</v>
      </c>
      <c r="AN46" s="408">
        <f t="array" aca="1" ref="AN46" ca="1">SUMPRODUCT(AN$63:AN$122,TRANSPOSE(SAP_Spreadsheet!$G$613:$BN$613))</f>
        <v>0</v>
      </c>
      <c r="AO46" s="408">
        <f t="array" aca="1" ref="AO46" ca="1">SUMPRODUCT(AO$63:AO$122,TRANSPOSE(SAP_Spreadsheet!$G$613:$BN$613))</f>
        <v>0</v>
      </c>
      <c r="AP46" s="408">
        <f t="array" aca="1" ref="AP46" ca="1">SUMPRODUCT(AP$63:AP$122,TRANSPOSE(SAP_Spreadsheet!$G$613:$BN$613))</f>
        <v>0</v>
      </c>
      <c r="AQ46" s="408">
        <f t="array" aca="1" ref="AQ46" ca="1">SUMPRODUCT(AQ$63:AQ$122,TRANSPOSE(SAP_Spreadsheet!$G$613:$BN$613))</f>
        <v>0</v>
      </c>
      <c r="AR46" s="408">
        <f t="array" aca="1" ref="AR46" ca="1">SUMPRODUCT(AR$63:AR$122,TRANSPOSE(SAP_Spreadsheet!$G$613:$BN$613))</f>
        <v>0</v>
      </c>
      <c r="AS46" s="408">
        <f t="array" aca="1" ref="AS46" ca="1">SUMPRODUCT(AS$63:AS$122,TRANSPOSE(SAP_Spreadsheet!$G$613:$BN$613))</f>
        <v>0</v>
      </c>
      <c r="AT46" s="408">
        <f t="array" aca="1" ref="AT46" ca="1">SUMPRODUCT(AT$63:AT$122,TRANSPOSE(SAP_Spreadsheet!$G$613:$BN$613))</f>
        <v>0</v>
      </c>
      <c r="AU46" s="408">
        <f t="array" aca="1" ref="AU46" ca="1">SUMPRODUCT(AU$63:AU$122,TRANSPOSE(SAP_Spreadsheet!$G$613:$BN$613))</f>
        <v>0</v>
      </c>
      <c r="AV46" s="408">
        <f t="array" aca="1" ref="AV46" ca="1">SUMPRODUCT(AV$63:AV$122,TRANSPOSE(SAP_Spreadsheet!$G$613:$BN$613))</f>
        <v>0</v>
      </c>
      <c r="AW46" s="408">
        <f t="array" aca="1" ref="AW46" ca="1">SUMPRODUCT(AW$63:AW$122,TRANSPOSE(SAP_Spreadsheet!$G$613:$BN$613))</f>
        <v>0</v>
      </c>
      <c r="AX46" s="408">
        <f t="array" aca="1" ref="AX46" ca="1">SUMPRODUCT(AX$63:AX$122,TRANSPOSE(SAP_Spreadsheet!$G$613:$BN$613))</f>
        <v>0</v>
      </c>
      <c r="AY46" s="408">
        <f t="array" aca="1" ref="AY46" ca="1">SUMPRODUCT(AY$63:AY$122,TRANSPOSE(SAP_Spreadsheet!$G$613:$BN$613))</f>
        <v>0</v>
      </c>
      <c r="AZ46" s="408">
        <f t="array" aca="1" ref="AZ46" ca="1">SUMPRODUCT(AZ$63:AZ$122,TRANSPOSE(SAP_Spreadsheet!$G$613:$BN$613))</f>
        <v>0</v>
      </c>
      <c r="BA46" s="408">
        <f t="array" aca="1" ref="BA46" ca="1">SUMPRODUCT(BA$63:BA$122,TRANSPOSE(SAP_Spreadsheet!$G$613:$BN$613))</f>
        <v>0</v>
      </c>
      <c r="BB46" s="408">
        <f t="array" aca="1" ref="BB46" ca="1">SUMPRODUCT(BB$63:BB$122,TRANSPOSE(SAP_Spreadsheet!$G$613:$BN$613))</f>
        <v>0</v>
      </c>
      <c r="BC46" s="408">
        <f t="array" aca="1" ref="BC46" ca="1">SUMPRODUCT(BC$63:BC$122,TRANSPOSE(SAP_Spreadsheet!$G$613:$BN$613))</f>
        <v>0</v>
      </c>
      <c r="BD46" s="408">
        <f t="array" aca="1" ref="BD46" ca="1">SUMPRODUCT(BD$63:BD$122,TRANSPOSE(SAP_Spreadsheet!$G$613:$BN$613))</f>
        <v>0</v>
      </c>
      <c r="BE46" s="408">
        <f t="array" aca="1" ref="BE46" ca="1">SUMPRODUCT(BE$63:BE$122,TRANSPOSE(SAP_Spreadsheet!$G$613:$BN$613))</f>
        <v>0</v>
      </c>
      <c r="BF46" s="408">
        <f t="array" aca="1" ref="BF46" ca="1">SUMPRODUCT(BF$63:BF$122,TRANSPOSE(SAP_Spreadsheet!$G$613:$BN$613))</f>
        <v>0</v>
      </c>
      <c r="BG46" s="408">
        <f t="array" aca="1" ref="BG46" ca="1">SUMPRODUCT(BG$63:BG$122,TRANSPOSE(SAP_Spreadsheet!$G$613:$BN$613))</f>
        <v>0</v>
      </c>
      <c r="BH46" s="408">
        <f t="array" aca="1" ref="BH46" ca="1">SUMPRODUCT(BH$63:BH$122,TRANSPOSE(SAP_Spreadsheet!$G$613:$BN$613))</f>
        <v>0</v>
      </c>
      <c r="BI46" s="408">
        <f t="array" aca="1" ref="BI46" ca="1">SUMPRODUCT(BI$63:BI$122,TRANSPOSE(SAP_Spreadsheet!$G$613:$BN$613))</f>
        <v>0</v>
      </c>
      <c r="BJ46" s="408">
        <f t="array" aca="1" ref="BJ46" ca="1">SUMPRODUCT(BJ$63:BJ$122,TRANSPOSE(SAP_Spreadsheet!$G$613:$BN$613))</f>
        <v>0</v>
      </c>
      <c r="BK46" s="408">
        <f t="array" aca="1" ref="BK46" ca="1">SUMPRODUCT(BK$63:BK$122,TRANSPOSE(SAP_Spreadsheet!$G$613:$BN$613))</f>
        <v>0</v>
      </c>
      <c r="BL46" s="408">
        <f t="array" aca="1" ref="BL46" ca="1">SUMPRODUCT(BL$63:BL$122,TRANSPOSE(SAP_Spreadsheet!$G$613:$BN$613))</f>
        <v>0</v>
      </c>
      <c r="BM46" s="404"/>
    </row>
    <row r="47" spans="1:65" s="405" customFormat="1" x14ac:dyDescent="0.15">
      <c r="A47" s="397"/>
      <c r="B47" s="397"/>
      <c r="D47" s="405" t="s">
        <v>421</v>
      </c>
      <c r="E47" s="408">
        <f t="array" aca="1" ref="E47" ca="1">SUMPRODUCT(E$63:E$122,TRANSPOSE(SAP_Spreadsheet!$G$614:$BN$614))</f>
        <v>0</v>
      </c>
      <c r="F47" s="408">
        <f t="array" aca="1" ref="F47" ca="1">SUMPRODUCT(F$63:F$122,TRANSPOSE(SAP_Spreadsheet!$G$614:$BN$614))</f>
        <v>0</v>
      </c>
      <c r="G47" s="408">
        <f t="array" aca="1" ref="G47" ca="1">SUMPRODUCT(G$63:G$122,TRANSPOSE(SAP_Spreadsheet!$G$614:$BN$614))</f>
        <v>0</v>
      </c>
      <c r="H47" s="408">
        <f t="array" aca="1" ref="H47" ca="1">SUMPRODUCT(H$63:H$122,TRANSPOSE(SAP_Spreadsheet!$G$614:$BN$614))</f>
        <v>0</v>
      </c>
      <c r="I47" s="408">
        <f t="array" aca="1" ref="I47" ca="1">SUMPRODUCT(I$63:I$122,TRANSPOSE(SAP_Spreadsheet!$G$614:$BN$614))</f>
        <v>0</v>
      </c>
      <c r="J47" s="408">
        <f t="array" aca="1" ref="J47" ca="1">SUMPRODUCT(J$63:J$122,TRANSPOSE(SAP_Spreadsheet!$G$614:$BN$614))</f>
        <v>0</v>
      </c>
      <c r="K47" s="408">
        <f t="array" aca="1" ref="K47" ca="1">SUMPRODUCT(K$63:K$122,TRANSPOSE(SAP_Spreadsheet!$G$614:$BN$614))</f>
        <v>0</v>
      </c>
      <c r="L47" s="408">
        <f t="array" aca="1" ref="L47" ca="1">SUMPRODUCT(L$63:L$122,TRANSPOSE(SAP_Spreadsheet!$G$614:$BN$614))</f>
        <v>0</v>
      </c>
      <c r="M47" s="408">
        <f t="array" aca="1" ref="M47" ca="1">SUMPRODUCT(M$63:M$122,TRANSPOSE(SAP_Spreadsheet!$G$614:$BN$614))</f>
        <v>0</v>
      </c>
      <c r="N47" s="408">
        <f t="array" aca="1" ref="N47" ca="1">SUMPRODUCT(N$63:N$122,TRANSPOSE(SAP_Spreadsheet!$G$614:$BN$614))</f>
        <v>0</v>
      </c>
      <c r="O47" s="408">
        <f t="array" aca="1" ref="O47" ca="1">SUMPRODUCT(O$63:O$122,TRANSPOSE(SAP_Spreadsheet!$G$614:$BN$614))</f>
        <v>0</v>
      </c>
      <c r="P47" s="408">
        <f t="array" aca="1" ref="P47" ca="1">SUMPRODUCT(P$63:P$122,TRANSPOSE(SAP_Spreadsheet!$G$614:$BN$614))</f>
        <v>0</v>
      </c>
      <c r="Q47" s="408">
        <f t="array" aca="1" ref="Q47" ca="1">SUMPRODUCT(Q$63:Q$122,TRANSPOSE(SAP_Spreadsheet!$G$614:$BN$614))</f>
        <v>0</v>
      </c>
      <c r="R47" s="408">
        <f t="array" aca="1" ref="R47" ca="1">SUMPRODUCT(R$63:R$122,TRANSPOSE(SAP_Spreadsheet!$G$614:$BN$614))</f>
        <v>0</v>
      </c>
      <c r="S47" s="408">
        <f t="array" aca="1" ref="S47" ca="1">SUMPRODUCT(S$63:S$122,TRANSPOSE(SAP_Spreadsheet!$G$614:$BN$614))</f>
        <v>0</v>
      </c>
      <c r="T47" s="408">
        <f t="array" aca="1" ref="T47" ca="1">SUMPRODUCT(T$63:T$122,TRANSPOSE(SAP_Spreadsheet!$G$614:$BN$614))</f>
        <v>0</v>
      </c>
      <c r="U47" s="408">
        <f t="array" aca="1" ref="U47" ca="1">SUMPRODUCT(U$63:U$122,TRANSPOSE(SAP_Spreadsheet!$G$614:$BN$614))</f>
        <v>0</v>
      </c>
      <c r="V47" s="408">
        <f t="array" aca="1" ref="V47" ca="1">SUMPRODUCT(V$63:V$122,TRANSPOSE(SAP_Spreadsheet!$G$614:$BN$614))</f>
        <v>0</v>
      </c>
      <c r="W47" s="408">
        <f t="array" aca="1" ref="W47" ca="1">SUMPRODUCT(W$63:W$122,TRANSPOSE(SAP_Spreadsheet!$G$614:$BN$614))</f>
        <v>0</v>
      </c>
      <c r="X47" s="408">
        <f t="array" aca="1" ref="X47" ca="1">SUMPRODUCT(X$63:X$122,TRANSPOSE(SAP_Spreadsheet!$G$614:$BN$614))</f>
        <v>0</v>
      </c>
      <c r="Y47" s="408">
        <f t="array" aca="1" ref="Y47" ca="1">SUMPRODUCT(Y$63:Y$122,TRANSPOSE(SAP_Spreadsheet!$G$614:$BN$614))</f>
        <v>0</v>
      </c>
      <c r="Z47" s="408">
        <f t="array" aca="1" ref="Z47" ca="1">SUMPRODUCT(Z$63:Z$122,TRANSPOSE(SAP_Spreadsheet!$G$614:$BN$614))</f>
        <v>0</v>
      </c>
      <c r="AA47" s="408">
        <f t="array" aca="1" ref="AA47" ca="1">SUMPRODUCT(AA$63:AA$122,TRANSPOSE(SAP_Spreadsheet!$G$614:$BN$614))</f>
        <v>0</v>
      </c>
      <c r="AB47" s="408">
        <f t="array" aca="1" ref="AB47" ca="1">SUMPRODUCT(AB$63:AB$122,TRANSPOSE(SAP_Spreadsheet!$G$614:$BN$614))</f>
        <v>0</v>
      </c>
      <c r="AC47" s="408">
        <f t="array" aca="1" ref="AC47" ca="1">SUMPRODUCT(AC$63:AC$122,TRANSPOSE(SAP_Spreadsheet!$G$614:$BN$614))</f>
        <v>0</v>
      </c>
      <c r="AD47" s="408">
        <f t="array" aca="1" ref="AD47" ca="1">SUMPRODUCT(AD$63:AD$122,TRANSPOSE(SAP_Spreadsheet!$G$614:$BN$614))</f>
        <v>0</v>
      </c>
      <c r="AE47" s="408">
        <f t="array" aca="1" ref="AE47" ca="1">SUMPRODUCT(AE$63:AE$122,TRANSPOSE(SAP_Spreadsheet!$G$614:$BN$614))</f>
        <v>0</v>
      </c>
      <c r="AF47" s="408">
        <f t="array" aca="1" ref="AF47" ca="1">SUMPRODUCT(AF$63:AF$122,TRANSPOSE(SAP_Spreadsheet!$G$614:$BN$614))</f>
        <v>0</v>
      </c>
      <c r="AG47" s="408">
        <f t="array" aca="1" ref="AG47" ca="1">SUMPRODUCT(AG$63:AG$122,TRANSPOSE(SAP_Spreadsheet!$G$614:$BN$614))</f>
        <v>0</v>
      </c>
      <c r="AH47" s="408">
        <f t="array" aca="1" ref="AH47" ca="1">SUMPRODUCT(AH$63:AH$122,TRANSPOSE(SAP_Spreadsheet!$G$614:$BN$614))</f>
        <v>0</v>
      </c>
      <c r="AI47" s="408">
        <f t="array" aca="1" ref="AI47" ca="1">SUMPRODUCT(AI$63:AI$122,TRANSPOSE(SAP_Spreadsheet!$G$614:$BN$614))</f>
        <v>0</v>
      </c>
      <c r="AJ47" s="408">
        <f t="array" aca="1" ref="AJ47" ca="1">SUMPRODUCT(AJ$63:AJ$122,TRANSPOSE(SAP_Spreadsheet!$G$614:$BN$614))</f>
        <v>0</v>
      </c>
      <c r="AK47" s="408">
        <f t="array" aca="1" ref="AK47" ca="1">SUMPRODUCT(AK$63:AK$122,TRANSPOSE(SAP_Spreadsheet!$G$614:$BN$614))</f>
        <v>0</v>
      </c>
      <c r="AL47" s="408">
        <f t="array" aca="1" ref="AL47" ca="1">SUMPRODUCT(AL$63:AL$122,TRANSPOSE(SAP_Spreadsheet!$G$614:$BN$614))</f>
        <v>0</v>
      </c>
      <c r="AM47" s="408">
        <f t="array" aca="1" ref="AM47" ca="1">SUMPRODUCT(AM$63:AM$122,TRANSPOSE(SAP_Spreadsheet!$G$614:$BN$614))</f>
        <v>0</v>
      </c>
      <c r="AN47" s="408">
        <f t="array" aca="1" ref="AN47" ca="1">SUMPRODUCT(AN$63:AN$122,TRANSPOSE(SAP_Spreadsheet!$G$614:$BN$614))</f>
        <v>0</v>
      </c>
      <c r="AO47" s="408">
        <f t="array" aca="1" ref="AO47" ca="1">SUMPRODUCT(AO$63:AO$122,TRANSPOSE(SAP_Spreadsheet!$G$614:$BN$614))</f>
        <v>0</v>
      </c>
      <c r="AP47" s="408">
        <f t="array" aca="1" ref="AP47" ca="1">SUMPRODUCT(AP$63:AP$122,TRANSPOSE(SAP_Spreadsheet!$G$614:$BN$614))</f>
        <v>0</v>
      </c>
      <c r="AQ47" s="408">
        <f t="array" aca="1" ref="AQ47" ca="1">SUMPRODUCT(AQ$63:AQ$122,TRANSPOSE(SAP_Spreadsheet!$G$614:$BN$614))</f>
        <v>0</v>
      </c>
      <c r="AR47" s="408">
        <f t="array" aca="1" ref="AR47" ca="1">SUMPRODUCT(AR$63:AR$122,TRANSPOSE(SAP_Spreadsheet!$G$614:$BN$614))</f>
        <v>0</v>
      </c>
      <c r="AS47" s="408">
        <f t="array" aca="1" ref="AS47" ca="1">SUMPRODUCT(AS$63:AS$122,TRANSPOSE(SAP_Spreadsheet!$G$614:$BN$614))</f>
        <v>0</v>
      </c>
      <c r="AT47" s="408">
        <f t="array" aca="1" ref="AT47" ca="1">SUMPRODUCT(AT$63:AT$122,TRANSPOSE(SAP_Spreadsheet!$G$614:$BN$614))</f>
        <v>0</v>
      </c>
      <c r="AU47" s="408">
        <f t="array" aca="1" ref="AU47" ca="1">SUMPRODUCT(AU$63:AU$122,TRANSPOSE(SAP_Spreadsheet!$G$614:$BN$614))</f>
        <v>0</v>
      </c>
      <c r="AV47" s="408">
        <f t="array" aca="1" ref="AV47" ca="1">SUMPRODUCT(AV$63:AV$122,TRANSPOSE(SAP_Spreadsheet!$G$614:$BN$614))</f>
        <v>0</v>
      </c>
      <c r="AW47" s="408">
        <f t="array" aca="1" ref="AW47" ca="1">SUMPRODUCT(AW$63:AW$122,TRANSPOSE(SAP_Spreadsheet!$G$614:$BN$614))</f>
        <v>0</v>
      </c>
      <c r="AX47" s="408">
        <f t="array" aca="1" ref="AX47" ca="1">SUMPRODUCT(AX$63:AX$122,TRANSPOSE(SAP_Spreadsheet!$G$614:$BN$614))</f>
        <v>0</v>
      </c>
      <c r="AY47" s="408">
        <f t="array" aca="1" ref="AY47" ca="1">SUMPRODUCT(AY$63:AY$122,TRANSPOSE(SAP_Spreadsheet!$G$614:$BN$614))</f>
        <v>0</v>
      </c>
      <c r="AZ47" s="408">
        <f t="array" aca="1" ref="AZ47" ca="1">SUMPRODUCT(AZ$63:AZ$122,TRANSPOSE(SAP_Spreadsheet!$G$614:$BN$614))</f>
        <v>0</v>
      </c>
      <c r="BA47" s="408">
        <f t="array" aca="1" ref="BA47" ca="1">SUMPRODUCT(BA$63:BA$122,TRANSPOSE(SAP_Spreadsheet!$G$614:$BN$614))</f>
        <v>0</v>
      </c>
      <c r="BB47" s="408">
        <f t="array" aca="1" ref="BB47" ca="1">SUMPRODUCT(BB$63:BB$122,TRANSPOSE(SAP_Spreadsheet!$G$614:$BN$614))</f>
        <v>0</v>
      </c>
      <c r="BC47" s="408">
        <f t="array" aca="1" ref="BC47" ca="1">SUMPRODUCT(BC$63:BC$122,TRANSPOSE(SAP_Spreadsheet!$G$614:$BN$614))</f>
        <v>0</v>
      </c>
      <c r="BD47" s="408">
        <f t="array" aca="1" ref="BD47" ca="1">SUMPRODUCT(BD$63:BD$122,TRANSPOSE(SAP_Spreadsheet!$G$614:$BN$614))</f>
        <v>0</v>
      </c>
      <c r="BE47" s="408">
        <f t="array" aca="1" ref="BE47" ca="1">SUMPRODUCT(BE$63:BE$122,TRANSPOSE(SAP_Spreadsheet!$G$614:$BN$614))</f>
        <v>0</v>
      </c>
      <c r="BF47" s="408">
        <f t="array" aca="1" ref="BF47" ca="1">SUMPRODUCT(BF$63:BF$122,TRANSPOSE(SAP_Spreadsheet!$G$614:$BN$614))</f>
        <v>0</v>
      </c>
      <c r="BG47" s="408">
        <f t="array" aca="1" ref="BG47" ca="1">SUMPRODUCT(BG$63:BG$122,TRANSPOSE(SAP_Spreadsheet!$G$614:$BN$614))</f>
        <v>0</v>
      </c>
      <c r="BH47" s="408">
        <f t="array" aca="1" ref="BH47" ca="1">SUMPRODUCT(BH$63:BH$122,TRANSPOSE(SAP_Spreadsheet!$G$614:$BN$614))</f>
        <v>0</v>
      </c>
      <c r="BI47" s="408">
        <f t="array" aca="1" ref="BI47" ca="1">SUMPRODUCT(BI$63:BI$122,TRANSPOSE(SAP_Spreadsheet!$G$614:$BN$614))</f>
        <v>0</v>
      </c>
      <c r="BJ47" s="408">
        <f t="array" aca="1" ref="BJ47" ca="1">SUMPRODUCT(BJ$63:BJ$122,TRANSPOSE(SAP_Spreadsheet!$G$614:$BN$614))</f>
        <v>0</v>
      </c>
      <c r="BK47" s="408">
        <f t="array" aca="1" ref="BK47" ca="1">SUMPRODUCT(BK$63:BK$122,TRANSPOSE(SAP_Spreadsheet!$G$614:$BN$614))</f>
        <v>0</v>
      </c>
      <c r="BL47" s="408">
        <f t="array" aca="1" ref="BL47" ca="1">SUMPRODUCT(BL$63:BL$122,TRANSPOSE(SAP_Spreadsheet!$G$614:$BN$614))</f>
        <v>0</v>
      </c>
      <c r="BM47" s="404"/>
    </row>
    <row r="48" spans="1:65" s="405" customFormat="1" x14ac:dyDescent="0.15">
      <c r="A48" s="397"/>
      <c r="B48" s="397"/>
      <c r="D48" s="405" t="s">
        <v>422</v>
      </c>
      <c r="E48" s="408">
        <f t="array" aca="1" ref="E48" ca="1">SUMPRODUCT(E$63:E$122,TRANSPOSE(SAP_Spreadsheet!$G$615:$BN$615))</f>
        <v>0</v>
      </c>
      <c r="F48" s="408">
        <f t="array" aca="1" ref="F48" ca="1">SUMPRODUCT(F$63:F$122,TRANSPOSE(SAP_Spreadsheet!$G$615:$BN$615))</f>
        <v>0</v>
      </c>
      <c r="G48" s="408">
        <f t="array" aca="1" ref="G48" ca="1">SUMPRODUCT(G$63:G$122,TRANSPOSE(SAP_Spreadsheet!$G$615:$BN$615))</f>
        <v>0</v>
      </c>
      <c r="H48" s="408">
        <f t="array" aca="1" ref="H48" ca="1">SUMPRODUCT(H$63:H$122,TRANSPOSE(SAP_Spreadsheet!$G$615:$BN$615))</f>
        <v>0</v>
      </c>
      <c r="I48" s="408">
        <f t="array" aca="1" ref="I48" ca="1">SUMPRODUCT(I$63:I$122,TRANSPOSE(SAP_Spreadsheet!$G$615:$BN$615))</f>
        <v>0</v>
      </c>
      <c r="J48" s="408">
        <f t="array" aca="1" ref="J48" ca="1">SUMPRODUCT(J$63:J$122,TRANSPOSE(SAP_Spreadsheet!$G$615:$BN$615))</f>
        <v>0</v>
      </c>
      <c r="K48" s="408">
        <f t="array" aca="1" ref="K48" ca="1">SUMPRODUCT(K$63:K$122,TRANSPOSE(SAP_Spreadsheet!$G$615:$BN$615))</f>
        <v>0</v>
      </c>
      <c r="L48" s="408">
        <f t="array" aca="1" ref="L48" ca="1">SUMPRODUCT(L$63:L$122,TRANSPOSE(SAP_Spreadsheet!$G$615:$BN$615))</f>
        <v>0</v>
      </c>
      <c r="M48" s="408">
        <f t="array" aca="1" ref="M48" ca="1">SUMPRODUCT(M$63:M$122,TRANSPOSE(SAP_Spreadsheet!$G$615:$BN$615))</f>
        <v>0</v>
      </c>
      <c r="N48" s="408">
        <f t="array" aca="1" ref="N48" ca="1">SUMPRODUCT(N$63:N$122,TRANSPOSE(SAP_Spreadsheet!$G$615:$BN$615))</f>
        <v>0</v>
      </c>
      <c r="O48" s="408">
        <f t="array" aca="1" ref="O48" ca="1">SUMPRODUCT(O$63:O$122,TRANSPOSE(SAP_Spreadsheet!$G$615:$BN$615))</f>
        <v>0</v>
      </c>
      <c r="P48" s="408">
        <f t="array" aca="1" ref="P48" ca="1">SUMPRODUCT(P$63:P$122,TRANSPOSE(SAP_Spreadsheet!$G$615:$BN$615))</f>
        <v>0</v>
      </c>
      <c r="Q48" s="408">
        <f t="array" aca="1" ref="Q48" ca="1">SUMPRODUCT(Q$63:Q$122,TRANSPOSE(SAP_Spreadsheet!$G$615:$BN$615))</f>
        <v>0</v>
      </c>
      <c r="R48" s="408">
        <f t="array" aca="1" ref="R48" ca="1">SUMPRODUCT(R$63:R$122,TRANSPOSE(SAP_Spreadsheet!$G$615:$BN$615))</f>
        <v>0</v>
      </c>
      <c r="S48" s="408">
        <f t="array" aca="1" ref="S48" ca="1">SUMPRODUCT(S$63:S$122,TRANSPOSE(SAP_Spreadsheet!$G$615:$BN$615))</f>
        <v>0</v>
      </c>
      <c r="T48" s="408">
        <f t="array" aca="1" ref="T48" ca="1">SUMPRODUCT(T$63:T$122,TRANSPOSE(SAP_Spreadsheet!$G$615:$BN$615))</f>
        <v>0</v>
      </c>
      <c r="U48" s="408">
        <f t="array" aca="1" ref="U48" ca="1">SUMPRODUCT(U$63:U$122,TRANSPOSE(SAP_Spreadsheet!$G$615:$BN$615))</f>
        <v>0</v>
      </c>
      <c r="V48" s="408">
        <f t="array" aca="1" ref="V48" ca="1">SUMPRODUCT(V$63:V$122,TRANSPOSE(SAP_Spreadsheet!$G$615:$BN$615))</f>
        <v>0</v>
      </c>
      <c r="W48" s="408">
        <f t="array" aca="1" ref="W48" ca="1">SUMPRODUCT(W$63:W$122,TRANSPOSE(SAP_Spreadsheet!$G$615:$BN$615))</f>
        <v>0</v>
      </c>
      <c r="X48" s="408">
        <f t="array" aca="1" ref="X48" ca="1">SUMPRODUCT(X$63:X$122,TRANSPOSE(SAP_Spreadsheet!$G$615:$BN$615))</f>
        <v>0</v>
      </c>
      <c r="Y48" s="408">
        <f t="array" aca="1" ref="Y48" ca="1">SUMPRODUCT(Y$63:Y$122,TRANSPOSE(SAP_Spreadsheet!$G$615:$BN$615))</f>
        <v>0</v>
      </c>
      <c r="Z48" s="408">
        <f t="array" aca="1" ref="Z48" ca="1">SUMPRODUCT(Z$63:Z$122,TRANSPOSE(SAP_Spreadsheet!$G$615:$BN$615))</f>
        <v>0</v>
      </c>
      <c r="AA48" s="408">
        <f t="array" aca="1" ref="AA48" ca="1">SUMPRODUCT(AA$63:AA$122,TRANSPOSE(SAP_Spreadsheet!$G$615:$BN$615))</f>
        <v>0</v>
      </c>
      <c r="AB48" s="408">
        <f t="array" aca="1" ref="AB48" ca="1">SUMPRODUCT(AB$63:AB$122,TRANSPOSE(SAP_Spreadsheet!$G$615:$BN$615))</f>
        <v>0</v>
      </c>
      <c r="AC48" s="408">
        <f t="array" aca="1" ref="AC48" ca="1">SUMPRODUCT(AC$63:AC$122,TRANSPOSE(SAP_Spreadsheet!$G$615:$BN$615))</f>
        <v>0</v>
      </c>
      <c r="AD48" s="408">
        <f t="array" aca="1" ref="AD48" ca="1">SUMPRODUCT(AD$63:AD$122,TRANSPOSE(SAP_Spreadsheet!$G$615:$BN$615))</f>
        <v>0</v>
      </c>
      <c r="AE48" s="408">
        <f t="array" aca="1" ref="AE48" ca="1">SUMPRODUCT(AE$63:AE$122,TRANSPOSE(SAP_Spreadsheet!$G$615:$BN$615))</f>
        <v>0</v>
      </c>
      <c r="AF48" s="408">
        <f t="array" aca="1" ref="AF48" ca="1">SUMPRODUCT(AF$63:AF$122,TRANSPOSE(SAP_Spreadsheet!$G$615:$BN$615))</f>
        <v>0</v>
      </c>
      <c r="AG48" s="408">
        <f t="array" aca="1" ref="AG48" ca="1">SUMPRODUCT(AG$63:AG$122,TRANSPOSE(SAP_Spreadsheet!$G$615:$BN$615))</f>
        <v>0</v>
      </c>
      <c r="AH48" s="408">
        <f t="array" aca="1" ref="AH48" ca="1">SUMPRODUCT(AH$63:AH$122,TRANSPOSE(SAP_Spreadsheet!$G$615:$BN$615))</f>
        <v>0</v>
      </c>
      <c r="AI48" s="408">
        <f t="array" aca="1" ref="AI48" ca="1">SUMPRODUCT(AI$63:AI$122,TRANSPOSE(SAP_Spreadsheet!$G$615:$BN$615))</f>
        <v>0</v>
      </c>
      <c r="AJ48" s="408">
        <f t="array" aca="1" ref="AJ48" ca="1">SUMPRODUCT(AJ$63:AJ$122,TRANSPOSE(SAP_Spreadsheet!$G$615:$BN$615))</f>
        <v>0</v>
      </c>
      <c r="AK48" s="408">
        <f t="array" aca="1" ref="AK48" ca="1">SUMPRODUCT(AK$63:AK$122,TRANSPOSE(SAP_Spreadsheet!$G$615:$BN$615))</f>
        <v>0</v>
      </c>
      <c r="AL48" s="408">
        <f t="array" aca="1" ref="AL48" ca="1">SUMPRODUCT(AL$63:AL$122,TRANSPOSE(SAP_Spreadsheet!$G$615:$BN$615))</f>
        <v>0</v>
      </c>
      <c r="AM48" s="408">
        <f t="array" aca="1" ref="AM48" ca="1">SUMPRODUCT(AM$63:AM$122,TRANSPOSE(SAP_Spreadsheet!$G$615:$BN$615))</f>
        <v>0</v>
      </c>
      <c r="AN48" s="408">
        <f t="array" aca="1" ref="AN48" ca="1">SUMPRODUCT(AN$63:AN$122,TRANSPOSE(SAP_Spreadsheet!$G$615:$BN$615))</f>
        <v>0</v>
      </c>
      <c r="AO48" s="408">
        <f t="array" aca="1" ref="AO48" ca="1">SUMPRODUCT(AO$63:AO$122,TRANSPOSE(SAP_Spreadsheet!$G$615:$BN$615))</f>
        <v>0</v>
      </c>
      <c r="AP48" s="408">
        <f t="array" aca="1" ref="AP48" ca="1">SUMPRODUCT(AP$63:AP$122,TRANSPOSE(SAP_Spreadsheet!$G$615:$BN$615))</f>
        <v>0</v>
      </c>
      <c r="AQ48" s="408">
        <f t="array" aca="1" ref="AQ48" ca="1">SUMPRODUCT(AQ$63:AQ$122,TRANSPOSE(SAP_Spreadsheet!$G$615:$BN$615))</f>
        <v>0</v>
      </c>
      <c r="AR48" s="408">
        <f t="array" aca="1" ref="AR48" ca="1">SUMPRODUCT(AR$63:AR$122,TRANSPOSE(SAP_Spreadsheet!$G$615:$BN$615))</f>
        <v>0</v>
      </c>
      <c r="AS48" s="408">
        <f t="array" aca="1" ref="AS48" ca="1">SUMPRODUCT(AS$63:AS$122,TRANSPOSE(SAP_Spreadsheet!$G$615:$BN$615))</f>
        <v>0</v>
      </c>
      <c r="AT48" s="408">
        <f t="array" aca="1" ref="AT48" ca="1">SUMPRODUCT(AT$63:AT$122,TRANSPOSE(SAP_Spreadsheet!$G$615:$BN$615))</f>
        <v>0</v>
      </c>
      <c r="AU48" s="408">
        <f t="array" aca="1" ref="AU48" ca="1">SUMPRODUCT(AU$63:AU$122,TRANSPOSE(SAP_Spreadsheet!$G$615:$BN$615))</f>
        <v>0</v>
      </c>
      <c r="AV48" s="408">
        <f t="array" aca="1" ref="AV48" ca="1">SUMPRODUCT(AV$63:AV$122,TRANSPOSE(SAP_Spreadsheet!$G$615:$BN$615))</f>
        <v>0</v>
      </c>
      <c r="AW48" s="408">
        <f t="array" aca="1" ref="AW48" ca="1">SUMPRODUCT(AW$63:AW$122,TRANSPOSE(SAP_Spreadsheet!$G$615:$BN$615))</f>
        <v>0</v>
      </c>
      <c r="AX48" s="408">
        <f t="array" aca="1" ref="AX48" ca="1">SUMPRODUCT(AX$63:AX$122,TRANSPOSE(SAP_Spreadsheet!$G$615:$BN$615))</f>
        <v>0</v>
      </c>
      <c r="AY48" s="408">
        <f t="array" aca="1" ref="AY48" ca="1">SUMPRODUCT(AY$63:AY$122,TRANSPOSE(SAP_Spreadsheet!$G$615:$BN$615))</f>
        <v>0</v>
      </c>
      <c r="AZ48" s="408">
        <f t="array" aca="1" ref="AZ48" ca="1">SUMPRODUCT(AZ$63:AZ$122,TRANSPOSE(SAP_Spreadsheet!$G$615:$BN$615))</f>
        <v>0</v>
      </c>
      <c r="BA48" s="408">
        <f t="array" aca="1" ref="BA48" ca="1">SUMPRODUCT(BA$63:BA$122,TRANSPOSE(SAP_Spreadsheet!$G$615:$BN$615))</f>
        <v>0</v>
      </c>
      <c r="BB48" s="408">
        <f t="array" aca="1" ref="BB48" ca="1">SUMPRODUCT(BB$63:BB$122,TRANSPOSE(SAP_Spreadsheet!$G$615:$BN$615))</f>
        <v>0</v>
      </c>
      <c r="BC48" s="408">
        <f t="array" aca="1" ref="BC48" ca="1">SUMPRODUCT(BC$63:BC$122,TRANSPOSE(SAP_Spreadsheet!$G$615:$BN$615))</f>
        <v>0</v>
      </c>
      <c r="BD48" s="408">
        <f t="array" aca="1" ref="BD48" ca="1">SUMPRODUCT(BD$63:BD$122,TRANSPOSE(SAP_Spreadsheet!$G$615:$BN$615))</f>
        <v>0</v>
      </c>
      <c r="BE48" s="408">
        <f t="array" aca="1" ref="BE48" ca="1">SUMPRODUCT(BE$63:BE$122,TRANSPOSE(SAP_Spreadsheet!$G$615:$BN$615))</f>
        <v>0</v>
      </c>
      <c r="BF48" s="408">
        <f t="array" aca="1" ref="BF48" ca="1">SUMPRODUCT(BF$63:BF$122,TRANSPOSE(SAP_Spreadsheet!$G$615:$BN$615))</f>
        <v>0</v>
      </c>
      <c r="BG48" s="408">
        <f t="array" aca="1" ref="BG48" ca="1">SUMPRODUCT(BG$63:BG$122,TRANSPOSE(SAP_Spreadsheet!$G$615:$BN$615))</f>
        <v>0</v>
      </c>
      <c r="BH48" s="408">
        <f t="array" aca="1" ref="BH48" ca="1">SUMPRODUCT(BH$63:BH$122,TRANSPOSE(SAP_Spreadsheet!$G$615:$BN$615))</f>
        <v>0</v>
      </c>
      <c r="BI48" s="408">
        <f t="array" aca="1" ref="BI48" ca="1">SUMPRODUCT(BI$63:BI$122,TRANSPOSE(SAP_Spreadsheet!$G$615:$BN$615))</f>
        <v>0</v>
      </c>
      <c r="BJ48" s="408">
        <f t="array" aca="1" ref="BJ48" ca="1">SUMPRODUCT(BJ$63:BJ$122,TRANSPOSE(SAP_Spreadsheet!$G$615:$BN$615))</f>
        <v>0</v>
      </c>
      <c r="BK48" s="408">
        <f t="array" aca="1" ref="BK48" ca="1">SUMPRODUCT(BK$63:BK$122,TRANSPOSE(SAP_Spreadsheet!$G$615:$BN$615))</f>
        <v>0</v>
      </c>
      <c r="BL48" s="408">
        <f t="array" aca="1" ref="BL48" ca="1">SUMPRODUCT(BL$63:BL$122,TRANSPOSE(SAP_Spreadsheet!$G$615:$BN$615))</f>
        <v>0</v>
      </c>
      <c r="BM48" s="404"/>
    </row>
    <row r="49" spans="1:65" s="405" customFormat="1" x14ac:dyDescent="0.15">
      <c r="A49" s="397"/>
      <c r="B49" s="397"/>
      <c r="D49" s="405" t="s">
        <v>423</v>
      </c>
      <c r="E49" s="408">
        <f t="array" aca="1" ref="E49" ca="1">SUMPRODUCT(E$63:E$122,TRANSPOSE(SAP_Spreadsheet!$G$616:$BN$616))</f>
        <v>0</v>
      </c>
      <c r="F49" s="408">
        <f t="array" aca="1" ref="F49" ca="1">SUMPRODUCT(F$63:F$122,TRANSPOSE(SAP_Spreadsheet!$G$616:$BN$616))</f>
        <v>0</v>
      </c>
      <c r="G49" s="408">
        <f t="array" aca="1" ref="G49" ca="1">SUMPRODUCT(G$63:G$122,TRANSPOSE(SAP_Spreadsheet!$G$616:$BN$616))</f>
        <v>0</v>
      </c>
      <c r="H49" s="408">
        <f t="array" aca="1" ref="H49" ca="1">SUMPRODUCT(H$63:H$122,TRANSPOSE(SAP_Spreadsheet!$G$616:$BN$616))</f>
        <v>0</v>
      </c>
      <c r="I49" s="408">
        <f t="array" aca="1" ref="I49" ca="1">SUMPRODUCT(I$63:I$122,TRANSPOSE(SAP_Spreadsheet!$G$616:$BN$616))</f>
        <v>0</v>
      </c>
      <c r="J49" s="408">
        <f t="array" aca="1" ref="J49" ca="1">SUMPRODUCT(J$63:J$122,TRANSPOSE(SAP_Spreadsheet!$G$616:$BN$616))</f>
        <v>0</v>
      </c>
      <c r="K49" s="408">
        <f t="array" aca="1" ref="K49" ca="1">SUMPRODUCT(K$63:K$122,TRANSPOSE(SAP_Spreadsheet!$G$616:$BN$616))</f>
        <v>0</v>
      </c>
      <c r="L49" s="408">
        <f t="array" aca="1" ref="L49" ca="1">SUMPRODUCT(L$63:L$122,TRANSPOSE(SAP_Spreadsheet!$G$616:$BN$616))</f>
        <v>0</v>
      </c>
      <c r="M49" s="408">
        <f t="array" aca="1" ref="M49" ca="1">SUMPRODUCT(M$63:M$122,TRANSPOSE(SAP_Spreadsheet!$G$616:$BN$616))</f>
        <v>0</v>
      </c>
      <c r="N49" s="408">
        <f t="array" aca="1" ref="N49" ca="1">SUMPRODUCT(N$63:N$122,TRANSPOSE(SAP_Spreadsheet!$G$616:$BN$616))</f>
        <v>0</v>
      </c>
      <c r="O49" s="408">
        <f t="array" aca="1" ref="O49" ca="1">SUMPRODUCT(O$63:O$122,TRANSPOSE(SAP_Spreadsheet!$G$616:$BN$616))</f>
        <v>0</v>
      </c>
      <c r="P49" s="408">
        <f t="array" aca="1" ref="P49" ca="1">SUMPRODUCT(P$63:P$122,TRANSPOSE(SAP_Spreadsheet!$G$616:$BN$616))</f>
        <v>0</v>
      </c>
      <c r="Q49" s="408">
        <f t="array" aca="1" ref="Q49" ca="1">SUMPRODUCT(Q$63:Q$122,TRANSPOSE(SAP_Spreadsheet!$G$616:$BN$616))</f>
        <v>0</v>
      </c>
      <c r="R49" s="408">
        <f t="array" aca="1" ref="R49" ca="1">SUMPRODUCT(R$63:R$122,TRANSPOSE(SAP_Spreadsheet!$G$616:$BN$616))</f>
        <v>0</v>
      </c>
      <c r="S49" s="408">
        <f t="array" aca="1" ref="S49" ca="1">SUMPRODUCT(S$63:S$122,TRANSPOSE(SAP_Spreadsheet!$G$616:$BN$616))</f>
        <v>0</v>
      </c>
      <c r="T49" s="408">
        <f t="array" aca="1" ref="T49" ca="1">SUMPRODUCT(T$63:T$122,TRANSPOSE(SAP_Spreadsheet!$G$616:$BN$616))</f>
        <v>0</v>
      </c>
      <c r="U49" s="408">
        <f t="array" aca="1" ref="U49" ca="1">SUMPRODUCT(U$63:U$122,TRANSPOSE(SAP_Spreadsheet!$G$616:$BN$616))</f>
        <v>0</v>
      </c>
      <c r="V49" s="408">
        <f t="array" aca="1" ref="V49" ca="1">SUMPRODUCT(V$63:V$122,TRANSPOSE(SAP_Spreadsheet!$G$616:$BN$616))</f>
        <v>0</v>
      </c>
      <c r="W49" s="408">
        <f t="array" aca="1" ref="W49" ca="1">SUMPRODUCT(W$63:W$122,TRANSPOSE(SAP_Spreadsheet!$G$616:$BN$616))</f>
        <v>0</v>
      </c>
      <c r="X49" s="408">
        <f t="array" aca="1" ref="X49" ca="1">SUMPRODUCT(X$63:X$122,TRANSPOSE(SAP_Spreadsheet!$G$616:$BN$616))</f>
        <v>0</v>
      </c>
      <c r="Y49" s="408">
        <f t="array" aca="1" ref="Y49" ca="1">SUMPRODUCT(Y$63:Y$122,TRANSPOSE(SAP_Spreadsheet!$G$616:$BN$616))</f>
        <v>0</v>
      </c>
      <c r="Z49" s="408">
        <f t="array" aca="1" ref="Z49" ca="1">SUMPRODUCT(Z$63:Z$122,TRANSPOSE(SAP_Spreadsheet!$G$616:$BN$616))</f>
        <v>0</v>
      </c>
      <c r="AA49" s="408">
        <f t="array" aca="1" ref="AA49" ca="1">SUMPRODUCT(AA$63:AA$122,TRANSPOSE(SAP_Spreadsheet!$G$616:$BN$616))</f>
        <v>0</v>
      </c>
      <c r="AB49" s="408">
        <f t="array" aca="1" ref="AB49" ca="1">SUMPRODUCT(AB$63:AB$122,TRANSPOSE(SAP_Spreadsheet!$G$616:$BN$616))</f>
        <v>0</v>
      </c>
      <c r="AC49" s="408">
        <f t="array" aca="1" ref="AC49" ca="1">SUMPRODUCT(AC$63:AC$122,TRANSPOSE(SAP_Spreadsheet!$G$616:$BN$616))</f>
        <v>0</v>
      </c>
      <c r="AD49" s="408">
        <f t="array" aca="1" ref="AD49" ca="1">SUMPRODUCT(AD$63:AD$122,TRANSPOSE(SAP_Spreadsheet!$G$616:$BN$616))</f>
        <v>0</v>
      </c>
      <c r="AE49" s="408">
        <f t="array" aca="1" ref="AE49" ca="1">SUMPRODUCT(AE$63:AE$122,TRANSPOSE(SAP_Spreadsheet!$G$616:$BN$616))</f>
        <v>0</v>
      </c>
      <c r="AF49" s="408">
        <f t="array" aca="1" ref="AF49" ca="1">SUMPRODUCT(AF$63:AF$122,TRANSPOSE(SAP_Spreadsheet!$G$616:$BN$616))</f>
        <v>0</v>
      </c>
      <c r="AG49" s="408">
        <f t="array" aca="1" ref="AG49" ca="1">SUMPRODUCT(AG$63:AG$122,TRANSPOSE(SAP_Spreadsheet!$G$616:$BN$616))</f>
        <v>0</v>
      </c>
      <c r="AH49" s="408">
        <f t="array" aca="1" ref="AH49" ca="1">SUMPRODUCT(AH$63:AH$122,TRANSPOSE(SAP_Spreadsheet!$G$616:$BN$616))</f>
        <v>0</v>
      </c>
      <c r="AI49" s="408">
        <f t="array" aca="1" ref="AI49" ca="1">SUMPRODUCT(AI$63:AI$122,TRANSPOSE(SAP_Spreadsheet!$G$616:$BN$616))</f>
        <v>0</v>
      </c>
      <c r="AJ49" s="408">
        <f t="array" aca="1" ref="AJ49" ca="1">SUMPRODUCT(AJ$63:AJ$122,TRANSPOSE(SAP_Spreadsheet!$G$616:$BN$616))</f>
        <v>0</v>
      </c>
      <c r="AK49" s="408">
        <f t="array" aca="1" ref="AK49" ca="1">SUMPRODUCT(AK$63:AK$122,TRANSPOSE(SAP_Spreadsheet!$G$616:$BN$616))</f>
        <v>0</v>
      </c>
      <c r="AL49" s="408">
        <f t="array" aca="1" ref="AL49" ca="1">SUMPRODUCT(AL$63:AL$122,TRANSPOSE(SAP_Spreadsheet!$G$616:$BN$616))</f>
        <v>0</v>
      </c>
      <c r="AM49" s="408">
        <f t="array" aca="1" ref="AM49" ca="1">SUMPRODUCT(AM$63:AM$122,TRANSPOSE(SAP_Spreadsheet!$G$616:$BN$616))</f>
        <v>0</v>
      </c>
      <c r="AN49" s="408">
        <f t="array" aca="1" ref="AN49" ca="1">SUMPRODUCT(AN$63:AN$122,TRANSPOSE(SAP_Spreadsheet!$G$616:$BN$616))</f>
        <v>0</v>
      </c>
      <c r="AO49" s="408">
        <f t="array" aca="1" ref="AO49" ca="1">SUMPRODUCT(AO$63:AO$122,TRANSPOSE(SAP_Spreadsheet!$G$616:$BN$616))</f>
        <v>0</v>
      </c>
      <c r="AP49" s="408">
        <f t="array" aca="1" ref="AP49" ca="1">SUMPRODUCT(AP$63:AP$122,TRANSPOSE(SAP_Spreadsheet!$G$616:$BN$616))</f>
        <v>0</v>
      </c>
      <c r="AQ49" s="408">
        <f t="array" aca="1" ref="AQ49" ca="1">SUMPRODUCT(AQ$63:AQ$122,TRANSPOSE(SAP_Spreadsheet!$G$616:$BN$616))</f>
        <v>0</v>
      </c>
      <c r="AR49" s="408">
        <f t="array" aca="1" ref="AR49" ca="1">SUMPRODUCT(AR$63:AR$122,TRANSPOSE(SAP_Spreadsheet!$G$616:$BN$616))</f>
        <v>0</v>
      </c>
      <c r="AS49" s="408">
        <f t="array" aca="1" ref="AS49" ca="1">SUMPRODUCT(AS$63:AS$122,TRANSPOSE(SAP_Spreadsheet!$G$616:$BN$616))</f>
        <v>0</v>
      </c>
      <c r="AT49" s="408">
        <f t="array" aca="1" ref="AT49" ca="1">SUMPRODUCT(AT$63:AT$122,TRANSPOSE(SAP_Spreadsheet!$G$616:$BN$616))</f>
        <v>0</v>
      </c>
      <c r="AU49" s="408">
        <f t="array" aca="1" ref="AU49" ca="1">SUMPRODUCT(AU$63:AU$122,TRANSPOSE(SAP_Spreadsheet!$G$616:$BN$616))</f>
        <v>0</v>
      </c>
      <c r="AV49" s="408">
        <f t="array" aca="1" ref="AV49" ca="1">SUMPRODUCT(AV$63:AV$122,TRANSPOSE(SAP_Spreadsheet!$G$616:$BN$616))</f>
        <v>0</v>
      </c>
      <c r="AW49" s="408">
        <f t="array" aca="1" ref="AW49" ca="1">SUMPRODUCT(AW$63:AW$122,TRANSPOSE(SAP_Spreadsheet!$G$616:$BN$616))</f>
        <v>0</v>
      </c>
      <c r="AX49" s="408">
        <f t="array" aca="1" ref="AX49" ca="1">SUMPRODUCT(AX$63:AX$122,TRANSPOSE(SAP_Spreadsheet!$G$616:$BN$616))</f>
        <v>0</v>
      </c>
      <c r="AY49" s="408">
        <f t="array" aca="1" ref="AY49" ca="1">SUMPRODUCT(AY$63:AY$122,TRANSPOSE(SAP_Spreadsheet!$G$616:$BN$616))</f>
        <v>0</v>
      </c>
      <c r="AZ49" s="408">
        <f t="array" aca="1" ref="AZ49" ca="1">SUMPRODUCT(AZ$63:AZ$122,TRANSPOSE(SAP_Spreadsheet!$G$616:$BN$616))</f>
        <v>0</v>
      </c>
      <c r="BA49" s="408">
        <f t="array" aca="1" ref="BA49" ca="1">SUMPRODUCT(BA$63:BA$122,TRANSPOSE(SAP_Spreadsheet!$G$616:$BN$616))</f>
        <v>0</v>
      </c>
      <c r="BB49" s="408">
        <f t="array" aca="1" ref="BB49" ca="1">SUMPRODUCT(BB$63:BB$122,TRANSPOSE(SAP_Spreadsheet!$G$616:$BN$616))</f>
        <v>0</v>
      </c>
      <c r="BC49" s="408">
        <f t="array" aca="1" ref="BC49" ca="1">SUMPRODUCT(BC$63:BC$122,TRANSPOSE(SAP_Spreadsheet!$G$616:$BN$616))</f>
        <v>0</v>
      </c>
      <c r="BD49" s="408">
        <f t="array" aca="1" ref="BD49" ca="1">SUMPRODUCT(BD$63:BD$122,TRANSPOSE(SAP_Spreadsheet!$G$616:$BN$616))</f>
        <v>0</v>
      </c>
      <c r="BE49" s="408">
        <f t="array" aca="1" ref="BE49" ca="1">SUMPRODUCT(BE$63:BE$122,TRANSPOSE(SAP_Spreadsheet!$G$616:$BN$616))</f>
        <v>0</v>
      </c>
      <c r="BF49" s="408">
        <f t="array" aca="1" ref="BF49" ca="1">SUMPRODUCT(BF$63:BF$122,TRANSPOSE(SAP_Spreadsheet!$G$616:$BN$616))</f>
        <v>0</v>
      </c>
      <c r="BG49" s="408">
        <f t="array" aca="1" ref="BG49" ca="1">SUMPRODUCT(BG$63:BG$122,TRANSPOSE(SAP_Spreadsheet!$G$616:$BN$616))</f>
        <v>0</v>
      </c>
      <c r="BH49" s="408">
        <f t="array" aca="1" ref="BH49" ca="1">SUMPRODUCT(BH$63:BH$122,TRANSPOSE(SAP_Spreadsheet!$G$616:$BN$616))</f>
        <v>0</v>
      </c>
      <c r="BI49" s="408">
        <f t="array" aca="1" ref="BI49" ca="1">SUMPRODUCT(BI$63:BI$122,TRANSPOSE(SAP_Spreadsheet!$G$616:$BN$616))</f>
        <v>0</v>
      </c>
      <c r="BJ49" s="408">
        <f t="array" aca="1" ref="BJ49" ca="1">SUMPRODUCT(BJ$63:BJ$122,TRANSPOSE(SAP_Spreadsheet!$G$616:$BN$616))</f>
        <v>0</v>
      </c>
      <c r="BK49" s="408">
        <f t="array" aca="1" ref="BK49" ca="1">SUMPRODUCT(BK$63:BK$122,TRANSPOSE(SAP_Spreadsheet!$G$616:$BN$616))</f>
        <v>0</v>
      </c>
      <c r="BL49" s="408">
        <f t="array" aca="1" ref="BL49" ca="1">SUMPRODUCT(BL$63:BL$122,TRANSPOSE(SAP_Spreadsheet!$G$616:$BN$616))</f>
        <v>0</v>
      </c>
      <c r="BM49" s="404"/>
    </row>
    <row r="50" spans="1:65" s="405" customFormat="1" x14ac:dyDescent="0.15">
      <c r="A50" s="397"/>
      <c r="B50" s="397"/>
      <c r="D50" s="405" t="s">
        <v>424</v>
      </c>
      <c r="E50" s="408">
        <f t="array" aca="1" ref="E50" ca="1">SUMPRODUCT(E$63:E$122,TRANSPOSE(SAP_Spreadsheet!$G$617:$BN$617))</f>
        <v>0</v>
      </c>
      <c r="F50" s="408">
        <f t="array" aca="1" ref="F50" ca="1">SUMPRODUCT(F$63:F$122,TRANSPOSE(SAP_Spreadsheet!$G$617:$BN$617))</f>
        <v>0</v>
      </c>
      <c r="G50" s="408">
        <f t="array" aca="1" ref="G50" ca="1">SUMPRODUCT(G$63:G$122,TRANSPOSE(SAP_Spreadsheet!$G$617:$BN$617))</f>
        <v>0</v>
      </c>
      <c r="H50" s="408">
        <f t="array" aca="1" ref="H50" ca="1">SUMPRODUCT(H$63:H$122,TRANSPOSE(SAP_Spreadsheet!$G$617:$BN$617))</f>
        <v>0</v>
      </c>
      <c r="I50" s="408">
        <f t="array" aca="1" ref="I50" ca="1">SUMPRODUCT(I$63:I$122,TRANSPOSE(SAP_Spreadsheet!$G$617:$BN$617))</f>
        <v>0</v>
      </c>
      <c r="J50" s="408">
        <f t="array" aca="1" ref="J50" ca="1">SUMPRODUCT(J$63:J$122,TRANSPOSE(SAP_Spreadsheet!$G$617:$BN$617))</f>
        <v>0</v>
      </c>
      <c r="K50" s="408">
        <f t="array" aca="1" ref="K50" ca="1">SUMPRODUCT(K$63:K$122,TRANSPOSE(SAP_Spreadsheet!$G$617:$BN$617))</f>
        <v>0</v>
      </c>
      <c r="L50" s="408">
        <f t="array" aca="1" ref="L50" ca="1">SUMPRODUCT(L$63:L$122,TRANSPOSE(SAP_Spreadsheet!$G$617:$BN$617))</f>
        <v>0</v>
      </c>
      <c r="M50" s="408">
        <f t="array" aca="1" ref="M50" ca="1">SUMPRODUCT(M$63:M$122,TRANSPOSE(SAP_Spreadsheet!$G$617:$BN$617))</f>
        <v>0</v>
      </c>
      <c r="N50" s="408">
        <f t="array" aca="1" ref="N50" ca="1">SUMPRODUCT(N$63:N$122,TRANSPOSE(SAP_Spreadsheet!$G$617:$BN$617))</f>
        <v>0</v>
      </c>
      <c r="O50" s="408">
        <f t="array" aca="1" ref="O50" ca="1">SUMPRODUCT(O$63:O$122,TRANSPOSE(SAP_Spreadsheet!$G$617:$BN$617))</f>
        <v>0</v>
      </c>
      <c r="P50" s="408">
        <f t="array" aca="1" ref="P50" ca="1">SUMPRODUCT(P$63:P$122,TRANSPOSE(SAP_Spreadsheet!$G$617:$BN$617))</f>
        <v>0</v>
      </c>
      <c r="Q50" s="408">
        <f t="array" aca="1" ref="Q50" ca="1">SUMPRODUCT(Q$63:Q$122,TRANSPOSE(SAP_Spreadsheet!$G$617:$BN$617))</f>
        <v>0</v>
      </c>
      <c r="R50" s="408">
        <f t="array" aca="1" ref="R50" ca="1">SUMPRODUCT(R$63:R$122,TRANSPOSE(SAP_Spreadsheet!$G$617:$BN$617))</f>
        <v>0</v>
      </c>
      <c r="S50" s="408">
        <f t="array" aca="1" ref="S50" ca="1">SUMPRODUCT(S$63:S$122,TRANSPOSE(SAP_Spreadsheet!$G$617:$BN$617))</f>
        <v>0</v>
      </c>
      <c r="T50" s="408">
        <f t="array" aca="1" ref="T50" ca="1">SUMPRODUCT(T$63:T$122,TRANSPOSE(SAP_Spreadsheet!$G$617:$BN$617))</f>
        <v>0</v>
      </c>
      <c r="U50" s="408">
        <f t="array" aca="1" ref="U50" ca="1">SUMPRODUCT(U$63:U$122,TRANSPOSE(SAP_Spreadsheet!$G$617:$BN$617))</f>
        <v>0</v>
      </c>
      <c r="V50" s="408">
        <f t="array" aca="1" ref="V50" ca="1">SUMPRODUCT(V$63:V$122,TRANSPOSE(SAP_Spreadsheet!$G$617:$BN$617))</f>
        <v>0</v>
      </c>
      <c r="W50" s="408">
        <f t="array" aca="1" ref="W50" ca="1">SUMPRODUCT(W$63:W$122,TRANSPOSE(SAP_Spreadsheet!$G$617:$BN$617))</f>
        <v>0</v>
      </c>
      <c r="X50" s="408">
        <f t="array" aca="1" ref="X50" ca="1">SUMPRODUCT(X$63:X$122,TRANSPOSE(SAP_Spreadsheet!$G$617:$BN$617))</f>
        <v>0</v>
      </c>
      <c r="Y50" s="408">
        <f t="array" aca="1" ref="Y50" ca="1">SUMPRODUCT(Y$63:Y$122,TRANSPOSE(SAP_Spreadsheet!$G$617:$BN$617))</f>
        <v>0</v>
      </c>
      <c r="Z50" s="408">
        <f t="array" aca="1" ref="Z50" ca="1">SUMPRODUCT(Z$63:Z$122,TRANSPOSE(SAP_Spreadsheet!$G$617:$BN$617))</f>
        <v>0</v>
      </c>
      <c r="AA50" s="408">
        <f t="array" aca="1" ref="AA50" ca="1">SUMPRODUCT(AA$63:AA$122,TRANSPOSE(SAP_Spreadsheet!$G$617:$BN$617))</f>
        <v>0</v>
      </c>
      <c r="AB50" s="408">
        <f t="array" aca="1" ref="AB50" ca="1">SUMPRODUCT(AB$63:AB$122,TRANSPOSE(SAP_Spreadsheet!$G$617:$BN$617))</f>
        <v>0</v>
      </c>
      <c r="AC50" s="408">
        <f t="array" aca="1" ref="AC50" ca="1">SUMPRODUCT(AC$63:AC$122,TRANSPOSE(SAP_Spreadsheet!$G$617:$BN$617))</f>
        <v>0</v>
      </c>
      <c r="AD50" s="408">
        <f t="array" aca="1" ref="AD50" ca="1">SUMPRODUCT(AD$63:AD$122,TRANSPOSE(SAP_Spreadsheet!$G$617:$BN$617))</f>
        <v>0</v>
      </c>
      <c r="AE50" s="408">
        <f t="array" aca="1" ref="AE50" ca="1">SUMPRODUCT(AE$63:AE$122,TRANSPOSE(SAP_Spreadsheet!$G$617:$BN$617))</f>
        <v>0</v>
      </c>
      <c r="AF50" s="408">
        <f t="array" aca="1" ref="AF50" ca="1">SUMPRODUCT(AF$63:AF$122,TRANSPOSE(SAP_Spreadsheet!$G$617:$BN$617))</f>
        <v>0</v>
      </c>
      <c r="AG50" s="408">
        <f t="array" aca="1" ref="AG50" ca="1">SUMPRODUCT(AG$63:AG$122,TRANSPOSE(SAP_Spreadsheet!$G$617:$BN$617))</f>
        <v>0</v>
      </c>
      <c r="AH50" s="408">
        <f t="array" aca="1" ref="AH50" ca="1">SUMPRODUCT(AH$63:AH$122,TRANSPOSE(SAP_Spreadsheet!$G$617:$BN$617))</f>
        <v>0</v>
      </c>
      <c r="AI50" s="408">
        <f t="array" aca="1" ref="AI50" ca="1">SUMPRODUCT(AI$63:AI$122,TRANSPOSE(SAP_Spreadsheet!$G$617:$BN$617))</f>
        <v>0</v>
      </c>
      <c r="AJ50" s="408">
        <f t="array" aca="1" ref="AJ50" ca="1">SUMPRODUCT(AJ$63:AJ$122,TRANSPOSE(SAP_Spreadsheet!$G$617:$BN$617))</f>
        <v>0</v>
      </c>
      <c r="AK50" s="408">
        <f t="array" aca="1" ref="AK50" ca="1">SUMPRODUCT(AK$63:AK$122,TRANSPOSE(SAP_Spreadsheet!$G$617:$BN$617))</f>
        <v>0</v>
      </c>
      <c r="AL50" s="408">
        <f t="array" aca="1" ref="AL50" ca="1">SUMPRODUCT(AL$63:AL$122,TRANSPOSE(SAP_Spreadsheet!$G$617:$BN$617))</f>
        <v>0</v>
      </c>
      <c r="AM50" s="408">
        <f t="array" aca="1" ref="AM50" ca="1">SUMPRODUCT(AM$63:AM$122,TRANSPOSE(SAP_Spreadsheet!$G$617:$BN$617))</f>
        <v>0</v>
      </c>
      <c r="AN50" s="408">
        <f t="array" aca="1" ref="AN50" ca="1">SUMPRODUCT(AN$63:AN$122,TRANSPOSE(SAP_Spreadsheet!$G$617:$BN$617))</f>
        <v>0</v>
      </c>
      <c r="AO50" s="408">
        <f t="array" aca="1" ref="AO50" ca="1">SUMPRODUCT(AO$63:AO$122,TRANSPOSE(SAP_Spreadsheet!$G$617:$BN$617))</f>
        <v>0</v>
      </c>
      <c r="AP50" s="408">
        <f t="array" aca="1" ref="AP50" ca="1">SUMPRODUCT(AP$63:AP$122,TRANSPOSE(SAP_Spreadsheet!$G$617:$BN$617))</f>
        <v>0</v>
      </c>
      <c r="AQ50" s="408">
        <f t="array" aca="1" ref="AQ50" ca="1">SUMPRODUCT(AQ$63:AQ$122,TRANSPOSE(SAP_Spreadsheet!$G$617:$BN$617))</f>
        <v>0</v>
      </c>
      <c r="AR50" s="408">
        <f t="array" aca="1" ref="AR50" ca="1">SUMPRODUCT(AR$63:AR$122,TRANSPOSE(SAP_Spreadsheet!$G$617:$BN$617))</f>
        <v>0</v>
      </c>
      <c r="AS50" s="408">
        <f t="array" aca="1" ref="AS50" ca="1">SUMPRODUCT(AS$63:AS$122,TRANSPOSE(SAP_Spreadsheet!$G$617:$BN$617))</f>
        <v>0</v>
      </c>
      <c r="AT50" s="408">
        <f t="array" aca="1" ref="AT50" ca="1">SUMPRODUCT(AT$63:AT$122,TRANSPOSE(SAP_Spreadsheet!$G$617:$BN$617))</f>
        <v>0</v>
      </c>
      <c r="AU50" s="408">
        <f t="array" aca="1" ref="AU50" ca="1">SUMPRODUCT(AU$63:AU$122,TRANSPOSE(SAP_Spreadsheet!$G$617:$BN$617))</f>
        <v>0</v>
      </c>
      <c r="AV50" s="408">
        <f t="array" aca="1" ref="AV50" ca="1">SUMPRODUCT(AV$63:AV$122,TRANSPOSE(SAP_Spreadsheet!$G$617:$BN$617))</f>
        <v>0</v>
      </c>
      <c r="AW50" s="408">
        <f t="array" aca="1" ref="AW50" ca="1">SUMPRODUCT(AW$63:AW$122,TRANSPOSE(SAP_Spreadsheet!$G$617:$BN$617))</f>
        <v>0</v>
      </c>
      <c r="AX50" s="408">
        <f t="array" aca="1" ref="AX50" ca="1">SUMPRODUCT(AX$63:AX$122,TRANSPOSE(SAP_Spreadsheet!$G$617:$BN$617))</f>
        <v>0</v>
      </c>
      <c r="AY50" s="408">
        <f t="array" aca="1" ref="AY50" ca="1">SUMPRODUCT(AY$63:AY$122,TRANSPOSE(SAP_Spreadsheet!$G$617:$BN$617))</f>
        <v>0</v>
      </c>
      <c r="AZ50" s="408">
        <f t="array" aca="1" ref="AZ50" ca="1">SUMPRODUCT(AZ$63:AZ$122,TRANSPOSE(SAP_Spreadsheet!$G$617:$BN$617))</f>
        <v>0</v>
      </c>
      <c r="BA50" s="408">
        <f t="array" aca="1" ref="BA50" ca="1">SUMPRODUCT(BA$63:BA$122,TRANSPOSE(SAP_Spreadsheet!$G$617:$BN$617))</f>
        <v>0</v>
      </c>
      <c r="BB50" s="408">
        <f t="array" aca="1" ref="BB50" ca="1">SUMPRODUCT(BB$63:BB$122,TRANSPOSE(SAP_Spreadsheet!$G$617:$BN$617))</f>
        <v>0</v>
      </c>
      <c r="BC50" s="408">
        <f t="array" aca="1" ref="BC50" ca="1">SUMPRODUCT(BC$63:BC$122,TRANSPOSE(SAP_Spreadsheet!$G$617:$BN$617))</f>
        <v>0</v>
      </c>
      <c r="BD50" s="408">
        <f t="array" aca="1" ref="BD50" ca="1">SUMPRODUCT(BD$63:BD$122,TRANSPOSE(SAP_Spreadsheet!$G$617:$BN$617))</f>
        <v>0</v>
      </c>
      <c r="BE50" s="408">
        <f t="array" aca="1" ref="BE50" ca="1">SUMPRODUCT(BE$63:BE$122,TRANSPOSE(SAP_Spreadsheet!$G$617:$BN$617))</f>
        <v>0</v>
      </c>
      <c r="BF50" s="408">
        <f t="array" aca="1" ref="BF50" ca="1">SUMPRODUCT(BF$63:BF$122,TRANSPOSE(SAP_Spreadsheet!$G$617:$BN$617))</f>
        <v>0</v>
      </c>
      <c r="BG50" s="408">
        <f t="array" aca="1" ref="BG50" ca="1">SUMPRODUCT(BG$63:BG$122,TRANSPOSE(SAP_Spreadsheet!$G$617:$BN$617))</f>
        <v>0</v>
      </c>
      <c r="BH50" s="408">
        <f t="array" aca="1" ref="BH50" ca="1">SUMPRODUCT(BH$63:BH$122,TRANSPOSE(SAP_Spreadsheet!$G$617:$BN$617))</f>
        <v>0</v>
      </c>
      <c r="BI50" s="408">
        <f t="array" aca="1" ref="BI50" ca="1">SUMPRODUCT(BI$63:BI$122,TRANSPOSE(SAP_Spreadsheet!$G$617:$BN$617))</f>
        <v>0</v>
      </c>
      <c r="BJ50" s="408">
        <f t="array" aca="1" ref="BJ50" ca="1">SUMPRODUCT(BJ$63:BJ$122,TRANSPOSE(SAP_Spreadsheet!$G$617:$BN$617))</f>
        <v>0</v>
      </c>
      <c r="BK50" s="408">
        <f t="array" aca="1" ref="BK50" ca="1">SUMPRODUCT(BK$63:BK$122,TRANSPOSE(SAP_Spreadsheet!$G$617:$BN$617))</f>
        <v>0</v>
      </c>
      <c r="BL50" s="408">
        <f t="array" aca="1" ref="BL50" ca="1">SUMPRODUCT(BL$63:BL$122,TRANSPOSE(SAP_Spreadsheet!$G$617:$BN$617))</f>
        <v>0</v>
      </c>
      <c r="BM50" s="404"/>
    </row>
    <row r="51" spans="1:65" s="405" customFormat="1" x14ac:dyDescent="0.15">
      <c r="A51" s="397"/>
      <c r="B51" s="397"/>
      <c r="D51" s="405" t="s">
        <v>425</v>
      </c>
      <c r="E51" s="408">
        <f t="array" aca="1" ref="E51" ca="1">SUMPRODUCT(E$63:E$122,TRANSPOSE(SAP_Spreadsheet!$G$618:$BN$618))</f>
        <v>0</v>
      </c>
      <c r="F51" s="408">
        <f t="array" aca="1" ref="F51" ca="1">SUMPRODUCT(F$63:F$122,TRANSPOSE(SAP_Spreadsheet!$G$618:$BN$618))</f>
        <v>0</v>
      </c>
      <c r="G51" s="408">
        <f t="array" aca="1" ref="G51" ca="1">SUMPRODUCT(G$63:G$122,TRANSPOSE(SAP_Spreadsheet!$G$618:$BN$618))</f>
        <v>0</v>
      </c>
      <c r="H51" s="408">
        <f t="array" aca="1" ref="H51" ca="1">SUMPRODUCT(H$63:H$122,TRANSPOSE(SAP_Spreadsheet!$G$618:$BN$618))</f>
        <v>0</v>
      </c>
      <c r="I51" s="408">
        <f t="array" aca="1" ref="I51" ca="1">SUMPRODUCT(I$63:I$122,TRANSPOSE(SAP_Spreadsheet!$G$618:$BN$618))</f>
        <v>0</v>
      </c>
      <c r="J51" s="408">
        <f t="array" aca="1" ref="J51" ca="1">SUMPRODUCT(J$63:J$122,TRANSPOSE(SAP_Spreadsheet!$G$618:$BN$618))</f>
        <v>0</v>
      </c>
      <c r="K51" s="408">
        <f t="array" aca="1" ref="K51" ca="1">SUMPRODUCT(K$63:K$122,TRANSPOSE(SAP_Spreadsheet!$G$618:$BN$618))</f>
        <v>0</v>
      </c>
      <c r="L51" s="408">
        <f t="array" aca="1" ref="L51" ca="1">SUMPRODUCT(L$63:L$122,TRANSPOSE(SAP_Spreadsheet!$G$618:$BN$618))</f>
        <v>0</v>
      </c>
      <c r="M51" s="408">
        <f t="array" aca="1" ref="M51" ca="1">SUMPRODUCT(M$63:M$122,TRANSPOSE(SAP_Spreadsheet!$G$618:$BN$618))</f>
        <v>0</v>
      </c>
      <c r="N51" s="408">
        <f t="array" aca="1" ref="N51" ca="1">SUMPRODUCT(N$63:N$122,TRANSPOSE(SAP_Spreadsheet!$G$618:$BN$618))</f>
        <v>0</v>
      </c>
      <c r="O51" s="408">
        <f t="array" aca="1" ref="O51" ca="1">SUMPRODUCT(O$63:O$122,TRANSPOSE(SAP_Spreadsheet!$G$618:$BN$618))</f>
        <v>0</v>
      </c>
      <c r="P51" s="408">
        <f t="array" aca="1" ref="P51" ca="1">SUMPRODUCT(P$63:P$122,TRANSPOSE(SAP_Spreadsheet!$G$618:$BN$618))</f>
        <v>0</v>
      </c>
      <c r="Q51" s="408">
        <f t="array" aca="1" ref="Q51" ca="1">SUMPRODUCT(Q$63:Q$122,TRANSPOSE(SAP_Spreadsheet!$G$618:$BN$618))</f>
        <v>0</v>
      </c>
      <c r="R51" s="408">
        <f t="array" aca="1" ref="R51" ca="1">SUMPRODUCT(R$63:R$122,TRANSPOSE(SAP_Spreadsheet!$G$618:$BN$618))</f>
        <v>0</v>
      </c>
      <c r="S51" s="408">
        <f t="array" aca="1" ref="S51" ca="1">SUMPRODUCT(S$63:S$122,TRANSPOSE(SAP_Spreadsheet!$G$618:$BN$618))</f>
        <v>0</v>
      </c>
      <c r="T51" s="408">
        <f t="array" aca="1" ref="T51" ca="1">SUMPRODUCT(T$63:T$122,TRANSPOSE(SAP_Spreadsheet!$G$618:$BN$618))</f>
        <v>0</v>
      </c>
      <c r="U51" s="408">
        <f t="array" aca="1" ref="U51" ca="1">SUMPRODUCT(U$63:U$122,TRANSPOSE(SAP_Spreadsheet!$G$618:$BN$618))</f>
        <v>0</v>
      </c>
      <c r="V51" s="408">
        <f t="array" aca="1" ref="V51" ca="1">SUMPRODUCT(V$63:V$122,TRANSPOSE(SAP_Spreadsheet!$G$618:$BN$618))</f>
        <v>0</v>
      </c>
      <c r="W51" s="408">
        <f t="array" aca="1" ref="W51" ca="1">SUMPRODUCT(W$63:W$122,TRANSPOSE(SAP_Spreadsheet!$G$618:$BN$618))</f>
        <v>0</v>
      </c>
      <c r="X51" s="408">
        <f t="array" aca="1" ref="X51" ca="1">SUMPRODUCT(X$63:X$122,TRANSPOSE(SAP_Spreadsheet!$G$618:$BN$618))</f>
        <v>0</v>
      </c>
      <c r="Y51" s="408">
        <f t="array" aca="1" ref="Y51" ca="1">SUMPRODUCT(Y$63:Y$122,TRANSPOSE(SAP_Spreadsheet!$G$618:$BN$618))</f>
        <v>0</v>
      </c>
      <c r="Z51" s="408">
        <f t="array" aca="1" ref="Z51" ca="1">SUMPRODUCT(Z$63:Z$122,TRANSPOSE(SAP_Spreadsheet!$G$618:$BN$618))</f>
        <v>0</v>
      </c>
      <c r="AA51" s="408">
        <f t="array" aca="1" ref="AA51" ca="1">SUMPRODUCT(AA$63:AA$122,TRANSPOSE(SAP_Spreadsheet!$G$618:$BN$618))</f>
        <v>0</v>
      </c>
      <c r="AB51" s="408">
        <f t="array" aca="1" ref="AB51" ca="1">SUMPRODUCT(AB$63:AB$122,TRANSPOSE(SAP_Spreadsheet!$G$618:$BN$618))</f>
        <v>0</v>
      </c>
      <c r="AC51" s="408">
        <f t="array" aca="1" ref="AC51" ca="1">SUMPRODUCT(AC$63:AC$122,TRANSPOSE(SAP_Spreadsheet!$G$618:$BN$618))</f>
        <v>0</v>
      </c>
      <c r="AD51" s="408">
        <f t="array" aca="1" ref="AD51" ca="1">SUMPRODUCT(AD$63:AD$122,TRANSPOSE(SAP_Spreadsheet!$G$618:$BN$618))</f>
        <v>0</v>
      </c>
      <c r="AE51" s="408">
        <f t="array" aca="1" ref="AE51" ca="1">SUMPRODUCT(AE$63:AE$122,TRANSPOSE(SAP_Spreadsheet!$G$618:$BN$618))</f>
        <v>0</v>
      </c>
      <c r="AF51" s="408">
        <f t="array" aca="1" ref="AF51" ca="1">SUMPRODUCT(AF$63:AF$122,TRANSPOSE(SAP_Spreadsheet!$G$618:$BN$618))</f>
        <v>0</v>
      </c>
      <c r="AG51" s="408">
        <f t="array" aca="1" ref="AG51" ca="1">SUMPRODUCT(AG$63:AG$122,TRANSPOSE(SAP_Spreadsheet!$G$618:$BN$618))</f>
        <v>0</v>
      </c>
      <c r="AH51" s="408">
        <f t="array" aca="1" ref="AH51" ca="1">SUMPRODUCT(AH$63:AH$122,TRANSPOSE(SAP_Spreadsheet!$G$618:$BN$618))</f>
        <v>0</v>
      </c>
      <c r="AI51" s="408">
        <f t="array" aca="1" ref="AI51" ca="1">SUMPRODUCT(AI$63:AI$122,TRANSPOSE(SAP_Spreadsheet!$G$618:$BN$618))</f>
        <v>0</v>
      </c>
      <c r="AJ51" s="408">
        <f t="array" aca="1" ref="AJ51" ca="1">SUMPRODUCT(AJ$63:AJ$122,TRANSPOSE(SAP_Spreadsheet!$G$618:$BN$618))</f>
        <v>0</v>
      </c>
      <c r="AK51" s="408">
        <f t="array" aca="1" ref="AK51" ca="1">SUMPRODUCT(AK$63:AK$122,TRANSPOSE(SAP_Spreadsheet!$G$618:$BN$618))</f>
        <v>0</v>
      </c>
      <c r="AL51" s="408">
        <f t="array" aca="1" ref="AL51" ca="1">SUMPRODUCT(AL$63:AL$122,TRANSPOSE(SAP_Spreadsheet!$G$618:$BN$618))</f>
        <v>0</v>
      </c>
      <c r="AM51" s="408">
        <f t="array" aca="1" ref="AM51" ca="1">SUMPRODUCT(AM$63:AM$122,TRANSPOSE(SAP_Spreadsheet!$G$618:$BN$618))</f>
        <v>0</v>
      </c>
      <c r="AN51" s="408">
        <f t="array" aca="1" ref="AN51" ca="1">SUMPRODUCT(AN$63:AN$122,TRANSPOSE(SAP_Spreadsheet!$G$618:$BN$618))</f>
        <v>0</v>
      </c>
      <c r="AO51" s="408">
        <f t="array" aca="1" ref="AO51" ca="1">SUMPRODUCT(AO$63:AO$122,TRANSPOSE(SAP_Spreadsheet!$G$618:$BN$618))</f>
        <v>0</v>
      </c>
      <c r="AP51" s="408">
        <f t="array" aca="1" ref="AP51" ca="1">SUMPRODUCT(AP$63:AP$122,TRANSPOSE(SAP_Spreadsheet!$G$618:$BN$618))</f>
        <v>0</v>
      </c>
      <c r="AQ51" s="408">
        <f t="array" aca="1" ref="AQ51" ca="1">SUMPRODUCT(AQ$63:AQ$122,TRANSPOSE(SAP_Spreadsheet!$G$618:$BN$618))</f>
        <v>0</v>
      </c>
      <c r="AR51" s="408">
        <f t="array" aca="1" ref="AR51" ca="1">SUMPRODUCT(AR$63:AR$122,TRANSPOSE(SAP_Spreadsheet!$G$618:$BN$618))</f>
        <v>0</v>
      </c>
      <c r="AS51" s="408">
        <f t="array" aca="1" ref="AS51" ca="1">SUMPRODUCT(AS$63:AS$122,TRANSPOSE(SAP_Spreadsheet!$G$618:$BN$618))</f>
        <v>0</v>
      </c>
      <c r="AT51" s="408">
        <f t="array" aca="1" ref="AT51" ca="1">SUMPRODUCT(AT$63:AT$122,TRANSPOSE(SAP_Spreadsheet!$G$618:$BN$618))</f>
        <v>0</v>
      </c>
      <c r="AU51" s="408">
        <f t="array" aca="1" ref="AU51" ca="1">SUMPRODUCT(AU$63:AU$122,TRANSPOSE(SAP_Spreadsheet!$G$618:$BN$618))</f>
        <v>0</v>
      </c>
      <c r="AV51" s="408">
        <f t="array" aca="1" ref="AV51" ca="1">SUMPRODUCT(AV$63:AV$122,TRANSPOSE(SAP_Spreadsheet!$G$618:$BN$618))</f>
        <v>0</v>
      </c>
      <c r="AW51" s="408">
        <f t="array" aca="1" ref="AW51" ca="1">SUMPRODUCT(AW$63:AW$122,TRANSPOSE(SAP_Spreadsheet!$G$618:$BN$618))</f>
        <v>0</v>
      </c>
      <c r="AX51" s="408">
        <f t="array" aca="1" ref="AX51" ca="1">SUMPRODUCT(AX$63:AX$122,TRANSPOSE(SAP_Spreadsheet!$G$618:$BN$618))</f>
        <v>0</v>
      </c>
      <c r="AY51" s="408">
        <f t="array" aca="1" ref="AY51" ca="1">SUMPRODUCT(AY$63:AY$122,TRANSPOSE(SAP_Spreadsheet!$G$618:$BN$618))</f>
        <v>0</v>
      </c>
      <c r="AZ51" s="408">
        <f t="array" aca="1" ref="AZ51" ca="1">SUMPRODUCT(AZ$63:AZ$122,TRANSPOSE(SAP_Spreadsheet!$G$618:$BN$618))</f>
        <v>0</v>
      </c>
      <c r="BA51" s="408">
        <f t="array" aca="1" ref="BA51" ca="1">SUMPRODUCT(BA$63:BA$122,TRANSPOSE(SAP_Spreadsheet!$G$618:$BN$618))</f>
        <v>0</v>
      </c>
      <c r="BB51" s="408">
        <f t="array" aca="1" ref="BB51" ca="1">SUMPRODUCT(BB$63:BB$122,TRANSPOSE(SAP_Spreadsheet!$G$618:$BN$618))</f>
        <v>0</v>
      </c>
      <c r="BC51" s="408">
        <f t="array" aca="1" ref="BC51" ca="1">SUMPRODUCT(BC$63:BC$122,TRANSPOSE(SAP_Spreadsheet!$G$618:$BN$618))</f>
        <v>0</v>
      </c>
      <c r="BD51" s="408">
        <f t="array" aca="1" ref="BD51" ca="1">SUMPRODUCT(BD$63:BD$122,TRANSPOSE(SAP_Spreadsheet!$G$618:$BN$618))</f>
        <v>0</v>
      </c>
      <c r="BE51" s="408">
        <f t="array" aca="1" ref="BE51" ca="1">SUMPRODUCT(BE$63:BE$122,TRANSPOSE(SAP_Spreadsheet!$G$618:$BN$618))</f>
        <v>0</v>
      </c>
      <c r="BF51" s="408">
        <f t="array" aca="1" ref="BF51" ca="1">SUMPRODUCT(BF$63:BF$122,TRANSPOSE(SAP_Spreadsheet!$G$618:$BN$618))</f>
        <v>0</v>
      </c>
      <c r="BG51" s="408">
        <f t="array" aca="1" ref="BG51" ca="1">SUMPRODUCT(BG$63:BG$122,TRANSPOSE(SAP_Spreadsheet!$G$618:$BN$618))</f>
        <v>0</v>
      </c>
      <c r="BH51" s="408">
        <f t="array" aca="1" ref="BH51" ca="1">SUMPRODUCT(BH$63:BH$122,TRANSPOSE(SAP_Spreadsheet!$G$618:$BN$618))</f>
        <v>0</v>
      </c>
      <c r="BI51" s="408">
        <f t="array" aca="1" ref="BI51" ca="1">SUMPRODUCT(BI$63:BI$122,TRANSPOSE(SAP_Spreadsheet!$G$618:$BN$618))</f>
        <v>0</v>
      </c>
      <c r="BJ51" s="408">
        <f t="array" aca="1" ref="BJ51" ca="1">SUMPRODUCT(BJ$63:BJ$122,TRANSPOSE(SAP_Spreadsheet!$G$618:$BN$618))</f>
        <v>0</v>
      </c>
      <c r="BK51" s="408">
        <f t="array" aca="1" ref="BK51" ca="1">SUMPRODUCT(BK$63:BK$122,TRANSPOSE(SAP_Spreadsheet!$G$618:$BN$618))</f>
        <v>0</v>
      </c>
      <c r="BL51" s="408">
        <f t="array" aca="1" ref="BL51" ca="1">SUMPRODUCT(BL$63:BL$122,TRANSPOSE(SAP_Spreadsheet!$G$618:$BN$618))</f>
        <v>0</v>
      </c>
      <c r="BM51" s="404"/>
    </row>
    <row r="52" spans="1:65" s="405" customFormat="1" x14ac:dyDescent="0.15">
      <c r="A52" s="397"/>
      <c r="B52" s="397"/>
      <c r="D52" s="405" t="s">
        <v>426</v>
      </c>
      <c r="E52" s="408">
        <f t="array" aca="1" ref="E52" ca="1">SUMPRODUCT(E$63:E$122,TRANSPOSE(SAP_Spreadsheet!$G$619:$BN$619))</f>
        <v>0</v>
      </c>
      <c r="F52" s="408">
        <f t="array" aca="1" ref="F52" ca="1">SUMPRODUCT(F$63:F$122,TRANSPOSE(SAP_Spreadsheet!$G$619:$BN$619))</f>
        <v>0</v>
      </c>
      <c r="G52" s="408">
        <f t="array" aca="1" ref="G52" ca="1">SUMPRODUCT(G$63:G$122,TRANSPOSE(SAP_Spreadsheet!$G$619:$BN$619))</f>
        <v>0</v>
      </c>
      <c r="H52" s="408">
        <f t="array" aca="1" ref="H52" ca="1">SUMPRODUCT(H$63:H$122,TRANSPOSE(SAP_Spreadsheet!$G$619:$BN$619))</f>
        <v>0</v>
      </c>
      <c r="I52" s="408">
        <f t="array" aca="1" ref="I52" ca="1">SUMPRODUCT(I$63:I$122,TRANSPOSE(SAP_Spreadsheet!$G$619:$BN$619))</f>
        <v>0</v>
      </c>
      <c r="J52" s="408">
        <f t="array" aca="1" ref="J52" ca="1">SUMPRODUCT(J$63:J$122,TRANSPOSE(SAP_Spreadsheet!$G$619:$BN$619))</f>
        <v>0</v>
      </c>
      <c r="K52" s="408">
        <f t="array" aca="1" ref="K52" ca="1">SUMPRODUCT(K$63:K$122,TRANSPOSE(SAP_Spreadsheet!$G$619:$BN$619))</f>
        <v>0</v>
      </c>
      <c r="L52" s="408">
        <f t="array" aca="1" ref="L52" ca="1">SUMPRODUCT(L$63:L$122,TRANSPOSE(SAP_Spreadsheet!$G$619:$BN$619))</f>
        <v>0</v>
      </c>
      <c r="M52" s="408">
        <f t="array" aca="1" ref="M52" ca="1">SUMPRODUCT(M$63:M$122,TRANSPOSE(SAP_Spreadsheet!$G$619:$BN$619))</f>
        <v>0</v>
      </c>
      <c r="N52" s="408">
        <f t="array" aca="1" ref="N52" ca="1">SUMPRODUCT(N$63:N$122,TRANSPOSE(SAP_Spreadsheet!$G$619:$BN$619))</f>
        <v>0</v>
      </c>
      <c r="O52" s="408">
        <f t="array" aca="1" ref="O52" ca="1">SUMPRODUCT(O$63:O$122,TRANSPOSE(SAP_Spreadsheet!$G$619:$BN$619))</f>
        <v>0</v>
      </c>
      <c r="P52" s="408">
        <f t="array" aca="1" ref="P52" ca="1">SUMPRODUCT(P$63:P$122,TRANSPOSE(SAP_Spreadsheet!$G$619:$BN$619))</f>
        <v>0</v>
      </c>
      <c r="Q52" s="408">
        <f t="array" aca="1" ref="Q52" ca="1">SUMPRODUCT(Q$63:Q$122,TRANSPOSE(SAP_Spreadsheet!$G$619:$BN$619))</f>
        <v>0</v>
      </c>
      <c r="R52" s="408">
        <f t="array" aca="1" ref="R52" ca="1">SUMPRODUCT(R$63:R$122,TRANSPOSE(SAP_Spreadsheet!$G$619:$BN$619))</f>
        <v>0</v>
      </c>
      <c r="S52" s="408">
        <f t="array" aca="1" ref="S52" ca="1">SUMPRODUCT(S$63:S$122,TRANSPOSE(SAP_Spreadsheet!$G$619:$BN$619))</f>
        <v>0</v>
      </c>
      <c r="T52" s="408">
        <f t="array" aca="1" ref="T52" ca="1">SUMPRODUCT(T$63:T$122,TRANSPOSE(SAP_Spreadsheet!$G$619:$BN$619))</f>
        <v>0</v>
      </c>
      <c r="U52" s="408">
        <f t="array" aca="1" ref="U52" ca="1">SUMPRODUCT(U$63:U$122,TRANSPOSE(SAP_Spreadsheet!$G$619:$BN$619))</f>
        <v>0</v>
      </c>
      <c r="V52" s="408">
        <f t="array" aca="1" ref="V52" ca="1">SUMPRODUCT(V$63:V$122,TRANSPOSE(SAP_Spreadsheet!$G$619:$BN$619))</f>
        <v>0</v>
      </c>
      <c r="W52" s="408">
        <f t="array" aca="1" ref="W52" ca="1">SUMPRODUCT(W$63:W$122,TRANSPOSE(SAP_Spreadsheet!$G$619:$BN$619))</f>
        <v>0</v>
      </c>
      <c r="X52" s="408">
        <f t="array" aca="1" ref="X52" ca="1">SUMPRODUCT(X$63:X$122,TRANSPOSE(SAP_Spreadsheet!$G$619:$BN$619))</f>
        <v>0</v>
      </c>
      <c r="Y52" s="408">
        <f t="array" aca="1" ref="Y52" ca="1">SUMPRODUCT(Y$63:Y$122,TRANSPOSE(SAP_Spreadsheet!$G$619:$BN$619))</f>
        <v>0</v>
      </c>
      <c r="Z52" s="408">
        <f t="array" aca="1" ref="Z52" ca="1">SUMPRODUCT(Z$63:Z$122,TRANSPOSE(SAP_Spreadsheet!$G$619:$BN$619))</f>
        <v>0</v>
      </c>
      <c r="AA52" s="408">
        <f t="array" aca="1" ref="AA52" ca="1">SUMPRODUCT(AA$63:AA$122,TRANSPOSE(SAP_Spreadsheet!$G$619:$BN$619))</f>
        <v>0</v>
      </c>
      <c r="AB52" s="408">
        <f t="array" aca="1" ref="AB52" ca="1">SUMPRODUCT(AB$63:AB$122,TRANSPOSE(SAP_Spreadsheet!$G$619:$BN$619))</f>
        <v>0</v>
      </c>
      <c r="AC52" s="408">
        <f t="array" aca="1" ref="AC52" ca="1">SUMPRODUCT(AC$63:AC$122,TRANSPOSE(SAP_Spreadsheet!$G$619:$BN$619))</f>
        <v>0</v>
      </c>
      <c r="AD52" s="408">
        <f t="array" aca="1" ref="AD52" ca="1">SUMPRODUCT(AD$63:AD$122,TRANSPOSE(SAP_Spreadsheet!$G$619:$BN$619))</f>
        <v>0</v>
      </c>
      <c r="AE52" s="408">
        <f t="array" aca="1" ref="AE52" ca="1">SUMPRODUCT(AE$63:AE$122,TRANSPOSE(SAP_Spreadsheet!$G$619:$BN$619))</f>
        <v>0</v>
      </c>
      <c r="AF52" s="408">
        <f t="array" aca="1" ref="AF52" ca="1">SUMPRODUCT(AF$63:AF$122,TRANSPOSE(SAP_Spreadsheet!$G$619:$BN$619))</f>
        <v>0</v>
      </c>
      <c r="AG52" s="408">
        <f t="array" aca="1" ref="AG52" ca="1">SUMPRODUCT(AG$63:AG$122,TRANSPOSE(SAP_Spreadsheet!$G$619:$BN$619))</f>
        <v>0</v>
      </c>
      <c r="AH52" s="408">
        <f t="array" aca="1" ref="AH52" ca="1">SUMPRODUCT(AH$63:AH$122,TRANSPOSE(SAP_Spreadsheet!$G$619:$BN$619))</f>
        <v>0</v>
      </c>
      <c r="AI52" s="408">
        <f t="array" aca="1" ref="AI52" ca="1">SUMPRODUCT(AI$63:AI$122,TRANSPOSE(SAP_Spreadsheet!$G$619:$BN$619))</f>
        <v>0</v>
      </c>
      <c r="AJ52" s="408">
        <f t="array" aca="1" ref="AJ52" ca="1">SUMPRODUCT(AJ$63:AJ$122,TRANSPOSE(SAP_Spreadsheet!$G$619:$BN$619))</f>
        <v>0</v>
      </c>
      <c r="AK52" s="408">
        <f t="array" aca="1" ref="AK52" ca="1">SUMPRODUCT(AK$63:AK$122,TRANSPOSE(SAP_Spreadsheet!$G$619:$BN$619))</f>
        <v>0</v>
      </c>
      <c r="AL52" s="408">
        <f t="array" aca="1" ref="AL52" ca="1">SUMPRODUCT(AL$63:AL$122,TRANSPOSE(SAP_Spreadsheet!$G$619:$BN$619))</f>
        <v>0</v>
      </c>
      <c r="AM52" s="408">
        <f t="array" aca="1" ref="AM52" ca="1">SUMPRODUCT(AM$63:AM$122,TRANSPOSE(SAP_Spreadsheet!$G$619:$BN$619))</f>
        <v>0</v>
      </c>
      <c r="AN52" s="408">
        <f t="array" aca="1" ref="AN52" ca="1">SUMPRODUCT(AN$63:AN$122,TRANSPOSE(SAP_Spreadsheet!$G$619:$BN$619))</f>
        <v>0</v>
      </c>
      <c r="AO52" s="408">
        <f t="array" aca="1" ref="AO52" ca="1">SUMPRODUCT(AO$63:AO$122,TRANSPOSE(SAP_Spreadsheet!$G$619:$BN$619))</f>
        <v>0</v>
      </c>
      <c r="AP52" s="408">
        <f t="array" aca="1" ref="AP52" ca="1">SUMPRODUCT(AP$63:AP$122,TRANSPOSE(SAP_Spreadsheet!$G$619:$BN$619))</f>
        <v>0</v>
      </c>
      <c r="AQ52" s="408">
        <f t="array" aca="1" ref="AQ52" ca="1">SUMPRODUCT(AQ$63:AQ$122,TRANSPOSE(SAP_Spreadsheet!$G$619:$BN$619))</f>
        <v>0</v>
      </c>
      <c r="AR52" s="408">
        <f t="array" aca="1" ref="AR52" ca="1">SUMPRODUCT(AR$63:AR$122,TRANSPOSE(SAP_Spreadsheet!$G$619:$BN$619))</f>
        <v>0</v>
      </c>
      <c r="AS52" s="408">
        <f t="array" aca="1" ref="AS52" ca="1">SUMPRODUCT(AS$63:AS$122,TRANSPOSE(SAP_Spreadsheet!$G$619:$BN$619))</f>
        <v>0</v>
      </c>
      <c r="AT52" s="408">
        <f t="array" aca="1" ref="AT52" ca="1">SUMPRODUCT(AT$63:AT$122,TRANSPOSE(SAP_Spreadsheet!$G$619:$BN$619))</f>
        <v>0</v>
      </c>
      <c r="AU52" s="408">
        <f t="array" aca="1" ref="AU52" ca="1">SUMPRODUCT(AU$63:AU$122,TRANSPOSE(SAP_Spreadsheet!$G$619:$BN$619))</f>
        <v>0</v>
      </c>
      <c r="AV52" s="408">
        <f t="array" aca="1" ref="AV52" ca="1">SUMPRODUCT(AV$63:AV$122,TRANSPOSE(SAP_Spreadsheet!$G$619:$BN$619))</f>
        <v>0</v>
      </c>
      <c r="AW52" s="408">
        <f t="array" aca="1" ref="AW52" ca="1">SUMPRODUCT(AW$63:AW$122,TRANSPOSE(SAP_Spreadsheet!$G$619:$BN$619))</f>
        <v>0</v>
      </c>
      <c r="AX52" s="408">
        <f t="array" aca="1" ref="AX52" ca="1">SUMPRODUCT(AX$63:AX$122,TRANSPOSE(SAP_Spreadsheet!$G$619:$BN$619))</f>
        <v>0</v>
      </c>
      <c r="AY52" s="408">
        <f t="array" aca="1" ref="AY52" ca="1">SUMPRODUCT(AY$63:AY$122,TRANSPOSE(SAP_Spreadsheet!$G$619:$BN$619))</f>
        <v>0</v>
      </c>
      <c r="AZ52" s="408">
        <f t="array" aca="1" ref="AZ52" ca="1">SUMPRODUCT(AZ$63:AZ$122,TRANSPOSE(SAP_Spreadsheet!$G$619:$BN$619))</f>
        <v>0</v>
      </c>
      <c r="BA52" s="408">
        <f t="array" aca="1" ref="BA52" ca="1">SUMPRODUCT(BA$63:BA$122,TRANSPOSE(SAP_Spreadsheet!$G$619:$BN$619))</f>
        <v>0</v>
      </c>
      <c r="BB52" s="408">
        <f t="array" aca="1" ref="BB52" ca="1">SUMPRODUCT(BB$63:BB$122,TRANSPOSE(SAP_Spreadsheet!$G$619:$BN$619))</f>
        <v>0</v>
      </c>
      <c r="BC52" s="408">
        <f t="array" aca="1" ref="BC52" ca="1">SUMPRODUCT(BC$63:BC$122,TRANSPOSE(SAP_Spreadsheet!$G$619:$BN$619))</f>
        <v>0</v>
      </c>
      <c r="BD52" s="408">
        <f t="array" aca="1" ref="BD52" ca="1">SUMPRODUCT(BD$63:BD$122,TRANSPOSE(SAP_Spreadsheet!$G$619:$BN$619))</f>
        <v>0</v>
      </c>
      <c r="BE52" s="408">
        <f t="array" aca="1" ref="BE52" ca="1">SUMPRODUCT(BE$63:BE$122,TRANSPOSE(SAP_Spreadsheet!$G$619:$BN$619))</f>
        <v>0</v>
      </c>
      <c r="BF52" s="408">
        <f t="array" aca="1" ref="BF52" ca="1">SUMPRODUCT(BF$63:BF$122,TRANSPOSE(SAP_Spreadsheet!$G$619:$BN$619))</f>
        <v>0</v>
      </c>
      <c r="BG52" s="408">
        <f t="array" aca="1" ref="BG52" ca="1">SUMPRODUCT(BG$63:BG$122,TRANSPOSE(SAP_Spreadsheet!$G$619:$BN$619))</f>
        <v>0</v>
      </c>
      <c r="BH52" s="408">
        <f t="array" aca="1" ref="BH52" ca="1">SUMPRODUCT(BH$63:BH$122,TRANSPOSE(SAP_Spreadsheet!$G$619:$BN$619))</f>
        <v>0</v>
      </c>
      <c r="BI52" s="408">
        <f t="array" aca="1" ref="BI52" ca="1">SUMPRODUCT(BI$63:BI$122,TRANSPOSE(SAP_Spreadsheet!$G$619:$BN$619))</f>
        <v>0</v>
      </c>
      <c r="BJ52" s="408">
        <f t="array" aca="1" ref="BJ52" ca="1">SUMPRODUCT(BJ$63:BJ$122,TRANSPOSE(SAP_Spreadsheet!$G$619:$BN$619))</f>
        <v>0</v>
      </c>
      <c r="BK52" s="408">
        <f t="array" aca="1" ref="BK52" ca="1">SUMPRODUCT(BK$63:BK$122,TRANSPOSE(SAP_Spreadsheet!$G$619:$BN$619))</f>
        <v>0</v>
      </c>
      <c r="BL52" s="408">
        <f t="array" aca="1" ref="BL52" ca="1">SUMPRODUCT(BL$63:BL$122,TRANSPOSE(SAP_Spreadsheet!$G$619:$BN$619))</f>
        <v>0</v>
      </c>
      <c r="BM52" s="404"/>
    </row>
    <row r="53" spans="1:65" s="405" customFormat="1" x14ac:dyDescent="0.15">
      <c r="A53" s="397"/>
      <c r="B53" s="397"/>
      <c r="D53" s="405" t="s">
        <v>330</v>
      </c>
      <c r="E53" s="408">
        <f t="array" aca="1" ref="E53" ca="1">SUMPRODUCT(E$63:E$122,TRANSPOSE(SAP_Spreadsheet!$G$620:$BN$620))</f>
        <v>0</v>
      </c>
      <c r="F53" s="408">
        <f t="array" aca="1" ref="F53" ca="1">SUMPRODUCT(F$63:F$122,TRANSPOSE(SAP_Spreadsheet!$G$620:$BN$620))</f>
        <v>0</v>
      </c>
      <c r="G53" s="408">
        <f t="array" aca="1" ref="G53" ca="1">SUMPRODUCT(G$63:G$122,TRANSPOSE(SAP_Spreadsheet!$G$620:$BN$620))</f>
        <v>0</v>
      </c>
      <c r="H53" s="408">
        <f t="array" aca="1" ref="H53" ca="1">SUMPRODUCT(H$63:H$122,TRANSPOSE(SAP_Spreadsheet!$G$620:$BN$620))</f>
        <v>0</v>
      </c>
      <c r="I53" s="408">
        <f t="array" aca="1" ref="I53" ca="1">SUMPRODUCT(I$63:I$122,TRANSPOSE(SAP_Spreadsheet!$G$620:$BN$620))</f>
        <v>0</v>
      </c>
      <c r="J53" s="408">
        <f t="array" aca="1" ref="J53" ca="1">SUMPRODUCT(J$63:J$122,TRANSPOSE(SAP_Spreadsheet!$G$620:$BN$620))</f>
        <v>0</v>
      </c>
      <c r="K53" s="408">
        <f t="array" aca="1" ref="K53" ca="1">SUMPRODUCT(K$63:K$122,TRANSPOSE(SAP_Spreadsheet!$G$620:$BN$620))</f>
        <v>0</v>
      </c>
      <c r="L53" s="408">
        <f t="array" aca="1" ref="L53" ca="1">SUMPRODUCT(L$63:L$122,TRANSPOSE(SAP_Spreadsheet!$G$620:$BN$620))</f>
        <v>0</v>
      </c>
      <c r="M53" s="408">
        <f t="array" aca="1" ref="M53" ca="1">SUMPRODUCT(M$63:M$122,TRANSPOSE(SAP_Spreadsheet!$G$620:$BN$620))</f>
        <v>0</v>
      </c>
      <c r="N53" s="408">
        <f t="array" aca="1" ref="N53" ca="1">SUMPRODUCT(N$63:N$122,TRANSPOSE(SAP_Spreadsheet!$G$620:$BN$620))</f>
        <v>0</v>
      </c>
      <c r="O53" s="408">
        <f t="array" aca="1" ref="O53" ca="1">SUMPRODUCT(O$63:O$122,TRANSPOSE(SAP_Spreadsheet!$G$620:$BN$620))</f>
        <v>0</v>
      </c>
      <c r="P53" s="408">
        <f t="array" aca="1" ref="P53" ca="1">SUMPRODUCT(P$63:P$122,TRANSPOSE(SAP_Spreadsheet!$G$620:$BN$620))</f>
        <v>0</v>
      </c>
      <c r="Q53" s="408">
        <f t="array" aca="1" ref="Q53" ca="1">SUMPRODUCT(Q$63:Q$122,TRANSPOSE(SAP_Spreadsheet!$G$620:$BN$620))</f>
        <v>0</v>
      </c>
      <c r="R53" s="408">
        <f t="array" aca="1" ref="R53" ca="1">SUMPRODUCT(R$63:R$122,TRANSPOSE(SAP_Spreadsheet!$G$620:$BN$620))</f>
        <v>0</v>
      </c>
      <c r="S53" s="408">
        <f t="array" aca="1" ref="S53" ca="1">SUMPRODUCT(S$63:S$122,TRANSPOSE(SAP_Spreadsheet!$G$620:$BN$620))</f>
        <v>0</v>
      </c>
      <c r="T53" s="408">
        <f t="array" aca="1" ref="T53" ca="1">SUMPRODUCT(T$63:T$122,TRANSPOSE(SAP_Spreadsheet!$G$620:$BN$620))</f>
        <v>0</v>
      </c>
      <c r="U53" s="408">
        <f t="array" aca="1" ref="U53" ca="1">SUMPRODUCT(U$63:U$122,TRANSPOSE(SAP_Spreadsheet!$G$620:$BN$620))</f>
        <v>0</v>
      </c>
      <c r="V53" s="408">
        <f t="array" aca="1" ref="V53" ca="1">SUMPRODUCT(V$63:V$122,TRANSPOSE(SAP_Spreadsheet!$G$620:$BN$620))</f>
        <v>0</v>
      </c>
      <c r="W53" s="408">
        <f t="array" aca="1" ref="W53" ca="1">SUMPRODUCT(W$63:W$122,TRANSPOSE(SAP_Spreadsheet!$G$620:$BN$620))</f>
        <v>0</v>
      </c>
      <c r="X53" s="408">
        <f t="array" aca="1" ref="X53" ca="1">SUMPRODUCT(X$63:X$122,TRANSPOSE(SAP_Spreadsheet!$G$620:$BN$620))</f>
        <v>0</v>
      </c>
      <c r="Y53" s="408">
        <f t="array" aca="1" ref="Y53" ca="1">SUMPRODUCT(Y$63:Y$122,TRANSPOSE(SAP_Spreadsheet!$G$620:$BN$620))</f>
        <v>0</v>
      </c>
      <c r="Z53" s="408">
        <f t="array" aca="1" ref="Z53" ca="1">SUMPRODUCT(Z$63:Z$122,TRANSPOSE(SAP_Spreadsheet!$G$620:$BN$620))</f>
        <v>0</v>
      </c>
      <c r="AA53" s="408">
        <f t="array" aca="1" ref="AA53" ca="1">SUMPRODUCT(AA$63:AA$122,TRANSPOSE(SAP_Spreadsheet!$G$620:$BN$620))</f>
        <v>0</v>
      </c>
      <c r="AB53" s="408">
        <f t="array" aca="1" ref="AB53" ca="1">SUMPRODUCT(AB$63:AB$122,TRANSPOSE(SAP_Spreadsheet!$G$620:$BN$620))</f>
        <v>0</v>
      </c>
      <c r="AC53" s="408">
        <f t="array" aca="1" ref="AC53" ca="1">SUMPRODUCT(AC$63:AC$122,TRANSPOSE(SAP_Spreadsheet!$G$620:$BN$620))</f>
        <v>0</v>
      </c>
      <c r="AD53" s="408">
        <f t="array" aca="1" ref="AD53" ca="1">SUMPRODUCT(AD$63:AD$122,TRANSPOSE(SAP_Spreadsheet!$G$620:$BN$620))</f>
        <v>0</v>
      </c>
      <c r="AE53" s="408">
        <f t="array" aca="1" ref="AE53" ca="1">SUMPRODUCT(AE$63:AE$122,TRANSPOSE(SAP_Spreadsheet!$G$620:$BN$620))</f>
        <v>0</v>
      </c>
      <c r="AF53" s="408">
        <f t="array" aca="1" ref="AF53" ca="1">SUMPRODUCT(AF$63:AF$122,TRANSPOSE(SAP_Spreadsheet!$G$620:$BN$620))</f>
        <v>0</v>
      </c>
      <c r="AG53" s="408">
        <f t="array" aca="1" ref="AG53" ca="1">SUMPRODUCT(AG$63:AG$122,TRANSPOSE(SAP_Spreadsheet!$G$620:$BN$620))</f>
        <v>0</v>
      </c>
      <c r="AH53" s="408">
        <f t="array" aca="1" ref="AH53" ca="1">SUMPRODUCT(AH$63:AH$122,TRANSPOSE(SAP_Spreadsheet!$G$620:$BN$620))</f>
        <v>0</v>
      </c>
      <c r="AI53" s="408">
        <f t="array" aca="1" ref="AI53" ca="1">SUMPRODUCT(AI$63:AI$122,TRANSPOSE(SAP_Spreadsheet!$G$620:$BN$620))</f>
        <v>0</v>
      </c>
      <c r="AJ53" s="408">
        <f t="array" aca="1" ref="AJ53" ca="1">SUMPRODUCT(AJ$63:AJ$122,TRANSPOSE(SAP_Spreadsheet!$G$620:$BN$620))</f>
        <v>0</v>
      </c>
      <c r="AK53" s="408">
        <f t="array" aca="1" ref="AK53" ca="1">SUMPRODUCT(AK$63:AK$122,TRANSPOSE(SAP_Spreadsheet!$G$620:$BN$620))</f>
        <v>0</v>
      </c>
      <c r="AL53" s="408">
        <f t="array" aca="1" ref="AL53" ca="1">SUMPRODUCT(AL$63:AL$122,TRANSPOSE(SAP_Spreadsheet!$G$620:$BN$620))</f>
        <v>0</v>
      </c>
      <c r="AM53" s="408">
        <f t="array" aca="1" ref="AM53" ca="1">SUMPRODUCT(AM$63:AM$122,TRANSPOSE(SAP_Spreadsheet!$G$620:$BN$620))</f>
        <v>0</v>
      </c>
      <c r="AN53" s="408">
        <f t="array" aca="1" ref="AN53" ca="1">SUMPRODUCT(AN$63:AN$122,TRANSPOSE(SAP_Spreadsheet!$G$620:$BN$620))</f>
        <v>0</v>
      </c>
      <c r="AO53" s="408">
        <f t="array" aca="1" ref="AO53" ca="1">SUMPRODUCT(AO$63:AO$122,TRANSPOSE(SAP_Spreadsheet!$G$620:$BN$620))</f>
        <v>0</v>
      </c>
      <c r="AP53" s="408">
        <f t="array" aca="1" ref="AP53" ca="1">SUMPRODUCT(AP$63:AP$122,TRANSPOSE(SAP_Spreadsheet!$G$620:$BN$620))</f>
        <v>0</v>
      </c>
      <c r="AQ53" s="408">
        <f t="array" aca="1" ref="AQ53" ca="1">SUMPRODUCT(AQ$63:AQ$122,TRANSPOSE(SAP_Spreadsheet!$G$620:$BN$620))</f>
        <v>0</v>
      </c>
      <c r="AR53" s="408">
        <f t="array" aca="1" ref="AR53" ca="1">SUMPRODUCT(AR$63:AR$122,TRANSPOSE(SAP_Spreadsheet!$G$620:$BN$620))</f>
        <v>0</v>
      </c>
      <c r="AS53" s="408">
        <f t="array" aca="1" ref="AS53" ca="1">SUMPRODUCT(AS$63:AS$122,TRANSPOSE(SAP_Spreadsheet!$G$620:$BN$620))</f>
        <v>0</v>
      </c>
      <c r="AT53" s="408">
        <f t="array" aca="1" ref="AT53" ca="1">SUMPRODUCT(AT$63:AT$122,TRANSPOSE(SAP_Spreadsheet!$G$620:$BN$620))</f>
        <v>0</v>
      </c>
      <c r="AU53" s="408">
        <f t="array" aca="1" ref="AU53" ca="1">SUMPRODUCT(AU$63:AU$122,TRANSPOSE(SAP_Spreadsheet!$G$620:$BN$620))</f>
        <v>0</v>
      </c>
      <c r="AV53" s="408">
        <f t="array" aca="1" ref="AV53" ca="1">SUMPRODUCT(AV$63:AV$122,TRANSPOSE(SAP_Spreadsheet!$G$620:$BN$620))</f>
        <v>0</v>
      </c>
      <c r="AW53" s="408">
        <f t="array" aca="1" ref="AW53" ca="1">SUMPRODUCT(AW$63:AW$122,TRANSPOSE(SAP_Spreadsheet!$G$620:$BN$620))</f>
        <v>0</v>
      </c>
      <c r="AX53" s="408">
        <f t="array" aca="1" ref="AX53" ca="1">SUMPRODUCT(AX$63:AX$122,TRANSPOSE(SAP_Spreadsheet!$G$620:$BN$620))</f>
        <v>0</v>
      </c>
      <c r="AY53" s="408">
        <f t="array" aca="1" ref="AY53" ca="1">SUMPRODUCT(AY$63:AY$122,TRANSPOSE(SAP_Spreadsheet!$G$620:$BN$620))</f>
        <v>0</v>
      </c>
      <c r="AZ53" s="408">
        <f t="array" aca="1" ref="AZ53" ca="1">SUMPRODUCT(AZ$63:AZ$122,TRANSPOSE(SAP_Spreadsheet!$G$620:$BN$620))</f>
        <v>0</v>
      </c>
      <c r="BA53" s="408">
        <f t="array" aca="1" ref="BA53" ca="1">SUMPRODUCT(BA$63:BA$122,TRANSPOSE(SAP_Spreadsheet!$G$620:$BN$620))</f>
        <v>0</v>
      </c>
      <c r="BB53" s="408">
        <f t="array" aca="1" ref="BB53" ca="1">SUMPRODUCT(BB$63:BB$122,TRANSPOSE(SAP_Spreadsheet!$G$620:$BN$620))</f>
        <v>0</v>
      </c>
      <c r="BC53" s="408">
        <f t="array" aca="1" ref="BC53" ca="1">SUMPRODUCT(BC$63:BC$122,TRANSPOSE(SAP_Spreadsheet!$G$620:$BN$620))</f>
        <v>0</v>
      </c>
      <c r="BD53" s="408">
        <f t="array" aca="1" ref="BD53" ca="1">SUMPRODUCT(BD$63:BD$122,TRANSPOSE(SAP_Spreadsheet!$G$620:$BN$620))</f>
        <v>0</v>
      </c>
      <c r="BE53" s="408">
        <f t="array" aca="1" ref="BE53" ca="1">SUMPRODUCT(BE$63:BE$122,TRANSPOSE(SAP_Spreadsheet!$G$620:$BN$620))</f>
        <v>0</v>
      </c>
      <c r="BF53" s="408">
        <f t="array" aca="1" ref="BF53" ca="1">SUMPRODUCT(BF$63:BF$122,TRANSPOSE(SAP_Spreadsheet!$G$620:$BN$620))</f>
        <v>0</v>
      </c>
      <c r="BG53" s="408">
        <f t="array" aca="1" ref="BG53" ca="1">SUMPRODUCT(BG$63:BG$122,TRANSPOSE(SAP_Spreadsheet!$G$620:$BN$620))</f>
        <v>0</v>
      </c>
      <c r="BH53" s="408">
        <f t="array" aca="1" ref="BH53" ca="1">SUMPRODUCT(BH$63:BH$122,TRANSPOSE(SAP_Spreadsheet!$G$620:$BN$620))</f>
        <v>0</v>
      </c>
      <c r="BI53" s="408">
        <f t="array" aca="1" ref="BI53" ca="1">SUMPRODUCT(BI$63:BI$122,TRANSPOSE(SAP_Spreadsheet!$G$620:$BN$620))</f>
        <v>0</v>
      </c>
      <c r="BJ53" s="408">
        <f t="array" aca="1" ref="BJ53" ca="1">SUMPRODUCT(BJ$63:BJ$122,TRANSPOSE(SAP_Spreadsheet!$G$620:$BN$620))</f>
        <v>0</v>
      </c>
      <c r="BK53" s="408">
        <f t="array" aca="1" ref="BK53" ca="1">SUMPRODUCT(BK$63:BK$122,TRANSPOSE(SAP_Spreadsheet!$G$620:$BN$620))</f>
        <v>0</v>
      </c>
      <c r="BL53" s="408">
        <f t="array" aca="1" ref="BL53" ca="1">SUMPRODUCT(BL$63:BL$122,TRANSPOSE(SAP_Spreadsheet!$G$620:$BN$620))</f>
        <v>0</v>
      </c>
      <c r="BM53" s="404"/>
    </row>
    <row r="54" spans="1:65" s="405" customFormat="1" x14ac:dyDescent="0.15">
      <c r="A54" s="397"/>
      <c r="B54" s="397"/>
      <c r="D54" s="405" t="s">
        <v>331</v>
      </c>
      <c r="E54" s="408">
        <f t="array" aca="1" ref="E54" ca="1">SUMPRODUCT(E$63:E$122,TRANSPOSE(SAP_Spreadsheet!$G$621:$BN$621))</f>
        <v>0</v>
      </c>
      <c r="F54" s="408">
        <f t="array" aca="1" ref="F54" ca="1">SUMPRODUCT(F$63:F$122,TRANSPOSE(SAP_Spreadsheet!$G$621:$BN$621))</f>
        <v>0</v>
      </c>
      <c r="G54" s="408">
        <f t="array" aca="1" ref="G54" ca="1">SUMPRODUCT(G$63:G$122,TRANSPOSE(SAP_Spreadsheet!$G$621:$BN$621))</f>
        <v>0</v>
      </c>
      <c r="H54" s="408">
        <f t="array" aca="1" ref="H54" ca="1">SUMPRODUCT(H$63:H$122,TRANSPOSE(SAP_Spreadsheet!$G$621:$BN$621))</f>
        <v>0</v>
      </c>
      <c r="I54" s="408">
        <f t="array" aca="1" ref="I54" ca="1">SUMPRODUCT(I$63:I$122,TRANSPOSE(SAP_Spreadsheet!$G$621:$BN$621))</f>
        <v>0</v>
      </c>
      <c r="J54" s="408">
        <f t="array" aca="1" ref="J54" ca="1">SUMPRODUCT(J$63:J$122,TRANSPOSE(SAP_Spreadsheet!$G$621:$BN$621))</f>
        <v>0</v>
      </c>
      <c r="K54" s="408">
        <f t="array" aca="1" ref="K54" ca="1">SUMPRODUCT(K$63:K$122,TRANSPOSE(SAP_Spreadsheet!$G$621:$BN$621))</f>
        <v>0</v>
      </c>
      <c r="L54" s="408">
        <f t="array" aca="1" ref="L54" ca="1">SUMPRODUCT(L$63:L$122,TRANSPOSE(SAP_Spreadsheet!$G$621:$BN$621))</f>
        <v>0</v>
      </c>
      <c r="M54" s="408">
        <f t="array" aca="1" ref="M54" ca="1">SUMPRODUCT(M$63:M$122,TRANSPOSE(SAP_Spreadsheet!$G$621:$BN$621))</f>
        <v>0</v>
      </c>
      <c r="N54" s="408">
        <f t="array" aca="1" ref="N54" ca="1">SUMPRODUCT(N$63:N$122,TRANSPOSE(SAP_Spreadsheet!$G$621:$BN$621))</f>
        <v>0</v>
      </c>
      <c r="O54" s="408">
        <f t="array" aca="1" ref="O54" ca="1">SUMPRODUCT(O$63:O$122,TRANSPOSE(SAP_Spreadsheet!$G$621:$BN$621))</f>
        <v>0</v>
      </c>
      <c r="P54" s="408">
        <f t="array" aca="1" ref="P54" ca="1">SUMPRODUCT(P$63:P$122,TRANSPOSE(SAP_Spreadsheet!$G$621:$BN$621))</f>
        <v>0</v>
      </c>
      <c r="Q54" s="408">
        <f t="array" aca="1" ref="Q54" ca="1">SUMPRODUCT(Q$63:Q$122,TRANSPOSE(SAP_Spreadsheet!$G$621:$BN$621))</f>
        <v>0</v>
      </c>
      <c r="R54" s="408">
        <f t="array" aca="1" ref="R54" ca="1">SUMPRODUCT(R$63:R$122,TRANSPOSE(SAP_Spreadsheet!$G$621:$BN$621))</f>
        <v>0</v>
      </c>
      <c r="S54" s="408">
        <f t="array" aca="1" ref="S54" ca="1">SUMPRODUCT(S$63:S$122,TRANSPOSE(SAP_Spreadsheet!$G$621:$BN$621))</f>
        <v>0</v>
      </c>
      <c r="T54" s="408">
        <f t="array" aca="1" ref="T54" ca="1">SUMPRODUCT(T$63:T$122,TRANSPOSE(SAP_Spreadsheet!$G$621:$BN$621))</f>
        <v>0</v>
      </c>
      <c r="U54" s="408">
        <f t="array" aca="1" ref="U54" ca="1">SUMPRODUCT(U$63:U$122,TRANSPOSE(SAP_Spreadsheet!$G$621:$BN$621))</f>
        <v>0</v>
      </c>
      <c r="V54" s="408">
        <f t="array" aca="1" ref="V54" ca="1">SUMPRODUCT(V$63:V$122,TRANSPOSE(SAP_Spreadsheet!$G$621:$BN$621))</f>
        <v>0</v>
      </c>
      <c r="W54" s="408">
        <f t="array" aca="1" ref="W54" ca="1">SUMPRODUCT(W$63:W$122,TRANSPOSE(SAP_Spreadsheet!$G$621:$BN$621))</f>
        <v>0</v>
      </c>
      <c r="X54" s="408">
        <f t="array" aca="1" ref="X54" ca="1">SUMPRODUCT(X$63:X$122,TRANSPOSE(SAP_Spreadsheet!$G$621:$BN$621))</f>
        <v>0</v>
      </c>
      <c r="Y54" s="408">
        <f t="array" aca="1" ref="Y54" ca="1">SUMPRODUCT(Y$63:Y$122,TRANSPOSE(SAP_Spreadsheet!$G$621:$BN$621))</f>
        <v>0</v>
      </c>
      <c r="Z54" s="408">
        <f t="array" aca="1" ref="Z54" ca="1">SUMPRODUCT(Z$63:Z$122,TRANSPOSE(SAP_Spreadsheet!$G$621:$BN$621))</f>
        <v>0</v>
      </c>
      <c r="AA54" s="408">
        <f t="array" aca="1" ref="AA54" ca="1">SUMPRODUCT(AA$63:AA$122,TRANSPOSE(SAP_Spreadsheet!$G$621:$BN$621))</f>
        <v>0</v>
      </c>
      <c r="AB54" s="408">
        <f t="array" aca="1" ref="AB54" ca="1">SUMPRODUCT(AB$63:AB$122,TRANSPOSE(SAP_Spreadsheet!$G$621:$BN$621))</f>
        <v>0</v>
      </c>
      <c r="AC54" s="408">
        <f t="array" aca="1" ref="AC54" ca="1">SUMPRODUCT(AC$63:AC$122,TRANSPOSE(SAP_Spreadsheet!$G$621:$BN$621))</f>
        <v>0</v>
      </c>
      <c r="AD54" s="408">
        <f t="array" aca="1" ref="AD54" ca="1">SUMPRODUCT(AD$63:AD$122,TRANSPOSE(SAP_Spreadsheet!$G$621:$BN$621))</f>
        <v>0</v>
      </c>
      <c r="AE54" s="408">
        <f t="array" aca="1" ref="AE54" ca="1">SUMPRODUCT(AE$63:AE$122,TRANSPOSE(SAP_Spreadsheet!$G$621:$BN$621))</f>
        <v>0</v>
      </c>
      <c r="AF54" s="408">
        <f t="array" aca="1" ref="AF54" ca="1">SUMPRODUCT(AF$63:AF$122,TRANSPOSE(SAP_Spreadsheet!$G$621:$BN$621))</f>
        <v>0</v>
      </c>
      <c r="AG54" s="408">
        <f t="array" aca="1" ref="AG54" ca="1">SUMPRODUCT(AG$63:AG$122,TRANSPOSE(SAP_Spreadsheet!$G$621:$BN$621))</f>
        <v>0</v>
      </c>
      <c r="AH54" s="408">
        <f t="array" aca="1" ref="AH54" ca="1">SUMPRODUCT(AH$63:AH$122,TRANSPOSE(SAP_Spreadsheet!$G$621:$BN$621))</f>
        <v>0</v>
      </c>
      <c r="AI54" s="408">
        <f t="array" aca="1" ref="AI54" ca="1">SUMPRODUCT(AI$63:AI$122,TRANSPOSE(SAP_Spreadsheet!$G$621:$BN$621))</f>
        <v>0</v>
      </c>
      <c r="AJ54" s="408">
        <f t="array" aca="1" ref="AJ54" ca="1">SUMPRODUCT(AJ$63:AJ$122,TRANSPOSE(SAP_Spreadsheet!$G$621:$BN$621))</f>
        <v>0</v>
      </c>
      <c r="AK54" s="408">
        <f t="array" aca="1" ref="AK54" ca="1">SUMPRODUCT(AK$63:AK$122,TRANSPOSE(SAP_Spreadsheet!$G$621:$BN$621))</f>
        <v>0</v>
      </c>
      <c r="AL54" s="408">
        <f t="array" aca="1" ref="AL54" ca="1">SUMPRODUCT(AL$63:AL$122,TRANSPOSE(SAP_Spreadsheet!$G$621:$BN$621))</f>
        <v>0</v>
      </c>
      <c r="AM54" s="408">
        <f t="array" aca="1" ref="AM54" ca="1">SUMPRODUCT(AM$63:AM$122,TRANSPOSE(SAP_Spreadsheet!$G$621:$BN$621))</f>
        <v>0</v>
      </c>
      <c r="AN54" s="408">
        <f t="array" aca="1" ref="AN54" ca="1">SUMPRODUCT(AN$63:AN$122,TRANSPOSE(SAP_Spreadsheet!$G$621:$BN$621))</f>
        <v>0</v>
      </c>
      <c r="AO54" s="408">
        <f t="array" aca="1" ref="AO54" ca="1">SUMPRODUCT(AO$63:AO$122,TRANSPOSE(SAP_Spreadsheet!$G$621:$BN$621))</f>
        <v>0</v>
      </c>
      <c r="AP54" s="408">
        <f t="array" aca="1" ref="AP54" ca="1">SUMPRODUCT(AP$63:AP$122,TRANSPOSE(SAP_Spreadsheet!$G$621:$BN$621))</f>
        <v>0</v>
      </c>
      <c r="AQ54" s="408">
        <f t="array" aca="1" ref="AQ54" ca="1">SUMPRODUCT(AQ$63:AQ$122,TRANSPOSE(SAP_Spreadsheet!$G$621:$BN$621))</f>
        <v>0</v>
      </c>
      <c r="AR54" s="408">
        <f t="array" aca="1" ref="AR54" ca="1">SUMPRODUCT(AR$63:AR$122,TRANSPOSE(SAP_Spreadsheet!$G$621:$BN$621))</f>
        <v>0</v>
      </c>
      <c r="AS54" s="408">
        <f t="array" aca="1" ref="AS54" ca="1">SUMPRODUCT(AS$63:AS$122,TRANSPOSE(SAP_Spreadsheet!$G$621:$BN$621))</f>
        <v>0</v>
      </c>
      <c r="AT54" s="408">
        <f t="array" aca="1" ref="AT54" ca="1">SUMPRODUCT(AT$63:AT$122,TRANSPOSE(SAP_Spreadsheet!$G$621:$BN$621))</f>
        <v>0</v>
      </c>
      <c r="AU54" s="408">
        <f t="array" aca="1" ref="AU54" ca="1">SUMPRODUCT(AU$63:AU$122,TRANSPOSE(SAP_Spreadsheet!$G$621:$BN$621))</f>
        <v>0</v>
      </c>
      <c r="AV54" s="408">
        <f t="array" aca="1" ref="AV54" ca="1">SUMPRODUCT(AV$63:AV$122,TRANSPOSE(SAP_Spreadsheet!$G$621:$BN$621))</f>
        <v>0</v>
      </c>
      <c r="AW54" s="408">
        <f t="array" aca="1" ref="AW54" ca="1">SUMPRODUCT(AW$63:AW$122,TRANSPOSE(SAP_Spreadsheet!$G$621:$BN$621))</f>
        <v>0</v>
      </c>
      <c r="AX54" s="408">
        <f t="array" aca="1" ref="AX54" ca="1">SUMPRODUCT(AX$63:AX$122,TRANSPOSE(SAP_Spreadsheet!$G$621:$BN$621))</f>
        <v>0</v>
      </c>
      <c r="AY54" s="408">
        <f t="array" aca="1" ref="AY54" ca="1">SUMPRODUCT(AY$63:AY$122,TRANSPOSE(SAP_Spreadsheet!$G$621:$BN$621))</f>
        <v>0</v>
      </c>
      <c r="AZ54" s="408">
        <f t="array" aca="1" ref="AZ54" ca="1">SUMPRODUCT(AZ$63:AZ$122,TRANSPOSE(SAP_Spreadsheet!$G$621:$BN$621))</f>
        <v>0</v>
      </c>
      <c r="BA54" s="408">
        <f t="array" aca="1" ref="BA54" ca="1">SUMPRODUCT(BA$63:BA$122,TRANSPOSE(SAP_Spreadsheet!$G$621:$BN$621))</f>
        <v>0</v>
      </c>
      <c r="BB54" s="408">
        <f t="array" aca="1" ref="BB54" ca="1">SUMPRODUCT(BB$63:BB$122,TRANSPOSE(SAP_Spreadsheet!$G$621:$BN$621))</f>
        <v>0</v>
      </c>
      <c r="BC54" s="408">
        <f t="array" aca="1" ref="BC54" ca="1">SUMPRODUCT(BC$63:BC$122,TRANSPOSE(SAP_Spreadsheet!$G$621:$BN$621))</f>
        <v>0</v>
      </c>
      <c r="BD54" s="408">
        <f t="array" aca="1" ref="BD54" ca="1">SUMPRODUCT(BD$63:BD$122,TRANSPOSE(SAP_Spreadsheet!$G$621:$BN$621))</f>
        <v>0</v>
      </c>
      <c r="BE54" s="408">
        <f t="array" aca="1" ref="BE54" ca="1">SUMPRODUCT(BE$63:BE$122,TRANSPOSE(SAP_Spreadsheet!$G$621:$BN$621))</f>
        <v>0</v>
      </c>
      <c r="BF54" s="408">
        <f t="array" aca="1" ref="BF54" ca="1">SUMPRODUCT(BF$63:BF$122,TRANSPOSE(SAP_Spreadsheet!$G$621:$BN$621))</f>
        <v>0</v>
      </c>
      <c r="BG54" s="408">
        <f t="array" aca="1" ref="BG54" ca="1">SUMPRODUCT(BG$63:BG$122,TRANSPOSE(SAP_Spreadsheet!$G$621:$BN$621))</f>
        <v>0</v>
      </c>
      <c r="BH54" s="408">
        <f t="array" aca="1" ref="BH54" ca="1">SUMPRODUCT(BH$63:BH$122,TRANSPOSE(SAP_Spreadsheet!$G$621:$BN$621))</f>
        <v>0</v>
      </c>
      <c r="BI54" s="408">
        <f t="array" aca="1" ref="BI54" ca="1">SUMPRODUCT(BI$63:BI$122,TRANSPOSE(SAP_Spreadsheet!$G$621:$BN$621))</f>
        <v>0</v>
      </c>
      <c r="BJ54" s="408">
        <f t="array" aca="1" ref="BJ54" ca="1">SUMPRODUCT(BJ$63:BJ$122,TRANSPOSE(SAP_Spreadsheet!$G$621:$BN$621))</f>
        <v>0</v>
      </c>
      <c r="BK54" s="408">
        <f t="array" aca="1" ref="BK54" ca="1">SUMPRODUCT(BK$63:BK$122,TRANSPOSE(SAP_Spreadsheet!$G$621:$BN$621))</f>
        <v>0</v>
      </c>
      <c r="BL54" s="408">
        <f t="array" aca="1" ref="BL54" ca="1">SUMPRODUCT(BL$63:BL$122,TRANSPOSE(SAP_Spreadsheet!$G$621:$BN$621))</f>
        <v>0</v>
      </c>
      <c r="BM54" s="404"/>
    </row>
    <row r="55" spans="1:65" s="405" customFormat="1" x14ac:dyDescent="0.15">
      <c r="A55" s="397"/>
      <c r="B55" s="397"/>
      <c r="D55" s="405" t="s">
        <v>332</v>
      </c>
      <c r="E55" s="408">
        <f t="array" aca="1" ref="E55" ca="1">SUMPRODUCT(E$63:E$122,TRANSPOSE(SAP_Spreadsheet!$G$622:$BN$622))</f>
        <v>0</v>
      </c>
      <c r="F55" s="408">
        <f t="array" aca="1" ref="F55" ca="1">SUMPRODUCT(F$63:F$122,TRANSPOSE(SAP_Spreadsheet!$G$622:$BN$622))</f>
        <v>0</v>
      </c>
      <c r="G55" s="408">
        <f t="array" aca="1" ref="G55" ca="1">SUMPRODUCT(G$63:G$122,TRANSPOSE(SAP_Spreadsheet!$G$622:$BN$622))</f>
        <v>0</v>
      </c>
      <c r="H55" s="408">
        <f t="array" aca="1" ref="H55" ca="1">SUMPRODUCT(H$63:H$122,TRANSPOSE(SAP_Spreadsheet!$G$622:$BN$622))</f>
        <v>0</v>
      </c>
      <c r="I55" s="408">
        <f t="array" aca="1" ref="I55" ca="1">SUMPRODUCT(I$63:I$122,TRANSPOSE(SAP_Spreadsheet!$G$622:$BN$622))</f>
        <v>0</v>
      </c>
      <c r="J55" s="408">
        <f t="array" aca="1" ref="J55" ca="1">SUMPRODUCT(J$63:J$122,TRANSPOSE(SAP_Spreadsheet!$G$622:$BN$622))</f>
        <v>0</v>
      </c>
      <c r="K55" s="408">
        <f t="array" aca="1" ref="K55" ca="1">SUMPRODUCT(K$63:K$122,TRANSPOSE(SAP_Spreadsheet!$G$622:$BN$622))</f>
        <v>0</v>
      </c>
      <c r="L55" s="408">
        <f t="array" aca="1" ref="L55" ca="1">SUMPRODUCT(L$63:L$122,TRANSPOSE(SAP_Spreadsheet!$G$622:$BN$622))</f>
        <v>0</v>
      </c>
      <c r="M55" s="408">
        <f t="array" aca="1" ref="M55" ca="1">SUMPRODUCT(M$63:M$122,TRANSPOSE(SAP_Spreadsheet!$G$622:$BN$622))</f>
        <v>0</v>
      </c>
      <c r="N55" s="408">
        <f t="array" aca="1" ref="N55" ca="1">SUMPRODUCT(N$63:N$122,TRANSPOSE(SAP_Spreadsheet!$G$622:$BN$622))</f>
        <v>0</v>
      </c>
      <c r="O55" s="408">
        <f t="array" aca="1" ref="O55" ca="1">SUMPRODUCT(O$63:O$122,TRANSPOSE(SAP_Spreadsheet!$G$622:$BN$622))</f>
        <v>0</v>
      </c>
      <c r="P55" s="408">
        <f t="array" aca="1" ref="P55" ca="1">SUMPRODUCT(P$63:P$122,TRANSPOSE(SAP_Spreadsheet!$G$622:$BN$622))</f>
        <v>0</v>
      </c>
      <c r="Q55" s="408">
        <f t="array" aca="1" ref="Q55" ca="1">SUMPRODUCT(Q$63:Q$122,TRANSPOSE(SAP_Spreadsheet!$G$622:$BN$622))</f>
        <v>0</v>
      </c>
      <c r="R55" s="408">
        <f t="array" aca="1" ref="R55" ca="1">SUMPRODUCT(R$63:R$122,TRANSPOSE(SAP_Spreadsheet!$G$622:$BN$622))</f>
        <v>0</v>
      </c>
      <c r="S55" s="408">
        <f t="array" aca="1" ref="S55" ca="1">SUMPRODUCT(S$63:S$122,TRANSPOSE(SAP_Spreadsheet!$G$622:$BN$622))</f>
        <v>0</v>
      </c>
      <c r="T55" s="408">
        <f t="array" aca="1" ref="T55" ca="1">SUMPRODUCT(T$63:T$122,TRANSPOSE(SAP_Spreadsheet!$G$622:$BN$622))</f>
        <v>0</v>
      </c>
      <c r="U55" s="408">
        <f t="array" aca="1" ref="U55" ca="1">SUMPRODUCT(U$63:U$122,TRANSPOSE(SAP_Spreadsheet!$G$622:$BN$622))</f>
        <v>0</v>
      </c>
      <c r="V55" s="408">
        <f t="array" aca="1" ref="V55" ca="1">SUMPRODUCT(V$63:V$122,TRANSPOSE(SAP_Spreadsheet!$G$622:$BN$622))</f>
        <v>0</v>
      </c>
      <c r="W55" s="408">
        <f t="array" aca="1" ref="W55" ca="1">SUMPRODUCT(W$63:W$122,TRANSPOSE(SAP_Spreadsheet!$G$622:$BN$622))</f>
        <v>0</v>
      </c>
      <c r="X55" s="408">
        <f t="array" aca="1" ref="X55" ca="1">SUMPRODUCT(X$63:X$122,TRANSPOSE(SAP_Spreadsheet!$G$622:$BN$622))</f>
        <v>0</v>
      </c>
      <c r="Y55" s="408">
        <f t="array" aca="1" ref="Y55" ca="1">SUMPRODUCT(Y$63:Y$122,TRANSPOSE(SAP_Spreadsheet!$G$622:$BN$622))</f>
        <v>0</v>
      </c>
      <c r="Z55" s="408">
        <f t="array" aca="1" ref="Z55" ca="1">SUMPRODUCT(Z$63:Z$122,TRANSPOSE(SAP_Spreadsheet!$G$622:$BN$622))</f>
        <v>0</v>
      </c>
      <c r="AA55" s="408">
        <f t="array" aca="1" ref="AA55" ca="1">SUMPRODUCT(AA$63:AA$122,TRANSPOSE(SAP_Spreadsheet!$G$622:$BN$622))</f>
        <v>0</v>
      </c>
      <c r="AB55" s="408">
        <f t="array" aca="1" ref="AB55" ca="1">SUMPRODUCT(AB$63:AB$122,TRANSPOSE(SAP_Spreadsheet!$G$622:$BN$622))</f>
        <v>0</v>
      </c>
      <c r="AC55" s="408">
        <f t="array" aca="1" ref="AC55" ca="1">SUMPRODUCT(AC$63:AC$122,TRANSPOSE(SAP_Spreadsheet!$G$622:$BN$622))</f>
        <v>0</v>
      </c>
      <c r="AD55" s="408">
        <f t="array" aca="1" ref="AD55" ca="1">SUMPRODUCT(AD$63:AD$122,TRANSPOSE(SAP_Spreadsheet!$G$622:$BN$622))</f>
        <v>0</v>
      </c>
      <c r="AE55" s="408">
        <f t="array" aca="1" ref="AE55" ca="1">SUMPRODUCT(AE$63:AE$122,TRANSPOSE(SAP_Spreadsheet!$G$622:$BN$622))</f>
        <v>0</v>
      </c>
      <c r="AF55" s="408">
        <f t="array" aca="1" ref="AF55" ca="1">SUMPRODUCT(AF$63:AF$122,TRANSPOSE(SAP_Spreadsheet!$G$622:$BN$622))</f>
        <v>0</v>
      </c>
      <c r="AG55" s="408">
        <f t="array" aca="1" ref="AG55" ca="1">SUMPRODUCT(AG$63:AG$122,TRANSPOSE(SAP_Spreadsheet!$G$622:$BN$622))</f>
        <v>0</v>
      </c>
      <c r="AH55" s="408">
        <f t="array" aca="1" ref="AH55" ca="1">SUMPRODUCT(AH$63:AH$122,TRANSPOSE(SAP_Spreadsheet!$G$622:$BN$622))</f>
        <v>0</v>
      </c>
      <c r="AI55" s="408">
        <f t="array" aca="1" ref="AI55" ca="1">SUMPRODUCT(AI$63:AI$122,TRANSPOSE(SAP_Spreadsheet!$G$622:$BN$622))</f>
        <v>0</v>
      </c>
      <c r="AJ55" s="408">
        <f t="array" aca="1" ref="AJ55" ca="1">SUMPRODUCT(AJ$63:AJ$122,TRANSPOSE(SAP_Spreadsheet!$G$622:$BN$622))</f>
        <v>0</v>
      </c>
      <c r="AK55" s="408">
        <f t="array" aca="1" ref="AK55" ca="1">SUMPRODUCT(AK$63:AK$122,TRANSPOSE(SAP_Spreadsheet!$G$622:$BN$622))</f>
        <v>0</v>
      </c>
      <c r="AL55" s="408">
        <f t="array" aca="1" ref="AL55" ca="1">SUMPRODUCT(AL$63:AL$122,TRANSPOSE(SAP_Spreadsheet!$G$622:$BN$622))</f>
        <v>0</v>
      </c>
      <c r="AM55" s="408">
        <f t="array" aca="1" ref="AM55" ca="1">SUMPRODUCT(AM$63:AM$122,TRANSPOSE(SAP_Spreadsheet!$G$622:$BN$622))</f>
        <v>0</v>
      </c>
      <c r="AN55" s="408">
        <f t="array" aca="1" ref="AN55" ca="1">SUMPRODUCT(AN$63:AN$122,TRANSPOSE(SAP_Spreadsheet!$G$622:$BN$622))</f>
        <v>0</v>
      </c>
      <c r="AO55" s="408">
        <f t="array" aca="1" ref="AO55" ca="1">SUMPRODUCT(AO$63:AO$122,TRANSPOSE(SAP_Spreadsheet!$G$622:$BN$622))</f>
        <v>0</v>
      </c>
      <c r="AP55" s="408">
        <f t="array" aca="1" ref="AP55" ca="1">SUMPRODUCT(AP$63:AP$122,TRANSPOSE(SAP_Spreadsheet!$G$622:$BN$622))</f>
        <v>0</v>
      </c>
      <c r="AQ55" s="408">
        <f t="array" aca="1" ref="AQ55" ca="1">SUMPRODUCT(AQ$63:AQ$122,TRANSPOSE(SAP_Spreadsheet!$G$622:$BN$622))</f>
        <v>0</v>
      </c>
      <c r="AR55" s="408">
        <f t="array" aca="1" ref="AR55" ca="1">SUMPRODUCT(AR$63:AR$122,TRANSPOSE(SAP_Spreadsheet!$G$622:$BN$622))</f>
        <v>0</v>
      </c>
      <c r="AS55" s="408">
        <f t="array" aca="1" ref="AS55" ca="1">SUMPRODUCT(AS$63:AS$122,TRANSPOSE(SAP_Spreadsheet!$G$622:$BN$622))</f>
        <v>0</v>
      </c>
      <c r="AT55" s="408">
        <f t="array" aca="1" ref="AT55" ca="1">SUMPRODUCT(AT$63:AT$122,TRANSPOSE(SAP_Spreadsheet!$G$622:$BN$622))</f>
        <v>0</v>
      </c>
      <c r="AU55" s="408">
        <f t="array" aca="1" ref="AU55" ca="1">SUMPRODUCT(AU$63:AU$122,TRANSPOSE(SAP_Spreadsheet!$G$622:$BN$622))</f>
        <v>0</v>
      </c>
      <c r="AV55" s="408">
        <f t="array" aca="1" ref="AV55" ca="1">SUMPRODUCT(AV$63:AV$122,TRANSPOSE(SAP_Spreadsheet!$G$622:$BN$622))</f>
        <v>0</v>
      </c>
      <c r="AW55" s="408">
        <f t="array" aca="1" ref="AW55" ca="1">SUMPRODUCT(AW$63:AW$122,TRANSPOSE(SAP_Spreadsheet!$G$622:$BN$622))</f>
        <v>0</v>
      </c>
      <c r="AX55" s="408">
        <f t="array" aca="1" ref="AX55" ca="1">SUMPRODUCT(AX$63:AX$122,TRANSPOSE(SAP_Spreadsheet!$G$622:$BN$622))</f>
        <v>0</v>
      </c>
      <c r="AY55" s="408">
        <f t="array" aca="1" ref="AY55" ca="1">SUMPRODUCT(AY$63:AY$122,TRANSPOSE(SAP_Spreadsheet!$G$622:$BN$622))</f>
        <v>0</v>
      </c>
      <c r="AZ55" s="408">
        <f t="array" aca="1" ref="AZ55" ca="1">SUMPRODUCT(AZ$63:AZ$122,TRANSPOSE(SAP_Spreadsheet!$G$622:$BN$622))</f>
        <v>0</v>
      </c>
      <c r="BA55" s="408">
        <f t="array" aca="1" ref="BA55" ca="1">SUMPRODUCT(BA$63:BA$122,TRANSPOSE(SAP_Spreadsheet!$G$622:$BN$622))</f>
        <v>0</v>
      </c>
      <c r="BB55" s="408">
        <f t="array" aca="1" ref="BB55" ca="1">SUMPRODUCT(BB$63:BB$122,TRANSPOSE(SAP_Spreadsheet!$G$622:$BN$622))</f>
        <v>0</v>
      </c>
      <c r="BC55" s="408">
        <f t="array" aca="1" ref="BC55" ca="1">SUMPRODUCT(BC$63:BC$122,TRANSPOSE(SAP_Spreadsheet!$G$622:$BN$622))</f>
        <v>0</v>
      </c>
      <c r="BD55" s="408">
        <f t="array" aca="1" ref="BD55" ca="1">SUMPRODUCT(BD$63:BD$122,TRANSPOSE(SAP_Spreadsheet!$G$622:$BN$622))</f>
        <v>0</v>
      </c>
      <c r="BE55" s="408">
        <f t="array" aca="1" ref="BE55" ca="1">SUMPRODUCT(BE$63:BE$122,TRANSPOSE(SAP_Spreadsheet!$G$622:$BN$622))</f>
        <v>0</v>
      </c>
      <c r="BF55" s="408">
        <f t="array" aca="1" ref="BF55" ca="1">SUMPRODUCT(BF$63:BF$122,TRANSPOSE(SAP_Spreadsheet!$G$622:$BN$622))</f>
        <v>0</v>
      </c>
      <c r="BG55" s="408">
        <f t="array" aca="1" ref="BG55" ca="1">SUMPRODUCT(BG$63:BG$122,TRANSPOSE(SAP_Spreadsheet!$G$622:$BN$622))</f>
        <v>0</v>
      </c>
      <c r="BH55" s="408">
        <f t="array" aca="1" ref="BH55" ca="1">SUMPRODUCT(BH$63:BH$122,TRANSPOSE(SAP_Spreadsheet!$G$622:$BN$622))</f>
        <v>0</v>
      </c>
      <c r="BI55" s="408">
        <f t="array" aca="1" ref="BI55" ca="1">SUMPRODUCT(BI$63:BI$122,TRANSPOSE(SAP_Spreadsheet!$G$622:$BN$622))</f>
        <v>0</v>
      </c>
      <c r="BJ55" s="408">
        <f t="array" aca="1" ref="BJ55" ca="1">SUMPRODUCT(BJ$63:BJ$122,TRANSPOSE(SAP_Spreadsheet!$G$622:$BN$622))</f>
        <v>0</v>
      </c>
      <c r="BK55" s="408">
        <f t="array" aca="1" ref="BK55" ca="1">SUMPRODUCT(BK$63:BK$122,TRANSPOSE(SAP_Spreadsheet!$G$622:$BN$622))</f>
        <v>0</v>
      </c>
      <c r="BL55" s="408">
        <f t="array" aca="1" ref="BL55" ca="1">SUMPRODUCT(BL$63:BL$122,TRANSPOSE(SAP_Spreadsheet!$G$622:$BN$622))</f>
        <v>0</v>
      </c>
      <c r="BM55" s="404"/>
    </row>
    <row r="56" spans="1:65" s="405" customFormat="1" x14ac:dyDescent="0.15">
      <c r="A56" s="397"/>
      <c r="B56" s="397"/>
      <c r="E56" s="404"/>
      <c r="F56" s="404"/>
      <c r="G56" s="404"/>
      <c r="H56" s="404"/>
      <c r="I56" s="404"/>
      <c r="J56" s="404"/>
      <c r="K56" s="404"/>
      <c r="L56" s="404"/>
      <c r="M56" s="404"/>
      <c r="N56" s="404"/>
      <c r="O56" s="404"/>
      <c r="P56" s="404"/>
      <c r="Q56" s="404"/>
      <c r="R56" s="404"/>
      <c r="S56" s="404"/>
      <c r="T56" s="404"/>
      <c r="U56" s="404"/>
      <c r="V56" s="404"/>
      <c r="W56" s="404"/>
      <c r="X56" s="404"/>
      <c r="Y56" s="404"/>
      <c r="Z56" s="404"/>
      <c r="AA56" s="404"/>
      <c r="AB56" s="404"/>
      <c r="AC56" s="404"/>
      <c r="AD56" s="404"/>
      <c r="AE56" s="404"/>
      <c r="AF56" s="404"/>
      <c r="AG56" s="404"/>
      <c r="AH56" s="404"/>
      <c r="AI56" s="404"/>
      <c r="AJ56" s="404"/>
      <c r="AK56" s="404"/>
      <c r="AL56" s="404"/>
      <c r="AM56" s="404"/>
      <c r="AN56" s="404"/>
      <c r="AO56" s="404"/>
      <c r="AP56" s="404"/>
      <c r="AQ56" s="404"/>
      <c r="AR56" s="404"/>
      <c r="AS56" s="404"/>
      <c r="AT56" s="404"/>
      <c r="AU56" s="404"/>
      <c r="AV56" s="404"/>
      <c r="AW56" s="404"/>
      <c r="AX56" s="404"/>
      <c r="AY56" s="404"/>
      <c r="AZ56" s="404"/>
      <c r="BA56" s="404"/>
      <c r="BB56" s="404"/>
      <c r="BC56" s="404"/>
      <c r="BD56" s="404"/>
      <c r="BE56" s="404"/>
      <c r="BF56" s="404"/>
      <c r="BG56" s="404"/>
      <c r="BH56" s="404"/>
      <c r="BI56" s="404"/>
      <c r="BJ56" s="404"/>
      <c r="BK56" s="404"/>
      <c r="BL56" s="404"/>
      <c r="BM56" s="404"/>
    </row>
    <row r="57" spans="1:65" s="405" customFormat="1" x14ac:dyDescent="0.15">
      <c r="A57" s="397"/>
      <c r="B57" s="397"/>
      <c r="D57" s="403" t="s">
        <v>470</v>
      </c>
      <c r="E57" s="419">
        <f t="shared" ref="E57:BL57" ca="1" si="5">SUMPRODUCT(E63:E122,$C$63:$C$122)</f>
        <v>0</v>
      </c>
      <c r="F57" s="419">
        <f t="shared" ca="1" si="5"/>
        <v>0</v>
      </c>
      <c r="G57" s="419">
        <f t="shared" ca="1" si="5"/>
        <v>0</v>
      </c>
      <c r="H57" s="419">
        <f t="shared" ca="1" si="5"/>
        <v>0</v>
      </c>
      <c r="I57" s="419">
        <f t="shared" ca="1" si="5"/>
        <v>0</v>
      </c>
      <c r="J57" s="419">
        <f t="shared" ca="1" si="5"/>
        <v>0</v>
      </c>
      <c r="K57" s="419">
        <f t="shared" ca="1" si="5"/>
        <v>0</v>
      </c>
      <c r="L57" s="419">
        <f t="shared" ca="1" si="5"/>
        <v>0</v>
      </c>
      <c r="M57" s="419">
        <f t="shared" ca="1" si="5"/>
        <v>0</v>
      </c>
      <c r="N57" s="419">
        <f t="shared" ca="1" si="5"/>
        <v>0</v>
      </c>
      <c r="O57" s="419">
        <f t="shared" ca="1" si="5"/>
        <v>0</v>
      </c>
      <c r="P57" s="419">
        <f t="shared" ca="1" si="5"/>
        <v>0</v>
      </c>
      <c r="Q57" s="419">
        <f t="shared" ca="1" si="5"/>
        <v>0</v>
      </c>
      <c r="R57" s="419">
        <f t="shared" ca="1" si="5"/>
        <v>0</v>
      </c>
      <c r="S57" s="419">
        <f t="shared" ca="1" si="5"/>
        <v>0</v>
      </c>
      <c r="T57" s="419">
        <f t="shared" ca="1" si="5"/>
        <v>0</v>
      </c>
      <c r="U57" s="419">
        <f t="shared" ca="1" si="5"/>
        <v>0</v>
      </c>
      <c r="V57" s="419">
        <f t="shared" ca="1" si="5"/>
        <v>0</v>
      </c>
      <c r="W57" s="419">
        <f t="shared" ca="1" si="5"/>
        <v>0</v>
      </c>
      <c r="X57" s="419">
        <f t="shared" ca="1" si="5"/>
        <v>0</v>
      </c>
      <c r="Y57" s="419">
        <f t="shared" ca="1" si="5"/>
        <v>0</v>
      </c>
      <c r="Z57" s="419">
        <f t="shared" ca="1" si="5"/>
        <v>0</v>
      </c>
      <c r="AA57" s="419">
        <f t="shared" ca="1" si="5"/>
        <v>0</v>
      </c>
      <c r="AB57" s="419">
        <f t="shared" ca="1" si="5"/>
        <v>0</v>
      </c>
      <c r="AC57" s="419">
        <f t="shared" ca="1" si="5"/>
        <v>0</v>
      </c>
      <c r="AD57" s="419">
        <f t="shared" ca="1" si="5"/>
        <v>0</v>
      </c>
      <c r="AE57" s="419">
        <f t="shared" ca="1" si="5"/>
        <v>0</v>
      </c>
      <c r="AF57" s="419">
        <f t="shared" ca="1" si="5"/>
        <v>0</v>
      </c>
      <c r="AG57" s="419">
        <f t="shared" ca="1" si="5"/>
        <v>0</v>
      </c>
      <c r="AH57" s="419">
        <f t="shared" ca="1" si="5"/>
        <v>0</v>
      </c>
      <c r="AI57" s="419">
        <f t="shared" ca="1" si="5"/>
        <v>0</v>
      </c>
      <c r="AJ57" s="419">
        <f t="shared" ca="1" si="5"/>
        <v>0</v>
      </c>
      <c r="AK57" s="419">
        <f t="shared" ca="1" si="5"/>
        <v>0</v>
      </c>
      <c r="AL57" s="419">
        <f t="shared" ca="1" si="5"/>
        <v>0</v>
      </c>
      <c r="AM57" s="419">
        <f t="shared" ca="1" si="5"/>
        <v>0</v>
      </c>
      <c r="AN57" s="419">
        <f t="shared" ca="1" si="5"/>
        <v>0</v>
      </c>
      <c r="AO57" s="419">
        <f t="shared" ca="1" si="5"/>
        <v>0</v>
      </c>
      <c r="AP57" s="419">
        <f t="shared" ca="1" si="5"/>
        <v>0</v>
      </c>
      <c r="AQ57" s="419">
        <f t="shared" ca="1" si="5"/>
        <v>0</v>
      </c>
      <c r="AR57" s="419">
        <f t="shared" ca="1" si="5"/>
        <v>0</v>
      </c>
      <c r="AS57" s="419">
        <f t="shared" ca="1" si="5"/>
        <v>0</v>
      </c>
      <c r="AT57" s="419">
        <f t="shared" ca="1" si="5"/>
        <v>0</v>
      </c>
      <c r="AU57" s="419">
        <f t="shared" ca="1" si="5"/>
        <v>0</v>
      </c>
      <c r="AV57" s="419">
        <f t="shared" ca="1" si="5"/>
        <v>0</v>
      </c>
      <c r="AW57" s="419">
        <f t="shared" ca="1" si="5"/>
        <v>0</v>
      </c>
      <c r="AX57" s="419">
        <f t="shared" ca="1" si="5"/>
        <v>0</v>
      </c>
      <c r="AY57" s="419">
        <f t="shared" ca="1" si="5"/>
        <v>0</v>
      </c>
      <c r="AZ57" s="419">
        <f t="shared" ca="1" si="5"/>
        <v>0</v>
      </c>
      <c r="BA57" s="419">
        <f t="shared" ca="1" si="5"/>
        <v>0</v>
      </c>
      <c r="BB57" s="419">
        <f t="shared" ca="1" si="5"/>
        <v>0</v>
      </c>
      <c r="BC57" s="419">
        <f t="shared" ca="1" si="5"/>
        <v>0</v>
      </c>
      <c r="BD57" s="419">
        <f t="shared" ca="1" si="5"/>
        <v>0</v>
      </c>
      <c r="BE57" s="419">
        <f t="shared" ca="1" si="5"/>
        <v>0</v>
      </c>
      <c r="BF57" s="419">
        <f t="shared" ca="1" si="5"/>
        <v>0</v>
      </c>
      <c r="BG57" s="419">
        <f t="shared" ca="1" si="5"/>
        <v>0</v>
      </c>
      <c r="BH57" s="419">
        <f t="shared" ca="1" si="5"/>
        <v>0</v>
      </c>
      <c r="BI57" s="419">
        <f t="shared" ca="1" si="5"/>
        <v>0</v>
      </c>
      <c r="BJ57" s="419">
        <f t="shared" ca="1" si="5"/>
        <v>0</v>
      </c>
      <c r="BK57" s="419">
        <f t="shared" ca="1" si="5"/>
        <v>0</v>
      </c>
      <c r="BL57" s="419">
        <f t="shared" ca="1" si="5"/>
        <v>0</v>
      </c>
      <c r="BM57" s="404"/>
    </row>
    <row r="58" spans="1:65" s="397" customFormat="1" x14ac:dyDescent="0.15">
      <c r="D58" s="403" t="s">
        <v>471</v>
      </c>
      <c r="E58" s="419">
        <f t="shared" ref="E58:BL58" ca="1" si="6">SUMPRODUCT(E63:E122,$B$63:$B$122)</f>
        <v>0</v>
      </c>
      <c r="F58" s="419">
        <f t="shared" ca="1" si="6"/>
        <v>0</v>
      </c>
      <c r="G58" s="419">
        <f t="shared" ca="1" si="6"/>
        <v>0</v>
      </c>
      <c r="H58" s="419">
        <f t="shared" ca="1" si="6"/>
        <v>0</v>
      </c>
      <c r="I58" s="419">
        <f t="shared" ca="1" si="6"/>
        <v>0</v>
      </c>
      <c r="J58" s="419">
        <f t="shared" ca="1" si="6"/>
        <v>0</v>
      </c>
      <c r="K58" s="419">
        <f t="shared" ca="1" si="6"/>
        <v>0</v>
      </c>
      <c r="L58" s="419">
        <f t="shared" ca="1" si="6"/>
        <v>0</v>
      </c>
      <c r="M58" s="419">
        <f t="shared" ca="1" si="6"/>
        <v>0</v>
      </c>
      <c r="N58" s="419">
        <f t="shared" ca="1" si="6"/>
        <v>0</v>
      </c>
      <c r="O58" s="419">
        <f t="shared" ca="1" si="6"/>
        <v>0</v>
      </c>
      <c r="P58" s="419">
        <f t="shared" ca="1" si="6"/>
        <v>0</v>
      </c>
      <c r="Q58" s="419">
        <f t="shared" ca="1" si="6"/>
        <v>0</v>
      </c>
      <c r="R58" s="419">
        <f t="shared" ca="1" si="6"/>
        <v>0</v>
      </c>
      <c r="S58" s="419">
        <f t="shared" ca="1" si="6"/>
        <v>0</v>
      </c>
      <c r="T58" s="419">
        <f t="shared" ca="1" si="6"/>
        <v>0</v>
      </c>
      <c r="U58" s="419">
        <f t="shared" ca="1" si="6"/>
        <v>0</v>
      </c>
      <c r="V58" s="419">
        <f t="shared" ca="1" si="6"/>
        <v>0</v>
      </c>
      <c r="W58" s="419">
        <f t="shared" ca="1" si="6"/>
        <v>0</v>
      </c>
      <c r="X58" s="419">
        <f t="shared" ca="1" si="6"/>
        <v>0</v>
      </c>
      <c r="Y58" s="419">
        <f t="shared" ca="1" si="6"/>
        <v>0</v>
      </c>
      <c r="Z58" s="419">
        <f t="shared" ca="1" si="6"/>
        <v>0</v>
      </c>
      <c r="AA58" s="419">
        <f t="shared" ca="1" si="6"/>
        <v>0</v>
      </c>
      <c r="AB58" s="419">
        <f t="shared" ca="1" si="6"/>
        <v>0</v>
      </c>
      <c r="AC58" s="419">
        <f t="shared" ca="1" si="6"/>
        <v>0</v>
      </c>
      <c r="AD58" s="419">
        <f t="shared" ca="1" si="6"/>
        <v>0</v>
      </c>
      <c r="AE58" s="419">
        <f t="shared" ca="1" si="6"/>
        <v>0</v>
      </c>
      <c r="AF58" s="419">
        <f t="shared" ca="1" si="6"/>
        <v>0</v>
      </c>
      <c r="AG58" s="419">
        <f t="shared" ca="1" si="6"/>
        <v>0</v>
      </c>
      <c r="AH58" s="419">
        <f t="shared" ca="1" si="6"/>
        <v>0</v>
      </c>
      <c r="AI58" s="419">
        <f t="shared" ca="1" si="6"/>
        <v>0</v>
      </c>
      <c r="AJ58" s="419">
        <f t="shared" ca="1" si="6"/>
        <v>0</v>
      </c>
      <c r="AK58" s="419">
        <f t="shared" ca="1" si="6"/>
        <v>0</v>
      </c>
      <c r="AL58" s="419">
        <f t="shared" ca="1" si="6"/>
        <v>0</v>
      </c>
      <c r="AM58" s="419">
        <f t="shared" ca="1" si="6"/>
        <v>0</v>
      </c>
      <c r="AN58" s="419">
        <f t="shared" ca="1" si="6"/>
        <v>0</v>
      </c>
      <c r="AO58" s="419">
        <f t="shared" ca="1" si="6"/>
        <v>0</v>
      </c>
      <c r="AP58" s="419">
        <f t="shared" ca="1" si="6"/>
        <v>0</v>
      </c>
      <c r="AQ58" s="419">
        <f t="shared" ca="1" si="6"/>
        <v>0</v>
      </c>
      <c r="AR58" s="419">
        <f t="shared" ca="1" si="6"/>
        <v>0</v>
      </c>
      <c r="AS58" s="419">
        <f t="shared" ca="1" si="6"/>
        <v>0</v>
      </c>
      <c r="AT58" s="419">
        <f t="shared" ca="1" si="6"/>
        <v>0</v>
      </c>
      <c r="AU58" s="419">
        <f t="shared" ca="1" si="6"/>
        <v>0</v>
      </c>
      <c r="AV58" s="419">
        <f t="shared" ca="1" si="6"/>
        <v>0</v>
      </c>
      <c r="AW58" s="419">
        <f t="shared" ca="1" si="6"/>
        <v>0</v>
      </c>
      <c r="AX58" s="419">
        <f t="shared" ca="1" si="6"/>
        <v>0</v>
      </c>
      <c r="AY58" s="419">
        <f t="shared" ca="1" si="6"/>
        <v>0</v>
      </c>
      <c r="AZ58" s="419">
        <f t="shared" ca="1" si="6"/>
        <v>0</v>
      </c>
      <c r="BA58" s="419">
        <f t="shared" ca="1" si="6"/>
        <v>0</v>
      </c>
      <c r="BB58" s="419">
        <f t="shared" ca="1" si="6"/>
        <v>0</v>
      </c>
      <c r="BC58" s="419">
        <f t="shared" ca="1" si="6"/>
        <v>0</v>
      </c>
      <c r="BD58" s="419">
        <f t="shared" ca="1" si="6"/>
        <v>0</v>
      </c>
      <c r="BE58" s="419">
        <f t="shared" ca="1" si="6"/>
        <v>0</v>
      </c>
      <c r="BF58" s="419">
        <f t="shared" ca="1" si="6"/>
        <v>0</v>
      </c>
      <c r="BG58" s="419">
        <f t="shared" ca="1" si="6"/>
        <v>0</v>
      </c>
      <c r="BH58" s="419">
        <f t="shared" ca="1" si="6"/>
        <v>0</v>
      </c>
      <c r="BI58" s="419">
        <f t="shared" ca="1" si="6"/>
        <v>0</v>
      </c>
      <c r="BJ58" s="419">
        <f t="shared" ca="1" si="6"/>
        <v>0</v>
      </c>
      <c r="BK58" s="419">
        <f t="shared" ca="1" si="6"/>
        <v>0</v>
      </c>
      <c r="BL58" s="419">
        <f t="shared" ca="1" si="6"/>
        <v>0</v>
      </c>
    </row>
    <row r="59" spans="1:65" s="405" customFormat="1" x14ac:dyDescent="0.15">
      <c r="A59" s="397"/>
      <c r="B59" s="397"/>
      <c r="D59" s="403" t="s">
        <v>472</v>
      </c>
      <c r="E59" s="419">
        <f ca="1">PnL_Speadsheet!E58*SAP_Spreadsheet!G15</f>
        <v>0</v>
      </c>
      <c r="F59" s="419">
        <f ca="1">PnL_Speadsheet!F58*SAP_Spreadsheet!H15</f>
        <v>0</v>
      </c>
      <c r="G59" s="419">
        <f ca="1">PnL_Speadsheet!G58*SAP_Spreadsheet!I15</f>
        <v>0</v>
      </c>
      <c r="H59" s="419">
        <f ca="1">PnL_Speadsheet!H58*SAP_Spreadsheet!J15</f>
        <v>0</v>
      </c>
      <c r="I59" s="419">
        <f ca="1">PnL_Speadsheet!I58*SAP_Spreadsheet!K15</f>
        <v>0</v>
      </c>
      <c r="J59" s="419">
        <f ca="1">PnL_Speadsheet!J58*SAP_Spreadsheet!L15</f>
        <v>0</v>
      </c>
      <c r="K59" s="419">
        <f ca="1">PnL_Speadsheet!K58*SAP_Spreadsheet!M15</f>
        <v>0</v>
      </c>
      <c r="L59" s="419">
        <f ca="1">PnL_Speadsheet!L58*SAP_Spreadsheet!N15</f>
        <v>0</v>
      </c>
      <c r="M59" s="419">
        <f ca="1">PnL_Speadsheet!M58*SAP_Spreadsheet!O15</f>
        <v>0</v>
      </c>
      <c r="N59" s="419">
        <f ca="1">PnL_Speadsheet!N58*SAP_Spreadsheet!P15</f>
        <v>0</v>
      </c>
      <c r="O59" s="419">
        <f ca="1">PnL_Speadsheet!O58*SAP_Spreadsheet!Q15</f>
        <v>0</v>
      </c>
      <c r="P59" s="419">
        <f ca="1">PnL_Speadsheet!P58*SAP_Spreadsheet!R15</f>
        <v>0</v>
      </c>
      <c r="Q59" s="419">
        <f ca="1">PnL_Speadsheet!Q58*SAP_Spreadsheet!S15</f>
        <v>0</v>
      </c>
      <c r="R59" s="419">
        <f ca="1">PnL_Speadsheet!R58*SAP_Spreadsheet!T15</f>
        <v>0</v>
      </c>
      <c r="S59" s="419">
        <f ca="1">PnL_Speadsheet!S58*SAP_Spreadsheet!U15</f>
        <v>0</v>
      </c>
      <c r="T59" s="419">
        <f ca="1">PnL_Speadsheet!T58*SAP_Spreadsheet!V15</f>
        <v>0</v>
      </c>
      <c r="U59" s="419">
        <f ca="1">PnL_Speadsheet!U58*SAP_Spreadsheet!W15</f>
        <v>0</v>
      </c>
      <c r="V59" s="419">
        <f ca="1">PnL_Speadsheet!V58*SAP_Spreadsheet!X15</f>
        <v>0</v>
      </c>
      <c r="W59" s="419">
        <f ca="1">PnL_Speadsheet!W58*SAP_Spreadsheet!Y15</f>
        <v>0</v>
      </c>
      <c r="X59" s="419">
        <f ca="1">PnL_Speadsheet!X58*SAP_Spreadsheet!Z15</f>
        <v>0</v>
      </c>
      <c r="Y59" s="419">
        <f ca="1">PnL_Speadsheet!Y58*SAP_Spreadsheet!AA15</f>
        <v>0</v>
      </c>
      <c r="Z59" s="419">
        <f ca="1">PnL_Speadsheet!Z58*SAP_Spreadsheet!AB15</f>
        <v>0</v>
      </c>
      <c r="AA59" s="419">
        <f ca="1">PnL_Speadsheet!AA58*SAP_Spreadsheet!AC15</f>
        <v>0</v>
      </c>
      <c r="AB59" s="419">
        <f ca="1">PnL_Speadsheet!AB58*SAP_Spreadsheet!AD15</f>
        <v>0</v>
      </c>
      <c r="AC59" s="419">
        <f ca="1">PnL_Speadsheet!AC58*SAP_Spreadsheet!AE15</f>
        <v>0</v>
      </c>
      <c r="AD59" s="419">
        <f ca="1">PnL_Speadsheet!AD58*SAP_Spreadsheet!AF15</f>
        <v>0</v>
      </c>
      <c r="AE59" s="419">
        <f ca="1">PnL_Speadsheet!AE58*SAP_Spreadsheet!AG15</f>
        <v>0</v>
      </c>
      <c r="AF59" s="419">
        <f ca="1">PnL_Speadsheet!AF58*SAP_Spreadsheet!AH15</f>
        <v>0</v>
      </c>
      <c r="AG59" s="419">
        <f ca="1">PnL_Speadsheet!AG58*SAP_Spreadsheet!AI15</f>
        <v>0</v>
      </c>
      <c r="AH59" s="419">
        <f ca="1">PnL_Speadsheet!AH58*SAP_Spreadsheet!AJ15</f>
        <v>0</v>
      </c>
      <c r="AI59" s="419">
        <f ca="1">PnL_Speadsheet!AI58*SAP_Spreadsheet!AK15</f>
        <v>0</v>
      </c>
      <c r="AJ59" s="419">
        <f ca="1">PnL_Speadsheet!AJ58*SAP_Spreadsheet!AL15</f>
        <v>0</v>
      </c>
      <c r="AK59" s="419">
        <f ca="1">PnL_Speadsheet!AK58*SAP_Spreadsheet!AM15</f>
        <v>0</v>
      </c>
      <c r="AL59" s="419">
        <f ca="1">PnL_Speadsheet!AL58*SAP_Spreadsheet!AN15</f>
        <v>0</v>
      </c>
      <c r="AM59" s="419">
        <f ca="1">PnL_Speadsheet!AM58*SAP_Spreadsheet!AO15</f>
        <v>0</v>
      </c>
      <c r="AN59" s="419">
        <f ca="1">PnL_Speadsheet!AN58*SAP_Spreadsheet!AP15</f>
        <v>0</v>
      </c>
      <c r="AO59" s="419">
        <f ca="1">PnL_Speadsheet!AO58*SAP_Spreadsheet!AQ15</f>
        <v>0</v>
      </c>
      <c r="AP59" s="419">
        <f ca="1">PnL_Speadsheet!AP58*SAP_Spreadsheet!AR15</f>
        <v>0</v>
      </c>
      <c r="AQ59" s="419">
        <f ca="1">PnL_Speadsheet!AQ58*SAP_Spreadsheet!AS15</f>
        <v>0</v>
      </c>
      <c r="AR59" s="419">
        <f ca="1">PnL_Speadsheet!AR58*SAP_Spreadsheet!AT15</f>
        <v>0</v>
      </c>
      <c r="AS59" s="419">
        <f ca="1">PnL_Speadsheet!AS58*SAP_Spreadsheet!AU15</f>
        <v>0</v>
      </c>
      <c r="AT59" s="419">
        <f ca="1">PnL_Speadsheet!AT58*SAP_Spreadsheet!AV15</f>
        <v>0</v>
      </c>
      <c r="AU59" s="419">
        <f ca="1">PnL_Speadsheet!AU58*SAP_Spreadsheet!AW15</f>
        <v>0</v>
      </c>
      <c r="AV59" s="419">
        <f ca="1">PnL_Speadsheet!AV58*SAP_Spreadsheet!AX15</f>
        <v>0</v>
      </c>
      <c r="AW59" s="419">
        <f ca="1">PnL_Speadsheet!AW58*SAP_Spreadsheet!AY15</f>
        <v>0</v>
      </c>
      <c r="AX59" s="419">
        <f ca="1">PnL_Speadsheet!AX58*SAP_Spreadsheet!AZ15</f>
        <v>0</v>
      </c>
      <c r="AY59" s="419">
        <f ca="1">PnL_Speadsheet!AY58*SAP_Spreadsheet!BA15</f>
        <v>0</v>
      </c>
      <c r="AZ59" s="419">
        <f ca="1">PnL_Speadsheet!AZ58*SAP_Spreadsheet!BB15</f>
        <v>0</v>
      </c>
      <c r="BA59" s="419">
        <f ca="1">PnL_Speadsheet!BA58*SAP_Spreadsheet!BC15</f>
        <v>0</v>
      </c>
      <c r="BB59" s="419">
        <f ca="1">PnL_Speadsheet!BB58*SAP_Spreadsheet!BD15</f>
        <v>0</v>
      </c>
      <c r="BC59" s="419">
        <f ca="1">PnL_Speadsheet!BC58*SAP_Spreadsheet!BE15</f>
        <v>0</v>
      </c>
      <c r="BD59" s="419">
        <f ca="1">PnL_Speadsheet!BD58*SAP_Spreadsheet!BF15</f>
        <v>0</v>
      </c>
      <c r="BE59" s="419">
        <f ca="1">PnL_Speadsheet!BE58*SAP_Spreadsheet!BG15</f>
        <v>0</v>
      </c>
      <c r="BF59" s="419">
        <f ca="1">PnL_Speadsheet!BF58*SAP_Spreadsheet!BH15</f>
        <v>0</v>
      </c>
      <c r="BG59" s="419">
        <f ca="1">PnL_Speadsheet!BG58*SAP_Spreadsheet!BI15</f>
        <v>0</v>
      </c>
      <c r="BH59" s="419">
        <f ca="1">PnL_Speadsheet!BH58*SAP_Spreadsheet!BJ15</f>
        <v>0</v>
      </c>
      <c r="BI59" s="419">
        <f ca="1">PnL_Speadsheet!BI58*SAP_Spreadsheet!BK15</f>
        <v>0</v>
      </c>
      <c r="BJ59" s="419">
        <f ca="1">PnL_Speadsheet!BJ58*SAP_Spreadsheet!BL15</f>
        <v>0</v>
      </c>
      <c r="BK59" s="419">
        <f ca="1">PnL_Speadsheet!BK58*SAP_Spreadsheet!BM15</f>
        <v>0</v>
      </c>
      <c r="BL59" s="419">
        <f ca="1">PnL_Speadsheet!BL58*SAP_Spreadsheet!BN15</f>
        <v>0</v>
      </c>
    </row>
    <row r="60" spans="1:65" s="405" customFormat="1" x14ac:dyDescent="0.15">
      <c r="A60" s="397"/>
      <c r="B60" s="397"/>
      <c r="D60" s="403"/>
      <c r="E60" s="420"/>
      <c r="F60" s="420"/>
      <c r="G60" s="420"/>
      <c r="H60" s="420"/>
      <c r="I60" s="420"/>
      <c r="J60" s="420"/>
      <c r="K60" s="420"/>
      <c r="L60" s="420"/>
      <c r="M60" s="420"/>
      <c r="N60" s="420"/>
      <c r="O60" s="420"/>
      <c r="P60" s="420"/>
      <c r="Q60" s="420"/>
      <c r="R60" s="420"/>
      <c r="S60" s="420"/>
      <c r="T60" s="420"/>
      <c r="U60" s="420"/>
      <c r="V60" s="420"/>
      <c r="W60" s="420"/>
      <c r="X60" s="420"/>
      <c r="Y60" s="420"/>
      <c r="Z60" s="420"/>
      <c r="AA60" s="420"/>
      <c r="AB60" s="420"/>
      <c r="AC60" s="420"/>
      <c r="AD60" s="420"/>
      <c r="AE60" s="420"/>
      <c r="AF60" s="420"/>
      <c r="AG60" s="420"/>
      <c r="AH60" s="420"/>
      <c r="AI60" s="420"/>
      <c r="AJ60" s="420"/>
      <c r="AK60" s="420"/>
      <c r="AL60" s="420"/>
      <c r="AM60" s="420"/>
    </row>
    <row r="61" spans="1:65" s="405" customFormat="1" x14ac:dyDescent="0.15">
      <c r="A61" s="397"/>
      <c r="B61" s="397" t="s">
        <v>473</v>
      </c>
      <c r="C61" s="397">
        <f>SAP_Leadsheet!E21</f>
        <v>60</v>
      </c>
      <c r="D61" s="403"/>
    </row>
    <row r="62" spans="1:65" s="403" customFormat="1" outlineLevel="1" x14ac:dyDescent="0.15">
      <c r="B62" s="403" t="s">
        <v>471</v>
      </c>
      <c r="C62" s="403" t="s">
        <v>474</v>
      </c>
      <c r="D62" s="421" t="s">
        <v>475</v>
      </c>
      <c r="E62" s="422">
        <f>ROUND('Sales plan&amp; PnL'!J10,0)</f>
        <v>0</v>
      </c>
      <c r="F62" s="422">
        <f>ROUND('Sales plan&amp; PnL'!K10,0)</f>
        <v>0</v>
      </c>
      <c r="G62" s="422">
        <f>ROUND('Sales plan&amp; PnL'!L10,0)</f>
        <v>0</v>
      </c>
      <c r="H62" s="422">
        <f>ROUND('Sales plan&amp; PnL'!M10,0)</f>
        <v>0</v>
      </c>
      <c r="I62" s="422">
        <f>ROUND('Sales plan&amp; PnL'!N10,0)</f>
        <v>0</v>
      </c>
      <c r="J62" s="422">
        <f>ROUND('Sales plan&amp; PnL'!O10,0)</f>
        <v>0</v>
      </c>
      <c r="K62" s="422">
        <f>ROUND('Sales plan&amp; PnL'!P10,0)</f>
        <v>0</v>
      </c>
      <c r="L62" s="422">
        <f>ROUND('Sales plan&amp; PnL'!Q10,0)</f>
        <v>0</v>
      </c>
      <c r="M62" s="422">
        <f>ROUND('Sales plan&amp; PnL'!R10,0)</f>
        <v>0</v>
      </c>
      <c r="N62" s="422">
        <f>ROUND('Sales plan&amp; PnL'!S10,0)</f>
        <v>0</v>
      </c>
      <c r="O62" s="422">
        <f>ROUND('Sales plan&amp; PnL'!T10,0)</f>
        <v>0</v>
      </c>
      <c r="P62" s="422">
        <f>ROUND('Sales plan&amp; PnL'!U10,0)</f>
        <v>0</v>
      </c>
      <c r="Q62" s="422">
        <f>ROUND('Sales plan&amp; PnL'!V10,0)</f>
        <v>0</v>
      </c>
      <c r="R62" s="422">
        <f>ROUND('Sales plan&amp; PnL'!W10,0)</f>
        <v>0</v>
      </c>
      <c r="S62" s="422">
        <f>ROUND('Sales plan&amp; PnL'!X10,0)</f>
        <v>0</v>
      </c>
      <c r="T62" s="422">
        <f>ROUND('Sales plan&amp; PnL'!Y10,0)</f>
        <v>0</v>
      </c>
      <c r="U62" s="422">
        <f>ROUND('Sales plan&amp; PnL'!Z10,0)</f>
        <v>0</v>
      </c>
      <c r="V62" s="422">
        <f>ROUND('Sales plan&amp; PnL'!AA10,0)</f>
        <v>0</v>
      </c>
      <c r="W62" s="422">
        <f>ROUND('Sales plan&amp; PnL'!AB10,0)</f>
        <v>0</v>
      </c>
      <c r="X62" s="422">
        <f>ROUND('Sales plan&amp; PnL'!AC10,0)</f>
        <v>0</v>
      </c>
      <c r="Y62" s="422">
        <f>ROUND('Sales plan&amp; PnL'!AD10,0)</f>
        <v>0</v>
      </c>
      <c r="Z62" s="422">
        <f>ROUND('Sales plan&amp; PnL'!AE10,0)</f>
        <v>0</v>
      </c>
      <c r="AA62" s="422">
        <f>ROUND('Sales plan&amp; PnL'!AF10,0)</f>
        <v>0</v>
      </c>
      <c r="AB62" s="422">
        <f>ROUND('Sales plan&amp; PnL'!AG10,0)</f>
        <v>0</v>
      </c>
      <c r="AC62" s="422">
        <f>ROUND('Sales plan&amp; PnL'!AH10,0)</f>
        <v>0</v>
      </c>
      <c r="AD62" s="422">
        <f>ROUND('Sales plan&amp; PnL'!AI10,0)</f>
        <v>0</v>
      </c>
      <c r="AE62" s="422">
        <f>ROUND('Sales plan&amp; PnL'!AJ10,0)</f>
        <v>0</v>
      </c>
      <c r="AF62" s="422">
        <f>ROUND('Sales plan&amp; PnL'!AK10,0)</f>
        <v>0</v>
      </c>
      <c r="AG62" s="422">
        <f>ROUND('Sales plan&amp; PnL'!AL10,0)</f>
        <v>0</v>
      </c>
      <c r="AH62" s="422">
        <f>ROUND('Sales plan&amp; PnL'!AM10,0)</f>
        <v>0</v>
      </c>
      <c r="AI62" s="422">
        <f>ROUND('Sales plan&amp; PnL'!AN10,0)</f>
        <v>0</v>
      </c>
      <c r="AJ62" s="422">
        <f>ROUND('Sales plan&amp; PnL'!AO10,0)</f>
        <v>0</v>
      </c>
      <c r="AK62" s="422">
        <f>ROUND('Sales plan&amp; PnL'!AP10,0)</f>
        <v>0</v>
      </c>
      <c r="AL62" s="422">
        <f>ROUND('Sales plan&amp; PnL'!AQ10,0)</f>
        <v>0</v>
      </c>
      <c r="AM62" s="422">
        <f>ROUND('Sales plan&amp; PnL'!AR10,0)</f>
        <v>0</v>
      </c>
      <c r="AN62" s="422">
        <f>ROUND('Sales plan&amp; PnL'!AS10,0)</f>
        <v>0</v>
      </c>
      <c r="AO62" s="422">
        <f>ROUND('Sales plan&amp; PnL'!AT10,0)</f>
        <v>0</v>
      </c>
      <c r="AP62" s="422">
        <f>ROUND('Sales plan&amp; PnL'!AU10,0)</f>
        <v>0</v>
      </c>
      <c r="AQ62" s="422">
        <f>ROUND('Sales plan&amp; PnL'!AV10,0)</f>
        <v>0</v>
      </c>
      <c r="AR62" s="422">
        <f>ROUND('Sales plan&amp; PnL'!AW10,0)</f>
        <v>0</v>
      </c>
      <c r="AS62" s="422">
        <f>ROUND('Sales plan&amp; PnL'!AX10,0)</f>
        <v>0</v>
      </c>
      <c r="AT62" s="422">
        <f>ROUND('Sales plan&amp; PnL'!AY10,0)</f>
        <v>0</v>
      </c>
      <c r="AU62" s="422">
        <f>ROUND('Sales plan&amp; PnL'!AZ10,0)</f>
        <v>0</v>
      </c>
      <c r="AV62" s="422">
        <f>ROUND('Sales plan&amp; PnL'!BA10,0)</f>
        <v>0</v>
      </c>
      <c r="AW62" s="422">
        <f>ROUND('Sales plan&amp; PnL'!BB10,0)</f>
        <v>0</v>
      </c>
      <c r="AX62" s="422">
        <f>ROUND('Sales plan&amp; PnL'!BC10,0)</f>
        <v>0</v>
      </c>
      <c r="AY62" s="422">
        <f>ROUND('Sales plan&amp; PnL'!BD10,0)</f>
        <v>0</v>
      </c>
      <c r="AZ62" s="422">
        <f>ROUND('Sales plan&amp; PnL'!BE10,0)</f>
        <v>0</v>
      </c>
      <c r="BA62" s="422">
        <f>ROUND('Sales plan&amp; PnL'!BF10,0)</f>
        <v>0</v>
      </c>
      <c r="BB62" s="422">
        <f>ROUND('Sales plan&amp; PnL'!BG10,0)</f>
        <v>0</v>
      </c>
      <c r="BC62" s="422">
        <f>ROUND('Sales plan&amp; PnL'!BH10,0)</f>
        <v>0</v>
      </c>
      <c r="BD62" s="422">
        <f>ROUND('Sales plan&amp; PnL'!BI10,0)</f>
        <v>0</v>
      </c>
      <c r="BE62" s="422">
        <f>ROUND('Sales plan&amp; PnL'!BJ10,0)</f>
        <v>0</v>
      </c>
      <c r="BF62" s="422">
        <f>ROUND('Sales plan&amp; PnL'!BK10,0)</f>
        <v>0</v>
      </c>
      <c r="BG62" s="422">
        <f>ROUND('Sales plan&amp; PnL'!BL10,0)</f>
        <v>0</v>
      </c>
      <c r="BH62" s="422">
        <f>ROUND('Sales plan&amp; PnL'!BM10,0)</f>
        <v>0</v>
      </c>
      <c r="BI62" s="422">
        <f>ROUND('Sales plan&amp; PnL'!BN10,0)</f>
        <v>0</v>
      </c>
      <c r="BJ62" s="422">
        <f>ROUND('Sales plan&amp; PnL'!BO10,0)</f>
        <v>0</v>
      </c>
      <c r="BK62" s="422">
        <f>ROUND('Sales plan&amp; PnL'!BP10,0)</f>
        <v>0</v>
      </c>
      <c r="BL62" s="422">
        <f>ROUND('Sales plan&amp; PnL'!BQ10,0)</f>
        <v>0</v>
      </c>
    </row>
    <row r="63" spans="1:65" s="405" customFormat="1" outlineLevel="1" x14ac:dyDescent="0.15">
      <c r="A63" s="423"/>
      <c r="B63" s="423">
        <f>SUMIFS(SAP_Spreadsheet!$G$11:$BN$11,SAP_Spreadsheet!$G$7:$BN$7,PnL_Speadsheet!$D63)</f>
        <v>0.63924179697927397</v>
      </c>
      <c r="C63" s="423">
        <f>SUMIFS(SAP_Spreadsheet!$G$10:$BN$10,SAP_Spreadsheet!$G$7:$BN$7,PnL_Speadsheet!$D63)</f>
        <v>1</v>
      </c>
      <c r="D63" s="424">
        <v>1</v>
      </c>
      <c r="E63" s="408">
        <f t="shared" ref="E63:T78" ca="1" si="7">IF($D63&gt;$C$61,0,IF($D63&gt;E$5,"",OFFSET(E$62,0,-($D63-1))))</f>
        <v>0</v>
      </c>
      <c r="F63" s="408">
        <f t="shared" ca="1" si="7"/>
        <v>0</v>
      </c>
      <c r="G63" s="408">
        <f t="shared" ca="1" si="7"/>
        <v>0</v>
      </c>
      <c r="H63" s="408">
        <f t="shared" ca="1" si="7"/>
        <v>0</v>
      </c>
      <c r="I63" s="408">
        <f t="shared" ca="1" si="7"/>
        <v>0</v>
      </c>
      <c r="J63" s="408">
        <f t="shared" ca="1" si="7"/>
        <v>0</v>
      </c>
      <c r="K63" s="408">
        <f t="shared" ca="1" si="7"/>
        <v>0</v>
      </c>
      <c r="L63" s="408">
        <f t="shared" ca="1" si="7"/>
        <v>0</v>
      </c>
      <c r="M63" s="408">
        <f t="shared" ca="1" si="7"/>
        <v>0</v>
      </c>
      <c r="N63" s="408">
        <f t="shared" ca="1" si="7"/>
        <v>0</v>
      </c>
      <c r="O63" s="408">
        <f t="shared" ca="1" si="7"/>
        <v>0</v>
      </c>
      <c r="P63" s="408">
        <f t="shared" ca="1" si="7"/>
        <v>0</v>
      </c>
      <c r="Q63" s="408">
        <f t="shared" ca="1" si="7"/>
        <v>0</v>
      </c>
      <c r="R63" s="408">
        <f t="shared" ca="1" si="7"/>
        <v>0</v>
      </c>
      <c r="S63" s="408">
        <f t="shared" ca="1" si="7"/>
        <v>0</v>
      </c>
      <c r="T63" s="408">
        <f t="shared" ca="1" si="7"/>
        <v>0</v>
      </c>
      <c r="U63" s="408">
        <f t="shared" ref="U63:AJ78" ca="1" si="8">IF($D63&gt;$C$61,0,IF($D63&gt;U$5,"",OFFSET(U$62,0,-($D63-1))))</f>
        <v>0</v>
      </c>
      <c r="V63" s="408">
        <f t="shared" ca="1" si="8"/>
        <v>0</v>
      </c>
      <c r="W63" s="408">
        <f t="shared" ca="1" si="8"/>
        <v>0</v>
      </c>
      <c r="X63" s="408">
        <f t="shared" ca="1" si="8"/>
        <v>0</v>
      </c>
      <c r="Y63" s="408">
        <f t="shared" ca="1" si="8"/>
        <v>0</v>
      </c>
      <c r="Z63" s="408">
        <f t="shared" ca="1" si="8"/>
        <v>0</v>
      </c>
      <c r="AA63" s="408">
        <f t="shared" ca="1" si="8"/>
        <v>0</v>
      </c>
      <c r="AB63" s="408">
        <f t="shared" ca="1" si="8"/>
        <v>0</v>
      </c>
      <c r="AC63" s="408">
        <f t="shared" ca="1" si="8"/>
        <v>0</v>
      </c>
      <c r="AD63" s="408">
        <f t="shared" ca="1" si="8"/>
        <v>0</v>
      </c>
      <c r="AE63" s="408">
        <f t="shared" ca="1" si="8"/>
        <v>0</v>
      </c>
      <c r="AF63" s="408">
        <f t="shared" ca="1" si="8"/>
        <v>0</v>
      </c>
      <c r="AG63" s="408">
        <f t="shared" ca="1" si="8"/>
        <v>0</v>
      </c>
      <c r="AH63" s="408">
        <f t="shared" ca="1" si="8"/>
        <v>0</v>
      </c>
      <c r="AI63" s="408">
        <f t="shared" ca="1" si="8"/>
        <v>0</v>
      </c>
      <c r="AJ63" s="408">
        <f t="shared" ca="1" si="8"/>
        <v>0</v>
      </c>
      <c r="AK63" s="408">
        <f t="shared" ref="AK63:AZ78" ca="1" si="9">IF($D63&gt;$C$61,0,IF($D63&gt;AK$5,"",OFFSET(AK$62,0,-($D63-1))))</f>
        <v>0</v>
      </c>
      <c r="AL63" s="408">
        <f t="shared" ca="1" si="9"/>
        <v>0</v>
      </c>
      <c r="AM63" s="408">
        <f t="shared" ca="1" si="9"/>
        <v>0</v>
      </c>
      <c r="AN63" s="408">
        <f t="shared" ca="1" si="9"/>
        <v>0</v>
      </c>
      <c r="AO63" s="408">
        <f t="shared" ca="1" si="9"/>
        <v>0</v>
      </c>
      <c r="AP63" s="408">
        <f t="shared" ca="1" si="9"/>
        <v>0</v>
      </c>
      <c r="AQ63" s="408">
        <f t="shared" ca="1" si="9"/>
        <v>0</v>
      </c>
      <c r="AR63" s="408">
        <f t="shared" ca="1" si="9"/>
        <v>0</v>
      </c>
      <c r="AS63" s="408">
        <f t="shared" ca="1" si="9"/>
        <v>0</v>
      </c>
      <c r="AT63" s="408">
        <f t="shared" ca="1" si="9"/>
        <v>0</v>
      </c>
      <c r="AU63" s="408">
        <f t="shared" ca="1" si="9"/>
        <v>0</v>
      </c>
      <c r="AV63" s="408">
        <f t="shared" ca="1" si="9"/>
        <v>0</v>
      </c>
      <c r="AW63" s="408">
        <f t="shared" ca="1" si="9"/>
        <v>0</v>
      </c>
      <c r="AX63" s="408">
        <f t="shared" ca="1" si="9"/>
        <v>0</v>
      </c>
      <c r="AY63" s="408">
        <f t="shared" ca="1" si="9"/>
        <v>0</v>
      </c>
      <c r="AZ63" s="408">
        <f t="shared" ca="1" si="9"/>
        <v>0</v>
      </c>
      <c r="BA63" s="408">
        <f t="shared" ref="BA63:BL78" ca="1" si="10">IF($D63&gt;$C$61,0,IF($D63&gt;BA$5,"",OFFSET(BA$62,0,-($D63-1))))</f>
        <v>0</v>
      </c>
      <c r="BB63" s="408">
        <f t="shared" ca="1" si="10"/>
        <v>0</v>
      </c>
      <c r="BC63" s="408">
        <f t="shared" ca="1" si="10"/>
        <v>0</v>
      </c>
      <c r="BD63" s="408">
        <f t="shared" ca="1" si="10"/>
        <v>0</v>
      </c>
      <c r="BE63" s="408">
        <f t="shared" ca="1" si="10"/>
        <v>0</v>
      </c>
      <c r="BF63" s="408">
        <f t="shared" ca="1" si="10"/>
        <v>0</v>
      </c>
      <c r="BG63" s="408">
        <f t="shared" ca="1" si="10"/>
        <v>0</v>
      </c>
      <c r="BH63" s="408">
        <f t="shared" ca="1" si="10"/>
        <v>0</v>
      </c>
      <c r="BI63" s="408">
        <f t="shared" ca="1" si="10"/>
        <v>0</v>
      </c>
      <c r="BJ63" s="408">
        <f t="shared" ca="1" si="10"/>
        <v>0</v>
      </c>
      <c r="BK63" s="408">
        <f t="shared" ca="1" si="10"/>
        <v>0</v>
      </c>
      <c r="BL63" s="408">
        <f t="shared" ca="1" si="10"/>
        <v>0</v>
      </c>
    </row>
    <row r="64" spans="1:65" s="405" customFormat="1" outlineLevel="1" x14ac:dyDescent="0.15">
      <c r="A64" s="423"/>
      <c r="B64" s="423">
        <f ca="1">SUMIFS(SAP_Spreadsheet!$G$11:$BN$11,SAP_Spreadsheet!$G$7:$BN$7,PnL_Speadsheet!$D64)</f>
        <v>0.62821158944413269</v>
      </c>
      <c r="C64" s="423">
        <f>SUMIFS(SAP_Spreadsheet!$G$10:$BN$10,SAP_Spreadsheet!$G$7:$BN$7,PnL_Speadsheet!$D64)</f>
        <v>1</v>
      </c>
      <c r="D64" s="424">
        <f>D63+1</f>
        <v>2</v>
      </c>
      <c r="E64" s="408" t="str">
        <f t="shared" ca="1" si="7"/>
        <v/>
      </c>
      <c r="F64" s="408">
        <f t="shared" ca="1" si="7"/>
        <v>0</v>
      </c>
      <c r="G64" s="408">
        <f t="shared" ca="1" si="7"/>
        <v>0</v>
      </c>
      <c r="H64" s="408">
        <f t="shared" ca="1" si="7"/>
        <v>0</v>
      </c>
      <c r="I64" s="408">
        <f t="shared" ca="1" si="7"/>
        <v>0</v>
      </c>
      <c r="J64" s="408">
        <f t="shared" ca="1" si="7"/>
        <v>0</v>
      </c>
      <c r="K64" s="408">
        <f t="shared" ca="1" si="7"/>
        <v>0</v>
      </c>
      <c r="L64" s="408">
        <f t="shared" ca="1" si="7"/>
        <v>0</v>
      </c>
      <c r="M64" s="408">
        <f t="shared" ca="1" si="7"/>
        <v>0</v>
      </c>
      <c r="N64" s="408">
        <f t="shared" ca="1" si="7"/>
        <v>0</v>
      </c>
      <c r="O64" s="408">
        <f t="shared" ca="1" si="7"/>
        <v>0</v>
      </c>
      <c r="P64" s="408">
        <f t="shared" ca="1" si="7"/>
        <v>0</v>
      </c>
      <c r="Q64" s="408">
        <f t="shared" ca="1" si="7"/>
        <v>0</v>
      </c>
      <c r="R64" s="408">
        <f t="shared" ca="1" si="7"/>
        <v>0</v>
      </c>
      <c r="S64" s="408">
        <f t="shared" ca="1" si="7"/>
        <v>0</v>
      </c>
      <c r="T64" s="408">
        <f t="shared" ca="1" si="7"/>
        <v>0</v>
      </c>
      <c r="U64" s="408">
        <f t="shared" ca="1" si="8"/>
        <v>0</v>
      </c>
      <c r="V64" s="408">
        <f t="shared" ca="1" si="8"/>
        <v>0</v>
      </c>
      <c r="W64" s="408">
        <f t="shared" ca="1" si="8"/>
        <v>0</v>
      </c>
      <c r="X64" s="408">
        <f t="shared" ca="1" si="8"/>
        <v>0</v>
      </c>
      <c r="Y64" s="408">
        <f t="shared" ca="1" si="8"/>
        <v>0</v>
      </c>
      <c r="Z64" s="408">
        <f t="shared" ca="1" si="8"/>
        <v>0</v>
      </c>
      <c r="AA64" s="408">
        <f t="shared" ca="1" si="8"/>
        <v>0</v>
      </c>
      <c r="AB64" s="408">
        <f t="shared" ca="1" si="8"/>
        <v>0</v>
      </c>
      <c r="AC64" s="408">
        <f t="shared" ca="1" si="8"/>
        <v>0</v>
      </c>
      <c r="AD64" s="408">
        <f t="shared" ca="1" si="8"/>
        <v>0</v>
      </c>
      <c r="AE64" s="408">
        <f t="shared" ca="1" si="8"/>
        <v>0</v>
      </c>
      <c r="AF64" s="408">
        <f t="shared" ca="1" si="8"/>
        <v>0</v>
      </c>
      <c r="AG64" s="408">
        <f t="shared" ca="1" si="8"/>
        <v>0</v>
      </c>
      <c r="AH64" s="408">
        <f t="shared" ca="1" si="8"/>
        <v>0</v>
      </c>
      <c r="AI64" s="408">
        <f t="shared" ca="1" si="8"/>
        <v>0</v>
      </c>
      <c r="AJ64" s="408">
        <f t="shared" ca="1" si="8"/>
        <v>0</v>
      </c>
      <c r="AK64" s="408">
        <f t="shared" ca="1" si="9"/>
        <v>0</v>
      </c>
      <c r="AL64" s="408">
        <f t="shared" ca="1" si="9"/>
        <v>0</v>
      </c>
      <c r="AM64" s="408">
        <f t="shared" ca="1" si="9"/>
        <v>0</v>
      </c>
      <c r="AN64" s="408">
        <f t="shared" ca="1" si="9"/>
        <v>0</v>
      </c>
      <c r="AO64" s="408">
        <f t="shared" ca="1" si="9"/>
        <v>0</v>
      </c>
      <c r="AP64" s="408">
        <f t="shared" ca="1" si="9"/>
        <v>0</v>
      </c>
      <c r="AQ64" s="408">
        <f t="shared" ca="1" si="9"/>
        <v>0</v>
      </c>
      <c r="AR64" s="408">
        <f t="shared" ca="1" si="9"/>
        <v>0</v>
      </c>
      <c r="AS64" s="408">
        <f t="shared" ca="1" si="9"/>
        <v>0</v>
      </c>
      <c r="AT64" s="408">
        <f t="shared" ca="1" si="9"/>
        <v>0</v>
      </c>
      <c r="AU64" s="408">
        <f t="shared" ca="1" si="9"/>
        <v>0</v>
      </c>
      <c r="AV64" s="408">
        <f t="shared" ca="1" si="9"/>
        <v>0</v>
      </c>
      <c r="AW64" s="408">
        <f t="shared" ca="1" si="9"/>
        <v>0</v>
      </c>
      <c r="AX64" s="408">
        <f t="shared" ca="1" si="9"/>
        <v>0</v>
      </c>
      <c r="AY64" s="408">
        <f t="shared" ca="1" si="9"/>
        <v>0</v>
      </c>
      <c r="AZ64" s="408">
        <f t="shared" ca="1" si="9"/>
        <v>0</v>
      </c>
      <c r="BA64" s="408">
        <f t="shared" ca="1" si="10"/>
        <v>0</v>
      </c>
      <c r="BB64" s="408">
        <f t="shared" ca="1" si="10"/>
        <v>0</v>
      </c>
      <c r="BC64" s="408">
        <f t="shared" ca="1" si="10"/>
        <v>0</v>
      </c>
      <c r="BD64" s="408">
        <f t="shared" ca="1" si="10"/>
        <v>0</v>
      </c>
      <c r="BE64" s="408">
        <f t="shared" ca="1" si="10"/>
        <v>0</v>
      </c>
      <c r="BF64" s="408">
        <f t="shared" ca="1" si="10"/>
        <v>0</v>
      </c>
      <c r="BG64" s="408">
        <f t="shared" ca="1" si="10"/>
        <v>0</v>
      </c>
      <c r="BH64" s="408">
        <f t="shared" ca="1" si="10"/>
        <v>0</v>
      </c>
      <c r="BI64" s="408">
        <f t="shared" ca="1" si="10"/>
        <v>0</v>
      </c>
      <c r="BJ64" s="408">
        <f t="shared" ca="1" si="10"/>
        <v>0</v>
      </c>
      <c r="BK64" s="408">
        <f t="shared" ca="1" si="10"/>
        <v>0</v>
      </c>
      <c r="BL64" s="408">
        <f t="shared" ca="1" si="10"/>
        <v>0</v>
      </c>
    </row>
    <row r="65" spans="1:64" s="405" customFormat="1" outlineLevel="1" x14ac:dyDescent="0.15">
      <c r="A65" s="423"/>
      <c r="B65" s="423">
        <f ca="1">SUMIFS(SAP_Spreadsheet!$G$11:$BN$11,SAP_Spreadsheet!$G$7:$BN$7,PnL_Speadsheet!$D65)</f>
        <v>0.61718138190899141</v>
      </c>
      <c r="C65" s="423">
        <f>SUMIFS(SAP_Spreadsheet!$G$10:$BN$10,SAP_Spreadsheet!$G$7:$BN$7,PnL_Speadsheet!$D65)</f>
        <v>1</v>
      </c>
      <c r="D65" s="424">
        <f t="shared" ref="D65:D122" si="11">D64+1</f>
        <v>3</v>
      </c>
      <c r="E65" s="408" t="str">
        <f t="shared" ca="1" si="7"/>
        <v/>
      </c>
      <c r="F65" s="408" t="str">
        <f t="shared" ca="1" si="7"/>
        <v/>
      </c>
      <c r="G65" s="408">
        <f t="shared" ca="1" si="7"/>
        <v>0</v>
      </c>
      <c r="H65" s="408">
        <f t="shared" ca="1" si="7"/>
        <v>0</v>
      </c>
      <c r="I65" s="408">
        <f t="shared" ca="1" si="7"/>
        <v>0</v>
      </c>
      <c r="J65" s="408">
        <f t="shared" ca="1" si="7"/>
        <v>0</v>
      </c>
      <c r="K65" s="408">
        <f t="shared" ca="1" si="7"/>
        <v>0</v>
      </c>
      <c r="L65" s="408">
        <f t="shared" ca="1" si="7"/>
        <v>0</v>
      </c>
      <c r="M65" s="408">
        <f t="shared" ca="1" si="7"/>
        <v>0</v>
      </c>
      <c r="N65" s="408">
        <f t="shared" ca="1" si="7"/>
        <v>0</v>
      </c>
      <c r="O65" s="408">
        <f t="shared" ca="1" si="7"/>
        <v>0</v>
      </c>
      <c r="P65" s="408">
        <f t="shared" ca="1" si="7"/>
        <v>0</v>
      </c>
      <c r="Q65" s="408">
        <f t="shared" ca="1" si="7"/>
        <v>0</v>
      </c>
      <c r="R65" s="408">
        <f t="shared" ca="1" si="7"/>
        <v>0</v>
      </c>
      <c r="S65" s="408">
        <f t="shared" ca="1" si="7"/>
        <v>0</v>
      </c>
      <c r="T65" s="408">
        <f t="shared" ca="1" si="7"/>
        <v>0</v>
      </c>
      <c r="U65" s="408">
        <f t="shared" ca="1" si="8"/>
        <v>0</v>
      </c>
      <c r="V65" s="408">
        <f t="shared" ca="1" si="8"/>
        <v>0</v>
      </c>
      <c r="W65" s="408">
        <f t="shared" ca="1" si="8"/>
        <v>0</v>
      </c>
      <c r="X65" s="408">
        <f t="shared" ca="1" si="8"/>
        <v>0</v>
      </c>
      <c r="Y65" s="408">
        <f t="shared" ca="1" si="8"/>
        <v>0</v>
      </c>
      <c r="Z65" s="408">
        <f t="shared" ca="1" si="8"/>
        <v>0</v>
      </c>
      <c r="AA65" s="408">
        <f t="shared" ca="1" si="8"/>
        <v>0</v>
      </c>
      <c r="AB65" s="408">
        <f t="shared" ca="1" si="8"/>
        <v>0</v>
      </c>
      <c r="AC65" s="408">
        <f t="shared" ca="1" si="8"/>
        <v>0</v>
      </c>
      <c r="AD65" s="408">
        <f t="shared" ca="1" si="8"/>
        <v>0</v>
      </c>
      <c r="AE65" s="408">
        <f t="shared" ca="1" si="8"/>
        <v>0</v>
      </c>
      <c r="AF65" s="408">
        <f t="shared" ca="1" si="8"/>
        <v>0</v>
      </c>
      <c r="AG65" s="408">
        <f t="shared" ca="1" si="8"/>
        <v>0</v>
      </c>
      <c r="AH65" s="408">
        <f t="shared" ca="1" si="8"/>
        <v>0</v>
      </c>
      <c r="AI65" s="408">
        <f t="shared" ca="1" si="8"/>
        <v>0</v>
      </c>
      <c r="AJ65" s="408">
        <f t="shared" ca="1" si="8"/>
        <v>0</v>
      </c>
      <c r="AK65" s="408">
        <f t="shared" ca="1" si="9"/>
        <v>0</v>
      </c>
      <c r="AL65" s="408">
        <f t="shared" ca="1" si="9"/>
        <v>0</v>
      </c>
      <c r="AM65" s="408">
        <f t="shared" ca="1" si="9"/>
        <v>0</v>
      </c>
      <c r="AN65" s="408">
        <f t="shared" ca="1" si="9"/>
        <v>0</v>
      </c>
      <c r="AO65" s="408">
        <f t="shared" ca="1" si="9"/>
        <v>0</v>
      </c>
      <c r="AP65" s="408">
        <f t="shared" ca="1" si="9"/>
        <v>0</v>
      </c>
      <c r="AQ65" s="408">
        <f t="shared" ca="1" si="9"/>
        <v>0</v>
      </c>
      <c r="AR65" s="408">
        <f t="shared" ca="1" si="9"/>
        <v>0</v>
      </c>
      <c r="AS65" s="408">
        <f t="shared" ca="1" si="9"/>
        <v>0</v>
      </c>
      <c r="AT65" s="408">
        <f t="shared" ca="1" si="9"/>
        <v>0</v>
      </c>
      <c r="AU65" s="408">
        <f t="shared" ca="1" si="9"/>
        <v>0</v>
      </c>
      <c r="AV65" s="408">
        <f t="shared" ca="1" si="9"/>
        <v>0</v>
      </c>
      <c r="AW65" s="408">
        <f t="shared" ca="1" si="9"/>
        <v>0</v>
      </c>
      <c r="AX65" s="408">
        <f t="shared" ca="1" si="9"/>
        <v>0</v>
      </c>
      <c r="AY65" s="408">
        <f t="shared" ca="1" si="9"/>
        <v>0</v>
      </c>
      <c r="AZ65" s="408">
        <f t="shared" ca="1" si="9"/>
        <v>0</v>
      </c>
      <c r="BA65" s="408">
        <f t="shared" ca="1" si="10"/>
        <v>0</v>
      </c>
      <c r="BB65" s="408">
        <f t="shared" ca="1" si="10"/>
        <v>0</v>
      </c>
      <c r="BC65" s="408">
        <f t="shared" ca="1" si="10"/>
        <v>0</v>
      </c>
      <c r="BD65" s="408">
        <f t="shared" ca="1" si="10"/>
        <v>0</v>
      </c>
      <c r="BE65" s="408">
        <f t="shared" ca="1" si="10"/>
        <v>0</v>
      </c>
      <c r="BF65" s="408">
        <f t="shared" ca="1" si="10"/>
        <v>0</v>
      </c>
      <c r="BG65" s="408">
        <f t="shared" ca="1" si="10"/>
        <v>0</v>
      </c>
      <c r="BH65" s="408">
        <f t="shared" ca="1" si="10"/>
        <v>0</v>
      </c>
      <c r="BI65" s="408">
        <f t="shared" ca="1" si="10"/>
        <v>0</v>
      </c>
      <c r="BJ65" s="408">
        <f t="shared" ca="1" si="10"/>
        <v>0</v>
      </c>
      <c r="BK65" s="408">
        <f t="shared" ca="1" si="10"/>
        <v>0</v>
      </c>
      <c r="BL65" s="408">
        <f t="shared" ca="1" si="10"/>
        <v>0</v>
      </c>
    </row>
    <row r="66" spans="1:64" s="405" customFormat="1" outlineLevel="1" x14ac:dyDescent="0.15">
      <c r="A66" s="423"/>
      <c r="B66" s="423">
        <f ca="1">SUMIFS(SAP_Spreadsheet!$G$11:$BN$11,SAP_Spreadsheet!$G$7:$BN$7,PnL_Speadsheet!$D66)</f>
        <v>0.60615117437385013</v>
      </c>
      <c r="C66" s="423">
        <f>SUMIFS(SAP_Spreadsheet!$G$10:$BN$10,SAP_Spreadsheet!$G$7:$BN$7,PnL_Speadsheet!$D66)</f>
        <v>1</v>
      </c>
      <c r="D66" s="424">
        <f t="shared" si="11"/>
        <v>4</v>
      </c>
      <c r="E66" s="408" t="str">
        <f t="shared" ca="1" si="7"/>
        <v/>
      </c>
      <c r="F66" s="408" t="str">
        <f t="shared" ca="1" si="7"/>
        <v/>
      </c>
      <c r="G66" s="408" t="str">
        <f t="shared" ca="1" si="7"/>
        <v/>
      </c>
      <c r="H66" s="408">
        <f t="shared" ca="1" si="7"/>
        <v>0</v>
      </c>
      <c r="I66" s="408">
        <f t="shared" ca="1" si="7"/>
        <v>0</v>
      </c>
      <c r="J66" s="408">
        <f t="shared" ca="1" si="7"/>
        <v>0</v>
      </c>
      <c r="K66" s="408">
        <f t="shared" ca="1" si="7"/>
        <v>0</v>
      </c>
      <c r="L66" s="408">
        <f t="shared" ca="1" si="7"/>
        <v>0</v>
      </c>
      <c r="M66" s="408">
        <f t="shared" ca="1" si="7"/>
        <v>0</v>
      </c>
      <c r="N66" s="408">
        <f t="shared" ca="1" si="7"/>
        <v>0</v>
      </c>
      <c r="O66" s="408">
        <f t="shared" ca="1" si="7"/>
        <v>0</v>
      </c>
      <c r="P66" s="408">
        <f t="shared" ca="1" si="7"/>
        <v>0</v>
      </c>
      <c r="Q66" s="408">
        <f t="shared" ca="1" si="7"/>
        <v>0</v>
      </c>
      <c r="R66" s="408">
        <f t="shared" ca="1" si="7"/>
        <v>0</v>
      </c>
      <c r="S66" s="408">
        <f t="shared" ca="1" si="7"/>
        <v>0</v>
      </c>
      <c r="T66" s="408">
        <f t="shared" ca="1" si="7"/>
        <v>0</v>
      </c>
      <c r="U66" s="408">
        <f t="shared" ca="1" si="8"/>
        <v>0</v>
      </c>
      <c r="V66" s="408">
        <f t="shared" ca="1" si="8"/>
        <v>0</v>
      </c>
      <c r="W66" s="408">
        <f t="shared" ca="1" si="8"/>
        <v>0</v>
      </c>
      <c r="X66" s="408">
        <f t="shared" ca="1" si="8"/>
        <v>0</v>
      </c>
      <c r="Y66" s="408">
        <f t="shared" ca="1" si="8"/>
        <v>0</v>
      </c>
      <c r="Z66" s="408">
        <f t="shared" ca="1" si="8"/>
        <v>0</v>
      </c>
      <c r="AA66" s="408">
        <f t="shared" ca="1" si="8"/>
        <v>0</v>
      </c>
      <c r="AB66" s="408">
        <f t="shared" ca="1" si="8"/>
        <v>0</v>
      </c>
      <c r="AC66" s="408">
        <f t="shared" ca="1" si="8"/>
        <v>0</v>
      </c>
      <c r="AD66" s="408">
        <f t="shared" ca="1" si="8"/>
        <v>0</v>
      </c>
      <c r="AE66" s="408">
        <f t="shared" ca="1" si="8"/>
        <v>0</v>
      </c>
      <c r="AF66" s="408">
        <f t="shared" ca="1" si="8"/>
        <v>0</v>
      </c>
      <c r="AG66" s="408">
        <f t="shared" ca="1" si="8"/>
        <v>0</v>
      </c>
      <c r="AH66" s="408">
        <f t="shared" ca="1" si="8"/>
        <v>0</v>
      </c>
      <c r="AI66" s="408">
        <f t="shared" ca="1" si="8"/>
        <v>0</v>
      </c>
      <c r="AJ66" s="408">
        <f t="shared" ca="1" si="8"/>
        <v>0</v>
      </c>
      <c r="AK66" s="408">
        <f t="shared" ca="1" si="9"/>
        <v>0</v>
      </c>
      <c r="AL66" s="408">
        <f t="shared" ca="1" si="9"/>
        <v>0</v>
      </c>
      <c r="AM66" s="408">
        <f t="shared" ca="1" si="9"/>
        <v>0</v>
      </c>
      <c r="AN66" s="408">
        <f t="shared" ca="1" si="9"/>
        <v>0</v>
      </c>
      <c r="AO66" s="408">
        <f t="shared" ca="1" si="9"/>
        <v>0</v>
      </c>
      <c r="AP66" s="408">
        <f t="shared" ca="1" si="9"/>
        <v>0</v>
      </c>
      <c r="AQ66" s="408">
        <f t="shared" ca="1" si="9"/>
        <v>0</v>
      </c>
      <c r="AR66" s="408">
        <f t="shared" ca="1" si="9"/>
        <v>0</v>
      </c>
      <c r="AS66" s="408">
        <f t="shared" ca="1" si="9"/>
        <v>0</v>
      </c>
      <c r="AT66" s="408">
        <f t="shared" ca="1" si="9"/>
        <v>0</v>
      </c>
      <c r="AU66" s="408">
        <f t="shared" ca="1" si="9"/>
        <v>0</v>
      </c>
      <c r="AV66" s="408">
        <f t="shared" ca="1" si="9"/>
        <v>0</v>
      </c>
      <c r="AW66" s="408">
        <f t="shared" ca="1" si="9"/>
        <v>0</v>
      </c>
      <c r="AX66" s="408">
        <f t="shared" ca="1" si="9"/>
        <v>0</v>
      </c>
      <c r="AY66" s="408">
        <f t="shared" ca="1" si="9"/>
        <v>0</v>
      </c>
      <c r="AZ66" s="408">
        <f t="shared" ca="1" si="9"/>
        <v>0</v>
      </c>
      <c r="BA66" s="408">
        <f t="shared" ca="1" si="10"/>
        <v>0</v>
      </c>
      <c r="BB66" s="408">
        <f t="shared" ca="1" si="10"/>
        <v>0</v>
      </c>
      <c r="BC66" s="408">
        <f t="shared" ca="1" si="10"/>
        <v>0</v>
      </c>
      <c r="BD66" s="408">
        <f t="shared" ca="1" si="10"/>
        <v>0</v>
      </c>
      <c r="BE66" s="408">
        <f t="shared" ca="1" si="10"/>
        <v>0</v>
      </c>
      <c r="BF66" s="408">
        <f t="shared" ca="1" si="10"/>
        <v>0</v>
      </c>
      <c r="BG66" s="408">
        <f t="shared" ca="1" si="10"/>
        <v>0</v>
      </c>
      <c r="BH66" s="408">
        <f t="shared" ca="1" si="10"/>
        <v>0</v>
      </c>
      <c r="BI66" s="408">
        <f t="shared" ca="1" si="10"/>
        <v>0</v>
      </c>
      <c r="BJ66" s="408">
        <f t="shared" ca="1" si="10"/>
        <v>0</v>
      </c>
      <c r="BK66" s="408">
        <f t="shared" ca="1" si="10"/>
        <v>0</v>
      </c>
      <c r="BL66" s="408">
        <f t="shared" ca="1" si="10"/>
        <v>0</v>
      </c>
    </row>
    <row r="67" spans="1:64" s="405" customFormat="1" outlineLevel="1" x14ac:dyDescent="0.15">
      <c r="A67" s="423"/>
      <c r="B67" s="423">
        <f ca="1">SUMIFS(SAP_Spreadsheet!$G$11:$BN$11,SAP_Spreadsheet!$G$7:$BN$7,PnL_Speadsheet!$D67)</f>
        <v>0.59512096683870885</v>
      </c>
      <c r="C67" s="423">
        <f>SUMIFS(SAP_Spreadsheet!$G$10:$BN$10,SAP_Spreadsheet!$G$7:$BN$7,PnL_Speadsheet!$D67)</f>
        <v>1</v>
      </c>
      <c r="D67" s="424">
        <f t="shared" si="11"/>
        <v>5</v>
      </c>
      <c r="E67" s="408" t="str">
        <f t="shared" ca="1" si="7"/>
        <v/>
      </c>
      <c r="F67" s="408" t="str">
        <f t="shared" ca="1" si="7"/>
        <v/>
      </c>
      <c r="G67" s="408" t="str">
        <f t="shared" ca="1" si="7"/>
        <v/>
      </c>
      <c r="H67" s="408" t="str">
        <f t="shared" ca="1" si="7"/>
        <v/>
      </c>
      <c r="I67" s="408">
        <f t="shared" ca="1" si="7"/>
        <v>0</v>
      </c>
      <c r="J67" s="408">
        <f t="shared" ca="1" si="7"/>
        <v>0</v>
      </c>
      <c r="K67" s="408">
        <f t="shared" ca="1" si="7"/>
        <v>0</v>
      </c>
      <c r="L67" s="408">
        <f t="shared" ca="1" si="7"/>
        <v>0</v>
      </c>
      <c r="M67" s="408">
        <f t="shared" ca="1" si="7"/>
        <v>0</v>
      </c>
      <c r="N67" s="408">
        <f t="shared" ca="1" si="7"/>
        <v>0</v>
      </c>
      <c r="O67" s="408">
        <f t="shared" ca="1" si="7"/>
        <v>0</v>
      </c>
      <c r="P67" s="408">
        <f t="shared" ca="1" si="7"/>
        <v>0</v>
      </c>
      <c r="Q67" s="408">
        <f t="shared" ca="1" si="7"/>
        <v>0</v>
      </c>
      <c r="R67" s="408">
        <f t="shared" ca="1" si="7"/>
        <v>0</v>
      </c>
      <c r="S67" s="408">
        <f t="shared" ca="1" si="7"/>
        <v>0</v>
      </c>
      <c r="T67" s="408">
        <f t="shared" ca="1" si="7"/>
        <v>0</v>
      </c>
      <c r="U67" s="408">
        <f t="shared" ca="1" si="8"/>
        <v>0</v>
      </c>
      <c r="V67" s="408">
        <f t="shared" ca="1" si="8"/>
        <v>0</v>
      </c>
      <c r="W67" s="408">
        <f t="shared" ca="1" si="8"/>
        <v>0</v>
      </c>
      <c r="X67" s="408">
        <f t="shared" ca="1" si="8"/>
        <v>0</v>
      </c>
      <c r="Y67" s="408">
        <f t="shared" ca="1" si="8"/>
        <v>0</v>
      </c>
      <c r="Z67" s="408">
        <f t="shared" ca="1" si="8"/>
        <v>0</v>
      </c>
      <c r="AA67" s="408">
        <f t="shared" ca="1" si="8"/>
        <v>0</v>
      </c>
      <c r="AB67" s="408">
        <f t="shared" ca="1" si="8"/>
        <v>0</v>
      </c>
      <c r="AC67" s="408">
        <f t="shared" ca="1" si="8"/>
        <v>0</v>
      </c>
      <c r="AD67" s="408">
        <f t="shared" ca="1" si="8"/>
        <v>0</v>
      </c>
      <c r="AE67" s="408">
        <f t="shared" ca="1" si="8"/>
        <v>0</v>
      </c>
      <c r="AF67" s="408">
        <f t="shared" ca="1" si="8"/>
        <v>0</v>
      </c>
      <c r="AG67" s="408">
        <f t="shared" ca="1" si="8"/>
        <v>0</v>
      </c>
      <c r="AH67" s="408">
        <f t="shared" ca="1" si="8"/>
        <v>0</v>
      </c>
      <c r="AI67" s="408">
        <f t="shared" ca="1" si="8"/>
        <v>0</v>
      </c>
      <c r="AJ67" s="408">
        <f t="shared" ca="1" si="8"/>
        <v>0</v>
      </c>
      <c r="AK67" s="408">
        <f t="shared" ca="1" si="9"/>
        <v>0</v>
      </c>
      <c r="AL67" s="408">
        <f t="shared" ca="1" si="9"/>
        <v>0</v>
      </c>
      <c r="AM67" s="408">
        <f t="shared" ca="1" si="9"/>
        <v>0</v>
      </c>
      <c r="AN67" s="408">
        <f t="shared" ca="1" si="9"/>
        <v>0</v>
      </c>
      <c r="AO67" s="408">
        <f t="shared" ca="1" si="9"/>
        <v>0</v>
      </c>
      <c r="AP67" s="408">
        <f t="shared" ca="1" si="9"/>
        <v>0</v>
      </c>
      <c r="AQ67" s="408">
        <f t="shared" ca="1" si="9"/>
        <v>0</v>
      </c>
      <c r="AR67" s="408">
        <f t="shared" ca="1" si="9"/>
        <v>0</v>
      </c>
      <c r="AS67" s="408">
        <f t="shared" ca="1" si="9"/>
        <v>0</v>
      </c>
      <c r="AT67" s="408">
        <f t="shared" ca="1" si="9"/>
        <v>0</v>
      </c>
      <c r="AU67" s="408">
        <f t="shared" ca="1" si="9"/>
        <v>0</v>
      </c>
      <c r="AV67" s="408">
        <f t="shared" ca="1" si="9"/>
        <v>0</v>
      </c>
      <c r="AW67" s="408">
        <f t="shared" ca="1" si="9"/>
        <v>0</v>
      </c>
      <c r="AX67" s="408">
        <f t="shared" ca="1" si="9"/>
        <v>0</v>
      </c>
      <c r="AY67" s="408">
        <f t="shared" ca="1" si="9"/>
        <v>0</v>
      </c>
      <c r="AZ67" s="408">
        <f t="shared" ca="1" si="9"/>
        <v>0</v>
      </c>
      <c r="BA67" s="408">
        <f t="shared" ca="1" si="10"/>
        <v>0</v>
      </c>
      <c r="BB67" s="408">
        <f t="shared" ca="1" si="10"/>
        <v>0</v>
      </c>
      <c r="BC67" s="408">
        <f t="shared" ca="1" si="10"/>
        <v>0</v>
      </c>
      <c r="BD67" s="408">
        <f t="shared" ca="1" si="10"/>
        <v>0</v>
      </c>
      <c r="BE67" s="408">
        <f t="shared" ca="1" si="10"/>
        <v>0</v>
      </c>
      <c r="BF67" s="408">
        <f t="shared" ca="1" si="10"/>
        <v>0</v>
      </c>
      <c r="BG67" s="408">
        <f t="shared" ca="1" si="10"/>
        <v>0</v>
      </c>
      <c r="BH67" s="408">
        <f t="shared" ca="1" si="10"/>
        <v>0</v>
      </c>
      <c r="BI67" s="408">
        <f t="shared" ca="1" si="10"/>
        <v>0</v>
      </c>
      <c r="BJ67" s="408">
        <f t="shared" ca="1" si="10"/>
        <v>0</v>
      </c>
      <c r="BK67" s="408">
        <f t="shared" ca="1" si="10"/>
        <v>0</v>
      </c>
      <c r="BL67" s="408">
        <f t="shared" ca="1" si="10"/>
        <v>0</v>
      </c>
    </row>
    <row r="68" spans="1:64" s="405" customFormat="1" outlineLevel="1" x14ac:dyDescent="0.15">
      <c r="A68" s="423"/>
      <c r="B68" s="423">
        <f ca="1">SUMIFS(SAP_Spreadsheet!$G$11:$BN$11,SAP_Spreadsheet!$G$7:$BN$7,PnL_Speadsheet!$D68)</f>
        <v>0.58409075930356757</v>
      </c>
      <c r="C68" s="423">
        <f>SUMIFS(SAP_Spreadsheet!$G$10:$BN$10,SAP_Spreadsheet!$G$7:$BN$7,PnL_Speadsheet!$D68)</f>
        <v>1</v>
      </c>
      <c r="D68" s="424">
        <f t="shared" si="11"/>
        <v>6</v>
      </c>
      <c r="E68" s="408" t="str">
        <f t="shared" ca="1" si="7"/>
        <v/>
      </c>
      <c r="F68" s="408" t="str">
        <f t="shared" ca="1" si="7"/>
        <v/>
      </c>
      <c r="G68" s="408" t="str">
        <f t="shared" ca="1" si="7"/>
        <v/>
      </c>
      <c r="H68" s="408" t="str">
        <f t="shared" ca="1" si="7"/>
        <v/>
      </c>
      <c r="I68" s="408" t="str">
        <f t="shared" ca="1" si="7"/>
        <v/>
      </c>
      <c r="J68" s="408">
        <f t="shared" ca="1" si="7"/>
        <v>0</v>
      </c>
      <c r="K68" s="408">
        <f t="shared" ca="1" si="7"/>
        <v>0</v>
      </c>
      <c r="L68" s="408">
        <f t="shared" ca="1" si="7"/>
        <v>0</v>
      </c>
      <c r="M68" s="408">
        <f t="shared" ca="1" si="7"/>
        <v>0</v>
      </c>
      <c r="N68" s="408">
        <f t="shared" ca="1" si="7"/>
        <v>0</v>
      </c>
      <c r="O68" s="408">
        <f t="shared" ca="1" si="7"/>
        <v>0</v>
      </c>
      <c r="P68" s="408">
        <f t="shared" ca="1" si="7"/>
        <v>0</v>
      </c>
      <c r="Q68" s="408">
        <f t="shared" ca="1" si="7"/>
        <v>0</v>
      </c>
      <c r="R68" s="408">
        <f t="shared" ca="1" si="7"/>
        <v>0</v>
      </c>
      <c r="S68" s="408">
        <f t="shared" ca="1" si="7"/>
        <v>0</v>
      </c>
      <c r="T68" s="408">
        <f t="shared" ca="1" si="7"/>
        <v>0</v>
      </c>
      <c r="U68" s="408">
        <f t="shared" ca="1" si="8"/>
        <v>0</v>
      </c>
      <c r="V68" s="408">
        <f t="shared" ca="1" si="8"/>
        <v>0</v>
      </c>
      <c r="W68" s="408">
        <f t="shared" ca="1" si="8"/>
        <v>0</v>
      </c>
      <c r="X68" s="408">
        <f t="shared" ca="1" si="8"/>
        <v>0</v>
      </c>
      <c r="Y68" s="408">
        <f t="shared" ca="1" si="8"/>
        <v>0</v>
      </c>
      <c r="Z68" s="408">
        <f t="shared" ca="1" si="8"/>
        <v>0</v>
      </c>
      <c r="AA68" s="408">
        <f t="shared" ca="1" si="8"/>
        <v>0</v>
      </c>
      <c r="AB68" s="408">
        <f t="shared" ca="1" si="8"/>
        <v>0</v>
      </c>
      <c r="AC68" s="408">
        <f t="shared" ca="1" si="8"/>
        <v>0</v>
      </c>
      <c r="AD68" s="408">
        <f t="shared" ca="1" si="8"/>
        <v>0</v>
      </c>
      <c r="AE68" s="408">
        <f t="shared" ca="1" si="8"/>
        <v>0</v>
      </c>
      <c r="AF68" s="408">
        <f t="shared" ca="1" si="8"/>
        <v>0</v>
      </c>
      <c r="AG68" s="408">
        <f t="shared" ca="1" si="8"/>
        <v>0</v>
      </c>
      <c r="AH68" s="408">
        <f t="shared" ca="1" si="8"/>
        <v>0</v>
      </c>
      <c r="AI68" s="408">
        <f t="shared" ca="1" si="8"/>
        <v>0</v>
      </c>
      <c r="AJ68" s="408">
        <f t="shared" ca="1" si="8"/>
        <v>0</v>
      </c>
      <c r="AK68" s="408">
        <f t="shared" ca="1" si="9"/>
        <v>0</v>
      </c>
      <c r="AL68" s="408">
        <f t="shared" ca="1" si="9"/>
        <v>0</v>
      </c>
      <c r="AM68" s="408">
        <f t="shared" ca="1" si="9"/>
        <v>0</v>
      </c>
      <c r="AN68" s="408">
        <f t="shared" ca="1" si="9"/>
        <v>0</v>
      </c>
      <c r="AO68" s="408">
        <f t="shared" ca="1" si="9"/>
        <v>0</v>
      </c>
      <c r="AP68" s="408">
        <f t="shared" ca="1" si="9"/>
        <v>0</v>
      </c>
      <c r="AQ68" s="408">
        <f t="shared" ca="1" si="9"/>
        <v>0</v>
      </c>
      <c r="AR68" s="408">
        <f t="shared" ca="1" si="9"/>
        <v>0</v>
      </c>
      <c r="AS68" s="408">
        <f t="shared" ca="1" si="9"/>
        <v>0</v>
      </c>
      <c r="AT68" s="408">
        <f t="shared" ca="1" si="9"/>
        <v>0</v>
      </c>
      <c r="AU68" s="408">
        <f t="shared" ca="1" si="9"/>
        <v>0</v>
      </c>
      <c r="AV68" s="408">
        <f t="shared" ca="1" si="9"/>
        <v>0</v>
      </c>
      <c r="AW68" s="408">
        <f t="shared" ca="1" si="9"/>
        <v>0</v>
      </c>
      <c r="AX68" s="408">
        <f t="shared" ca="1" si="9"/>
        <v>0</v>
      </c>
      <c r="AY68" s="408">
        <f t="shared" ca="1" si="9"/>
        <v>0</v>
      </c>
      <c r="AZ68" s="408">
        <f t="shared" ca="1" si="9"/>
        <v>0</v>
      </c>
      <c r="BA68" s="408">
        <f t="shared" ca="1" si="10"/>
        <v>0</v>
      </c>
      <c r="BB68" s="408">
        <f t="shared" ca="1" si="10"/>
        <v>0</v>
      </c>
      <c r="BC68" s="408">
        <f t="shared" ca="1" si="10"/>
        <v>0</v>
      </c>
      <c r="BD68" s="408">
        <f t="shared" ca="1" si="10"/>
        <v>0</v>
      </c>
      <c r="BE68" s="408">
        <f t="shared" ca="1" si="10"/>
        <v>0</v>
      </c>
      <c r="BF68" s="408">
        <f t="shared" ca="1" si="10"/>
        <v>0</v>
      </c>
      <c r="BG68" s="408">
        <f t="shared" ca="1" si="10"/>
        <v>0</v>
      </c>
      <c r="BH68" s="408">
        <f t="shared" ca="1" si="10"/>
        <v>0</v>
      </c>
      <c r="BI68" s="408">
        <f t="shared" ca="1" si="10"/>
        <v>0</v>
      </c>
      <c r="BJ68" s="408">
        <f t="shared" ca="1" si="10"/>
        <v>0</v>
      </c>
      <c r="BK68" s="408">
        <f t="shared" ca="1" si="10"/>
        <v>0</v>
      </c>
      <c r="BL68" s="408">
        <f t="shared" ca="1" si="10"/>
        <v>0</v>
      </c>
    </row>
    <row r="69" spans="1:64" s="405" customFormat="1" outlineLevel="1" x14ac:dyDescent="0.15">
      <c r="A69" s="423"/>
      <c r="B69" s="423">
        <f ca="1">SUMIFS(SAP_Spreadsheet!$G$11:$BN$11,SAP_Spreadsheet!$G$7:$BN$7,PnL_Speadsheet!$D69)</f>
        <v>0.5730605517684263</v>
      </c>
      <c r="C69" s="423">
        <f>SUMIFS(SAP_Spreadsheet!$G$10:$BN$10,SAP_Spreadsheet!$G$7:$BN$7,PnL_Speadsheet!$D69)</f>
        <v>1</v>
      </c>
      <c r="D69" s="424">
        <f t="shared" si="11"/>
        <v>7</v>
      </c>
      <c r="E69" s="408" t="str">
        <f t="shared" ca="1" si="7"/>
        <v/>
      </c>
      <c r="F69" s="408" t="str">
        <f t="shared" ca="1" si="7"/>
        <v/>
      </c>
      <c r="G69" s="408" t="str">
        <f t="shared" ca="1" si="7"/>
        <v/>
      </c>
      <c r="H69" s="408" t="str">
        <f t="shared" ca="1" si="7"/>
        <v/>
      </c>
      <c r="I69" s="408" t="str">
        <f t="shared" ca="1" si="7"/>
        <v/>
      </c>
      <c r="J69" s="408" t="str">
        <f t="shared" ca="1" si="7"/>
        <v/>
      </c>
      <c r="K69" s="408">
        <f t="shared" ca="1" si="7"/>
        <v>0</v>
      </c>
      <c r="L69" s="408">
        <f t="shared" ca="1" si="7"/>
        <v>0</v>
      </c>
      <c r="M69" s="408">
        <f t="shared" ca="1" si="7"/>
        <v>0</v>
      </c>
      <c r="N69" s="408">
        <f t="shared" ca="1" si="7"/>
        <v>0</v>
      </c>
      <c r="O69" s="408">
        <f t="shared" ca="1" si="7"/>
        <v>0</v>
      </c>
      <c r="P69" s="408">
        <f t="shared" ca="1" si="7"/>
        <v>0</v>
      </c>
      <c r="Q69" s="408">
        <f t="shared" ca="1" si="7"/>
        <v>0</v>
      </c>
      <c r="R69" s="408">
        <f t="shared" ca="1" si="7"/>
        <v>0</v>
      </c>
      <c r="S69" s="408">
        <f t="shared" ca="1" si="7"/>
        <v>0</v>
      </c>
      <c r="T69" s="408">
        <f t="shared" ca="1" si="7"/>
        <v>0</v>
      </c>
      <c r="U69" s="408">
        <f t="shared" ca="1" si="8"/>
        <v>0</v>
      </c>
      <c r="V69" s="408">
        <f t="shared" ca="1" si="8"/>
        <v>0</v>
      </c>
      <c r="W69" s="408">
        <f t="shared" ca="1" si="8"/>
        <v>0</v>
      </c>
      <c r="X69" s="408">
        <f t="shared" ca="1" si="8"/>
        <v>0</v>
      </c>
      <c r="Y69" s="408">
        <f t="shared" ca="1" si="8"/>
        <v>0</v>
      </c>
      <c r="Z69" s="408">
        <f t="shared" ca="1" si="8"/>
        <v>0</v>
      </c>
      <c r="AA69" s="408">
        <f t="shared" ca="1" si="8"/>
        <v>0</v>
      </c>
      <c r="AB69" s="408">
        <f t="shared" ca="1" si="8"/>
        <v>0</v>
      </c>
      <c r="AC69" s="408">
        <f t="shared" ca="1" si="8"/>
        <v>0</v>
      </c>
      <c r="AD69" s="408">
        <f t="shared" ca="1" si="8"/>
        <v>0</v>
      </c>
      <c r="AE69" s="408">
        <f t="shared" ca="1" si="8"/>
        <v>0</v>
      </c>
      <c r="AF69" s="408">
        <f t="shared" ca="1" si="8"/>
        <v>0</v>
      </c>
      <c r="AG69" s="408">
        <f t="shared" ca="1" si="8"/>
        <v>0</v>
      </c>
      <c r="AH69" s="408">
        <f t="shared" ca="1" si="8"/>
        <v>0</v>
      </c>
      <c r="AI69" s="408">
        <f t="shared" ca="1" si="8"/>
        <v>0</v>
      </c>
      <c r="AJ69" s="408">
        <f t="shared" ca="1" si="8"/>
        <v>0</v>
      </c>
      <c r="AK69" s="408">
        <f t="shared" ca="1" si="9"/>
        <v>0</v>
      </c>
      <c r="AL69" s="408">
        <f t="shared" ca="1" si="9"/>
        <v>0</v>
      </c>
      <c r="AM69" s="408">
        <f t="shared" ca="1" si="9"/>
        <v>0</v>
      </c>
      <c r="AN69" s="408">
        <f t="shared" ca="1" si="9"/>
        <v>0</v>
      </c>
      <c r="AO69" s="408">
        <f t="shared" ca="1" si="9"/>
        <v>0</v>
      </c>
      <c r="AP69" s="408">
        <f t="shared" ca="1" si="9"/>
        <v>0</v>
      </c>
      <c r="AQ69" s="408">
        <f t="shared" ca="1" si="9"/>
        <v>0</v>
      </c>
      <c r="AR69" s="408">
        <f t="shared" ca="1" si="9"/>
        <v>0</v>
      </c>
      <c r="AS69" s="408">
        <f t="shared" ca="1" si="9"/>
        <v>0</v>
      </c>
      <c r="AT69" s="408">
        <f t="shared" ca="1" si="9"/>
        <v>0</v>
      </c>
      <c r="AU69" s="408">
        <f t="shared" ca="1" si="9"/>
        <v>0</v>
      </c>
      <c r="AV69" s="408">
        <f t="shared" ca="1" si="9"/>
        <v>0</v>
      </c>
      <c r="AW69" s="408">
        <f t="shared" ca="1" si="9"/>
        <v>0</v>
      </c>
      <c r="AX69" s="408">
        <f t="shared" ca="1" si="9"/>
        <v>0</v>
      </c>
      <c r="AY69" s="408">
        <f t="shared" ca="1" si="9"/>
        <v>0</v>
      </c>
      <c r="AZ69" s="408">
        <f t="shared" ca="1" si="9"/>
        <v>0</v>
      </c>
      <c r="BA69" s="408">
        <f t="shared" ca="1" si="10"/>
        <v>0</v>
      </c>
      <c r="BB69" s="408">
        <f t="shared" ca="1" si="10"/>
        <v>0</v>
      </c>
      <c r="BC69" s="408">
        <f t="shared" ca="1" si="10"/>
        <v>0</v>
      </c>
      <c r="BD69" s="408">
        <f t="shared" ca="1" si="10"/>
        <v>0</v>
      </c>
      <c r="BE69" s="408">
        <f t="shared" ca="1" si="10"/>
        <v>0</v>
      </c>
      <c r="BF69" s="408">
        <f t="shared" ca="1" si="10"/>
        <v>0</v>
      </c>
      <c r="BG69" s="408">
        <f t="shared" ca="1" si="10"/>
        <v>0</v>
      </c>
      <c r="BH69" s="408">
        <f t="shared" ca="1" si="10"/>
        <v>0</v>
      </c>
      <c r="BI69" s="408">
        <f t="shared" ca="1" si="10"/>
        <v>0</v>
      </c>
      <c r="BJ69" s="408">
        <f t="shared" ca="1" si="10"/>
        <v>0</v>
      </c>
      <c r="BK69" s="408">
        <f t="shared" ca="1" si="10"/>
        <v>0</v>
      </c>
      <c r="BL69" s="408">
        <f t="shared" ca="1" si="10"/>
        <v>0</v>
      </c>
    </row>
    <row r="70" spans="1:64" s="405" customFormat="1" outlineLevel="1" x14ac:dyDescent="0.15">
      <c r="A70" s="423"/>
      <c r="B70" s="423">
        <f ca="1">SUMIFS(SAP_Spreadsheet!$G$11:$BN$11,SAP_Spreadsheet!$G$7:$BN$7,PnL_Speadsheet!$D70)</f>
        <v>0.56203034423328502</v>
      </c>
      <c r="C70" s="423">
        <f>SUMIFS(SAP_Spreadsheet!$G$10:$BN$10,SAP_Spreadsheet!$G$7:$BN$7,PnL_Speadsheet!$D70)</f>
        <v>1</v>
      </c>
      <c r="D70" s="424">
        <f t="shared" si="11"/>
        <v>8</v>
      </c>
      <c r="E70" s="408" t="str">
        <f t="shared" ca="1" si="7"/>
        <v/>
      </c>
      <c r="F70" s="408" t="str">
        <f t="shared" ca="1" si="7"/>
        <v/>
      </c>
      <c r="G70" s="408" t="str">
        <f t="shared" ca="1" si="7"/>
        <v/>
      </c>
      <c r="H70" s="408" t="str">
        <f t="shared" ca="1" si="7"/>
        <v/>
      </c>
      <c r="I70" s="408" t="str">
        <f t="shared" ca="1" si="7"/>
        <v/>
      </c>
      <c r="J70" s="408" t="str">
        <f t="shared" ca="1" si="7"/>
        <v/>
      </c>
      <c r="K70" s="408" t="str">
        <f t="shared" ca="1" si="7"/>
        <v/>
      </c>
      <c r="L70" s="408">
        <f t="shared" ca="1" si="7"/>
        <v>0</v>
      </c>
      <c r="M70" s="408">
        <f t="shared" ca="1" si="7"/>
        <v>0</v>
      </c>
      <c r="N70" s="408">
        <f t="shared" ca="1" si="7"/>
        <v>0</v>
      </c>
      <c r="O70" s="408">
        <f t="shared" ca="1" si="7"/>
        <v>0</v>
      </c>
      <c r="P70" s="408">
        <f t="shared" ca="1" si="7"/>
        <v>0</v>
      </c>
      <c r="Q70" s="408">
        <f t="shared" ca="1" si="7"/>
        <v>0</v>
      </c>
      <c r="R70" s="408">
        <f t="shared" ca="1" si="7"/>
        <v>0</v>
      </c>
      <c r="S70" s="408">
        <f t="shared" ca="1" si="7"/>
        <v>0</v>
      </c>
      <c r="T70" s="408">
        <f t="shared" ca="1" si="7"/>
        <v>0</v>
      </c>
      <c r="U70" s="408">
        <f t="shared" ca="1" si="8"/>
        <v>0</v>
      </c>
      <c r="V70" s="408">
        <f t="shared" ca="1" si="8"/>
        <v>0</v>
      </c>
      <c r="W70" s="408">
        <f t="shared" ca="1" si="8"/>
        <v>0</v>
      </c>
      <c r="X70" s="408">
        <f t="shared" ca="1" si="8"/>
        <v>0</v>
      </c>
      <c r="Y70" s="408">
        <f t="shared" ca="1" si="8"/>
        <v>0</v>
      </c>
      <c r="Z70" s="408">
        <f t="shared" ca="1" si="8"/>
        <v>0</v>
      </c>
      <c r="AA70" s="408">
        <f t="shared" ca="1" si="8"/>
        <v>0</v>
      </c>
      <c r="AB70" s="408">
        <f t="shared" ca="1" si="8"/>
        <v>0</v>
      </c>
      <c r="AC70" s="408">
        <f t="shared" ca="1" si="8"/>
        <v>0</v>
      </c>
      <c r="AD70" s="408">
        <f t="shared" ca="1" si="8"/>
        <v>0</v>
      </c>
      <c r="AE70" s="408">
        <f t="shared" ca="1" si="8"/>
        <v>0</v>
      </c>
      <c r="AF70" s="408">
        <f t="shared" ca="1" si="8"/>
        <v>0</v>
      </c>
      <c r="AG70" s="408">
        <f t="shared" ca="1" si="8"/>
        <v>0</v>
      </c>
      <c r="AH70" s="408">
        <f t="shared" ca="1" si="8"/>
        <v>0</v>
      </c>
      <c r="AI70" s="408">
        <f t="shared" ca="1" si="8"/>
        <v>0</v>
      </c>
      <c r="AJ70" s="408">
        <f t="shared" ca="1" si="8"/>
        <v>0</v>
      </c>
      <c r="AK70" s="408">
        <f t="shared" ca="1" si="9"/>
        <v>0</v>
      </c>
      <c r="AL70" s="408">
        <f t="shared" ca="1" si="9"/>
        <v>0</v>
      </c>
      <c r="AM70" s="408">
        <f t="shared" ca="1" si="9"/>
        <v>0</v>
      </c>
      <c r="AN70" s="408">
        <f t="shared" ca="1" si="9"/>
        <v>0</v>
      </c>
      <c r="AO70" s="408">
        <f t="shared" ca="1" si="9"/>
        <v>0</v>
      </c>
      <c r="AP70" s="408">
        <f t="shared" ca="1" si="9"/>
        <v>0</v>
      </c>
      <c r="AQ70" s="408">
        <f t="shared" ca="1" si="9"/>
        <v>0</v>
      </c>
      <c r="AR70" s="408">
        <f t="shared" ca="1" si="9"/>
        <v>0</v>
      </c>
      <c r="AS70" s="408">
        <f t="shared" ca="1" si="9"/>
        <v>0</v>
      </c>
      <c r="AT70" s="408">
        <f t="shared" ca="1" si="9"/>
        <v>0</v>
      </c>
      <c r="AU70" s="408">
        <f t="shared" ca="1" si="9"/>
        <v>0</v>
      </c>
      <c r="AV70" s="408">
        <f t="shared" ca="1" si="9"/>
        <v>0</v>
      </c>
      <c r="AW70" s="408">
        <f t="shared" ca="1" si="9"/>
        <v>0</v>
      </c>
      <c r="AX70" s="408">
        <f t="shared" ca="1" si="9"/>
        <v>0</v>
      </c>
      <c r="AY70" s="408">
        <f t="shared" ca="1" si="9"/>
        <v>0</v>
      </c>
      <c r="AZ70" s="408">
        <f t="shared" ca="1" si="9"/>
        <v>0</v>
      </c>
      <c r="BA70" s="408">
        <f t="shared" ca="1" si="10"/>
        <v>0</v>
      </c>
      <c r="BB70" s="408">
        <f t="shared" ca="1" si="10"/>
        <v>0</v>
      </c>
      <c r="BC70" s="408">
        <f t="shared" ca="1" si="10"/>
        <v>0</v>
      </c>
      <c r="BD70" s="408">
        <f t="shared" ca="1" si="10"/>
        <v>0</v>
      </c>
      <c r="BE70" s="408">
        <f t="shared" ca="1" si="10"/>
        <v>0</v>
      </c>
      <c r="BF70" s="408">
        <f t="shared" ca="1" si="10"/>
        <v>0</v>
      </c>
      <c r="BG70" s="408">
        <f t="shared" ca="1" si="10"/>
        <v>0</v>
      </c>
      <c r="BH70" s="408">
        <f t="shared" ca="1" si="10"/>
        <v>0</v>
      </c>
      <c r="BI70" s="408">
        <f t="shared" ca="1" si="10"/>
        <v>0</v>
      </c>
      <c r="BJ70" s="408">
        <f t="shared" ca="1" si="10"/>
        <v>0</v>
      </c>
      <c r="BK70" s="408">
        <f t="shared" ca="1" si="10"/>
        <v>0</v>
      </c>
      <c r="BL70" s="408">
        <f t="shared" ca="1" si="10"/>
        <v>0</v>
      </c>
    </row>
    <row r="71" spans="1:64" s="405" customFormat="1" outlineLevel="1" x14ac:dyDescent="0.15">
      <c r="A71" s="423"/>
      <c r="B71" s="423">
        <f ca="1">SUMIFS(SAP_Spreadsheet!$G$11:$BN$11,SAP_Spreadsheet!$G$7:$BN$7,PnL_Speadsheet!$D71)</f>
        <v>0.55100013669814374</v>
      </c>
      <c r="C71" s="423">
        <f>SUMIFS(SAP_Spreadsheet!$G$10:$BN$10,SAP_Spreadsheet!$G$7:$BN$7,PnL_Speadsheet!$D71)</f>
        <v>1</v>
      </c>
      <c r="D71" s="424">
        <f t="shared" si="11"/>
        <v>9</v>
      </c>
      <c r="E71" s="408" t="str">
        <f t="shared" ca="1" si="7"/>
        <v/>
      </c>
      <c r="F71" s="408" t="str">
        <f t="shared" ca="1" si="7"/>
        <v/>
      </c>
      <c r="G71" s="408" t="str">
        <f t="shared" ca="1" si="7"/>
        <v/>
      </c>
      <c r="H71" s="408" t="str">
        <f t="shared" ca="1" si="7"/>
        <v/>
      </c>
      <c r="I71" s="408" t="str">
        <f t="shared" ca="1" si="7"/>
        <v/>
      </c>
      <c r="J71" s="408" t="str">
        <f t="shared" ca="1" si="7"/>
        <v/>
      </c>
      <c r="K71" s="408" t="str">
        <f t="shared" ca="1" si="7"/>
        <v/>
      </c>
      <c r="L71" s="408" t="str">
        <f t="shared" ca="1" si="7"/>
        <v/>
      </c>
      <c r="M71" s="408">
        <f t="shared" ca="1" si="7"/>
        <v>0</v>
      </c>
      <c r="N71" s="408">
        <f t="shared" ca="1" si="7"/>
        <v>0</v>
      </c>
      <c r="O71" s="408">
        <f t="shared" ca="1" si="7"/>
        <v>0</v>
      </c>
      <c r="P71" s="408">
        <f t="shared" ca="1" si="7"/>
        <v>0</v>
      </c>
      <c r="Q71" s="408">
        <f t="shared" ca="1" si="7"/>
        <v>0</v>
      </c>
      <c r="R71" s="408">
        <f t="shared" ca="1" si="7"/>
        <v>0</v>
      </c>
      <c r="S71" s="408">
        <f t="shared" ca="1" si="7"/>
        <v>0</v>
      </c>
      <c r="T71" s="408">
        <f t="shared" ca="1" si="7"/>
        <v>0</v>
      </c>
      <c r="U71" s="408">
        <f t="shared" ca="1" si="8"/>
        <v>0</v>
      </c>
      <c r="V71" s="408">
        <f t="shared" ca="1" si="8"/>
        <v>0</v>
      </c>
      <c r="W71" s="408">
        <f t="shared" ca="1" si="8"/>
        <v>0</v>
      </c>
      <c r="X71" s="408">
        <f t="shared" ca="1" si="8"/>
        <v>0</v>
      </c>
      <c r="Y71" s="408">
        <f t="shared" ca="1" si="8"/>
        <v>0</v>
      </c>
      <c r="Z71" s="408">
        <f t="shared" ca="1" si="8"/>
        <v>0</v>
      </c>
      <c r="AA71" s="408">
        <f t="shared" ca="1" si="8"/>
        <v>0</v>
      </c>
      <c r="AB71" s="408">
        <f t="shared" ca="1" si="8"/>
        <v>0</v>
      </c>
      <c r="AC71" s="408">
        <f t="shared" ca="1" si="8"/>
        <v>0</v>
      </c>
      <c r="AD71" s="408">
        <f t="shared" ca="1" si="8"/>
        <v>0</v>
      </c>
      <c r="AE71" s="408">
        <f t="shared" ca="1" si="8"/>
        <v>0</v>
      </c>
      <c r="AF71" s="408">
        <f t="shared" ca="1" si="8"/>
        <v>0</v>
      </c>
      <c r="AG71" s="408">
        <f t="shared" ca="1" si="8"/>
        <v>0</v>
      </c>
      <c r="AH71" s="408">
        <f t="shared" ca="1" si="8"/>
        <v>0</v>
      </c>
      <c r="AI71" s="408">
        <f t="shared" ca="1" si="8"/>
        <v>0</v>
      </c>
      <c r="AJ71" s="408">
        <f t="shared" ca="1" si="8"/>
        <v>0</v>
      </c>
      <c r="AK71" s="408">
        <f t="shared" ca="1" si="9"/>
        <v>0</v>
      </c>
      <c r="AL71" s="408">
        <f t="shared" ca="1" si="9"/>
        <v>0</v>
      </c>
      <c r="AM71" s="408">
        <f t="shared" ca="1" si="9"/>
        <v>0</v>
      </c>
      <c r="AN71" s="408">
        <f t="shared" ca="1" si="9"/>
        <v>0</v>
      </c>
      <c r="AO71" s="408">
        <f t="shared" ca="1" si="9"/>
        <v>0</v>
      </c>
      <c r="AP71" s="408">
        <f t="shared" ca="1" si="9"/>
        <v>0</v>
      </c>
      <c r="AQ71" s="408">
        <f t="shared" ca="1" si="9"/>
        <v>0</v>
      </c>
      <c r="AR71" s="408">
        <f t="shared" ca="1" si="9"/>
        <v>0</v>
      </c>
      <c r="AS71" s="408">
        <f t="shared" ca="1" si="9"/>
        <v>0</v>
      </c>
      <c r="AT71" s="408">
        <f t="shared" ca="1" si="9"/>
        <v>0</v>
      </c>
      <c r="AU71" s="408">
        <f t="shared" ca="1" si="9"/>
        <v>0</v>
      </c>
      <c r="AV71" s="408">
        <f t="shared" ca="1" si="9"/>
        <v>0</v>
      </c>
      <c r="AW71" s="408">
        <f t="shared" ca="1" si="9"/>
        <v>0</v>
      </c>
      <c r="AX71" s="408">
        <f t="shared" ca="1" si="9"/>
        <v>0</v>
      </c>
      <c r="AY71" s="408">
        <f t="shared" ca="1" si="9"/>
        <v>0</v>
      </c>
      <c r="AZ71" s="408">
        <f t="shared" ca="1" si="9"/>
        <v>0</v>
      </c>
      <c r="BA71" s="408">
        <f t="shared" ca="1" si="10"/>
        <v>0</v>
      </c>
      <c r="BB71" s="408">
        <f t="shared" ca="1" si="10"/>
        <v>0</v>
      </c>
      <c r="BC71" s="408">
        <f t="shared" ca="1" si="10"/>
        <v>0</v>
      </c>
      <c r="BD71" s="408">
        <f t="shared" ca="1" si="10"/>
        <v>0</v>
      </c>
      <c r="BE71" s="408">
        <f t="shared" ca="1" si="10"/>
        <v>0</v>
      </c>
      <c r="BF71" s="408">
        <f t="shared" ca="1" si="10"/>
        <v>0</v>
      </c>
      <c r="BG71" s="408">
        <f t="shared" ca="1" si="10"/>
        <v>0</v>
      </c>
      <c r="BH71" s="408">
        <f t="shared" ca="1" si="10"/>
        <v>0</v>
      </c>
      <c r="BI71" s="408">
        <f t="shared" ca="1" si="10"/>
        <v>0</v>
      </c>
      <c r="BJ71" s="408">
        <f t="shared" ca="1" si="10"/>
        <v>0</v>
      </c>
      <c r="BK71" s="408">
        <f t="shared" ca="1" si="10"/>
        <v>0</v>
      </c>
      <c r="BL71" s="408">
        <f t="shared" ca="1" si="10"/>
        <v>0</v>
      </c>
    </row>
    <row r="72" spans="1:64" s="405" customFormat="1" outlineLevel="1" x14ac:dyDescent="0.15">
      <c r="A72" s="423"/>
      <c r="B72" s="423">
        <f ca="1">SUMIFS(SAP_Spreadsheet!$G$11:$BN$11,SAP_Spreadsheet!$G$7:$BN$7,PnL_Speadsheet!$D72)</f>
        <v>0.53996992916300246</v>
      </c>
      <c r="C72" s="423">
        <f>SUMIFS(SAP_Spreadsheet!$G$10:$BN$10,SAP_Spreadsheet!$G$7:$BN$7,PnL_Speadsheet!$D72)</f>
        <v>1</v>
      </c>
      <c r="D72" s="424">
        <f t="shared" si="11"/>
        <v>10</v>
      </c>
      <c r="E72" s="408" t="str">
        <f t="shared" ca="1" si="7"/>
        <v/>
      </c>
      <c r="F72" s="408" t="str">
        <f t="shared" ca="1" si="7"/>
        <v/>
      </c>
      <c r="G72" s="408" t="str">
        <f t="shared" ca="1" si="7"/>
        <v/>
      </c>
      <c r="H72" s="408" t="str">
        <f t="shared" ca="1" si="7"/>
        <v/>
      </c>
      <c r="I72" s="408" t="str">
        <f t="shared" ca="1" si="7"/>
        <v/>
      </c>
      <c r="J72" s="408" t="str">
        <f t="shared" ca="1" si="7"/>
        <v/>
      </c>
      <c r="K72" s="408" t="str">
        <f t="shared" ca="1" si="7"/>
        <v/>
      </c>
      <c r="L72" s="408" t="str">
        <f t="shared" ca="1" si="7"/>
        <v/>
      </c>
      <c r="M72" s="408" t="str">
        <f t="shared" ca="1" si="7"/>
        <v/>
      </c>
      <c r="N72" s="408">
        <f t="shared" ca="1" si="7"/>
        <v>0</v>
      </c>
      <c r="O72" s="408">
        <f t="shared" ca="1" si="7"/>
        <v>0</v>
      </c>
      <c r="P72" s="408">
        <f t="shared" ca="1" si="7"/>
        <v>0</v>
      </c>
      <c r="Q72" s="408">
        <f t="shared" ca="1" si="7"/>
        <v>0</v>
      </c>
      <c r="R72" s="408">
        <f t="shared" ca="1" si="7"/>
        <v>0</v>
      </c>
      <c r="S72" s="408">
        <f t="shared" ca="1" si="7"/>
        <v>0</v>
      </c>
      <c r="T72" s="408">
        <f t="shared" ca="1" si="7"/>
        <v>0</v>
      </c>
      <c r="U72" s="408">
        <f t="shared" ca="1" si="8"/>
        <v>0</v>
      </c>
      <c r="V72" s="408">
        <f t="shared" ca="1" si="8"/>
        <v>0</v>
      </c>
      <c r="W72" s="408">
        <f t="shared" ca="1" si="8"/>
        <v>0</v>
      </c>
      <c r="X72" s="408">
        <f t="shared" ca="1" si="8"/>
        <v>0</v>
      </c>
      <c r="Y72" s="408">
        <f t="shared" ca="1" si="8"/>
        <v>0</v>
      </c>
      <c r="Z72" s="408">
        <f t="shared" ca="1" si="8"/>
        <v>0</v>
      </c>
      <c r="AA72" s="408">
        <f t="shared" ca="1" si="8"/>
        <v>0</v>
      </c>
      <c r="AB72" s="408">
        <f t="shared" ca="1" si="8"/>
        <v>0</v>
      </c>
      <c r="AC72" s="408">
        <f t="shared" ca="1" si="8"/>
        <v>0</v>
      </c>
      <c r="AD72" s="408">
        <f t="shared" ca="1" si="8"/>
        <v>0</v>
      </c>
      <c r="AE72" s="408">
        <f t="shared" ca="1" si="8"/>
        <v>0</v>
      </c>
      <c r="AF72" s="408">
        <f t="shared" ca="1" si="8"/>
        <v>0</v>
      </c>
      <c r="AG72" s="408">
        <f t="shared" ca="1" si="8"/>
        <v>0</v>
      </c>
      <c r="AH72" s="408">
        <f t="shared" ca="1" si="8"/>
        <v>0</v>
      </c>
      <c r="AI72" s="408">
        <f t="shared" ca="1" si="8"/>
        <v>0</v>
      </c>
      <c r="AJ72" s="408">
        <f t="shared" ca="1" si="8"/>
        <v>0</v>
      </c>
      <c r="AK72" s="408">
        <f t="shared" ca="1" si="9"/>
        <v>0</v>
      </c>
      <c r="AL72" s="408">
        <f t="shared" ca="1" si="9"/>
        <v>0</v>
      </c>
      <c r="AM72" s="408">
        <f t="shared" ca="1" si="9"/>
        <v>0</v>
      </c>
      <c r="AN72" s="408">
        <f t="shared" ca="1" si="9"/>
        <v>0</v>
      </c>
      <c r="AO72" s="408">
        <f t="shared" ca="1" si="9"/>
        <v>0</v>
      </c>
      <c r="AP72" s="408">
        <f t="shared" ca="1" si="9"/>
        <v>0</v>
      </c>
      <c r="AQ72" s="408">
        <f t="shared" ca="1" si="9"/>
        <v>0</v>
      </c>
      <c r="AR72" s="408">
        <f t="shared" ca="1" si="9"/>
        <v>0</v>
      </c>
      <c r="AS72" s="408">
        <f t="shared" ca="1" si="9"/>
        <v>0</v>
      </c>
      <c r="AT72" s="408">
        <f t="shared" ca="1" si="9"/>
        <v>0</v>
      </c>
      <c r="AU72" s="408">
        <f t="shared" ca="1" si="9"/>
        <v>0</v>
      </c>
      <c r="AV72" s="408">
        <f t="shared" ca="1" si="9"/>
        <v>0</v>
      </c>
      <c r="AW72" s="408">
        <f t="shared" ca="1" si="9"/>
        <v>0</v>
      </c>
      <c r="AX72" s="408">
        <f t="shared" ca="1" si="9"/>
        <v>0</v>
      </c>
      <c r="AY72" s="408">
        <f t="shared" ca="1" si="9"/>
        <v>0</v>
      </c>
      <c r="AZ72" s="408">
        <f t="shared" ca="1" si="9"/>
        <v>0</v>
      </c>
      <c r="BA72" s="408">
        <f t="shared" ca="1" si="10"/>
        <v>0</v>
      </c>
      <c r="BB72" s="408">
        <f t="shared" ca="1" si="10"/>
        <v>0</v>
      </c>
      <c r="BC72" s="408">
        <f t="shared" ca="1" si="10"/>
        <v>0</v>
      </c>
      <c r="BD72" s="408">
        <f t="shared" ca="1" si="10"/>
        <v>0</v>
      </c>
      <c r="BE72" s="408">
        <f t="shared" ca="1" si="10"/>
        <v>0</v>
      </c>
      <c r="BF72" s="408">
        <f t="shared" ca="1" si="10"/>
        <v>0</v>
      </c>
      <c r="BG72" s="408">
        <f t="shared" ca="1" si="10"/>
        <v>0</v>
      </c>
      <c r="BH72" s="408">
        <f t="shared" ca="1" si="10"/>
        <v>0</v>
      </c>
      <c r="BI72" s="408">
        <f t="shared" ca="1" si="10"/>
        <v>0</v>
      </c>
      <c r="BJ72" s="408">
        <f t="shared" ca="1" si="10"/>
        <v>0</v>
      </c>
      <c r="BK72" s="408">
        <f t="shared" ca="1" si="10"/>
        <v>0</v>
      </c>
      <c r="BL72" s="408">
        <f t="shared" ca="1" si="10"/>
        <v>0</v>
      </c>
    </row>
    <row r="73" spans="1:64" s="405" customFormat="1" outlineLevel="1" x14ac:dyDescent="0.15">
      <c r="A73" s="423"/>
      <c r="B73" s="423">
        <f ca="1">SUMIFS(SAP_Spreadsheet!$G$11:$BN$11,SAP_Spreadsheet!$G$7:$BN$7,PnL_Speadsheet!$D73)</f>
        <v>0.52893972162786118</v>
      </c>
      <c r="C73" s="423">
        <f>SUMIFS(SAP_Spreadsheet!$G$10:$BN$10,SAP_Spreadsheet!$G$7:$BN$7,PnL_Speadsheet!$D73)</f>
        <v>1</v>
      </c>
      <c r="D73" s="424">
        <f t="shared" si="11"/>
        <v>11</v>
      </c>
      <c r="E73" s="408" t="str">
        <f t="shared" ca="1" si="7"/>
        <v/>
      </c>
      <c r="F73" s="408" t="str">
        <f t="shared" ca="1" si="7"/>
        <v/>
      </c>
      <c r="G73" s="408" t="str">
        <f t="shared" ca="1" si="7"/>
        <v/>
      </c>
      <c r="H73" s="408" t="str">
        <f t="shared" ca="1" si="7"/>
        <v/>
      </c>
      <c r="I73" s="408" t="str">
        <f t="shared" ca="1" si="7"/>
        <v/>
      </c>
      <c r="J73" s="408" t="str">
        <f t="shared" ca="1" si="7"/>
        <v/>
      </c>
      <c r="K73" s="408" t="str">
        <f t="shared" ca="1" si="7"/>
        <v/>
      </c>
      <c r="L73" s="408" t="str">
        <f t="shared" ca="1" si="7"/>
        <v/>
      </c>
      <c r="M73" s="408" t="str">
        <f t="shared" ca="1" si="7"/>
        <v/>
      </c>
      <c r="N73" s="408" t="str">
        <f t="shared" ca="1" si="7"/>
        <v/>
      </c>
      <c r="O73" s="408">
        <f t="shared" ca="1" si="7"/>
        <v>0</v>
      </c>
      <c r="P73" s="408">
        <f t="shared" ca="1" si="7"/>
        <v>0</v>
      </c>
      <c r="Q73" s="408">
        <f t="shared" ca="1" si="7"/>
        <v>0</v>
      </c>
      <c r="R73" s="408">
        <f t="shared" ca="1" si="7"/>
        <v>0</v>
      </c>
      <c r="S73" s="408">
        <f t="shared" ca="1" si="7"/>
        <v>0</v>
      </c>
      <c r="T73" s="408">
        <f t="shared" ca="1" si="7"/>
        <v>0</v>
      </c>
      <c r="U73" s="408">
        <f t="shared" ca="1" si="8"/>
        <v>0</v>
      </c>
      <c r="V73" s="408">
        <f t="shared" ca="1" si="8"/>
        <v>0</v>
      </c>
      <c r="W73" s="408">
        <f t="shared" ca="1" si="8"/>
        <v>0</v>
      </c>
      <c r="X73" s="408">
        <f t="shared" ca="1" si="8"/>
        <v>0</v>
      </c>
      <c r="Y73" s="408">
        <f t="shared" ca="1" si="8"/>
        <v>0</v>
      </c>
      <c r="Z73" s="408">
        <f t="shared" ca="1" si="8"/>
        <v>0</v>
      </c>
      <c r="AA73" s="408">
        <f t="shared" ca="1" si="8"/>
        <v>0</v>
      </c>
      <c r="AB73" s="408">
        <f t="shared" ca="1" si="8"/>
        <v>0</v>
      </c>
      <c r="AC73" s="408">
        <f t="shared" ca="1" si="8"/>
        <v>0</v>
      </c>
      <c r="AD73" s="408">
        <f t="shared" ca="1" si="8"/>
        <v>0</v>
      </c>
      <c r="AE73" s="408">
        <f t="shared" ca="1" si="8"/>
        <v>0</v>
      </c>
      <c r="AF73" s="408">
        <f t="shared" ca="1" si="8"/>
        <v>0</v>
      </c>
      <c r="AG73" s="408">
        <f t="shared" ca="1" si="8"/>
        <v>0</v>
      </c>
      <c r="AH73" s="408">
        <f t="shared" ca="1" si="8"/>
        <v>0</v>
      </c>
      <c r="AI73" s="408">
        <f t="shared" ca="1" si="8"/>
        <v>0</v>
      </c>
      <c r="AJ73" s="408">
        <f t="shared" ca="1" si="8"/>
        <v>0</v>
      </c>
      <c r="AK73" s="408">
        <f t="shared" ca="1" si="9"/>
        <v>0</v>
      </c>
      <c r="AL73" s="408">
        <f t="shared" ca="1" si="9"/>
        <v>0</v>
      </c>
      <c r="AM73" s="408">
        <f t="shared" ca="1" si="9"/>
        <v>0</v>
      </c>
      <c r="AN73" s="408">
        <f t="shared" ca="1" si="9"/>
        <v>0</v>
      </c>
      <c r="AO73" s="408">
        <f t="shared" ca="1" si="9"/>
        <v>0</v>
      </c>
      <c r="AP73" s="408">
        <f t="shared" ca="1" si="9"/>
        <v>0</v>
      </c>
      <c r="AQ73" s="408">
        <f t="shared" ca="1" si="9"/>
        <v>0</v>
      </c>
      <c r="AR73" s="408">
        <f t="shared" ca="1" si="9"/>
        <v>0</v>
      </c>
      <c r="AS73" s="408">
        <f t="shared" ca="1" si="9"/>
        <v>0</v>
      </c>
      <c r="AT73" s="408">
        <f t="shared" ca="1" si="9"/>
        <v>0</v>
      </c>
      <c r="AU73" s="408">
        <f t="shared" ca="1" si="9"/>
        <v>0</v>
      </c>
      <c r="AV73" s="408">
        <f t="shared" ca="1" si="9"/>
        <v>0</v>
      </c>
      <c r="AW73" s="408">
        <f t="shared" ca="1" si="9"/>
        <v>0</v>
      </c>
      <c r="AX73" s="408">
        <f t="shared" ca="1" si="9"/>
        <v>0</v>
      </c>
      <c r="AY73" s="408">
        <f t="shared" ca="1" si="9"/>
        <v>0</v>
      </c>
      <c r="AZ73" s="408">
        <f t="shared" ca="1" si="9"/>
        <v>0</v>
      </c>
      <c r="BA73" s="408">
        <f t="shared" ca="1" si="10"/>
        <v>0</v>
      </c>
      <c r="BB73" s="408">
        <f t="shared" ca="1" si="10"/>
        <v>0</v>
      </c>
      <c r="BC73" s="408">
        <f t="shared" ca="1" si="10"/>
        <v>0</v>
      </c>
      <c r="BD73" s="408">
        <f t="shared" ca="1" si="10"/>
        <v>0</v>
      </c>
      <c r="BE73" s="408">
        <f t="shared" ca="1" si="10"/>
        <v>0</v>
      </c>
      <c r="BF73" s="408">
        <f t="shared" ca="1" si="10"/>
        <v>0</v>
      </c>
      <c r="BG73" s="408">
        <f t="shared" ca="1" si="10"/>
        <v>0</v>
      </c>
      <c r="BH73" s="408">
        <f t="shared" ca="1" si="10"/>
        <v>0</v>
      </c>
      <c r="BI73" s="408">
        <f t="shared" ca="1" si="10"/>
        <v>0</v>
      </c>
      <c r="BJ73" s="408">
        <f t="shared" ca="1" si="10"/>
        <v>0</v>
      </c>
      <c r="BK73" s="408">
        <f t="shared" ca="1" si="10"/>
        <v>0</v>
      </c>
      <c r="BL73" s="408">
        <f t="shared" ca="1" si="10"/>
        <v>0</v>
      </c>
    </row>
    <row r="74" spans="1:64" s="405" customFormat="1" outlineLevel="1" x14ac:dyDescent="0.15">
      <c r="A74" s="423"/>
      <c r="B74" s="423">
        <f ca="1">SUMIFS(SAP_Spreadsheet!$G$11:$BN$11,SAP_Spreadsheet!$G$7:$BN$7,PnL_Speadsheet!$D74)</f>
        <v>0.5179095140927199</v>
      </c>
      <c r="C74" s="423">
        <f>SUMIFS(SAP_Spreadsheet!$G$10:$BN$10,SAP_Spreadsheet!$G$7:$BN$7,PnL_Speadsheet!$D74)</f>
        <v>1</v>
      </c>
      <c r="D74" s="424">
        <f t="shared" si="11"/>
        <v>12</v>
      </c>
      <c r="E74" s="408" t="str">
        <f t="shared" ca="1" si="7"/>
        <v/>
      </c>
      <c r="F74" s="408" t="str">
        <f t="shared" ca="1" si="7"/>
        <v/>
      </c>
      <c r="G74" s="408" t="str">
        <f t="shared" ca="1" si="7"/>
        <v/>
      </c>
      <c r="H74" s="408" t="str">
        <f t="shared" ca="1" si="7"/>
        <v/>
      </c>
      <c r="I74" s="408" t="str">
        <f t="shared" ca="1" si="7"/>
        <v/>
      </c>
      <c r="J74" s="408" t="str">
        <f t="shared" ca="1" si="7"/>
        <v/>
      </c>
      <c r="K74" s="408" t="str">
        <f t="shared" ca="1" si="7"/>
        <v/>
      </c>
      <c r="L74" s="408" t="str">
        <f t="shared" ca="1" si="7"/>
        <v/>
      </c>
      <c r="M74" s="408" t="str">
        <f t="shared" ca="1" si="7"/>
        <v/>
      </c>
      <c r="N74" s="408" t="str">
        <f t="shared" ca="1" si="7"/>
        <v/>
      </c>
      <c r="O74" s="408" t="str">
        <f t="shared" ca="1" si="7"/>
        <v/>
      </c>
      <c r="P74" s="408">
        <f t="shared" ca="1" si="7"/>
        <v>0</v>
      </c>
      <c r="Q74" s="408">
        <f t="shared" ca="1" si="7"/>
        <v>0</v>
      </c>
      <c r="R74" s="408">
        <f t="shared" ca="1" si="7"/>
        <v>0</v>
      </c>
      <c r="S74" s="408">
        <f t="shared" ca="1" si="7"/>
        <v>0</v>
      </c>
      <c r="T74" s="408">
        <f t="shared" ca="1" si="7"/>
        <v>0</v>
      </c>
      <c r="U74" s="408">
        <f t="shared" ca="1" si="8"/>
        <v>0</v>
      </c>
      <c r="V74" s="408">
        <f t="shared" ca="1" si="8"/>
        <v>0</v>
      </c>
      <c r="W74" s="408">
        <f t="shared" ca="1" si="8"/>
        <v>0</v>
      </c>
      <c r="X74" s="408">
        <f t="shared" ca="1" si="8"/>
        <v>0</v>
      </c>
      <c r="Y74" s="408">
        <f t="shared" ca="1" si="8"/>
        <v>0</v>
      </c>
      <c r="Z74" s="408">
        <f t="shared" ca="1" si="8"/>
        <v>0</v>
      </c>
      <c r="AA74" s="408">
        <f t="shared" ca="1" si="8"/>
        <v>0</v>
      </c>
      <c r="AB74" s="408">
        <f t="shared" ca="1" si="8"/>
        <v>0</v>
      </c>
      <c r="AC74" s="408">
        <f t="shared" ca="1" si="8"/>
        <v>0</v>
      </c>
      <c r="AD74" s="408">
        <f t="shared" ca="1" si="8"/>
        <v>0</v>
      </c>
      <c r="AE74" s="408">
        <f t="shared" ca="1" si="8"/>
        <v>0</v>
      </c>
      <c r="AF74" s="408">
        <f t="shared" ca="1" si="8"/>
        <v>0</v>
      </c>
      <c r="AG74" s="408">
        <f t="shared" ca="1" si="8"/>
        <v>0</v>
      </c>
      <c r="AH74" s="408">
        <f t="shared" ca="1" si="8"/>
        <v>0</v>
      </c>
      <c r="AI74" s="408">
        <f t="shared" ca="1" si="8"/>
        <v>0</v>
      </c>
      <c r="AJ74" s="408">
        <f t="shared" ca="1" si="8"/>
        <v>0</v>
      </c>
      <c r="AK74" s="408">
        <f t="shared" ca="1" si="9"/>
        <v>0</v>
      </c>
      <c r="AL74" s="408">
        <f t="shared" ca="1" si="9"/>
        <v>0</v>
      </c>
      <c r="AM74" s="408">
        <f t="shared" ca="1" si="9"/>
        <v>0</v>
      </c>
      <c r="AN74" s="408">
        <f t="shared" ca="1" si="9"/>
        <v>0</v>
      </c>
      <c r="AO74" s="408">
        <f t="shared" ca="1" si="9"/>
        <v>0</v>
      </c>
      <c r="AP74" s="408">
        <f t="shared" ca="1" si="9"/>
        <v>0</v>
      </c>
      <c r="AQ74" s="408">
        <f t="shared" ca="1" si="9"/>
        <v>0</v>
      </c>
      <c r="AR74" s="408">
        <f t="shared" ca="1" si="9"/>
        <v>0</v>
      </c>
      <c r="AS74" s="408">
        <f t="shared" ca="1" si="9"/>
        <v>0</v>
      </c>
      <c r="AT74" s="408">
        <f t="shared" ca="1" si="9"/>
        <v>0</v>
      </c>
      <c r="AU74" s="408">
        <f t="shared" ca="1" si="9"/>
        <v>0</v>
      </c>
      <c r="AV74" s="408">
        <f t="shared" ca="1" si="9"/>
        <v>0</v>
      </c>
      <c r="AW74" s="408">
        <f t="shared" ca="1" si="9"/>
        <v>0</v>
      </c>
      <c r="AX74" s="408">
        <f t="shared" ca="1" si="9"/>
        <v>0</v>
      </c>
      <c r="AY74" s="408">
        <f t="shared" ca="1" si="9"/>
        <v>0</v>
      </c>
      <c r="AZ74" s="408">
        <f t="shared" ca="1" si="9"/>
        <v>0</v>
      </c>
      <c r="BA74" s="408">
        <f t="shared" ca="1" si="10"/>
        <v>0</v>
      </c>
      <c r="BB74" s="408">
        <f t="shared" ca="1" si="10"/>
        <v>0</v>
      </c>
      <c r="BC74" s="408">
        <f t="shared" ca="1" si="10"/>
        <v>0</v>
      </c>
      <c r="BD74" s="408">
        <f t="shared" ca="1" si="10"/>
        <v>0</v>
      </c>
      <c r="BE74" s="408">
        <f t="shared" ca="1" si="10"/>
        <v>0</v>
      </c>
      <c r="BF74" s="408">
        <f t="shared" ca="1" si="10"/>
        <v>0</v>
      </c>
      <c r="BG74" s="408">
        <f t="shared" ca="1" si="10"/>
        <v>0</v>
      </c>
      <c r="BH74" s="408">
        <f t="shared" ca="1" si="10"/>
        <v>0</v>
      </c>
      <c r="BI74" s="408">
        <f t="shared" ca="1" si="10"/>
        <v>0</v>
      </c>
      <c r="BJ74" s="408">
        <f t="shared" ca="1" si="10"/>
        <v>0</v>
      </c>
      <c r="BK74" s="408">
        <f t="shared" ca="1" si="10"/>
        <v>0</v>
      </c>
      <c r="BL74" s="408">
        <f t="shared" ca="1" si="10"/>
        <v>0</v>
      </c>
    </row>
    <row r="75" spans="1:64" s="405" customFormat="1" outlineLevel="1" x14ac:dyDescent="0.15">
      <c r="A75" s="423"/>
      <c r="B75" s="423">
        <f ca="1">SUMIFS(SAP_Spreadsheet!$G$11:$BN$11,SAP_Spreadsheet!$G$7:$BN$7,PnL_Speadsheet!$D75)</f>
        <v>0.51103175232347153</v>
      </c>
      <c r="C75" s="423">
        <f>SUMIFS(SAP_Spreadsheet!$G$10:$BN$10,SAP_Spreadsheet!$G$7:$BN$7,PnL_Speadsheet!$D75)</f>
        <v>1</v>
      </c>
      <c r="D75" s="424">
        <f t="shared" si="11"/>
        <v>13</v>
      </c>
      <c r="E75" s="408" t="str">
        <f t="shared" ca="1" si="7"/>
        <v/>
      </c>
      <c r="F75" s="408" t="str">
        <f t="shared" ca="1" si="7"/>
        <v/>
      </c>
      <c r="G75" s="408" t="str">
        <f t="shared" ca="1" si="7"/>
        <v/>
      </c>
      <c r="H75" s="408" t="str">
        <f t="shared" ca="1" si="7"/>
        <v/>
      </c>
      <c r="I75" s="408" t="str">
        <f t="shared" ca="1" si="7"/>
        <v/>
      </c>
      <c r="J75" s="408" t="str">
        <f t="shared" ca="1" si="7"/>
        <v/>
      </c>
      <c r="K75" s="408" t="str">
        <f t="shared" ca="1" si="7"/>
        <v/>
      </c>
      <c r="L75" s="408" t="str">
        <f t="shared" ca="1" si="7"/>
        <v/>
      </c>
      <c r="M75" s="408" t="str">
        <f t="shared" ca="1" si="7"/>
        <v/>
      </c>
      <c r="N75" s="408" t="str">
        <f t="shared" ca="1" si="7"/>
        <v/>
      </c>
      <c r="O75" s="408" t="str">
        <f t="shared" ca="1" si="7"/>
        <v/>
      </c>
      <c r="P75" s="408" t="str">
        <f t="shared" ca="1" si="7"/>
        <v/>
      </c>
      <c r="Q75" s="408">
        <f t="shared" ca="1" si="7"/>
        <v>0</v>
      </c>
      <c r="R75" s="408">
        <f t="shared" ca="1" si="7"/>
        <v>0</v>
      </c>
      <c r="S75" s="408">
        <f t="shared" ca="1" si="7"/>
        <v>0</v>
      </c>
      <c r="T75" s="408">
        <f t="shared" ca="1" si="7"/>
        <v>0</v>
      </c>
      <c r="U75" s="408">
        <f t="shared" ca="1" si="8"/>
        <v>0</v>
      </c>
      <c r="V75" s="408">
        <f t="shared" ca="1" si="8"/>
        <v>0</v>
      </c>
      <c r="W75" s="408">
        <f t="shared" ca="1" si="8"/>
        <v>0</v>
      </c>
      <c r="X75" s="408">
        <f t="shared" ca="1" si="8"/>
        <v>0</v>
      </c>
      <c r="Y75" s="408">
        <f t="shared" ca="1" si="8"/>
        <v>0</v>
      </c>
      <c r="Z75" s="408">
        <f t="shared" ca="1" si="8"/>
        <v>0</v>
      </c>
      <c r="AA75" s="408">
        <f t="shared" ca="1" si="8"/>
        <v>0</v>
      </c>
      <c r="AB75" s="408">
        <f t="shared" ca="1" si="8"/>
        <v>0</v>
      </c>
      <c r="AC75" s="408">
        <f t="shared" ca="1" si="8"/>
        <v>0</v>
      </c>
      <c r="AD75" s="408">
        <f t="shared" ca="1" si="8"/>
        <v>0</v>
      </c>
      <c r="AE75" s="408">
        <f t="shared" ca="1" si="8"/>
        <v>0</v>
      </c>
      <c r="AF75" s="408">
        <f t="shared" ca="1" si="8"/>
        <v>0</v>
      </c>
      <c r="AG75" s="408">
        <f t="shared" ca="1" si="8"/>
        <v>0</v>
      </c>
      <c r="AH75" s="408">
        <f t="shared" ca="1" si="8"/>
        <v>0</v>
      </c>
      <c r="AI75" s="408">
        <f t="shared" ca="1" si="8"/>
        <v>0</v>
      </c>
      <c r="AJ75" s="408">
        <f t="shared" ca="1" si="8"/>
        <v>0</v>
      </c>
      <c r="AK75" s="408">
        <f t="shared" ca="1" si="9"/>
        <v>0</v>
      </c>
      <c r="AL75" s="408">
        <f t="shared" ca="1" si="9"/>
        <v>0</v>
      </c>
      <c r="AM75" s="408">
        <f t="shared" ca="1" si="9"/>
        <v>0</v>
      </c>
      <c r="AN75" s="408">
        <f t="shared" ca="1" si="9"/>
        <v>0</v>
      </c>
      <c r="AO75" s="408">
        <f t="shared" ca="1" si="9"/>
        <v>0</v>
      </c>
      <c r="AP75" s="408">
        <f t="shared" ca="1" si="9"/>
        <v>0</v>
      </c>
      <c r="AQ75" s="408">
        <f t="shared" ca="1" si="9"/>
        <v>0</v>
      </c>
      <c r="AR75" s="408">
        <f t="shared" ca="1" si="9"/>
        <v>0</v>
      </c>
      <c r="AS75" s="408">
        <f t="shared" ca="1" si="9"/>
        <v>0</v>
      </c>
      <c r="AT75" s="408">
        <f t="shared" ca="1" si="9"/>
        <v>0</v>
      </c>
      <c r="AU75" s="408">
        <f t="shared" ca="1" si="9"/>
        <v>0</v>
      </c>
      <c r="AV75" s="408">
        <f t="shared" ca="1" si="9"/>
        <v>0</v>
      </c>
      <c r="AW75" s="408">
        <f t="shared" ca="1" si="9"/>
        <v>0</v>
      </c>
      <c r="AX75" s="408">
        <f t="shared" ca="1" si="9"/>
        <v>0</v>
      </c>
      <c r="AY75" s="408">
        <f t="shared" ca="1" si="9"/>
        <v>0</v>
      </c>
      <c r="AZ75" s="408">
        <f t="shared" ca="1" si="9"/>
        <v>0</v>
      </c>
      <c r="BA75" s="408">
        <f t="shared" ca="1" si="10"/>
        <v>0</v>
      </c>
      <c r="BB75" s="408">
        <f t="shared" ca="1" si="10"/>
        <v>0</v>
      </c>
      <c r="BC75" s="408">
        <f t="shared" ca="1" si="10"/>
        <v>0</v>
      </c>
      <c r="BD75" s="408">
        <f t="shared" ca="1" si="10"/>
        <v>0</v>
      </c>
      <c r="BE75" s="408">
        <f t="shared" ca="1" si="10"/>
        <v>0</v>
      </c>
      <c r="BF75" s="408">
        <f t="shared" ca="1" si="10"/>
        <v>0</v>
      </c>
      <c r="BG75" s="408">
        <f t="shared" ca="1" si="10"/>
        <v>0</v>
      </c>
      <c r="BH75" s="408">
        <f t="shared" ca="1" si="10"/>
        <v>0</v>
      </c>
      <c r="BI75" s="408">
        <f t="shared" ca="1" si="10"/>
        <v>0</v>
      </c>
      <c r="BJ75" s="408">
        <f t="shared" ca="1" si="10"/>
        <v>0</v>
      </c>
      <c r="BK75" s="408">
        <f t="shared" ca="1" si="10"/>
        <v>0</v>
      </c>
      <c r="BL75" s="408">
        <f t="shared" ca="1" si="10"/>
        <v>0</v>
      </c>
    </row>
    <row r="76" spans="1:64" s="405" customFormat="1" outlineLevel="1" x14ac:dyDescent="0.15">
      <c r="A76" s="423"/>
      <c r="B76" s="423">
        <f ca="1">SUMIFS(SAP_Spreadsheet!$G$11:$BN$11,SAP_Spreadsheet!$G$7:$BN$7,PnL_Speadsheet!$D76)</f>
        <v>0.50415399055422316</v>
      </c>
      <c r="C76" s="423">
        <f>SUMIFS(SAP_Spreadsheet!$G$10:$BN$10,SAP_Spreadsheet!$G$7:$BN$7,PnL_Speadsheet!$D76)</f>
        <v>1</v>
      </c>
      <c r="D76" s="424">
        <f t="shared" si="11"/>
        <v>14</v>
      </c>
      <c r="E76" s="408" t="str">
        <f t="shared" ca="1" si="7"/>
        <v/>
      </c>
      <c r="F76" s="408" t="str">
        <f t="shared" ca="1" si="7"/>
        <v/>
      </c>
      <c r="G76" s="408" t="str">
        <f t="shared" ca="1" si="7"/>
        <v/>
      </c>
      <c r="H76" s="408" t="str">
        <f t="shared" ca="1" si="7"/>
        <v/>
      </c>
      <c r="I76" s="408" t="str">
        <f t="shared" ca="1" si="7"/>
        <v/>
      </c>
      <c r="J76" s="408" t="str">
        <f t="shared" ca="1" si="7"/>
        <v/>
      </c>
      <c r="K76" s="408" t="str">
        <f t="shared" ca="1" si="7"/>
        <v/>
      </c>
      <c r="L76" s="408" t="str">
        <f t="shared" ca="1" si="7"/>
        <v/>
      </c>
      <c r="M76" s="408" t="str">
        <f t="shared" ca="1" si="7"/>
        <v/>
      </c>
      <c r="N76" s="408" t="str">
        <f t="shared" ca="1" si="7"/>
        <v/>
      </c>
      <c r="O76" s="408" t="str">
        <f t="shared" ca="1" si="7"/>
        <v/>
      </c>
      <c r="P76" s="408" t="str">
        <f t="shared" ca="1" si="7"/>
        <v/>
      </c>
      <c r="Q76" s="408" t="str">
        <f t="shared" ca="1" si="7"/>
        <v/>
      </c>
      <c r="R76" s="408">
        <f t="shared" ca="1" si="7"/>
        <v>0</v>
      </c>
      <c r="S76" s="408">
        <f t="shared" ca="1" si="7"/>
        <v>0</v>
      </c>
      <c r="T76" s="408">
        <f t="shared" ca="1" si="7"/>
        <v>0</v>
      </c>
      <c r="U76" s="408">
        <f t="shared" ca="1" si="8"/>
        <v>0</v>
      </c>
      <c r="V76" s="408">
        <f t="shared" ca="1" si="8"/>
        <v>0</v>
      </c>
      <c r="W76" s="408">
        <f t="shared" ca="1" si="8"/>
        <v>0</v>
      </c>
      <c r="X76" s="408">
        <f t="shared" ca="1" si="8"/>
        <v>0</v>
      </c>
      <c r="Y76" s="408">
        <f t="shared" ca="1" si="8"/>
        <v>0</v>
      </c>
      <c r="Z76" s="408">
        <f t="shared" ca="1" si="8"/>
        <v>0</v>
      </c>
      <c r="AA76" s="408">
        <f t="shared" ca="1" si="8"/>
        <v>0</v>
      </c>
      <c r="AB76" s="408">
        <f t="shared" ca="1" si="8"/>
        <v>0</v>
      </c>
      <c r="AC76" s="408">
        <f t="shared" ca="1" si="8"/>
        <v>0</v>
      </c>
      <c r="AD76" s="408">
        <f t="shared" ca="1" si="8"/>
        <v>0</v>
      </c>
      <c r="AE76" s="408">
        <f t="shared" ca="1" si="8"/>
        <v>0</v>
      </c>
      <c r="AF76" s="408">
        <f t="shared" ca="1" si="8"/>
        <v>0</v>
      </c>
      <c r="AG76" s="408">
        <f t="shared" ca="1" si="8"/>
        <v>0</v>
      </c>
      <c r="AH76" s="408">
        <f t="shared" ca="1" si="8"/>
        <v>0</v>
      </c>
      <c r="AI76" s="408">
        <f t="shared" ca="1" si="8"/>
        <v>0</v>
      </c>
      <c r="AJ76" s="408">
        <f t="shared" ca="1" si="8"/>
        <v>0</v>
      </c>
      <c r="AK76" s="408">
        <f t="shared" ca="1" si="9"/>
        <v>0</v>
      </c>
      <c r="AL76" s="408">
        <f t="shared" ca="1" si="9"/>
        <v>0</v>
      </c>
      <c r="AM76" s="408">
        <f t="shared" ca="1" si="9"/>
        <v>0</v>
      </c>
      <c r="AN76" s="408">
        <f t="shared" ca="1" si="9"/>
        <v>0</v>
      </c>
      <c r="AO76" s="408">
        <f t="shared" ca="1" si="9"/>
        <v>0</v>
      </c>
      <c r="AP76" s="408">
        <f t="shared" ca="1" si="9"/>
        <v>0</v>
      </c>
      <c r="AQ76" s="408">
        <f t="shared" ca="1" si="9"/>
        <v>0</v>
      </c>
      <c r="AR76" s="408">
        <f t="shared" ca="1" si="9"/>
        <v>0</v>
      </c>
      <c r="AS76" s="408">
        <f t="shared" ca="1" si="9"/>
        <v>0</v>
      </c>
      <c r="AT76" s="408">
        <f t="shared" ca="1" si="9"/>
        <v>0</v>
      </c>
      <c r="AU76" s="408">
        <f t="shared" ca="1" si="9"/>
        <v>0</v>
      </c>
      <c r="AV76" s="408">
        <f t="shared" ca="1" si="9"/>
        <v>0</v>
      </c>
      <c r="AW76" s="408">
        <f t="shared" ca="1" si="9"/>
        <v>0</v>
      </c>
      <c r="AX76" s="408">
        <f t="shared" ca="1" si="9"/>
        <v>0</v>
      </c>
      <c r="AY76" s="408">
        <f t="shared" ca="1" si="9"/>
        <v>0</v>
      </c>
      <c r="AZ76" s="408">
        <f t="shared" ca="1" si="9"/>
        <v>0</v>
      </c>
      <c r="BA76" s="408">
        <f t="shared" ca="1" si="10"/>
        <v>0</v>
      </c>
      <c r="BB76" s="408">
        <f t="shared" ca="1" si="10"/>
        <v>0</v>
      </c>
      <c r="BC76" s="408">
        <f t="shared" ca="1" si="10"/>
        <v>0</v>
      </c>
      <c r="BD76" s="408">
        <f t="shared" ca="1" si="10"/>
        <v>0</v>
      </c>
      <c r="BE76" s="408">
        <f t="shared" ca="1" si="10"/>
        <v>0</v>
      </c>
      <c r="BF76" s="408">
        <f t="shared" ca="1" si="10"/>
        <v>0</v>
      </c>
      <c r="BG76" s="408">
        <f t="shared" ca="1" si="10"/>
        <v>0</v>
      </c>
      <c r="BH76" s="408">
        <f t="shared" ca="1" si="10"/>
        <v>0</v>
      </c>
      <c r="BI76" s="408">
        <f t="shared" ca="1" si="10"/>
        <v>0</v>
      </c>
      <c r="BJ76" s="408">
        <f t="shared" ca="1" si="10"/>
        <v>0</v>
      </c>
      <c r="BK76" s="408">
        <f t="shared" ca="1" si="10"/>
        <v>0</v>
      </c>
      <c r="BL76" s="408">
        <f t="shared" ca="1" si="10"/>
        <v>0</v>
      </c>
    </row>
    <row r="77" spans="1:64" s="405" customFormat="1" outlineLevel="1" x14ac:dyDescent="0.15">
      <c r="A77" s="423"/>
      <c r="B77" s="423">
        <f ca="1">SUMIFS(SAP_Spreadsheet!$G$11:$BN$11,SAP_Spreadsheet!$G$7:$BN$7,PnL_Speadsheet!$D77)</f>
        <v>0.49727622878497479</v>
      </c>
      <c r="C77" s="423">
        <f>SUMIFS(SAP_Spreadsheet!$G$10:$BN$10,SAP_Spreadsheet!$G$7:$BN$7,PnL_Speadsheet!$D77)</f>
        <v>1</v>
      </c>
      <c r="D77" s="424">
        <f t="shared" si="11"/>
        <v>15</v>
      </c>
      <c r="E77" s="408" t="str">
        <f t="shared" ca="1" si="7"/>
        <v/>
      </c>
      <c r="F77" s="408" t="str">
        <f t="shared" ca="1" si="7"/>
        <v/>
      </c>
      <c r="G77" s="408" t="str">
        <f t="shared" ca="1" si="7"/>
        <v/>
      </c>
      <c r="H77" s="408" t="str">
        <f t="shared" ca="1" si="7"/>
        <v/>
      </c>
      <c r="I77" s="408" t="str">
        <f t="shared" ca="1" si="7"/>
        <v/>
      </c>
      <c r="J77" s="408" t="str">
        <f t="shared" ca="1" si="7"/>
        <v/>
      </c>
      <c r="K77" s="408" t="str">
        <f t="shared" ca="1" si="7"/>
        <v/>
      </c>
      <c r="L77" s="408" t="str">
        <f t="shared" ca="1" si="7"/>
        <v/>
      </c>
      <c r="M77" s="408" t="str">
        <f t="shared" ca="1" si="7"/>
        <v/>
      </c>
      <c r="N77" s="408" t="str">
        <f t="shared" ca="1" si="7"/>
        <v/>
      </c>
      <c r="O77" s="408" t="str">
        <f t="shared" ca="1" si="7"/>
        <v/>
      </c>
      <c r="P77" s="408" t="str">
        <f t="shared" ca="1" si="7"/>
        <v/>
      </c>
      <c r="Q77" s="408" t="str">
        <f t="shared" ca="1" si="7"/>
        <v/>
      </c>
      <c r="R77" s="408" t="str">
        <f t="shared" ca="1" si="7"/>
        <v/>
      </c>
      <c r="S77" s="408">
        <f t="shared" ca="1" si="7"/>
        <v>0</v>
      </c>
      <c r="T77" s="408">
        <f t="shared" ca="1" si="7"/>
        <v>0</v>
      </c>
      <c r="U77" s="408">
        <f t="shared" ca="1" si="8"/>
        <v>0</v>
      </c>
      <c r="V77" s="408">
        <f t="shared" ca="1" si="8"/>
        <v>0</v>
      </c>
      <c r="W77" s="408">
        <f t="shared" ca="1" si="8"/>
        <v>0</v>
      </c>
      <c r="X77" s="408">
        <f t="shared" ca="1" si="8"/>
        <v>0</v>
      </c>
      <c r="Y77" s="408">
        <f t="shared" ca="1" si="8"/>
        <v>0</v>
      </c>
      <c r="Z77" s="408">
        <f t="shared" ca="1" si="8"/>
        <v>0</v>
      </c>
      <c r="AA77" s="408">
        <f t="shared" ca="1" si="8"/>
        <v>0</v>
      </c>
      <c r="AB77" s="408">
        <f t="shared" ca="1" si="8"/>
        <v>0</v>
      </c>
      <c r="AC77" s="408">
        <f t="shared" ca="1" si="8"/>
        <v>0</v>
      </c>
      <c r="AD77" s="408">
        <f t="shared" ca="1" si="8"/>
        <v>0</v>
      </c>
      <c r="AE77" s="408">
        <f t="shared" ca="1" si="8"/>
        <v>0</v>
      </c>
      <c r="AF77" s="408">
        <f t="shared" ca="1" si="8"/>
        <v>0</v>
      </c>
      <c r="AG77" s="408">
        <f t="shared" ca="1" si="8"/>
        <v>0</v>
      </c>
      <c r="AH77" s="408">
        <f t="shared" ca="1" si="8"/>
        <v>0</v>
      </c>
      <c r="AI77" s="408">
        <f t="shared" ca="1" si="8"/>
        <v>0</v>
      </c>
      <c r="AJ77" s="408">
        <f t="shared" ca="1" si="8"/>
        <v>0</v>
      </c>
      <c r="AK77" s="408">
        <f t="shared" ca="1" si="9"/>
        <v>0</v>
      </c>
      <c r="AL77" s="408">
        <f t="shared" ca="1" si="9"/>
        <v>0</v>
      </c>
      <c r="AM77" s="408">
        <f t="shared" ca="1" si="9"/>
        <v>0</v>
      </c>
      <c r="AN77" s="408">
        <f t="shared" ca="1" si="9"/>
        <v>0</v>
      </c>
      <c r="AO77" s="408">
        <f t="shared" ca="1" si="9"/>
        <v>0</v>
      </c>
      <c r="AP77" s="408">
        <f t="shared" ca="1" si="9"/>
        <v>0</v>
      </c>
      <c r="AQ77" s="408">
        <f t="shared" ca="1" si="9"/>
        <v>0</v>
      </c>
      <c r="AR77" s="408">
        <f t="shared" ca="1" si="9"/>
        <v>0</v>
      </c>
      <c r="AS77" s="408">
        <f t="shared" ca="1" si="9"/>
        <v>0</v>
      </c>
      <c r="AT77" s="408">
        <f t="shared" ca="1" si="9"/>
        <v>0</v>
      </c>
      <c r="AU77" s="408">
        <f t="shared" ca="1" si="9"/>
        <v>0</v>
      </c>
      <c r="AV77" s="408">
        <f t="shared" ca="1" si="9"/>
        <v>0</v>
      </c>
      <c r="AW77" s="408">
        <f t="shared" ca="1" si="9"/>
        <v>0</v>
      </c>
      <c r="AX77" s="408">
        <f t="shared" ca="1" si="9"/>
        <v>0</v>
      </c>
      <c r="AY77" s="408">
        <f t="shared" ca="1" si="9"/>
        <v>0</v>
      </c>
      <c r="AZ77" s="408">
        <f t="shared" ca="1" si="9"/>
        <v>0</v>
      </c>
      <c r="BA77" s="408">
        <f t="shared" ca="1" si="10"/>
        <v>0</v>
      </c>
      <c r="BB77" s="408">
        <f t="shared" ca="1" si="10"/>
        <v>0</v>
      </c>
      <c r="BC77" s="408">
        <f t="shared" ca="1" si="10"/>
        <v>0</v>
      </c>
      <c r="BD77" s="408">
        <f t="shared" ca="1" si="10"/>
        <v>0</v>
      </c>
      <c r="BE77" s="408">
        <f t="shared" ca="1" si="10"/>
        <v>0</v>
      </c>
      <c r="BF77" s="408">
        <f t="shared" ca="1" si="10"/>
        <v>0</v>
      </c>
      <c r="BG77" s="408">
        <f t="shared" ca="1" si="10"/>
        <v>0</v>
      </c>
      <c r="BH77" s="408">
        <f t="shared" ca="1" si="10"/>
        <v>0</v>
      </c>
      <c r="BI77" s="408">
        <f t="shared" ca="1" si="10"/>
        <v>0</v>
      </c>
      <c r="BJ77" s="408">
        <f t="shared" ca="1" si="10"/>
        <v>0</v>
      </c>
      <c r="BK77" s="408">
        <f t="shared" ca="1" si="10"/>
        <v>0</v>
      </c>
      <c r="BL77" s="408">
        <f t="shared" ca="1" si="10"/>
        <v>0</v>
      </c>
    </row>
    <row r="78" spans="1:64" s="405" customFormat="1" outlineLevel="1" x14ac:dyDescent="0.15">
      <c r="A78" s="423"/>
      <c r="B78" s="423">
        <f ca="1">SUMIFS(SAP_Spreadsheet!$G$11:$BN$11,SAP_Spreadsheet!$G$7:$BN$7,PnL_Speadsheet!$D78)</f>
        <v>0.49039846701572642</v>
      </c>
      <c r="C78" s="423">
        <f>SUMIFS(SAP_Spreadsheet!$G$10:$BN$10,SAP_Spreadsheet!$G$7:$BN$7,PnL_Speadsheet!$D78)</f>
        <v>1</v>
      </c>
      <c r="D78" s="424">
        <f t="shared" si="11"/>
        <v>16</v>
      </c>
      <c r="E78" s="408" t="str">
        <f t="shared" ca="1" si="7"/>
        <v/>
      </c>
      <c r="F78" s="408" t="str">
        <f t="shared" ca="1" si="7"/>
        <v/>
      </c>
      <c r="G78" s="408" t="str">
        <f t="shared" ca="1" si="7"/>
        <v/>
      </c>
      <c r="H78" s="408" t="str">
        <f t="shared" ca="1" si="7"/>
        <v/>
      </c>
      <c r="I78" s="408" t="str">
        <f t="shared" ca="1" si="7"/>
        <v/>
      </c>
      <c r="J78" s="408" t="str">
        <f t="shared" ca="1" si="7"/>
        <v/>
      </c>
      <c r="K78" s="408" t="str">
        <f t="shared" ca="1" si="7"/>
        <v/>
      </c>
      <c r="L78" s="408" t="str">
        <f t="shared" ca="1" si="7"/>
        <v/>
      </c>
      <c r="M78" s="408" t="str">
        <f t="shared" ca="1" si="7"/>
        <v/>
      </c>
      <c r="N78" s="408" t="str">
        <f t="shared" ca="1" si="7"/>
        <v/>
      </c>
      <c r="O78" s="408" t="str">
        <f t="shared" ca="1" si="7"/>
        <v/>
      </c>
      <c r="P78" s="408" t="str">
        <f t="shared" ca="1" si="7"/>
        <v/>
      </c>
      <c r="Q78" s="408" t="str">
        <f t="shared" ca="1" si="7"/>
        <v/>
      </c>
      <c r="R78" s="408" t="str">
        <f t="shared" ca="1" si="7"/>
        <v/>
      </c>
      <c r="S78" s="408" t="str">
        <f t="shared" ca="1" si="7"/>
        <v/>
      </c>
      <c r="T78" s="408">
        <f t="shared" ref="O78:AD93" ca="1" si="12">IF($D78&gt;$C$61,0,IF($D78&gt;T$5,"",OFFSET(T$62,0,-($D78-1))))</f>
        <v>0</v>
      </c>
      <c r="U78" s="408">
        <f t="shared" ca="1" si="12"/>
        <v>0</v>
      </c>
      <c r="V78" s="408">
        <f t="shared" ca="1" si="12"/>
        <v>0</v>
      </c>
      <c r="W78" s="408">
        <f t="shared" ca="1" si="12"/>
        <v>0</v>
      </c>
      <c r="X78" s="408">
        <f t="shared" ca="1" si="12"/>
        <v>0</v>
      </c>
      <c r="Y78" s="408">
        <f t="shared" ca="1" si="8"/>
        <v>0</v>
      </c>
      <c r="Z78" s="408">
        <f t="shared" ca="1" si="8"/>
        <v>0</v>
      </c>
      <c r="AA78" s="408">
        <f t="shared" ca="1" si="8"/>
        <v>0</v>
      </c>
      <c r="AB78" s="408">
        <f t="shared" ca="1" si="8"/>
        <v>0</v>
      </c>
      <c r="AC78" s="408">
        <f t="shared" ca="1" si="8"/>
        <v>0</v>
      </c>
      <c r="AD78" s="408">
        <f t="shared" ca="1" si="8"/>
        <v>0</v>
      </c>
      <c r="AE78" s="408">
        <f t="shared" ca="1" si="8"/>
        <v>0</v>
      </c>
      <c r="AF78" s="408">
        <f t="shared" ca="1" si="8"/>
        <v>0</v>
      </c>
      <c r="AG78" s="408">
        <f t="shared" ca="1" si="8"/>
        <v>0</v>
      </c>
      <c r="AH78" s="408">
        <f t="shared" ca="1" si="8"/>
        <v>0</v>
      </c>
      <c r="AI78" s="408">
        <f t="shared" ca="1" si="8"/>
        <v>0</v>
      </c>
      <c r="AJ78" s="408">
        <f t="shared" ca="1" si="8"/>
        <v>0</v>
      </c>
      <c r="AK78" s="408">
        <f t="shared" ca="1" si="9"/>
        <v>0</v>
      </c>
      <c r="AL78" s="408">
        <f t="shared" ca="1" si="9"/>
        <v>0</v>
      </c>
      <c r="AM78" s="408">
        <f t="shared" ca="1" si="9"/>
        <v>0</v>
      </c>
      <c r="AN78" s="408">
        <f t="shared" ca="1" si="9"/>
        <v>0</v>
      </c>
      <c r="AO78" s="408">
        <f t="shared" ca="1" si="9"/>
        <v>0</v>
      </c>
      <c r="AP78" s="408">
        <f t="shared" ca="1" si="9"/>
        <v>0</v>
      </c>
      <c r="AQ78" s="408">
        <f t="shared" ca="1" si="9"/>
        <v>0</v>
      </c>
      <c r="AR78" s="408">
        <f t="shared" ca="1" si="9"/>
        <v>0</v>
      </c>
      <c r="AS78" s="408">
        <f t="shared" ca="1" si="9"/>
        <v>0</v>
      </c>
      <c r="AT78" s="408">
        <f t="shared" ca="1" si="9"/>
        <v>0</v>
      </c>
      <c r="AU78" s="408">
        <f t="shared" ca="1" si="9"/>
        <v>0</v>
      </c>
      <c r="AV78" s="408">
        <f t="shared" ca="1" si="9"/>
        <v>0</v>
      </c>
      <c r="AW78" s="408">
        <f t="shared" ca="1" si="9"/>
        <v>0</v>
      </c>
      <c r="AX78" s="408">
        <f t="shared" ca="1" si="9"/>
        <v>0</v>
      </c>
      <c r="AY78" s="408">
        <f t="shared" ca="1" si="9"/>
        <v>0</v>
      </c>
      <c r="AZ78" s="408">
        <f t="shared" ref="AZ78:BI87" ca="1" si="13">IF($D78&gt;$C$61,0,IF($D78&gt;AZ$5,"",OFFSET(AZ$62,0,-($D78-1))))</f>
        <v>0</v>
      </c>
      <c r="BA78" s="408">
        <f t="shared" ca="1" si="13"/>
        <v>0</v>
      </c>
      <c r="BB78" s="408">
        <f t="shared" ca="1" si="13"/>
        <v>0</v>
      </c>
      <c r="BC78" s="408">
        <f t="shared" ca="1" si="10"/>
        <v>0</v>
      </c>
      <c r="BD78" s="408">
        <f t="shared" ca="1" si="10"/>
        <v>0</v>
      </c>
      <c r="BE78" s="408">
        <f t="shared" ca="1" si="10"/>
        <v>0</v>
      </c>
      <c r="BF78" s="408">
        <f t="shared" ca="1" si="10"/>
        <v>0</v>
      </c>
      <c r="BG78" s="408">
        <f t="shared" ca="1" si="10"/>
        <v>0</v>
      </c>
      <c r="BH78" s="408">
        <f t="shared" ca="1" si="10"/>
        <v>0</v>
      </c>
      <c r="BI78" s="408">
        <f t="shared" ca="1" si="10"/>
        <v>0</v>
      </c>
      <c r="BJ78" s="408">
        <f t="shared" ca="1" si="10"/>
        <v>0</v>
      </c>
      <c r="BK78" s="408">
        <f t="shared" ca="1" si="10"/>
        <v>0</v>
      </c>
      <c r="BL78" s="408">
        <f t="shared" ca="1" si="10"/>
        <v>0</v>
      </c>
    </row>
    <row r="79" spans="1:64" s="405" customFormat="1" outlineLevel="1" x14ac:dyDescent="0.15">
      <c r="A79" s="423"/>
      <c r="B79" s="423">
        <f ca="1">SUMIFS(SAP_Spreadsheet!$G$11:$BN$11,SAP_Spreadsheet!$G$7:$BN$7,PnL_Speadsheet!$D79)</f>
        <v>0.48352070524647806</v>
      </c>
      <c r="C79" s="423">
        <f>SUMIFS(SAP_Spreadsheet!$G$10:$BN$10,SAP_Spreadsheet!$G$7:$BN$7,PnL_Speadsheet!$D79)</f>
        <v>1</v>
      </c>
      <c r="D79" s="424">
        <f t="shared" si="11"/>
        <v>17</v>
      </c>
      <c r="E79" s="408" t="str">
        <f t="shared" ref="E79:T94" ca="1" si="14">IF($D79&gt;$C$61,0,IF($D79&gt;E$5,"",OFFSET(E$62,0,-($D79-1))))</f>
        <v/>
      </c>
      <c r="F79" s="408" t="str">
        <f t="shared" ca="1" si="14"/>
        <v/>
      </c>
      <c r="G79" s="408" t="str">
        <f t="shared" ca="1" si="14"/>
        <v/>
      </c>
      <c r="H79" s="408" t="str">
        <f t="shared" ca="1" si="14"/>
        <v/>
      </c>
      <c r="I79" s="408" t="str">
        <f t="shared" ca="1" si="14"/>
        <v/>
      </c>
      <c r="J79" s="408" t="str">
        <f t="shared" ca="1" si="14"/>
        <v/>
      </c>
      <c r="K79" s="408" t="str">
        <f t="shared" ca="1" si="14"/>
        <v/>
      </c>
      <c r="L79" s="408" t="str">
        <f t="shared" ca="1" si="14"/>
        <v/>
      </c>
      <c r="M79" s="408" t="str">
        <f t="shared" ca="1" si="14"/>
        <v/>
      </c>
      <c r="N79" s="408" t="str">
        <f t="shared" ca="1" si="14"/>
        <v/>
      </c>
      <c r="O79" s="408" t="str">
        <f t="shared" ca="1" si="12"/>
        <v/>
      </c>
      <c r="P79" s="408" t="str">
        <f t="shared" ca="1" si="12"/>
        <v/>
      </c>
      <c r="Q79" s="408" t="str">
        <f t="shared" ca="1" si="12"/>
        <v/>
      </c>
      <c r="R79" s="408" t="str">
        <f t="shared" ca="1" si="12"/>
        <v/>
      </c>
      <c r="S79" s="408" t="str">
        <f t="shared" ca="1" si="12"/>
        <v/>
      </c>
      <c r="T79" s="408" t="str">
        <f t="shared" ca="1" si="12"/>
        <v/>
      </c>
      <c r="U79" s="408">
        <f t="shared" ca="1" si="12"/>
        <v>0</v>
      </c>
      <c r="V79" s="408">
        <f t="shared" ca="1" si="12"/>
        <v>0</v>
      </c>
      <c r="W79" s="408">
        <f t="shared" ca="1" si="12"/>
        <v>0</v>
      </c>
      <c r="X79" s="408">
        <f t="shared" ca="1" si="12"/>
        <v>0</v>
      </c>
      <c r="Y79" s="408">
        <f t="shared" ca="1" si="12"/>
        <v>0</v>
      </c>
      <c r="Z79" s="408">
        <f t="shared" ca="1" si="12"/>
        <v>0</v>
      </c>
      <c r="AA79" s="408">
        <f t="shared" ca="1" si="12"/>
        <v>0</v>
      </c>
      <c r="AB79" s="408">
        <f t="shared" ca="1" si="12"/>
        <v>0</v>
      </c>
      <c r="AC79" s="408">
        <f t="shared" ca="1" si="12"/>
        <v>0</v>
      </c>
      <c r="AD79" s="408">
        <f t="shared" ca="1" si="12"/>
        <v>0</v>
      </c>
      <c r="AE79" s="408">
        <f t="shared" ref="AE79:AT94" ca="1" si="15">IF($D79&gt;$C$61,0,IF($D79&gt;AE$5,"",OFFSET(AE$62,0,-($D79-1))))</f>
        <v>0</v>
      </c>
      <c r="AF79" s="408">
        <f t="shared" ca="1" si="15"/>
        <v>0</v>
      </c>
      <c r="AG79" s="408">
        <f t="shared" ca="1" si="15"/>
        <v>0</v>
      </c>
      <c r="AH79" s="408">
        <f t="shared" ca="1" si="15"/>
        <v>0</v>
      </c>
      <c r="AI79" s="408">
        <f t="shared" ca="1" si="15"/>
        <v>0</v>
      </c>
      <c r="AJ79" s="408">
        <f t="shared" ca="1" si="15"/>
        <v>0</v>
      </c>
      <c r="AK79" s="408">
        <f t="shared" ca="1" si="15"/>
        <v>0</v>
      </c>
      <c r="AL79" s="408">
        <f t="shared" ca="1" si="15"/>
        <v>0</v>
      </c>
      <c r="AM79" s="408">
        <f t="shared" ca="1" si="15"/>
        <v>0</v>
      </c>
      <c r="AN79" s="408">
        <f t="shared" ca="1" si="15"/>
        <v>0</v>
      </c>
      <c r="AO79" s="408">
        <f t="shared" ca="1" si="15"/>
        <v>0</v>
      </c>
      <c r="AP79" s="408">
        <f t="shared" ca="1" si="15"/>
        <v>0</v>
      </c>
      <c r="AQ79" s="408">
        <f t="shared" ca="1" si="15"/>
        <v>0</v>
      </c>
      <c r="AR79" s="408">
        <f t="shared" ca="1" si="15"/>
        <v>0</v>
      </c>
      <c r="AS79" s="408">
        <f t="shared" ca="1" si="15"/>
        <v>0</v>
      </c>
      <c r="AT79" s="408">
        <f t="shared" ca="1" si="15"/>
        <v>0</v>
      </c>
      <c r="AU79" s="408">
        <f t="shared" ref="AU79:BJ94" ca="1" si="16">IF($D79&gt;$C$61,0,IF($D79&gt;AU$5,"",OFFSET(AU$62,0,-($D79-1))))</f>
        <v>0</v>
      </c>
      <c r="AV79" s="408">
        <f t="shared" ca="1" si="16"/>
        <v>0</v>
      </c>
      <c r="AW79" s="408">
        <f t="shared" ca="1" si="16"/>
        <v>0</v>
      </c>
      <c r="AX79" s="408">
        <f t="shared" ca="1" si="16"/>
        <v>0</v>
      </c>
      <c r="AY79" s="408">
        <f t="shared" ca="1" si="16"/>
        <v>0</v>
      </c>
      <c r="AZ79" s="408">
        <f t="shared" ca="1" si="16"/>
        <v>0</v>
      </c>
      <c r="BA79" s="408">
        <f t="shared" ca="1" si="16"/>
        <v>0</v>
      </c>
      <c r="BB79" s="408">
        <f t="shared" ca="1" si="16"/>
        <v>0</v>
      </c>
      <c r="BC79" s="408">
        <f t="shared" ca="1" si="16"/>
        <v>0</v>
      </c>
      <c r="BD79" s="408">
        <f t="shared" ca="1" si="16"/>
        <v>0</v>
      </c>
      <c r="BE79" s="408">
        <f t="shared" ca="1" si="16"/>
        <v>0</v>
      </c>
      <c r="BF79" s="408">
        <f t="shared" ca="1" si="16"/>
        <v>0</v>
      </c>
      <c r="BG79" s="408">
        <f t="shared" ca="1" si="16"/>
        <v>0</v>
      </c>
      <c r="BH79" s="408">
        <f t="shared" ca="1" si="16"/>
        <v>0</v>
      </c>
      <c r="BI79" s="408">
        <f t="shared" ca="1" si="16"/>
        <v>0</v>
      </c>
      <c r="BJ79" s="408">
        <f t="shared" ca="1" si="16"/>
        <v>0</v>
      </c>
      <c r="BK79" s="408">
        <f t="shared" ref="BK79:BT93" ca="1" si="17">IF($D79&gt;$C$61,0,IF($D79&gt;BK$5,"",OFFSET(BK$62,0,-($D79-1))))</f>
        <v>0</v>
      </c>
      <c r="BL79" s="408">
        <f t="shared" ca="1" si="17"/>
        <v>0</v>
      </c>
    </row>
    <row r="80" spans="1:64" s="405" customFormat="1" outlineLevel="1" x14ac:dyDescent="0.15">
      <c r="A80" s="423"/>
      <c r="B80" s="423">
        <f ca="1">SUMIFS(SAP_Spreadsheet!$G$11:$BN$11,SAP_Spreadsheet!$G$7:$BN$7,PnL_Speadsheet!$D80)</f>
        <v>0.47664294347722969</v>
      </c>
      <c r="C80" s="423">
        <f>SUMIFS(SAP_Spreadsheet!$G$10:$BN$10,SAP_Spreadsheet!$G$7:$BN$7,PnL_Speadsheet!$D80)</f>
        <v>1</v>
      </c>
      <c r="D80" s="424">
        <f t="shared" si="11"/>
        <v>18</v>
      </c>
      <c r="E80" s="408" t="str">
        <f t="shared" ca="1" si="14"/>
        <v/>
      </c>
      <c r="F80" s="408" t="str">
        <f t="shared" ca="1" si="14"/>
        <v/>
      </c>
      <c r="G80" s="408" t="str">
        <f t="shared" ca="1" si="14"/>
        <v/>
      </c>
      <c r="H80" s="408" t="str">
        <f t="shared" ca="1" si="14"/>
        <v/>
      </c>
      <c r="I80" s="408" t="str">
        <f t="shared" ca="1" si="14"/>
        <v/>
      </c>
      <c r="J80" s="408" t="str">
        <f t="shared" ca="1" si="14"/>
        <v/>
      </c>
      <c r="K80" s="408" t="str">
        <f t="shared" ca="1" si="14"/>
        <v/>
      </c>
      <c r="L80" s="408" t="str">
        <f t="shared" ca="1" si="14"/>
        <v/>
      </c>
      <c r="M80" s="408" t="str">
        <f t="shared" ca="1" si="14"/>
        <v/>
      </c>
      <c r="N80" s="408" t="str">
        <f t="shared" ca="1" si="14"/>
        <v/>
      </c>
      <c r="O80" s="408" t="str">
        <f t="shared" ca="1" si="12"/>
        <v/>
      </c>
      <c r="P80" s="408" t="str">
        <f t="shared" ca="1" si="12"/>
        <v/>
      </c>
      <c r="Q80" s="408" t="str">
        <f t="shared" ca="1" si="12"/>
        <v/>
      </c>
      <c r="R80" s="408" t="str">
        <f t="shared" ca="1" si="12"/>
        <v/>
      </c>
      <c r="S80" s="408" t="str">
        <f t="shared" ca="1" si="12"/>
        <v/>
      </c>
      <c r="T80" s="408" t="str">
        <f t="shared" ca="1" si="12"/>
        <v/>
      </c>
      <c r="U80" s="408" t="str">
        <f t="shared" ca="1" si="12"/>
        <v/>
      </c>
      <c r="V80" s="408">
        <f t="shared" ca="1" si="12"/>
        <v>0</v>
      </c>
      <c r="W80" s="408">
        <f t="shared" ca="1" si="12"/>
        <v>0</v>
      </c>
      <c r="X80" s="408">
        <f t="shared" ca="1" si="12"/>
        <v>0</v>
      </c>
      <c r="Y80" s="408">
        <f t="shared" ca="1" si="12"/>
        <v>0</v>
      </c>
      <c r="Z80" s="408">
        <f t="shared" ca="1" si="12"/>
        <v>0</v>
      </c>
      <c r="AA80" s="408">
        <f t="shared" ca="1" si="12"/>
        <v>0</v>
      </c>
      <c r="AB80" s="408">
        <f t="shared" ca="1" si="12"/>
        <v>0</v>
      </c>
      <c r="AC80" s="408">
        <f t="shared" ca="1" si="12"/>
        <v>0</v>
      </c>
      <c r="AD80" s="408">
        <f t="shared" ca="1" si="12"/>
        <v>0</v>
      </c>
      <c r="AE80" s="408">
        <f t="shared" ca="1" si="15"/>
        <v>0</v>
      </c>
      <c r="AF80" s="408">
        <f t="shared" ca="1" si="15"/>
        <v>0</v>
      </c>
      <c r="AG80" s="408">
        <f t="shared" ca="1" si="15"/>
        <v>0</v>
      </c>
      <c r="AH80" s="408">
        <f t="shared" ca="1" si="15"/>
        <v>0</v>
      </c>
      <c r="AI80" s="408">
        <f t="shared" ca="1" si="15"/>
        <v>0</v>
      </c>
      <c r="AJ80" s="408">
        <f t="shared" ca="1" si="15"/>
        <v>0</v>
      </c>
      <c r="AK80" s="408">
        <f t="shared" ca="1" si="15"/>
        <v>0</v>
      </c>
      <c r="AL80" s="408">
        <f t="shared" ca="1" si="15"/>
        <v>0</v>
      </c>
      <c r="AM80" s="408">
        <f t="shared" ca="1" si="15"/>
        <v>0</v>
      </c>
      <c r="AN80" s="408">
        <f t="shared" ca="1" si="15"/>
        <v>0</v>
      </c>
      <c r="AO80" s="408">
        <f t="shared" ca="1" si="15"/>
        <v>0</v>
      </c>
      <c r="AP80" s="408">
        <f t="shared" ca="1" si="15"/>
        <v>0</v>
      </c>
      <c r="AQ80" s="408">
        <f t="shared" ca="1" si="15"/>
        <v>0</v>
      </c>
      <c r="AR80" s="408">
        <f t="shared" ca="1" si="15"/>
        <v>0</v>
      </c>
      <c r="AS80" s="408">
        <f t="shared" ca="1" si="15"/>
        <v>0</v>
      </c>
      <c r="AT80" s="408">
        <f t="shared" ca="1" si="15"/>
        <v>0</v>
      </c>
      <c r="AU80" s="408">
        <f t="shared" ca="1" si="16"/>
        <v>0</v>
      </c>
      <c r="AV80" s="408">
        <f t="shared" ca="1" si="16"/>
        <v>0</v>
      </c>
      <c r="AW80" s="408">
        <f t="shared" ca="1" si="16"/>
        <v>0</v>
      </c>
      <c r="AX80" s="408">
        <f t="shared" ca="1" si="16"/>
        <v>0</v>
      </c>
      <c r="AY80" s="408">
        <f t="shared" ca="1" si="16"/>
        <v>0</v>
      </c>
      <c r="AZ80" s="408">
        <f t="shared" ca="1" si="16"/>
        <v>0</v>
      </c>
      <c r="BA80" s="408">
        <f t="shared" ca="1" si="16"/>
        <v>0</v>
      </c>
      <c r="BB80" s="408">
        <f t="shared" ca="1" si="16"/>
        <v>0</v>
      </c>
      <c r="BC80" s="408">
        <f t="shared" ca="1" si="16"/>
        <v>0</v>
      </c>
      <c r="BD80" s="408">
        <f t="shared" ca="1" si="16"/>
        <v>0</v>
      </c>
      <c r="BE80" s="408">
        <f t="shared" ca="1" si="16"/>
        <v>0</v>
      </c>
      <c r="BF80" s="408">
        <f t="shared" ca="1" si="16"/>
        <v>0</v>
      </c>
      <c r="BG80" s="408">
        <f t="shared" ca="1" si="16"/>
        <v>0</v>
      </c>
      <c r="BH80" s="408">
        <f t="shared" ca="1" si="16"/>
        <v>0</v>
      </c>
      <c r="BI80" s="408">
        <f t="shared" ca="1" si="16"/>
        <v>0</v>
      </c>
      <c r="BJ80" s="408">
        <f t="shared" ca="1" si="16"/>
        <v>0</v>
      </c>
      <c r="BK80" s="408">
        <f t="shared" ca="1" si="17"/>
        <v>0</v>
      </c>
      <c r="BL80" s="408">
        <f t="shared" ca="1" si="17"/>
        <v>0</v>
      </c>
    </row>
    <row r="81" spans="1:64" s="405" customFormat="1" outlineLevel="1" x14ac:dyDescent="0.15">
      <c r="A81" s="423"/>
      <c r="B81" s="423">
        <f ca="1">SUMIFS(SAP_Spreadsheet!$G$11:$BN$11,SAP_Spreadsheet!$G$7:$BN$7,PnL_Speadsheet!$D81)</f>
        <v>0.46976518170798132</v>
      </c>
      <c r="C81" s="423">
        <f>SUMIFS(SAP_Spreadsheet!$G$10:$BN$10,SAP_Spreadsheet!$G$7:$BN$7,PnL_Speadsheet!$D81)</f>
        <v>1</v>
      </c>
      <c r="D81" s="424">
        <f t="shared" si="11"/>
        <v>19</v>
      </c>
      <c r="E81" s="408" t="str">
        <f t="shared" ca="1" si="14"/>
        <v/>
      </c>
      <c r="F81" s="408" t="str">
        <f t="shared" ca="1" si="14"/>
        <v/>
      </c>
      <c r="G81" s="408" t="str">
        <f t="shared" ca="1" si="14"/>
        <v/>
      </c>
      <c r="H81" s="408" t="str">
        <f t="shared" ca="1" si="14"/>
        <v/>
      </c>
      <c r="I81" s="408" t="str">
        <f t="shared" ca="1" si="14"/>
        <v/>
      </c>
      <c r="J81" s="408" t="str">
        <f t="shared" ca="1" si="14"/>
        <v/>
      </c>
      <c r="K81" s="408" t="str">
        <f t="shared" ca="1" si="14"/>
        <v/>
      </c>
      <c r="L81" s="408" t="str">
        <f t="shared" ca="1" si="14"/>
        <v/>
      </c>
      <c r="M81" s="408" t="str">
        <f t="shared" ca="1" si="14"/>
        <v/>
      </c>
      <c r="N81" s="408" t="str">
        <f t="shared" ca="1" si="14"/>
        <v/>
      </c>
      <c r="O81" s="408" t="str">
        <f t="shared" ca="1" si="12"/>
        <v/>
      </c>
      <c r="P81" s="408" t="str">
        <f t="shared" ca="1" si="12"/>
        <v/>
      </c>
      <c r="Q81" s="408" t="str">
        <f t="shared" ca="1" si="12"/>
        <v/>
      </c>
      <c r="R81" s="408" t="str">
        <f t="shared" ca="1" si="12"/>
        <v/>
      </c>
      <c r="S81" s="408" t="str">
        <f t="shared" ca="1" si="12"/>
        <v/>
      </c>
      <c r="T81" s="408" t="str">
        <f t="shared" ca="1" si="12"/>
        <v/>
      </c>
      <c r="U81" s="408" t="str">
        <f t="shared" ca="1" si="12"/>
        <v/>
      </c>
      <c r="V81" s="408" t="str">
        <f t="shared" ca="1" si="12"/>
        <v/>
      </c>
      <c r="W81" s="408">
        <f t="shared" ca="1" si="12"/>
        <v>0</v>
      </c>
      <c r="X81" s="408">
        <f t="shared" ca="1" si="12"/>
        <v>0</v>
      </c>
      <c r="Y81" s="408">
        <f t="shared" ca="1" si="12"/>
        <v>0</v>
      </c>
      <c r="Z81" s="408">
        <f t="shared" ca="1" si="12"/>
        <v>0</v>
      </c>
      <c r="AA81" s="408">
        <f t="shared" ca="1" si="12"/>
        <v>0</v>
      </c>
      <c r="AB81" s="408">
        <f t="shared" ca="1" si="12"/>
        <v>0</v>
      </c>
      <c r="AC81" s="408">
        <f t="shared" ca="1" si="12"/>
        <v>0</v>
      </c>
      <c r="AD81" s="408">
        <f t="shared" ca="1" si="12"/>
        <v>0</v>
      </c>
      <c r="AE81" s="408">
        <f t="shared" ca="1" si="15"/>
        <v>0</v>
      </c>
      <c r="AF81" s="408">
        <f t="shared" ca="1" si="15"/>
        <v>0</v>
      </c>
      <c r="AG81" s="408">
        <f t="shared" ca="1" si="15"/>
        <v>0</v>
      </c>
      <c r="AH81" s="408">
        <f t="shared" ca="1" si="15"/>
        <v>0</v>
      </c>
      <c r="AI81" s="408">
        <f t="shared" ca="1" si="15"/>
        <v>0</v>
      </c>
      <c r="AJ81" s="408">
        <f t="shared" ca="1" si="15"/>
        <v>0</v>
      </c>
      <c r="AK81" s="408">
        <f t="shared" ca="1" si="15"/>
        <v>0</v>
      </c>
      <c r="AL81" s="408">
        <f t="shared" ca="1" si="15"/>
        <v>0</v>
      </c>
      <c r="AM81" s="408">
        <f t="shared" ca="1" si="15"/>
        <v>0</v>
      </c>
      <c r="AN81" s="408">
        <f t="shared" ca="1" si="15"/>
        <v>0</v>
      </c>
      <c r="AO81" s="408">
        <f t="shared" ca="1" si="15"/>
        <v>0</v>
      </c>
      <c r="AP81" s="408">
        <f t="shared" ca="1" si="15"/>
        <v>0</v>
      </c>
      <c r="AQ81" s="408">
        <f t="shared" ca="1" si="15"/>
        <v>0</v>
      </c>
      <c r="AR81" s="408">
        <f t="shared" ca="1" si="15"/>
        <v>0</v>
      </c>
      <c r="AS81" s="408">
        <f t="shared" ca="1" si="15"/>
        <v>0</v>
      </c>
      <c r="AT81" s="408">
        <f t="shared" ca="1" si="15"/>
        <v>0</v>
      </c>
      <c r="AU81" s="408">
        <f t="shared" ca="1" si="16"/>
        <v>0</v>
      </c>
      <c r="AV81" s="408">
        <f t="shared" ca="1" si="16"/>
        <v>0</v>
      </c>
      <c r="AW81" s="408">
        <f t="shared" ca="1" si="16"/>
        <v>0</v>
      </c>
      <c r="AX81" s="408">
        <f t="shared" ca="1" si="16"/>
        <v>0</v>
      </c>
      <c r="AY81" s="408">
        <f t="shared" ca="1" si="16"/>
        <v>0</v>
      </c>
      <c r="AZ81" s="408">
        <f t="shared" ca="1" si="16"/>
        <v>0</v>
      </c>
      <c r="BA81" s="408">
        <f t="shared" ca="1" si="16"/>
        <v>0</v>
      </c>
      <c r="BB81" s="408">
        <f t="shared" ca="1" si="16"/>
        <v>0</v>
      </c>
      <c r="BC81" s="408">
        <f t="shared" ca="1" si="16"/>
        <v>0</v>
      </c>
      <c r="BD81" s="408">
        <f t="shared" ca="1" si="16"/>
        <v>0</v>
      </c>
      <c r="BE81" s="408">
        <f t="shared" ca="1" si="16"/>
        <v>0</v>
      </c>
      <c r="BF81" s="408">
        <f t="shared" ca="1" si="16"/>
        <v>0</v>
      </c>
      <c r="BG81" s="408">
        <f t="shared" ca="1" si="16"/>
        <v>0</v>
      </c>
      <c r="BH81" s="408">
        <f t="shared" ca="1" si="16"/>
        <v>0</v>
      </c>
      <c r="BI81" s="408">
        <f t="shared" ca="1" si="16"/>
        <v>0</v>
      </c>
      <c r="BJ81" s="408">
        <f t="shared" ca="1" si="16"/>
        <v>0</v>
      </c>
      <c r="BK81" s="408">
        <f t="shared" ca="1" si="17"/>
        <v>0</v>
      </c>
      <c r="BL81" s="408">
        <f t="shared" ca="1" si="17"/>
        <v>0</v>
      </c>
    </row>
    <row r="82" spans="1:64" s="405" customFormat="1" outlineLevel="1" x14ac:dyDescent="0.15">
      <c r="A82" s="423"/>
      <c r="B82" s="423">
        <f ca="1">SUMIFS(SAP_Spreadsheet!$G$11:$BN$11,SAP_Spreadsheet!$G$7:$BN$7,PnL_Speadsheet!$D82)</f>
        <v>0.46288741993873295</v>
      </c>
      <c r="C82" s="423">
        <f>SUMIFS(SAP_Spreadsheet!$G$10:$BN$10,SAP_Spreadsheet!$G$7:$BN$7,PnL_Speadsheet!$D82)</f>
        <v>1</v>
      </c>
      <c r="D82" s="424">
        <f t="shared" si="11"/>
        <v>20</v>
      </c>
      <c r="E82" s="408" t="str">
        <f t="shared" ca="1" si="14"/>
        <v/>
      </c>
      <c r="F82" s="408" t="str">
        <f t="shared" ca="1" si="14"/>
        <v/>
      </c>
      <c r="G82" s="408" t="str">
        <f t="shared" ca="1" si="14"/>
        <v/>
      </c>
      <c r="H82" s="408" t="str">
        <f t="shared" ca="1" si="14"/>
        <v/>
      </c>
      <c r="I82" s="408" t="str">
        <f t="shared" ca="1" si="14"/>
        <v/>
      </c>
      <c r="J82" s="408" t="str">
        <f t="shared" ca="1" si="14"/>
        <v/>
      </c>
      <c r="K82" s="408" t="str">
        <f t="shared" ca="1" si="14"/>
        <v/>
      </c>
      <c r="L82" s="408" t="str">
        <f t="shared" ca="1" si="14"/>
        <v/>
      </c>
      <c r="M82" s="408" t="str">
        <f t="shared" ca="1" si="14"/>
        <v/>
      </c>
      <c r="N82" s="408" t="str">
        <f t="shared" ca="1" si="14"/>
        <v/>
      </c>
      <c r="O82" s="408" t="str">
        <f t="shared" ca="1" si="12"/>
        <v/>
      </c>
      <c r="P82" s="408" t="str">
        <f t="shared" ca="1" si="12"/>
        <v/>
      </c>
      <c r="Q82" s="408" t="str">
        <f t="shared" ca="1" si="12"/>
        <v/>
      </c>
      <c r="R82" s="408" t="str">
        <f t="shared" ca="1" si="12"/>
        <v/>
      </c>
      <c r="S82" s="408" t="str">
        <f t="shared" ca="1" si="12"/>
        <v/>
      </c>
      <c r="T82" s="408" t="str">
        <f t="shared" ca="1" si="12"/>
        <v/>
      </c>
      <c r="U82" s="408" t="str">
        <f t="shared" ca="1" si="12"/>
        <v/>
      </c>
      <c r="V82" s="408" t="str">
        <f t="shared" ca="1" si="12"/>
        <v/>
      </c>
      <c r="W82" s="408" t="str">
        <f t="shared" ca="1" si="12"/>
        <v/>
      </c>
      <c r="X82" s="408">
        <f t="shared" ca="1" si="12"/>
        <v>0</v>
      </c>
      <c r="Y82" s="408">
        <f t="shared" ca="1" si="12"/>
        <v>0</v>
      </c>
      <c r="Z82" s="408">
        <f t="shared" ca="1" si="12"/>
        <v>0</v>
      </c>
      <c r="AA82" s="408">
        <f t="shared" ca="1" si="12"/>
        <v>0</v>
      </c>
      <c r="AB82" s="408">
        <f t="shared" ca="1" si="12"/>
        <v>0</v>
      </c>
      <c r="AC82" s="408">
        <f t="shared" ca="1" si="12"/>
        <v>0</v>
      </c>
      <c r="AD82" s="408">
        <f t="shared" ca="1" si="12"/>
        <v>0</v>
      </c>
      <c r="AE82" s="408">
        <f t="shared" ca="1" si="15"/>
        <v>0</v>
      </c>
      <c r="AF82" s="408">
        <f t="shared" ca="1" si="15"/>
        <v>0</v>
      </c>
      <c r="AG82" s="408">
        <f t="shared" ca="1" si="15"/>
        <v>0</v>
      </c>
      <c r="AH82" s="408">
        <f t="shared" ca="1" si="15"/>
        <v>0</v>
      </c>
      <c r="AI82" s="408">
        <f t="shared" ca="1" si="15"/>
        <v>0</v>
      </c>
      <c r="AJ82" s="408">
        <f t="shared" ca="1" si="15"/>
        <v>0</v>
      </c>
      <c r="AK82" s="408">
        <f t="shared" ca="1" si="15"/>
        <v>0</v>
      </c>
      <c r="AL82" s="408">
        <f t="shared" ca="1" si="15"/>
        <v>0</v>
      </c>
      <c r="AM82" s="408">
        <f t="shared" ca="1" si="15"/>
        <v>0</v>
      </c>
      <c r="AN82" s="408">
        <f t="shared" ca="1" si="15"/>
        <v>0</v>
      </c>
      <c r="AO82" s="408">
        <f t="shared" ca="1" si="15"/>
        <v>0</v>
      </c>
      <c r="AP82" s="408">
        <f t="shared" ca="1" si="15"/>
        <v>0</v>
      </c>
      <c r="AQ82" s="408">
        <f t="shared" ca="1" si="15"/>
        <v>0</v>
      </c>
      <c r="AR82" s="408">
        <f t="shared" ca="1" si="15"/>
        <v>0</v>
      </c>
      <c r="AS82" s="408">
        <f t="shared" ca="1" si="15"/>
        <v>0</v>
      </c>
      <c r="AT82" s="408">
        <f t="shared" ca="1" si="15"/>
        <v>0</v>
      </c>
      <c r="AU82" s="408">
        <f t="shared" ca="1" si="16"/>
        <v>0</v>
      </c>
      <c r="AV82" s="408">
        <f t="shared" ca="1" si="16"/>
        <v>0</v>
      </c>
      <c r="AW82" s="408">
        <f t="shared" ca="1" si="16"/>
        <v>0</v>
      </c>
      <c r="AX82" s="408">
        <f t="shared" ca="1" si="16"/>
        <v>0</v>
      </c>
      <c r="AY82" s="408">
        <f t="shared" ca="1" si="16"/>
        <v>0</v>
      </c>
      <c r="AZ82" s="408">
        <f t="shared" ca="1" si="16"/>
        <v>0</v>
      </c>
      <c r="BA82" s="408">
        <f t="shared" ca="1" si="16"/>
        <v>0</v>
      </c>
      <c r="BB82" s="408">
        <f t="shared" ca="1" si="16"/>
        <v>0</v>
      </c>
      <c r="BC82" s="408">
        <f t="shared" ca="1" si="16"/>
        <v>0</v>
      </c>
      <c r="BD82" s="408">
        <f t="shared" ca="1" si="16"/>
        <v>0</v>
      </c>
      <c r="BE82" s="408">
        <f t="shared" ca="1" si="16"/>
        <v>0</v>
      </c>
      <c r="BF82" s="408">
        <f t="shared" ca="1" si="16"/>
        <v>0</v>
      </c>
      <c r="BG82" s="408">
        <f t="shared" ca="1" si="16"/>
        <v>0</v>
      </c>
      <c r="BH82" s="408">
        <f t="shared" ca="1" si="16"/>
        <v>0</v>
      </c>
      <c r="BI82" s="408">
        <f t="shared" ca="1" si="16"/>
        <v>0</v>
      </c>
      <c r="BJ82" s="408">
        <f t="shared" ca="1" si="16"/>
        <v>0</v>
      </c>
      <c r="BK82" s="408">
        <f t="shared" ca="1" si="17"/>
        <v>0</v>
      </c>
      <c r="BL82" s="408">
        <f t="shared" ca="1" si="17"/>
        <v>0</v>
      </c>
    </row>
    <row r="83" spans="1:64" s="405" customFormat="1" outlineLevel="1" x14ac:dyDescent="0.15">
      <c r="A83" s="423"/>
      <c r="B83" s="423">
        <f ca="1">SUMIFS(SAP_Spreadsheet!$G$11:$BN$11,SAP_Spreadsheet!$G$7:$BN$7,PnL_Speadsheet!$D83)</f>
        <v>0.45600965816948458</v>
      </c>
      <c r="C83" s="423">
        <f>SUMIFS(SAP_Spreadsheet!$G$10:$BN$10,SAP_Spreadsheet!$G$7:$BN$7,PnL_Speadsheet!$D83)</f>
        <v>1</v>
      </c>
      <c r="D83" s="424">
        <f t="shared" si="11"/>
        <v>21</v>
      </c>
      <c r="E83" s="408" t="str">
        <f t="shared" ca="1" si="14"/>
        <v/>
      </c>
      <c r="F83" s="408" t="str">
        <f t="shared" ca="1" si="14"/>
        <v/>
      </c>
      <c r="G83" s="408" t="str">
        <f t="shared" ca="1" si="14"/>
        <v/>
      </c>
      <c r="H83" s="408" t="str">
        <f t="shared" ca="1" si="14"/>
        <v/>
      </c>
      <c r="I83" s="408" t="str">
        <f t="shared" ca="1" si="14"/>
        <v/>
      </c>
      <c r="J83" s="408" t="str">
        <f t="shared" ca="1" si="14"/>
        <v/>
      </c>
      <c r="K83" s="408" t="str">
        <f t="shared" ca="1" si="14"/>
        <v/>
      </c>
      <c r="L83" s="408" t="str">
        <f t="shared" ca="1" si="14"/>
        <v/>
      </c>
      <c r="M83" s="408" t="str">
        <f t="shared" ca="1" si="14"/>
        <v/>
      </c>
      <c r="N83" s="408" t="str">
        <f t="shared" ca="1" si="14"/>
        <v/>
      </c>
      <c r="O83" s="408" t="str">
        <f t="shared" ca="1" si="12"/>
        <v/>
      </c>
      <c r="P83" s="408" t="str">
        <f t="shared" ca="1" si="12"/>
        <v/>
      </c>
      <c r="Q83" s="408" t="str">
        <f t="shared" ca="1" si="12"/>
        <v/>
      </c>
      <c r="R83" s="408" t="str">
        <f t="shared" ca="1" si="12"/>
        <v/>
      </c>
      <c r="S83" s="408" t="str">
        <f t="shared" ca="1" si="12"/>
        <v/>
      </c>
      <c r="T83" s="408" t="str">
        <f t="shared" ca="1" si="12"/>
        <v/>
      </c>
      <c r="U83" s="408" t="str">
        <f t="shared" ca="1" si="12"/>
        <v/>
      </c>
      <c r="V83" s="408" t="str">
        <f t="shared" ca="1" si="12"/>
        <v/>
      </c>
      <c r="W83" s="408" t="str">
        <f t="shared" ca="1" si="12"/>
        <v/>
      </c>
      <c r="X83" s="408" t="str">
        <f t="shared" ca="1" si="12"/>
        <v/>
      </c>
      <c r="Y83" s="408">
        <f t="shared" ca="1" si="12"/>
        <v>0</v>
      </c>
      <c r="Z83" s="408">
        <f t="shared" ca="1" si="12"/>
        <v>0</v>
      </c>
      <c r="AA83" s="408">
        <f t="shared" ca="1" si="12"/>
        <v>0</v>
      </c>
      <c r="AB83" s="408">
        <f t="shared" ca="1" si="12"/>
        <v>0</v>
      </c>
      <c r="AC83" s="408">
        <f t="shared" ca="1" si="12"/>
        <v>0</v>
      </c>
      <c r="AD83" s="408">
        <f t="shared" ca="1" si="12"/>
        <v>0</v>
      </c>
      <c r="AE83" s="408">
        <f t="shared" ca="1" si="15"/>
        <v>0</v>
      </c>
      <c r="AF83" s="408">
        <f t="shared" ca="1" si="15"/>
        <v>0</v>
      </c>
      <c r="AG83" s="408">
        <f t="shared" ca="1" si="15"/>
        <v>0</v>
      </c>
      <c r="AH83" s="408">
        <f t="shared" ca="1" si="15"/>
        <v>0</v>
      </c>
      <c r="AI83" s="408">
        <f t="shared" ca="1" si="15"/>
        <v>0</v>
      </c>
      <c r="AJ83" s="408">
        <f t="shared" ca="1" si="15"/>
        <v>0</v>
      </c>
      <c r="AK83" s="408">
        <f t="shared" ca="1" si="15"/>
        <v>0</v>
      </c>
      <c r="AL83" s="408">
        <f t="shared" ca="1" si="15"/>
        <v>0</v>
      </c>
      <c r="AM83" s="408">
        <f t="shared" ca="1" si="15"/>
        <v>0</v>
      </c>
      <c r="AN83" s="408">
        <f t="shared" ca="1" si="15"/>
        <v>0</v>
      </c>
      <c r="AO83" s="408">
        <f t="shared" ca="1" si="15"/>
        <v>0</v>
      </c>
      <c r="AP83" s="408">
        <f t="shared" ca="1" si="15"/>
        <v>0</v>
      </c>
      <c r="AQ83" s="408">
        <f t="shared" ca="1" si="15"/>
        <v>0</v>
      </c>
      <c r="AR83" s="408">
        <f t="shared" ca="1" si="15"/>
        <v>0</v>
      </c>
      <c r="AS83" s="408">
        <f t="shared" ca="1" si="15"/>
        <v>0</v>
      </c>
      <c r="AT83" s="408">
        <f t="shared" ca="1" si="15"/>
        <v>0</v>
      </c>
      <c r="AU83" s="408">
        <f t="shared" ca="1" si="16"/>
        <v>0</v>
      </c>
      <c r="AV83" s="408">
        <f t="shared" ca="1" si="16"/>
        <v>0</v>
      </c>
      <c r="AW83" s="408">
        <f t="shared" ca="1" si="16"/>
        <v>0</v>
      </c>
      <c r="AX83" s="408">
        <f t="shared" ca="1" si="16"/>
        <v>0</v>
      </c>
      <c r="AY83" s="408">
        <f t="shared" ca="1" si="16"/>
        <v>0</v>
      </c>
      <c r="AZ83" s="408">
        <f t="shared" ca="1" si="16"/>
        <v>0</v>
      </c>
      <c r="BA83" s="408">
        <f t="shared" ca="1" si="16"/>
        <v>0</v>
      </c>
      <c r="BB83" s="408">
        <f t="shared" ca="1" si="16"/>
        <v>0</v>
      </c>
      <c r="BC83" s="408">
        <f t="shared" ca="1" si="16"/>
        <v>0</v>
      </c>
      <c r="BD83" s="408">
        <f t="shared" ca="1" si="16"/>
        <v>0</v>
      </c>
      <c r="BE83" s="408">
        <f t="shared" ca="1" si="16"/>
        <v>0</v>
      </c>
      <c r="BF83" s="408">
        <f t="shared" ca="1" si="16"/>
        <v>0</v>
      </c>
      <c r="BG83" s="408">
        <f t="shared" ca="1" si="16"/>
        <v>0</v>
      </c>
      <c r="BH83" s="408">
        <f t="shared" ca="1" si="16"/>
        <v>0</v>
      </c>
      <c r="BI83" s="408">
        <f t="shared" ca="1" si="16"/>
        <v>0</v>
      </c>
      <c r="BJ83" s="408">
        <f t="shared" ca="1" si="16"/>
        <v>0</v>
      </c>
      <c r="BK83" s="408">
        <f t="shared" ca="1" si="17"/>
        <v>0</v>
      </c>
      <c r="BL83" s="408">
        <f t="shared" ca="1" si="17"/>
        <v>0</v>
      </c>
    </row>
    <row r="84" spans="1:64" s="405" customFormat="1" outlineLevel="1" x14ac:dyDescent="0.15">
      <c r="A84" s="423"/>
      <c r="B84" s="423">
        <f ca="1">SUMIFS(SAP_Spreadsheet!$G$11:$BN$11,SAP_Spreadsheet!$G$7:$BN$7,PnL_Speadsheet!$D84)</f>
        <v>0.44913189640023621</v>
      </c>
      <c r="C84" s="423">
        <f>SUMIFS(SAP_Spreadsheet!$G$10:$BN$10,SAP_Spreadsheet!$G$7:$BN$7,PnL_Speadsheet!$D84)</f>
        <v>1</v>
      </c>
      <c r="D84" s="424">
        <f t="shared" si="11"/>
        <v>22</v>
      </c>
      <c r="E84" s="408" t="str">
        <f t="shared" ca="1" si="14"/>
        <v/>
      </c>
      <c r="F84" s="408" t="str">
        <f t="shared" ca="1" si="14"/>
        <v/>
      </c>
      <c r="G84" s="408" t="str">
        <f t="shared" ca="1" si="14"/>
        <v/>
      </c>
      <c r="H84" s="408" t="str">
        <f t="shared" ca="1" si="14"/>
        <v/>
      </c>
      <c r="I84" s="408" t="str">
        <f t="shared" ca="1" si="14"/>
        <v/>
      </c>
      <c r="J84" s="408" t="str">
        <f t="shared" ca="1" si="14"/>
        <v/>
      </c>
      <c r="K84" s="408" t="str">
        <f t="shared" ca="1" si="14"/>
        <v/>
      </c>
      <c r="L84" s="408" t="str">
        <f t="shared" ca="1" si="14"/>
        <v/>
      </c>
      <c r="M84" s="408" t="str">
        <f t="shared" ca="1" si="14"/>
        <v/>
      </c>
      <c r="N84" s="408" t="str">
        <f t="shared" ca="1" si="14"/>
        <v/>
      </c>
      <c r="O84" s="408" t="str">
        <f t="shared" ca="1" si="12"/>
        <v/>
      </c>
      <c r="P84" s="408" t="str">
        <f t="shared" ca="1" si="12"/>
        <v/>
      </c>
      <c r="Q84" s="408" t="str">
        <f t="shared" ca="1" si="12"/>
        <v/>
      </c>
      <c r="R84" s="408" t="str">
        <f t="shared" ca="1" si="12"/>
        <v/>
      </c>
      <c r="S84" s="408" t="str">
        <f t="shared" ca="1" si="12"/>
        <v/>
      </c>
      <c r="T84" s="408" t="str">
        <f t="shared" ca="1" si="12"/>
        <v/>
      </c>
      <c r="U84" s="408" t="str">
        <f t="shared" ca="1" si="12"/>
        <v/>
      </c>
      <c r="V84" s="408" t="str">
        <f t="shared" ca="1" si="12"/>
        <v/>
      </c>
      <c r="W84" s="408" t="str">
        <f t="shared" ca="1" si="12"/>
        <v/>
      </c>
      <c r="X84" s="408" t="str">
        <f t="shared" ca="1" si="12"/>
        <v/>
      </c>
      <c r="Y84" s="408" t="str">
        <f t="shared" ca="1" si="12"/>
        <v/>
      </c>
      <c r="Z84" s="408">
        <f t="shared" ca="1" si="12"/>
        <v>0</v>
      </c>
      <c r="AA84" s="408">
        <f t="shared" ca="1" si="12"/>
        <v>0</v>
      </c>
      <c r="AB84" s="408">
        <f t="shared" ca="1" si="12"/>
        <v>0</v>
      </c>
      <c r="AC84" s="408">
        <f t="shared" ca="1" si="12"/>
        <v>0</v>
      </c>
      <c r="AD84" s="408">
        <f t="shared" ca="1" si="12"/>
        <v>0</v>
      </c>
      <c r="AE84" s="408">
        <f t="shared" ca="1" si="15"/>
        <v>0</v>
      </c>
      <c r="AF84" s="408">
        <f t="shared" ca="1" si="15"/>
        <v>0</v>
      </c>
      <c r="AG84" s="408">
        <f t="shared" ca="1" si="15"/>
        <v>0</v>
      </c>
      <c r="AH84" s="408">
        <f t="shared" ca="1" si="15"/>
        <v>0</v>
      </c>
      <c r="AI84" s="408">
        <f t="shared" ca="1" si="15"/>
        <v>0</v>
      </c>
      <c r="AJ84" s="408">
        <f t="shared" ca="1" si="15"/>
        <v>0</v>
      </c>
      <c r="AK84" s="408">
        <f t="shared" ca="1" si="15"/>
        <v>0</v>
      </c>
      <c r="AL84" s="408">
        <f t="shared" ca="1" si="15"/>
        <v>0</v>
      </c>
      <c r="AM84" s="408">
        <f t="shared" ca="1" si="15"/>
        <v>0</v>
      </c>
      <c r="AN84" s="408">
        <f t="shared" ca="1" si="15"/>
        <v>0</v>
      </c>
      <c r="AO84" s="408">
        <f t="shared" ca="1" si="15"/>
        <v>0</v>
      </c>
      <c r="AP84" s="408">
        <f t="shared" ca="1" si="15"/>
        <v>0</v>
      </c>
      <c r="AQ84" s="408">
        <f t="shared" ca="1" si="15"/>
        <v>0</v>
      </c>
      <c r="AR84" s="408">
        <f t="shared" ca="1" si="15"/>
        <v>0</v>
      </c>
      <c r="AS84" s="408">
        <f t="shared" ca="1" si="15"/>
        <v>0</v>
      </c>
      <c r="AT84" s="408">
        <f t="shared" ca="1" si="15"/>
        <v>0</v>
      </c>
      <c r="AU84" s="408">
        <f t="shared" ca="1" si="16"/>
        <v>0</v>
      </c>
      <c r="AV84" s="408">
        <f t="shared" ca="1" si="16"/>
        <v>0</v>
      </c>
      <c r="AW84" s="408">
        <f t="shared" ca="1" si="16"/>
        <v>0</v>
      </c>
      <c r="AX84" s="408">
        <f t="shared" ca="1" si="16"/>
        <v>0</v>
      </c>
      <c r="AY84" s="408">
        <f t="shared" ca="1" si="16"/>
        <v>0</v>
      </c>
      <c r="AZ84" s="408">
        <f t="shared" ca="1" si="16"/>
        <v>0</v>
      </c>
      <c r="BA84" s="408">
        <f t="shared" ca="1" si="16"/>
        <v>0</v>
      </c>
      <c r="BB84" s="408">
        <f t="shared" ca="1" si="16"/>
        <v>0</v>
      </c>
      <c r="BC84" s="408">
        <f t="shared" ca="1" si="16"/>
        <v>0</v>
      </c>
      <c r="BD84" s="408">
        <f t="shared" ca="1" si="16"/>
        <v>0</v>
      </c>
      <c r="BE84" s="408">
        <f t="shared" ca="1" si="16"/>
        <v>0</v>
      </c>
      <c r="BF84" s="408">
        <f t="shared" ca="1" si="16"/>
        <v>0</v>
      </c>
      <c r="BG84" s="408">
        <f t="shared" ca="1" si="16"/>
        <v>0</v>
      </c>
      <c r="BH84" s="408">
        <f t="shared" ca="1" si="16"/>
        <v>0</v>
      </c>
      <c r="BI84" s="408">
        <f t="shared" ca="1" si="16"/>
        <v>0</v>
      </c>
      <c r="BJ84" s="408">
        <f t="shared" ca="1" si="16"/>
        <v>0</v>
      </c>
      <c r="BK84" s="408">
        <f t="shared" ca="1" si="17"/>
        <v>0</v>
      </c>
      <c r="BL84" s="408">
        <f t="shared" ca="1" si="17"/>
        <v>0</v>
      </c>
    </row>
    <row r="85" spans="1:64" s="405" customFormat="1" outlineLevel="1" x14ac:dyDescent="0.15">
      <c r="A85" s="423"/>
      <c r="B85" s="423">
        <f ca="1">SUMIFS(SAP_Spreadsheet!$G$11:$BN$11,SAP_Spreadsheet!$G$7:$BN$7,PnL_Speadsheet!$D85)</f>
        <v>0.44225413463098784</v>
      </c>
      <c r="C85" s="423">
        <f>SUMIFS(SAP_Spreadsheet!$G$10:$BN$10,SAP_Spreadsheet!$G$7:$BN$7,PnL_Speadsheet!$D85)</f>
        <v>1</v>
      </c>
      <c r="D85" s="424">
        <f t="shared" si="11"/>
        <v>23</v>
      </c>
      <c r="E85" s="408" t="str">
        <f t="shared" ca="1" si="14"/>
        <v/>
      </c>
      <c r="F85" s="408" t="str">
        <f t="shared" ca="1" si="14"/>
        <v/>
      </c>
      <c r="G85" s="408" t="str">
        <f t="shared" ca="1" si="14"/>
        <v/>
      </c>
      <c r="H85" s="408" t="str">
        <f t="shared" ca="1" si="14"/>
        <v/>
      </c>
      <c r="I85" s="408" t="str">
        <f t="shared" ca="1" si="14"/>
        <v/>
      </c>
      <c r="J85" s="408" t="str">
        <f t="shared" ca="1" si="14"/>
        <v/>
      </c>
      <c r="K85" s="408" t="str">
        <f t="shared" ca="1" si="14"/>
        <v/>
      </c>
      <c r="L85" s="408" t="str">
        <f t="shared" ca="1" si="14"/>
        <v/>
      </c>
      <c r="M85" s="408" t="str">
        <f t="shared" ca="1" si="14"/>
        <v/>
      </c>
      <c r="N85" s="408" t="str">
        <f t="shared" ca="1" si="14"/>
        <v/>
      </c>
      <c r="O85" s="408" t="str">
        <f t="shared" ca="1" si="12"/>
        <v/>
      </c>
      <c r="P85" s="408" t="str">
        <f t="shared" ca="1" si="12"/>
        <v/>
      </c>
      <c r="Q85" s="408" t="str">
        <f t="shared" ca="1" si="12"/>
        <v/>
      </c>
      <c r="R85" s="408" t="str">
        <f t="shared" ca="1" si="12"/>
        <v/>
      </c>
      <c r="S85" s="408" t="str">
        <f t="shared" ca="1" si="12"/>
        <v/>
      </c>
      <c r="T85" s="408" t="str">
        <f t="shared" ca="1" si="12"/>
        <v/>
      </c>
      <c r="U85" s="408" t="str">
        <f t="shared" ca="1" si="12"/>
        <v/>
      </c>
      <c r="V85" s="408" t="str">
        <f t="shared" ca="1" si="12"/>
        <v/>
      </c>
      <c r="W85" s="408" t="str">
        <f t="shared" ca="1" si="12"/>
        <v/>
      </c>
      <c r="X85" s="408" t="str">
        <f t="shared" ca="1" si="12"/>
        <v/>
      </c>
      <c r="Y85" s="408" t="str">
        <f t="shared" ca="1" si="12"/>
        <v/>
      </c>
      <c r="Z85" s="408" t="str">
        <f t="shared" ca="1" si="12"/>
        <v/>
      </c>
      <c r="AA85" s="408">
        <f t="shared" ca="1" si="12"/>
        <v>0</v>
      </c>
      <c r="AB85" s="408">
        <f t="shared" ca="1" si="12"/>
        <v>0</v>
      </c>
      <c r="AC85" s="408">
        <f t="shared" ca="1" si="12"/>
        <v>0</v>
      </c>
      <c r="AD85" s="408">
        <f t="shared" ca="1" si="12"/>
        <v>0</v>
      </c>
      <c r="AE85" s="408">
        <f t="shared" ca="1" si="15"/>
        <v>0</v>
      </c>
      <c r="AF85" s="408">
        <f t="shared" ca="1" si="15"/>
        <v>0</v>
      </c>
      <c r="AG85" s="408">
        <f t="shared" ca="1" si="15"/>
        <v>0</v>
      </c>
      <c r="AH85" s="408">
        <f t="shared" ca="1" si="15"/>
        <v>0</v>
      </c>
      <c r="AI85" s="408">
        <f t="shared" ca="1" si="15"/>
        <v>0</v>
      </c>
      <c r="AJ85" s="408">
        <f t="shared" ca="1" si="15"/>
        <v>0</v>
      </c>
      <c r="AK85" s="408">
        <f t="shared" ca="1" si="15"/>
        <v>0</v>
      </c>
      <c r="AL85" s="408">
        <f t="shared" ca="1" si="15"/>
        <v>0</v>
      </c>
      <c r="AM85" s="408">
        <f t="shared" ca="1" si="15"/>
        <v>0</v>
      </c>
      <c r="AN85" s="408">
        <f t="shared" ca="1" si="15"/>
        <v>0</v>
      </c>
      <c r="AO85" s="408">
        <f t="shared" ca="1" si="15"/>
        <v>0</v>
      </c>
      <c r="AP85" s="408">
        <f t="shared" ca="1" si="15"/>
        <v>0</v>
      </c>
      <c r="AQ85" s="408">
        <f t="shared" ca="1" si="15"/>
        <v>0</v>
      </c>
      <c r="AR85" s="408">
        <f t="shared" ca="1" si="15"/>
        <v>0</v>
      </c>
      <c r="AS85" s="408">
        <f t="shared" ca="1" si="15"/>
        <v>0</v>
      </c>
      <c r="AT85" s="408">
        <f t="shared" ca="1" si="15"/>
        <v>0</v>
      </c>
      <c r="AU85" s="408">
        <f t="shared" ca="1" si="16"/>
        <v>0</v>
      </c>
      <c r="AV85" s="408">
        <f t="shared" ca="1" si="16"/>
        <v>0</v>
      </c>
      <c r="AW85" s="408">
        <f t="shared" ca="1" si="16"/>
        <v>0</v>
      </c>
      <c r="AX85" s="408">
        <f t="shared" ca="1" si="16"/>
        <v>0</v>
      </c>
      <c r="AY85" s="408">
        <f t="shared" ca="1" si="16"/>
        <v>0</v>
      </c>
      <c r="AZ85" s="408">
        <f t="shared" ca="1" si="16"/>
        <v>0</v>
      </c>
      <c r="BA85" s="408">
        <f t="shared" ca="1" si="16"/>
        <v>0</v>
      </c>
      <c r="BB85" s="408">
        <f t="shared" ca="1" si="16"/>
        <v>0</v>
      </c>
      <c r="BC85" s="408">
        <f t="shared" ca="1" si="16"/>
        <v>0</v>
      </c>
      <c r="BD85" s="408">
        <f t="shared" ca="1" si="16"/>
        <v>0</v>
      </c>
      <c r="BE85" s="408">
        <f t="shared" ca="1" si="16"/>
        <v>0</v>
      </c>
      <c r="BF85" s="408">
        <f t="shared" ca="1" si="16"/>
        <v>0</v>
      </c>
      <c r="BG85" s="408">
        <f t="shared" ca="1" si="16"/>
        <v>0</v>
      </c>
      <c r="BH85" s="408">
        <f t="shared" ca="1" si="16"/>
        <v>0</v>
      </c>
      <c r="BI85" s="408">
        <f t="shared" ca="1" si="16"/>
        <v>0</v>
      </c>
      <c r="BJ85" s="408">
        <f t="shared" ca="1" si="16"/>
        <v>0</v>
      </c>
      <c r="BK85" s="408">
        <f t="shared" ca="1" si="17"/>
        <v>0</v>
      </c>
      <c r="BL85" s="408">
        <f t="shared" ca="1" si="17"/>
        <v>0</v>
      </c>
    </row>
    <row r="86" spans="1:64" s="405" customFormat="1" outlineLevel="1" x14ac:dyDescent="0.15">
      <c r="A86" s="423"/>
      <c r="B86" s="423">
        <f ca="1">SUMIFS(SAP_Spreadsheet!$G$11:$BN$11,SAP_Spreadsheet!$G$7:$BN$7,PnL_Speadsheet!$D86)</f>
        <v>0.43537637286173947</v>
      </c>
      <c r="C86" s="423">
        <f>SUMIFS(SAP_Spreadsheet!$G$10:$BN$10,SAP_Spreadsheet!$G$7:$BN$7,PnL_Speadsheet!$D86)</f>
        <v>1</v>
      </c>
      <c r="D86" s="424">
        <f t="shared" si="11"/>
        <v>24</v>
      </c>
      <c r="E86" s="408" t="str">
        <f t="shared" ca="1" si="14"/>
        <v/>
      </c>
      <c r="F86" s="408" t="str">
        <f t="shared" ca="1" si="14"/>
        <v/>
      </c>
      <c r="G86" s="408" t="str">
        <f t="shared" ca="1" si="14"/>
        <v/>
      </c>
      <c r="H86" s="408" t="str">
        <f t="shared" ca="1" si="14"/>
        <v/>
      </c>
      <c r="I86" s="408" t="str">
        <f t="shared" ca="1" si="14"/>
        <v/>
      </c>
      <c r="J86" s="408" t="str">
        <f t="shared" ca="1" si="14"/>
        <v/>
      </c>
      <c r="K86" s="408" t="str">
        <f t="shared" ca="1" si="14"/>
        <v/>
      </c>
      <c r="L86" s="408" t="str">
        <f t="shared" ca="1" si="14"/>
        <v/>
      </c>
      <c r="M86" s="408" t="str">
        <f t="shared" ca="1" si="14"/>
        <v/>
      </c>
      <c r="N86" s="408" t="str">
        <f t="shared" ca="1" si="14"/>
        <v/>
      </c>
      <c r="O86" s="408" t="str">
        <f t="shared" ca="1" si="12"/>
        <v/>
      </c>
      <c r="P86" s="408" t="str">
        <f t="shared" ca="1" si="12"/>
        <v/>
      </c>
      <c r="Q86" s="408" t="str">
        <f t="shared" ca="1" si="12"/>
        <v/>
      </c>
      <c r="R86" s="408" t="str">
        <f t="shared" ca="1" si="12"/>
        <v/>
      </c>
      <c r="S86" s="408" t="str">
        <f t="shared" ca="1" si="12"/>
        <v/>
      </c>
      <c r="T86" s="408" t="str">
        <f t="shared" ca="1" si="12"/>
        <v/>
      </c>
      <c r="U86" s="408" t="str">
        <f t="shared" ca="1" si="12"/>
        <v/>
      </c>
      <c r="V86" s="408" t="str">
        <f t="shared" ca="1" si="12"/>
        <v/>
      </c>
      <c r="W86" s="408" t="str">
        <f t="shared" ca="1" si="12"/>
        <v/>
      </c>
      <c r="X86" s="408" t="str">
        <f t="shared" ca="1" si="12"/>
        <v/>
      </c>
      <c r="Y86" s="408" t="str">
        <f t="shared" ca="1" si="12"/>
        <v/>
      </c>
      <c r="Z86" s="408" t="str">
        <f t="shared" ca="1" si="12"/>
        <v/>
      </c>
      <c r="AA86" s="408" t="str">
        <f t="shared" ca="1" si="12"/>
        <v/>
      </c>
      <c r="AB86" s="408">
        <f t="shared" ca="1" si="12"/>
        <v>0</v>
      </c>
      <c r="AC86" s="408">
        <f t="shared" ca="1" si="12"/>
        <v>0</v>
      </c>
      <c r="AD86" s="408">
        <f t="shared" ca="1" si="12"/>
        <v>0</v>
      </c>
      <c r="AE86" s="408">
        <f t="shared" ca="1" si="15"/>
        <v>0</v>
      </c>
      <c r="AF86" s="408">
        <f t="shared" ca="1" si="15"/>
        <v>0</v>
      </c>
      <c r="AG86" s="408">
        <f t="shared" ca="1" si="15"/>
        <v>0</v>
      </c>
      <c r="AH86" s="408">
        <f t="shared" ca="1" si="15"/>
        <v>0</v>
      </c>
      <c r="AI86" s="408">
        <f t="shared" ca="1" si="15"/>
        <v>0</v>
      </c>
      <c r="AJ86" s="408">
        <f t="shared" ca="1" si="15"/>
        <v>0</v>
      </c>
      <c r="AK86" s="408">
        <f t="shared" ca="1" si="15"/>
        <v>0</v>
      </c>
      <c r="AL86" s="408">
        <f t="shared" ca="1" si="15"/>
        <v>0</v>
      </c>
      <c r="AM86" s="408">
        <f t="shared" ca="1" si="15"/>
        <v>0</v>
      </c>
      <c r="AN86" s="408">
        <f t="shared" ca="1" si="15"/>
        <v>0</v>
      </c>
      <c r="AO86" s="408">
        <f t="shared" ca="1" si="15"/>
        <v>0</v>
      </c>
      <c r="AP86" s="408">
        <f t="shared" ca="1" si="15"/>
        <v>0</v>
      </c>
      <c r="AQ86" s="408">
        <f t="shared" ca="1" si="15"/>
        <v>0</v>
      </c>
      <c r="AR86" s="408">
        <f t="shared" ca="1" si="15"/>
        <v>0</v>
      </c>
      <c r="AS86" s="408">
        <f t="shared" ca="1" si="15"/>
        <v>0</v>
      </c>
      <c r="AT86" s="408">
        <f t="shared" ca="1" si="15"/>
        <v>0</v>
      </c>
      <c r="AU86" s="408">
        <f t="shared" ca="1" si="16"/>
        <v>0</v>
      </c>
      <c r="AV86" s="408">
        <f t="shared" ca="1" si="16"/>
        <v>0</v>
      </c>
      <c r="AW86" s="408">
        <f t="shared" ca="1" si="16"/>
        <v>0</v>
      </c>
      <c r="AX86" s="408">
        <f t="shared" ca="1" si="16"/>
        <v>0</v>
      </c>
      <c r="AY86" s="408">
        <f t="shared" ca="1" si="16"/>
        <v>0</v>
      </c>
      <c r="AZ86" s="408">
        <f t="shared" ca="1" si="16"/>
        <v>0</v>
      </c>
      <c r="BA86" s="408">
        <f t="shared" ca="1" si="16"/>
        <v>0</v>
      </c>
      <c r="BB86" s="408">
        <f t="shared" ca="1" si="16"/>
        <v>0</v>
      </c>
      <c r="BC86" s="408">
        <f t="shared" ca="1" si="16"/>
        <v>0</v>
      </c>
      <c r="BD86" s="408">
        <f t="shared" ca="1" si="16"/>
        <v>0</v>
      </c>
      <c r="BE86" s="408">
        <f t="shared" ca="1" si="16"/>
        <v>0</v>
      </c>
      <c r="BF86" s="408">
        <f t="shared" ca="1" si="16"/>
        <v>0</v>
      </c>
      <c r="BG86" s="408">
        <f t="shared" ca="1" si="16"/>
        <v>0</v>
      </c>
      <c r="BH86" s="408">
        <f t="shared" ca="1" si="16"/>
        <v>0</v>
      </c>
      <c r="BI86" s="408">
        <f t="shared" ca="1" si="16"/>
        <v>0</v>
      </c>
      <c r="BJ86" s="408">
        <f t="shared" ca="1" si="16"/>
        <v>0</v>
      </c>
      <c r="BK86" s="408">
        <f t="shared" ca="1" si="17"/>
        <v>0</v>
      </c>
      <c r="BL86" s="408">
        <f t="shared" ca="1" si="17"/>
        <v>0</v>
      </c>
    </row>
    <row r="87" spans="1:64" s="405" customFormat="1" outlineLevel="1" x14ac:dyDescent="0.15">
      <c r="A87" s="423"/>
      <c r="B87" s="423">
        <f ca="1">SUMIFS(SAP_Spreadsheet!$G$11:$BN$11,SAP_Spreadsheet!$G$7:$BN$7,PnL_Speadsheet!$D87)</f>
        <v>0.42991148933868717</v>
      </c>
      <c r="C87" s="423">
        <f>SUMIFS(SAP_Spreadsheet!$G$10:$BN$10,SAP_Spreadsheet!$G$7:$BN$7,PnL_Speadsheet!$D87)</f>
        <v>1</v>
      </c>
      <c r="D87" s="424">
        <f t="shared" si="11"/>
        <v>25</v>
      </c>
      <c r="E87" s="408" t="str">
        <f t="shared" ca="1" si="14"/>
        <v/>
      </c>
      <c r="F87" s="408" t="str">
        <f t="shared" ca="1" si="14"/>
        <v/>
      </c>
      <c r="G87" s="408" t="str">
        <f t="shared" ca="1" si="14"/>
        <v/>
      </c>
      <c r="H87" s="408" t="str">
        <f t="shared" ca="1" si="14"/>
        <v/>
      </c>
      <c r="I87" s="408" t="str">
        <f t="shared" ca="1" si="14"/>
        <v/>
      </c>
      <c r="J87" s="408" t="str">
        <f t="shared" ca="1" si="14"/>
        <v/>
      </c>
      <c r="K87" s="408" t="str">
        <f t="shared" ca="1" si="14"/>
        <v/>
      </c>
      <c r="L87" s="408" t="str">
        <f t="shared" ca="1" si="14"/>
        <v/>
      </c>
      <c r="M87" s="408" t="str">
        <f t="shared" ca="1" si="14"/>
        <v/>
      </c>
      <c r="N87" s="408" t="str">
        <f t="shared" ca="1" si="14"/>
        <v/>
      </c>
      <c r="O87" s="408" t="str">
        <f t="shared" ca="1" si="12"/>
        <v/>
      </c>
      <c r="P87" s="408" t="str">
        <f t="shared" ca="1" si="12"/>
        <v/>
      </c>
      <c r="Q87" s="408" t="str">
        <f t="shared" ca="1" si="12"/>
        <v/>
      </c>
      <c r="R87" s="408" t="str">
        <f t="shared" ca="1" si="12"/>
        <v/>
      </c>
      <c r="S87" s="408" t="str">
        <f t="shared" ca="1" si="12"/>
        <v/>
      </c>
      <c r="T87" s="408" t="str">
        <f t="shared" ca="1" si="12"/>
        <v/>
      </c>
      <c r="U87" s="408" t="str">
        <f t="shared" ca="1" si="12"/>
        <v/>
      </c>
      <c r="V87" s="408" t="str">
        <f t="shared" ca="1" si="12"/>
        <v/>
      </c>
      <c r="W87" s="408" t="str">
        <f t="shared" ca="1" si="12"/>
        <v/>
      </c>
      <c r="X87" s="408" t="str">
        <f t="shared" ca="1" si="12"/>
        <v/>
      </c>
      <c r="Y87" s="408" t="str">
        <f t="shared" ca="1" si="12"/>
        <v/>
      </c>
      <c r="Z87" s="408" t="str">
        <f t="shared" ca="1" si="12"/>
        <v/>
      </c>
      <c r="AA87" s="408" t="str">
        <f t="shared" ca="1" si="12"/>
        <v/>
      </c>
      <c r="AB87" s="408" t="str">
        <f t="shared" ca="1" si="12"/>
        <v/>
      </c>
      <c r="AC87" s="408">
        <f t="shared" ca="1" si="12"/>
        <v>0</v>
      </c>
      <c r="AD87" s="408">
        <f t="shared" ca="1" si="12"/>
        <v>0</v>
      </c>
      <c r="AE87" s="408">
        <f t="shared" ca="1" si="15"/>
        <v>0</v>
      </c>
      <c r="AF87" s="408">
        <f t="shared" ca="1" si="15"/>
        <v>0</v>
      </c>
      <c r="AG87" s="408">
        <f t="shared" ca="1" si="15"/>
        <v>0</v>
      </c>
      <c r="AH87" s="408">
        <f t="shared" ca="1" si="15"/>
        <v>0</v>
      </c>
      <c r="AI87" s="408">
        <f t="shared" ca="1" si="15"/>
        <v>0</v>
      </c>
      <c r="AJ87" s="408">
        <f t="shared" ca="1" si="15"/>
        <v>0</v>
      </c>
      <c r="AK87" s="408">
        <f t="shared" ca="1" si="15"/>
        <v>0</v>
      </c>
      <c r="AL87" s="408">
        <f t="shared" ca="1" si="15"/>
        <v>0</v>
      </c>
      <c r="AM87" s="408">
        <f t="shared" ca="1" si="15"/>
        <v>0</v>
      </c>
      <c r="AN87" s="408">
        <f t="shared" ca="1" si="15"/>
        <v>0</v>
      </c>
      <c r="AO87" s="408">
        <f t="shared" ca="1" si="15"/>
        <v>0</v>
      </c>
      <c r="AP87" s="408">
        <f t="shared" ca="1" si="15"/>
        <v>0</v>
      </c>
      <c r="AQ87" s="408">
        <f t="shared" ca="1" si="15"/>
        <v>0</v>
      </c>
      <c r="AR87" s="408">
        <f t="shared" ca="1" si="15"/>
        <v>0</v>
      </c>
      <c r="AS87" s="408">
        <f t="shared" ca="1" si="15"/>
        <v>0</v>
      </c>
      <c r="AT87" s="408">
        <f t="shared" ca="1" si="15"/>
        <v>0</v>
      </c>
      <c r="AU87" s="408">
        <f t="shared" ca="1" si="16"/>
        <v>0</v>
      </c>
      <c r="AV87" s="408">
        <f t="shared" ca="1" si="16"/>
        <v>0</v>
      </c>
      <c r="AW87" s="408">
        <f t="shared" ca="1" si="16"/>
        <v>0</v>
      </c>
      <c r="AX87" s="408">
        <f t="shared" ca="1" si="16"/>
        <v>0</v>
      </c>
      <c r="AY87" s="408">
        <f t="shared" ca="1" si="16"/>
        <v>0</v>
      </c>
      <c r="AZ87" s="408">
        <f t="shared" ca="1" si="16"/>
        <v>0</v>
      </c>
      <c r="BA87" s="408">
        <f t="shared" ca="1" si="16"/>
        <v>0</v>
      </c>
      <c r="BB87" s="408">
        <f t="shared" ca="1" si="16"/>
        <v>0</v>
      </c>
      <c r="BC87" s="408">
        <f t="shared" ca="1" si="16"/>
        <v>0</v>
      </c>
      <c r="BD87" s="408">
        <f t="shared" ca="1" si="16"/>
        <v>0</v>
      </c>
      <c r="BE87" s="408">
        <f t="shared" ca="1" si="16"/>
        <v>0</v>
      </c>
      <c r="BF87" s="408">
        <f t="shared" ca="1" si="16"/>
        <v>0</v>
      </c>
      <c r="BG87" s="408">
        <f t="shared" ca="1" si="16"/>
        <v>0</v>
      </c>
      <c r="BH87" s="408">
        <f t="shared" ca="1" si="16"/>
        <v>0</v>
      </c>
      <c r="BI87" s="408">
        <f t="shared" ca="1" si="16"/>
        <v>0</v>
      </c>
      <c r="BJ87" s="408">
        <f t="shared" ca="1" si="16"/>
        <v>0</v>
      </c>
      <c r="BK87" s="408">
        <f t="shared" ca="1" si="17"/>
        <v>0</v>
      </c>
      <c r="BL87" s="408">
        <f t="shared" ca="1" si="17"/>
        <v>0</v>
      </c>
    </row>
    <row r="88" spans="1:64" s="405" customFormat="1" outlineLevel="1" x14ac:dyDescent="0.15">
      <c r="A88" s="423"/>
      <c r="B88" s="423">
        <f ca="1">SUMIFS(SAP_Spreadsheet!$G$11:$BN$11,SAP_Spreadsheet!$G$7:$BN$7,PnL_Speadsheet!$D88)</f>
        <v>0.42444660581563487</v>
      </c>
      <c r="C88" s="423">
        <f>SUMIFS(SAP_Spreadsheet!$G$10:$BN$10,SAP_Spreadsheet!$G$7:$BN$7,PnL_Speadsheet!$D88)</f>
        <v>1</v>
      </c>
      <c r="D88" s="424">
        <f t="shared" si="11"/>
        <v>26</v>
      </c>
      <c r="E88" s="408" t="str">
        <f t="shared" ca="1" si="14"/>
        <v/>
      </c>
      <c r="F88" s="408" t="str">
        <f t="shared" ca="1" si="14"/>
        <v/>
      </c>
      <c r="G88" s="408" t="str">
        <f t="shared" ca="1" si="14"/>
        <v/>
      </c>
      <c r="H88" s="408" t="str">
        <f t="shared" ca="1" si="14"/>
        <v/>
      </c>
      <c r="I88" s="408" t="str">
        <f t="shared" ca="1" si="14"/>
        <v/>
      </c>
      <c r="J88" s="408" t="str">
        <f t="shared" ca="1" si="14"/>
        <v/>
      </c>
      <c r="K88" s="408" t="str">
        <f t="shared" ca="1" si="14"/>
        <v/>
      </c>
      <c r="L88" s="408" t="str">
        <f t="shared" ca="1" si="14"/>
        <v/>
      </c>
      <c r="M88" s="408" t="str">
        <f t="shared" ca="1" si="14"/>
        <v/>
      </c>
      <c r="N88" s="408" t="str">
        <f t="shared" ca="1" si="14"/>
        <v/>
      </c>
      <c r="O88" s="408" t="str">
        <f t="shared" ca="1" si="12"/>
        <v/>
      </c>
      <c r="P88" s="408" t="str">
        <f t="shared" ca="1" si="12"/>
        <v/>
      </c>
      <c r="Q88" s="408" t="str">
        <f t="shared" ca="1" si="12"/>
        <v/>
      </c>
      <c r="R88" s="408" t="str">
        <f t="shared" ca="1" si="12"/>
        <v/>
      </c>
      <c r="S88" s="408" t="str">
        <f t="shared" ca="1" si="12"/>
        <v/>
      </c>
      <c r="T88" s="408" t="str">
        <f t="shared" ca="1" si="12"/>
        <v/>
      </c>
      <c r="U88" s="408" t="str">
        <f t="shared" ca="1" si="12"/>
        <v/>
      </c>
      <c r="V88" s="408" t="str">
        <f t="shared" ca="1" si="12"/>
        <v/>
      </c>
      <c r="W88" s="408" t="str">
        <f t="shared" ca="1" si="12"/>
        <v/>
      </c>
      <c r="X88" s="408" t="str">
        <f t="shared" ca="1" si="12"/>
        <v/>
      </c>
      <c r="Y88" s="408" t="str">
        <f t="shared" ca="1" si="12"/>
        <v/>
      </c>
      <c r="Z88" s="408" t="str">
        <f t="shared" ca="1" si="12"/>
        <v/>
      </c>
      <c r="AA88" s="408" t="str">
        <f t="shared" ca="1" si="12"/>
        <v/>
      </c>
      <c r="AB88" s="408" t="str">
        <f t="shared" ca="1" si="12"/>
        <v/>
      </c>
      <c r="AC88" s="408" t="str">
        <f t="shared" ca="1" si="12"/>
        <v/>
      </c>
      <c r="AD88" s="408">
        <f t="shared" ca="1" si="12"/>
        <v>0</v>
      </c>
      <c r="AE88" s="408">
        <f t="shared" ca="1" si="15"/>
        <v>0</v>
      </c>
      <c r="AF88" s="408">
        <f t="shared" ca="1" si="15"/>
        <v>0</v>
      </c>
      <c r="AG88" s="408">
        <f t="shared" ca="1" si="15"/>
        <v>0</v>
      </c>
      <c r="AH88" s="408">
        <f t="shared" ca="1" si="15"/>
        <v>0</v>
      </c>
      <c r="AI88" s="408">
        <f t="shared" ca="1" si="15"/>
        <v>0</v>
      </c>
      <c r="AJ88" s="408">
        <f t="shared" ca="1" si="15"/>
        <v>0</v>
      </c>
      <c r="AK88" s="408">
        <f t="shared" ca="1" si="15"/>
        <v>0</v>
      </c>
      <c r="AL88" s="408">
        <f t="shared" ca="1" si="15"/>
        <v>0</v>
      </c>
      <c r="AM88" s="408">
        <f t="shared" ca="1" si="15"/>
        <v>0</v>
      </c>
      <c r="AN88" s="408">
        <f t="shared" ca="1" si="15"/>
        <v>0</v>
      </c>
      <c r="AO88" s="408">
        <f t="shared" ca="1" si="15"/>
        <v>0</v>
      </c>
      <c r="AP88" s="408">
        <f t="shared" ca="1" si="15"/>
        <v>0</v>
      </c>
      <c r="AQ88" s="408">
        <f t="shared" ca="1" si="15"/>
        <v>0</v>
      </c>
      <c r="AR88" s="408">
        <f t="shared" ca="1" si="15"/>
        <v>0</v>
      </c>
      <c r="AS88" s="408">
        <f t="shared" ca="1" si="15"/>
        <v>0</v>
      </c>
      <c r="AT88" s="408">
        <f t="shared" ca="1" si="15"/>
        <v>0</v>
      </c>
      <c r="AU88" s="408">
        <f t="shared" ca="1" si="16"/>
        <v>0</v>
      </c>
      <c r="AV88" s="408">
        <f t="shared" ca="1" si="16"/>
        <v>0</v>
      </c>
      <c r="AW88" s="408">
        <f t="shared" ca="1" si="16"/>
        <v>0</v>
      </c>
      <c r="AX88" s="408">
        <f t="shared" ca="1" si="16"/>
        <v>0</v>
      </c>
      <c r="AY88" s="408">
        <f t="shared" ca="1" si="16"/>
        <v>0</v>
      </c>
      <c r="AZ88" s="408">
        <f t="shared" ca="1" si="16"/>
        <v>0</v>
      </c>
      <c r="BA88" s="408">
        <f t="shared" ca="1" si="16"/>
        <v>0</v>
      </c>
      <c r="BB88" s="408">
        <f t="shared" ca="1" si="16"/>
        <v>0</v>
      </c>
      <c r="BC88" s="408">
        <f t="shared" ca="1" si="16"/>
        <v>0</v>
      </c>
      <c r="BD88" s="408">
        <f t="shared" ca="1" si="16"/>
        <v>0</v>
      </c>
      <c r="BE88" s="408">
        <f t="shared" ca="1" si="16"/>
        <v>0</v>
      </c>
      <c r="BF88" s="408">
        <f t="shared" ca="1" si="16"/>
        <v>0</v>
      </c>
      <c r="BG88" s="408">
        <f t="shared" ca="1" si="16"/>
        <v>0</v>
      </c>
      <c r="BH88" s="408">
        <f t="shared" ca="1" si="16"/>
        <v>0</v>
      </c>
      <c r="BI88" s="408">
        <f t="shared" ca="1" si="16"/>
        <v>0</v>
      </c>
      <c r="BJ88" s="408">
        <f t="shared" ca="1" si="16"/>
        <v>0</v>
      </c>
      <c r="BK88" s="408">
        <f t="shared" ca="1" si="17"/>
        <v>0</v>
      </c>
      <c r="BL88" s="408">
        <f t="shared" ca="1" si="17"/>
        <v>0</v>
      </c>
    </row>
    <row r="89" spans="1:64" s="405" customFormat="1" outlineLevel="1" x14ac:dyDescent="0.15">
      <c r="A89" s="423"/>
      <c r="B89" s="423">
        <f ca="1">SUMIFS(SAP_Spreadsheet!$G$11:$BN$11,SAP_Spreadsheet!$G$7:$BN$7,PnL_Speadsheet!$D89)</f>
        <v>0.41898172229258257</v>
      </c>
      <c r="C89" s="423">
        <f>SUMIFS(SAP_Spreadsheet!$G$10:$BN$10,SAP_Spreadsheet!$G$7:$BN$7,PnL_Speadsheet!$D89)</f>
        <v>1</v>
      </c>
      <c r="D89" s="424">
        <f t="shared" si="11"/>
        <v>27</v>
      </c>
      <c r="E89" s="408" t="str">
        <f t="shared" ca="1" si="14"/>
        <v/>
      </c>
      <c r="F89" s="408" t="str">
        <f t="shared" ca="1" si="14"/>
        <v/>
      </c>
      <c r="G89" s="408" t="str">
        <f t="shared" ca="1" si="14"/>
        <v/>
      </c>
      <c r="H89" s="408" t="str">
        <f t="shared" ca="1" si="14"/>
        <v/>
      </c>
      <c r="I89" s="408" t="str">
        <f t="shared" ca="1" si="14"/>
        <v/>
      </c>
      <c r="J89" s="408" t="str">
        <f t="shared" ca="1" si="14"/>
        <v/>
      </c>
      <c r="K89" s="408" t="str">
        <f t="shared" ca="1" si="14"/>
        <v/>
      </c>
      <c r="L89" s="408" t="str">
        <f t="shared" ca="1" si="14"/>
        <v/>
      </c>
      <c r="M89" s="408" t="str">
        <f t="shared" ca="1" si="14"/>
        <v/>
      </c>
      <c r="N89" s="408" t="str">
        <f t="shared" ca="1" si="14"/>
        <v/>
      </c>
      <c r="O89" s="408" t="str">
        <f t="shared" ca="1" si="12"/>
        <v/>
      </c>
      <c r="P89" s="408" t="str">
        <f t="shared" ca="1" si="12"/>
        <v/>
      </c>
      <c r="Q89" s="408" t="str">
        <f t="shared" ca="1" si="12"/>
        <v/>
      </c>
      <c r="R89" s="408" t="str">
        <f t="shared" ca="1" si="12"/>
        <v/>
      </c>
      <c r="S89" s="408" t="str">
        <f t="shared" ca="1" si="12"/>
        <v/>
      </c>
      <c r="T89" s="408" t="str">
        <f t="shared" ca="1" si="12"/>
        <v/>
      </c>
      <c r="U89" s="408" t="str">
        <f t="shared" ca="1" si="12"/>
        <v/>
      </c>
      <c r="V89" s="408" t="str">
        <f t="shared" ca="1" si="12"/>
        <v/>
      </c>
      <c r="W89" s="408" t="str">
        <f t="shared" ca="1" si="12"/>
        <v/>
      </c>
      <c r="X89" s="408" t="str">
        <f t="shared" ca="1" si="12"/>
        <v/>
      </c>
      <c r="Y89" s="408" t="str">
        <f t="shared" ca="1" si="12"/>
        <v/>
      </c>
      <c r="Z89" s="408" t="str">
        <f t="shared" ca="1" si="12"/>
        <v/>
      </c>
      <c r="AA89" s="408" t="str">
        <f t="shared" ca="1" si="12"/>
        <v/>
      </c>
      <c r="AB89" s="408" t="str">
        <f t="shared" ca="1" si="12"/>
        <v/>
      </c>
      <c r="AC89" s="408" t="str">
        <f t="shared" ca="1" si="12"/>
        <v/>
      </c>
      <c r="AD89" s="408" t="str">
        <f t="shared" ca="1" si="12"/>
        <v/>
      </c>
      <c r="AE89" s="408">
        <f t="shared" ca="1" si="15"/>
        <v>0</v>
      </c>
      <c r="AF89" s="408">
        <f t="shared" ca="1" si="15"/>
        <v>0</v>
      </c>
      <c r="AG89" s="408">
        <f t="shared" ca="1" si="15"/>
        <v>0</v>
      </c>
      <c r="AH89" s="408">
        <f t="shared" ca="1" si="15"/>
        <v>0</v>
      </c>
      <c r="AI89" s="408">
        <f t="shared" ca="1" si="15"/>
        <v>0</v>
      </c>
      <c r="AJ89" s="408">
        <f t="shared" ca="1" si="15"/>
        <v>0</v>
      </c>
      <c r="AK89" s="408">
        <f t="shared" ca="1" si="15"/>
        <v>0</v>
      </c>
      <c r="AL89" s="408">
        <f t="shared" ca="1" si="15"/>
        <v>0</v>
      </c>
      <c r="AM89" s="408">
        <f t="shared" ca="1" si="15"/>
        <v>0</v>
      </c>
      <c r="AN89" s="408">
        <f t="shared" ca="1" si="15"/>
        <v>0</v>
      </c>
      <c r="AO89" s="408">
        <f t="shared" ca="1" si="15"/>
        <v>0</v>
      </c>
      <c r="AP89" s="408">
        <f t="shared" ca="1" si="15"/>
        <v>0</v>
      </c>
      <c r="AQ89" s="408">
        <f t="shared" ca="1" si="15"/>
        <v>0</v>
      </c>
      <c r="AR89" s="408">
        <f t="shared" ca="1" si="15"/>
        <v>0</v>
      </c>
      <c r="AS89" s="408">
        <f t="shared" ca="1" si="15"/>
        <v>0</v>
      </c>
      <c r="AT89" s="408">
        <f t="shared" ca="1" si="15"/>
        <v>0</v>
      </c>
      <c r="AU89" s="408">
        <f t="shared" ca="1" si="16"/>
        <v>0</v>
      </c>
      <c r="AV89" s="408">
        <f t="shared" ca="1" si="16"/>
        <v>0</v>
      </c>
      <c r="AW89" s="408">
        <f t="shared" ca="1" si="16"/>
        <v>0</v>
      </c>
      <c r="AX89" s="408">
        <f t="shared" ca="1" si="16"/>
        <v>0</v>
      </c>
      <c r="AY89" s="408">
        <f t="shared" ca="1" si="16"/>
        <v>0</v>
      </c>
      <c r="AZ89" s="408">
        <f t="shared" ca="1" si="16"/>
        <v>0</v>
      </c>
      <c r="BA89" s="408">
        <f t="shared" ca="1" si="16"/>
        <v>0</v>
      </c>
      <c r="BB89" s="408">
        <f t="shared" ca="1" si="16"/>
        <v>0</v>
      </c>
      <c r="BC89" s="408">
        <f t="shared" ca="1" si="16"/>
        <v>0</v>
      </c>
      <c r="BD89" s="408">
        <f t="shared" ca="1" si="16"/>
        <v>0</v>
      </c>
      <c r="BE89" s="408">
        <f t="shared" ca="1" si="16"/>
        <v>0</v>
      </c>
      <c r="BF89" s="408">
        <f t="shared" ca="1" si="16"/>
        <v>0</v>
      </c>
      <c r="BG89" s="408">
        <f t="shared" ca="1" si="16"/>
        <v>0</v>
      </c>
      <c r="BH89" s="408">
        <f t="shared" ca="1" si="16"/>
        <v>0</v>
      </c>
      <c r="BI89" s="408">
        <f t="shared" ca="1" si="16"/>
        <v>0</v>
      </c>
      <c r="BJ89" s="408">
        <f t="shared" ca="1" si="16"/>
        <v>0</v>
      </c>
      <c r="BK89" s="408">
        <f t="shared" ca="1" si="17"/>
        <v>0</v>
      </c>
      <c r="BL89" s="408">
        <f t="shared" ca="1" si="17"/>
        <v>0</v>
      </c>
    </row>
    <row r="90" spans="1:64" s="405" customFormat="1" outlineLevel="1" x14ac:dyDescent="0.15">
      <c r="A90" s="423"/>
      <c r="B90" s="423">
        <f ca="1">SUMIFS(SAP_Spreadsheet!$G$11:$BN$11,SAP_Spreadsheet!$G$7:$BN$7,PnL_Speadsheet!$D90)</f>
        <v>0.41351683876953027</v>
      </c>
      <c r="C90" s="423">
        <f>SUMIFS(SAP_Spreadsheet!$G$10:$BN$10,SAP_Spreadsheet!$G$7:$BN$7,PnL_Speadsheet!$D90)</f>
        <v>1</v>
      </c>
      <c r="D90" s="424">
        <f t="shared" si="11"/>
        <v>28</v>
      </c>
      <c r="E90" s="408" t="str">
        <f t="shared" ca="1" si="14"/>
        <v/>
      </c>
      <c r="F90" s="408" t="str">
        <f t="shared" ca="1" si="14"/>
        <v/>
      </c>
      <c r="G90" s="408" t="str">
        <f t="shared" ca="1" si="14"/>
        <v/>
      </c>
      <c r="H90" s="408" t="str">
        <f t="shared" ca="1" si="14"/>
        <v/>
      </c>
      <c r="I90" s="408" t="str">
        <f t="shared" ca="1" si="14"/>
        <v/>
      </c>
      <c r="J90" s="408" t="str">
        <f t="shared" ca="1" si="14"/>
        <v/>
      </c>
      <c r="K90" s="408" t="str">
        <f t="shared" ca="1" si="14"/>
        <v/>
      </c>
      <c r="L90" s="408" t="str">
        <f t="shared" ca="1" si="14"/>
        <v/>
      </c>
      <c r="M90" s="408" t="str">
        <f t="shared" ca="1" si="14"/>
        <v/>
      </c>
      <c r="N90" s="408" t="str">
        <f t="shared" ca="1" si="14"/>
        <v/>
      </c>
      <c r="O90" s="408" t="str">
        <f t="shared" ca="1" si="12"/>
        <v/>
      </c>
      <c r="P90" s="408" t="str">
        <f t="shared" ca="1" si="12"/>
        <v/>
      </c>
      <c r="Q90" s="408" t="str">
        <f t="shared" ca="1" si="12"/>
        <v/>
      </c>
      <c r="R90" s="408" t="str">
        <f t="shared" ca="1" si="12"/>
        <v/>
      </c>
      <c r="S90" s="408" t="str">
        <f t="shared" ca="1" si="12"/>
        <v/>
      </c>
      <c r="T90" s="408" t="str">
        <f t="shared" ca="1" si="12"/>
        <v/>
      </c>
      <c r="U90" s="408" t="str">
        <f t="shared" ca="1" si="12"/>
        <v/>
      </c>
      <c r="V90" s="408" t="str">
        <f t="shared" ca="1" si="12"/>
        <v/>
      </c>
      <c r="W90" s="408" t="str">
        <f t="shared" ca="1" si="12"/>
        <v/>
      </c>
      <c r="X90" s="408" t="str">
        <f t="shared" ca="1" si="12"/>
        <v/>
      </c>
      <c r="Y90" s="408" t="str">
        <f t="shared" ca="1" si="12"/>
        <v/>
      </c>
      <c r="Z90" s="408" t="str">
        <f t="shared" ca="1" si="12"/>
        <v/>
      </c>
      <c r="AA90" s="408" t="str">
        <f t="shared" ca="1" si="12"/>
        <v/>
      </c>
      <c r="AB90" s="408" t="str">
        <f t="shared" ca="1" si="12"/>
        <v/>
      </c>
      <c r="AC90" s="408" t="str">
        <f t="shared" ca="1" si="12"/>
        <v/>
      </c>
      <c r="AD90" s="408" t="str">
        <f t="shared" ca="1" si="12"/>
        <v/>
      </c>
      <c r="AE90" s="408" t="str">
        <f t="shared" ca="1" si="15"/>
        <v/>
      </c>
      <c r="AF90" s="408">
        <f t="shared" ca="1" si="15"/>
        <v>0</v>
      </c>
      <c r="AG90" s="408">
        <f t="shared" ca="1" si="15"/>
        <v>0</v>
      </c>
      <c r="AH90" s="408">
        <f t="shared" ca="1" si="15"/>
        <v>0</v>
      </c>
      <c r="AI90" s="408">
        <f t="shared" ca="1" si="15"/>
        <v>0</v>
      </c>
      <c r="AJ90" s="408">
        <f t="shared" ca="1" si="15"/>
        <v>0</v>
      </c>
      <c r="AK90" s="408">
        <f t="shared" ca="1" si="15"/>
        <v>0</v>
      </c>
      <c r="AL90" s="408">
        <f t="shared" ca="1" si="15"/>
        <v>0</v>
      </c>
      <c r="AM90" s="408">
        <f t="shared" ca="1" si="15"/>
        <v>0</v>
      </c>
      <c r="AN90" s="408">
        <f t="shared" ca="1" si="15"/>
        <v>0</v>
      </c>
      <c r="AO90" s="408">
        <f t="shared" ca="1" si="15"/>
        <v>0</v>
      </c>
      <c r="AP90" s="408">
        <f t="shared" ca="1" si="15"/>
        <v>0</v>
      </c>
      <c r="AQ90" s="408">
        <f t="shared" ca="1" si="15"/>
        <v>0</v>
      </c>
      <c r="AR90" s="408">
        <f t="shared" ca="1" si="15"/>
        <v>0</v>
      </c>
      <c r="AS90" s="408">
        <f t="shared" ca="1" si="15"/>
        <v>0</v>
      </c>
      <c r="AT90" s="408">
        <f t="shared" ca="1" si="15"/>
        <v>0</v>
      </c>
      <c r="AU90" s="408">
        <f t="shared" ca="1" si="16"/>
        <v>0</v>
      </c>
      <c r="AV90" s="408">
        <f t="shared" ca="1" si="16"/>
        <v>0</v>
      </c>
      <c r="AW90" s="408">
        <f t="shared" ca="1" si="16"/>
        <v>0</v>
      </c>
      <c r="AX90" s="408">
        <f t="shared" ca="1" si="16"/>
        <v>0</v>
      </c>
      <c r="AY90" s="408">
        <f t="shared" ca="1" si="16"/>
        <v>0</v>
      </c>
      <c r="AZ90" s="408">
        <f t="shared" ca="1" si="16"/>
        <v>0</v>
      </c>
      <c r="BA90" s="408">
        <f t="shared" ca="1" si="16"/>
        <v>0</v>
      </c>
      <c r="BB90" s="408">
        <f t="shared" ca="1" si="16"/>
        <v>0</v>
      </c>
      <c r="BC90" s="408">
        <f t="shared" ca="1" si="16"/>
        <v>0</v>
      </c>
      <c r="BD90" s="408">
        <f t="shared" ca="1" si="16"/>
        <v>0</v>
      </c>
      <c r="BE90" s="408">
        <f t="shared" ca="1" si="16"/>
        <v>0</v>
      </c>
      <c r="BF90" s="408">
        <f t="shared" ca="1" si="16"/>
        <v>0</v>
      </c>
      <c r="BG90" s="408">
        <f t="shared" ca="1" si="16"/>
        <v>0</v>
      </c>
      <c r="BH90" s="408">
        <f t="shared" ca="1" si="16"/>
        <v>0</v>
      </c>
      <c r="BI90" s="408">
        <f t="shared" ca="1" si="16"/>
        <v>0</v>
      </c>
      <c r="BJ90" s="408">
        <f t="shared" ca="1" si="16"/>
        <v>0</v>
      </c>
      <c r="BK90" s="408">
        <f t="shared" ca="1" si="17"/>
        <v>0</v>
      </c>
      <c r="BL90" s="408">
        <f t="shared" ca="1" si="17"/>
        <v>0</v>
      </c>
    </row>
    <row r="91" spans="1:64" s="405" customFormat="1" outlineLevel="1" x14ac:dyDescent="0.15">
      <c r="A91" s="423"/>
      <c r="B91" s="423">
        <f ca="1">SUMIFS(SAP_Spreadsheet!$G$11:$BN$11,SAP_Spreadsheet!$G$7:$BN$7,PnL_Speadsheet!$D91)</f>
        <v>0.40805195524647797</v>
      </c>
      <c r="C91" s="423">
        <f>SUMIFS(SAP_Spreadsheet!$G$10:$BN$10,SAP_Spreadsheet!$G$7:$BN$7,PnL_Speadsheet!$D91)</f>
        <v>1</v>
      </c>
      <c r="D91" s="424">
        <f t="shared" si="11"/>
        <v>29</v>
      </c>
      <c r="E91" s="408" t="str">
        <f t="shared" ca="1" si="14"/>
        <v/>
      </c>
      <c r="F91" s="408" t="str">
        <f t="shared" ca="1" si="14"/>
        <v/>
      </c>
      <c r="G91" s="408" t="str">
        <f t="shared" ca="1" si="14"/>
        <v/>
      </c>
      <c r="H91" s="408" t="str">
        <f t="shared" ca="1" si="14"/>
        <v/>
      </c>
      <c r="I91" s="408" t="str">
        <f t="shared" ca="1" si="14"/>
        <v/>
      </c>
      <c r="J91" s="408" t="str">
        <f t="shared" ca="1" si="14"/>
        <v/>
      </c>
      <c r="K91" s="408" t="str">
        <f t="shared" ca="1" si="14"/>
        <v/>
      </c>
      <c r="L91" s="408" t="str">
        <f t="shared" ca="1" si="14"/>
        <v/>
      </c>
      <c r="M91" s="408" t="str">
        <f t="shared" ca="1" si="14"/>
        <v/>
      </c>
      <c r="N91" s="408" t="str">
        <f t="shared" ca="1" si="14"/>
        <v/>
      </c>
      <c r="O91" s="408" t="str">
        <f t="shared" ca="1" si="12"/>
        <v/>
      </c>
      <c r="P91" s="408" t="str">
        <f t="shared" ca="1" si="12"/>
        <v/>
      </c>
      <c r="Q91" s="408" t="str">
        <f t="shared" ca="1" si="12"/>
        <v/>
      </c>
      <c r="R91" s="408" t="str">
        <f t="shared" ca="1" si="12"/>
        <v/>
      </c>
      <c r="S91" s="408" t="str">
        <f t="shared" ca="1" si="12"/>
        <v/>
      </c>
      <c r="T91" s="408" t="str">
        <f t="shared" ca="1" si="12"/>
        <v/>
      </c>
      <c r="U91" s="408" t="str">
        <f t="shared" ca="1" si="12"/>
        <v/>
      </c>
      <c r="V91" s="408" t="str">
        <f t="shared" ca="1" si="12"/>
        <v/>
      </c>
      <c r="W91" s="408" t="str">
        <f t="shared" ca="1" si="12"/>
        <v/>
      </c>
      <c r="X91" s="408" t="str">
        <f t="shared" ca="1" si="12"/>
        <v/>
      </c>
      <c r="Y91" s="408" t="str">
        <f t="shared" ca="1" si="12"/>
        <v/>
      </c>
      <c r="Z91" s="408" t="str">
        <f t="shared" ca="1" si="12"/>
        <v/>
      </c>
      <c r="AA91" s="408" t="str">
        <f t="shared" ca="1" si="12"/>
        <v/>
      </c>
      <c r="AB91" s="408" t="str">
        <f t="shared" ca="1" si="12"/>
        <v/>
      </c>
      <c r="AC91" s="408" t="str">
        <f t="shared" ca="1" si="12"/>
        <v/>
      </c>
      <c r="AD91" s="408" t="str">
        <f t="shared" ca="1" si="12"/>
        <v/>
      </c>
      <c r="AE91" s="408" t="str">
        <f t="shared" ca="1" si="15"/>
        <v/>
      </c>
      <c r="AF91" s="408" t="str">
        <f t="shared" ca="1" si="15"/>
        <v/>
      </c>
      <c r="AG91" s="408">
        <f t="shared" ca="1" si="15"/>
        <v>0</v>
      </c>
      <c r="AH91" s="408">
        <f t="shared" ca="1" si="15"/>
        <v>0</v>
      </c>
      <c r="AI91" s="408">
        <f t="shared" ca="1" si="15"/>
        <v>0</v>
      </c>
      <c r="AJ91" s="408">
        <f t="shared" ca="1" si="15"/>
        <v>0</v>
      </c>
      <c r="AK91" s="408">
        <f t="shared" ca="1" si="15"/>
        <v>0</v>
      </c>
      <c r="AL91" s="408">
        <f t="shared" ca="1" si="15"/>
        <v>0</v>
      </c>
      <c r="AM91" s="408">
        <f t="shared" ca="1" si="15"/>
        <v>0</v>
      </c>
      <c r="AN91" s="408">
        <f t="shared" ca="1" si="15"/>
        <v>0</v>
      </c>
      <c r="AO91" s="408">
        <f t="shared" ca="1" si="15"/>
        <v>0</v>
      </c>
      <c r="AP91" s="408">
        <f t="shared" ca="1" si="15"/>
        <v>0</v>
      </c>
      <c r="AQ91" s="408">
        <f t="shared" ca="1" si="15"/>
        <v>0</v>
      </c>
      <c r="AR91" s="408">
        <f t="shared" ca="1" si="15"/>
        <v>0</v>
      </c>
      <c r="AS91" s="408">
        <f t="shared" ca="1" si="15"/>
        <v>0</v>
      </c>
      <c r="AT91" s="408">
        <f t="shared" ca="1" si="15"/>
        <v>0</v>
      </c>
      <c r="AU91" s="408">
        <f t="shared" ca="1" si="16"/>
        <v>0</v>
      </c>
      <c r="AV91" s="408">
        <f t="shared" ca="1" si="16"/>
        <v>0</v>
      </c>
      <c r="AW91" s="408">
        <f t="shared" ca="1" si="16"/>
        <v>0</v>
      </c>
      <c r="AX91" s="408">
        <f t="shared" ca="1" si="16"/>
        <v>0</v>
      </c>
      <c r="AY91" s="408">
        <f t="shared" ca="1" si="16"/>
        <v>0</v>
      </c>
      <c r="AZ91" s="408">
        <f t="shared" ca="1" si="16"/>
        <v>0</v>
      </c>
      <c r="BA91" s="408">
        <f t="shared" ca="1" si="16"/>
        <v>0</v>
      </c>
      <c r="BB91" s="408">
        <f t="shared" ca="1" si="16"/>
        <v>0</v>
      </c>
      <c r="BC91" s="408">
        <f t="shared" ca="1" si="16"/>
        <v>0</v>
      </c>
      <c r="BD91" s="408">
        <f t="shared" ca="1" si="16"/>
        <v>0</v>
      </c>
      <c r="BE91" s="408">
        <f t="shared" ca="1" si="16"/>
        <v>0</v>
      </c>
      <c r="BF91" s="408">
        <f t="shared" ca="1" si="16"/>
        <v>0</v>
      </c>
      <c r="BG91" s="408">
        <f t="shared" ca="1" si="16"/>
        <v>0</v>
      </c>
      <c r="BH91" s="408">
        <f t="shared" ca="1" si="16"/>
        <v>0</v>
      </c>
      <c r="BI91" s="408">
        <f t="shared" ca="1" si="16"/>
        <v>0</v>
      </c>
      <c r="BJ91" s="408">
        <f t="shared" ca="1" si="16"/>
        <v>0</v>
      </c>
      <c r="BK91" s="408">
        <f t="shared" ca="1" si="17"/>
        <v>0</v>
      </c>
      <c r="BL91" s="408">
        <f t="shared" ca="1" si="17"/>
        <v>0</v>
      </c>
    </row>
    <row r="92" spans="1:64" s="405" customFormat="1" outlineLevel="1" x14ac:dyDescent="0.15">
      <c r="A92" s="423"/>
      <c r="B92" s="423">
        <f ca="1">SUMIFS(SAP_Spreadsheet!$G$11:$BN$11,SAP_Spreadsheet!$G$7:$BN$7,PnL_Speadsheet!$D92)</f>
        <v>0.40258707172342567</v>
      </c>
      <c r="C92" s="423">
        <f>SUMIFS(SAP_Spreadsheet!$G$10:$BN$10,SAP_Spreadsheet!$G$7:$BN$7,PnL_Speadsheet!$D92)</f>
        <v>1</v>
      </c>
      <c r="D92" s="424">
        <f t="shared" si="11"/>
        <v>30</v>
      </c>
      <c r="E92" s="408" t="str">
        <f t="shared" ca="1" si="14"/>
        <v/>
      </c>
      <c r="F92" s="408" t="str">
        <f t="shared" ca="1" si="14"/>
        <v/>
      </c>
      <c r="G92" s="408" t="str">
        <f t="shared" ca="1" si="14"/>
        <v/>
      </c>
      <c r="H92" s="408" t="str">
        <f t="shared" ca="1" si="14"/>
        <v/>
      </c>
      <c r="I92" s="408" t="str">
        <f t="shared" ca="1" si="14"/>
        <v/>
      </c>
      <c r="J92" s="408" t="str">
        <f t="shared" ca="1" si="14"/>
        <v/>
      </c>
      <c r="K92" s="408" t="str">
        <f t="shared" ca="1" si="14"/>
        <v/>
      </c>
      <c r="L92" s="408" t="str">
        <f t="shared" ca="1" si="14"/>
        <v/>
      </c>
      <c r="M92" s="408" t="str">
        <f t="shared" ca="1" si="14"/>
        <v/>
      </c>
      <c r="N92" s="408" t="str">
        <f t="shared" ca="1" si="14"/>
        <v/>
      </c>
      <c r="O92" s="408" t="str">
        <f t="shared" ca="1" si="12"/>
        <v/>
      </c>
      <c r="P92" s="408" t="str">
        <f t="shared" ca="1" si="12"/>
        <v/>
      </c>
      <c r="Q92" s="408" t="str">
        <f t="shared" ca="1" si="12"/>
        <v/>
      </c>
      <c r="R92" s="408" t="str">
        <f t="shared" ca="1" si="12"/>
        <v/>
      </c>
      <c r="S92" s="408" t="str">
        <f t="shared" ca="1" si="12"/>
        <v/>
      </c>
      <c r="T92" s="408" t="str">
        <f t="shared" ca="1" si="12"/>
        <v/>
      </c>
      <c r="U92" s="408" t="str">
        <f t="shared" ca="1" si="12"/>
        <v/>
      </c>
      <c r="V92" s="408" t="str">
        <f t="shared" ca="1" si="12"/>
        <v/>
      </c>
      <c r="W92" s="408" t="str">
        <f t="shared" ca="1" si="12"/>
        <v/>
      </c>
      <c r="X92" s="408" t="str">
        <f t="shared" ca="1" si="12"/>
        <v/>
      </c>
      <c r="Y92" s="408" t="str">
        <f t="shared" ca="1" si="12"/>
        <v/>
      </c>
      <c r="Z92" s="408" t="str">
        <f t="shared" ca="1" si="12"/>
        <v/>
      </c>
      <c r="AA92" s="408" t="str">
        <f t="shared" ca="1" si="12"/>
        <v/>
      </c>
      <c r="AB92" s="408" t="str">
        <f t="shared" ca="1" si="12"/>
        <v/>
      </c>
      <c r="AC92" s="408" t="str">
        <f t="shared" ca="1" si="12"/>
        <v/>
      </c>
      <c r="AD92" s="408" t="str">
        <f t="shared" ca="1" si="12"/>
        <v/>
      </c>
      <c r="AE92" s="408" t="str">
        <f t="shared" ca="1" si="15"/>
        <v/>
      </c>
      <c r="AF92" s="408" t="str">
        <f t="shared" ca="1" si="15"/>
        <v/>
      </c>
      <c r="AG92" s="408" t="str">
        <f t="shared" ca="1" si="15"/>
        <v/>
      </c>
      <c r="AH92" s="408">
        <f t="shared" ca="1" si="15"/>
        <v>0</v>
      </c>
      <c r="AI92" s="408">
        <f t="shared" ca="1" si="15"/>
        <v>0</v>
      </c>
      <c r="AJ92" s="408">
        <f t="shared" ca="1" si="15"/>
        <v>0</v>
      </c>
      <c r="AK92" s="408">
        <f t="shared" ca="1" si="15"/>
        <v>0</v>
      </c>
      <c r="AL92" s="408">
        <f t="shared" ca="1" si="15"/>
        <v>0</v>
      </c>
      <c r="AM92" s="408">
        <f t="shared" ca="1" si="15"/>
        <v>0</v>
      </c>
      <c r="AN92" s="408">
        <f t="shared" ca="1" si="15"/>
        <v>0</v>
      </c>
      <c r="AO92" s="408">
        <f t="shared" ca="1" si="15"/>
        <v>0</v>
      </c>
      <c r="AP92" s="408">
        <f t="shared" ca="1" si="15"/>
        <v>0</v>
      </c>
      <c r="AQ92" s="408">
        <f t="shared" ca="1" si="15"/>
        <v>0</v>
      </c>
      <c r="AR92" s="408">
        <f t="shared" ca="1" si="15"/>
        <v>0</v>
      </c>
      <c r="AS92" s="408">
        <f t="shared" ca="1" si="15"/>
        <v>0</v>
      </c>
      <c r="AT92" s="408">
        <f t="shared" ca="1" si="15"/>
        <v>0</v>
      </c>
      <c r="AU92" s="408">
        <f t="shared" ca="1" si="16"/>
        <v>0</v>
      </c>
      <c r="AV92" s="408">
        <f t="shared" ca="1" si="16"/>
        <v>0</v>
      </c>
      <c r="AW92" s="408">
        <f t="shared" ca="1" si="16"/>
        <v>0</v>
      </c>
      <c r="AX92" s="408">
        <f t="shared" ca="1" si="16"/>
        <v>0</v>
      </c>
      <c r="AY92" s="408">
        <f t="shared" ca="1" si="16"/>
        <v>0</v>
      </c>
      <c r="AZ92" s="408">
        <f t="shared" ca="1" si="16"/>
        <v>0</v>
      </c>
      <c r="BA92" s="408">
        <f t="shared" ca="1" si="16"/>
        <v>0</v>
      </c>
      <c r="BB92" s="408">
        <f t="shared" ca="1" si="16"/>
        <v>0</v>
      </c>
      <c r="BC92" s="408">
        <f t="shared" ca="1" si="16"/>
        <v>0</v>
      </c>
      <c r="BD92" s="408">
        <f t="shared" ca="1" si="16"/>
        <v>0</v>
      </c>
      <c r="BE92" s="408">
        <f t="shared" ca="1" si="16"/>
        <v>0</v>
      </c>
      <c r="BF92" s="408">
        <f t="shared" ca="1" si="16"/>
        <v>0</v>
      </c>
      <c r="BG92" s="408">
        <f t="shared" ca="1" si="16"/>
        <v>0</v>
      </c>
      <c r="BH92" s="408">
        <f t="shared" ca="1" si="16"/>
        <v>0</v>
      </c>
      <c r="BI92" s="408">
        <f t="shared" ca="1" si="16"/>
        <v>0</v>
      </c>
      <c r="BJ92" s="408">
        <f t="shared" ca="1" si="16"/>
        <v>0</v>
      </c>
      <c r="BK92" s="408">
        <f t="shared" ca="1" si="17"/>
        <v>0</v>
      </c>
      <c r="BL92" s="408">
        <f t="shared" ca="1" si="17"/>
        <v>0</v>
      </c>
    </row>
    <row r="93" spans="1:64" s="405" customFormat="1" outlineLevel="1" x14ac:dyDescent="0.15">
      <c r="A93" s="423"/>
      <c r="B93" s="423">
        <f ca="1">SUMIFS(SAP_Spreadsheet!$G$11:$BN$11,SAP_Spreadsheet!$G$7:$BN$7,PnL_Speadsheet!$D93)</f>
        <v>0.39712218820037337</v>
      </c>
      <c r="C93" s="423">
        <f>SUMIFS(SAP_Spreadsheet!$G$10:$BN$10,SAP_Spreadsheet!$G$7:$BN$7,PnL_Speadsheet!$D93)</f>
        <v>1</v>
      </c>
      <c r="D93" s="424">
        <f t="shared" si="11"/>
        <v>31</v>
      </c>
      <c r="E93" s="408" t="str">
        <f t="shared" ca="1" si="14"/>
        <v/>
      </c>
      <c r="F93" s="408" t="str">
        <f t="shared" ca="1" si="14"/>
        <v/>
      </c>
      <c r="G93" s="408" t="str">
        <f t="shared" ca="1" si="14"/>
        <v/>
      </c>
      <c r="H93" s="408" t="str">
        <f t="shared" ca="1" si="14"/>
        <v/>
      </c>
      <c r="I93" s="408" t="str">
        <f t="shared" ca="1" si="14"/>
        <v/>
      </c>
      <c r="J93" s="408" t="str">
        <f t="shared" ca="1" si="14"/>
        <v/>
      </c>
      <c r="K93" s="408" t="str">
        <f t="shared" ca="1" si="14"/>
        <v/>
      </c>
      <c r="L93" s="408" t="str">
        <f t="shared" ca="1" si="14"/>
        <v/>
      </c>
      <c r="M93" s="408" t="str">
        <f t="shared" ca="1" si="14"/>
        <v/>
      </c>
      <c r="N93" s="408" t="str">
        <f t="shared" ca="1" si="14"/>
        <v/>
      </c>
      <c r="O93" s="408" t="str">
        <f t="shared" ca="1" si="12"/>
        <v/>
      </c>
      <c r="P93" s="408" t="str">
        <f t="shared" ca="1" si="12"/>
        <v/>
      </c>
      <c r="Q93" s="408" t="str">
        <f t="shared" ca="1" si="12"/>
        <v/>
      </c>
      <c r="R93" s="408" t="str">
        <f t="shared" ca="1" si="12"/>
        <v/>
      </c>
      <c r="S93" s="408" t="str">
        <f t="shared" ca="1" si="12"/>
        <v/>
      </c>
      <c r="T93" s="408" t="str">
        <f t="shared" ca="1" si="12"/>
        <v/>
      </c>
      <c r="U93" s="408" t="str">
        <f t="shared" ca="1" si="12"/>
        <v/>
      </c>
      <c r="V93" s="408" t="str">
        <f t="shared" ca="1" si="12"/>
        <v/>
      </c>
      <c r="W93" s="408" t="str">
        <f t="shared" ca="1" si="12"/>
        <v/>
      </c>
      <c r="X93" s="408" t="str">
        <f t="shared" ca="1" si="12"/>
        <v/>
      </c>
      <c r="Y93" s="408" t="str">
        <f t="shared" ca="1" si="12"/>
        <v/>
      </c>
      <c r="Z93" s="408" t="str">
        <f t="shared" ca="1" si="12"/>
        <v/>
      </c>
      <c r="AA93" s="408" t="str">
        <f t="shared" ca="1" si="12"/>
        <v/>
      </c>
      <c r="AB93" s="408" t="str">
        <f t="shared" ca="1" si="12"/>
        <v/>
      </c>
      <c r="AC93" s="408" t="str">
        <f t="shared" ca="1" si="12"/>
        <v/>
      </c>
      <c r="AD93" s="408" t="str">
        <f t="shared" ca="1" si="12"/>
        <v/>
      </c>
      <c r="AE93" s="408" t="str">
        <f t="shared" ca="1" si="15"/>
        <v/>
      </c>
      <c r="AF93" s="408" t="str">
        <f t="shared" ca="1" si="15"/>
        <v/>
      </c>
      <c r="AG93" s="408" t="str">
        <f t="shared" ca="1" si="15"/>
        <v/>
      </c>
      <c r="AH93" s="408" t="str">
        <f t="shared" ca="1" si="15"/>
        <v/>
      </c>
      <c r="AI93" s="408">
        <f t="shared" ca="1" si="15"/>
        <v>0</v>
      </c>
      <c r="AJ93" s="408">
        <f t="shared" ca="1" si="15"/>
        <v>0</v>
      </c>
      <c r="AK93" s="408">
        <f t="shared" ca="1" si="15"/>
        <v>0</v>
      </c>
      <c r="AL93" s="408">
        <f t="shared" ca="1" si="15"/>
        <v>0</v>
      </c>
      <c r="AM93" s="408">
        <f t="shared" ca="1" si="15"/>
        <v>0</v>
      </c>
      <c r="AN93" s="408">
        <f t="shared" ca="1" si="15"/>
        <v>0</v>
      </c>
      <c r="AO93" s="408">
        <f t="shared" ca="1" si="15"/>
        <v>0</v>
      </c>
      <c r="AP93" s="408">
        <f t="shared" ca="1" si="15"/>
        <v>0</v>
      </c>
      <c r="AQ93" s="408">
        <f t="shared" ca="1" si="15"/>
        <v>0</v>
      </c>
      <c r="AR93" s="408">
        <f t="shared" ca="1" si="15"/>
        <v>0</v>
      </c>
      <c r="AS93" s="408">
        <f t="shared" ca="1" si="15"/>
        <v>0</v>
      </c>
      <c r="AT93" s="408">
        <f t="shared" ca="1" si="15"/>
        <v>0</v>
      </c>
      <c r="AU93" s="408">
        <f t="shared" ca="1" si="16"/>
        <v>0</v>
      </c>
      <c r="AV93" s="408">
        <f t="shared" ca="1" si="16"/>
        <v>0</v>
      </c>
      <c r="AW93" s="408">
        <f t="shared" ca="1" si="16"/>
        <v>0</v>
      </c>
      <c r="AX93" s="408">
        <f t="shared" ca="1" si="16"/>
        <v>0</v>
      </c>
      <c r="AY93" s="408">
        <f t="shared" ca="1" si="16"/>
        <v>0</v>
      </c>
      <c r="AZ93" s="408">
        <f t="shared" ca="1" si="16"/>
        <v>0</v>
      </c>
      <c r="BA93" s="408">
        <f t="shared" ca="1" si="16"/>
        <v>0</v>
      </c>
      <c r="BB93" s="408">
        <f t="shared" ca="1" si="16"/>
        <v>0</v>
      </c>
      <c r="BC93" s="408">
        <f t="shared" ca="1" si="16"/>
        <v>0</v>
      </c>
      <c r="BD93" s="408">
        <f t="shared" ca="1" si="16"/>
        <v>0</v>
      </c>
      <c r="BE93" s="408">
        <f t="shared" ca="1" si="16"/>
        <v>0</v>
      </c>
      <c r="BF93" s="408">
        <f t="shared" ca="1" si="16"/>
        <v>0</v>
      </c>
      <c r="BG93" s="408">
        <f t="shared" ca="1" si="16"/>
        <v>0</v>
      </c>
      <c r="BH93" s="408">
        <f t="shared" ca="1" si="16"/>
        <v>0</v>
      </c>
      <c r="BI93" s="408">
        <f t="shared" ca="1" si="16"/>
        <v>0</v>
      </c>
      <c r="BJ93" s="408">
        <f t="shared" ca="1" si="16"/>
        <v>0</v>
      </c>
      <c r="BK93" s="408">
        <f t="shared" ca="1" si="17"/>
        <v>0</v>
      </c>
      <c r="BL93" s="408">
        <f t="shared" ca="1" si="17"/>
        <v>0</v>
      </c>
    </row>
    <row r="94" spans="1:64" s="405" customFormat="1" outlineLevel="1" x14ac:dyDescent="0.15">
      <c r="A94" s="423"/>
      <c r="B94" s="423">
        <f ca="1">SUMIFS(SAP_Spreadsheet!$G$11:$BN$11,SAP_Spreadsheet!$G$7:$BN$7,PnL_Speadsheet!$D94)</f>
        <v>0.39165730467732107</v>
      </c>
      <c r="C94" s="423">
        <f>SUMIFS(SAP_Spreadsheet!$G$10:$BN$10,SAP_Spreadsheet!$G$7:$BN$7,PnL_Speadsheet!$D94)</f>
        <v>1</v>
      </c>
      <c r="D94" s="424">
        <f t="shared" si="11"/>
        <v>32</v>
      </c>
      <c r="E94" s="408" t="str">
        <f t="shared" ca="1" si="14"/>
        <v/>
      </c>
      <c r="F94" s="408" t="str">
        <f t="shared" ca="1" si="14"/>
        <v/>
      </c>
      <c r="G94" s="408" t="str">
        <f t="shared" ca="1" si="14"/>
        <v/>
      </c>
      <c r="H94" s="408" t="str">
        <f t="shared" ca="1" si="14"/>
        <v/>
      </c>
      <c r="I94" s="408" t="str">
        <f t="shared" ca="1" si="14"/>
        <v/>
      </c>
      <c r="J94" s="408" t="str">
        <f t="shared" ca="1" si="14"/>
        <v/>
      </c>
      <c r="K94" s="408" t="str">
        <f t="shared" ca="1" si="14"/>
        <v/>
      </c>
      <c r="L94" s="408" t="str">
        <f t="shared" ca="1" si="14"/>
        <v/>
      </c>
      <c r="M94" s="408" t="str">
        <f t="shared" ca="1" si="14"/>
        <v/>
      </c>
      <c r="N94" s="408" t="str">
        <f t="shared" ca="1" si="14"/>
        <v/>
      </c>
      <c r="O94" s="408" t="str">
        <f t="shared" ca="1" si="14"/>
        <v/>
      </c>
      <c r="P94" s="408" t="str">
        <f t="shared" ca="1" si="14"/>
        <v/>
      </c>
      <c r="Q94" s="408" t="str">
        <f t="shared" ca="1" si="14"/>
        <v/>
      </c>
      <c r="R94" s="408" t="str">
        <f t="shared" ca="1" si="14"/>
        <v/>
      </c>
      <c r="S94" s="408" t="str">
        <f t="shared" ca="1" si="14"/>
        <v/>
      </c>
      <c r="T94" s="408" t="str">
        <f t="shared" ca="1" si="14"/>
        <v/>
      </c>
      <c r="U94" s="408" t="str">
        <f t="shared" ref="U94:AJ109" ca="1" si="18">IF($D94&gt;$C$61,0,IF($D94&gt;U$5,"",OFFSET(U$62,0,-($D94-1))))</f>
        <v/>
      </c>
      <c r="V94" s="408" t="str">
        <f t="shared" ca="1" si="18"/>
        <v/>
      </c>
      <c r="W94" s="408" t="str">
        <f t="shared" ca="1" si="18"/>
        <v/>
      </c>
      <c r="X94" s="408" t="str">
        <f t="shared" ca="1" si="18"/>
        <v/>
      </c>
      <c r="Y94" s="408" t="str">
        <f t="shared" ca="1" si="18"/>
        <v/>
      </c>
      <c r="Z94" s="408" t="str">
        <f t="shared" ca="1" si="18"/>
        <v/>
      </c>
      <c r="AA94" s="408" t="str">
        <f t="shared" ca="1" si="18"/>
        <v/>
      </c>
      <c r="AB94" s="408" t="str">
        <f t="shared" ca="1" si="18"/>
        <v/>
      </c>
      <c r="AC94" s="408" t="str">
        <f t="shared" ca="1" si="18"/>
        <v/>
      </c>
      <c r="AD94" s="408" t="str">
        <f t="shared" ca="1" si="18"/>
        <v/>
      </c>
      <c r="AE94" s="408" t="str">
        <f t="shared" ca="1" si="18"/>
        <v/>
      </c>
      <c r="AF94" s="408" t="str">
        <f t="shared" ca="1" si="18"/>
        <v/>
      </c>
      <c r="AG94" s="408" t="str">
        <f t="shared" ca="1" si="18"/>
        <v/>
      </c>
      <c r="AH94" s="408" t="str">
        <f t="shared" ca="1" si="18"/>
        <v/>
      </c>
      <c r="AI94" s="408" t="str">
        <f t="shared" ca="1" si="15"/>
        <v/>
      </c>
      <c r="AJ94" s="408">
        <f t="shared" ca="1" si="15"/>
        <v>0</v>
      </c>
      <c r="AK94" s="408">
        <f t="shared" ca="1" si="15"/>
        <v>0</v>
      </c>
      <c r="AL94" s="408">
        <f t="shared" ca="1" si="15"/>
        <v>0</v>
      </c>
      <c r="AM94" s="408">
        <f t="shared" ca="1" si="15"/>
        <v>0</v>
      </c>
      <c r="AN94" s="408">
        <f t="shared" ca="1" si="15"/>
        <v>0</v>
      </c>
      <c r="AO94" s="408">
        <f t="shared" ca="1" si="15"/>
        <v>0</v>
      </c>
      <c r="AP94" s="408">
        <f t="shared" ca="1" si="15"/>
        <v>0</v>
      </c>
      <c r="AQ94" s="408">
        <f t="shared" ca="1" si="15"/>
        <v>0</v>
      </c>
      <c r="AR94" s="408">
        <f t="shared" ca="1" si="15"/>
        <v>0</v>
      </c>
      <c r="AS94" s="408">
        <f t="shared" ca="1" si="15"/>
        <v>0</v>
      </c>
      <c r="AT94" s="408">
        <f t="shared" ca="1" si="15"/>
        <v>0</v>
      </c>
      <c r="AU94" s="408">
        <f t="shared" ca="1" si="16"/>
        <v>0</v>
      </c>
      <c r="AV94" s="408">
        <f t="shared" ca="1" si="16"/>
        <v>0</v>
      </c>
      <c r="AW94" s="408">
        <f t="shared" ca="1" si="16"/>
        <v>0</v>
      </c>
      <c r="AX94" s="408">
        <f t="shared" ca="1" si="16"/>
        <v>0</v>
      </c>
      <c r="AY94" s="408">
        <f t="shared" ca="1" si="16"/>
        <v>0</v>
      </c>
      <c r="AZ94" s="408">
        <f t="shared" ca="1" si="16"/>
        <v>0</v>
      </c>
      <c r="BA94" s="408">
        <f t="shared" ca="1" si="16"/>
        <v>0</v>
      </c>
      <c r="BB94" s="408">
        <f t="shared" ca="1" si="16"/>
        <v>0</v>
      </c>
      <c r="BC94" s="408">
        <f t="shared" ca="1" si="16"/>
        <v>0</v>
      </c>
      <c r="BD94" s="408">
        <f t="shared" ca="1" si="16"/>
        <v>0</v>
      </c>
      <c r="BE94" s="408">
        <f t="shared" ca="1" si="16"/>
        <v>0</v>
      </c>
      <c r="BF94" s="408">
        <f t="shared" ca="1" si="16"/>
        <v>0</v>
      </c>
      <c r="BG94" s="408">
        <f t="shared" ca="1" si="16"/>
        <v>0</v>
      </c>
      <c r="BH94" s="408">
        <f t="shared" ca="1" si="16"/>
        <v>0</v>
      </c>
      <c r="BI94" s="408">
        <f t="shared" ca="1" si="16"/>
        <v>0</v>
      </c>
      <c r="BJ94" s="408">
        <f t="shared" ref="BJ94:BS103" ca="1" si="19">IF($D94&gt;$C$61,0,IF($D94&gt;BJ$5,"",OFFSET(BJ$62,0,-($D94-1))))</f>
        <v>0</v>
      </c>
      <c r="BK94" s="408">
        <f t="shared" ca="1" si="19"/>
        <v>0</v>
      </c>
      <c r="BL94" s="408">
        <f t="shared" ca="1" si="19"/>
        <v>0</v>
      </c>
    </row>
    <row r="95" spans="1:64" s="405" customFormat="1" outlineLevel="1" x14ac:dyDescent="0.15">
      <c r="A95" s="423"/>
      <c r="B95" s="423">
        <f ca="1">SUMIFS(SAP_Spreadsheet!$G$11:$BN$11,SAP_Spreadsheet!$G$7:$BN$7,PnL_Speadsheet!$D95)</f>
        <v>0.38619242115426877</v>
      </c>
      <c r="C95" s="423">
        <f>SUMIFS(SAP_Spreadsheet!$G$10:$BN$10,SAP_Spreadsheet!$G$7:$BN$7,PnL_Speadsheet!$D95)</f>
        <v>1</v>
      </c>
      <c r="D95" s="424">
        <f t="shared" si="11"/>
        <v>33</v>
      </c>
      <c r="E95" s="408" t="str">
        <f t="shared" ref="E95:T110" ca="1" si="20">IF($D95&gt;$C$61,0,IF($D95&gt;E$5,"",OFFSET(E$62,0,-($D95-1))))</f>
        <v/>
      </c>
      <c r="F95" s="408" t="str">
        <f t="shared" ca="1" si="20"/>
        <v/>
      </c>
      <c r="G95" s="408" t="str">
        <f t="shared" ca="1" si="20"/>
        <v/>
      </c>
      <c r="H95" s="408" t="str">
        <f t="shared" ca="1" si="20"/>
        <v/>
      </c>
      <c r="I95" s="408" t="str">
        <f t="shared" ca="1" si="20"/>
        <v/>
      </c>
      <c r="J95" s="408" t="str">
        <f t="shared" ca="1" si="20"/>
        <v/>
      </c>
      <c r="K95" s="408" t="str">
        <f t="shared" ca="1" si="20"/>
        <v/>
      </c>
      <c r="L95" s="408" t="str">
        <f t="shared" ca="1" si="20"/>
        <v/>
      </c>
      <c r="M95" s="408" t="str">
        <f t="shared" ca="1" si="20"/>
        <v/>
      </c>
      <c r="N95" s="408" t="str">
        <f t="shared" ca="1" si="20"/>
        <v/>
      </c>
      <c r="O95" s="408" t="str">
        <f t="shared" ca="1" si="20"/>
        <v/>
      </c>
      <c r="P95" s="408" t="str">
        <f t="shared" ca="1" si="20"/>
        <v/>
      </c>
      <c r="Q95" s="408" t="str">
        <f t="shared" ca="1" si="20"/>
        <v/>
      </c>
      <c r="R95" s="408" t="str">
        <f t="shared" ca="1" si="20"/>
        <v/>
      </c>
      <c r="S95" s="408" t="str">
        <f t="shared" ca="1" si="20"/>
        <v/>
      </c>
      <c r="T95" s="408" t="str">
        <f t="shared" ca="1" si="20"/>
        <v/>
      </c>
      <c r="U95" s="408" t="str">
        <f t="shared" ca="1" si="18"/>
        <v/>
      </c>
      <c r="V95" s="408" t="str">
        <f t="shared" ca="1" si="18"/>
        <v/>
      </c>
      <c r="W95" s="408" t="str">
        <f t="shared" ca="1" si="18"/>
        <v/>
      </c>
      <c r="X95" s="408" t="str">
        <f t="shared" ca="1" si="18"/>
        <v/>
      </c>
      <c r="Y95" s="408" t="str">
        <f t="shared" ca="1" si="18"/>
        <v/>
      </c>
      <c r="Z95" s="408" t="str">
        <f t="shared" ca="1" si="18"/>
        <v/>
      </c>
      <c r="AA95" s="408" t="str">
        <f t="shared" ca="1" si="18"/>
        <v/>
      </c>
      <c r="AB95" s="408" t="str">
        <f t="shared" ca="1" si="18"/>
        <v/>
      </c>
      <c r="AC95" s="408" t="str">
        <f t="shared" ca="1" si="18"/>
        <v/>
      </c>
      <c r="AD95" s="408" t="str">
        <f t="shared" ca="1" si="18"/>
        <v/>
      </c>
      <c r="AE95" s="408" t="str">
        <f t="shared" ca="1" si="18"/>
        <v/>
      </c>
      <c r="AF95" s="408" t="str">
        <f t="shared" ca="1" si="18"/>
        <v/>
      </c>
      <c r="AG95" s="408" t="str">
        <f t="shared" ca="1" si="18"/>
        <v/>
      </c>
      <c r="AH95" s="408" t="str">
        <f t="shared" ca="1" si="18"/>
        <v/>
      </c>
      <c r="AI95" s="408" t="str">
        <f t="shared" ca="1" si="18"/>
        <v/>
      </c>
      <c r="AJ95" s="408" t="str">
        <f t="shared" ca="1" si="18"/>
        <v/>
      </c>
      <c r="AK95" s="408">
        <f t="shared" ref="AK95:AZ110" ca="1" si="21">IF($D95&gt;$C$61,0,IF($D95&gt;AK$5,"",OFFSET(AK$62,0,-($D95-1))))</f>
        <v>0</v>
      </c>
      <c r="AL95" s="408">
        <f t="shared" ca="1" si="21"/>
        <v>0</v>
      </c>
      <c r="AM95" s="408">
        <f t="shared" ca="1" si="21"/>
        <v>0</v>
      </c>
      <c r="AN95" s="408">
        <f t="shared" ca="1" si="21"/>
        <v>0</v>
      </c>
      <c r="AO95" s="408">
        <f t="shared" ca="1" si="21"/>
        <v>0</v>
      </c>
      <c r="AP95" s="408">
        <f t="shared" ca="1" si="21"/>
        <v>0</v>
      </c>
      <c r="AQ95" s="408">
        <f t="shared" ca="1" si="21"/>
        <v>0</v>
      </c>
      <c r="AR95" s="408">
        <f t="shared" ca="1" si="21"/>
        <v>0</v>
      </c>
      <c r="AS95" s="408">
        <f t="shared" ca="1" si="21"/>
        <v>0</v>
      </c>
      <c r="AT95" s="408">
        <f t="shared" ca="1" si="21"/>
        <v>0</v>
      </c>
      <c r="AU95" s="408">
        <f t="shared" ca="1" si="21"/>
        <v>0</v>
      </c>
      <c r="AV95" s="408">
        <f t="shared" ca="1" si="21"/>
        <v>0</v>
      </c>
      <c r="AW95" s="408">
        <f t="shared" ca="1" si="21"/>
        <v>0</v>
      </c>
      <c r="AX95" s="408">
        <f t="shared" ca="1" si="21"/>
        <v>0</v>
      </c>
      <c r="AY95" s="408">
        <f t="shared" ca="1" si="21"/>
        <v>0</v>
      </c>
      <c r="AZ95" s="408">
        <f t="shared" ca="1" si="21"/>
        <v>0</v>
      </c>
      <c r="BA95" s="408">
        <f t="shared" ref="BA95:BL110" ca="1" si="22">IF($D95&gt;$C$61,0,IF($D95&gt;BA$5,"",OFFSET(BA$62,0,-($D95-1))))</f>
        <v>0</v>
      </c>
      <c r="BB95" s="408">
        <f t="shared" ca="1" si="22"/>
        <v>0</v>
      </c>
      <c r="BC95" s="408">
        <f t="shared" ca="1" si="22"/>
        <v>0</v>
      </c>
      <c r="BD95" s="408">
        <f t="shared" ca="1" si="22"/>
        <v>0</v>
      </c>
      <c r="BE95" s="408">
        <f t="shared" ca="1" si="22"/>
        <v>0</v>
      </c>
      <c r="BF95" s="408">
        <f t="shared" ca="1" si="22"/>
        <v>0</v>
      </c>
      <c r="BG95" s="408">
        <f t="shared" ca="1" si="22"/>
        <v>0</v>
      </c>
      <c r="BH95" s="408">
        <f t="shared" ca="1" si="22"/>
        <v>0</v>
      </c>
      <c r="BI95" s="408">
        <f t="shared" ca="1" si="22"/>
        <v>0</v>
      </c>
      <c r="BJ95" s="408">
        <f t="shared" ca="1" si="22"/>
        <v>0</v>
      </c>
      <c r="BK95" s="408">
        <f t="shared" ca="1" si="22"/>
        <v>0</v>
      </c>
      <c r="BL95" s="408">
        <f t="shared" ca="1" si="22"/>
        <v>0</v>
      </c>
    </row>
    <row r="96" spans="1:64" s="405" customFormat="1" outlineLevel="1" x14ac:dyDescent="0.15">
      <c r="A96" s="423"/>
      <c r="B96" s="423">
        <f ca="1">SUMIFS(SAP_Spreadsheet!$G$11:$BN$11,SAP_Spreadsheet!$G$7:$BN$7,PnL_Speadsheet!$D96)</f>
        <v>0.38072753763121647</v>
      </c>
      <c r="C96" s="423">
        <f>SUMIFS(SAP_Spreadsheet!$G$10:$BN$10,SAP_Spreadsheet!$G$7:$BN$7,PnL_Speadsheet!$D96)</f>
        <v>1</v>
      </c>
      <c r="D96" s="424">
        <f t="shared" si="11"/>
        <v>34</v>
      </c>
      <c r="E96" s="408" t="str">
        <f t="shared" ca="1" si="20"/>
        <v/>
      </c>
      <c r="F96" s="408" t="str">
        <f t="shared" ca="1" si="20"/>
        <v/>
      </c>
      <c r="G96" s="408" t="str">
        <f t="shared" ca="1" si="20"/>
        <v/>
      </c>
      <c r="H96" s="408" t="str">
        <f t="shared" ca="1" si="20"/>
        <v/>
      </c>
      <c r="I96" s="408" t="str">
        <f t="shared" ca="1" si="20"/>
        <v/>
      </c>
      <c r="J96" s="408" t="str">
        <f t="shared" ca="1" si="20"/>
        <v/>
      </c>
      <c r="K96" s="408" t="str">
        <f t="shared" ca="1" si="20"/>
        <v/>
      </c>
      <c r="L96" s="408" t="str">
        <f t="shared" ca="1" si="20"/>
        <v/>
      </c>
      <c r="M96" s="408" t="str">
        <f t="shared" ca="1" si="20"/>
        <v/>
      </c>
      <c r="N96" s="408" t="str">
        <f t="shared" ca="1" si="20"/>
        <v/>
      </c>
      <c r="O96" s="408" t="str">
        <f t="shared" ca="1" si="20"/>
        <v/>
      </c>
      <c r="P96" s="408" t="str">
        <f t="shared" ca="1" si="20"/>
        <v/>
      </c>
      <c r="Q96" s="408" t="str">
        <f t="shared" ca="1" si="20"/>
        <v/>
      </c>
      <c r="R96" s="408" t="str">
        <f t="shared" ca="1" si="20"/>
        <v/>
      </c>
      <c r="S96" s="408" t="str">
        <f t="shared" ca="1" si="20"/>
        <v/>
      </c>
      <c r="T96" s="408" t="str">
        <f t="shared" ca="1" si="20"/>
        <v/>
      </c>
      <c r="U96" s="408" t="str">
        <f t="shared" ca="1" si="18"/>
        <v/>
      </c>
      <c r="V96" s="408" t="str">
        <f t="shared" ca="1" si="18"/>
        <v/>
      </c>
      <c r="W96" s="408" t="str">
        <f t="shared" ca="1" si="18"/>
        <v/>
      </c>
      <c r="X96" s="408" t="str">
        <f t="shared" ca="1" si="18"/>
        <v/>
      </c>
      <c r="Y96" s="408" t="str">
        <f t="shared" ca="1" si="18"/>
        <v/>
      </c>
      <c r="Z96" s="408" t="str">
        <f t="shared" ca="1" si="18"/>
        <v/>
      </c>
      <c r="AA96" s="408" t="str">
        <f t="shared" ca="1" si="18"/>
        <v/>
      </c>
      <c r="AB96" s="408" t="str">
        <f t="shared" ca="1" si="18"/>
        <v/>
      </c>
      <c r="AC96" s="408" t="str">
        <f t="shared" ca="1" si="18"/>
        <v/>
      </c>
      <c r="AD96" s="408" t="str">
        <f t="shared" ca="1" si="18"/>
        <v/>
      </c>
      <c r="AE96" s="408" t="str">
        <f t="shared" ca="1" si="18"/>
        <v/>
      </c>
      <c r="AF96" s="408" t="str">
        <f t="shared" ca="1" si="18"/>
        <v/>
      </c>
      <c r="AG96" s="408" t="str">
        <f t="shared" ca="1" si="18"/>
        <v/>
      </c>
      <c r="AH96" s="408" t="str">
        <f t="shared" ca="1" si="18"/>
        <v/>
      </c>
      <c r="AI96" s="408" t="str">
        <f t="shared" ca="1" si="18"/>
        <v/>
      </c>
      <c r="AJ96" s="408" t="str">
        <f t="shared" ca="1" si="18"/>
        <v/>
      </c>
      <c r="AK96" s="408" t="str">
        <f t="shared" ca="1" si="21"/>
        <v/>
      </c>
      <c r="AL96" s="408">
        <f t="shared" ca="1" si="21"/>
        <v>0</v>
      </c>
      <c r="AM96" s="408">
        <f t="shared" ca="1" si="21"/>
        <v>0</v>
      </c>
      <c r="AN96" s="408">
        <f t="shared" ca="1" si="21"/>
        <v>0</v>
      </c>
      <c r="AO96" s="408">
        <f t="shared" ca="1" si="21"/>
        <v>0</v>
      </c>
      <c r="AP96" s="408">
        <f t="shared" ca="1" si="21"/>
        <v>0</v>
      </c>
      <c r="AQ96" s="408">
        <f t="shared" ca="1" si="21"/>
        <v>0</v>
      </c>
      <c r="AR96" s="408">
        <f t="shared" ca="1" si="21"/>
        <v>0</v>
      </c>
      <c r="AS96" s="408">
        <f t="shared" ca="1" si="21"/>
        <v>0</v>
      </c>
      <c r="AT96" s="408">
        <f t="shared" ca="1" si="21"/>
        <v>0</v>
      </c>
      <c r="AU96" s="408">
        <f t="shared" ca="1" si="21"/>
        <v>0</v>
      </c>
      <c r="AV96" s="408">
        <f t="shared" ca="1" si="21"/>
        <v>0</v>
      </c>
      <c r="AW96" s="408">
        <f t="shared" ca="1" si="21"/>
        <v>0</v>
      </c>
      <c r="AX96" s="408">
        <f t="shared" ca="1" si="21"/>
        <v>0</v>
      </c>
      <c r="AY96" s="408">
        <f t="shared" ca="1" si="21"/>
        <v>0</v>
      </c>
      <c r="AZ96" s="408">
        <f t="shared" ca="1" si="21"/>
        <v>0</v>
      </c>
      <c r="BA96" s="408">
        <f t="shared" ca="1" si="22"/>
        <v>0</v>
      </c>
      <c r="BB96" s="408">
        <f t="shared" ca="1" si="22"/>
        <v>0</v>
      </c>
      <c r="BC96" s="408">
        <f t="shared" ca="1" si="22"/>
        <v>0</v>
      </c>
      <c r="BD96" s="408">
        <f t="shared" ca="1" si="22"/>
        <v>0</v>
      </c>
      <c r="BE96" s="408">
        <f t="shared" ca="1" si="22"/>
        <v>0</v>
      </c>
      <c r="BF96" s="408">
        <f t="shared" ca="1" si="22"/>
        <v>0</v>
      </c>
      <c r="BG96" s="408">
        <f t="shared" ca="1" si="22"/>
        <v>0</v>
      </c>
      <c r="BH96" s="408">
        <f t="shared" ca="1" si="22"/>
        <v>0</v>
      </c>
      <c r="BI96" s="408">
        <f t="shared" ca="1" si="22"/>
        <v>0</v>
      </c>
      <c r="BJ96" s="408">
        <f t="shared" ca="1" si="22"/>
        <v>0</v>
      </c>
      <c r="BK96" s="408">
        <f t="shared" ca="1" si="22"/>
        <v>0</v>
      </c>
      <c r="BL96" s="408">
        <f t="shared" ca="1" si="22"/>
        <v>0</v>
      </c>
    </row>
    <row r="97" spans="1:64" s="405" customFormat="1" outlineLevel="1" x14ac:dyDescent="0.15">
      <c r="A97" s="423"/>
      <c r="B97" s="423">
        <f ca="1">SUMIFS(SAP_Spreadsheet!$G$11:$BN$11,SAP_Spreadsheet!$G$7:$BN$7,PnL_Speadsheet!$D97)</f>
        <v>0.37526265410816417</v>
      </c>
      <c r="C97" s="423">
        <f>SUMIFS(SAP_Spreadsheet!$G$10:$BN$10,SAP_Spreadsheet!$G$7:$BN$7,PnL_Speadsheet!$D97)</f>
        <v>1</v>
      </c>
      <c r="D97" s="424">
        <f t="shared" si="11"/>
        <v>35</v>
      </c>
      <c r="E97" s="408" t="str">
        <f t="shared" ca="1" si="20"/>
        <v/>
      </c>
      <c r="F97" s="408" t="str">
        <f t="shared" ca="1" si="20"/>
        <v/>
      </c>
      <c r="G97" s="408" t="str">
        <f t="shared" ca="1" si="20"/>
        <v/>
      </c>
      <c r="H97" s="408" t="str">
        <f t="shared" ca="1" si="20"/>
        <v/>
      </c>
      <c r="I97" s="408" t="str">
        <f t="shared" ca="1" si="20"/>
        <v/>
      </c>
      <c r="J97" s="408" t="str">
        <f t="shared" ca="1" si="20"/>
        <v/>
      </c>
      <c r="K97" s="408" t="str">
        <f t="shared" ca="1" si="20"/>
        <v/>
      </c>
      <c r="L97" s="408" t="str">
        <f t="shared" ca="1" si="20"/>
        <v/>
      </c>
      <c r="M97" s="408" t="str">
        <f t="shared" ca="1" si="20"/>
        <v/>
      </c>
      <c r="N97" s="408" t="str">
        <f t="shared" ca="1" si="20"/>
        <v/>
      </c>
      <c r="O97" s="408" t="str">
        <f t="shared" ca="1" si="20"/>
        <v/>
      </c>
      <c r="P97" s="408" t="str">
        <f t="shared" ca="1" si="20"/>
        <v/>
      </c>
      <c r="Q97" s="408" t="str">
        <f t="shared" ca="1" si="20"/>
        <v/>
      </c>
      <c r="R97" s="408" t="str">
        <f t="shared" ca="1" si="20"/>
        <v/>
      </c>
      <c r="S97" s="408" t="str">
        <f t="shared" ca="1" si="20"/>
        <v/>
      </c>
      <c r="T97" s="408" t="str">
        <f t="shared" ca="1" si="20"/>
        <v/>
      </c>
      <c r="U97" s="408" t="str">
        <f t="shared" ca="1" si="18"/>
        <v/>
      </c>
      <c r="V97" s="408" t="str">
        <f t="shared" ca="1" si="18"/>
        <v/>
      </c>
      <c r="W97" s="408" t="str">
        <f t="shared" ca="1" si="18"/>
        <v/>
      </c>
      <c r="X97" s="408" t="str">
        <f t="shared" ca="1" si="18"/>
        <v/>
      </c>
      <c r="Y97" s="408" t="str">
        <f t="shared" ca="1" si="18"/>
        <v/>
      </c>
      <c r="Z97" s="408" t="str">
        <f t="shared" ca="1" si="18"/>
        <v/>
      </c>
      <c r="AA97" s="408" t="str">
        <f t="shared" ca="1" si="18"/>
        <v/>
      </c>
      <c r="AB97" s="408" t="str">
        <f t="shared" ca="1" si="18"/>
        <v/>
      </c>
      <c r="AC97" s="408" t="str">
        <f t="shared" ca="1" si="18"/>
        <v/>
      </c>
      <c r="AD97" s="408" t="str">
        <f t="shared" ca="1" si="18"/>
        <v/>
      </c>
      <c r="AE97" s="408" t="str">
        <f t="shared" ca="1" si="18"/>
        <v/>
      </c>
      <c r="AF97" s="408" t="str">
        <f t="shared" ca="1" si="18"/>
        <v/>
      </c>
      <c r="AG97" s="408" t="str">
        <f t="shared" ca="1" si="18"/>
        <v/>
      </c>
      <c r="AH97" s="408" t="str">
        <f t="shared" ca="1" si="18"/>
        <v/>
      </c>
      <c r="AI97" s="408" t="str">
        <f t="shared" ca="1" si="18"/>
        <v/>
      </c>
      <c r="AJ97" s="408" t="str">
        <f t="shared" ca="1" si="18"/>
        <v/>
      </c>
      <c r="AK97" s="408" t="str">
        <f t="shared" ca="1" si="21"/>
        <v/>
      </c>
      <c r="AL97" s="408" t="str">
        <f t="shared" ca="1" si="21"/>
        <v/>
      </c>
      <c r="AM97" s="408">
        <f t="shared" ca="1" si="21"/>
        <v>0</v>
      </c>
      <c r="AN97" s="408">
        <f t="shared" ca="1" si="21"/>
        <v>0</v>
      </c>
      <c r="AO97" s="408">
        <f t="shared" ca="1" si="21"/>
        <v>0</v>
      </c>
      <c r="AP97" s="408">
        <f t="shared" ca="1" si="21"/>
        <v>0</v>
      </c>
      <c r="AQ97" s="408">
        <f t="shared" ca="1" si="21"/>
        <v>0</v>
      </c>
      <c r="AR97" s="408">
        <f t="shared" ca="1" si="21"/>
        <v>0</v>
      </c>
      <c r="AS97" s="408">
        <f t="shared" ca="1" si="21"/>
        <v>0</v>
      </c>
      <c r="AT97" s="408">
        <f t="shared" ca="1" si="21"/>
        <v>0</v>
      </c>
      <c r="AU97" s="408">
        <f t="shared" ca="1" si="21"/>
        <v>0</v>
      </c>
      <c r="AV97" s="408">
        <f t="shared" ca="1" si="21"/>
        <v>0</v>
      </c>
      <c r="AW97" s="408">
        <f t="shared" ca="1" si="21"/>
        <v>0</v>
      </c>
      <c r="AX97" s="408">
        <f t="shared" ca="1" si="21"/>
        <v>0</v>
      </c>
      <c r="AY97" s="408">
        <f t="shared" ca="1" si="21"/>
        <v>0</v>
      </c>
      <c r="AZ97" s="408">
        <f t="shared" ca="1" si="21"/>
        <v>0</v>
      </c>
      <c r="BA97" s="408">
        <f t="shared" ca="1" si="22"/>
        <v>0</v>
      </c>
      <c r="BB97" s="408">
        <f t="shared" ca="1" si="22"/>
        <v>0</v>
      </c>
      <c r="BC97" s="408">
        <f t="shared" ca="1" si="22"/>
        <v>0</v>
      </c>
      <c r="BD97" s="408">
        <f t="shared" ca="1" si="22"/>
        <v>0</v>
      </c>
      <c r="BE97" s="408">
        <f t="shared" ca="1" si="22"/>
        <v>0</v>
      </c>
      <c r="BF97" s="408">
        <f t="shared" ca="1" si="22"/>
        <v>0</v>
      </c>
      <c r="BG97" s="408">
        <f t="shared" ca="1" si="22"/>
        <v>0</v>
      </c>
      <c r="BH97" s="408">
        <f t="shared" ca="1" si="22"/>
        <v>0</v>
      </c>
      <c r="BI97" s="408">
        <f t="shared" ca="1" si="22"/>
        <v>0</v>
      </c>
      <c r="BJ97" s="408">
        <f t="shared" ca="1" si="22"/>
        <v>0</v>
      </c>
      <c r="BK97" s="408">
        <f t="shared" ca="1" si="22"/>
        <v>0</v>
      </c>
      <c r="BL97" s="408">
        <f t="shared" ca="1" si="22"/>
        <v>0</v>
      </c>
    </row>
    <row r="98" spans="1:64" x14ac:dyDescent="0.15">
      <c r="A98" s="423"/>
      <c r="B98" s="423">
        <f ca="1">SUMIFS(SAP_Spreadsheet!$G$11:$BN$11,SAP_Spreadsheet!$G$7:$BN$7,PnL_Speadsheet!$D98)</f>
        <v>0.36979777058511187</v>
      </c>
      <c r="C98" s="423">
        <f>SUMIFS(SAP_Spreadsheet!$G$10:$BN$10,SAP_Spreadsheet!$G$7:$BN$7,PnL_Speadsheet!$D98)</f>
        <v>1</v>
      </c>
      <c r="D98" s="424">
        <f t="shared" si="11"/>
        <v>36</v>
      </c>
      <c r="E98" s="408" t="str">
        <f t="shared" ca="1" si="20"/>
        <v/>
      </c>
      <c r="F98" s="408" t="str">
        <f t="shared" ca="1" si="20"/>
        <v/>
      </c>
      <c r="G98" s="408" t="str">
        <f t="shared" ca="1" si="20"/>
        <v/>
      </c>
      <c r="H98" s="408" t="str">
        <f t="shared" ca="1" si="20"/>
        <v/>
      </c>
      <c r="I98" s="408" t="str">
        <f t="shared" ca="1" si="20"/>
        <v/>
      </c>
      <c r="J98" s="408" t="str">
        <f t="shared" ca="1" si="20"/>
        <v/>
      </c>
      <c r="K98" s="408" t="str">
        <f t="shared" ca="1" si="20"/>
        <v/>
      </c>
      <c r="L98" s="408" t="str">
        <f t="shared" ca="1" si="20"/>
        <v/>
      </c>
      <c r="M98" s="408" t="str">
        <f t="shared" ca="1" si="20"/>
        <v/>
      </c>
      <c r="N98" s="408" t="str">
        <f t="shared" ca="1" si="20"/>
        <v/>
      </c>
      <c r="O98" s="408" t="str">
        <f t="shared" ca="1" si="20"/>
        <v/>
      </c>
      <c r="P98" s="408" t="str">
        <f t="shared" ca="1" si="20"/>
        <v/>
      </c>
      <c r="Q98" s="408" t="str">
        <f t="shared" ca="1" si="20"/>
        <v/>
      </c>
      <c r="R98" s="408" t="str">
        <f t="shared" ca="1" si="20"/>
        <v/>
      </c>
      <c r="S98" s="408" t="str">
        <f t="shared" ca="1" si="20"/>
        <v/>
      </c>
      <c r="T98" s="408" t="str">
        <f t="shared" ca="1" si="20"/>
        <v/>
      </c>
      <c r="U98" s="408" t="str">
        <f t="shared" ca="1" si="18"/>
        <v/>
      </c>
      <c r="V98" s="408" t="str">
        <f t="shared" ca="1" si="18"/>
        <v/>
      </c>
      <c r="W98" s="408" t="str">
        <f t="shared" ca="1" si="18"/>
        <v/>
      </c>
      <c r="X98" s="408" t="str">
        <f t="shared" ca="1" si="18"/>
        <v/>
      </c>
      <c r="Y98" s="408" t="str">
        <f t="shared" ca="1" si="18"/>
        <v/>
      </c>
      <c r="Z98" s="408" t="str">
        <f t="shared" ca="1" si="18"/>
        <v/>
      </c>
      <c r="AA98" s="408" t="str">
        <f t="shared" ca="1" si="18"/>
        <v/>
      </c>
      <c r="AB98" s="408" t="str">
        <f t="shared" ca="1" si="18"/>
        <v/>
      </c>
      <c r="AC98" s="408" t="str">
        <f t="shared" ca="1" si="18"/>
        <v/>
      </c>
      <c r="AD98" s="408" t="str">
        <f t="shared" ca="1" si="18"/>
        <v/>
      </c>
      <c r="AE98" s="408" t="str">
        <f t="shared" ca="1" si="18"/>
        <v/>
      </c>
      <c r="AF98" s="408" t="str">
        <f t="shared" ca="1" si="18"/>
        <v/>
      </c>
      <c r="AG98" s="408" t="str">
        <f t="shared" ca="1" si="18"/>
        <v/>
      </c>
      <c r="AH98" s="408" t="str">
        <f t="shared" ca="1" si="18"/>
        <v/>
      </c>
      <c r="AI98" s="408" t="str">
        <f t="shared" ca="1" si="18"/>
        <v/>
      </c>
      <c r="AJ98" s="408" t="str">
        <f t="shared" ca="1" si="18"/>
        <v/>
      </c>
      <c r="AK98" s="408" t="str">
        <f t="shared" ca="1" si="21"/>
        <v/>
      </c>
      <c r="AL98" s="408" t="str">
        <f t="shared" ca="1" si="21"/>
        <v/>
      </c>
      <c r="AM98" s="408" t="str">
        <f t="shared" ca="1" si="21"/>
        <v/>
      </c>
      <c r="AN98" s="408">
        <f t="shared" ca="1" si="21"/>
        <v>0</v>
      </c>
      <c r="AO98" s="408">
        <f t="shared" ca="1" si="21"/>
        <v>0</v>
      </c>
      <c r="AP98" s="408">
        <f t="shared" ca="1" si="21"/>
        <v>0</v>
      </c>
      <c r="AQ98" s="408">
        <f t="shared" ca="1" si="21"/>
        <v>0</v>
      </c>
      <c r="AR98" s="408">
        <f t="shared" ca="1" si="21"/>
        <v>0</v>
      </c>
      <c r="AS98" s="408">
        <f t="shared" ca="1" si="21"/>
        <v>0</v>
      </c>
      <c r="AT98" s="408">
        <f t="shared" ca="1" si="21"/>
        <v>0</v>
      </c>
      <c r="AU98" s="408">
        <f t="shared" ca="1" si="21"/>
        <v>0</v>
      </c>
      <c r="AV98" s="408">
        <f t="shared" ca="1" si="21"/>
        <v>0</v>
      </c>
      <c r="AW98" s="408">
        <f t="shared" ca="1" si="21"/>
        <v>0</v>
      </c>
      <c r="AX98" s="408">
        <f t="shared" ca="1" si="21"/>
        <v>0</v>
      </c>
      <c r="AY98" s="408">
        <f t="shared" ca="1" si="21"/>
        <v>0</v>
      </c>
      <c r="AZ98" s="408">
        <f t="shared" ca="1" si="21"/>
        <v>0</v>
      </c>
      <c r="BA98" s="408">
        <f t="shared" ca="1" si="22"/>
        <v>0</v>
      </c>
      <c r="BB98" s="408">
        <f t="shared" ca="1" si="22"/>
        <v>0</v>
      </c>
      <c r="BC98" s="408">
        <f t="shared" ca="1" si="22"/>
        <v>0</v>
      </c>
      <c r="BD98" s="408">
        <f t="shared" ca="1" si="22"/>
        <v>0</v>
      </c>
      <c r="BE98" s="408">
        <f t="shared" ca="1" si="22"/>
        <v>0</v>
      </c>
      <c r="BF98" s="408">
        <f t="shared" ca="1" si="22"/>
        <v>0</v>
      </c>
      <c r="BG98" s="408">
        <f t="shared" ca="1" si="22"/>
        <v>0</v>
      </c>
      <c r="BH98" s="408">
        <f t="shared" ca="1" si="22"/>
        <v>0</v>
      </c>
      <c r="BI98" s="408">
        <f t="shared" ca="1" si="22"/>
        <v>0</v>
      </c>
      <c r="BJ98" s="408">
        <f t="shared" ca="1" si="22"/>
        <v>0</v>
      </c>
      <c r="BK98" s="408">
        <f t="shared" ca="1" si="22"/>
        <v>0</v>
      </c>
      <c r="BL98" s="408">
        <f t="shared" ca="1" si="22"/>
        <v>0</v>
      </c>
    </row>
    <row r="99" spans="1:64" x14ac:dyDescent="0.15">
      <c r="A99" s="423"/>
      <c r="B99" s="423">
        <f ca="1">SUMIFS(SAP_Spreadsheet!$G$11:$BN$11,SAP_Spreadsheet!$G$7:$BN$7,PnL_Speadsheet!$D99)</f>
        <v>0.36551821876037788</v>
      </c>
      <c r="C99" s="423">
        <f>SUMIFS(SAP_Spreadsheet!$G$10:$BN$10,SAP_Spreadsheet!$G$7:$BN$7,PnL_Speadsheet!$D99)</f>
        <v>1</v>
      </c>
      <c r="D99" s="424">
        <f t="shared" si="11"/>
        <v>37</v>
      </c>
      <c r="E99" s="408" t="str">
        <f t="shared" ca="1" si="20"/>
        <v/>
      </c>
      <c r="F99" s="408" t="str">
        <f t="shared" ca="1" si="20"/>
        <v/>
      </c>
      <c r="G99" s="408" t="str">
        <f t="shared" ca="1" si="20"/>
        <v/>
      </c>
      <c r="H99" s="408" t="str">
        <f t="shared" ca="1" si="20"/>
        <v/>
      </c>
      <c r="I99" s="408" t="str">
        <f t="shared" ca="1" si="20"/>
        <v/>
      </c>
      <c r="J99" s="408" t="str">
        <f t="shared" ca="1" si="20"/>
        <v/>
      </c>
      <c r="K99" s="408" t="str">
        <f t="shared" ca="1" si="20"/>
        <v/>
      </c>
      <c r="L99" s="408" t="str">
        <f t="shared" ca="1" si="20"/>
        <v/>
      </c>
      <c r="M99" s="408" t="str">
        <f t="shared" ca="1" si="20"/>
        <v/>
      </c>
      <c r="N99" s="408" t="str">
        <f t="shared" ca="1" si="20"/>
        <v/>
      </c>
      <c r="O99" s="408" t="str">
        <f t="shared" ca="1" si="20"/>
        <v/>
      </c>
      <c r="P99" s="408" t="str">
        <f t="shared" ca="1" si="20"/>
        <v/>
      </c>
      <c r="Q99" s="408" t="str">
        <f t="shared" ca="1" si="20"/>
        <v/>
      </c>
      <c r="R99" s="408" t="str">
        <f t="shared" ca="1" si="20"/>
        <v/>
      </c>
      <c r="S99" s="408" t="str">
        <f t="shared" ca="1" si="20"/>
        <v/>
      </c>
      <c r="T99" s="408" t="str">
        <f t="shared" ca="1" si="20"/>
        <v/>
      </c>
      <c r="U99" s="408" t="str">
        <f t="shared" ca="1" si="18"/>
        <v/>
      </c>
      <c r="V99" s="408" t="str">
        <f t="shared" ca="1" si="18"/>
        <v/>
      </c>
      <c r="W99" s="408" t="str">
        <f t="shared" ca="1" si="18"/>
        <v/>
      </c>
      <c r="X99" s="408" t="str">
        <f t="shared" ca="1" si="18"/>
        <v/>
      </c>
      <c r="Y99" s="408" t="str">
        <f t="shared" ca="1" si="18"/>
        <v/>
      </c>
      <c r="Z99" s="408" t="str">
        <f t="shared" ca="1" si="18"/>
        <v/>
      </c>
      <c r="AA99" s="408" t="str">
        <f t="shared" ca="1" si="18"/>
        <v/>
      </c>
      <c r="AB99" s="408" t="str">
        <f t="shared" ca="1" si="18"/>
        <v/>
      </c>
      <c r="AC99" s="408" t="str">
        <f t="shared" ca="1" si="18"/>
        <v/>
      </c>
      <c r="AD99" s="408" t="str">
        <f t="shared" ca="1" si="18"/>
        <v/>
      </c>
      <c r="AE99" s="408" t="str">
        <f t="shared" ca="1" si="18"/>
        <v/>
      </c>
      <c r="AF99" s="408" t="str">
        <f t="shared" ca="1" si="18"/>
        <v/>
      </c>
      <c r="AG99" s="408" t="str">
        <f t="shared" ca="1" si="18"/>
        <v/>
      </c>
      <c r="AH99" s="408" t="str">
        <f t="shared" ca="1" si="18"/>
        <v/>
      </c>
      <c r="AI99" s="408" t="str">
        <f t="shared" ca="1" si="18"/>
        <v/>
      </c>
      <c r="AJ99" s="408" t="str">
        <f t="shared" ca="1" si="18"/>
        <v/>
      </c>
      <c r="AK99" s="408" t="str">
        <f t="shared" ca="1" si="21"/>
        <v/>
      </c>
      <c r="AL99" s="408" t="str">
        <f t="shared" ca="1" si="21"/>
        <v/>
      </c>
      <c r="AM99" s="408" t="str">
        <f t="shared" ca="1" si="21"/>
        <v/>
      </c>
      <c r="AN99" s="408" t="str">
        <f t="shared" ca="1" si="21"/>
        <v/>
      </c>
      <c r="AO99" s="408">
        <f t="shared" ca="1" si="21"/>
        <v>0</v>
      </c>
      <c r="AP99" s="408">
        <f t="shared" ca="1" si="21"/>
        <v>0</v>
      </c>
      <c r="AQ99" s="408">
        <f t="shared" ca="1" si="21"/>
        <v>0</v>
      </c>
      <c r="AR99" s="408">
        <f t="shared" ca="1" si="21"/>
        <v>0</v>
      </c>
      <c r="AS99" s="408">
        <f t="shared" ca="1" si="21"/>
        <v>0</v>
      </c>
      <c r="AT99" s="408">
        <f t="shared" ca="1" si="21"/>
        <v>0</v>
      </c>
      <c r="AU99" s="408">
        <f t="shared" ca="1" si="21"/>
        <v>0</v>
      </c>
      <c r="AV99" s="408">
        <f t="shared" ca="1" si="21"/>
        <v>0</v>
      </c>
      <c r="AW99" s="408">
        <f t="shared" ca="1" si="21"/>
        <v>0</v>
      </c>
      <c r="AX99" s="408">
        <f t="shared" ca="1" si="21"/>
        <v>0</v>
      </c>
      <c r="AY99" s="408">
        <f t="shared" ca="1" si="21"/>
        <v>0</v>
      </c>
      <c r="AZ99" s="408">
        <f t="shared" ca="1" si="21"/>
        <v>0</v>
      </c>
      <c r="BA99" s="408">
        <f t="shared" ca="1" si="22"/>
        <v>0</v>
      </c>
      <c r="BB99" s="408">
        <f t="shared" ca="1" si="22"/>
        <v>0</v>
      </c>
      <c r="BC99" s="408">
        <f t="shared" ca="1" si="22"/>
        <v>0</v>
      </c>
      <c r="BD99" s="408">
        <f t="shared" ca="1" si="22"/>
        <v>0</v>
      </c>
      <c r="BE99" s="408">
        <f t="shared" ca="1" si="22"/>
        <v>0</v>
      </c>
      <c r="BF99" s="408">
        <f t="shared" ca="1" si="22"/>
        <v>0</v>
      </c>
      <c r="BG99" s="408">
        <f t="shared" ca="1" si="22"/>
        <v>0</v>
      </c>
      <c r="BH99" s="408">
        <f t="shared" ca="1" si="22"/>
        <v>0</v>
      </c>
      <c r="BI99" s="408">
        <f t="shared" ca="1" si="22"/>
        <v>0</v>
      </c>
      <c r="BJ99" s="408">
        <f t="shared" ca="1" si="22"/>
        <v>0</v>
      </c>
      <c r="BK99" s="408">
        <f t="shared" ca="1" si="22"/>
        <v>0</v>
      </c>
      <c r="BL99" s="408">
        <f t="shared" ca="1" si="22"/>
        <v>0</v>
      </c>
    </row>
    <row r="100" spans="1:64" x14ac:dyDescent="0.15">
      <c r="A100" s="423"/>
      <c r="B100" s="423">
        <f ca="1">SUMIFS(SAP_Spreadsheet!$G$11:$BN$11,SAP_Spreadsheet!$G$7:$BN$7,PnL_Speadsheet!$D100)</f>
        <v>0.36123866693564388</v>
      </c>
      <c r="C100" s="423">
        <f>SUMIFS(SAP_Spreadsheet!$G$10:$BN$10,SAP_Spreadsheet!$G$7:$BN$7,PnL_Speadsheet!$D100)</f>
        <v>1</v>
      </c>
      <c r="D100" s="424">
        <f t="shared" si="11"/>
        <v>38</v>
      </c>
      <c r="E100" s="408" t="str">
        <f t="shared" ca="1" si="20"/>
        <v/>
      </c>
      <c r="F100" s="408" t="str">
        <f t="shared" ca="1" si="20"/>
        <v/>
      </c>
      <c r="G100" s="408" t="str">
        <f t="shared" ca="1" si="20"/>
        <v/>
      </c>
      <c r="H100" s="408" t="str">
        <f t="shared" ca="1" si="20"/>
        <v/>
      </c>
      <c r="I100" s="408" t="str">
        <f t="shared" ca="1" si="20"/>
        <v/>
      </c>
      <c r="J100" s="408" t="str">
        <f t="shared" ca="1" si="20"/>
        <v/>
      </c>
      <c r="K100" s="408" t="str">
        <f t="shared" ca="1" si="20"/>
        <v/>
      </c>
      <c r="L100" s="408" t="str">
        <f t="shared" ca="1" si="20"/>
        <v/>
      </c>
      <c r="M100" s="408" t="str">
        <f t="shared" ca="1" si="20"/>
        <v/>
      </c>
      <c r="N100" s="408" t="str">
        <f t="shared" ca="1" si="20"/>
        <v/>
      </c>
      <c r="O100" s="408" t="str">
        <f t="shared" ca="1" si="20"/>
        <v/>
      </c>
      <c r="P100" s="408" t="str">
        <f t="shared" ca="1" si="20"/>
        <v/>
      </c>
      <c r="Q100" s="408" t="str">
        <f t="shared" ca="1" si="20"/>
        <v/>
      </c>
      <c r="R100" s="408" t="str">
        <f t="shared" ca="1" si="20"/>
        <v/>
      </c>
      <c r="S100" s="408" t="str">
        <f t="shared" ca="1" si="20"/>
        <v/>
      </c>
      <c r="T100" s="408" t="str">
        <f t="shared" ca="1" si="20"/>
        <v/>
      </c>
      <c r="U100" s="408" t="str">
        <f t="shared" ca="1" si="18"/>
        <v/>
      </c>
      <c r="V100" s="408" t="str">
        <f t="shared" ca="1" si="18"/>
        <v/>
      </c>
      <c r="W100" s="408" t="str">
        <f t="shared" ca="1" si="18"/>
        <v/>
      </c>
      <c r="X100" s="408" t="str">
        <f t="shared" ca="1" si="18"/>
        <v/>
      </c>
      <c r="Y100" s="408" t="str">
        <f t="shared" ca="1" si="18"/>
        <v/>
      </c>
      <c r="Z100" s="408" t="str">
        <f t="shared" ca="1" si="18"/>
        <v/>
      </c>
      <c r="AA100" s="408" t="str">
        <f t="shared" ca="1" si="18"/>
        <v/>
      </c>
      <c r="AB100" s="408" t="str">
        <f t="shared" ca="1" si="18"/>
        <v/>
      </c>
      <c r="AC100" s="408" t="str">
        <f t="shared" ca="1" si="18"/>
        <v/>
      </c>
      <c r="AD100" s="408" t="str">
        <f t="shared" ca="1" si="18"/>
        <v/>
      </c>
      <c r="AE100" s="408" t="str">
        <f t="shared" ca="1" si="18"/>
        <v/>
      </c>
      <c r="AF100" s="408" t="str">
        <f t="shared" ca="1" si="18"/>
        <v/>
      </c>
      <c r="AG100" s="408" t="str">
        <f t="shared" ca="1" si="18"/>
        <v/>
      </c>
      <c r="AH100" s="408" t="str">
        <f t="shared" ca="1" si="18"/>
        <v/>
      </c>
      <c r="AI100" s="408" t="str">
        <f t="shared" ca="1" si="18"/>
        <v/>
      </c>
      <c r="AJ100" s="408" t="str">
        <f t="shared" ca="1" si="18"/>
        <v/>
      </c>
      <c r="AK100" s="408" t="str">
        <f t="shared" ca="1" si="21"/>
        <v/>
      </c>
      <c r="AL100" s="408" t="str">
        <f t="shared" ca="1" si="21"/>
        <v/>
      </c>
      <c r="AM100" s="408" t="str">
        <f t="shared" ca="1" si="21"/>
        <v/>
      </c>
      <c r="AN100" s="408" t="str">
        <f t="shared" ca="1" si="21"/>
        <v/>
      </c>
      <c r="AO100" s="408" t="str">
        <f t="shared" ca="1" si="21"/>
        <v/>
      </c>
      <c r="AP100" s="408">
        <f t="shared" ca="1" si="21"/>
        <v>0</v>
      </c>
      <c r="AQ100" s="408">
        <f t="shared" ca="1" si="21"/>
        <v>0</v>
      </c>
      <c r="AR100" s="408">
        <f t="shared" ca="1" si="21"/>
        <v>0</v>
      </c>
      <c r="AS100" s="408">
        <f t="shared" ca="1" si="21"/>
        <v>0</v>
      </c>
      <c r="AT100" s="408">
        <f t="shared" ca="1" si="21"/>
        <v>0</v>
      </c>
      <c r="AU100" s="408">
        <f t="shared" ca="1" si="21"/>
        <v>0</v>
      </c>
      <c r="AV100" s="408">
        <f t="shared" ca="1" si="21"/>
        <v>0</v>
      </c>
      <c r="AW100" s="408">
        <f t="shared" ca="1" si="21"/>
        <v>0</v>
      </c>
      <c r="AX100" s="408">
        <f t="shared" ca="1" si="21"/>
        <v>0</v>
      </c>
      <c r="AY100" s="408">
        <f t="shared" ca="1" si="21"/>
        <v>0</v>
      </c>
      <c r="AZ100" s="408">
        <f t="shared" ca="1" si="21"/>
        <v>0</v>
      </c>
      <c r="BA100" s="408">
        <f t="shared" ca="1" si="22"/>
        <v>0</v>
      </c>
      <c r="BB100" s="408">
        <f t="shared" ca="1" si="22"/>
        <v>0</v>
      </c>
      <c r="BC100" s="408">
        <f t="shared" ca="1" si="22"/>
        <v>0</v>
      </c>
      <c r="BD100" s="408">
        <f t="shared" ca="1" si="22"/>
        <v>0</v>
      </c>
      <c r="BE100" s="408">
        <f t="shared" ca="1" si="22"/>
        <v>0</v>
      </c>
      <c r="BF100" s="408">
        <f t="shared" ca="1" si="22"/>
        <v>0</v>
      </c>
      <c r="BG100" s="408">
        <f t="shared" ca="1" si="22"/>
        <v>0</v>
      </c>
      <c r="BH100" s="408">
        <f t="shared" ca="1" si="22"/>
        <v>0</v>
      </c>
      <c r="BI100" s="408">
        <f t="shared" ca="1" si="22"/>
        <v>0</v>
      </c>
      <c r="BJ100" s="408">
        <f t="shared" ca="1" si="22"/>
        <v>0</v>
      </c>
      <c r="BK100" s="408">
        <f t="shared" ca="1" si="22"/>
        <v>0</v>
      </c>
      <c r="BL100" s="408">
        <f t="shared" ca="1" si="22"/>
        <v>0</v>
      </c>
    </row>
    <row r="101" spans="1:64" x14ac:dyDescent="0.15">
      <c r="A101" s="423"/>
      <c r="B101" s="423">
        <f ca="1">SUMIFS(SAP_Spreadsheet!$G$11:$BN$11,SAP_Spreadsheet!$G$7:$BN$7,PnL_Speadsheet!$D101)</f>
        <v>0.35695911511090989</v>
      </c>
      <c r="C101" s="423">
        <f>SUMIFS(SAP_Spreadsheet!$G$10:$BN$10,SAP_Spreadsheet!$G$7:$BN$7,PnL_Speadsheet!$D101)</f>
        <v>1</v>
      </c>
      <c r="D101" s="424">
        <f t="shared" si="11"/>
        <v>39</v>
      </c>
      <c r="E101" s="408" t="str">
        <f t="shared" ca="1" si="20"/>
        <v/>
      </c>
      <c r="F101" s="408" t="str">
        <f t="shared" ca="1" si="20"/>
        <v/>
      </c>
      <c r="G101" s="408" t="str">
        <f t="shared" ca="1" si="20"/>
        <v/>
      </c>
      <c r="H101" s="408" t="str">
        <f t="shared" ca="1" si="20"/>
        <v/>
      </c>
      <c r="I101" s="408" t="str">
        <f t="shared" ca="1" si="20"/>
        <v/>
      </c>
      <c r="J101" s="408" t="str">
        <f t="shared" ca="1" si="20"/>
        <v/>
      </c>
      <c r="K101" s="408" t="str">
        <f t="shared" ca="1" si="20"/>
        <v/>
      </c>
      <c r="L101" s="408" t="str">
        <f t="shared" ca="1" si="20"/>
        <v/>
      </c>
      <c r="M101" s="408" t="str">
        <f t="shared" ca="1" si="20"/>
        <v/>
      </c>
      <c r="N101" s="408" t="str">
        <f t="shared" ca="1" si="20"/>
        <v/>
      </c>
      <c r="O101" s="408" t="str">
        <f t="shared" ca="1" si="20"/>
        <v/>
      </c>
      <c r="P101" s="408" t="str">
        <f t="shared" ca="1" si="20"/>
        <v/>
      </c>
      <c r="Q101" s="408" t="str">
        <f t="shared" ca="1" si="20"/>
        <v/>
      </c>
      <c r="R101" s="408" t="str">
        <f t="shared" ca="1" si="20"/>
        <v/>
      </c>
      <c r="S101" s="408" t="str">
        <f t="shared" ca="1" si="20"/>
        <v/>
      </c>
      <c r="T101" s="408" t="str">
        <f t="shared" ca="1" si="20"/>
        <v/>
      </c>
      <c r="U101" s="408" t="str">
        <f t="shared" ca="1" si="18"/>
        <v/>
      </c>
      <c r="V101" s="408" t="str">
        <f t="shared" ca="1" si="18"/>
        <v/>
      </c>
      <c r="W101" s="408" t="str">
        <f t="shared" ca="1" si="18"/>
        <v/>
      </c>
      <c r="X101" s="408" t="str">
        <f t="shared" ca="1" si="18"/>
        <v/>
      </c>
      <c r="Y101" s="408" t="str">
        <f t="shared" ca="1" si="18"/>
        <v/>
      </c>
      <c r="Z101" s="408" t="str">
        <f t="shared" ca="1" si="18"/>
        <v/>
      </c>
      <c r="AA101" s="408" t="str">
        <f t="shared" ca="1" si="18"/>
        <v/>
      </c>
      <c r="AB101" s="408" t="str">
        <f t="shared" ca="1" si="18"/>
        <v/>
      </c>
      <c r="AC101" s="408" t="str">
        <f t="shared" ca="1" si="18"/>
        <v/>
      </c>
      <c r="AD101" s="408" t="str">
        <f t="shared" ca="1" si="18"/>
        <v/>
      </c>
      <c r="AE101" s="408" t="str">
        <f t="shared" ca="1" si="18"/>
        <v/>
      </c>
      <c r="AF101" s="408" t="str">
        <f t="shared" ca="1" si="18"/>
        <v/>
      </c>
      <c r="AG101" s="408" t="str">
        <f t="shared" ca="1" si="18"/>
        <v/>
      </c>
      <c r="AH101" s="408" t="str">
        <f t="shared" ca="1" si="18"/>
        <v/>
      </c>
      <c r="AI101" s="408" t="str">
        <f t="shared" ca="1" si="18"/>
        <v/>
      </c>
      <c r="AJ101" s="408" t="str">
        <f t="shared" ca="1" si="18"/>
        <v/>
      </c>
      <c r="AK101" s="408" t="str">
        <f t="shared" ca="1" si="21"/>
        <v/>
      </c>
      <c r="AL101" s="408" t="str">
        <f t="shared" ca="1" si="21"/>
        <v/>
      </c>
      <c r="AM101" s="408" t="str">
        <f t="shared" ca="1" si="21"/>
        <v/>
      </c>
      <c r="AN101" s="408" t="str">
        <f t="shared" ca="1" si="21"/>
        <v/>
      </c>
      <c r="AO101" s="408" t="str">
        <f t="shared" ca="1" si="21"/>
        <v/>
      </c>
      <c r="AP101" s="408" t="str">
        <f t="shared" ca="1" si="21"/>
        <v/>
      </c>
      <c r="AQ101" s="408">
        <f t="shared" ca="1" si="21"/>
        <v>0</v>
      </c>
      <c r="AR101" s="408">
        <f t="shared" ca="1" si="21"/>
        <v>0</v>
      </c>
      <c r="AS101" s="408">
        <f t="shared" ca="1" si="21"/>
        <v>0</v>
      </c>
      <c r="AT101" s="408">
        <f t="shared" ca="1" si="21"/>
        <v>0</v>
      </c>
      <c r="AU101" s="408">
        <f t="shared" ca="1" si="21"/>
        <v>0</v>
      </c>
      <c r="AV101" s="408">
        <f t="shared" ca="1" si="21"/>
        <v>0</v>
      </c>
      <c r="AW101" s="408">
        <f t="shared" ca="1" si="21"/>
        <v>0</v>
      </c>
      <c r="AX101" s="408">
        <f t="shared" ca="1" si="21"/>
        <v>0</v>
      </c>
      <c r="AY101" s="408">
        <f t="shared" ca="1" si="21"/>
        <v>0</v>
      </c>
      <c r="AZ101" s="408">
        <f t="shared" ca="1" si="21"/>
        <v>0</v>
      </c>
      <c r="BA101" s="408">
        <f t="shared" ca="1" si="22"/>
        <v>0</v>
      </c>
      <c r="BB101" s="408">
        <f t="shared" ca="1" si="22"/>
        <v>0</v>
      </c>
      <c r="BC101" s="408">
        <f t="shared" ca="1" si="22"/>
        <v>0</v>
      </c>
      <c r="BD101" s="408">
        <f t="shared" ca="1" si="22"/>
        <v>0</v>
      </c>
      <c r="BE101" s="408">
        <f t="shared" ca="1" si="22"/>
        <v>0</v>
      </c>
      <c r="BF101" s="408">
        <f t="shared" ca="1" si="22"/>
        <v>0</v>
      </c>
      <c r="BG101" s="408">
        <f t="shared" ca="1" si="22"/>
        <v>0</v>
      </c>
      <c r="BH101" s="408">
        <f t="shared" ca="1" si="22"/>
        <v>0</v>
      </c>
      <c r="BI101" s="408">
        <f t="shared" ca="1" si="22"/>
        <v>0</v>
      </c>
      <c r="BJ101" s="408">
        <f t="shared" ca="1" si="22"/>
        <v>0</v>
      </c>
      <c r="BK101" s="408">
        <f t="shared" ca="1" si="22"/>
        <v>0</v>
      </c>
      <c r="BL101" s="408">
        <f t="shared" ca="1" si="22"/>
        <v>0</v>
      </c>
    </row>
    <row r="102" spans="1:64" x14ac:dyDescent="0.15">
      <c r="A102" s="423"/>
      <c r="B102" s="423">
        <f ca="1">SUMIFS(SAP_Spreadsheet!$G$11:$BN$11,SAP_Spreadsheet!$G$7:$BN$7,PnL_Speadsheet!$D102)</f>
        <v>0.35267956328617589</v>
      </c>
      <c r="C102" s="423">
        <f>SUMIFS(SAP_Spreadsheet!$G$10:$BN$10,SAP_Spreadsheet!$G$7:$BN$7,PnL_Speadsheet!$D102)</f>
        <v>1</v>
      </c>
      <c r="D102" s="424">
        <f t="shared" si="11"/>
        <v>40</v>
      </c>
      <c r="E102" s="408" t="str">
        <f t="shared" ca="1" si="20"/>
        <v/>
      </c>
      <c r="F102" s="408" t="str">
        <f t="shared" ca="1" si="20"/>
        <v/>
      </c>
      <c r="G102" s="408" t="str">
        <f t="shared" ca="1" si="20"/>
        <v/>
      </c>
      <c r="H102" s="408" t="str">
        <f t="shared" ca="1" si="20"/>
        <v/>
      </c>
      <c r="I102" s="408" t="str">
        <f t="shared" ca="1" si="20"/>
        <v/>
      </c>
      <c r="J102" s="408" t="str">
        <f t="shared" ca="1" si="20"/>
        <v/>
      </c>
      <c r="K102" s="408" t="str">
        <f t="shared" ca="1" si="20"/>
        <v/>
      </c>
      <c r="L102" s="408" t="str">
        <f t="shared" ca="1" si="20"/>
        <v/>
      </c>
      <c r="M102" s="408" t="str">
        <f t="shared" ca="1" si="20"/>
        <v/>
      </c>
      <c r="N102" s="408" t="str">
        <f t="shared" ca="1" si="20"/>
        <v/>
      </c>
      <c r="O102" s="408" t="str">
        <f t="shared" ca="1" si="20"/>
        <v/>
      </c>
      <c r="P102" s="408" t="str">
        <f t="shared" ca="1" si="20"/>
        <v/>
      </c>
      <c r="Q102" s="408" t="str">
        <f t="shared" ca="1" si="20"/>
        <v/>
      </c>
      <c r="R102" s="408" t="str">
        <f t="shared" ca="1" si="20"/>
        <v/>
      </c>
      <c r="S102" s="408" t="str">
        <f t="shared" ca="1" si="20"/>
        <v/>
      </c>
      <c r="T102" s="408" t="str">
        <f t="shared" ca="1" si="20"/>
        <v/>
      </c>
      <c r="U102" s="408" t="str">
        <f t="shared" ca="1" si="18"/>
        <v/>
      </c>
      <c r="V102" s="408" t="str">
        <f t="shared" ca="1" si="18"/>
        <v/>
      </c>
      <c r="W102" s="408" t="str">
        <f t="shared" ca="1" si="18"/>
        <v/>
      </c>
      <c r="X102" s="408" t="str">
        <f t="shared" ca="1" si="18"/>
        <v/>
      </c>
      <c r="Y102" s="408" t="str">
        <f t="shared" ca="1" si="18"/>
        <v/>
      </c>
      <c r="Z102" s="408" t="str">
        <f t="shared" ca="1" si="18"/>
        <v/>
      </c>
      <c r="AA102" s="408" t="str">
        <f t="shared" ca="1" si="18"/>
        <v/>
      </c>
      <c r="AB102" s="408" t="str">
        <f t="shared" ca="1" si="18"/>
        <v/>
      </c>
      <c r="AC102" s="408" t="str">
        <f t="shared" ca="1" si="18"/>
        <v/>
      </c>
      <c r="AD102" s="408" t="str">
        <f t="shared" ca="1" si="18"/>
        <v/>
      </c>
      <c r="AE102" s="408" t="str">
        <f t="shared" ca="1" si="18"/>
        <v/>
      </c>
      <c r="AF102" s="408" t="str">
        <f t="shared" ca="1" si="18"/>
        <v/>
      </c>
      <c r="AG102" s="408" t="str">
        <f t="shared" ca="1" si="18"/>
        <v/>
      </c>
      <c r="AH102" s="408" t="str">
        <f t="shared" ca="1" si="18"/>
        <v/>
      </c>
      <c r="AI102" s="408" t="str">
        <f t="shared" ca="1" si="18"/>
        <v/>
      </c>
      <c r="AJ102" s="408" t="str">
        <f t="shared" ca="1" si="18"/>
        <v/>
      </c>
      <c r="AK102" s="408" t="str">
        <f t="shared" ca="1" si="21"/>
        <v/>
      </c>
      <c r="AL102" s="408" t="str">
        <f t="shared" ca="1" si="21"/>
        <v/>
      </c>
      <c r="AM102" s="408" t="str">
        <f t="shared" ca="1" si="21"/>
        <v/>
      </c>
      <c r="AN102" s="408" t="str">
        <f t="shared" ca="1" si="21"/>
        <v/>
      </c>
      <c r="AO102" s="408" t="str">
        <f t="shared" ca="1" si="21"/>
        <v/>
      </c>
      <c r="AP102" s="408" t="str">
        <f t="shared" ca="1" si="21"/>
        <v/>
      </c>
      <c r="AQ102" s="408" t="str">
        <f t="shared" ca="1" si="21"/>
        <v/>
      </c>
      <c r="AR102" s="408">
        <f t="shared" ca="1" si="21"/>
        <v>0</v>
      </c>
      <c r="AS102" s="408">
        <f t="shared" ca="1" si="21"/>
        <v>0</v>
      </c>
      <c r="AT102" s="408">
        <f t="shared" ca="1" si="21"/>
        <v>0</v>
      </c>
      <c r="AU102" s="408">
        <f t="shared" ca="1" si="21"/>
        <v>0</v>
      </c>
      <c r="AV102" s="408">
        <f t="shared" ca="1" si="21"/>
        <v>0</v>
      </c>
      <c r="AW102" s="408">
        <f t="shared" ca="1" si="21"/>
        <v>0</v>
      </c>
      <c r="AX102" s="408">
        <f t="shared" ca="1" si="21"/>
        <v>0</v>
      </c>
      <c r="AY102" s="408">
        <f t="shared" ca="1" si="21"/>
        <v>0</v>
      </c>
      <c r="AZ102" s="408">
        <f t="shared" ca="1" si="21"/>
        <v>0</v>
      </c>
      <c r="BA102" s="408">
        <f t="shared" ca="1" si="22"/>
        <v>0</v>
      </c>
      <c r="BB102" s="408">
        <f t="shared" ca="1" si="22"/>
        <v>0</v>
      </c>
      <c r="BC102" s="408">
        <f t="shared" ca="1" si="22"/>
        <v>0</v>
      </c>
      <c r="BD102" s="408">
        <f t="shared" ca="1" si="22"/>
        <v>0</v>
      </c>
      <c r="BE102" s="408">
        <f t="shared" ca="1" si="22"/>
        <v>0</v>
      </c>
      <c r="BF102" s="408">
        <f t="shared" ca="1" si="22"/>
        <v>0</v>
      </c>
      <c r="BG102" s="408">
        <f t="shared" ca="1" si="22"/>
        <v>0</v>
      </c>
      <c r="BH102" s="408">
        <f t="shared" ca="1" si="22"/>
        <v>0</v>
      </c>
      <c r="BI102" s="408">
        <f t="shared" ca="1" si="22"/>
        <v>0</v>
      </c>
      <c r="BJ102" s="408">
        <f t="shared" ca="1" si="22"/>
        <v>0</v>
      </c>
      <c r="BK102" s="408">
        <f t="shared" ca="1" si="22"/>
        <v>0</v>
      </c>
      <c r="BL102" s="408">
        <f t="shared" ca="1" si="22"/>
        <v>0</v>
      </c>
    </row>
    <row r="103" spans="1:64" x14ac:dyDescent="0.15">
      <c r="A103" s="423"/>
      <c r="B103" s="423">
        <f ca="1">SUMIFS(SAP_Spreadsheet!$G$11:$BN$11,SAP_Spreadsheet!$G$7:$BN$7,PnL_Speadsheet!$D103)</f>
        <v>0.34840001146144189</v>
      </c>
      <c r="C103" s="423">
        <f>SUMIFS(SAP_Spreadsheet!$G$10:$BN$10,SAP_Spreadsheet!$G$7:$BN$7,PnL_Speadsheet!$D103)</f>
        <v>1</v>
      </c>
      <c r="D103" s="424">
        <f t="shared" si="11"/>
        <v>41</v>
      </c>
      <c r="E103" s="408" t="str">
        <f t="shared" ca="1" si="20"/>
        <v/>
      </c>
      <c r="F103" s="408" t="str">
        <f t="shared" ca="1" si="20"/>
        <v/>
      </c>
      <c r="G103" s="408" t="str">
        <f t="shared" ca="1" si="20"/>
        <v/>
      </c>
      <c r="H103" s="408" t="str">
        <f t="shared" ca="1" si="20"/>
        <v/>
      </c>
      <c r="I103" s="408" t="str">
        <f t="shared" ca="1" si="20"/>
        <v/>
      </c>
      <c r="J103" s="408" t="str">
        <f t="shared" ca="1" si="20"/>
        <v/>
      </c>
      <c r="K103" s="408" t="str">
        <f t="shared" ca="1" si="20"/>
        <v/>
      </c>
      <c r="L103" s="408" t="str">
        <f t="shared" ca="1" si="20"/>
        <v/>
      </c>
      <c r="M103" s="408" t="str">
        <f t="shared" ca="1" si="20"/>
        <v/>
      </c>
      <c r="N103" s="408" t="str">
        <f t="shared" ca="1" si="20"/>
        <v/>
      </c>
      <c r="O103" s="408" t="str">
        <f t="shared" ca="1" si="20"/>
        <v/>
      </c>
      <c r="P103" s="408" t="str">
        <f t="shared" ca="1" si="20"/>
        <v/>
      </c>
      <c r="Q103" s="408" t="str">
        <f t="shared" ca="1" si="20"/>
        <v/>
      </c>
      <c r="R103" s="408" t="str">
        <f t="shared" ca="1" si="20"/>
        <v/>
      </c>
      <c r="S103" s="408" t="str">
        <f t="shared" ca="1" si="20"/>
        <v/>
      </c>
      <c r="T103" s="408" t="str">
        <f t="shared" ca="1" si="20"/>
        <v/>
      </c>
      <c r="U103" s="408" t="str">
        <f t="shared" ca="1" si="18"/>
        <v/>
      </c>
      <c r="V103" s="408" t="str">
        <f t="shared" ca="1" si="18"/>
        <v/>
      </c>
      <c r="W103" s="408" t="str">
        <f t="shared" ca="1" si="18"/>
        <v/>
      </c>
      <c r="X103" s="408" t="str">
        <f t="shared" ca="1" si="18"/>
        <v/>
      </c>
      <c r="Y103" s="408" t="str">
        <f t="shared" ca="1" si="18"/>
        <v/>
      </c>
      <c r="Z103" s="408" t="str">
        <f t="shared" ca="1" si="18"/>
        <v/>
      </c>
      <c r="AA103" s="408" t="str">
        <f t="shared" ca="1" si="18"/>
        <v/>
      </c>
      <c r="AB103" s="408" t="str">
        <f t="shared" ca="1" si="18"/>
        <v/>
      </c>
      <c r="AC103" s="408" t="str">
        <f t="shared" ca="1" si="18"/>
        <v/>
      </c>
      <c r="AD103" s="408" t="str">
        <f t="shared" ca="1" si="18"/>
        <v/>
      </c>
      <c r="AE103" s="408" t="str">
        <f t="shared" ca="1" si="18"/>
        <v/>
      </c>
      <c r="AF103" s="408" t="str">
        <f t="shared" ca="1" si="18"/>
        <v/>
      </c>
      <c r="AG103" s="408" t="str">
        <f t="shared" ca="1" si="18"/>
        <v/>
      </c>
      <c r="AH103" s="408" t="str">
        <f t="shared" ca="1" si="18"/>
        <v/>
      </c>
      <c r="AI103" s="408" t="str">
        <f t="shared" ca="1" si="18"/>
        <v/>
      </c>
      <c r="AJ103" s="408" t="str">
        <f t="shared" ca="1" si="18"/>
        <v/>
      </c>
      <c r="AK103" s="408" t="str">
        <f t="shared" ca="1" si="21"/>
        <v/>
      </c>
      <c r="AL103" s="408" t="str">
        <f t="shared" ca="1" si="21"/>
        <v/>
      </c>
      <c r="AM103" s="408" t="str">
        <f t="shared" ca="1" si="21"/>
        <v/>
      </c>
      <c r="AN103" s="408" t="str">
        <f t="shared" ca="1" si="21"/>
        <v/>
      </c>
      <c r="AO103" s="408" t="str">
        <f t="shared" ca="1" si="21"/>
        <v/>
      </c>
      <c r="AP103" s="408" t="str">
        <f t="shared" ca="1" si="21"/>
        <v/>
      </c>
      <c r="AQ103" s="408" t="str">
        <f t="shared" ca="1" si="21"/>
        <v/>
      </c>
      <c r="AR103" s="408" t="str">
        <f t="shared" ca="1" si="21"/>
        <v/>
      </c>
      <c r="AS103" s="408">
        <f t="shared" ca="1" si="21"/>
        <v>0</v>
      </c>
      <c r="AT103" s="408">
        <f t="shared" ca="1" si="21"/>
        <v>0</v>
      </c>
      <c r="AU103" s="408">
        <f t="shared" ca="1" si="21"/>
        <v>0</v>
      </c>
      <c r="AV103" s="408">
        <f t="shared" ca="1" si="21"/>
        <v>0</v>
      </c>
      <c r="AW103" s="408">
        <f t="shared" ca="1" si="21"/>
        <v>0</v>
      </c>
      <c r="AX103" s="408">
        <f t="shared" ca="1" si="21"/>
        <v>0</v>
      </c>
      <c r="AY103" s="408">
        <f t="shared" ca="1" si="21"/>
        <v>0</v>
      </c>
      <c r="AZ103" s="408">
        <f t="shared" ca="1" si="21"/>
        <v>0</v>
      </c>
      <c r="BA103" s="408">
        <f t="shared" ca="1" si="22"/>
        <v>0</v>
      </c>
      <c r="BB103" s="408">
        <f t="shared" ca="1" si="22"/>
        <v>0</v>
      </c>
      <c r="BC103" s="408">
        <f t="shared" ca="1" si="22"/>
        <v>0</v>
      </c>
      <c r="BD103" s="408">
        <f t="shared" ca="1" si="22"/>
        <v>0</v>
      </c>
      <c r="BE103" s="408">
        <f t="shared" ca="1" si="22"/>
        <v>0</v>
      </c>
      <c r="BF103" s="408">
        <f t="shared" ca="1" si="22"/>
        <v>0</v>
      </c>
      <c r="BG103" s="408">
        <f t="shared" ca="1" si="22"/>
        <v>0</v>
      </c>
      <c r="BH103" s="408">
        <f t="shared" ca="1" si="22"/>
        <v>0</v>
      </c>
      <c r="BI103" s="408">
        <f t="shared" ca="1" si="22"/>
        <v>0</v>
      </c>
      <c r="BJ103" s="408">
        <f t="shared" ca="1" si="22"/>
        <v>0</v>
      </c>
      <c r="BK103" s="408">
        <f t="shared" ca="1" si="22"/>
        <v>0</v>
      </c>
      <c r="BL103" s="408">
        <f t="shared" ca="1" si="22"/>
        <v>0</v>
      </c>
    </row>
    <row r="104" spans="1:64" x14ac:dyDescent="0.15">
      <c r="A104" s="423"/>
      <c r="B104" s="423">
        <f ca="1">SUMIFS(SAP_Spreadsheet!$G$11:$BN$11,SAP_Spreadsheet!$G$7:$BN$7,PnL_Speadsheet!$D104)</f>
        <v>0.3441204596367079</v>
      </c>
      <c r="C104" s="423">
        <f>SUMIFS(SAP_Spreadsheet!$G$10:$BN$10,SAP_Spreadsheet!$G$7:$BN$7,PnL_Speadsheet!$D104)</f>
        <v>1</v>
      </c>
      <c r="D104" s="424">
        <f t="shared" si="11"/>
        <v>42</v>
      </c>
      <c r="E104" s="408" t="str">
        <f t="shared" ca="1" si="20"/>
        <v/>
      </c>
      <c r="F104" s="408" t="str">
        <f t="shared" ca="1" si="20"/>
        <v/>
      </c>
      <c r="G104" s="408" t="str">
        <f t="shared" ca="1" si="20"/>
        <v/>
      </c>
      <c r="H104" s="408" t="str">
        <f t="shared" ca="1" si="20"/>
        <v/>
      </c>
      <c r="I104" s="408" t="str">
        <f t="shared" ca="1" si="20"/>
        <v/>
      </c>
      <c r="J104" s="408" t="str">
        <f t="shared" ca="1" si="20"/>
        <v/>
      </c>
      <c r="K104" s="408" t="str">
        <f t="shared" ca="1" si="20"/>
        <v/>
      </c>
      <c r="L104" s="408" t="str">
        <f t="shared" ca="1" si="20"/>
        <v/>
      </c>
      <c r="M104" s="408" t="str">
        <f t="shared" ca="1" si="20"/>
        <v/>
      </c>
      <c r="N104" s="408" t="str">
        <f t="shared" ca="1" si="20"/>
        <v/>
      </c>
      <c r="O104" s="408" t="str">
        <f t="shared" ca="1" si="20"/>
        <v/>
      </c>
      <c r="P104" s="408" t="str">
        <f t="shared" ca="1" si="20"/>
        <v/>
      </c>
      <c r="Q104" s="408" t="str">
        <f t="shared" ca="1" si="20"/>
        <v/>
      </c>
      <c r="R104" s="408" t="str">
        <f t="shared" ca="1" si="20"/>
        <v/>
      </c>
      <c r="S104" s="408" t="str">
        <f t="shared" ca="1" si="20"/>
        <v/>
      </c>
      <c r="T104" s="408" t="str">
        <f t="shared" ca="1" si="20"/>
        <v/>
      </c>
      <c r="U104" s="408" t="str">
        <f t="shared" ca="1" si="18"/>
        <v/>
      </c>
      <c r="V104" s="408" t="str">
        <f t="shared" ca="1" si="18"/>
        <v/>
      </c>
      <c r="W104" s="408" t="str">
        <f t="shared" ca="1" si="18"/>
        <v/>
      </c>
      <c r="X104" s="408" t="str">
        <f t="shared" ca="1" si="18"/>
        <v/>
      </c>
      <c r="Y104" s="408" t="str">
        <f t="shared" ca="1" si="18"/>
        <v/>
      </c>
      <c r="Z104" s="408" t="str">
        <f t="shared" ca="1" si="18"/>
        <v/>
      </c>
      <c r="AA104" s="408" t="str">
        <f t="shared" ca="1" si="18"/>
        <v/>
      </c>
      <c r="AB104" s="408" t="str">
        <f t="shared" ca="1" si="18"/>
        <v/>
      </c>
      <c r="AC104" s="408" t="str">
        <f t="shared" ca="1" si="18"/>
        <v/>
      </c>
      <c r="AD104" s="408" t="str">
        <f t="shared" ca="1" si="18"/>
        <v/>
      </c>
      <c r="AE104" s="408" t="str">
        <f t="shared" ca="1" si="18"/>
        <v/>
      </c>
      <c r="AF104" s="408" t="str">
        <f t="shared" ca="1" si="18"/>
        <v/>
      </c>
      <c r="AG104" s="408" t="str">
        <f t="shared" ca="1" si="18"/>
        <v/>
      </c>
      <c r="AH104" s="408" t="str">
        <f t="shared" ca="1" si="18"/>
        <v/>
      </c>
      <c r="AI104" s="408" t="str">
        <f t="shared" ca="1" si="18"/>
        <v/>
      </c>
      <c r="AJ104" s="408" t="str">
        <f t="shared" ca="1" si="18"/>
        <v/>
      </c>
      <c r="AK104" s="408" t="str">
        <f t="shared" ca="1" si="21"/>
        <v/>
      </c>
      <c r="AL104" s="408" t="str">
        <f t="shared" ca="1" si="21"/>
        <v/>
      </c>
      <c r="AM104" s="408" t="str">
        <f t="shared" ca="1" si="21"/>
        <v/>
      </c>
      <c r="AN104" s="408" t="str">
        <f t="shared" ca="1" si="21"/>
        <v/>
      </c>
      <c r="AO104" s="408" t="str">
        <f t="shared" ca="1" si="21"/>
        <v/>
      </c>
      <c r="AP104" s="408" t="str">
        <f t="shared" ca="1" si="21"/>
        <v/>
      </c>
      <c r="AQ104" s="408" t="str">
        <f t="shared" ca="1" si="21"/>
        <v/>
      </c>
      <c r="AR104" s="408" t="str">
        <f t="shared" ca="1" si="21"/>
        <v/>
      </c>
      <c r="AS104" s="408" t="str">
        <f t="shared" ca="1" si="21"/>
        <v/>
      </c>
      <c r="AT104" s="408">
        <f t="shared" ca="1" si="21"/>
        <v>0</v>
      </c>
      <c r="AU104" s="408">
        <f t="shared" ca="1" si="21"/>
        <v>0</v>
      </c>
      <c r="AV104" s="408">
        <f t="shared" ca="1" si="21"/>
        <v>0</v>
      </c>
      <c r="AW104" s="408">
        <f t="shared" ca="1" si="21"/>
        <v>0</v>
      </c>
      <c r="AX104" s="408">
        <f t="shared" ca="1" si="21"/>
        <v>0</v>
      </c>
      <c r="AY104" s="408">
        <f t="shared" ca="1" si="21"/>
        <v>0</v>
      </c>
      <c r="AZ104" s="408">
        <f t="shared" ca="1" si="21"/>
        <v>0</v>
      </c>
      <c r="BA104" s="408">
        <f t="shared" ca="1" si="22"/>
        <v>0</v>
      </c>
      <c r="BB104" s="408">
        <f t="shared" ca="1" si="22"/>
        <v>0</v>
      </c>
      <c r="BC104" s="408">
        <f t="shared" ca="1" si="22"/>
        <v>0</v>
      </c>
      <c r="BD104" s="408">
        <f t="shared" ca="1" si="22"/>
        <v>0</v>
      </c>
      <c r="BE104" s="408">
        <f t="shared" ca="1" si="22"/>
        <v>0</v>
      </c>
      <c r="BF104" s="408">
        <f t="shared" ca="1" si="22"/>
        <v>0</v>
      </c>
      <c r="BG104" s="408">
        <f t="shared" ca="1" si="22"/>
        <v>0</v>
      </c>
      <c r="BH104" s="408">
        <f t="shared" ca="1" si="22"/>
        <v>0</v>
      </c>
      <c r="BI104" s="408">
        <f t="shared" ca="1" si="22"/>
        <v>0</v>
      </c>
      <c r="BJ104" s="408">
        <f t="shared" ca="1" si="22"/>
        <v>0</v>
      </c>
      <c r="BK104" s="408">
        <f t="shared" ca="1" si="22"/>
        <v>0</v>
      </c>
      <c r="BL104" s="408">
        <f t="shared" ca="1" si="22"/>
        <v>0</v>
      </c>
    </row>
    <row r="105" spans="1:64" x14ac:dyDescent="0.15">
      <c r="A105" s="423"/>
      <c r="B105" s="423">
        <f ca="1">SUMIFS(SAP_Spreadsheet!$G$11:$BN$11,SAP_Spreadsheet!$G$7:$BN$7,PnL_Speadsheet!$D105)</f>
        <v>0.3398409078119739</v>
      </c>
      <c r="C105" s="423">
        <f>SUMIFS(SAP_Spreadsheet!$G$10:$BN$10,SAP_Spreadsheet!$G$7:$BN$7,PnL_Speadsheet!$D105)</f>
        <v>1</v>
      </c>
      <c r="D105" s="424">
        <f t="shared" si="11"/>
        <v>43</v>
      </c>
      <c r="E105" s="408" t="str">
        <f t="shared" ca="1" si="20"/>
        <v/>
      </c>
      <c r="F105" s="408" t="str">
        <f t="shared" ca="1" si="20"/>
        <v/>
      </c>
      <c r="G105" s="408" t="str">
        <f t="shared" ca="1" si="20"/>
        <v/>
      </c>
      <c r="H105" s="408" t="str">
        <f t="shared" ca="1" si="20"/>
        <v/>
      </c>
      <c r="I105" s="408" t="str">
        <f t="shared" ca="1" si="20"/>
        <v/>
      </c>
      <c r="J105" s="408" t="str">
        <f t="shared" ca="1" si="20"/>
        <v/>
      </c>
      <c r="K105" s="408" t="str">
        <f t="shared" ca="1" si="20"/>
        <v/>
      </c>
      <c r="L105" s="408" t="str">
        <f t="shared" ca="1" si="20"/>
        <v/>
      </c>
      <c r="M105" s="408" t="str">
        <f t="shared" ca="1" si="20"/>
        <v/>
      </c>
      <c r="N105" s="408" t="str">
        <f t="shared" ca="1" si="20"/>
        <v/>
      </c>
      <c r="O105" s="408" t="str">
        <f t="shared" ca="1" si="20"/>
        <v/>
      </c>
      <c r="P105" s="408" t="str">
        <f t="shared" ca="1" si="20"/>
        <v/>
      </c>
      <c r="Q105" s="408" t="str">
        <f t="shared" ca="1" si="20"/>
        <v/>
      </c>
      <c r="R105" s="408" t="str">
        <f t="shared" ca="1" si="20"/>
        <v/>
      </c>
      <c r="S105" s="408" t="str">
        <f t="shared" ca="1" si="20"/>
        <v/>
      </c>
      <c r="T105" s="408" t="str">
        <f t="shared" ca="1" si="20"/>
        <v/>
      </c>
      <c r="U105" s="408" t="str">
        <f t="shared" ca="1" si="18"/>
        <v/>
      </c>
      <c r="V105" s="408" t="str">
        <f t="shared" ca="1" si="18"/>
        <v/>
      </c>
      <c r="W105" s="408" t="str">
        <f t="shared" ca="1" si="18"/>
        <v/>
      </c>
      <c r="X105" s="408" t="str">
        <f t="shared" ca="1" si="18"/>
        <v/>
      </c>
      <c r="Y105" s="408" t="str">
        <f t="shared" ca="1" si="18"/>
        <v/>
      </c>
      <c r="Z105" s="408" t="str">
        <f t="shared" ca="1" si="18"/>
        <v/>
      </c>
      <c r="AA105" s="408" t="str">
        <f t="shared" ca="1" si="18"/>
        <v/>
      </c>
      <c r="AB105" s="408" t="str">
        <f t="shared" ca="1" si="18"/>
        <v/>
      </c>
      <c r="AC105" s="408" t="str">
        <f t="shared" ca="1" si="18"/>
        <v/>
      </c>
      <c r="AD105" s="408" t="str">
        <f t="shared" ca="1" si="18"/>
        <v/>
      </c>
      <c r="AE105" s="408" t="str">
        <f t="shared" ca="1" si="18"/>
        <v/>
      </c>
      <c r="AF105" s="408" t="str">
        <f t="shared" ca="1" si="18"/>
        <v/>
      </c>
      <c r="AG105" s="408" t="str">
        <f t="shared" ca="1" si="18"/>
        <v/>
      </c>
      <c r="AH105" s="408" t="str">
        <f t="shared" ca="1" si="18"/>
        <v/>
      </c>
      <c r="AI105" s="408" t="str">
        <f t="shared" ca="1" si="18"/>
        <v/>
      </c>
      <c r="AJ105" s="408" t="str">
        <f t="shared" ca="1" si="18"/>
        <v/>
      </c>
      <c r="AK105" s="408" t="str">
        <f t="shared" ca="1" si="21"/>
        <v/>
      </c>
      <c r="AL105" s="408" t="str">
        <f t="shared" ca="1" si="21"/>
        <v/>
      </c>
      <c r="AM105" s="408" t="str">
        <f t="shared" ca="1" si="21"/>
        <v/>
      </c>
      <c r="AN105" s="408" t="str">
        <f t="shared" ca="1" si="21"/>
        <v/>
      </c>
      <c r="AO105" s="408" t="str">
        <f t="shared" ca="1" si="21"/>
        <v/>
      </c>
      <c r="AP105" s="408" t="str">
        <f t="shared" ca="1" si="21"/>
        <v/>
      </c>
      <c r="AQ105" s="408" t="str">
        <f t="shared" ca="1" si="21"/>
        <v/>
      </c>
      <c r="AR105" s="408" t="str">
        <f t="shared" ca="1" si="21"/>
        <v/>
      </c>
      <c r="AS105" s="408" t="str">
        <f t="shared" ca="1" si="21"/>
        <v/>
      </c>
      <c r="AT105" s="408" t="str">
        <f t="shared" ca="1" si="21"/>
        <v/>
      </c>
      <c r="AU105" s="408">
        <f t="shared" ca="1" si="21"/>
        <v>0</v>
      </c>
      <c r="AV105" s="408">
        <f t="shared" ca="1" si="21"/>
        <v>0</v>
      </c>
      <c r="AW105" s="408">
        <f t="shared" ca="1" si="21"/>
        <v>0</v>
      </c>
      <c r="AX105" s="408">
        <f t="shared" ca="1" si="21"/>
        <v>0</v>
      </c>
      <c r="AY105" s="408">
        <f t="shared" ca="1" si="21"/>
        <v>0</v>
      </c>
      <c r="AZ105" s="408">
        <f t="shared" ca="1" si="21"/>
        <v>0</v>
      </c>
      <c r="BA105" s="408">
        <f t="shared" ca="1" si="22"/>
        <v>0</v>
      </c>
      <c r="BB105" s="408">
        <f t="shared" ca="1" si="22"/>
        <v>0</v>
      </c>
      <c r="BC105" s="408">
        <f t="shared" ca="1" si="22"/>
        <v>0</v>
      </c>
      <c r="BD105" s="408">
        <f t="shared" ca="1" si="22"/>
        <v>0</v>
      </c>
      <c r="BE105" s="408">
        <f t="shared" ca="1" si="22"/>
        <v>0</v>
      </c>
      <c r="BF105" s="408">
        <f t="shared" ca="1" si="22"/>
        <v>0</v>
      </c>
      <c r="BG105" s="408">
        <f t="shared" ca="1" si="22"/>
        <v>0</v>
      </c>
      <c r="BH105" s="408">
        <f t="shared" ca="1" si="22"/>
        <v>0</v>
      </c>
      <c r="BI105" s="408">
        <f t="shared" ca="1" si="22"/>
        <v>0</v>
      </c>
      <c r="BJ105" s="408">
        <f t="shared" ca="1" si="22"/>
        <v>0</v>
      </c>
      <c r="BK105" s="408">
        <f t="shared" ca="1" si="22"/>
        <v>0</v>
      </c>
      <c r="BL105" s="408">
        <f t="shared" ca="1" si="22"/>
        <v>0</v>
      </c>
    </row>
    <row r="106" spans="1:64" x14ac:dyDescent="0.15">
      <c r="A106" s="423"/>
      <c r="B106" s="423">
        <f ca="1">SUMIFS(SAP_Spreadsheet!$G$11:$BN$11,SAP_Spreadsheet!$G$7:$BN$7,PnL_Speadsheet!$D106)</f>
        <v>0.33556135598723991</v>
      </c>
      <c r="C106" s="423">
        <f>SUMIFS(SAP_Spreadsheet!$G$10:$BN$10,SAP_Spreadsheet!$G$7:$BN$7,PnL_Speadsheet!$D106)</f>
        <v>1</v>
      </c>
      <c r="D106" s="424">
        <f t="shared" si="11"/>
        <v>44</v>
      </c>
      <c r="E106" s="408" t="str">
        <f t="shared" ca="1" si="20"/>
        <v/>
      </c>
      <c r="F106" s="408" t="str">
        <f t="shared" ca="1" si="20"/>
        <v/>
      </c>
      <c r="G106" s="408" t="str">
        <f t="shared" ca="1" si="20"/>
        <v/>
      </c>
      <c r="H106" s="408" t="str">
        <f t="shared" ca="1" si="20"/>
        <v/>
      </c>
      <c r="I106" s="408" t="str">
        <f t="shared" ca="1" si="20"/>
        <v/>
      </c>
      <c r="J106" s="408" t="str">
        <f t="shared" ca="1" si="20"/>
        <v/>
      </c>
      <c r="K106" s="408" t="str">
        <f t="shared" ca="1" si="20"/>
        <v/>
      </c>
      <c r="L106" s="408" t="str">
        <f t="shared" ca="1" si="20"/>
        <v/>
      </c>
      <c r="M106" s="408" t="str">
        <f t="shared" ca="1" si="20"/>
        <v/>
      </c>
      <c r="N106" s="408" t="str">
        <f t="shared" ca="1" si="20"/>
        <v/>
      </c>
      <c r="O106" s="408" t="str">
        <f t="shared" ca="1" si="20"/>
        <v/>
      </c>
      <c r="P106" s="408" t="str">
        <f t="shared" ca="1" si="20"/>
        <v/>
      </c>
      <c r="Q106" s="408" t="str">
        <f t="shared" ca="1" si="20"/>
        <v/>
      </c>
      <c r="R106" s="408" t="str">
        <f t="shared" ca="1" si="20"/>
        <v/>
      </c>
      <c r="S106" s="408" t="str">
        <f t="shared" ca="1" si="20"/>
        <v/>
      </c>
      <c r="T106" s="408" t="str">
        <f t="shared" ca="1" si="20"/>
        <v/>
      </c>
      <c r="U106" s="408" t="str">
        <f t="shared" ca="1" si="18"/>
        <v/>
      </c>
      <c r="V106" s="408" t="str">
        <f t="shared" ca="1" si="18"/>
        <v/>
      </c>
      <c r="W106" s="408" t="str">
        <f t="shared" ca="1" si="18"/>
        <v/>
      </c>
      <c r="X106" s="408" t="str">
        <f t="shared" ca="1" si="18"/>
        <v/>
      </c>
      <c r="Y106" s="408" t="str">
        <f t="shared" ca="1" si="18"/>
        <v/>
      </c>
      <c r="Z106" s="408" t="str">
        <f t="shared" ca="1" si="18"/>
        <v/>
      </c>
      <c r="AA106" s="408" t="str">
        <f t="shared" ca="1" si="18"/>
        <v/>
      </c>
      <c r="AB106" s="408" t="str">
        <f t="shared" ca="1" si="18"/>
        <v/>
      </c>
      <c r="AC106" s="408" t="str">
        <f t="shared" ca="1" si="18"/>
        <v/>
      </c>
      <c r="AD106" s="408" t="str">
        <f t="shared" ca="1" si="18"/>
        <v/>
      </c>
      <c r="AE106" s="408" t="str">
        <f t="shared" ca="1" si="18"/>
        <v/>
      </c>
      <c r="AF106" s="408" t="str">
        <f t="shared" ca="1" si="18"/>
        <v/>
      </c>
      <c r="AG106" s="408" t="str">
        <f t="shared" ca="1" si="18"/>
        <v/>
      </c>
      <c r="AH106" s="408" t="str">
        <f t="shared" ca="1" si="18"/>
        <v/>
      </c>
      <c r="AI106" s="408" t="str">
        <f t="shared" ca="1" si="18"/>
        <v/>
      </c>
      <c r="AJ106" s="408" t="str">
        <f t="shared" ca="1" si="18"/>
        <v/>
      </c>
      <c r="AK106" s="408" t="str">
        <f t="shared" ca="1" si="21"/>
        <v/>
      </c>
      <c r="AL106" s="408" t="str">
        <f t="shared" ca="1" si="21"/>
        <v/>
      </c>
      <c r="AM106" s="408" t="str">
        <f t="shared" ca="1" si="21"/>
        <v/>
      </c>
      <c r="AN106" s="408" t="str">
        <f t="shared" ca="1" si="21"/>
        <v/>
      </c>
      <c r="AO106" s="408" t="str">
        <f t="shared" ca="1" si="21"/>
        <v/>
      </c>
      <c r="AP106" s="408" t="str">
        <f t="shared" ca="1" si="21"/>
        <v/>
      </c>
      <c r="AQ106" s="408" t="str">
        <f t="shared" ca="1" si="21"/>
        <v/>
      </c>
      <c r="AR106" s="408" t="str">
        <f t="shared" ca="1" si="21"/>
        <v/>
      </c>
      <c r="AS106" s="408" t="str">
        <f t="shared" ca="1" si="21"/>
        <v/>
      </c>
      <c r="AT106" s="408" t="str">
        <f t="shared" ca="1" si="21"/>
        <v/>
      </c>
      <c r="AU106" s="408" t="str">
        <f t="shared" ca="1" si="21"/>
        <v/>
      </c>
      <c r="AV106" s="408">
        <f t="shared" ca="1" si="21"/>
        <v>0</v>
      </c>
      <c r="AW106" s="408">
        <f t="shared" ca="1" si="21"/>
        <v>0</v>
      </c>
      <c r="AX106" s="408">
        <f t="shared" ca="1" si="21"/>
        <v>0</v>
      </c>
      <c r="AY106" s="408">
        <f t="shared" ca="1" si="21"/>
        <v>0</v>
      </c>
      <c r="AZ106" s="408">
        <f t="shared" ca="1" si="21"/>
        <v>0</v>
      </c>
      <c r="BA106" s="408">
        <f t="shared" ca="1" si="22"/>
        <v>0</v>
      </c>
      <c r="BB106" s="408">
        <f t="shared" ca="1" si="22"/>
        <v>0</v>
      </c>
      <c r="BC106" s="408">
        <f t="shared" ca="1" si="22"/>
        <v>0</v>
      </c>
      <c r="BD106" s="408">
        <f t="shared" ca="1" si="22"/>
        <v>0</v>
      </c>
      <c r="BE106" s="408">
        <f t="shared" ca="1" si="22"/>
        <v>0</v>
      </c>
      <c r="BF106" s="408">
        <f t="shared" ca="1" si="22"/>
        <v>0</v>
      </c>
      <c r="BG106" s="408">
        <f t="shared" ca="1" si="22"/>
        <v>0</v>
      </c>
      <c r="BH106" s="408">
        <f t="shared" ca="1" si="22"/>
        <v>0</v>
      </c>
      <c r="BI106" s="408">
        <f t="shared" ca="1" si="22"/>
        <v>0</v>
      </c>
      <c r="BJ106" s="408">
        <f t="shared" ca="1" si="22"/>
        <v>0</v>
      </c>
      <c r="BK106" s="408">
        <f t="shared" ca="1" si="22"/>
        <v>0</v>
      </c>
      <c r="BL106" s="408">
        <f t="shared" ca="1" si="22"/>
        <v>0</v>
      </c>
    </row>
    <row r="107" spans="1:64" x14ac:dyDescent="0.15">
      <c r="A107" s="423"/>
      <c r="B107" s="423">
        <f ca="1">SUMIFS(SAP_Spreadsheet!$G$11:$BN$11,SAP_Spreadsheet!$G$7:$BN$7,PnL_Speadsheet!$D107)</f>
        <v>0.33128180416250591</v>
      </c>
      <c r="C107" s="423">
        <f>SUMIFS(SAP_Spreadsheet!$G$10:$BN$10,SAP_Spreadsheet!$G$7:$BN$7,PnL_Speadsheet!$D107)</f>
        <v>1</v>
      </c>
      <c r="D107" s="424">
        <f t="shared" si="11"/>
        <v>45</v>
      </c>
      <c r="E107" s="408" t="str">
        <f t="shared" ca="1" si="20"/>
        <v/>
      </c>
      <c r="F107" s="408" t="str">
        <f t="shared" ca="1" si="20"/>
        <v/>
      </c>
      <c r="G107" s="408" t="str">
        <f t="shared" ca="1" si="20"/>
        <v/>
      </c>
      <c r="H107" s="408" t="str">
        <f t="shared" ca="1" si="20"/>
        <v/>
      </c>
      <c r="I107" s="408" t="str">
        <f t="shared" ca="1" si="20"/>
        <v/>
      </c>
      <c r="J107" s="408" t="str">
        <f t="shared" ca="1" si="20"/>
        <v/>
      </c>
      <c r="K107" s="408" t="str">
        <f t="shared" ca="1" si="20"/>
        <v/>
      </c>
      <c r="L107" s="408" t="str">
        <f t="shared" ca="1" si="20"/>
        <v/>
      </c>
      <c r="M107" s="408" t="str">
        <f t="shared" ca="1" si="20"/>
        <v/>
      </c>
      <c r="N107" s="408" t="str">
        <f t="shared" ca="1" si="20"/>
        <v/>
      </c>
      <c r="O107" s="408" t="str">
        <f t="shared" ca="1" si="20"/>
        <v/>
      </c>
      <c r="P107" s="408" t="str">
        <f t="shared" ca="1" si="20"/>
        <v/>
      </c>
      <c r="Q107" s="408" t="str">
        <f t="shared" ca="1" si="20"/>
        <v/>
      </c>
      <c r="R107" s="408" t="str">
        <f t="shared" ca="1" si="20"/>
        <v/>
      </c>
      <c r="S107" s="408" t="str">
        <f t="shared" ca="1" si="20"/>
        <v/>
      </c>
      <c r="T107" s="408" t="str">
        <f t="shared" ca="1" si="20"/>
        <v/>
      </c>
      <c r="U107" s="408" t="str">
        <f t="shared" ca="1" si="18"/>
        <v/>
      </c>
      <c r="V107" s="408" t="str">
        <f t="shared" ca="1" si="18"/>
        <v/>
      </c>
      <c r="W107" s="408" t="str">
        <f t="shared" ca="1" si="18"/>
        <v/>
      </c>
      <c r="X107" s="408" t="str">
        <f t="shared" ca="1" si="18"/>
        <v/>
      </c>
      <c r="Y107" s="408" t="str">
        <f t="shared" ca="1" si="18"/>
        <v/>
      </c>
      <c r="Z107" s="408" t="str">
        <f t="shared" ca="1" si="18"/>
        <v/>
      </c>
      <c r="AA107" s="408" t="str">
        <f t="shared" ca="1" si="18"/>
        <v/>
      </c>
      <c r="AB107" s="408" t="str">
        <f t="shared" ca="1" si="18"/>
        <v/>
      </c>
      <c r="AC107" s="408" t="str">
        <f t="shared" ca="1" si="18"/>
        <v/>
      </c>
      <c r="AD107" s="408" t="str">
        <f t="shared" ca="1" si="18"/>
        <v/>
      </c>
      <c r="AE107" s="408" t="str">
        <f t="shared" ca="1" si="18"/>
        <v/>
      </c>
      <c r="AF107" s="408" t="str">
        <f t="shared" ca="1" si="18"/>
        <v/>
      </c>
      <c r="AG107" s="408" t="str">
        <f t="shared" ca="1" si="18"/>
        <v/>
      </c>
      <c r="AH107" s="408" t="str">
        <f t="shared" ca="1" si="18"/>
        <v/>
      </c>
      <c r="AI107" s="408" t="str">
        <f t="shared" ca="1" si="18"/>
        <v/>
      </c>
      <c r="AJ107" s="408" t="str">
        <f t="shared" ca="1" si="18"/>
        <v/>
      </c>
      <c r="AK107" s="408" t="str">
        <f t="shared" ca="1" si="21"/>
        <v/>
      </c>
      <c r="AL107" s="408" t="str">
        <f t="shared" ca="1" si="21"/>
        <v/>
      </c>
      <c r="AM107" s="408" t="str">
        <f t="shared" ca="1" si="21"/>
        <v/>
      </c>
      <c r="AN107" s="408" t="str">
        <f t="shared" ca="1" si="21"/>
        <v/>
      </c>
      <c r="AO107" s="408" t="str">
        <f t="shared" ca="1" si="21"/>
        <v/>
      </c>
      <c r="AP107" s="408" t="str">
        <f t="shared" ca="1" si="21"/>
        <v/>
      </c>
      <c r="AQ107" s="408" t="str">
        <f t="shared" ca="1" si="21"/>
        <v/>
      </c>
      <c r="AR107" s="408" t="str">
        <f t="shared" ca="1" si="21"/>
        <v/>
      </c>
      <c r="AS107" s="408" t="str">
        <f t="shared" ca="1" si="21"/>
        <v/>
      </c>
      <c r="AT107" s="408" t="str">
        <f t="shared" ca="1" si="21"/>
        <v/>
      </c>
      <c r="AU107" s="408" t="str">
        <f t="shared" ca="1" si="21"/>
        <v/>
      </c>
      <c r="AV107" s="408" t="str">
        <f t="shared" ca="1" si="21"/>
        <v/>
      </c>
      <c r="AW107" s="408">
        <f t="shared" ca="1" si="21"/>
        <v>0</v>
      </c>
      <c r="AX107" s="408">
        <f t="shared" ca="1" si="21"/>
        <v>0</v>
      </c>
      <c r="AY107" s="408">
        <f t="shared" ca="1" si="21"/>
        <v>0</v>
      </c>
      <c r="AZ107" s="408">
        <f t="shared" ca="1" si="21"/>
        <v>0</v>
      </c>
      <c r="BA107" s="408">
        <f t="shared" ca="1" si="22"/>
        <v>0</v>
      </c>
      <c r="BB107" s="408">
        <f t="shared" ca="1" si="22"/>
        <v>0</v>
      </c>
      <c r="BC107" s="408">
        <f t="shared" ca="1" si="22"/>
        <v>0</v>
      </c>
      <c r="BD107" s="408">
        <f t="shared" ca="1" si="22"/>
        <v>0</v>
      </c>
      <c r="BE107" s="408">
        <f t="shared" ca="1" si="22"/>
        <v>0</v>
      </c>
      <c r="BF107" s="408">
        <f t="shared" ca="1" si="22"/>
        <v>0</v>
      </c>
      <c r="BG107" s="408">
        <f t="shared" ca="1" si="22"/>
        <v>0</v>
      </c>
      <c r="BH107" s="408">
        <f t="shared" ca="1" si="22"/>
        <v>0</v>
      </c>
      <c r="BI107" s="408">
        <f t="shared" ca="1" si="22"/>
        <v>0</v>
      </c>
      <c r="BJ107" s="408">
        <f t="shared" ca="1" si="22"/>
        <v>0</v>
      </c>
      <c r="BK107" s="408">
        <f t="shared" ca="1" si="22"/>
        <v>0</v>
      </c>
      <c r="BL107" s="408">
        <f t="shared" ca="1" si="22"/>
        <v>0</v>
      </c>
    </row>
    <row r="108" spans="1:64" x14ac:dyDescent="0.15">
      <c r="A108" s="423"/>
      <c r="B108" s="423">
        <f ca="1">SUMIFS(SAP_Spreadsheet!$G$11:$BN$11,SAP_Spreadsheet!$G$7:$BN$7,PnL_Speadsheet!$D108)</f>
        <v>0.32700225233777191</v>
      </c>
      <c r="C108" s="423">
        <f>SUMIFS(SAP_Spreadsheet!$G$10:$BN$10,SAP_Spreadsheet!$G$7:$BN$7,PnL_Speadsheet!$D108)</f>
        <v>1</v>
      </c>
      <c r="D108" s="424">
        <f t="shared" si="11"/>
        <v>46</v>
      </c>
      <c r="E108" s="408" t="str">
        <f t="shared" ca="1" si="20"/>
        <v/>
      </c>
      <c r="F108" s="408" t="str">
        <f t="shared" ca="1" si="20"/>
        <v/>
      </c>
      <c r="G108" s="408" t="str">
        <f t="shared" ca="1" si="20"/>
        <v/>
      </c>
      <c r="H108" s="408" t="str">
        <f t="shared" ca="1" si="20"/>
        <v/>
      </c>
      <c r="I108" s="408" t="str">
        <f t="shared" ca="1" si="20"/>
        <v/>
      </c>
      <c r="J108" s="408" t="str">
        <f t="shared" ca="1" si="20"/>
        <v/>
      </c>
      <c r="K108" s="408" t="str">
        <f t="shared" ca="1" si="20"/>
        <v/>
      </c>
      <c r="L108" s="408" t="str">
        <f t="shared" ca="1" si="20"/>
        <v/>
      </c>
      <c r="M108" s="408" t="str">
        <f t="shared" ca="1" si="20"/>
        <v/>
      </c>
      <c r="N108" s="408" t="str">
        <f t="shared" ca="1" si="20"/>
        <v/>
      </c>
      <c r="O108" s="408" t="str">
        <f t="shared" ca="1" si="20"/>
        <v/>
      </c>
      <c r="P108" s="408" t="str">
        <f t="shared" ca="1" si="20"/>
        <v/>
      </c>
      <c r="Q108" s="408" t="str">
        <f t="shared" ca="1" si="20"/>
        <v/>
      </c>
      <c r="R108" s="408" t="str">
        <f t="shared" ca="1" si="20"/>
        <v/>
      </c>
      <c r="S108" s="408" t="str">
        <f t="shared" ca="1" si="20"/>
        <v/>
      </c>
      <c r="T108" s="408" t="str">
        <f t="shared" ca="1" si="20"/>
        <v/>
      </c>
      <c r="U108" s="408" t="str">
        <f t="shared" ca="1" si="18"/>
        <v/>
      </c>
      <c r="V108" s="408" t="str">
        <f t="shared" ca="1" si="18"/>
        <v/>
      </c>
      <c r="W108" s="408" t="str">
        <f t="shared" ca="1" si="18"/>
        <v/>
      </c>
      <c r="X108" s="408" t="str">
        <f t="shared" ca="1" si="18"/>
        <v/>
      </c>
      <c r="Y108" s="408" t="str">
        <f t="shared" ca="1" si="18"/>
        <v/>
      </c>
      <c r="Z108" s="408" t="str">
        <f t="shared" ca="1" si="18"/>
        <v/>
      </c>
      <c r="AA108" s="408" t="str">
        <f t="shared" ca="1" si="18"/>
        <v/>
      </c>
      <c r="AB108" s="408" t="str">
        <f t="shared" ca="1" si="18"/>
        <v/>
      </c>
      <c r="AC108" s="408" t="str">
        <f t="shared" ca="1" si="18"/>
        <v/>
      </c>
      <c r="AD108" s="408" t="str">
        <f t="shared" ca="1" si="18"/>
        <v/>
      </c>
      <c r="AE108" s="408" t="str">
        <f t="shared" ca="1" si="18"/>
        <v/>
      </c>
      <c r="AF108" s="408" t="str">
        <f t="shared" ca="1" si="18"/>
        <v/>
      </c>
      <c r="AG108" s="408" t="str">
        <f t="shared" ca="1" si="18"/>
        <v/>
      </c>
      <c r="AH108" s="408" t="str">
        <f t="shared" ca="1" si="18"/>
        <v/>
      </c>
      <c r="AI108" s="408" t="str">
        <f t="shared" ca="1" si="18"/>
        <v/>
      </c>
      <c r="AJ108" s="408" t="str">
        <f t="shared" ca="1" si="18"/>
        <v/>
      </c>
      <c r="AK108" s="408" t="str">
        <f t="shared" ca="1" si="21"/>
        <v/>
      </c>
      <c r="AL108" s="408" t="str">
        <f t="shared" ca="1" si="21"/>
        <v/>
      </c>
      <c r="AM108" s="408" t="str">
        <f t="shared" ca="1" si="21"/>
        <v/>
      </c>
      <c r="AN108" s="408" t="str">
        <f t="shared" ca="1" si="21"/>
        <v/>
      </c>
      <c r="AO108" s="408" t="str">
        <f t="shared" ca="1" si="21"/>
        <v/>
      </c>
      <c r="AP108" s="408" t="str">
        <f t="shared" ca="1" si="21"/>
        <v/>
      </c>
      <c r="AQ108" s="408" t="str">
        <f t="shared" ca="1" si="21"/>
        <v/>
      </c>
      <c r="AR108" s="408" t="str">
        <f t="shared" ca="1" si="21"/>
        <v/>
      </c>
      <c r="AS108" s="408" t="str">
        <f t="shared" ca="1" si="21"/>
        <v/>
      </c>
      <c r="AT108" s="408" t="str">
        <f t="shared" ca="1" si="21"/>
        <v/>
      </c>
      <c r="AU108" s="408" t="str">
        <f t="shared" ca="1" si="21"/>
        <v/>
      </c>
      <c r="AV108" s="408" t="str">
        <f t="shared" ca="1" si="21"/>
        <v/>
      </c>
      <c r="AW108" s="408" t="str">
        <f t="shared" ca="1" si="21"/>
        <v/>
      </c>
      <c r="AX108" s="408">
        <f t="shared" ca="1" si="21"/>
        <v>0</v>
      </c>
      <c r="AY108" s="408">
        <f t="shared" ca="1" si="21"/>
        <v>0</v>
      </c>
      <c r="AZ108" s="408">
        <f t="shared" ca="1" si="21"/>
        <v>0</v>
      </c>
      <c r="BA108" s="408">
        <f t="shared" ca="1" si="22"/>
        <v>0</v>
      </c>
      <c r="BB108" s="408">
        <f t="shared" ca="1" si="22"/>
        <v>0</v>
      </c>
      <c r="BC108" s="408">
        <f t="shared" ca="1" si="22"/>
        <v>0</v>
      </c>
      <c r="BD108" s="408">
        <f t="shared" ca="1" si="22"/>
        <v>0</v>
      </c>
      <c r="BE108" s="408">
        <f t="shared" ca="1" si="22"/>
        <v>0</v>
      </c>
      <c r="BF108" s="408">
        <f t="shared" ca="1" si="22"/>
        <v>0</v>
      </c>
      <c r="BG108" s="408">
        <f t="shared" ca="1" si="22"/>
        <v>0</v>
      </c>
      <c r="BH108" s="408">
        <f t="shared" ca="1" si="22"/>
        <v>0</v>
      </c>
      <c r="BI108" s="408">
        <f t="shared" ca="1" si="22"/>
        <v>0</v>
      </c>
      <c r="BJ108" s="408">
        <f t="shared" ca="1" si="22"/>
        <v>0</v>
      </c>
      <c r="BK108" s="408">
        <f t="shared" ca="1" si="22"/>
        <v>0</v>
      </c>
      <c r="BL108" s="408">
        <f t="shared" ca="1" si="22"/>
        <v>0</v>
      </c>
    </row>
    <row r="109" spans="1:64" x14ac:dyDescent="0.15">
      <c r="A109" s="423"/>
      <c r="B109" s="423">
        <f ca="1">SUMIFS(SAP_Spreadsheet!$G$11:$BN$11,SAP_Spreadsheet!$G$7:$BN$7,PnL_Speadsheet!$D109)</f>
        <v>0.32272270051303792</v>
      </c>
      <c r="C109" s="423">
        <f>SUMIFS(SAP_Spreadsheet!$G$10:$BN$10,SAP_Spreadsheet!$G$7:$BN$7,PnL_Speadsheet!$D109)</f>
        <v>1</v>
      </c>
      <c r="D109" s="424">
        <f t="shared" si="11"/>
        <v>47</v>
      </c>
      <c r="E109" s="408" t="str">
        <f t="shared" ca="1" si="20"/>
        <v/>
      </c>
      <c r="F109" s="408" t="str">
        <f t="shared" ca="1" si="20"/>
        <v/>
      </c>
      <c r="G109" s="408" t="str">
        <f t="shared" ca="1" si="20"/>
        <v/>
      </c>
      <c r="H109" s="408" t="str">
        <f t="shared" ca="1" si="20"/>
        <v/>
      </c>
      <c r="I109" s="408" t="str">
        <f t="shared" ca="1" si="20"/>
        <v/>
      </c>
      <c r="J109" s="408" t="str">
        <f t="shared" ca="1" si="20"/>
        <v/>
      </c>
      <c r="K109" s="408" t="str">
        <f t="shared" ca="1" si="20"/>
        <v/>
      </c>
      <c r="L109" s="408" t="str">
        <f t="shared" ca="1" si="20"/>
        <v/>
      </c>
      <c r="M109" s="408" t="str">
        <f t="shared" ca="1" si="20"/>
        <v/>
      </c>
      <c r="N109" s="408" t="str">
        <f t="shared" ca="1" si="20"/>
        <v/>
      </c>
      <c r="O109" s="408" t="str">
        <f t="shared" ca="1" si="20"/>
        <v/>
      </c>
      <c r="P109" s="408" t="str">
        <f t="shared" ca="1" si="20"/>
        <v/>
      </c>
      <c r="Q109" s="408" t="str">
        <f t="shared" ca="1" si="20"/>
        <v/>
      </c>
      <c r="R109" s="408" t="str">
        <f t="shared" ca="1" si="20"/>
        <v/>
      </c>
      <c r="S109" s="408" t="str">
        <f t="shared" ca="1" si="20"/>
        <v/>
      </c>
      <c r="T109" s="408" t="str">
        <f t="shared" ca="1" si="20"/>
        <v/>
      </c>
      <c r="U109" s="408" t="str">
        <f t="shared" ca="1" si="18"/>
        <v/>
      </c>
      <c r="V109" s="408" t="str">
        <f t="shared" ca="1" si="18"/>
        <v/>
      </c>
      <c r="W109" s="408" t="str">
        <f t="shared" ca="1" si="18"/>
        <v/>
      </c>
      <c r="X109" s="408" t="str">
        <f t="shared" ca="1" si="18"/>
        <v/>
      </c>
      <c r="Y109" s="408" t="str">
        <f t="shared" ca="1" si="18"/>
        <v/>
      </c>
      <c r="Z109" s="408" t="str">
        <f t="shared" ca="1" si="18"/>
        <v/>
      </c>
      <c r="AA109" s="408" t="str">
        <f t="shared" ca="1" si="18"/>
        <v/>
      </c>
      <c r="AB109" s="408" t="str">
        <f t="shared" ca="1" si="18"/>
        <v/>
      </c>
      <c r="AC109" s="408" t="str">
        <f t="shared" ca="1" si="18"/>
        <v/>
      </c>
      <c r="AD109" s="408" t="str">
        <f t="shared" ca="1" si="18"/>
        <v/>
      </c>
      <c r="AE109" s="408" t="str">
        <f t="shared" ca="1" si="18"/>
        <v/>
      </c>
      <c r="AF109" s="408" t="str">
        <f t="shared" ca="1" si="18"/>
        <v/>
      </c>
      <c r="AG109" s="408" t="str">
        <f t="shared" ca="1" si="18"/>
        <v/>
      </c>
      <c r="AH109" s="408" t="str">
        <f t="shared" ca="1" si="18"/>
        <v/>
      </c>
      <c r="AI109" s="408" t="str">
        <f t="shared" ca="1" si="18"/>
        <v/>
      </c>
      <c r="AJ109" s="408" t="str">
        <f t="shared" ca="1" si="18"/>
        <v/>
      </c>
      <c r="AK109" s="408" t="str">
        <f t="shared" ca="1" si="21"/>
        <v/>
      </c>
      <c r="AL109" s="408" t="str">
        <f t="shared" ca="1" si="21"/>
        <v/>
      </c>
      <c r="AM109" s="408" t="str">
        <f t="shared" ca="1" si="21"/>
        <v/>
      </c>
      <c r="AN109" s="408" t="str">
        <f t="shared" ca="1" si="21"/>
        <v/>
      </c>
      <c r="AO109" s="408" t="str">
        <f t="shared" ca="1" si="21"/>
        <v/>
      </c>
      <c r="AP109" s="408" t="str">
        <f t="shared" ca="1" si="21"/>
        <v/>
      </c>
      <c r="AQ109" s="408" t="str">
        <f t="shared" ca="1" si="21"/>
        <v/>
      </c>
      <c r="AR109" s="408" t="str">
        <f t="shared" ca="1" si="21"/>
        <v/>
      </c>
      <c r="AS109" s="408" t="str">
        <f t="shared" ca="1" si="21"/>
        <v/>
      </c>
      <c r="AT109" s="408" t="str">
        <f t="shared" ca="1" si="21"/>
        <v/>
      </c>
      <c r="AU109" s="408" t="str">
        <f t="shared" ca="1" si="21"/>
        <v/>
      </c>
      <c r="AV109" s="408" t="str">
        <f t="shared" ca="1" si="21"/>
        <v/>
      </c>
      <c r="AW109" s="408" t="str">
        <f t="shared" ca="1" si="21"/>
        <v/>
      </c>
      <c r="AX109" s="408" t="str">
        <f t="shared" ca="1" si="21"/>
        <v/>
      </c>
      <c r="AY109" s="408">
        <f t="shared" ca="1" si="21"/>
        <v>0</v>
      </c>
      <c r="AZ109" s="408">
        <f t="shared" ca="1" si="21"/>
        <v>0</v>
      </c>
      <c r="BA109" s="408">
        <f t="shared" ca="1" si="22"/>
        <v>0</v>
      </c>
      <c r="BB109" s="408">
        <f t="shared" ca="1" si="22"/>
        <v>0</v>
      </c>
      <c r="BC109" s="408">
        <f t="shared" ca="1" si="22"/>
        <v>0</v>
      </c>
      <c r="BD109" s="408">
        <f t="shared" ca="1" si="22"/>
        <v>0</v>
      </c>
      <c r="BE109" s="408">
        <f t="shared" ca="1" si="22"/>
        <v>0</v>
      </c>
      <c r="BF109" s="408">
        <f t="shared" ca="1" si="22"/>
        <v>0</v>
      </c>
      <c r="BG109" s="408">
        <f t="shared" ca="1" si="22"/>
        <v>0</v>
      </c>
      <c r="BH109" s="408">
        <f t="shared" ca="1" si="22"/>
        <v>0</v>
      </c>
      <c r="BI109" s="408">
        <f t="shared" ca="1" si="22"/>
        <v>0</v>
      </c>
      <c r="BJ109" s="408">
        <f t="shared" ca="1" si="22"/>
        <v>0</v>
      </c>
      <c r="BK109" s="408">
        <f t="shared" ca="1" si="22"/>
        <v>0</v>
      </c>
      <c r="BL109" s="408">
        <f t="shared" ca="1" si="22"/>
        <v>0</v>
      </c>
    </row>
    <row r="110" spans="1:64" x14ac:dyDescent="0.15">
      <c r="A110" s="423"/>
      <c r="B110" s="423">
        <f ca="1">SUMIFS(SAP_Spreadsheet!$G$11:$BN$11,SAP_Spreadsheet!$G$7:$BN$7,PnL_Speadsheet!$D110)</f>
        <v>0.31844314868830392</v>
      </c>
      <c r="C110" s="423">
        <f>SUMIFS(SAP_Spreadsheet!$G$10:$BN$10,SAP_Spreadsheet!$G$7:$BN$7,PnL_Speadsheet!$D110)</f>
        <v>1</v>
      </c>
      <c r="D110" s="424">
        <f t="shared" si="11"/>
        <v>48</v>
      </c>
      <c r="E110" s="408" t="str">
        <f t="shared" ca="1" si="20"/>
        <v/>
      </c>
      <c r="F110" s="408" t="str">
        <f t="shared" ca="1" si="20"/>
        <v/>
      </c>
      <c r="G110" s="408" t="str">
        <f t="shared" ca="1" si="20"/>
        <v/>
      </c>
      <c r="H110" s="408" t="str">
        <f t="shared" ca="1" si="20"/>
        <v/>
      </c>
      <c r="I110" s="408" t="str">
        <f t="shared" ca="1" si="20"/>
        <v/>
      </c>
      <c r="J110" s="408" t="str">
        <f t="shared" ca="1" si="20"/>
        <v/>
      </c>
      <c r="K110" s="408" t="str">
        <f t="shared" ca="1" si="20"/>
        <v/>
      </c>
      <c r="L110" s="408" t="str">
        <f t="shared" ca="1" si="20"/>
        <v/>
      </c>
      <c r="M110" s="408" t="str">
        <f t="shared" ca="1" si="20"/>
        <v/>
      </c>
      <c r="N110" s="408" t="str">
        <f t="shared" ca="1" si="20"/>
        <v/>
      </c>
      <c r="O110" s="408" t="str">
        <f t="shared" ca="1" si="20"/>
        <v/>
      </c>
      <c r="P110" s="408" t="str">
        <f t="shared" ca="1" si="20"/>
        <v/>
      </c>
      <c r="Q110" s="408" t="str">
        <f t="shared" ca="1" si="20"/>
        <v/>
      </c>
      <c r="R110" s="408" t="str">
        <f t="shared" ca="1" si="20"/>
        <v/>
      </c>
      <c r="S110" s="408" t="str">
        <f t="shared" ca="1" si="20"/>
        <v/>
      </c>
      <c r="T110" s="408" t="str">
        <f t="shared" ref="T110:AI122" ca="1" si="23">IF($D110&gt;$C$61,0,IF($D110&gt;T$5,"",OFFSET(T$62,0,-($D110-1))))</f>
        <v/>
      </c>
      <c r="U110" s="408" t="str">
        <f t="shared" ca="1" si="23"/>
        <v/>
      </c>
      <c r="V110" s="408" t="str">
        <f t="shared" ca="1" si="23"/>
        <v/>
      </c>
      <c r="W110" s="408" t="str">
        <f t="shared" ca="1" si="23"/>
        <v/>
      </c>
      <c r="X110" s="408" t="str">
        <f t="shared" ca="1" si="23"/>
        <v/>
      </c>
      <c r="Y110" s="408" t="str">
        <f t="shared" ca="1" si="23"/>
        <v/>
      </c>
      <c r="Z110" s="408" t="str">
        <f t="shared" ca="1" si="23"/>
        <v/>
      </c>
      <c r="AA110" s="408" t="str">
        <f t="shared" ca="1" si="23"/>
        <v/>
      </c>
      <c r="AB110" s="408" t="str">
        <f t="shared" ca="1" si="23"/>
        <v/>
      </c>
      <c r="AC110" s="408" t="str">
        <f t="shared" ca="1" si="23"/>
        <v/>
      </c>
      <c r="AD110" s="408" t="str">
        <f t="shared" ca="1" si="23"/>
        <v/>
      </c>
      <c r="AE110" s="408" t="str">
        <f t="shared" ca="1" si="23"/>
        <v/>
      </c>
      <c r="AF110" s="408" t="str">
        <f t="shared" ca="1" si="23"/>
        <v/>
      </c>
      <c r="AG110" s="408" t="str">
        <f t="shared" ca="1" si="23"/>
        <v/>
      </c>
      <c r="AH110" s="408" t="str">
        <f t="shared" ca="1" si="23"/>
        <v/>
      </c>
      <c r="AI110" s="408" t="str">
        <f t="shared" ca="1" si="23"/>
        <v/>
      </c>
      <c r="AJ110" s="408" t="str">
        <f t="shared" ref="AI110:AX122" ca="1" si="24">IF($D110&gt;$C$61,0,IF($D110&gt;AJ$5,"",OFFSET(AJ$62,0,-($D110-1))))</f>
        <v/>
      </c>
      <c r="AK110" s="408" t="str">
        <f t="shared" ca="1" si="24"/>
        <v/>
      </c>
      <c r="AL110" s="408" t="str">
        <f t="shared" ca="1" si="24"/>
        <v/>
      </c>
      <c r="AM110" s="408" t="str">
        <f t="shared" ca="1" si="24"/>
        <v/>
      </c>
      <c r="AN110" s="408" t="str">
        <f t="shared" ca="1" si="24"/>
        <v/>
      </c>
      <c r="AO110" s="408" t="str">
        <f t="shared" ca="1" si="24"/>
        <v/>
      </c>
      <c r="AP110" s="408" t="str">
        <f t="shared" ca="1" si="24"/>
        <v/>
      </c>
      <c r="AQ110" s="408" t="str">
        <f t="shared" ca="1" si="24"/>
        <v/>
      </c>
      <c r="AR110" s="408" t="str">
        <f t="shared" ca="1" si="24"/>
        <v/>
      </c>
      <c r="AS110" s="408" t="str">
        <f t="shared" ca="1" si="21"/>
        <v/>
      </c>
      <c r="AT110" s="408" t="str">
        <f t="shared" ca="1" si="21"/>
        <v/>
      </c>
      <c r="AU110" s="408" t="str">
        <f t="shared" ca="1" si="21"/>
        <v/>
      </c>
      <c r="AV110" s="408" t="str">
        <f t="shared" ca="1" si="21"/>
        <v/>
      </c>
      <c r="AW110" s="408" t="str">
        <f t="shared" ca="1" si="21"/>
        <v/>
      </c>
      <c r="AX110" s="408" t="str">
        <f t="shared" ca="1" si="21"/>
        <v/>
      </c>
      <c r="AY110" s="408" t="str">
        <f t="shared" ca="1" si="21"/>
        <v/>
      </c>
      <c r="AZ110" s="408">
        <f t="shared" ca="1" si="21"/>
        <v>0</v>
      </c>
      <c r="BA110" s="408">
        <f t="shared" ca="1" si="22"/>
        <v>0</v>
      </c>
      <c r="BB110" s="408">
        <f t="shared" ca="1" si="22"/>
        <v>0</v>
      </c>
      <c r="BC110" s="408">
        <f t="shared" ca="1" si="22"/>
        <v>0</v>
      </c>
      <c r="BD110" s="408">
        <f t="shared" ca="1" si="22"/>
        <v>0</v>
      </c>
      <c r="BE110" s="408">
        <f t="shared" ca="1" si="22"/>
        <v>0</v>
      </c>
      <c r="BF110" s="408">
        <f t="shared" ca="1" si="22"/>
        <v>0</v>
      </c>
      <c r="BG110" s="408">
        <f t="shared" ca="1" si="22"/>
        <v>0</v>
      </c>
      <c r="BH110" s="408">
        <f t="shared" ca="1" si="22"/>
        <v>0</v>
      </c>
      <c r="BI110" s="408">
        <f t="shared" ca="1" si="22"/>
        <v>0</v>
      </c>
      <c r="BJ110" s="408">
        <f t="shared" ca="1" si="22"/>
        <v>0</v>
      </c>
      <c r="BK110" s="408">
        <f t="shared" ca="1" si="22"/>
        <v>0</v>
      </c>
      <c r="BL110" s="408">
        <f t="shared" ca="1" si="22"/>
        <v>0</v>
      </c>
    </row>
    <row r="111" spans="1:64" x14ac:dyDescent="0.15">
      <c r="A111" s="423"/>
      <c r="B111" s="423">
        <f ca="1">SUMIFS(SAP_Spreadsheet!$G$11:$BN$11,SAP_Spreadsheet!$G$7:$BN$7,PnL_Speadsheet!$D111)</f>
        <v>0.31512525564116972</v>
      </c>
      <c r="C111" s="423">
        <f>SUMIFS(SAP_Spreadsheet!$G$10:$BN$10,SAP_Spreadsheet!$G$7:$BN$7,PnL_Speadsheet!$D111)</f>
        <v>1</v>
      </c>
      <c r="D111" s="424">
        <f t="shared" si="11"/>
        <v>49</v>
      </c>
      <c r="E111" s="408" t="str">
        <f t="shared" ref="E111:T122" ca="1" si="25">IF($D111&gt;$C$61,0,IF($D111&gt;E$5,"",OFFSET(E$62,0,-($D111-1))))</f>
        <v/>
      </c>
      <c r="F111" s="408" t="str">
        <f t="shared" ca="1" si="25"/>
        <v/>
      </c>
      <c r="G111" s="408" t="str">
        <f t="shared" ca="1" si="25"/>
        <v/>
      </c>
      <c r="H111" s="408" t="str">
        <f t="shared" ca="1" si="25"/>
        <v/>
      </c>
      <c r="I111" s="408" t="str">
        <f t="shared" ca="1" si="25"/>
        <v/>
      </c>
      <c r="J111" s="408" t="str">
        <f t="shared" ca="1" si="25"/>
        <v/>
      </c>
      <c r="K111" s="408" t="str">
        <f t="shared" ca="1" si="25"/>
        <v/>
      </c>
      <c r="L111" s="408" t="str">
        <f t="shared" ca="1" si="25"/>
        <v/>
      </c>
      <c r="M111" s="408" t="str">
        <f t="shared" ca="1" si="25"/>
        <v/>
      </c>
      <c r="N111" s="408" t="str">
        <f t="shared" ca="1" si="25"/>
        <v/>
      </c>
      <c r="O111" s="408" t="str">
        <f t="shared" ca="1" si="25"/>
        <v/>
      </c>
      <c r="P111" s="408" t="str">
        <f t="shared" ca="1" si="25"/>
        <v/>
      </c>
      <c r="Q111" s="408" t="str">
        <f t="shared" ca="1" si="25"/>
        <v/>
      </c>
      <c r="R111" s="408" t="str">
        <f t="shared" ca="1" si="25"/>
        <v/>
      </c>
      <c r="S111" s="408" t="str">
        <f t="shared" ca="1" si="25"/>
        <v/>
      </c>
      <c r="T111" s="408" t="str">
        <f t="shared" ca="1" si="25"/>
        <v/>
      </c>
      <c r="U111" s="408" t="str">
        <f t="shared" ca="1" si="23"/>
        <v/>
      </c>
      <c r="V111" s="408" t="str">
        <f t="shared" ca="1" si="23"/>
        <v/>
      </c>
      <c r="W111" s="408" t="str">
        <f t="shared" ca="1" si="23"/>
        <v/>
      </c>
      <c r="X111" s="408" t="str">
        <f t="shared" ca="1" si="23"/>
        <v/>
      </c>
      <c r="Y111" s="408" t="str">
        <f t="shared" ca="1" si="23"/>
        <v/>
      </c>
      <c r="Z111" s="408" t="str">
        <f t="shared" ca="1" si="23"/>
        <v/>
      </c>
      <c r="AA111" s="408" t="str">
        <f t="shared" ca="1" si="23"/>
        <v/>
      </c>
      <c r="AB111" s="408" t="str">
        <f t="shared" ca="1" si="23"/>
        <v/>
      </c>
      <c r="AC111" s="408" t="str">
        <f t="shared" ca="1" si="23"/>
        <v/>
      </c>
      <c r="AD111" s="408" t="str">
        <f t="shared" ca="1" si="23"/>
        <v/>
      </c>
      <c r="AE111" s="408" t="str">
        <f t="shared" ca="1" si="23"/>
        <v/>
      </c>
      <c r="AF111" s="408" t="str">
        <f t="shared" ca="1" si="23"/>
        <v/>
      </c>
      <c r="AG111" s="408" t="str">
        <f t="shared" ca="1" si="23"/>
        <v/>
      </c>
      <c r="AH111" s="408" t="str">
        <f t="shared" ca="1" si="23"/>
        <v/>
      </c>
      <c r="AI111" s="408" t="str">
        <f t="shared" ca="1" si="24"/>
        <v/>
      </c>
      <c r="AJ111" s="408" t="str">
        <f t="shared" ca="1" si="24"/>
        <v/>
      </c>
      <c r="AK111" s="408" t="str">
        <f t="shared" ca="1" si="24"/>
        <v/>
      </c>
      <c r="AL111" s="408" t="str">
        <f t="shared" ca="1" si="24"/>
        <v/>
      </c>
      <c r="AM111" s="408" t="str">
        <f t="shared" ca="1" si="24"/>
        <v/>
      </c>
      <c r="AN111" s="408" t="str">
        <f t="shared" ca="1" si="24"/>
        <v/>
      </c>
      <c r="AO111" s="408" t="str">
        <f t="shared" ca="1" si="24"/>
        <v/>
      </c>
      <c r="AP111" s="408" t="str">
        <f t="shared" ca="1" si="24"/>
        <v/>
      </c>
      <c r="AQ111" s="408" t="str">
        <f t="shared" ca="1" si="24"/>
        <v/>
      </c>
      <c r="AR111" s="408" t="str">
        <f t="shared" ca="1" si="24"/>
        <v/>
      </c>
      <c r="AS111" s="408" t="str">
        <f t="shared" ca="1" si="24"/>
        <v/>
      </c>
      <c r="AT111" s="408" t="str">
        <f t="shared" ca="1" si="24"/>
        <v/>
      </c>
      <c r="AU111" s="408" t="str">
        <f t="shared" ca="1" si="24"/>
        <v/>
      </c>
      <c r="AV111" s="408" t="str">
        <f t="shared" ca="1" si="24"/>
        <v/>
      </c>
      <c r="AW111" s="408" t="str">
        <f t="shared" ca="1" si="24"/>
        <v/>
      </c>
      <c r="AX111" s="408" t="str">
        <f t="shared" ca="1" si="24"/>
        <v/>
      </c>
      <c r="AY111" s="408" t="str">
        <f t="shared" ref="AY111:BL122" ca="1" si="26">IF($D111&gt;$C$61,0,IF($D111&gt;AY$5,"",OFFSET(AY$62,0,-($D111-1))))</f>
        <v/>
      </c>
      <c r="AZ111" s="408" t="str">
        <f t="shared" ca="1" si="26"/>
        <v/>
      </c>
      <c r="BA111" s="408">
        <f t="shared" ca="1" si="26"/>
        <v>0</v>
      </c>
      <c r="BB111" s="408">
        <f t="shared" ca="1" si="26"/>
        <v>0</v>
      </c>
      <c r="BC111" s="408">
        <f t="shared" ca="1" si="26"/>
        <v>0</v>
      </c>
      <c r="BD111" s="408">
        <f t="shared" ca="1" si="26"/>
        <v>0</v>
      </c>
      <c r="BE111" s="408">
        <f t="shared" ca="1" si="26"/>
        <v>0</v>
      </c>
      <c r="BF111" s="408">
        <f t="shared" ca="1" si="26"/>
        <v>0</v>
      </c>
      <c r="BG111" s="408">
        <f t="shared" ca="1" si="26"/>
        <v>0</v>
      </c>
      <c r="BH111" s="408">
        <f t="shared" ca="1" si="26"/>
        <v>0</v>
      </c>
      <c r="BI111" s="408">
        <f t="shared" ca="1" si="26"/>
        <v>0</v>
      </c>
      <c r="BJ111" s="408">
        <f t="shared" ca="1" si="26"/>
        <v>0</v>
      </c>
      <c r="BK111" s="408">
        <f t="shared" ca="1" si="26"/>
        <v>0</v>
      </c>
      <c r="BL111" s="408">
        <f t="shared" ca="1" si="26"/>
        <v>0</v>
      </c>
    </row>
    <row r="112" spans="1:64" x14ac:dyDescent="0.15">
      <c r="A112" s="423"/>
      <c r="B112" s="423">
        <f ca="1">SUMIFS(SAP_Spreadsheet!$G$11:$BN$11,SAP_Spreadsheet!$G$7:$BN$7,PnL_Speadsheet!$D112)</f>
        <v>0.31180736259403552</v>
      </c>
      <c r="C112" s="423">
        <f>SUMIFS(SAP_Spreadsheet!$G$10:$BN$10,SAP_Spreadsheet!$G$7:$BN$7,PnL_Speadsheet!$D112)</f>
        <v>1</v>
      </c>
      <c r="D112" s="424">
        <f t="shared" si="11"/>
        <v>50</v>
      </c>
      <c r="E112" s="408" t="str">
        <f t="shared" ca="1" si="25"/>
        <v/>
      </c>
      <c r="F112" s="408" t="str">
        <f t="shared" ca="1" si="25"/>
        <v/>
      </c>
      <c r="G112" s="408" t="str">
        <f t="shared" ca="1" si="25"/>
        <v/>
      </c>
      <c r="H112" s="408" t="str">
        <f t="shared" ca="1" si="25"/>
        <v/>
      </c>
      <c r="I112" s="408" t="str">
        <f t="shared" ca="1" si="25"/>
        <v/>
      </c>
      <c r="J112" s="408" t="str">
        <f t="shared" ca="1" si="25"/>
        <v/>
      </c>
      <c r="K112" s="408" t="str">
        <f t="shared" ca="1" si="25"/>
        <v/>
      </c>
      <c r="L112" s="408" t="str">
        <f t="shared" ca="1" si="25"/>
        <v/>
      </c>
      <c r="M112" s="408" t="str">
        <f t="shared" ca="1" si="25"/>
        <v/>
      </c>
      <c r="N112" s="408" t="str">
        <f t="shared" ca="1" si="25"/>
        <v/>
      </c>
      <c r="O112" s="408" t="str">
        <f t="shared" ca="1" si="25"/>
        <v/>
      </c>
      <c r="P112" s="408" t="str">
        <f t="shared" ca="1" si="25"/>
        <v/>
      </c>
      <c r="Q112" s="408" t="str">
        <f t="shared" ca="1" si="25"/>
        <v/>
      </c>
      <c r="R112" s="408" t="str">
        <f t="shared" ca="1" si="25"/>
        <v/>
      </c>
      <c r="S112" s="408" t="str">
        <f t="shared" ca="1" si="25"/>
        <v/>
      </c>
      <c r="T112" s="408" t="str">
        <f t="shared" ca="1" si="25"/>
        <v/>
      </c>
      <c r="U112" s="408" t="str">
        <f t="shared" ca="1" si="23"/>
        <v/>
      </c>
      <c r="V112" s="408" t="str">
        <f t="shared" ca="1" si="23"/>
        <v/>
      </c>
      <c r="W112" s="408" t="str">
        <f t="shared" ca="1" si="23"/>
        <v/>
      </c>
      <c r="X112" s="408" t="str">
        <f t="shared" ca="1" si="23"/>
        <v/>
      </c>
      <c r="Y112" s="408" t="str">
        <f t="shared" ca="1" si="23"/>
        <v/>
      </c>
      <c r="Z112" s="408" t="str">
        <f t="shared" ca="1" si="23"/>
        <v/>
      </c>
      <c r="AA112" s="408" t="str">
        <f t="shared" ca="1" si="23"/>
        <v/>
      </c>
      <c r="AB112" s="408" t="str">
        <f t="shared" ca="1" si="23"/>
        <v/>
      </c>
      <c r="AC112" s="408" t="str">
        <f t="shared" ca="1" si="23"/>
        <v/>
      </c>
      <c r="AD112" s="408" t="str">
        <f t="shared" ca="1" si="23"/>
        <v/>
      </c>
      <c r="AE112" s="408" t="str">
        <f t="shared" ca="1" si="23"/>
        <v/>
      </c>
      <c r="AF112" s="408" t="str">
        <f t="shared" ca="1" si="23"/>
        <v/>
      </c>
      <c r="AG112" s="408" t="str">
        <f t="shared" ca="1" si="23"/>
        <v/>
      </c>
      <c r="AH112" s="408" t="str">
        <f t="shared" ca="1" si="23"/>
        <v/>
      </c>
      <c r="AI112" s="408" t="str">
        <f t="shared" ca="1" si="24"/>
        <v/>
      </c>
      <c r="AJ112" s="408" t="str">
        <f t="shared" ca="1" si="24"/>
        <v/>
      </c>
      <c r="AK112" s="408" t="str">
        <f t="shared" ca="1" si="24"/>
        <v/>
      </c>
      <c r="AL112" s="408" t="str">
        <f t="shared" ca="1" si="24"/>
        <v/>
      </c>
      <c r="AM112" s="408" t="str">
        <f t="shared" ca="1" si="24"/>
        <v/>
      </c>
      <c r="AN112" s="408" t="str">
        <f t="shared" ca="1" si="24"/>
        <v/>
      </c>
      <c r="AO112" s="408" t="str">
        <f t="shared" ca="1" si="24"/>
        <v/>
      </c>
      <c r="AP112" s="408" t="str">
        <f t="shared" ca="1" si="24"/>
        <v/>
      </c>
      <c r="AQ112" s="408" t="str">
        <f t="shared" ca="1" si="24"/>
        <v/>
      </c>
      <c r="AR112" s="408" t="str">
        <f t="shared" ca="1" si="24"/>
        <v/>
      </c>
      <c r="AS112" s="408" t="str">
        <f t="shared" ca="1" si="24"/>
        <v/>
      </c>
      <c r="AT112" s="408" t="str">
        <f t="shared" ca="1" si="24"/>
        <v/>
      </c>
      <c r="AU112" s="408" t="str">
        <f t="shared" ca="1" si="24"/>
        <v/>
      </c>
      <c r="AV112" s="408" t="str">
        <f t="shared" ca="1" si="24"/>
        <v/>
      </c>
      <c r="AW112" s="408" t="str">
        <f t="shared" ca="1" si="24"/>
        <v/>
      </c>
      <c r="AX112" s="408" t="str">
        <f t="shared" ca="1" si="24"/>
        <v/>
      </c>
      <c r="AY112" s="408" t="str">
        <f t="shared" ca="1" si="26"/>
        <v/>
      </c>
      <c r="AZ112" s="408" t="str">
        <f t="shared" ca="1" si="26"/>
        <v/>
      </c>
      <c r="BA112" s="408" t="str">
        <f t="shared" ca="1" si="26"/>
        <v/>
      </c>
      <c r="BB112" s="408">
        <f t="shared" ca="1" si="26"/>
        <v>0</v>
      </c>
      <c r="BC112" s="408">
        <f t="shared" ca="1" si="26"/>
        <v>0</v>
      </c>
      <c r="BD112" s="408">
        <f t="shared" ca="1" si="26"/>
        <v>0</v>
      </c>
      <c r="BE112" s="408">
        <f t="shared" ca="1" si="26"/>
        <v>0</v>
      </c>
      <c r="BF112" s="408">
        <f t="shared" ca="1" si="26"/>
        <v>0</v>
      </c>
      <c r="BG112" s="408">
        <f t="shared" ca="1" si="26"/>
        <v>0</v>
      </c>
      <c r="BH112" s="408">
        <f t="shared" ca="1" si="26"/>
        <v>0</v>
      </c>
      <c r="BI112" s="408">
        <f t="shared" ca="1" si="26"/>
        <v>0</v>
      </c>
      <c r="BJ112" s="408">
        <f t="shared" ca="1" si="26"/>
        <v>0</v>
      </c>
      <c r="BK112" s="408">
        <f t="shared" ca="1" si="26"/>
        <v>0</v>
      </c>
      <c r="BL112" s="408">
        <f t="shared" ca="1" si="26"/>
        <v>0</v>
      </c>
    </row>
    <row r="113" spans="1:64" x14ac:dyDescent="0.15">
      <c r="A113" s="423"/>
      <c r="B113" s="423">
        <f ca="1">SUMIFS(SAP_Spreadsheet!$G$11:$BN$11,SAP_Spreadsheet!$G$7:$BN$7,PnL_Speadsheet!$D113)</f>
        <v>0.30848946954690132</v>
      </c>
      <c r="C113" s="423">
        <f>SUMIFS(SAP_Spreadsheet!$G$10:$BN$10,SAP_Spreadsheet!$G$7:$BN$7,PnL_Speadsheet!$D113)</f>
        <v>1</v>
      </c>
      <c r="D113" s="424">
        <f t="shared" si="11"/>
        <v>51</v>
      </c>
      <c r="E113" s="408" t="str">
        <f t="shared" ca="1" si="25"/>
        <v/>
      </c>
      <c r="F113" s="408" t="str">
        <f t="shared" ca="1" si="25"/>
        <v/>
      </c>
      <c r="G113" s="408" t="str">
        <f t="shared" ca="1" si="25"/>
        <v/>
      </c>
      <c r="H113" s="408" t="str">
        <f t="shared" ca="1" si="25"/>
        <v/>
      </c>
      <c r="I113" s="408" t="str">
        <f t="shared" ca="1" si="25"/>
        <v/>
      </c>
      <c r="J113" s="408" t="str">
        <f t="shared" ca="1" si="25"/>
        <v/>
      </c>
      <c r="K113" s="408" t="str">
        <f t="shared" ca="1" si="25"/>
        <v/>
      </c>
      <c r="L113" s="408" t="str">
        <f t="shared" ca="1" si="25"/>
        <v/>
      </c>
      <c r="M113" s="408" t="str">
        <f t="shared" ca="1" si="25"/>
        <v/>
      </c>
      <c r="N113" s="408" t="str">
        <f t="shared" ca="1" si="25"/>
        <v/>
      </c>
      <c r="O113" s="408" t="str">
        <f t="shared" ca="1" si="25"/>
        <v/>
      </c>
      <c r="P113" s="408" t="str">
        <f t="shared" ca="1" si="25"/>
        <v/>
      </c>
      <c r="Q113" s="408" t="str">
        <f t="shared" ca="1" si="25"/>
        <v/>
      </c>
      <c r="R113" s="408" t="str">
        <f t="shared" ca="1" si="25"/>
        <v/>
      </c>
      <c r="S113" s="408" t="str">
        <f t="shared" ca="1" si="25"/>
        <v/>
      </c>
      <c r="T113" s="408" t="str">
        <f t="shared" ca="1" si="25"/>
        <v/>
      </c>
      <c r="U113" s="408" t="str">
        <f t="shared" ca="1" si="23"/>
        <v/>
      </c>
      <c r="V113" s="408" t="str">
        <f t="shared" ca="1" si="23"/>
        <v/>
      </c>
      <c r="W113" s="408" t="str">
        <f t="shared" ca="1" si="23"/>
        <v/>
      </c>
      <c r="X113" s="408" t="str">
        <f t="shared" ca="1" si="23"/>
        <v/>
      </c>
      <c r="Y113" s="408" t="str">
        <f t="shared" ca="1" si="23"/>
        <v/>
      </c>
      <c r="Z113" s="408" t="str">
        <f t="shared" ca="1" si="23"/>
        <v/>
      </c>
      <c r="AA113" s="408" t="str">
        <f t="shared" ca="1" si="23"/>
        <v/>
      </c>
      <c r="AB113" s="408" t="str">
        <f t="shared" ca="1" si="23"/>
        <v/>
      </c>
      <c r="AC113" s="408" t="str">
        <f t="shared" ca="1" si="23"/>
        <v/>
      </c>
      <c r="AD113" s="408" t="str">
        <f t="shared" ca="1" si="23"/>
        <v/>
      </c>
      <c r="AE113" s="408" t="str">
        <f t="shared" ca="1" si="23"/>
        <v/>
      </c>
      <c r="AF113" s="408" t="str">
        <f t="shared" ca="1" si="23"/>
        <v/>
      </c>
      <c r="AG113" s="408" t="str">
        <f t="shared" ca="1" si="23"/>
        <v/>
      </c>
      <c r="AH113" s="408" t="str">
        <f t="shared" ca="1" si="23"/>
        <v/>
      </c>
      <c r="AI113" s="408" t="str">
        <f t="shared" ca="1" si="24"/>
        <v/>
      </c>
      <c r="AJ113" s="408" t="str">
        <f t="shared" ca="1" si="24"/>
        <v/>
      </c>
      <c r="AK113" s="408" t="str">
        <f t="shared" ca="1" si="24"/>
        <v/>
      </c>
      <c r="AL113" s="408" t="str">
        <f t="shared" ca="1" si="24"/>
        <v/>
      </c>
      <c r="AM113" s="408" t="str">
        <f t="shared" ca="1" si="24"/>
        <v/>
      </c>
      <c r="AN113" s="408" t="str">
        <f t="shared" ca="1" si="24"/>
        <v/>
      </c>
      <c r="AO113" s="408" t="str">
        <f t="shared" ca="1" si="24"/>
        <v/>
      </c>
      <c r="AP113" s="408" t="str">
        <f t="shared" ca="1" si="24"/>
        <v/>
      </c>
      <c r="AQ113" s="408" t="str">
        <f t="shared" ca="1" si="24"/>
        <v/>
      </c>
      <c r="AR113" s="408" t="str">
        <f t="shared" ca="1" si="24"/>
        <v/>
      </c>
      <c r="AS113" s="408" t="str">
        <f t="shared" ca="1" si="24"/>
        <v/>
      </c>
      <c r="AT113" s="408" t="str">
        <f t="shared" ca="1" si="24"/>
        <v/>
      </c>
      <c r="AU113" s="408" t="str">
        <f t="shared" ca="1" si="24"/>
        <v/>
      </c>
      <c r="AV113" s="408" t="str">
        <f t="shared" ca="1" si="24"/>
        <v/>
      </c>
      <c r="AW113" s="408" t="str">
        <f t="shared" ca="1" si="24"/>
        <v/>
      </c>
      <c r="AX113" s="408" t="str">
        <f t="shared" ca="1" si="24"/>
        <v/>
      </c>
      <c r="AY113" s="408" t="str">
        <f t="shared" ca="1" si="26"/>
        <v/>
      </c>
      <c r="AZ113" s="408" t="str">
        <f t="shared" ca="1" si="26"/>
        <v/>
      </c>
      <c r="BA113" s="408" t="str">
        <f t="shared" ca="1" si="26"/>
        <v/>
      </c>
      <c r="BB113" s="408" t="str">
        <f t="shared" ca="1" si="26"/>
        <v/>
      </c>
      <c r="BC113" s="408">
        <f t="shared" ca="1" si="26"/>
        <v>0</v>
      </c>
      <c r="BD113" s="408">
        <f t="shared" ca="1" si="26"/>
        <v>0</v>
      </c>
      <c r="BE113" s="408">
        <f t="shared" ca="1" si="26"/>
        <v>0</v>
      </c>
      <c r="BF113" s="408">
        <f t="shared" ca="1" si="26"/>
        <v>0</v>
      </c>
      <c r="BG113" s="408">
        <f t="shared" ca="1" si="26"/>
        <v>0</v>
      </c>
      <c r="BH113" s="408">
        <f t="shared" ca="1" si="26"/>
        <v>0</v>
      </c>
      <c r="BI113" s="408">
        <f t="shared" ca="1" si="26"/>
        <v>0</v>
      </c>
      <c r="BJ113" s="408">
        <f t="shared" ca="1" si="26"/>
        <v>0</v>
      </c>
      <c r="BK113" s="408">
        <f t="shared" ca="1" si="26"/>
        <v>0</v>
      </c>
      <c r="BL113" s="408">
        <f t="shared" ca="1" si="26"/>
        <v>0</v>
      </c>
    </row>
    <row r="114" spans="1:64" x14ac:dyDescent="0.15">
      <c r="A114" s="423"/>
      <c r="B114" s="423">
        <f ca="1">SUMIFS(SAP_Spreadsheet!$G$11:$BN$11,SAP_Spreadsheet!$G$7:$BN$7,PnL_Speadsheet!$D114)</f>
        <v>0.30517157649976712</v>
      </c>
      <c r="C114" s="423">
        <f>SUMIFS(SAP_Spreadsheet!$G$10:$BN$10,SAP_Spreadsheet!$G$7:$BN$7,PnL_Speadsheet!$D114)</f>
        <v>1</v>
      </c>
      <c r="D114" s="424">
        <f t="shared" si="11"/>
        <v>52</v>
      </c>
      <c r="E114" s="408" t="str">
        <f t="shared" ca="1" si="25"/>
        <v/>
      </c>
      <c r="F114" s="408" t="str">
        <f t="shared" ca="1" si="25"/>
        <v/>
      </c>
      <c r="G114" s="408" t="str">
        <f t="shared" ca="1" si="25"/>
        <v/>
      </c>
      <c r="H114" s="408" t="str">
        <f t="shared" ca="1" si="25"/>
        <v/>
      </c>
      <c r="I114" s="408" t="str">
        <f t="shared" ca="1" si="25"/>
        <v/>
      </c>
      <c r="J114" s="408" t="str">
        <f t="shared" ca="1" si="25"/>
        <v/>
      </c>
      <c r="K114" s="408" t="str">
        <f t="shared" ca="1" si="25"/>
        <v/>
      </c>
      <c r="L114" s="408" t="str">
        <f t="shared" ca="1" si="25"/>
        <v/>
      </c>
      <c r="M114" s="408" t="str">
        <f t="shared" ca="1" si="25"/>
        <v/>
      </c>
      <c r="N114" s="408" t="str">
        <f t="shared" ca="1" si="25"/>
        <v/>
      </c>
      <c r="O114" s="408" t="str">
        <f t="shared" ca="1" si="25"/>
        <v/>
      </c>
      <c r="P114" s="408" t="str">
        <f t="shared" ca="1" si="25"/>
        <v/>
      </c>
      <c r="Q114" s="408" t="str">
        <f t="shared" ca="1" si="25"/>
        <v/>
      </c>
      <c r="R114" s="408" t="str">
        <f t="shared" ca="1" si="25"/>
        <v/>
      </c>
      <c r="S114" s="408" t="str">
        <f t="shared" ca="1" si="25"/>
        <v/>
      </c>
      <c r="T114" s="408" t="str">
        <f t="shared" ca="1" si="25"/>
        <v/>
      </c>
      <c r="U114" s="408" t="str">
        <f t="shared" ca="1" si="23"/>
        <v/>
      </c>
      <c r="V114" s="408" t="str">
        <f t="shared" ca="1" si="23"/>
        <v/>
      </c>
      <c r="W114" s="408" t="str">
        <f t="shared" ca="1" si="23"/>
        <v/>
      </c>
      <c r="X114" s="408" t="str">
        <f t="shared" ca="1" si="23"/>
        <v/>
      </c>
      <c r="Y114" s="408" t="str">
        <f t="shared" ca="1" si="23"/>
        <v/>
      </c>
      <c r="Z114" s="408" t="str">
        <f t="shared" ca="1" si="23"/>
        <v/>
      </c>
      <c r="AA114" s="408" t="str">
        <f t="shared" ca="1" si="23"/>
        <v/>
      </c>
      <c r="AB114" s="408" t="str">
        <f t="shared" ca="1" si="23"/>
        <v/>
      </c>
      <c r="AC114" s="408" t="str">
        <f t="shared" ca="1" si="23"/>
        <v/>
      </c>
      <c r="AD114" s="408" t="str">
        <f t="shared" ca="1" si="23"/>
        <v/>
      </c>
      <c r="AE114" s="408" t="str">
        <f t="shared" ca="1" si="23"/>
        <v/>
      </c>
      <c r="AF114" s="408" t="str">
        <f t="shared" ca="1" si="23"/>
        <v/>
      </c>
      <c r="AG114" s="408" t="str">
        <f t="shared" ca="1" si="23"/>
        <v/>
      </c>
      <c r="AH114" s="408" t="str">
        <f t="shared" ca="1" si="23"/>
        <v/>
      </c>
      <c r="AI114" s="408" t="str">
        <f t="shared" ca="1" si="24"/>
        <v/>
      </c>
      <c r="AJ114" s="408" t="str">
        <f t="shared" ca="1" si="24"/>
        <v/>
      </c>
      <c r="AK114" s="408" t="str">
        <f t="shared" ca="1" si="24"/>
        <v/>
      </c>
      <c r="AL114" s="408" t="str">
        <f t="shared" ca="1" si="24"/>
        <v/>
      </c>
      <c r="AM114" s="408" t="str">
        <f t="shared" ca="1" si="24"/>
        <v/>
      </c>
      <c r="AN114" s="408" t="str">
        <f t="shared" ca="1" si="24"/>
        <v/>
      </c>
      <c r="AO114" s="408" t="str">
        <f t="shared" ca="1" si="24"/>
        <v/>
      </c>
      <c r="AP114" s="408" t="str">
        <f t="shared" ca="1" si="24"/>
        <v/>
      </c>
      <c r="AQ114" s="408" t="str">
        <f t="shared" ca="1" si="24"/>
        <v/>
      </c>
      <c r="AR114" s="408" t="str">
        <f t="shared" ca="1" si="24"/>
        <v/>
      </c>
      <c r="AS114" s="408" t="str">
        <f t="shared" ca="1" si="24"/>
        <v/>
      </c>
      <c r="AT114" s="408" t="str">
        <f t="shared" ca="1" si="24"/>
        <v/>
      </c>
      <c r="AU114" s="408" t="str">
        <f t="shared" ca="1" si="24"/>
        <v/>
      </c>
      <c r="AV114" s="408" t="str">
        <f t="shared" ca="1" si="24"/>
        <v/>
      </c>
      <c r="AW114" s="408" t="str">
        <f t="shared" ca="1" si="24"/>
        <v/>
      </c>
      <c r="AX114" s="408" t="str">
        <f t="shared" ca="1" si="24"/>
        <v/>
      </c>
      <c r="AY114" s="408" t="str">
        <f t="shared" ca="1" si="26"/>
        <v/>
      </c>
      <c r="AZ114" s="408" t="str">
        <f t="shared" ca="1" si="26"/>
        <v/>
      </c>
      <c r="BA114" s="408" t="str">
        <f t="shared" ca="1" si="26"/>
        <v/>
      </c>
      <c r="BB114" s="408" t="str">
        <f t="shared" ca="1" si="26"/>
        <v/>
      </c>
      <c r="BC114" s="408" t="str">
        <f t="shared" ca="1" si="26"/>
        <v/>
      </c>
      <c r="BD114" s="408">
        <f t="shared" ca="1" si="26"/>
        <v>0</v>
      </c>
      <c r="BE114" s="408">
        <f t="shared" ca="1" si="26"/>
        <v>0</v>
      </c>
      <c r="BF114" s="408">
        <f t="shared" ca="1" si="26"/>
        <v>0</v>
      </c>
      <c r="BG114" s="408">
        <f t="shared" ca="1" si="26"/>
        <v>0</v>
      </c>
      <c r="BH114" s="408">
        <f t="shared" ca="1" si="26"/>
        <v>0</v>
      </c>
      <c r="BI114" s="408">
        <f t="shared" ca="1" si="26"/>
        <v>0</v>
      </c>
      <c r="BJ114" s="408">
        <f t="shared" ca="1" si="26"/>
        <v>0</v>
      </c>
      <c r="BK114" s="408">
        <f t="shared" ca="1" si="26"/>
        <v>0</v>
      </c>
      <c r="BL114" s="408">
        <f t="shared" ca="1" si="26"/>
        <v>0</v>
      </c>
    </row>
    <row r="115" spans="1:64" x14ac:dyDescent="0.15">
      <c r="A115" s="423"/>
      <c r="B115" s="423">
        <f ca="1">SUMIFS(SAP_Spreadsheet!$G$11:$BN$11,SAP_Spreadsheet!$G$7:$BN$7,PnL_Speadsheet!$D115)</f>
        <v>0.30185368345263291</v>
      </c>
      <c r="C115" s="423">
        <f>SUMIFS(SAP_Spreadsheet!$G$10:$BN$10,SAP_Spreadsheet!$G$7:$BN$7,PnL_Speadsheet!$D115)</f>
        <v>1</v>
      </c>
      <c r="D115" s="424">
        <f t="shared" si="11"/>
        <v>53</v>
      </c>
      <c r="E115" s="408" t="str">
        <f t="shared" ca="1" si="25"/>
        <v/>
      </c>
      <c r="F115" s="408" t="str">
        <f t="shared" ca="1" si="25"/>
        <v/>
      </c>
      <c r="G115" s="408" t="str">
        <f t="shared" ca="1" si="25"/>
        <v/>
      </c>
      <c r="H115" s="408" t="str">
        <f t="shared" ca="1" si="25"/>
        <v/>
      </c>
      <c r="I115" s="408" t="str">
        <f t="shared" ca="1" si="25"/>
        <v/>
      </c>
      <c r="J115" s="408" t="str">
        <f t="shared" ca="1" si="25"/>
        <v/>
      </c>
      <c r="K115" s="408" t="str">
        <f t="shared" ca="1" si="25"/>
        <v/>
      </c>
      <c r="L115" s="408" t="str">
        <f t="shared" ca="1" si="25"/>
        <v/>
      </c>
      <c r="M115" s="408" t="str">
        <f t="shared" ca="1" si="25"/>
        <v/>
      </c>
      <c r="N115" s="408" t="str">
        <f t="shared" ca="1" si="25"/>
        <v/>
      </c>
      <c r="O115" s="408" t="str">
        <f t="shared" ca="1" si="25"/>
        <v/>
      </c>
      <c r="P115" s="408" t="str">
        <f t="shared" ca="1" si="25"/>
        <v/>
      </c>
      <c r="Q115" s="408" t="str">
        <f t="shared" ca="1" si="25"/>
        <v/>
      </c>
      <c r="R115" s="408" t="str">
        <f t="shared" ca="1" si="25"/>
        <v/>
      </c>
      <c r="S115" s="408" t="str">
        <f t="shared" ca="1" si="25"/>
        <v/>
      </c>
      <c r="T115" s="408" t="str">
        <f t="shared" ca="1" si="25"/>
        <v/>
      </c>
      <c r="U115" s="408" t="str">
        <f t="shared" ca="1" si="23"/>
        <v/>
      </c>
      <c r="V115" s="408" t="str">
        <f t="shared" ca="1" si="23"/>
        <v/>
      </c>
      <c r="W115" s="408" t="str">
        <f t="shared" ca="1" si="23"/>
        <v/>
      </c>
      <c r="X115" s="408" t="str">
        <f t="shared" ca="1" si="23"/>
        <v/>
      </c>
      <c r="Y115" s="408" t="str">
        <f t="shared" ca="1" si="23"/>
        <v/>
      </c>
      <c r="Z115" s="408" t="str">
        <f t="shared" ca="1" si="23"/>
        <v/>
      </c>
      <c r="AA115" s="408" t="str">
        <f t="shared" ca="1" si="23"/>
        <v/>
      </c>
      <c r="AB115" s="408" t="str">
        <f t="shared" ca="1" si="23"/>
        <v/>
      </c>
      <c r="AC115" s="408" t="str">
        <f t="shared" ca="1" si="23"/>
        <v/>
      </c>
      <c r="AD115" s="408" t="str">
        <f t="shared" ca="1" si="23"/>
        <v/>
      </c>
      <c r="AE115" s="408" t="str">
        <f t="shared" ca="1" si="23"/>
        <v/>
      </c>
      <c r="AF115" s="408" t="str">
        <f t="shared" ca="1" si="23"/>
        <v/>
      </c>
      <c r="AG115" s="408" t="str">
        <f t="shared" ca="1" si="23"/>
        <v/>
      </c>
      <c r="AH115" s="408" t="str">
        <f t="shared" ca="1" si="23"/>
        <v/>
      </c>
      <c r="AI115" s="408" t="str">
        <f t="shared" ca="1" si="24"/>
        <v/>
      </c>
      <c r="AJ115" s="408" t="str">
        <f t="shared" ca="1" si="24"/>
        <v/>
      </c>
      <c r="AK115" s="408" t="str">
        <f t="shared" ca="1" si="24"/>
        <v/>
      </c>
      <c r="AL115" s="408" t="str">
        <f t="shared" ca="1" si="24"/>
        <v/>
      </c>
      <c r="AM115" s="408" t="str">
        <f t="shared" ca="1" si="24"/>
        <v/>
      </c>
      <c r="AN115" s="408" t="str">
        <f t="shared" ca="1" si="24"/>
        <v/>
      </c>
      <c r="AO115" s="408" t="str">
        <f t="shared" ca="1" si="24"/>
        <v/>
      </c>
      <c r="AP115" s="408" t="str">
        <f t="shared" ca="1" si="24"/>
        <v/>
      </c>
      <c r="AQ115" s="408" t="str">
        <f t="shared" ca="1" si="24"/>
        <v/>
      </c>
      <c r="AR115" s="408" t="str">
        <f t="shared" ca="1" si="24"/>
        <v/>
      </c>
      <c r="AS115" s="408" t="str">
        <f t="shared" ca="1" si="24"/>
        <v/>
      </c>
      <c r="AT115" s="408" t="str">
        <f t="shared" ca="1" si="24"/>
        <v/>
      </c>
      <c r="AU115" s="408" t="str">
        <f t="shared" ca="1" si="24"/>
        <v/>
      </c>
      <c r="AV115" s="408" t="str">
        <f t="shared" ca="1" si="24"/>
        <v/>
      </c>
      <c r="AW115" s="408" t="str">
        <f t="shared" ca="1" si="24"/>
        <v/>
      </c>
      <c r="AX115" s="408" t="str">
        <f t="shared" ca="1" si="24"/>
        <v/>
      </c>
      <c r="AY115" s="408" t="str">
        <f t="shared" ca="1" si="26"/>
        <v/>
      </c>
      <c r="AZ115" s="408" t="str">
        <f t="shared" ca="1" si="26"/>
        <v/>
      </c>
      <c r="BA115" s="408" t="str">
        <f t="shared" ca="1" si="26"/>
        <v/>
      </c>
      <c r="BB115" s="408" t="str">
        <f t="shared" ca="1" si="26"/>
        <v/>
      </c>
      <c r="BC115" s="408" t="str">
        <f t="shared" ca="1" si="26"/>
        <v/>
      </c>
      <c r="BD115" s="408" t="str">
        <f t="shared" ca="1" si="26"/>
        <v/>
      </c>
      <c r="BE115" s="408">
        <f t="shared" ca="1" si="26"/>
        <v>0</v>
      </c>
      <c r="BF115" s="408">
        <f t="shared" ca="1" si="26"/>
        <v>0</v>
      </c>
      <c r="BG115" s="408">
        <f t="shared" ca="1" si="26"/>
        <v>0</v>
      </c>
      <c r="BH115" s="408">
        <f t="shared" ca="1" si="26"/>
        <v>0</v>
      </c>
      <c r="BI115" s="408">
        <f t="shared" ca="1" si="26"/>
        <v>0</v>
      </c>
      <c r="BJ115" s="408">
        <f t="shared" ca="1" si="26"/>
        <v>0</v>
      </c>
      <c r="BK115" s="408">
        <f t="shared" ca="1" si="26"/>
        <v>0</v>
      </c>
      <c r="BL115" s="408">
        <f t="shared" ca="1" si="26"/>
        <v>0</v>
      </c>
    </row>
    <row r="116" spans="1:64" x14ac:dyDescent="0.15">
      <c r="A116" s="423"/>
      <c r="B116" s="423">
        <f ca="1">SUMIFS(SAP_Spreadsheet!$G$11:$BN$11,SAP_Spreadsheet!$G$7:$BN$7,PnL_Speadsheet!$D116)</f>
        <v>0.29853579040549871</v>
      </c>
      <c r="C116" s="423">
        <f>SUMIFS(SAP_Spreadsheet!$G$10:$BN$10,SAP_Spreadsheet!$G$7:$BN$7,PnL_Speadsheet!$D116)</f>
        <v>1</v>
      </c>
      <c r="D116" s="424">
        <f t="shared" si="11"/>
        <v>54</v>
      </c>
      <c r="E116" s="408" t="str">
        <f t="shared" ca="1" si="25"/>
        <v/>
      </c>
      <c r="F116" s="408" t="str">
        <f t="shared" ca="1" si="25"/>
        <v/>
      </c>
      <c r="G116" s="408" t="str">
        <f t="shared" ca="1" si="25"/>
        <v/>
      </c>
      <c r="H116" s="408" t="str">
        <f t="shared" ca="1" si="25"/>
        <v/>
      </c>
      <c r="I116" s="408" t="str">
        <f t="shared" ca="1" si="25"/>
        <v/>
      </c>
      <c r="J116" s="408" t="str">
        <f t="shared" ca="1" si="25"/>
        <v/>
      </c>
      <c r="K116" s="408" t="str">
        <f t="shared" ca="1" si="25"/>
        <v/>
      </c>
      <c r="L116" s="408" t="str">
        <f t="shared" ca="1" si="25"/>
        <v/>
      </c>
      <c r="M116" s="408" t="str">
        <f t="shared" ca="1" si="25"/>
        <v/>
      </c>
      <c r="N116" s="408" t="str">
        <f t="shared" ca="1" si="25"/>
        <v/>
      </c>
      <c r="O116" s="408" t="str">
        <f t="shared" ca="1" si="25"/>
        <v/>
      </c>
      <c r="P116" s="408" t="str">
        <f t="shared" ca="1" si="25"/>
        <v/>
      </c>
      <c r="Q116" s="408" t="str">
        <f t="shared" ca="1" si="25"/>
        <v/>
      </c>
      <c r="R116" s="408" t="str">
        <f t="shared" ca="1" si="25"/>
        <v/>
      </c>
      <c r="S116" s="408" t="str">
        <f t="shared" ca="1" si="25"/>
        <v/>
      </c>
      <c r="T116" s="408" t="str">
        <f t="shared" ca="1" si="25"/>
        <v/>
      </c>
      <c r="U116" s="408" t="str">
        <f t="shared" ca="1" si="23"/>
        <v/>
      </c>
      <c r="V116" s="408" t="str">
        <f t="shared" ca="1" si="23"/>
        <v/>
      </c>
      <c r="W116" s="408" t="str">
        <f t="shared" ca="1" si="23"/>
        <v/>
      </c>
      <c r="X116" s="408" t="str">
        <f t="shared" ca="1" si="23"/>
        <v/>
      </c>
      <c r="Y116" s="408" t="str">
        <f t="shared" ca="1" si="23"/>
        <v/>
      </c>
      <c r="Z116" s="408" t="str">
        <f t="shared" ca="1" si="23"/>
        <v/>
      </c>
      <c r="AA116" s="408" t="str">
        <f t="shared" ca="1" si="23"/>
        <v/>
      </c>
      <c r="AB116" s="408" t="str">
        <f t="shared" ca="1" si="23"/>
        <v/>
      </c>
      <c r="AC116" s="408" t="str">
        <f t="shared" ca="1" si="23"/>
        <v/>
      </c>
      <c r="AD116" s="408" t="str">
        <f t="shared" ca="1" si="23"/>
        <v/>
      </c>
      <c r="AE116" s="408" t="str">
        <f t="shared" ca="1" si="23"/>
        <v/>
      </c>
      <c r="AF116" s="408" t="str">
        <f t="shared" ca="1" si="23"/>
        <v/>
      </c>
      <c r="AG116" s="408" t="str">
        <f t="shared" ca="1" si="23"/>
        <v/>
      </c>
      <c r="AH116" s="408" t="str">
        <f t="shared" ca="1" si="23"/>
        <v/>
      </c>
      <c r="AI116" s="408" t="str">
        <f t="shared" ca="1" si="24"/>
        <v/>
      </c>
      <c r="AJ116" s="408" t="str">
        <f t="shared" ca="1" si="24"/>
        <v/>
      </c>
      <c r="AK116" s="408" t="str">
        <f t="shared" ca="1" si="24"/>
        <v/>
      </c>
      <c r="AL116" s="408" t="str">
        <f t="shared" ca="1" si="24"/>
        <v/>
      </c>
      <c r="AM116" s="408" t="str">
        <f t="shared" ca="1" si="24"/>
        <v/>
      </c>
      <c r="AN116" s="408" t="str">
        <f t="shared" ca="1" si="24"/>
        <v/>
      </c>
      <c r="AO116" s="408" t="str">
        <f t="shared" ca="1" si="24"/>
        <v/>
      </c>
      <c r="AP116" s="408" t="str">
        <f t="shared" ca="1" si="24"/>
        <v/>
      </c>
      <c r="AQ116" s="408" t="str">
        <f t="shared" ca="1" si="24"/>
        <v/>
      </c>
      <c r="AR116" s="408" t="str">
        <f t="shared" ca="1" si="24"/>
        <v/>
      </c>
      <c r="AS116" s="408" t="str">
        <f t="shared" ca="1" si="24"/>
        <v/>
      </c>
      <c r="AT116" s="408" t="str">
        <f t="shared" ca="1" si="24"/>
        <v/>
      </c>
      <c r="AU116" s="408" t="str">
        <f t="shared" ca="1" si="24"/>
        <v/>
      </c>
      <c r="AV116" s="408" t="str">
        <f t="shared" ca="1" si="24"/>
        <v/>
      </c>
      <c r="AW116" s="408" t="str">
        <f t="shared" ca="1" si="24"/>
        <v/>
      </c>
      <c r="AX116" s="408" t="str">
        <f t="shared" ca="1" si="24"/>
        <v/>
      </c>
      <c r="AY116" s="408" t="str">
        <f t="shared" ca="1" si="26"/>
        <v/>
      </c>
      <c r="AZ116" s="408" t="str">
        <f t="shared" ca="1" si="26"/>
        <v/>
      </c>
      <c r="BA116" s="408" t="str">
        <f t="shared" ca="1" si="26"/>
        <v/>
      </c>
      <c r="BB116" s="408" t="str">
        <f t="shared" ca="1" si="26"/>
        <v/>
      </c>
      <c r="BC116" s="408" t="str">
        <f t="shared" ca="1" si="26"/>
        <v/>
      </c>
      <c r="BD116" s="408" t="str">
        <f t="shared" ca="1" si="26"/>
        <v/>
      </c>
      <c r="BE116" s="408" t="str">
        <f t="shared" ca="1" si="26"/>
        <v/>
      </c>
      <c r="BF116" s="408">
        <f t="shared" ca="1" si="26"/>
        <v>0</v>
      </c>
      <c r="BG116" s="408">
        <f t="shared" ca="1" si="26"/>
        <v>0</v>
      </c>
      <c r="BH116" s="408">
        <f t="shared" ca="1" si="26"/>
        <v>0</v>
      </c>
      <c r="BI116" s="408">
        <f t="shared" ca="1" si="26"/>
        <v>0</v>
      </c>
      <c r="BJ116" s="408">
        <f t="shared" ca="1" si="26"/>
        <v>0</v>
      </c>
      <c r="BK116" s="408">
        <f t="shared" ca="1" si="26"/>
        <v>0</v>
      </c>
      <c r="BL116" s="408">
        <f t="shared" ca="1" si="26"/>
        <v>0</v>
      </c>
    </row>
    <row r="117" spans="1:64" x14ac:dyDescent="0.15">
      <c r="A117" s="423"/>
      <c r="B117" s="423">
        <f ca="1">SUMIFS(SAP_Spreadsheet!$G$11:$BN$11,SAP_Spreadsheet!$G$7:$BN$7,PnL_Speadsheet!$D117)</f>
        <v>0.29521789735836451</v>
      </c>
      <c r="C117" s="423">
        <f>SUMIFS(SAP_Spreadsheet!$G$10:$BN$10,SAP_Spreadsheet!$G$7:$BN$7,PnL_Speadsheet!$D117)</f>
        <v>1</v>
      </c>
      <c r="D117" s="424">
        <f t="shared" si="11"/>
        <v>55</v>
      </c>
      <c r="E117" s="408" t="str">
        <f t="shared" ca="1" si="25"/>
        <v/>
      </c>
      <c r="F117" s="408" t="str">
        <f t="shared" ca="1" si="25"/>
        <v/>
      </c>
      <c r="G117" s="408" t="str">
        <f t="shared" ca="1" si="25"/>
        <v/>
      </c>
      <c r="H117" s="408" t="str">
        <f t="shared" ca="1" si="25"/>
        <v/>
      </c>
      <c r="I117" s="408" t="str">
        <f t="shared" ca="1" si="25"/>
        <v/>
      </c>
      <c r="J117" s="408" t="str">
        <f t="shared" ca="1" si="25"/>
        <v/>
      </c>
      <c r="K117" s="408" t="str">
        <f t="shared" ca="1" si="25"/>
        <v/>
      </c>
      <c r="L117" s="408" t="str">
        <f t="shared" ca="1" si="25"/>
        <v/>
      </c>
      <c r="M117" s="408" t="str">
        <f t="shared" ca="1" si="25"/>
        <v/>
      </c>
      <c r="N117" s="408" t="str">
        <f t="shared" ca="1" si="25"/>
        <v/>
      </c>
      <c r="O117" s="408" t="str">
        <f t="shared" ca="1" si="25"/>
        <v/>
      </c>
      <c r="P117" s="408" t="str">
        <f t="shared" ca="1" si="25"/>
        <v/>
      </c>
      <c r="Q117" s="408" t="str">
        <f t="shared" ca="1" si="25"/>
        <v/>
      </c>
      <c r="R117" s="408" t="str">
        <f t="shared" ca="1" si="25"/>
        <v/>
      </c>
      <c r="S117" s="408" t="str">
        <f t="shared" ca="1" si="25"/>
        <v/>
      </c>
      <c r="T117" s="408" t="str">
        <f t="shared" ca="1" si="25"/>
        <v/>
      </c>
      <c r="U117" s="408" t="str">
        <f t="shared" ca="1" si="23"/>
        <v/>
      </c>
      <c r="V117" s="408" t="str">
        <f t="shared" ca="1" si="23"/>
        <v/>
      </c>
      <c r="W117" s="408" t="str">
        <f t="shared" ca="1" si="23"/>
        <v/>
      </c>
      <c r="X117" s="408" t="str">
        <f t="shared" ca="1" si="23"/>
        <v/>
      </c>
      <c r="Y117" s="408" t="str">
        <f t="shared" ca="1" si="23"/>
        <v/>
      </c>
      <c r="Z117" s="408" t="str">
        <f t="shared" ca="1" si="23"/>
        <v/>
      </c>
      <c r="AA117" s="408" t="str">
        <f t="shared" ca="1" si="23"/>
        <v/>
      </c>
      <c r="AB117" s="408" t="str">
        <f t="shared" ca="1" si="23"/>
        <v/>
      </c>
      <c r="AC117" s="408" t="str">
        <f t="shared" ca="1" si="23"/>
        <v/>
      </c>
      <c r="AD117" s="408" t="str">
        <f t="shared" ca="1" si="23"/>
        <v/>
      </c>
      <c r="AE117" s="408" t="str">
        <f t="shared" ca="1" si="23"/>
        <v/>
      </c>
      <c r="AF117" s="408" t="str">
        <f t="shared" ca="1" si="23"/>
        <v/>
      </c>
      <c r="AG117" s="408" t="str">
        <f t="shared" ca="1" si="23"/>
        <v/>
      </c>
      <c r="AH117" s="408" t="str">
        <f t="shared" ca="1" si="23"/>
        <v/>
      </c>
      <c r="AI117" s="408" t="str">
        <f t="shared" ca="1" si="24"/>
        <v/>
      </c>
      <c r="AJ117" s="408" t="str">
        <f t="shared" ca="1" si="24"/>
        <v/>
      </c>
      <c r="AK117" s="408" t="str">
        <f t="shared" ca="1" si="24"/>
        <v/>
      </c>
      <c r="AL117" s="408" t="str">
        <f t="shared" ca="1" si="24"/>
        <v/>
      </c>
      <c r="AM117" s="408" t="str">
        <f t="shared" ca="1" si="24"/>
        <v/>
      </c>
      <c r="AN117" s="408" t="str">
        <f t="shared" ca="1" si="24"/>
        <v/>
      </c>
      <c r="AO117" s="408" t="str">
        <f t="shared" ca="1" si="24"/>
        <v/>
      </c>
      <c r="AP117" s="408" t="str">
        <f t="shared" ca="1" si="24"/>
        <v/>
      </c>
      <c r="AQ117" s="408" t="str">
        <f t="shared" ca="1" si="24"/>
        <v/>
      </c>
      <c r="AR117" s="408" t="str">
        <f t="shared" ca="1" si="24"/>
        <v/>
      </c>
      <c r="AS117" s="408" t="str">
        <f t="shared" ca="1" si="24"/>
        <v/>
      </c>
      <c r="AT117" s="408" t="str">
        <f t="shared" ca="1" si="24"/>
        <v/>
      </c>
      <c r="AU117" s="408" t="str">
        <f t="shared" ca="1" si="24"/>
        <v/>
      </c>
      <c r="AV117" s="408" t="str">
        <f t="shared" ca="1" si="24"/>
        <v/>
      </c>
      <c r="AW117" s="408" t="str">
        <f t="shared" ca="1" si="24"/>
        <v/>
      </c>
      <c r="AX117" s="408" t="str">
        <f t="shared" ca="1" si="24"/>
        <v/>
      </c>
      <c r="AY117" s="408" t="str">
        <f t="shared" ca="1" si="26"/>
        <v/>
      </c>
      <c r="AZ117" s="408" t="str">
        <f t="shared" ca="1" si="26"/>
        <v/>
      </c>
      <c r="BA117" s="408" t="str">
        <f t="shared" ca="1" si="26"/>
        <v/>
      </c>
      <c r="BB117" s="408" t="str">
        <f t="shared" ca="1" si="26"/>
        <v/>
      </c>
      <c r="BC117" s="408" t="str">
        <f t="shared" ca="1" si="26"/>
        <v/>
      </c>
      <c r="BD117" s="408" t="str">
        <f t="shared" ca="1" si="26"/>
        <v/>
      </c>
      <c r="BE117" s="408" t="str">
        <f t="shared" ca="1" si="26"/>
        <v/>
      </c>
      <c r="BF117" s="408" t="str">
        <f t="shared" ca="1" si="26"/>
        <v/>
      </c>
      <c r="BG117" s="408">
        <f t="shared" ca="1" si="26"/>
        <v>0</v>
      </c>
      <c r="BH117" s="408">
        <f t="shared" ca="1" si="26"/>
        <v>0</v>
      </c>
      <c r="BI117" s="408">
        <f t="shared" ca="1" si="26"/>
        <v>0</v>
      </c>
      <c r="BJ117" s="408">
        <f t="shared" ca="1" si="26"/>
        <v>0</v>
      </c>
      <c r="BK117" s="408">
        <f t="shared" ca="1" si="26"/>
        <v>0</v>
      </c>
      <c r="BL117" s="408">
        <f t="shared" ca="1" si="26"/>
        <v>0</v>
      </c>
    </row>
    <row r="118" spans="1:64" x14ac:dyDescent="0.15">
      <c r="A118" s="423"/>
      <c r="B118" s="423">
        <f ca="1">SUMIFS(SAP_Spreadsheet!$G$11:$BN$11,SAP_Spreadsheet!$G$7:$BN$7,PnL_Speadsheet!$D118)</f>
        <v>0.29190000431123031</v>
      </c>
      <c r="C118" s="423">
        <f>SUMIFS(SAP_Spreadsheet!$G$10:$BN$10,SAP_Spreadsheet!$G$7:$BN$7,PnL_Speadsheet!$D118)</f>
        <v>1</v>
      </c>
      <c r="D118" s="424">
        <f t="shared" si="11"/>
        <v>56</v>
      </c>
      <c r="E118" s="408" t="str">
        <f t="shared" ca="1" si="25"/>
        <v/>
      </c>
      <c r="F118" s="408" t="str">
        <f t="shared" ca="1" si="25"/>
        <v/>
      </c>
      <c r="G118" s="408" t="str">
        <f t="shared" ca="1" si="25"/>
        <v/>
      </c>
      <c r="H118" s="408" t="str">
        <f t="shared" ca="1" si="25"/>
        <v/>
      </c>
      <c r="I118" s="408" t="str">
        <f t="shared" ca="1" si="25"/>
        <v/>
      </c>
      <c r="J118" s="408" t="str">
        <f t="shared" ca="1" si="25"/>
        <v/>
      </c>
      <c r="K118" s="408" t="str">
        <f t="shared" ca="1" si="25"/>
        <v/>
      </c>
      <c r="L118" s="408" t="str">
        <f t="shared" ca="1" si="25"/>
        <v/>
      </c>
      <c r="M118" s="408" t="str">
        <f t="shared" ca="1" si="25"/>
        <v/>
      </c>
      <c r="N118" s="408" t="str">
        <f t="shared" ca="1" si="25"/>
        <v/>
      </c>
      <c r="O118" s="408" t="str">
        <f t="shared" ca="1" si="25"/>
        <v/>
      </c>
      <c r="P118" s="408" t="str">
        <f t="shared" ca="1" si="25"/>
        <v/>
      </c>
      <c r="Q118" s="408" t="str">
        <f t="shared" ca="1" si="25"/>
        <v/>
      </c>
      <c r="R118" s="408" t="str">
        <f t="shared" ca="1" si="25"/>
        <v/>
      </c>
      <c r="S118" s="408" t="str">
        <f t="shared" ca="1" si="25"/>
        <v/>
      </c>
      <c r="T118" s="408" t="str">
        <f t="shared" ca="1" si="25"/>
        <v/>
      </c>
      <c r="U118" s="408" t="str">
        <f t="shared" ca="1" si="23"/>
        <v/>
      </c>
      <c r="V118" s="408" t="str">
        <f t="shared" ca="1" si="23"/>
        <v/>
      </c>
      <c r="W118" s="408" t="str">
        <f t="shared" ca="1" si="23"/>
        <v/>
      </c>
      <c r="X118" s="408" t="str">
        <f t="shared" ca="1" si="23"/>
        <v/>
      </c>
      <c r="Y118" s="408" t="str">
        <f t="shared" ca="1" si="23"/>
        <v/>
      </c>
      <c r="Z118" s="408" t="str">
        <f t="shared" ca="1" si="23"/>
        <v/>
      </c>
      <c r="AA118" s="408" t="str">
        <f t="shared" ca="1" si="23"/>
        <v/>
      </c>
      <c r="AB118" s="408" t="str">
        <f t="shared" ca="1" si="23"/>
        <v/>
      </c>
      <c r="AC118" s="408" t="str">
        <f t="shared" ca="1" si="23"/>
        <v/>
      </c>
      <c r="AD118" s="408" t="str">
        <f t="shared" ca="1" si="23"/>
        <v/>
      </c>
      <c r="AE118" s="408" t="str">
        <f t="shared" ca="1" si="23"/>
        <v/>
      </c>
      <c r="AF118" s="408" t="str">
        <f t="shared" ca="1" si="23"/>
        <v/>
      </c>
      <c r="AG118" s="408" t="str">
        <f t="shared" ca="1" si="23"/>
        <v/>
      </c>
      <c r="AH118" s="408" t="str">
        <f t="shared" ca="1" si="23"/>
        <v/>
      </c>
      <c r="AI118" s="408" t="str">
        <f t="shared" ca="1" si="24"/>
        <v/>
      </c>
      <c r="AJ118" s="408" t="str">
        <f t="shared" ca="1" si="24"/>
        <v/>
      </c>
      <c r="AK118" s="408" t="str">
        <f t="shared" ca="1" si="24"/>
        <v/>
      </c>
      <c r="AL118" s="408" t="str">
        <f t="shared" ca="1" si="24"/>
        <v/>
      </c>
      <c r="AM118" s="408" t="str">
        <f t="shared" ca="1" si="24"/>
        <v/>
      </c>
      <c r="AN118" s="408" t="str">
        <f t="shared" ca="1" si="24"/>
        <v/>
      </c>
      <c r="AO118" s="408" t="str">
        <f t="shared" ca="1" si="24"/>
        <v/>
      </c>
      <c r="AP118" s="408" t="str">
        <f t="shared" ca="1" si="24"/>
        <v/>
      </c>
      <c r="AQ118" s="408" t="str">
        <f t="shared" ca="1" si="24"/>
        <v/>
      </c>
      <c r="AR118" s="408" t="str">
        <f t="shared" ca="1" si="24"/>
        <v/>
      </c>
      <c r="AS118" s="408" t="str">
        <f t="shared" ca="1" si="24"/>
        <v/>
      </c>
      <c r="AT118" s="408" t="str">
        <f t="shared" ca="1" si="24"/>
        <v/>
      </c>
      <c r="AU118" s="408" t="str">
        <f t="shared" ca="1" si="24"/>
        <v/>
      </c>
      <c r="AV118" s="408" t="str">
        <f t="shared" ca="1" si="24"/>
        <v/>
      </c>
      <c r="AW118" s="408" t="str">
        <f t="shared" ca="1" si="24"/>
        <v/>
      </c>
      <c r="AX118" s="408" t="str">
        <f t="shared" ca="1" si="24"/>
        <v/>
      </c>
      <c r="AY118" s="408" t="str">
        <f t="shared" ca="1" si="26"/>
        <v/>
      </c>
      <c r="AZ118" s="408" t="str">
        <f t="shared" ca="1" si="26"/>
        <v/>
      </c>
      <c r="BA118" s="408" t="str">
        <f t="shared" ca="1" si="26"/>
        <v/>
      </c>
      <c r="BB118" s="408" t="str">
        <f t="shared" ca="1" si="26"/>
        <v/>
      </c>
      <c r="BC118" s="408" t="str">
        <f t="shared" ca="1" si="26"/>
        <v/>
      </c>
      <c r="BD118" s="408" t="str">
        <f t="shared" ca="1" si="26"/>
        <v/>
      </c>
      <c r="BE118" s="408" t="str">
        <f t="shared" ca="1" si="26"/>
        <v/>
      </c>
      <c r="BF118" s="408" t="str">
        <f t="shared" ca="1" si="26"/>
        <v/>
      </c>
      <c r="BG118" s="408" t="str">
        <f t="shared" ca="1" si="26"/>
        <v/>
      </c>
      <c r="BH118" s="408">
        <f t="shared" ca="1" si="26"/>
        <v>0</v>
      </c>
      <c r="BI118" s="408">
        <f t="shared" ca="1" si="26"/>
        <v>0</v>
      </c>
      <c r="BJ118" s="408">
        <f t="shared" ca="1" si="26"/>
        <v>0</v>
      </c>
      <c r="BK118" s="408">
        <f t="shared" ca="1" si="26"/>
        <v>0</v>
      </c>
      <c r="BL118" s="408">
        <f t="shared" ca="1" si="26"/>
        <v>0</v>
      </c>
    </row>
    <row r="119" spans="1:64" x14ac:dyDescent="0.15">
      <c r="A119" s="423"/>
      <c r="B119" s="423">
        <f ca="1">SUMIFS(SAP_Spreadsheet!$G$11:$BN$11,SAP_Spreadsheet!$G$7:$BN$7,PnL_Speadsheet!$D119)</f>
        <v>0.28858211126409611</v>
      </c>
      <c r="C119" s="423">
        <f>SUMIFS(SAP_Spreadsheet!$G$10:$BN$10,SAP_Spreadsheet!$G$7:$BN$7,PnL_Speadsheet!$D119)</f>
        <v>1</v>
      </c>
      <c r="D119" s="424">
        <f t="shared" si="11"/>
        <v>57</v>
      </c>
      <c r="E119" s="408" t="str">
        <f t="shared" ca="1" si="25"/>
        <v/>
      </c>
      <c r="F119" s="408" t="str">
        <f t="shared" ca="1" si="25"/>
        <v/>
      </c>
      <c r="G119" s="408" t="str">
        <f t="shared" ca="1" si="25"/>
        <v/>
      </c>
      <c r="H119" s="408" t="str">
        <f t="shared" ca="1" si="25"/>
        <v/>
      </c>
      <c r="I119" s="408" t="str">
        <f t="shared" ca="1" si="25"/>
        <v/>
      </c>
      <c r="J119" s="408" t="str">
        <f t="shared" ca="1" si="25"/>
        <v/>
      </c>
      <c r="K119" s="408" t="str">
        <f t="shared" ca="1" si="25"/>
        <v/>
      </c>
      <c r="L119" s="408" t="str">
        <f t="shared" ca="1" si="25"/>
        <v/>
      </c>
      <c r="M119" s="408" t="str">
        <f t="shared" ca="1" si="25"/>
        <v/>
      </c>
      <c r="N119" s="408" t="str">
        <f t="shared" ca="1" si="25"/>
        <v/>
      </c>
      <c r="O119" s="408" t="str">
        <f t="shared" ca="1" si="25"/>
        <v/>
      </c>
      <c r="P119" s="408" t="str">
        <f t="shared" ca="1" si="25"/>
        <v/>
      </c>
      <c r="Q119" s="408" t="str">
        <f t="shared" ca="1" si="25"/>
        <v/>
      </c>
      <c r="R119" s="408" t="str">
        <f t="shared" ca="1" si="25"/>
        <v/>
      </c>
      <c r="S119" s="408" t="str">
        <f t="shared" ca="1" si="25"/>
        <v/>
      </c>
      <c r="T119" s="408" t="str">
        <f t="shared" ca="1" si="25"/>
        <v/>
      </c>
      <c r="U119" s="408" t="str">
        <f t="shared" ca="1" si="23"/>
        <v/>
      </c>
      <c r="V119" s="408" t="str">
        <f t="shared" ca="1" si="23"/>
        <v/>
      </c>
      <c r="W119" s="408" t="str">
        <f t="shared" ca="1" si="23"/>
        <v/>
      </c>
      <c r="X119" s="408" t="str">
        <f t="shared" ca="1" si="23"/>
        <v/>
      </c>
      <c r="Y119" s="408" t="str">
        <f t="shared" ca="1" si="23"/>
        <v/>
      </c>
      <c r="Z119" s="408" t="str">
        <f t="shared" ca="1" si="23"/>
        <v/>
      </c>
      <c r="AA119" s="408" t="str">
        <f t="shared" ca="1" si="23"/>
        <v/>
      </c>
      <c r="AB119" s="408" t="str">
        <f t="shared" ca="1" si="23"/>
        <v/>
      </c>
      <c r="AC119" s="408" t="str">
        <f t="shared" ca="1" si="23"/>
        <v/>
      </c>
      <c r="AD119" s="408" t="str">
        <f t="shared" ca="1" si="23"/>
        <v/>
      </c>
      <c r="AE119" s="408" t="str">
        <f t="shared" ca="1" si="23"/>
        <v/>
      </c>
      <c r="AF119" s="408" t="str">
        <f t="shared" ca="1" si="23"/>
        <v/>
      </c>
      <c r="AG119" s="408" t="str">
        <f t="shared" ca="1" si="23"/>
        <v/>
      </c>
      <c r="AH119" s="408" t="str">
        <f t="shared" ca="1" si="23"/>
        <v/>
      </c>
      <c r="AI119" s="408" t="str">
        <f t="shared" ca="1" si="24"/>
        <v/>
      </c>
      <c r="AJ119" s="408" t="str">
        <f t="shared" ca="1" si="24"/>
        <v/>
      </c>
      <c r="AK119" s="408" t="str">
        <f t="shared" ca="1" si="24"/>
        <v/>
      </c>
      <c r="AL119" s="408" t="str">
        <f t="shared" ca="1" si="24"/>
        <v/>
      </c>
      <c r="AM119" s="408" t="str">
        <f t="shared" ca="1" si="24"/>
        <v/>
      </c>
      <c r="AN119" s="408" t="str">
        <f t="shared" ca="1" si="24"/>
        <v/>
      </c>
      <c r="AO119" s="408" t="str">
        <f t="shared" ca="1" si="24"/>
        <v/>
      </c>
      <c r="AP119" s="408" t="str">
        <f t="shared" ca="1" si="24"/>
        <v/>
      </c>
      <c r="AQ119" s="408" t="str">
        <f t="shared" ca="1" si="24"/>
        <v/>
      </c>
      <c r="AR119" s="408" t="str">
        <f t="shared" ca="1" si="24"/>
        <v/>
      </c>
      <c r="AS119" s="408" t="str">
        <f t="shared" ca="1" si="24"/>
        <v/>
      </c>
      <c r="AT119" s="408" t="str">
        <f t="shared" ca="1" si="24"/>
        <v/>
      </c>
      <c r="AU119" s="408" t="str">
        <f t="shared" ca="1" si="24"/>
        <v/>
      </c>
      <c r="AV119" s="408" t="str">
        <f t="shared" ca="1" si="24"/>
        <v/>
      </c>
      <c r="AW119" s="408" t="str">
        <f t="shared" ca="1" si="24"/>
        <v/>
      </c>
      <c r="AX119" s="408" t="str">
        <f t="shared" ca="1" si="24"/>
        <v/>
      </c>
      <c r="AY119" s="408" t="str">
        <f t="shared" ca="1" si="26"/>
        <v/>
      </c>
      <c r="AZ119" s="408" t="str">
        <f t="shared" ca="1" si="26"/>
        <v/>
      </c>
      <c r="BA119" s="408" t="str">
        <f t="shared" ca="1" si="26"/>
        <v/>
      </c>
      <c r="BB119" s="408" t="str">
        <f t="shared" ca="1" si="26"/>
        <v/>
      </c>
      <c r="BC119" s="408" t="str">
        <f t="shared" ca="1" si="26"/>
        <v/>
      </c>
      <c r="BD119" s="408" t="str">
        <f t="shared" ca="1" si="26"/>
        <v/>
      </c>
      <c r="BE119" s="408" t="str">
        <f t="shared" ca="1" si="26"/>
        <v/>
      </c>
      <c r="BF119" s="408" t="str">
        <f t="shared" ca="1" si="26"/>
        <v/>
      </c>
      <c r="BG119" s="408" t="str">
        <f t="shared" ca="1" si="26"/>
        <v/>
      </c>
      <c r="BH119" s="408" t="str">
        <f t="shared" ca="1" si="26"/>
        <v/>
      </c>
      <c r="BI119" s="408">
        <f t="shared" ca="1" si="26"/>
        <v>0</v>
      </c>
      <c r="BJ119" s="408">
        <f t="shared" ca="1" si="26"/>
        <v>0</v>
      </c>
      <c r="BK119" s="408">
        <f t="shared" ca="1" si="26"/>
        <v>0</v>
      </c>
      <c r="BL119" s="408">
        <f t="shared" ca="1" si="26"/>
        <v>0</v>
      </c>
    </row>
    <row r="120" spans="1:64" x14ac:dyDescent="0.15">
      <c r="A120" s="423"/>
      <c r="B120" s="423">
        <f ca="1">SUMIFS(SAP_Spreadsheet!$G$11:$BN$11,SAP_Spreadsheet!$G$7:$BN$7,PnL_Speadsheet!$D120)</f>
        <v>0.28526421821696191</v>
      </c>
      <c r="C120" s="423">
        <f>SUMIFS(SAP_Spreadsheet!$G$10:$BN$10,SAP_Spreadsheet!$G$7:$BN$7,PnL_Speadsheet!$D120)</f>
        <v>1</v>
      </c>
      <c r="D120" s="424">
        <f t="shared" si="11"/>
        <v>58</v>
      </c>
      <c r="E120" s="408" t="str">
        <f t="shared" ca="1" si="25"/>
        <v/>
      </c>
      <c r="F120" s="408" t="str">
        <f t="shared" ca="1" si="25"/>
        <v/>
      </c>
      <c r="G120" s="408" t="str">
        <f t="shared" ca="1" si="25"/>
        <v/>
      </c>
      <c r="H120" s="408" t="str">
        <f t="shared" ca="1" si="25"/>
        <v/>
      </c>
      <c r="I120" s="408" t="str">
        <f t="shared" ca="1" si="25"/>
        <v/>
      </c>
      <c r="J120" s="408" t="str">
        <f t="shared" ca="1" si="25"/>
        <v/>
      </c>
      <c r="K120" s="408" t="str">
        <f t="shared" ca="1" si="25"/>
        <v/>
      </c>
      <c r="L120" s="408" t="str">
        <f t="shared" ca="1" si="25"/>
        <v/>
      </c>
      <c r="M120" s="408" t="str">
        <f t="shared" ca="1" si="25"/>
        <v/>
      </c>
      <c r="N120" s="408" t="str">
        <f t="shared" ca="1" si="25"/>
        <v/>
      </c>
      <c r="O120" s="408" t="str">
        <f t="shared" ca="1" si="25"/>
        <v/>
      </c>
      <c r="P120" s="408" t="str">
        <f t="shared" ca="1" si="25"/>
        <v/>
      </c>
      <c r="Q120" s="408" t="str">
        <f t="shared" ca="1" si="25"/>
        <v/>
      </c>
      <c r="R120" s="408" t="str">
        <f t="shared" ca="1" si="25"/>
        <v/>
      </c>
      <c r="S120" s="408" t="str">
        <f t="shared" ca="1" si="25"/>
        <v/>
      </c>
      <c r="T120" s="408" t="str">
        <f t="shared" ca="1" si="25"/>
        <v/>
      </c>
      <c r="U120" s="408" t="str">
        <f t="shared" ca="1" si="23"/>
        <v/>
      </c>
      <c r="V120" s="408" t="str">
        <f t="shared" ca="1" si="23"/>
        <v/>
      </c>
      <c r="W120" s="408" t="str">
        <f t="shared" ca="1" si="23"/>
        <v/>
      </c>
      <c r="X120" s="408" t="str">
        <f t="shared" ca="1" si="23"/>
        <v/>
      </c>
      <c r="Y120" s="408" t="str">
        <f t="shared" ca="1" si="23"/>
        <v/>
      </c>
      <c r="Z120" s="408" t="str">
        <f t="shared" ca="1" si="23"/>
        <v/>
      </c>
      <c r="AA120" s="408" t="str">
        <f t="shared" ca="1" si="23"/>
        <v/>
      </c>
      <c r="AB120" s="408" t="str">
        <f t="shared" ca="1" si="23"/>
        <v/>
      </c>
      <c r="AC120" s="408" t="str">
        <f t="shared" ca="1" si="23"/>
        <v/>
      </c>
      <c r="AD120" s="408" t="str">
        <f t="shared" ca="1" si="23"/>
        <v/>
      </c>
      <c r="AE120" s="408" t="str">
        <f t="shared" ca="1" si="23"/>
        <v/>
      </c>
      <c r="AF120" s="408" t="str">
        <f t="shared" ca="1" si="23"/>
        <v/>
      </c>
      <c r="AG120" s="408" t="str">
        <f t="shared" ca="1" si="23"/>
        <v/>
      </c>
      <c r="AH120" s="408" t="str">
        <f t="shared" ca="1" si="23"/>
        <v/>
      </c>
      <c r="AI120" s="408" t="str">
        <f t="shared" ca="1" si="24"/>
        <v/>
      </c>
      <c r="AJ120" s="408" t="str">
        <f t="shared" ca="1" si="24"/>
        <v/>
      </c>
      <c r="AK120" s="408" t="str">
        <f t="shared" ca="1" si="24"/>
        <v/>
      </c>
      <c r="AL120" s="408" t="str">
        <f t="shared" ca="1" si="24"/>
        <v/>
      </c>
      <c r="AM120" s="408" t="str">
        <f t="shared" ca="1" si="24"/>
        <v/>
      </c>
      <c r="AN120" s="408" t="str">
        <f t="shared" ca="1" si="24"/>
        <v/>
      </c>
      <c r="AO120" s="408" t="str">
        <f t="shared" ca="1" si="24"/>
        <v/>
      </c>
      <c r="AP120" s="408" t="str">
        <f t="shared" ca="1" si="24"/>
        <v/>
      </c>
      <c r="AQ120" s="408" t="str">
        <f t="shared" ca="1" si="24"/>
        <v/>
      </c>
      <c r="AR120" s="408" t="str">
        <f t="shared" ca="1" si="24"/>
        <v/>
      </c>
      <c r="AS120" s="408" t="str">
        <f t="shared" ca="1" si="24"/>
        <v/>
      </c>
      <c r="AT120" s="408" t="str">
        <f t="shared" ca="1" si="24"/>
        <v/>
      </c>
      <c r="AU120" s="408" t="str">
        <f t="shared" ca="1" si="24"/>
        <v/>
      </c>
      <c r="AV120" s="408" t="str">
        <f t="shared" ca="1" si="24"/>
        <v/>
      </c>
      <c r="AW120" s="408" t="str">
        <f t="shared" ca="1" si="24"/>
        <v/>
      </c>
      <c r="AX120" s="408" t="str">
        <f t="shared" ca="1" si="24"/>
        <v/>
      </c>
      <c r="AY120" s="408" t="str">
        <f t="shared" ca="1" si="26"/>
        <v/>
      </c>
      <c r="AZ120" s="408" t="str">
        <f t="shared" ca="1" si="26"/>
        <v/>
      </c>
      <c r="BA120" s="408" t="str">
        <f t="shared" ca="1" si="26"/>
        <v/>
      </c>
      <c r="BB120" s="408" t="str">
        <f t="shared" ca="1" si="26"/>
        <v/>
      </c>
      <c r="BC120" s="408" t="str">
        <f t="shared" ca="1" si="26"/>
        <v/>
      </c>
      <c r="BD120" s="408" t="str">
        <f t="shared" ca="1" si="26"/>
        <v/>
      </c>
      <c r="BE120" s="408" t="str">
        <f t="shared" ca="1" si="26"/>
        <v/>
      </c>
      <c r="BF120" s="408" t="str">
        <f t="shared" ca="1" si="26"/>
        <v/>
      </c>
      <c r="BG120" s="408" t="str">
        <f t="shared" ca="1" si="26"/>
        <v/>
      </c>
      <c r="BH120" s="408" t="str">
        <f t="shared" ca="1" si="26"/>
        <v/>
      </c>
      <c r="BI120" s="408" t="str">
        <f t="shared" ca="1" si="26"/>
        <v/>
      </c>
      <c r="BJ120" s="408">
        <f t="shared" ca="1" si="26"/>
        <v>0</v>
      </c>
      <c r="BK120" s="408">
        <f t="shared" ca="1" si="26"/>
        <v>0</v>
      </c>
      <c r="BL120" s="408">
        <f t="shared" ca="1" si="26"/>
        <v>0</v>
      </c>
    </row>
    <row r="121" spans="1:64" x14ac:dyDescent="0.15">
      <c r="A121" s="423"/>
      <c r="B121" s="423">
        <f ca="1">SUMIFS(SAP_Spreadsheet!$G$11:$BN$11,SAP_Spreadsheet!$G$7:$BN$7,PnL_Speadsheet!$D121)</f>
        <v>0.28194632516982771</v>
      </c>
      <c r="C121" s="423">
        <f>SUMIFS(SAP_Spreadsheet!$G$10:$BN$10,SAP_Spreadsheet!$G$7:$BN$7,PnL_Speadsheet!$D121)</f>
        <v>1</v>
      </c>
      <c r="D121" s="424">
        <f t="shared" si="11"/>
        <v>59</v>
      </c>
      <c r="E121" s="408" t="str">
        <f t="shared" ca="1" si="25"/>
        <v/>
      </c>
      <c r="F121" s="408" t="str">
        <f t="shared" ca="1" si="25"/>
        <v/>
      </c>
      <c r="G121" s="408" t="str">
        <f t="shared" ca="1" si="25"/>
        <v/>
      </c>
      <c r="H121" s="408" t="str">
        <f t="shared" ca="1" si="25"/>
        <v/>
      </c>
      <c r="I121" s="408" t="str">
        <f t="shared" ca="1" si="25"/>
        <v/>
      </c>
      <c r="J121" s="408" t="str">
        <f t="shared" ca="1" si="25"/>
        <v/>
      </c>
      <c r="K121" s="408" t="str">
        <f t="shared" ca="1" si="25"/>
        <v/>
      </c>
      <c r="L121" s="408" t="str">
        <f t="shared" ca="1" si="25"/>
        <v/>
      </c>
      <c r="M121" s="408" t="str">
        <f t="shared" ca="1" si="25"/>
        <v/>
      </c>
      <c r="N121" s="408" t="str">
        <f t="shared" ca="1" si="25"/>
        <v/>
      </c>
      <c r="O121" s="408" t="str">
        <f t="shared" ca="1" si="25"/>
        <v/>
      </c>
      <c r="P121" s="408" t="str">
        <f t="shared" ca="1" si="25"/>
        <v/>
      </c>
      <c r="Q121" s="408" t="str">
        <f t="shared" ca="1" si="25"/>
        <v/>
      </c>
      <c r="R121" s="408" t="str">
        <f t="shared" ca="1" si="25"/>
        <v/>
      </c>
      <c r="S121" s="408" t="str">
        <f t="shared" ca="1" si="25"/>
        <v/>
      </c>
      <c r="T121" s="408" t="str">
        <f t="shared" ca="1" si="25"/>
        <v/>
      </c>
      <c r="U121" s="408" t="str">
        <f t="shared" ca="1" si="23"/>
        <v/>
      </c>
      <c r="V121" s="408" t="str">
        <f t="shared" ca="1" si="23"/>
        <v/>
      </c>
      <c r="W121" s="408" t="str">
        <f t="shared" ca="1" si="23"/>
        <v/>
      </c>
      <c r="X121" s="408" t="str">
        <f t="shared" ca="1" si="23"/>
        <v/>
      </c>
      <c r="Y121" s="408" t="str">
        <f t="shared" ca="1" si="23"/>
        <v/>
      </c>
      <c r="Z121" s="408" t="str">
        <f t="shared" ca="1" si="23"/>
        <v/>
      </c>
      <c r="AA121" s="408" t="str">
        <f t="shared" ca="1" si="23"/>
        <v/>
      </c>
      <c r="AB121" s="408" t="str">
        <f t="shared" ca="1" si="23"/>
        <v/>
      </c>
      <c r="AC121" s="408" t="str">
        <f t="shared" ca="1" si="23"/>
        <v/>
      </c>
      <c r="AD121" s="408" t="str">
        <f t="shared" ca="1" si="23"/>
        <v/>
      </c>
      <c r="AE121" s="408" t="str">
        <f t="shared" ca="1" si="23"/>
        <v/>
      </c>
      <c r="AF121" s="408" t="str">
        <f t="shared" ca="1" si="23"/>
        <v/>
      </c>
      <c r="AG121" s="408" t="str">
        <f t="shared" ca="1" si="23"/>
        <v/>
      </c>
      <c r="AH121" s="408" t="str">
        <f t="shared" ca="1" si="23"/>
        <v/>
      </c>
      <c r="AI121" s="408" t="str">
        <f t="shared" ca="1" si="24"/>
        <v/>
      </c>
      <c r="AJ121" s="408" t="str">
        <f t="shared" ca="1" si="24"/>
        <v/>
      </c>
      <c r="AK121" s="408" t="str">
        <f t="shared" ca="1" si="24"/>
        <v/>
      </c>
      <c r="AL121" s="408" t="str">
        <f t="shared" ca="1" si="24"/>
        <v/>
      </c>
      <c r="AM121" s="408" t="str">
        <f t="shared" ca="1" si="24"/>
        <v/>
      </c>
      <c r="AN121" s="408" t="str">
        <f t="shared" ca="1" si="24"/>
        <v/>
      </c>
      <c r="AO121" s="408" t="str">
        <f t="shared" ca="1" si="24"/>
        <v/>
      </c>
      <c r="AP121" s="408" t="str">
        <f t="shared" ca="1" si="24"/>
        <v/>
      </c>
      <c r="AQ121" s="408" t="str">
        <f t="shared" ca="1" si="24"/>
        <v/>
      </c>
      <c r="AR121" s="408" t="str">
        <f t="shared" ca="1" si="24"/>
        <v/>
      </c>
      <c r="AS121" s="408" t="str">
        <f t="shared" ca="1" si="24"/>
        <v/>
      </c>
      <c r="AT121" s="408" t="str">
        <f t="shared" ca="1" si="24"/>
        <v/>
      </c>
      <c r="AU121" s="408" t="str">
        <f t="shared" ca="1" si="24"/>
        <v/>
      </c>
      <c r="AV121" s="408" t="str">
        <f t="shared" ca="1" si="24"/>
        <v/>
      </c>
      <c r="AW121" s="408" t="str">
        <f t="shared" ca="1" si="24"/>
        <v/>
      </c>
      <c r="AX121" s="408" t="str">
        <f t="shared" ca="1" si="24"/>
        <v/>
      </c>
      <c r="AY121" s="408" t="str">
        <f t="shared" ca="1" si="26"/>
        <v/>
      </c>
      <c r="AZ121" s="408" t="str">
        <f t="shared" ca="1" si="26"/>
        <v/>
      </c>
      <c r="BA121" s="408" t="str">
        <f t="shared" ca="1" si="26"/>
        <v/>
      </c>
      <c r="BB121" s="408" t="str">
        <f t="shared" ca="1" si="26"/>
        <v/>
      </c>
      <c r="BC121" s="408" t="str">
        <f t="shared" ca="1" si="26"/>
        <v/>
      </c>
      <c r="BD121" s="408" t="str">
        <f t="shared" ca="1" si="26"/>
        <v/>
      </c>
      <c r="BE121" s="408" t="str">
        <f t="shared" ca="1" si="26"/>
        <v/>
      </c>
      <c r="BF121" s="408" t="str">
        <f t="shared" ca="1" si="26"/>
        <v/>
      </c>
      <c r="BG121" s="408" t="str">
        <f t="shared" ca="1" si="26"/>
        <v/>
      </c>
      <c r="BH121" s="408" t="str">
        <f t="shared" ca="1" si="26"/>
        <v/>
      </c>
      <c r="BI121" s="408" t="str">
        <f t="shared" ca="1" si="26"/>
        <v/>
      </c>
      <c r="BJ121" s="408" t="str">
        <f t="shared" ca="1" si="26"/>
        <v/>
      </c>
      <c r="BK121" s="408">
        <f t="shared" ca="1" si="26"/>
        <v>0</v>
      </c>
      <c r="BL121" s="408">
        <f t="shared" ca="1" si="26"/>
        <v>0</v>
      </c>
    </row>
    <row r="122" spans="1:64" x14ac:dyDescent="0.15">
      <c r="A122" s="423"/>
      <c r="B122" s="423">
        <f ca="1">SUMIFS(SAP_Spreadsheet!$G$11:$BN$11,SAP_Spreadsheet!$G$7:$BN$7,PnL_Speadsheet!$D122)</f>
        <v>0.2786284321226935</v>
      </c>
      <c r="C122" s="423">
        <f>SUMIFS(SAP_Spreadsheet!$G$10:$BN$10,SAP_Spreadsheet!$G$7:$BN$7,PnL_Speadsheet!$D122)</f>
        <v>1</v>
      </c>
      <c r="D122" s="424">
        <f t="shared" si="11"/>
        <v>60</v>
      </c>
      <c r="E122" s="408" t="str">
        <f t="shared" ca="1" si="25"/>
        <v/>
      </c>
      <c r="F122" s="408" t="str">
        <f t="shared" ca="1" si="25"/>
        <v/>
      </c>
      <c r="G122" s="408" t="str">
        <f t="shared" ca="1" si="25"/>
        <v/>
      </c>
      <c r="H122" s="408" t="str">
        <f t="shared" ca="1" si="25"/>
        <v/>
      </c>
      <c r="I122" s="408" t="str">
        <f t="shared" ca="1" si="25"/>
        <v/>
      </c>
      <c r="J122" s="408" t="str">
        <f t="shared" ca="1" si="25"/>
        <v/>
      </c>
      <c r="K122" s="408" t="str">
        <f t="shared" ca="1" si="25"/>
        <v/>
      </c>
      <c r="L122" s="408" t="str">
        <f t="shared" ca="1" si="25"/>
        <v/>
      </c>
      <c r="M122" s="408" t="str">
        <f t="shared" ca="1" si="25"/>
        <v/>
      </c>
      <c r="N122" s="408" t="str">
        <f t="shared" ca="1" si="25"/>
        <v/>
      </c>
      <c r="O122" s="408" t="str">
        <f t="shared" ca="1" si="25"/>
        <v/>
      </c>
      <c r="P122" s="408" t="str">
        <f t="shared" ca="1" si="25"/>
        <v/>
      </c>
      <c r="Q122" s="408" t="str">
        <f t="shared" ca="1" si="25"/>
        <v/>
      </c>
      <c r="R122" s="408" t="str">
        <f t="shared" ca="1" si="25"/>
        <v/>
      </c>
      <c r="S122" s="408" t="str">
        <f t="shared" ca="1" si="25"/>
        <v/>
      </c>
      <c r="T122" s="408" t="str">
        <f t="shared" ca="1" si="25"/>
        <v/>
      </c>
      <c r="U122" s="408" t="str">
        <f t="shared" ca="1" si="23"/>
        <v/>
      </c>
      <c r="V122" s="408" t="str">
        <f t="shared" ca="1" si="23"/>
        <v/>
      </c>
      <c r="W122" s="408" t="str">
        <f t="shared" ca="1" si="23"/>
        <v/>
      </c>
      <c r="X122" s="408" t="str">
        <f t="shared" ca="1" si="23"/>
        <v/>
      </c>
      <c r="Y122" s="408" t="str">
        <f t="shared" ca="1" si="23"/>
        <v/>
      </c>
      <c r="Z122" s="408" t="str">
        <f t="shared" ca="1" si="23"/>
        <v/>
      </c>
      <c r="AA122" s="408" t="str">
        <f t="shared" ca="1" si="23"/>
        <v/>
      </c>
      <c r="AB122" s="408" t="str">
        <f t="shared" ca="1" si="23"/>
        <v/>
      </c>
      <c r="AC122" s="408" t="str">
        <f t="shared" ca="1" si="23"/>
        <v/>
      </c>
      <c r="AD122" s="408" t="str">
        <f t="shared" ca="1" si="23"/>
        <v/>
      </c>
      <c r="AE122" s="408" t="str">
        <f t="shared" ca="1" si="23"/>
        <v/>
      </c>
      <c r="AF122" s="408" t="str">
        <f t="shared" ca="1" si="23"/>
        <v/>
      </c>
      <c r="AG122" s="408" t="str">
        <f t="shared" ca="1" si="23"/>
        <v/>
      </c>
      <c r="AH122" s="408" t="str">
        <f t="shared" ca="1" si="23"/>
        <v/>
      </c>
      <c r="AI122" s="408" t="str">
        <f t="shared" ca="1" si="24"/>
        <v/>
      </c>
      <c r="AJ122" s="408" t="str">
        <f t="shared" ca="1" si="24"/>
        <v/>
      </c>
      <c r="AK122" s="408" t="str">
        <f t="shared" ca="1" si="24"/>
        <v/>
      </c>
      <c r="AL122" s="408" t="str">
        <f t="shared" ca="1" si="24"/>
        <v/>
      </c>
      <c r="AM122" s="408" t="str">
        <f t="shared" ca="1" si="24"/>
        <v/>
      </c>
      <c r="AN122" s="408" t="str">
        <f t="shared" ca="1" si="24"/>
        <v/>
      </c>
      <c r="AO122" s="408" t="str">
        <f t="shared" ca="1" si="24"/>
        <v/>
      </c>
      <c r="AP122" s="408" t="str">
        <f t="shared" ca="1" si="24"/>
        <v/>
      </c>
      <c r="AQ122" s="408" t="str">
        <f t="shared" ca="1" si="24"/>
        <v/>
      </c>
      <c r="AR122" s="408" t="str">
        <f t="shared" ca="1" si="24"/>
        <v/>
      </c>
      <c r="AS122" s="408" t="str">
        <f t="shared" ca="1" si="24"/>
        <v/>
      </c>
      <c r="AT122" s="408" t="str">
        <f t="shared" ca="1" si="24"/>
        <v/>
      </c>
      <c r="AU122" s="408" t="str">
        <f t="shared" ca="1" si="24"/>
        <v/>
      </c>
      <c r="AV122" s="408" t="str">
        <f t="shared" ca="1" si="24"/>
        <v/>
      </c>
      <c r="AW122" s="408" t="str">
        <f t="shared" ca="1" si="24"/>
        <v/>
      </c>
      <c r="AX122" s="408" t="str">
        <f t="shared" ca="1" si="24"/>
        <v/>
      </c>
      <c r="AY122" s="408" t="str">
        <f t="shared" ca="1" si="26"/>
        <v/>
      </c>
      <c r="AZ122" s="408" t="str">
        <f t="shared" ca="1" si="26"/>
        <v/>
      </c>
      <c r="BA122" s="408" t="str">
        <f t="shared" ca="1" si="26"/>
        <v/>
      </c>
      <c r="BB122" s="408" t="str">
        <f t="shared" ca="1" si="26"/>
        <v/>
      </c>
      <c r="BC122" s="408" t="str">
        <f t="shared" ca="1" si="26"/>
        <v/>
      </c>
      <c r="BD122" s="408" t="str">
        <f t="shared" ca="1" si="26"/>
        <v/>
      </c>
      <c r="BE122" s="408" t="str">
        <f t="shared" ca="1" si="26"/>
        <v/>
      </c>
      <c r="BF122" s="408" t="str">
        <f t="shared" ca="1" si="26"/>
        <v/>
      </c>
      <c r="BG122" s="408" t="str">
        <f t="shared" ca="1" si="26"/>
        <v/>
      </c>
      <c r="BH122" s="408" t="str">
        <f t="shared" ca="1" si="26"/>
        <v/>
      </c>
      <c r="BI122" s="408" t="str">
        <f t="shared" ca="1" si="26"/>
        <v/>
      </c>
      <c r="BJ122" s="408" t="str">
        <f t="shared" ca="1" si="26"/>
        <v/>
      </c>
      <c r="BK122" s="408" t="str">
        <f t="shared" ca="1" si="26"/>
        <v/>
      </c>
      <c r="BL122" s="408">
        <f t="shared" ca="1" si="26"/>
        <v>0</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56DBB-54BD-7741-97EE-6799AD2A2046}">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vt:lpstr>
      <vt:lpstr>DATA</vt:lpstr>
      <vt:lpstr>SAP_Leadsheet</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2026-05-05T11:49:40Z</dcterms:created>
  <dcterms:modified xsi:type="dcterms:W3CDTF">2026-05-05T11:50:21Z</dcterms:modified>
</cp:coreProperties>
</file>